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Ex3.xml" ContentType="application/vnd.ms-office.chartex+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Ex4.xml" ContentType="application/vnd.ms-office.chartex+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1.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D:\JPW\Extreme Weather Reports\Report 2019 - 6\"/>
    </mc:Choice>
  </mc:AlternateContent>
  <xr:revisionPtr revIDLastSave="0" documentId="13_ncr:1_{98D08BD3-C08B-43C0-9EB8-113B7670678F}" xr6:coauthVersionLast="36" xr6:coauthVersionMax="36" xr10:uidLastSave="{00000000-0000-0000-0000-000000000000}"/>
  <bookViews>
    <workbookView xWindow="0" yWindow="0" windowWidth="15360" windowHeight="8220" xr2:uid="{669D29C4-17A6-4C9E-AFFB-8A7E01BA723C}"/>
  </bookViews>
  <sheets>
    <sheet name="Contents" sheetId="2" r:id="rId1"/>
    <sheet name="1 Heat Wave" sheetId="9" r:id="rId2"/>
    <sheet name="2 Derecho" sheetId="7" r:id="rId3"/>
    <sheet name="3 Floods" sheetId="10" r:id="rId4"/>
    <sheet name="4 Crop Planting Progress" sheetId="1" r:id="rId5"/>
    <sheet name="5 Snowfall Jan to April" sheetId="6" r:id="rId6"/>
    <sheet name="6 Rainfall April to June" sheetId="5" r:id="rId7"/>
    <sheet name="7 Corn and Soybean Prices" sheetId="11" r:id="rId8"/>
    <sheet name="Sheet1" sheetId="12" state="hidden" r:id="rId9"/>
    <sheet name="Sheet2" sheetId="13" state="hidden" r:id="rId10"/>
  </sheets>
  <definedNames>
    <definedName name="_xlchart.v5.0" hidden="1">'4 Crop Planting Progress'!$B$34</definedName>
    <definedName name="_xlchart.v5.1" hidden="1">'4 Crop Planting Progress'!$B$35:$B$74</definedName>
    <definedName name="_xlchart.v5.10" hidden="1">'4 Crop Planting Progress'!$R$34</definedName>
    <definedName name="_xlchart.v5.11" hidden="1">'4 Crop Planting Progress'!$R$35:$R$64</definedName>
    <definedName name="_xlchart.v5.12" hidden="1">'5 Snowfall Jan to April'!#REF!</definedName>
    <definedName name="_xlchart.v5.13" hidden="1">'5 Snowfall Jan to April'!$U$19:$U$69</definedName>
    <definedName name="_xlchart.v5.14" hidden="1">'5 Snowfall Jan to April'!$V$19:$V$69</definedName>
    <definedName name="_xlchart.v5.15" hidden="1">'6 Rainfall April to June'!$V$18</definedName>
    <definedName name="_xlchart.v5.16" hidden="1">'6 Rainfall April to June'!$V$19:$V$69</definedName>
    <definedName name="_xlchart.v5.17" hidden="1">'6 Rainfall April to June'!$W$18</definedName>
    <definedName name="_xlchart.v5.18" hidden="1">'6 Rainfall April to June'!$W$19:$W$69</definedName>
    <definedName name="_xlchart.v5.2" hidden="1">'4 Crop Planting Progress'!$C$34</definedName>
    <definedName name="_xlchart.v5.3" hidden="1">'4 Crop Planting Progress'!$C$35:$C$74</definedName>
    <definedName name="_xlchart.v5.4" hidden="1">'4 Crop Planting Progress'!$O$34</definedName>
    <definedName name="_xlchart.v5.5" hidden="1">'4 Crop Planting Progress'!$O$35:$O$64</definedName>
    <definedName name="_xlchart.v5.6" hidden="1">'4 Crop Planting Progress'!$P$34</definedName>
    <definedName name="_xlchart.v5.7" hidden="1">'4 Crop Planting Progress'!$P$35:$P$64</definedName>
    <definedName name="_xlchart.v5.8" hidden="1">'4 Crop Planting Progress'!$Q$34</definedName>
    <definedName name="_xlchart.v5.9" hidden="1">'4 Crop Planting Progress'!$Q$35:$Q$64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74" i="11" l="1"/>
  <c r="F74" i="11"/>
  <c r="G73" i="11"/>
  <c r="F73" i="11"/>
  <c r="G72" i="11"/>
  <c r="F72" i="11"/>
  <c r="G71" i="11"/>
  <c r="F71" i="11"/>
  <c r="G70" i="11"/>
  <c r="F70" i="11"/>
  <c r="G69" i="11"/>
  <c r="F69" i="11"/>
  <c r="G68" i="11"/>
  <c r="F68" i="11"/>
  <c r="G67" i="11"/>
  <c r="F67" i="11"/>
  <c r="G66" i="11"/>
  <c r="F66" i="11"/>
  <c r="G65" i="11"/>
  <c r="F65" i="11"/>
  <c r="G64" i="11"/>
  <c r="F64" i="11"/>
  <c r="G63" i="11"/>
  <c r="F63" i="11"/>
  <c r="G62" i="11"/>
  <c r="F62" i="11"/>
  <c r="G61" i="11"/>
  <c r="F61" i="11"/>
  <c r="G60" i="11"/>
  <c r="F60" i="11"/>
  <c r="G59" i="11"/>
  <c r="F59" i="11"/>
  <c r="G58" i="11"/>
  <c r="F58" i="11"/>
  <c r="G57" i="11"/>
  <c r="F57" i="11"/>
  <c r="G56" i="11"/>
  <c r="F56" i="11"/>
  <c r="G55" i="11"/>
  <c r="F55" i="11"/>
  <c r="G54" i="11"/>
  <c r="F54" i="11"/>
  <c r="G53" i="11"/>
  <c r="F53" i="11"/>
  <c r="G52" i="11"/>
  <c r="F52" i="11"/>
  <c r="G51" i="11"/>
  <c r="F51" i="11"/>
  <c r="G50" i="11"/>
  <c r="F50" i="11"/>
  <c r="G49" i="11"/>
  <c r="F49" i="11"/>
  <c r="G48" i="11"/>
  <c r="F48" i="11"/>
  <c r="G47" i="11"/>
  <c r="F47" i="11"/>
  <c r="G46" i="11"/>
  <c r="F46" i="11"/>
  <c r="G45" i="11"/>
  <c r="F45" i="11"/>
  <c r="G44" i="11"/>
  <c r="F44" i="11"/>
  <c r="G43" i="11"/>
  <c r="F43" i="11"/>
  <c r="G42" i="11"/>
  <c r="F42" i="11"/>
  <c r="G41" i="11"/>
  <c r="F41" i="11"/>
  <c r="G40" i="11"/>
  <c r="F40" i="11"/>
  <c r="G39" i="11"/>
  <c r="F39" i="11"/>
  <c r="G38" i="11"/>
  <c r="F38" i="11"/>
  <c r="G37" i="11"/>
  <c r="F37" i="11"/>
  <c r="G36" i="11"/>
  <c r="F36" i="11"/>
  <c r="G35" i="11"/>
  <c r="F35" i="11"/>
  <c r="G34" i="11"/>
  <c r="F34" i="11"/>
  <c r="G33" i="11"/>
  <c r="F33" i="11"/>
  <c r="G32" i="11"/>
  <c r="F32" i="11"/>
  <c r="G31" i="11"/>
  <c r="F31" i="11"/>
  <c r="G30" i="11"/>
  <c r="F30" i="11"/>
  <c r="G29" i="11"/>
  <c r="F29" i="11"/>
  <c r="G28" i="11"/>
  <c r="F28" i="11"/>
  <c r="G27" i="11"/>
  <c r="F27" i="11"/>
  <c r="G26" i="11"/>
  <c r="F26" i="11"/>
  <c r="G25" i="11"/>
  <c r="F25" i="11"/>
  <c r="G24" i="11"/>
  <c r="F24" i="11"/>
  <c r="G23" i="11"/>
  <c r="F23" i="11"/>
  <c r="G22" i="11"/>
  <c r="F22" i="11"/>
  <c r="G21" i="11"/>
  <c r="F21" i="11"/>
  <c r="G20" i="11"/>
  <c r="F20" i="11"/>
  <c r="G19" i="11"/>
  <c r="F19" i="11"/>
  <c r="G18" i="11"/>
  <c r="F18" i="11"/>
  <c r="G17" i="11"/>
  <c r="F17" i="11"/>
  <c r="G16" i="11"/>
  <c r="F16" i="11"/>
  <c r="G15" i="11"/>
  <c r="F15" i="11"/>
  <c r="G14" i="11"/>
  <c r="F14" i="11"/>
  <c r="G13" i="11"/>
  <c r="F13" i="11"/>
  <c r="G12" i="11"/>
  <c r="F12" i="11"/>
  <c r="M70" i="13"/>
  <c r="M69" i="13"/>
  <c r="M68" i="13"/>
  <c r="M67" i="13"/>
  <c r="M66" i="13"/>
  <c r="M65" i="13"/>
  <c r="M64" i="13"/>
  <c r="M63" i="13"/>
  <c r="M62" i="13"/>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6" i="13"/>
  <c r="M15" i="13"/>
  <c r="M14" i="13"/>
  <c r="M13" i="13"/>
  <c r="M12" i="13"/>
  <c r="M11" i="13"/>
  <c r="M10" i="13"/>
  <c r="M9" i="13"/>
  <c r="M8" i="13"/>
  <c r="M7" i="13"/>
  <c r="M6" i="13"/>
  <c r="M5" i="13"/>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K5" i="12"/>
  <c r="K4" i="12"/>
  <c r="I70" i="13"/>
  <c r="I69" i="13"/>
  <c r="I68" i="13"/>
  <c r="I67" i="13"/>
  <c r="I66" i="13"/>
  <c r="I65" i="13"/>
  <c r="I64" i="13"/>
  <c r="I63" i="13"/>
  <c r="I62" i="13"/>
  <c r="I61" i="13"/>
  <c r="I60" i="13"/>
  <c r="I59" i="13"/>
  <c r="I58" i="13"/>
  <c r="I57" i="13"/>
  <c r="I56" i="13"/>
  <c r="I55" i="13"/>
  <c r="I54" i="13"/>
  <c r="I53" i="13"/>
  <c r="I52" i="13"/>
  <c r="I51" i="13"/>
  <c r="I50" i="13"/>
  <c r="I49" i="13"/>
  <c r="I48" i="13"/>
  <c r="I47" i="13"/>
  <c r="I46" i="13"/>
  <c r="I45" i="13"/>
  <c r="I44" i="13"/>
  <c r="I43" i="13"/>
  <c r="I42" i="13"/>
  <c r="I41" i="13"/>
  <c r="I40" i="13"/>
  <c r="I39" i="13"/>
  <c r="I38" i="13"/>
  <c r="I37" i="13"/>
  <c r="I36" i="13"/>
  <c r="I35" i="13"/>
  <c r="I34" i="13"/>
  <c r="I33" i="13"/>
  <c r="I32" i="13"/>
  <c r="I31" i="13"/>
  <c r="I30" i="13"/>
  <c r="I29" i="13"/>
  <c r="I27" i="13"/>
  <c r="I26" i="13"/>
  <c r="I25" i="13"/>
  <c r="I24" i="13"/>
  <c r="I23" i="13"/>
  <c r="I22" i="13"/>
  <c r="I21" i="13"/>
  <c r="I20" i="13"/>
  <c r="I19" i="13"/>
  <c r="I17" i="13"/>
  <c r="I16" i="13"/>
  <c r="I15" i="13"/>
  <c r="I14" i="13"/>
  <c r="I13" i="13"/>
  <c r="I12" i="13"/>
  <c r="I10" i="13"/>
  <c r="I9" i="13"/>
  <c r="I8" i="13"/>
  <c r="I7" i="13"/>
  <c r="I5" i="13"/>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 r="L74" i="11" l="1"/>
  <c r="K74" i="11"/>
  <c r="L73" i="11"/>
  <c r="K73" i="11"/>
  <c r="L72" i="11"/>
  <c r="K72" i="11"/>
  <c r="L71" i="11"/>
  <c r="K71" i="11"/>
  <c r="L70" i="11"/>
  <c r="K70" i="11"/>
  <c r="L69" i="11"/>
  <c r="K69" i="11"/>
  <c r="L68" i="11"/>
  <c r="K68" i="11"/>
  <c r="L67" i="11"/>
  <c r="K67" i="11"/>
  <c r="L66" i="11"/>
  <c r="K66" i="11"/>
  <c r="L65" i="11"/>
  <c r="K65" i="11"/>
  <c r="L64" i="11"/>
  <c r="K64" i="11"/>
  <c r="L63" i="11"/>
  <c r="K63" i="11"/>
  <c r="L62" i="11"/>
  <c r="K62" i="11"/>
  <c r="L61" i="11"/>
  <c r="K61" i="11"/>
  <c r="L60" i="11"/>
  <c r="K60" i="11"/>
  <c r="L59" i="11"/>
  <c r="K59" i="11"/>
  <c r="L58" i="11"/>
  <c r="K58" i="11"/>
  <c r="L57" i="11"/>
  <c r="K57" i="11"/>
  <c r="L56" i="11"/>
  <c r="K56" i="11"/>
  <c r="L55" i="11"/>
  <c r="K55" i="11"/>
  <c r="L54" i="11"/>
  <c r="K54" i="11"/>
  <c r="L53" i="11"/>
  <c r="K53" i="11"/>
  <c r="L52" i="11"/>
  <c r="K52" i="11"/>
  <c r="L51" i="11"/>
  <c r="K51" i="11"/>
  <c r="L50" i="11"/>
  <c r="K50" i="11"/>
  <c r="L49" i="11"/>
  <c r="K49" i="11"/>
  <c r="L48" i="11"/>
  <c r="K48" i="11"/>
  <c r="L47" i="11"/>
  <c r="K47" i="11"/>
  <c r="L46" i="11"/>
  <c r="K46" i="11"/>
  <c r="L45" i="11"/>
  <c r="K45" i="11"/>
  <c r="L44" i="11"/>
  <c r="K44" i="11"/>
  <c r="L43" i="11"/>
  <c r="K43" i="11"/>
  <c r="L42" i="11"/>
  <c r="K42" i="11"/>
  <c r="L41" i="11"/>
  <c r="K41" i="11"/>
  <c r="L40" i="11"/>
  <c r="K40" i="11"/>
  <c r="L39" i="11"/>
  <c r="K39" i="11"/>
  <c r="L38" i="11"/>
  <c r="K38" i="11"/>
  <c r="L37" i="11"/>
  <c r="K37" i="11"/>
  <c r="L36" i="11"/>
  <c r="K36" i="11"/>
  <c r="L35" i="11"/>
  <c r="K35" i="11"/>
  <c r="L34" i="11"/>
  <c r="K34" i="11"/>
  <c r="L33" i="11"/>
  <c r="K33" i="11"/>
  <c r="L32" i="11"/>
  <c r="K32" i="11"/>
  <c r="L31" i="11"/>
  <c r="K31" i="11"/>
  <c r="L30" i="11"/>
  <c r="K30" i="11"/>
  <c r="L29" i="11"/>
  <c r="K29" i="11"/>
  <c r="L28" i="11"/>
  <c r="K28" i="11"/>
  <c r="L27" i="11"/>
  <c r="K27" i="11"/>
  <c r="L26" i="11"/>
  <c r="K26" i="11"/>
  <c r="L25" i="11"/>
  <c r="K25" i="11"/>
  <c r="L24" i="11"/>
  <c r="K24" i="11"/>
  <c r="L23" i="11"/>
  <c r="K23" i="11"/>
  <c r="L22" i="11"/>
  <c r="K22" i="11"/>
  <c r="L21" i="11"/>
  <c r="K21" i="11"/>
  <c r="L20" i="11"/>
  <c r="K20" i="11"/>
  <c r="L19" i="11"/>
  <c r="K19" i="11"/>
  <c r="L18" i="11"/>
  <c r="K18" i="11"/>
  <c r="L17" i="11"/>
  <c r="K17" i="11"/>
  <c r="L16" i="11"/>
  <c r="K16" i="11"/>
  <c r="L15" i="11"/>
  <c r="K15" i="11"/>
  <c r="L14" i="11"/>
  <c r="K14" i="11"/>
  <c r="L13" i="11"/>
  <c r="K13" i="11"/>
  <c r="L12" i="11"/>
  <c r="K12" i="11"/>
  <c r="G19" i="5" l="1"/>
  <c r="W19" i="5" s="1"/>
  <c r="W55" i="5"/>
  <c r="W54" i="5"/>
  <c r="W38" i="5"/>
  <c r="W31" i="5"/>
  <c r="W30" i="5"/>
  <c r="G69" i="5"/>
  <c r="W69" i="5" s="1"/>
  <c r="G68" i="5"/>
  <c r="W68" i="5" s="1"/>
  <c r="G67" i="5"/>
  <c r="W67" i="5" s="1"/>
  <c r="G66" i="5"/>
  <c r="W66" i="5" s="1"/>
  <c r="G65" i="5"/>
  <c r="W65" i="5" s="1"/>
  <c r="G64" i="5"/>
  <c r="W64" i="5" s="1"/>
  <c r="G63" i="5"/>
  <c r="W63" i="5" s="1"/>
  <c r="G62" i="5"/>
  <c r="W62" i="5" s="1"/>
  <c r="G61" i="5"/>
  <c r="W61" i="5" s="1"/>
  <c r="G60" i="5"/>
  <c r="W60" i="5" s="1"/>
  <c r="G59" i="5"/>
  <c r="W59" i="5" s="1"/>
  <c r="G58" i="5"/>
  <c r="W58" i="5" s="1"/>
  <c r="G57" i="5"/>
  <c r="W57" i="5" s="1"/>
  <c r="G56" i="5"/>
  <c r="W56" i="5" s="1"/>
  <c r="G55" i="5"/>
  <c r="G54" i="5"/>
  <c r="G53" i="5"/>
  <c r="W53" i="5" s="1"/>
  <c r="G52" i="5"/>
  <c r="W52" i="5" s="1"/>
  <c r="G51" i="5"/>
  <c r="W51" i="5" s="1"/>
  <c r="G50" i="5"/>
  <c r="W50" i="5" s="1"/>
  <c r="G49" i="5"/>
  <c r="W49" i="5" s="1"/>
  <c r="G48" i="5"/>
  <c r="W48" i="5" s="1"/>
  <c r="G47" i="5"/>
  <c r="W47" i="5" s="1"/>
  <c r="G46" i="5"/>
  <c r="W46" i="5" s="1"/>
  <c r="G45" i="5"/>
  <c r="W45" i="5" s="1"/>
  <c r="G44" i="5"/>
  <c r="W44" i="5" s="1"/>
  <c r="G43" i="5"/>
  <c r="W43" i="5" s="1"/>
  <c r="G42" i="5"/>
  <c r="W42" i="5" s="1"/>
  <c r="G41" i="5"/>
  <c r="W41" i="5" s="1"/>
  <c r="G40" i="5"/>
  <c r="W40" i="5" s="1"/>
  <c r="G39" i="5"/>
  <c r="W39" i="5" s="1"/>
  <c r="G38" i="5"/>
  <c r="G37" i="5"/>
  <c r="W37" i="5" s="1"/>
  <c r="G36" i="5"/>
  <c r="W36" i="5" s="1"/>
  <c r="G35" i="5"/>
  <c r="W35" i="5" s="1"/>
  <c r="G34" i="5"/>
  <c r="W34" i="5" s="1"/>
  <c r="G33" i="5"/>
  <c r="W33" i="5" s="1"/>
  <c r="G32" i="5"/>
  <c r="W32" i="5" s="1"/>
  <c r="G31" i="5"/>
  <c r="G30" i="5"/>
  <c r="G29" i="5"/>
  <c r="W29" i="5" s="1"/>
  <c r="G28" i="5"/>
  <c r="W28" i="5" s="1"/>
  <c r="G26" i="5"/>
  <c r="W26" i="5" s="1"/>
  <c r="G25" i="5"/>
  <c r="W25" i="5" s="1"/>
  <c r="G24" i="5"/>
  <c r="W24" i="5" s="1"/>
  <c r="G23" i="5"/>
  <c r="W23" i="5" s="1"/>
  <c r="G22" i="5"/>
  <c r="W22" i="5" s="1"/>
  <c r="G21" i="5"/>
  <c r="W21" i="5" s="1"/>
  <c r="G20" i="5"/>
  <c r="W20" i="5" s="1"/>
  <c r="G69" i="6" l="1"/>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29" i="6"/>
  <c r="G28" i="6"/>
  <c r="G26" i="6"/>
  <c r="G25" i="6"/>
  <c r="G24" i="6"/>
  <c r="G23" i="6"/>
  <c r="G22" i="6"/>
  <c r="G21" i="6"/>
  <c r="G20" i="6"/>
  <c r="G19" i="6"/>
  <c r="D654" i="10" l="1"/>
  <c r="D652" i="10"/>
  <c r="D651" i="10"/>
  <c r="D650" i="10"/>
  <c r="D649" i="10"/>
  <c r="D647" i="10"/>
  <c r="D646" i="10"/>
  <c r="D645" i="10"/>
  <c r="D644" i="10"/>
  <c r="D643" i="10"/>
  <c r="D642" i="10"/>
  <c r="D641" i="10"/>
  <c r="D640" i="10"/>
  <c r="D639" i="10"/>
  <c r="D638" i="10"/>
  <c r="D637" i="10"/>
  <c r="D636" i="10"/>
  <c r="D635" i="10"/>
  <c r="D634" i="10"/>
  <c r="D633" i="10"/>
  <c r="D632" i="10"/>
  <c r="D631" i="10"/>
  <c r="D630" i="10"/>
  <c r="D629" i="10"/>
  <c r="D628" i="10"/>
  <c r="D627" i="10"/>
  <c r="D626" i="10"/>
  <c r="D625" i="10"/>
  <c r="D624" i="10"/>
  <c r="D623" i="10"/>
  <c r="D622" i="10"/>
  <c r="D620" i="10"/>
  <c r="D619" i="10"/>
  <c r="D618" i="10"/>
  <c r="D617" i="10"/>
  <c r="D616" i="10"/>
  <c r="D615" i="10"/>
  <c r="D614" i="10"/>
  <c r="D613" i="10"/>
  <c r="D612" i="10"/>
  <c r="D611" i="10"/>
  <c r="D610" i="10"/>
  <c r="D609" i="10"/>
  <c r="D608" i="10"/>
  <c r="D607" i="10"/>
  <c r="D606" i="10"/>
  <c r="D605" i="10"/>
  <c r="D603" i="10"/>
  <c r="D602" i="10"/>
  <c r="D601" i="10"/>
  <c r="D600" i="10"/>
  <c r="D599" i="10"/>
  <c r="D597" i="10"/>
  <c r="D596" i="10"/>
  <c r="D595" i="10"/>
  <c r="D594" i="10"/>
  <c r="D593" i="10"/>
  <c r="D592" i="10"/>
  <c r="D591" i="10"/>
  <c r="D590" i="10"/>
  <c r="D589" i="10"/>
  <c r="D588" i="10"/>
  <c r="D586" i="10"/>
  <c r="D585" i="10"/>
  <c r="D584" i="10"/>
  <c r="D583" i="10"/>
  <c r="D582" i="10"/>
  <c r="D581" i="10"/>
  <c r="D580" i="10"/>
  <c r="D579" i="10"/>
  <c r="D578" i="10"/>
  <c r="D577" i="10"/>
  <c r="D576" i="10"/>
  <c r="D575" i="10"/>
  <c r="D574" i="10"/>
  <c r="D573" i="10"/>
  <c r="D572" i="10"/>
  <c r="D571" i="10"/>
  <c r="D570" i="10"/>
  <c r="D569" i="10"/>
  <c r="D568" i="10"/>
  <c r="D567" i="10"/>
  <c r="D566" i="10"/>
  <c r="D565" i="10"/>
  <c r="D564" i="10"/>
  <c r="D563" i="10"/>
  <c r="D562" i="10"/>
  <c r="D561" i="10"/>
  <c r="D560" i="10"/>
  <c r="D559" i="10"/>
  <c r="D558" i="10"/>
  <c r="D557" i="10"/>
  <c r="D556" i="10"/>
  <c r="D554" i="10"/>
  <c r="D553" i="10"/>
  <c r="D552" i="10"/>
  <c r="D551" i="10"/>
  <c r="D550" i="10"/>
  <c r="D549" i="10"/>
  <c r="D548" i="10"/>
  <c r="D547" i="10"/>
  <c r="D546" i="10"/>
  <c r="D545" i="10"/>
  <c r="D544" i="10"/>
  <c r="D543" i="10"/>
  <c r="D542" i="10"/>
  <c r="D541" i="10"/>
  <c r="D540" i="10"/>
  <c r="D539" i="10"/>
  <c r="D538" i="10"/>
  <c r="D537" i="10"/>
  <c r="D536" i="10"/>
  <c r="D535" i="10"/>
  <c r="D534" i="10"/>
  <c r="D533" i="10"/>
  <c r="D532" i="10"/>
  <c r="D531" i="10"/>
  <c r="D530" i="10"/>
  <c r="D529" i="10"/>
  <c r="D528" i="10"/>
  <c r="D527" i="10"/>
  <c r="D526" i="10"/>
  <c r="D525" i="10"/>
  <c r="D524" i="10"/>
  <c r="D523" i="10"/>
  <c r="D522" i="10"/>
  <c r="D521" i="10"/>
  <c r="D520" i="10"/>
  <c r="D519" i="10"/>
  <c r="D518" i="10"/>
  <c r="D517" i="10"/>
  <c r="D516" i="10"/>
  <c r="D515" i="10"/>
  <c r="D514" i="10"/>
  <c r="D513" i="10"/>
  <c r="D512" i="10"/>
  <c r="D511" i="10"/>
  <c r="D510" i="10"/>
  <c r="D509" i="10"/>
  <c r="D508" i="10"/>
  <c r="D507" i="10"/>
  <c r="D506" i="10"/>
  <c r="D505" i="10"/>
  <c r="D504" i="10"/>
  <c r="D503" i="10"/>
  <c r="D502" i="10"/>
  <c r="D501" i="10"/>
  <c r="D500" i="10"/>
  <c r="D499" i="10"/>
  <c r="D498" i="10"/>
  <c r="D496" i="10"/>
  <c r="D495" i="10"/>
  <c r="D494" i="10"/>
  <c r="D493" i="10"/>
  <c r="D492" i="10"/>
  <c r="D491" i="10"/>
  <c r="D490" i="10"/>
  <c r="D489" i="10"/>
  <c r="D488" i="10"/>
  <c r="D487" i="10"/>
  <c r="D486" i="10"/>
  <c r="D485" i="10"/>
  <c r="D484" i="10"/>
  <c r="D483" i="10"/>
  <c r="D482" i="10"/>
  <c r="D481" i="10"/>
  <c r="D480" i="10"/>
  <c r="D479" i="10"/>
  <c r="D477" i="10"/>
  <c r="D476" i="10"/>
  <c r="D475" i="10"/>
  <c r="D472" i="10"/>
  <c r="D471" i="10"/>
  <c r="D470" i="10"/>
  <c r="D469" i="10"/>
  <c r="D468" i="10"/>
  <c r="D467" i="10"/>
  <c r="D466" i="10"/>
  <c r="D465" i="10"/>
  <c r="D464" i="10"/>
  <c r="D463" i="10"/>
  <c r="D462" i="10"/>
  <c r="D461" i="10"/>
  <c r="D460" i="10"/>
  <c r="D459" i="10"/>
  <c r="D458" i="10"/>
  <c r="D457" i="10"/>
  <c r="D456" i="10"/>
  <c r="D455" i="10"/>
  <c r="D454" i="10"/>
  <c r="D453" i="10"/>
  <c r="D452" i="10"/>
  <c r="D451" i="10"/>
  <c r="D450" i="10"/>
  <c r="D449" i="10"/>
  <c r="D448" i="10"/>
  <c r="D447" i="10"/>
  <c r="D446" i="10"/>
  <c r="D445" i="10"/>
  <c r="D444" i="10"/>
  <c r="D443" i="10"/>
  <c r="D442" i="10"/>
  <c r="D441" i="10"/>
  <c r="D440" i="10"/>
  <c r="D439" i="10"/>
  <c r="D438" i="10"/>
  <c r="D437" i="10"/>
  <c r="D436" i="10"/>
  <c r="D435" i="10"/>
  <c r="D434" i="10"/>
  <c r="D433" i="10"/>
  <c r="D432" i="10"/>
  <c r="D431" i="10"/>
  <c r="D430" i="10"/>
  <c r="D429" i="10"/>
  <c r="D428" i="10"/>
  <c r="D427" i="10"/>
  <c r="D426" i="10"/>
  <c r="D425" i="10"/>
  <c r="D424" i="10"/>
  <c r="D423" i="10"/>
  <c r="D422" i="10"/>
  <c r="D421" i="10"/>
  <c r="D420" i="10"/>
  <c r="D419" i="10"/>
  <c r="D418" i="10"/>
  <c r="D417" i="10"/>
  <c r="D416" i="10"/>
  <c r="D415" i="10"/>
  <c r="D414" i="10"/>
  <c r="D413" i="10"/>
  <c r="D412" i="10"/>
  <c r="D411" i="10"/>
  <c r="D410" i="10"/>
  <c r="D409" i="10"/>
  <c r="D408" i="10"/>
  <c r="D407" i="10"/>
  <c r="D406" i="10"/>
  <c r="D405" i="10"/>
  <c r="D404" i="10"/>
  <c r="D403" i="10"/>
  <c r="D402" i="10"/>
  <c r="D401" i="10"/>
  <c r="D400" i="10"/>
  <c r="D399" i="10"/>
  <c r="D398" i="10"/>
  <c r="D397" i="10"/>
  <c r="D396" i="10"/>
  <c r="D395" i="10"/>
  <c r="D394" i="10"/>
  <c r="D393" i="10"/>
  <c r="D392" i="10"/>
  <c r="D391" i="10"/>
  <c r="D390" i="10"/>
  <c r="D389" i="10"/>
  <c r="D388" i="10"/>
  <c r="D387" i="10"/>
  <c r="D386" i="10"/>
  <c r="D385" i="10"/>
  <c r="D384" i="10"/>
  <c r="D383" i="10"/>
  <c r="D382" i="10"/>
  <c r="D381" i="10"/>
  <c r="D380" i="10"/>
  <c r="D379" i="10"/>
  <c r="D378" i="10"/>
  <c r="D377" i="10"/>
  <c r="D376" i="10"/>
  <c r="D375" i="10"/>
  <c r="D373" i="10"/>
  <c r="D372" i="10"/>
  <c r="D371" i="10"/>
  <c r="D370" i="10"/>
  <c r="D369" i="10"/>
  <c r="D368" i="10"/>
  <c r="D367" i="10"/>
  <c r="D366" i="10"/>
  <c r="D365" i="10"/>
  <c r="D364" i="10"/>
  <c r="D363" i="10"/>
  <c r="D362" i="10"/>
  <c r="D361" i="10"/>
  <c r="D360" i="10"/>
  <c r="D359" i="10"/>
  <c r="D358" i="10"/>
  <c r="D357" i="10"/>
  <c r="D356" i="10"/>
  <c r="D355" i="10"/>
  <c r="D354" i="10"/>
  <c r="D353" i="10"/>
  <c r="D352" i="10"/>
  <c r="D351" i="10"/>
  <c r="D350" i="10"/>
  <c r="D349" i="10"/>
  <c r="D348" i="10"/>
  <c r="D347" i="10"/>
  <c r="D346" i="10"/>
  <c r="D345" i="10"/>
  <c r="D344" i="10"/>
  <c r="D343" i="10"/>
  <c r="D342" i="10"/>
  <c r="D341" i="10"/>
  <c r="D340" i="10"/>
  <c r="D339" i="10"/>
  <c r="D338" i="10"/>
  <c r="D337" i="10"/>
  <c r="D336" i="10"/>
  <c r="D335" i="10"/>
  <c r="D334" i="10"/>
  <c r="D332" i="10"/>
  <c r="D331" i="10"/>
  <c r="D330" i="10"/>
  <c r="D329" i="10"/>
  <c r="D328" i="10"/>
  <c r="D327" i="10"/>
  <c r="D326" i="10"/>
  <c r="D325" i="10"/>
  <c r="D324" i="10"/>
  <c r="D323" i="10"/>
  <c r="D322" i="10"/>
  <c r="D321" i="10"/>
  <c r="D320" i="10"/>
  <c r="D319" i="10"/>
  <c r="D318" i="10"/>
  <c r="D317" i="10"/>
  <c r="D316" i="10"/>
  <c r="D315" i="10"/>
  <c r="D314" i="10"/>
  <c r="D313" i="10"/>
  <c r="D312" i="10"/>
  <c r="D311" i="10"/>
  <c r="D310" i="10"/>
  <c r="D309" i="10"/>
  <c r="D308" i="10"/>
  <c r="D307" i="10"/>
  <c r="D306" i="10"/>
  <c r="D305" i="10"/>
  <c r="D304" i="10"/>
  <c r="D302" i="10"/>
  <c r="D301" i="10"/>
  <c r="D300" i="10"/>
  <c r="D299" i="10"/>
  <c r="D298" i="10"/>
  <c r="D297" i="10"/>
  <c r="D296" i="10"/>
  <c r="D295" i="10"/>
  <c r="D294" i="10"/>
  <c r="D293" i="10"/>
  <c r="D292" i="10"/>
  <c r="D291" i="10"/>
  <c r="D290" i="10"/>
  <c r="D289" i="10"/>
  <c r="D288" i="10"/>
  <c r="D287" i="10"/>
  <c r="D286" i="10"/>
  <c r="D285" i="10"/>
  <c r="D284" i="10"/>
  <c r="D283" i="10"/>
  <c r="D282" i="10"/>
  <c r="D281" i="10"/>
  <c r="D280" i="10"/>
  <c r="D279" i="10"/>
  <c r="D278" i="10"/>
  <c r="D277" i="10"/>
  <c r="D276" i="10"/>
  <c r="D275" i="10"/>
  <c r="D274" i="10"/>
  <c r="D273" i="10"/>
  <c r="D272" i="10"/>
  <c r="D271" i="10"/>
  <c r="D270" i="10"/>
  <c r="D269" i="10"/>
  <c r="D268" i="10"/>
  <c r="D267" i="10"/>
  <c r="D266" i="10"/>
  <c r="D265" i="10"/>
  <c r="D264" i="10"/>
  <c r="D263" i="10"/>
  <c r="D262" i="10"/>
  <c r="D261" i="10"/>
  <c r="D260" i="10"/>
  <c r="D259" i="10"/>
  <c r="D258" i="10"/>
  <c r="D257" i="10"/>
  <c r="D256" i="10"/>
  <c r="D255" i="10"/>
  <c r="D254" i="10"/>
  <c r="D253" i="10"/>
  <c r="D252" i="10"/>
  <c r="D251" i="10"/>
  <c r="D250" i="10"/>
  <c r="D249" i="10"/>
  <c r="D248" i="10"/>
  <c r="D247" i="10"/>
  <c r="D246" i="10"/>
  <c r="D245" i="10"/>
  <c r="D244" i="10"/>
  <c r="D243" i="10"/>
  <c r="D242" i="10"/>
  <c r="D241" i="10"/>
  <c r="D240" i="10"/>
  <c r="D239" i="10"/>
  <c r="D238" i="10"/>
  <c r="D237" i="10"/>
  <c r="D236" i="10"/>
  <c r="D235" i="10"/>
  <c r="D234" i="10"/>
  <c r="D233" i="10"/>
  <c r="D232" i="10"/>
  <c r="D231" i="10"/>
  <c r="D230" i="10"/>
  <c r="D229" i="10"/>
  <c r="D228" i="10"/>
  <c r="D227" i="10"/>
  <c r="D226" i="10"/>
  <c r="D225" i="10"/>
  <c r="D224" i="10"/>
  <c r="D223" i="10"/>
  <c r="D222" i="10"/>
  <c r="D221" i="10"/>
  <c r="D220" i="10"/>
  <c r="D219" i="10"/>
  <c r="D218" i="10"/>
  <c r="D217" i="10"/>
  <c r="D216" i="10"/>
  <c r="D215" i="10"/>
  <c r="D214" i="10"/>
  <c r="D213" i="10"/>
  <c r="D212" i="10"/>
  <c r="D211" i="10"/>
  <c r="D210" i="10"/>
  <c r="D209" i="10"/>
  <c r="D208" i="10"/>
  <c r="D207" i="10"/>
  <c r="D206" i="10"/>
  <c r="D205" i="10"/>
  <c r="D204" i="10"/>
  <c r="D203"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3" i="10"/>
  <c r="D172" i="10"/>
  <c r="D170" i="10"/>
  <c r="D169" i="10"/>
  <c r="D168" i="10"/>
  <c r="D167" i="10"/>
  <c r="D166" i="10"/>
  <c r="D165" i="10"/>
  <c r="D164" i="10"/>
  <c r="D163" i="10"/>
  <c r="D162" i="10"/>
  <c r="D161" i="10"/>
  <c r="D160" i="10"/>
  <c r="D159" i="10"/>
  <c r="D158" i="10"/>
  <c r="D157" i="10"/>
  <c r="D156" i="10"/>
  <c r="D155" i="10"/>
  <c r="D154" i="10"/>
  <c r="D153" i="10"/>
  <c r="D152" i="10"/>
  <c r="D151" i="10"/>
  <c r="D150" i="10"/>
  <c r="D149" i="10"/>
  <c r="D148" i="10"/>
  <c r="D147" i="10"/>
  <c r="D146" i="10"/>
  <c r="D145" i="10"/>
  <c r="D144" i="10"/>
  <c r="D143" i="10"/>
  <c r="D142"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3" i="10"/>
  <c r="D112" i="10"/>
  <c r="D111" i="10"/>
  <c r="D110" i="10"/>
  <c r="D109" i="10"/>
  <c r="D108" i="10"/>
  <c r="D107" i="10"/>
  <c r="D106" i="10"/>
  <c r="D105" i="10"/>
  <c r="D104" i="10"/>
  <c r="D103" i="10"/>
  <c r="D102" i="10"/>
  <c r="D101" i="10"/>
  <c r="D100" i="10"/>
  <c r="D99" i="10"/>
  <c r="D98" i="10"/>
  <c r="D97" i="10"/>
  <c r="D96" i="10"/>
  <c r="D95" i="10"/>
  <c r="D94" i="10"/>
  <c r="D93" i="10"/>
  <c r="D92" i="10"/>
  <c r="D91" i="10"/>
  <c r="D90" i="10"/>
  <c r="D89" i="10"/>
  <c r="D88" i="10"/>
  <c r="D87" i="10"/>
  <c r="D86" i="10"/>
  <c r="D85" i="10"/>
  <c r="D84" i="10"/>
  <c r="D83" i="10"/>
  <c r="D82" i="10"/>
  <c r="D81" i="10"/>
  <c r="D80" i="10"/>
  <c r="D79" i="10"/>
  <c r="D78" i="10"/>
  <c r="D77" i="10"/>
  <c r="D75" i="10"/>
  <c r="D74" i="10"/>
  <c r="D73" i="10"/>
  <c r="D72" i="10"/>
  <c r="D71" i="10"/>
  <c r="D70" i="10"/>
  <c r="D69" i="10"/>
  <c r="D67" i="10"/>
  <c r="D66" i="10"/>
  <c r="D65" i="10"/>
  <c r="D64" i="10"/>
  <c r="D63" i="10"/>
  <c r="D62" i="10"/>
  <c r="D61" i="10"/>
  <c r="D60" i="10"/>
  <c r="D59" i="10"/>
  <c r="D58" i="10"/>
  <c r="D57" i="10"/>
  <c r="D56" i="10"/>
  <c r="D55" i="10"/>
  <c r="D54" i="10"/>
  <c r="D53" i="10"/>
  <c r="D52" i="10"/>
  <c r="D51" i="10"/>
  <c r="D50" i="10"/>
  <c r="D49" i="10"/>
  <c r="D48" i="10"/>
  <c r="D47" i="10"/>
  <c r="D46" i="10"/>
  <c r="D45" i="10"/>
  <c r="D44" i="10"/>
  <c r="D43" i="10"/>
  <c r="D42" i="10"/>
  <c r="D41" i="10"/>
  <c r="D40" i="10"/>
  <c r="D39" i="10"/>
  <c r="D38" i="10"/>
  <c r="D37" i="10"/>
  <c r="D36" i="10"/>
  <c r="D35" i="10"/>
  <c r="D34" i="10"/>
  <c r="D33" i="10"/>
  <c r="D32" i="10"/>
  <c r="D29" i="10"/>
  <c r="D28" i="10"/>
  <c r="D27" i="10"/>
  <c r="D26" i="10"/>
  <c r="D25" i="10"/>
  <c r="D24" i="10"/>
  <c r="D23" i="10"/>
  <c r="D22" i="10"/>
  <c r="D21" i="10"/>
  <c r="D20" i="10"/>
  <c r="D19" i="10"/>
  <c r="D18" i="10"/>
  <c r="D17" i="10"/>
  <c r="D16" i="10"/>
  <c r="D15" i="10"/>
  <c r="D14" i="10"/>
  <c r="D13" i="10"/>
  <c r="D12" i="10"/>
  <c r="D11" i="10"/>
</calcChain>
</file>

<file path=xl/sharedStrings.xml><?xml version="1.0" encoding="utf-8"?>
<sst xmlns="http://schemas.openxmlformats.org/spreadsheetml/2006/main" count="4373" uniqueCount="2199">
  <si>
    <t>NY</t>
  </si>
  <si>
    <t>OH</t>
  </si>
  <si>
    <t>CT</t>
  </si>
  <si>
    <t>NH</t>
  </si>
  <si>
    <t>MA</t>
  </si>
  <si>
    <t>MI</t>
  </si>
  <si>
    <t>SD</t>
  </si>
  <si>
    <t>WV</t>
  </si>
  <si>
    <t>RI</t>
  </si>
  <si>
    <t>IN</t>
  </si>
  <si>
    <t>IL</t>
  </si>
  <si>
    <t>ME</t>
  </si>
  <si>
    <t>VT</t>
  </si>
  <si>
    <t>WI</t>
  </si>
  <si>
    <t>OK</t>
  </si>
  <si>
    <t>UT</t>
  </si>
  <si>
    <t>MO</t>
  </si>
  <si>
    <t>NM</t>
  </si>
  <si>
    <t>CO</t>
  </si>
  <si>
    <t>PA</t>
  </si>
  <si>
    <t>NJ</t>
  </si>
  <si>
    <t>KS</t>
  </si>
  <si>
    <t>MT</t>
  </si>
  <si>
    <t>MN</t>
  </si>
  <si>
    <t>IA</t>
  </si>
  <si>
    <t>ND</t>
  </si>
  <si>
    <t>KY</t>
  </si>
  <si>
    <t>NE</t>
  </si>
  <si>
    <t>ID</t>
  </si>
  <si>
    <t>WA</t>
  </si>
  <si>
    <t>VA</t>
  </si>
  <si>
    <t>WY</t>
  </si>
  <si>
    <t>DE</t>
  </si>
  <si>
    <t>OR</t>
  </si>
  <si>
    <t>TN</t>
  </si>
  <si>
    <t>NC</t>
  </si>
  <si>
    <t>TX</t>
  </si>
  <si>
    <t>AR</t>
  </si>
  <si>
    <t>MS</t>
  </si>
  <si>
    <t>AL</t>
  </si>
  <si>
    <t>MD</t>
  </si>
  <si>
    <t>SC</t>
  </si>
  <si>
    <t>median</t>
  </si>
  <si>
    <t>shortfall</t>
  </si>
  <si>
    <t>2019</t>
  </si>
  <si>
    <t>GA</t>
  </si>
  <si>
    <t>LA</t>
  </si>
  <si>
    <t># of</t>
  </si>
  <si>
    <t>Flood</t>
  </si>
  <si>
    <t>Moderate</t>
  </si>
  <si>
    <t>Major</t>
  </si>
  <si>
    <t>FL</t>
  </si>
  <si>
    <t>NV</t>
  </si>
  <si>
    <t>CA</t>
  </si>
  <si>
    <t>AZ</t>
  </si>
  <si>
    <t>Lon</t>
  </si>
  <si>
    <t>Lat</t>
  </si>
  <si>
    <t>AK</t>
  </si>
  <si>
    <t>HI</t>
  </si>
  <si>
    <t>DC</t>
  </si>
  <si>
    <t>Minus</t>
  </si>
  <si>
    <t>Station</t>
  </si>
  <si>
    <t>Elevation</t>
  </si>
  <si>
    <t>Historical</t>
  </si>
  <si>
    <t>Historic</t>
  </si>
  <si>
    <t>Name</t>
  </si>
  <si>
    <t>State</t>
  </si>
  <si>
    <t>(meters)</t>
  </si>
  <si>
    <t>Observations</t>
  </si>
  <si>
    <t>Date</t>
  </si>
  <si>
    <t>Avg</t>
  </si>
  <si>
    <t>% Rank</t>
  </si>
  <si>
    <t>MARSHALL</t>
  </si>
  <si>
    <t>ROCKPORT</t>
  </si>
  <si>
    <t>COLUMBIA</t>
  </si>
  <si>
    <t>TULLAHOMA</t>
  </si>
  <si>
    <t>MARION</t>
  </si>
  <si>
    <t>JASPER</t>
  </si>
  <si>
    <t>SALEM</t>
  </si>
  <si>
    <t>MCCRACKEN</t>
  </si>
  <si>
    <t>BENTON</t>
  </si>
  <si>
    <t>CLINTON</t>
  </si>
  <si>
    <t>Time</t>
  </si>
  <si>
    <t>Speed</t>
  </si>
  <si>
    <t>Location</t>
  </si>
  <si>
    <t>County</t>
  </si>
  <si>
    <t>Comments</t>
  </si>
  <si>
    <t>UNK</t>
  </si>
  <si>
    <t>4 N BLUE SPRINGS</t>
  </si>
  <si>
    <t>GAGE</t>
  </si>
  <si>
    <t>TREE DOWN. TIME ESTIMATED BASED ON RADAR. (OAX)</t>
  </si>
  <si>
    <t>6 S KANSAS CITY</t>
  </si>
  <si>
    <t>JACKSON</t>
  </si>
  <si>
    <t>LARGE TREE DOWN AT WORNELL AND 61ST TERRANCE. REPORT RECEIVED FROM KCFD. (EAX)</t>
  </si>
  <si>
    <t>STERLING</t>
  </si>
  <si>
    <t>JOHNSON</t>
  </si>
  <si>
    <t>SEVERAL LARGE BRANCHES DOWN. (OAX)</t>
  </si>
  <si>
    <t>OAKWOOD</t>
  </si>
  <si>
    <t>CLAY</t>
  </si>
  <si>
    <t>1-INCH TREE LIMBS DOWN; SHINGLES BLOWN OFF HOMES. REPORT RECEIVED VIA MPING. (EAX)</t>
  </si>
  <si>
    <t>3 W STANLEY</t>
  </si>
  <si>
    <t>12-INCH TREE LIMB DOWN. TIME RADAR ESTIMATED. (EAX)</t>
  </si>
  <si>
    <t>1 NNW SHAWNEE</t>
  </si>
  <si>
    <t>LARGE TREE DOWN INTO HOUSE. PHOTOS RECEIVED VIA TWITTER. TIME RADAR ESTIMATED. (EAX)</t>
  </si>
  <si>
    <t>TECUMSEH</t>
  </si>
  <si>
    <t>NUMEROUS LIMBS DOWN AND STREET SIGNS BLOWN OVER THROUGHOUT TECUMSEH. SOME MINOR STREET FLOODING AS WELL. (OAX)</t>
  </si>
  <si>
    <t>5 S NEBRASKA CITY</t>
  </si>
  <si>
    <t>OTOE</t>
  </si>
  <si>
    <t>. (OAX)</t>
  </si>
  <si>
    <t>2 SSE BLUE SPRINGS</t>
  </si>
  <si>
    <t>DELAYED REPORT: 8 INCH TREE LIMB DOWN. (EAX)</t>
  </si>
  <si>
    <t>CHILLICOTHE</t>
  </si>
  <si>
    <t>LIVINGSTON</t>
  </si>
  <si>
    <t>. (EAX)</t>
  </si>
  <si>
    <t>5 SSE MILFORD</t>
  </si>
  <si>
    <t>GEARY</t>
  </si>
  <si>
    <t>ESTIMATES GUSTS FROM 50-65MPH. (TOP)</t>
  </si>
  <si>
    <t>RAYMORE</t>
  </si>
  <si>
    <t>CASS</t>
  </si>
  <si>
    <t>1 TO 2 INCH LIMBS DOWN. (EAX)</t>
  </si>
  <si>
    <t>2 NNW BELTON</t>
  </si>
  <si>
    <t>DELAYED REPORT: TREES APPROXIMATELY 12-15 INCHES IN DIAMETER DOWN IN ROADWAY. ROOFING MATERIAL BLOW OFF OF BUILDING. ALL DEBRIS BLOWN ESE OF ORIGINAL DIRECTION. (EAX)</t>
  </si>
  <si>
    <t>MEADVILLE</t>
  </si>
  <si>
    <t>LINN</t>
  </si>
  <si>
    <t>NUMBER OF 12-24 INCH LIMBS DOWN. (EAX)</t>
  </si>
  <si>
    <t>2 SW CLARINDA</t>
  </si>
  <si>
    <t>PAGE</t>
  </si>
  <si>
    <t>MEASURED ON HOME WEATHER STATION. (OAX)</t>
  </si>
  <si>
    <t>MARCELINE</t>
  </si>
  <si>
    <t>1 S MOBERLY</t>
  </si>
  <si>
    <t>RANDOLPH</t>
  </si>
  <si>
    <t>(EAX)</t>
  </si>
  <si>
    <t>DELAYED REPORT: TREE DOWN ACROSS THE ROAD AND POWER LINE DOWN NEAR S MORLEY AND KWIX RD. (EAX)</t>
  </si>
  <si>
    <t>6 WSW TOPEKA</t>
  </si>
  <si>
    <t>SHAWNEE</t>
  </si>
  <si>
    <t>5 TO 6 INCH DIAMETER TREE DOWN NEAR THE INTERSECTION OF URISH AND 29TH STREET. (TOP)</t>
  </si>
  <si>
    <t>3 N LAWRENCE</t>
  </si>
  <si>
    <t>DOUGLAS</t>
  </si>
  <si>
    <t>ESTIMATED 60 MPH WIND GUSTS. (TOP)</t>
  </si>
  <si>
    <t>PERRY</t>
  </si>
  <si>
    <t>JEFFERSON</t>
  </si>
  <si>
    <t>TREE LIMB DAMAGE AND POWER LINES DOWN AROUND PERRY. TIME ESTIMATED FROM RADAR. (TOP)</t>
  </si>
  <si>
    <t>1 E LAWRENCE</t>
  </si>
  <si>
    <t>3-4 INCH TREE BRANCHES DOWN. (TOP)</t>
  </si>
  <si>
    <t>5 WNW COLONY</t>
  </si>
  <si>
    <t>KNOX</t>
  </si>
  <si>
    <t>ROOF DAMAGE ALONG ROUTE V IN NORTHERN KNOX COUNTY. DELAYED REPORT. TIME ESTIMATED FROM RADAR. (LSX)</t>
  </si>
  <si>
    <t>3 ENE OTTAWA</t>
  </si>
  <si>
    <t>FRANKLIN</t>
  </si>
  <si>
    <t>SEMI OVERTURNED DUE TO T-STORM WIND GUSTS NEAR MILE MARKER 188 ON I-35. (TOP)</t>
  </si>
  <si>
    <t>3 ESE THOMPSON</t>
  </si>
  <si>
    <t>AUDRAIN</t>
  </si>
  <si>
    <t>TREES AND POWERLINES DOWN IN MEXICO. TIME ESTIMATED FROM RADAR. (LSX)</t>
  </si>
  <si>
    <t>2 SE COLUMBIA</t>
  </si>
  <si>
    <t>BOONE</t>
  </si>
  <si>
    <t>6 INCH TREE KNOCKED OVER A ROADWAY IN S CENTRAL COLUMBIA. (LSX)</t>
  </si>
  <si>
    <t>FRANKFORD</t>
  </si>
  <si>
    <t>PIKE</t>
  </si>
  <si>
    <t>TREES DOWN IN NORTHERN FRANKFORD. (LSX)</t>
  </si>
  <si>
    <t>MONROE CITY</t>
  </si>
  <si>
    <t>MONROE</t>
  </si>
  <si>
    <t>POWER LINES DOWN AT KENDRICK MOBILE HOME PARK. (LSX)</t>
  </si>
  <si>
    <t>4 SSW KANSAS CITY</t>
  </si>
  <si>
    <t>TREE DOWN BEHIND HOUSE. (EAX)</t>
  </si>
  <si>
    <t>1 W CLARE</t>
  </si>
  <si>
    <t>ILASCO</t>
  </si>
  <si>
    <t>RALLS</t>
  </si>
  <si>
    <t>TREES DOWN ACROSS MULTIPLE ROADS IN RALLS COUNTY... INCLUDING NEAR ILASCO. TIME ESTIMATED FROM RADAR. (LSX)</t>
  </si>
  <si>
    <t>PALMYRA</t>
  </si>
  <si>
    <t>POWER LINE DOWN. (LSX)</t>
  </si>
  <si>
    <t>LE ROY</t>
  </si>
  <si>
    <t>COFFEY</t>
  </si>
  <si>
    <t>DELAYED REPORT. TREE DAMAGE IN LEROY. (TOP)</t>
  </si>
  <si>
    <t>1 SSE QUINCY</t>
  </si>
  <si>
    <t>ADAMS</t>
  </si>
  <si>
    <t>TREE DOWN AT 22ND STREET AND WASHINGTON STREET IN DOWNTOWN QUINCY. TIME ESTIMATED FROM RADAR. (LSX)</t>
  </si>
  <si>
    <t>2 ENE UNITY VILLAGE</t>
  </si>
  <si>
    <t>NEW CANTON</t>
  </si>
  <si>
    <t>REPORTS OF TREES AND POWER LINES DOWN IN NEW CANTON VIA EM AND 911 CALLS. (LSX)</t>
  </si>
  <si>
    <t>HIGGINSVILLE</t>
  </si>
  <si>
    <t>LAFAYETTE</t>
  </si>
  <si>
    <t>PITTSFIELD</t>
  </si>
  <si>
    <t>ALSO QUARTER SIZE HAIL. (LSX)</t>
  </si>
  <si>
    <t>MEXICO</t>
  </si>
  <si>
    <t>A COUPLE 18 TO 24 INCH TREES UPROOTED OR SNAPPED AT THE BASE. THREE POWER POLES BROKEN. SEVERAL TREE LIMBS SNAPPED. (LSX)</t>
  </si>
  <si>
    <t>3 NE NEW MELLE</t>
  </si>
  <si>
    <t>ST. CHARLES</t>
  </si>
  <si>
    <t>REPORTED AT 3641 HOPEWELL RD WENTZVILLE TREE DOWN REPORTED BY LAW ENFORCEMENT. (LSX)</t>
  </si>
  <si>
    <t>3 SW VARNELL</t>
  </si>
  <si>
    <t>WHITFIELD</t>
  </si>
  <si>
    <t>FLYING DEBRIS DAMAGED A GARAGE ON THE 2900 BLOCK OF CROW VALLEY ROAD. (FFC)</t>
  </si>
  <si>
    <t>3 NNW WALKER</t>
  </si>
  <si>
    <t>VERNON</t>
  </si>
  <si>
    <t>COUNTY FIREFIGHTER REPORTS A 20 X 40 FT BUILDING HAS BEEN BLOWN OVER. RELAYED REPORT FROM EMD. TIME ESTIMATED BY RADAR. (SGF)</t>
  </si>
  <si>
    <t>2 N QUINCY</t>
  </si>
  <si>
    <t>REPORTED AT 14TH ST QUINCY IL TREE DOWN ON 14TH AND OAK. (LSX)</t>
  </si>
  <si>
    <t>1 N SAINT PETERS</t>
  </si>
  <si>
    <t>SEVERAL 3 TO 8 INCH BRANCHES DOWN. (LSX)</t>
  </si>
  <si>
    <t>3 NW NILWOOD</t>
  </si>
  <si>
    <t>MACOUPIN</t>
  </si>
  <si>
    <t>HARDWOOD TREE APPROXIMATELY 18 TO 24 INCHES IN DIAMETER SNAPPED AT BASE. (LSX)</t>
  </si>
  <si>
    <t>3 NNE BALDWIN</t>
  </si>
  <si>
    <t>ST. CLAIR</t>
  </si>
  <si>
    <t>REPORTED AT TOWNSHIP LINE RD IL DOWNED TREE. (LSX)</t>
  </si>
  <si>
    <t>2 NE EL DORADO SPRINGS</t>
  </si>
  <si>
    <t>CEDAR</t>
  </si>
  <si>
    <t>MESONET STATION WKTM7 WAH KON TAH RAWS WIND GUST REPORTED OF 70 MPH. (SGF)</t>
  </si>
  <si>
    <t>1 N GRANITE CITY</t>
  </si>
  <si>
    <t>MADISON</t>
  </si>
  <si>
    <t>TRASH CANS BLOWN OVER... NO LIMBS DOWN. (LSX)</t>
  </si>
  <si>
    <t>LITCHFIELD</t>
  </si>
  <si>
    <t>MONTGOMERY</t>
  </si>
  <si>
    <t>3.5 INCH DIAMETER TREE LIMB DOWN. (LSX)</t>
  </si>
  <si>
    <t>CASEYVILLE</t>
  </si>
  <si>
    <t>CORRECTS PREVIOUS NON-TSTM WND GST REPORT FROM CASEYVILLE. (LSX)</t>
  </si>
  <si>
    <t>3 SE STOCKTON</t>
  </si>
  <si>
    <t>LARGE TREE LIMBS DOWNED NEAR CRABTREE COVE CAMPING PARK. TIME ESTIMATED BY RADAR. (SGF)</t>
  </si>
  <si>
    <t>CENTRALIA</t>
  </si>
  <si>
    <t>BROADCAST MEDIA AND LAW ENFORCEMENT REPORT TREES AND LINES DOWN IN CENTRALIA. (LSX)</t>
  </si>
  <si>
    <t>1 NE BOLIVAR</t>
  </si>
  <si>
    <t>POLK</t>
  </si>
  <si>
    <t>CORRECTS PREVIOUS NON-TSTM WND DMG REPORT FROM 1 NE BOLIVAR TO TSTM WND DMG. A TREE LANDED ON A HOUSE IN BOLIVAR ON EAST DIVISION STREET. TIME ESTIMATED FROM RADAR. (SGF)</t>
  </si>
  <si>
    <t>EDGAR SPRINGS</t>
  </si>
  <si>
    <t>PHELPS</t>
  </si>
  <si>
    <t>TREE LIMBS DOWN. ESTIMATED 55-60 MPH WINDS. REPORT VIA SOCIAL MEDIA. (SGF)</t>
  </si>
  <si>
    <t>5 ENE PLEASANT HOPE</t>
  </si>
  <si>
    <t>A TREE FELL AND BLOCKED A ROADWAY ON 240TH ROAD NORTHEAST OF PLEASANT HOPE. TIME ESTIMATED FROM RADAR. (SGF)</t>
  </si>
  <si>
    <t>5 NNE PRINCETON</t>
  </si>
  <si>
    <t>DELAYED REPORT OF 15-20 POWER POLES SNAPPED ALONG ROCK CREEK ROAD. (TOP)</t>
  </si>
  <si>
    <t>3 SW MOUNT VERNON</t>
  </si>
  <si>
    <t>POWER OUTAGE. (PAH)</t>
  </si>
  <si>
    <t>DENT</t>
  </si>
  <si>
    <t>SEVERAL REPORTS OF LIMBS AND OBJECTS DOWN IN/AROUND SALEM. REPORTS VIA SOCIAL MEDIA. TIME ESTIMATED BY RADAR. (SGF)</t>
  </si>
  <si>
    <t>3 NE BELLE PRAIRIE CITY</t>
  </si>
  <si>
    <t>HAMILTON</t>
  </si>
  <si>
    <t>(PAH)</t>
  </si>
  <si>
    <t>WEST PLAINS</t>
  </si>
  <si>
    <t>HOWELL</t>
  </si>
  <si>
    <t>POWER LINES DOWN IN WEST PLAINS. WEST PLAINS ASOS REPORTED AT 3:19 PM 41 MPH GUST. TIME ESTIMATED. (SGF)</t>
  </si>
  <si>
    <t>4 NW VAN BUREN</t>
  </si>
  <si>
    <t>CARTER</t>
  </si>
  <si>
    <t>*** 1 FATAL... 2 INJ *** TREE FELL ON BOAT ON THE CURRENT RIVER IN THE VICINITY OF THE WAYMEYER SHUTE NATIONAL PARK SERVICE RIVER ACCESS. DRIVER OF THE BOAT WAS KILLED (PAH)</t>
  </si>
  <si>
    <t>GOODHOPE</t>
  </si>
  <si>
    <t>TREE AND LIMBS DOWN IN THE GOODHOPE AREA. (SGF)</t>
  </si>
  <si>
    <t>PRINCETON</t>
  </si>
  <si>
    <t>GIBSON</t>
  </si>
  <si>
    <t>POWER LINES DOWN. FLAG POLES BENT. TREE LIMBS BROKEN. (PAH)</t>
  </si>
  <si>
    <t>4 S ROUND SPRING</t>
  </si>
  <si>
    <t>SHANNON</t>
  </si>
  <si>
    <t>MULTIPLE LARGE TREE LIMBS DOWNED NORTH OF EMINENCE ALONG HWY D AND HWY 19. DELAYED REPORT. TIME ESTIMATED BY RADAR. (SGF)</t>
  </si>
  <si>
    <t>PATTON</t>
  </si>
  <si>
    <t>BOLLINGER</t>
  </si>
  <si>
    <t>POWERLINES DOWN. BROADCAST MEDIA RELAYED. (PAH)</t>
  </si>
  <si>
    <t>6 W ELBERT</t>
  </si>
  <si>
    <t>ELBERT</t>
  </si>
  <si>
    <t>MONUMENT HILL ASOS. (BOU)</t>
  </si>
  <si>
    <t>MARBLE HILL</t>
  </si>
  <si>
    <t>NUMEROUS TREES AND POWER LINES DOWN AROUND THE COUNTY. TIME ESTIMATED. (PAH)</t>
  </si>
  <si>
    <t>CAPE GIRARDEAU</t>
  </si>
  <si>
    <t>BRICKS STRIPPED FROM AN APARTMENT BUILDING. HEAVY TREE DAMAGE. TIME ESTIMATED. (PAH)</t>
  </si>
  <si>
    <t>1 ESE ALLENVILLE</t>
  </si>
  <si>
    <t>MULTIPLE TREES AND TREE LIMBS DOWN... SIDING PEELED OFF. (PAH)</t>
  </si>
  <si>
    <t>2 W SCOTT CITY</t>
  </si>
  <si>
    <t>SCOTT</t>
  </si>
  <si>
    <t>3 SW WAPPAPELLO</t>
  </si>
  <si>
    <t>BUTLER</t>
  </si>
  <si>
    <t>LARGE TREE BLOCKING HIGHWAY T 1 MILE SOUTH OF ROUTE KK. (PAH)</t>
  </si>
  <si>
    <t>1 SSW MURPHYSBORO</t>
  </si>
  <si>
    <t>TREE DOWN NEAR S.20TH/LINDELL AVE. (PAH)</t>
  </si>
  <si>
    <t>4 E POPLAR BLUFF</t>
  </si>
  <si>
    <t>2 NW CHAFFEE</t>
  </si>
  <si>
    <t>HOME WITH SIGNIFICANT SHINGLE DAMAGE. (PAH)</t>
  </si>
  <si>
    <t>2 E MAKANDA</t>
  </si>
  <si>
    <t>TWO TREES COVERING ROCKY COMFORT ROAD. TIME ESTIAMTED. (PAH)</t>
  </si>
  <si>
    <t>CORYDON</t>
  </si>
  <si>
    <t>HENDERSON</t>
  </si>
  <si>
    <t>TREE DOWN ON HIGHWAY 145. (PAH)</t>
  </si>
  <si>
    <t>2 S ULLIN</t>
  </si>
  <si>
    <t>PULASKI</t>
  </si>
  <si>
    <t>*** 1 FATAL *** ONE PERSON WAS KILLED WHEN A TREE FELL ONTO A CAR ON OLD HIGHWAY 51. (PAH)</t>
  </si>
  <si>
    <t>MOUNDS</t>
  </si>
  <si>
    <t>*** 1 INJ *** ONE PERSON WAS SERIOUSLY INJURED WHEN A TREE FELL THEM IN A PARK IN MOUNDS. REPORT RELAYED BY PULASKI COUNTY EM. (PAH)</t>
  </si>
  <si>
    <t>POPLAR BLUFF</t>
  </si>
  <si>
    <t>LARGE TREE SNAPPED. PHOTO RELAYED VIA TWITTER. TIME ESTIMATED. (PAH)</t>
  </si>
  <si>
    <t>HERRIN</t>
  </si>
  <si>
    <t>WILLIAMSON</t>
  </si>
  <si>
    <t>POWER OUTAGES... TREES SNAPPED. (PAH)</t>
  </si>
  <si>
    <t>1 NNW CHARLESTON</t>
  </si>
  <si>
    <t>MISSISSIPPI</t>
  </si>
  <si>
    <t>TREE LIMBS DOWN. 55-60MPH ESTIMATE. (PAH)</t>
  </si>
  <si>
    <t>1 SW HUNTINGBURG</t>
  </si>
  <si>
    <t>DUBOIS</t>
  </si>
  <si>
    <t>EM REPORTS TREE DOWN ACROSS OLD SR 64 NEAR HUNTINGBURG. ALSO HAD REPORT OF TREE DOWN ACROSS DIVISION ROAD WEST OF JASPER. TIME ESTIMATED BASED ON RADAR. (LMK)</t>
  </si>
  <si>
    <t>VIENNA</t>
  </si>
  <si>
    <t>NUMEROUS TREES DOWN AROUND THE COUNTY. ROADS BLOCKED BY FALLEN TREES. AT LEAST ONE POWER POLE KNOCKED DOWN. TIME ESTIMATED. (PAH)</t>
  </si>
  <si>
    <t>KEVIL</t>
  </si>
  <si>
    <t>BALLARD</t>
  </si>
  <si>
    <t>LARGE LIMBS DOWN. TREES UPROOTED. (PAH)</t>
  </si>
  <si>
    <t>1 E MARION</t>
  </si>
  <si>
    <t>2 SSE HEATH</t>
  </si>
  <si>
    <t>BARKLEY REGIONAL AIRPORT TEMPORARY AIRPORT TOWER TRAILER SHIFTED OFF FOUNDATION. TIME ESTIMATED. (PAH)</t>
  </si>
  <si>
    <t>1 SSW FERDINAND</t>
  </si>
  <si>
    <t>REPORT OF ONE LARGE TREE DOWN ADJACENT TO HOUSE NEAR E MARIAH HILL ROAD NEAR FERDINAND. (LMK)</t>
  </si>
  <si>
    <t>OWENSBORO</t>
  </si>
  <si>
    <t>DAVIESS</t>
  </si>
  <si>
    <t>NEW MADRID</t>
  </si>
  <si>
    <t>ESTIMATED 60-70 MPH WIND GUSTS. (PAH)</t>
  </si>
  <si>
    <t>PIGGOTT</t>
  </si>
  <si>
    <t>NUMEROUS TREES DOWN ACROSS PIGGOTT. (MEG)</t>
  </si>
  <si>
    <t>3 SW SACRAMENTO</t>
  </si>
  <si>
    <t>HOPKINS</t>
  </si>
  <si>
    <t>SPENCER</t>
  </si>
  <si>
    <t>TREES AND POWER LINES DOWN. TIME ESTIMATED. (PAH)</t>
  </si>
  <si>
    <t>1 SE KENNETT</t>
  </si>
  <si>
    <t>DUNKLIN</t>
  </si>
  <si>
    <t>60 MPH WIND GUST AT KENNETT AIRPORT. (MEG)</t>
  </si>
  <si>
    <t>ARLINGTON</t>
  </si>
  <si>
    <t>CARLISLE</t>
  </si>
  <si>
    <t>WIDESPREAD TREE AND POWER LINE DAMAGE. (PAH)</t>
  </si>
  <si>
    <t>3 NNE WINGO</t>
  </si>
  <si>
    <t>GRAVES</t>
  </si>
  <si>
    <t>DAMAGE TO THE FRONT OF THE CATFISH HOUSE. WINDOWS BLOWN OUT OF CARS. TIME ESTIMATED. (PAH)</t>
  </si>
  <si>
    <t>UNION CITY</t>
  </si>
  <si>
    <t>OBION</t>
  </si>
  <si>
    <t>TREES... POWER LINES... AND UTILITY POLES DOWN. (MEG)</t>
  </si>
  <si>
    <t>2 S GILBERTSVILLE</t>
  </si>
  <si>
    <t>MICROBURST AT THE KENTUCKY DAM VILLAGE GOLF CLUB. PEAK WINDS 110 MPH. SNAPPED OR UPROOTED 75 TREES. (PAH)</t>
  </si>
  <si>
    <t>2 N GRAND RIVERS</t>
  </si>
  <si>
    <t>AT KENTUCKY DAM MARINA MULTIPLE BOATS BROKE LOOSE FROM MOORINGS. PARTS OF THE MARINA SUFFERED WIND DAMAGE. TIME ESTIMATED. (PAH)</t>
  </si>
  <si>
    <t>HUGO</t>
  </si>
  <si>
    <t>LINCOLN</t>
  </si>
  <si>
    <t>NICKEL-SIZED HAIL; 0.22 INCH OF RAIN. (BOU)</t>
  </si>
  <si>
    <t>2 NNW BEDA</t>
  </si>
  <si>
    <t>OHIO</t>
  </si>
  <si>
    <t>REPORT OF TREE DOWN NEAR US HWY 231 N. (LMK)</t>
  </si>
  <si>
    <t>MARTIN</t>
  </si>
  <si>
    <t>WEAKLEY</t>
  </si>
  <si>
    <t>SPOTTER REPORTED MULTIPLE TREES FALLEN IN MARTIN TN. (MEG)</t>
  </si>
  <si>
    <t>3 SE PATESVILLE</t>
  </si>
  <si>
    <t>HANCOCK</t>
  </si>
  <si>
    <t>TREE DOWN ACROSS STATE ROUTE 1700. TIME ESTIMATED FROM RADAR. (LMK)</t>
  </si>
  <si>
    <t>SENATH</t>
  </si>
  <si>
    <t>LARGE TREE DOWN AT THE BASEBALL FIELD. (MEG)</t>
  </si>
  <si>
    <t>1 SSW WATER VALLEY</t>
  </si>
  <si>
    <t>TREE FELL ON UNOCCUPIED HOUSE. (PAH)</t>
  </si>
  <si>
    <t>HARDIN</t>
  </si>
  <si>
    <t>SIDING BLOWN OFF A HOME. (PAH)</t>
  </si>
  <si>
    <t>4 N KENTON</t>
  </si>
  <si>
    <t>TWO LARGE OAK TREES AND SEVERAL APPLE TREES WERE DOWN OFF OF EAST UNION GROVE ROAD NORTH OF KENTON. TIME ESTIMATED OFF RADAR. (MEG)</t>
  </si>
  <si>
    <t>2 ENE LYNN GROVE</t>
  </si>
  <si>
    <t>CALLOWAY</t>
  </si>
  <si>
    <t>KY-94 AT KY-299 BLOCKED DUE TO DOWN POWER LINE. POWER POLE SNAPPED. (PAH)</t>
  </si>
  <si>
    <t>3 SW KIRKSEY</t>
  </si>
  <si>
    <t>ESTIMATED 70-80 MPH WINDS. CARPORT ANCHORS RIPPED FROM CONCRETE. TREES DOWN. RELAYED VIA TWITTER. (PAH)</t>
  </si>
  <si>
    <t>3 WSW GOLDON POND</t>
  </si>
  <si>
    <t>TRIGG</t>
  </si>
  <si>
    <t>REPORTED ON THE TRACE NEAR US 68. (PAH)</t>
  </si>
  <si>
    <t>DRESDEN</t>
  </si>
  <si>
    <t>LARGE TREE DOWN ACROSS STATE HIGHWAY 54 SOUTH OF DRESDEN AT LIBERTY RD. (MEG)</t>
  </si>
  <si>
    <t>MURRAY</t>
  </si>
  <si>
    <t>POWER LINES DOWN. (PAH)</t>
  </si>
  <si>
    <t>CADIZ</t>
  </si>
  <si>
    <t>TREES DOWN AROUND TRIGG COUNTY. TIME ESTIMATED. (PAH)</t>
  </si>
  <si>
    <t>1 ESE AURORA</t>
  </si>
  <si>
    <t>REPORTED NEAR THE EGGNERS FERRY BRIDGE. (PAH)</t>
  </si>
  <si>
    <t>2 E BLYTHEVILLE</t>
  </si>
  <si>
    <t>TREE UPROOTED ON NORTH HOLLYWOOD ST. DELAYED REPORT. (MEG)</t>
  </si>
  <si>
    <t>GARFIELD</t>
  </si>
  <si>
    <t>BRECKINRIDGE</t>
  </si>
  <si>
    <t>REPORT OF TREE FALLEN ON POWER LINES NEAR W HWY 86. POWER LINES ON THE GROUND... AND LOCAL POWER OUTAGES. (LMK)</t>
  </si>
  <si>
    <t>DYERSBURG</t>
  </si>
  <si>
    <t>DYER</t>
  </si>
  <si>
    <t>TRACTOR TRAILOR BLOWN OVER ON HIGHWAY 412. (MEG)</t>
  </si>
  <si>
    <t>10 SE FORT STOCKTON</t>
  </si>
  <si>
    <t>Pecos</t>
  </si>
  <si>
    <t>POWER POLE SNAPPED AT MID POINT AND POWER LINES DOWN JUST WEST OF HWY 285. (MAF)</t>
  </si>
  <si>
    <t>VERTREES</t>
  </si>
  <si>
    <t>LARGE TREE COMPLETELY BLOCKING ROAD AND ON POWER LINES. NEAR 12000 BLOCK OF HARDINSBURG ROAD IN HARDIN CO. (LMK)</t>
  </si>
  <si>
    <t>10 W DOVER</t>
  </si>
  <si>
    <t>STEWART</t>
  </si>
  <si>
    <t>TREES AND POWERLINES DOWN ON OLD PARIS LANDING ROAD AND TOBACCO PORT ROAD. (OHX)</t>
  </si>
  <si>
    <t>4 W GRACEY</t>
  </si>
  <si>
    <t>MEASURED AT WKDZ RADIO. TIME ESTIMATED. (PAH)</t>
  </si>
  <si>
    <t>3 ENE PARIS</t>
  </si>
  <si>
    <t>HENRY</t>
  </si>
  <si>
    <t>SPOTTER REPORT OF MULTIPLE TREES DOWN ON KYLE LN. (MEG)</t>
  </si>
  <si>
    <t>6 SE GRACEY</t>
  </si>
  <si>
    <t>CHRISTIAN</t>
  </si>
  <si>
    <t>RELAYED SPOTTER REPORT OF MAJOR TREE DAMAGE AND DEBRIS FIELD ON NEWSTEAD RD. (PAH)</t>
  </si>
  <si>
    <t>1 WSW TREZEVANT</t>
  </si>
  <si>
    <t>CARROLL</t>
  </si>
  <si>
    <t>REPORT OF TREES DOWN ON ATWOOD ST. TREZEVANT... TN 38258 (MEG)</t>
  </si>
  <si>
    <t>2 WNW FORT CAMPBELL NOR</t>
  </si>
  <si>
    <t>RECORDED AT KHOP ASOS. (PAH)</t>
  </si>
  <si>
    <t>3 WSW VALE</t>
  </si>
  <si>
    <t>TREES AND POWER LINES DOWN ON BARREN SPRINGS RD. (MEG)</t>
  </si>
  <si>
    <t>DOVER</t>
  </si>
  <si>
    <t>TREES AND POWERLINES DOWN COUNTY WIDE. (OHX)</t>
  </si>
  <si>
    <t>TENNESSEE RIDGE</t>
  </si>
  <si>
    <t>HOUSTON</t>
  </si>
  <si>
    <t>NUMEROUS TREES DOWN IN TENNESSEE RIDGE AND A FEW DOWN IN ERIN. (OHX)</t>
  </si>
  <si>
    <t>2 W PEMBROKE</t>
  </si>
  <si>
    <t>TREE FELL INTO A HOUSE. TIME ESTIMATED. (PAH)</t>
  </si>
  <si>
    <t>CAMDEN</t>
  </si>
  <si>
    <t>MULTIPLE TREES DOWN AND POWER OUTAGES THROUGHOUT THE CITY OF CAMDEN AND SEVERAL SCATTERED THROUGH OUT BENTON COUNTY. PSAP IS DOWN AND ALL 911 CALLS ARE BEING ROUTED TO (MEG)</t>
  </si>
  <si>
    <t>CLARKSVILLE</t>
  </si>
  <si>
    <t>TREES DOWN ALONG WILMA-RUDOLPH BLVD. (OHX)</t>
  </si>
  <si>
    <t>3 SSW TRENTON</t>
  </si>
  <si>
    <t>TODD</t>
  </si>
  <si>
    <t>SEVERAL TREES DOWN ALONG HIGHWAY 104... VEHICLE STUCK BETWEEN TREES. (PAH)</t>
  </si>
  <si>
    <t>LAWRENCEBURG</t>
  </si>
  <si>
    <t>LAWRENCE</t>
  </si>
  <si>
    <t>TREES DOWN ACROSS LAWRENCEBURG (OHX)</t>
  </si>
  <si>
    <t>TREES DOWN ACROSS THE COUNTY. CITIES OF FRANKLIN AND FAIRVIEW WERE THE HARDEST HIT AREAS. (OHX)</t>
  </si>
  <si>
    <t>1 SW RUSSELLVILLE</t>
  </si>
  <si>
    <t>LOGAN</t>
  </si>
  <si>
    <t>CORRECTS PREVIOUS TSTM WND DMG REPORT FROM 1 SW RUSSELLVILLE. TREES AND POWER LINES DOWN. POSSIBLE FIRE DUE TO LIGHTNING STRIKE. REPORTED NEAR 100 BLOCK OF NORTH CRESCE (LMK)</t>
  </si>
  <si>
    <t>1 E WAVERLY</t>
  </si>
  <si>
    <t>HUMPHREYS</t>
  </si>
  <si>
    <t>PHOTO OF TREE OVER ROAD IN WAVERLY. (OHX)</t>
  </si>
  <si>
    <t>CHARLOTTE</t>
  </si>
  <si>
    <t>DICKSON</t>
  </si>
  <si>
    <t>PHOTO OF TREE ACROSS BREEDEN RD. OFF HWY 49. (OHX)</t>
  </si>
  <si>
    <t>8 N ASHLAND CITY</t>
  </si>
  <si>
    <t>CHEATHAM</t>
  </si>
  <si>
    <t>PHOTO OF POWER POLE LEANING OVER HWY 49 NEAR SWEETHOME RD. (OHX)</t>
  </si>
  <si>
    <t>2 S WOODBURN</t>
  </si>
  <si>
    <t>SIMPSON</t>
  </si>
  <si>
    <t>CORRECTS PREVIOUS TSTM WND DMG REPORT FROM 2 S WOODBURN. TREE DOWN. BLOCKING ENTIRE ROAD. REPORTED IN 3000 BLOCK OF SPORTSMAN LAKE ROAD WOODBURN... KY. (LMK)</t>
  </si>
  <si>
    <t>1 WSW BOYCE</t>
  </si>
  <si>
    <t>WARREN</t>
  </si>
  <si>
    <t>CORRECTS PREVIOUS TSTM WND DMG REPORT FROM 1 WSW BOYCE. UNKNOWN CAUSE. REPORT FROM PUBLIC WHO HEARD ABOUT THE INCIDENT ON POLICE SCANNER TO EMS. REPORTED IN 10000 BLOCK (LMK)</t>
  </si>
  <si>
    <t>5 WNW MAMMOTH CAVE</t>
  </si>
  <si>
    <t>EDMONSON</t>
  </si>
  <si>
    <t>REPORT OF TREE DOWN ACROSS OLLIE RIDGE ROAD. TIME ESTIMATED FROM RADAR. (LMK)</t>
  </si>
  <si>
    <t>LEXINGTON</t>
  </si>
  <si>
    <t>SEVERAL TREES DOWN ACROSS HENDERSON COUNTY. (MEG)</t>
  </si>
  <si>
    <t>LOBELVILLE</t>
  </si>
  <si>
    <t>WIDESPREAD TREE DAMAGE AND POWER OUTAGES. TREE FELL ON A HOUSE IN LOBELVILLE. (OHX)</t>
  </si>
  <si>
    <t>SPRINGFIELD</t>
  </si>
  <si>
    <t>ROBERTSON</t>
  </si>
  <si>
    <t>ESTIMATED 80 MPH WIND GUST IN SPRINGFIELD (OHX)</t>
  </si>
  <si>
    <t>FAIRVIEW</t>
  </si>
  <si>
    <t>TREE DOWN ON HOUSE AT INTERSECTION OF FAIRLAWN RD AND BRUSH CREEK RD. (OHX)</t>
  </si>
  <si>
    <t>3 E FRANKLIN</t>
  </si>
  <si>
    <t>TREE DOWN ON GOLD CITY ROAD NEAR ROARK ROAD IN SIMPSON COUNTY. (LMK)</t>
  </si>
  <si>
    <t>CENTERVILLE</t>
  </si>
  <si>
    <t>HICKMAN</t>
  </si>
  <si>
    <t>TREES DOWN COUNTY WIDE. (OHX)</t>
  </si>
  <si>
    <t>GAIL</t>
  </si>
  <si>
    <t>BORDEN</t>
  </si>
  <si>
    <t>(MAF)</t>
  </si>
  <si>
    <t>HENDERSONVILLE</t>
  </si>
  <si>
    <t>SUMNER</t>
  </si>
  <si>
    <t>TREES DOWN IN HENDERSONVILLE. (OHX)</t>
  </si>
  <si>
    <t>NASHVILLE</t>
  </si>
  <si>
    <t>DAVIDSON</t>
  </si>
  <si>
    <t>TREES AND POWERLINES DOWN WESTERN HALF OF COUNTY. (OHX)</t>
  </si>
  <si>
    <t>3 ENE MAYNARD</t>
  </si>
  <si>
    <t>BARREN</t>
  </si>
  <si>
    <t>TREE DOWN. REPORTED AT BEWLEY TOWN RUNAWAY DRIVE KENTUCKY. (LMK)</t>
  </si>
  <si>
    <t>3 WNW MAYNARD</t>
  </si>
  <si>
    <t>ALLEN</t>
  </si>
  <si>
    <t>*** 1 FATAL *** A TREE KILLED A MAN WHEN IT FELL ON HIS TRUCK ON WASHINGTON SCHOOL ROAD. (LMK)</t>
  </si>
  <si>
    <t>5 SSW GRAHAM</t>
  </si>
  <si>
    <t>GARZA</t>
  </si>
  <si>
    <t>(LUB)</t>
  </si>
  <si>
    <t>6 NW FLUVANNA</t>
  </si>
  <si>
    <t>TREES DOWN ACROSS EASTERN PORTIONS OF THE COUNTY (OHX)</t>
  </si>
  <si>
    <t>HOHENWALD</t>
  </si>
  <si>
    <t>LEWIS</t>
  </si>
  <si>
    <t>TREES DOWN AND POWER OUT... ESPECIALLY ON HWY 20. (OHX)</t>
  </si>
  <si>
    <t>1 WNW EDMONTON</t>
  </si>
  <si>
    <t>METCALFE</t>
  </si>
  <si>
    <t>TREES DOWN AT INTERSECTION OF WEST STOCKTON STREET AND LOVE STREET. (LMK)</t>
  </si>
  <si>
    <t>MACON</t>
  </si>
  <si>
    <t>TREES DOWN COUNTY WIDE. DAMAGE TO BARNS AND HOUSES ACROSS THE COUNTY. *POSSIBLE* TORNADO ACROSS NORTHERN PORTION OF COUNTY. (OHX)</t>
  </si>
  <si>
    <t>8 N WAYNESBORO</t>
  </si>
  <si>
    <t>WAYNE</t>
  </si>
  <si>
    <t>TREES AND POWER LINES DOWN ACROSS THE NORTH-CENTRAL PORTION OF WAYNE COUNTY. (OHX)</t>
  </si>
  <si>
    <t>MAURY</t>
  </si>
  <si>
    <t>TREES DOWN AND POWER OUTAGES COUNTY WIDE. FIRE AND SHERIFF DEPT. ASSISTING IN REMOVING TREES FROM MAIN ROADWAYS. (OHX)</t>
  </si>
  <si>
    <t>KIT CARSON</t>
  </si>
  <si>
    <t>CHEYENNE</t>
  </si>
  <si>
    <t>(GLD)</t>
  </si>
  <si>
    <t>WALTERHILL</t>
  </si>
  <si>
    <t>RUTHERFORD</t>
  </si>
  <si>
    <t>WIDESPREAD TREE DAMAGE IN WALTERHILL. (OHX)</t>
  </si>
  <si>
    <t>HARTSVILLE</t>
  </si>
  <si>
    <t>TROUSDALE</t>
  </si>
  <si>
    <t>TREES AND POWER LINES DOWN COUNTY WIDE...MOST NUMEROUS ACROSS WESTERN HALF OF COUNTY. (OHX)</t>
  </si>
  <si>
    <t>2 E INGLEWOOD</t>
  </si>
  <si>
    <t>TREES DOWN AT OPRY MILLS (OHX)</t>
  </si>
  <si>
    <t>1 NE POST</t>
  </si>
  <si>
    <t>TOMPKINSVILLE</t>
  </si>
  <si>
    <t>MULTIPLE REPORTS OF TREES AND POWER LINES DOWN. TIME IS ESTIMATED BASED OFF RADAR. (LMK)</t>
  </si>
  <si>
    <t>1 SW FIRSTVIEW</t>
  </si>
  <si>
    <t>READYVILLE</t>
  </si>
  <si>
    <t>CANNON</t>
  </si>
  <si>
    <t>TREES DOWN ON BRADYVILLE RD AND LOCKE'S CREEK NEAR READYVILLE. (OHX)</t>
  </si>
  <si>
    <t>BURKESVILLE</t>
  </si>
  <si>
    <t>CUMBERLAND</t>
  </si>
  <si>
    <t>MULTIPLE TREES AND POWER LINES DOWN THROUGHOUT THE COUNTY... MAINLY IN BURKESVILLE. REPORTED AT BURKESVILLE KENTUCKY. (LMK)</t>
  </si>
  <si>
    <t>3 S COLUMBIA</t>
  </si>
  <si>
    <t>ADAIR</t>
  </si>
  <si>
    <t>MULTIPLE REPORTS OF TREES AND POWER LINES DOWN ACROSS THE SOUTHERN HALF OF ADAIR COUNTY. (LMK)</t>
  </si>
  <si>
    <t>GAINESBORO</t>
  </si>
  <si>
    <t>WIDESPREAD TREE DAMAGE AND POWER OUTAGES ACROSS JACKSON COUNTY. (OHX)</t>
  </si>
  <si>
    <t>SHELBYVILLE</t>
  </si>
  <si>
    <t>BEDFORD</t>
  </si>
  <si>
    <t>NUMEROUS TREES DOWN COUNTY WIDE. (OHX)</t>
  </si>
  <si>
    <t>MURFREESBORO</t>
  </si>
  <si>
    <t>CELINA</t>
  </si>
  <si>
    <t>TREES AND POWERLINES DOWN COUNTY WIDE. A DOWNED POWERLINE CAUSED A FIRE WHICH BURNED AN OUTDOOR GARAGE DOWN TO THE GROUND AT NEELY CREEK. (OHX)</t>
  </si>
  <si>
    <t>SUMMERTOWN</t>
  </si>
  <si>
    <t>2 36 INCH TREES BLOWN DOWN ON A HOUSE TRAILER. POWER LINES DOWN THROUGHOUT THE COUNTY. (OHX)</t>
  </si>
  <si>
    <t>ARAPAHOE</t>
  </si>
  <si>
    <t>PARTS OF A HOUSE WAS STRIPPED TO THE CONCRETE. (GLD)</t>
  </si>
  <si>
    <t>9 S CHEYENNE WELLS</t>
  </si>
  <si>
    <t>MEASURED WITH A DAVIS VANTAGE VUE WHILE STATIONARY. (GLD)</t>
  </si>
  <si>
    <t>2 WSW CREELSBORO</t>
  </si>
  <si>
    <t>RUSSELL</t>
  </si>
  <si>
    <t>DISPATCH CENTER REPORTS TREES DOWN ACROSS POWER LINES. TIME ESTIMATED FROM RADAR. (LMK)</t>
  </si>
  <si>
    <t>COOKEVILLE</t>
  </si>
  <si>
    <t>PUTNAM</t>
  </si>
  <si>
    <t>SMITHVILLE</t>
  </si>
  <si>
    <t>DE KALB</t>
  </si>
  <si>
    <t>TREES ABD POWERLINES DOWN COUNTY WIDE. (OHX)</t>
  </si>
  <si>
    <t>ALBANY</t>
  </si>
  <si>
    <t>TREES AND POWER LINES DOWN THROUGHOUT CLINTON COUNTY... MAINLY NEAR ALBANY. REPORTED AT ALBANY KENTUCKY. (LMK)</t>
  </si>
  <si>
    <t>6 E PETERSBURG</t>
  </si>
  <si>
    <t>MOORE</t>
  </si>
  <si>
    <t>MULTIPLE TREES DOWN AT US-231 AND 129 AND AT 127 BAGLEY HOLLOW RD. (HUN)</t>
  </si>
  <si>
    <t>OVERTON</t>
  </si>
  <si>
    <t>1 SE CABELL</t>
  </si>
  <si>
    <t>TREE DOWN ON OLD SAWMILL ROAD IN CABELL OFF OF KENTUCKY HIGHWAY 1546. REPORT OBTAINED FROM SOCIAL MEDIA. (JKL)</t>
  </si>
  <si>
    <t>FOWLER</t>
  </si>
  <si>
    <t>OTERO</t>
  </si>
  <si>
    <t>POWER OUTAGE. MEDIUM TREE LIMBS DOWN. DIME SIZE HAIL. (PUB)</t>
  </si>
  <si>
    <t>5 NW UNDERWOOD-PETERSVI</t>
  </si>
  <si>
    <t>LAUDERDALE</t>
  </si>
  <si>
    <t>A TREE WAS KNOCKED DOWN AT 1300 BLOCK OF CR 11. (HUN)</t>
  </si>
  <si>
    <t>BYRDSTOWN</t>
  </si>
  <si>
    <t>PICKETT</t>
  </si>
  <si>
    <t>TREES AND POWER LINES DOWN COUNTY WIDE. (OHX)</t>
  </si>
  <si>
    <t>1 N FOWLER</t>
  </si>
  <si>
    <t>(PUB)</t>
  </si>
  <si>
    <t>1 ESE WATERLOO</t>
  </si>
  <si>
    <t>MULTIPLE TREES DOWN IN THE WATERLOO AND FLORENCE COMMUNITIES. (HUN)</t>
  </si>
  <si>
    <t>CAIRO BEND</t>
  </si>
  <si>
    <t>WILSON</t>
  </si>
  <si>
    <t>TREES DOWN (OHX)</t>
  </si>
  <si>
    <t>5 SE PETERSBURG</t>
  </si>
  <si>
    <t>(HUN)</t>
  </si>
  <si>
    <t>6 NNE LYNCHBURG</t>
  </si>
  <si>
    <t>MULTIPLE TREES DOWN ACROSS DANIEL HOLLOW RD AND FIVE POINTS RD. (HUN)</t>
  </si>
  <si>
    <t>COFFEE</t>
  </si>
  <si>
    <t>TREES DOWN IN TULLAHOMA AND ACROSS NORTHERN COFFEE COUNTY. (OHX)</t>
  </si>
  <si>
    <t>ESTIMATED 60-65 MPH GUST (OHX)</t>
  </si>
  <si>
    <t>FAYETTEVILLE</t>
  </si>
  <si>
    <t>TREES WERE KNOCKED DOWN AT MULTIPLE LOCATIONS IN LINCOLN. SPECIFICS NOT AVAILABLE AS OF YET. (HUN)</t>
  </si>
  <si>
    <t>1 S SHEFFIELD</t>
  </si>
  <si>
    <t>COLBERT</t>
  </si>
  <si>
    <t>CORRECTS PREVIOUS TSTM WND DMG REPORT FROM 1 S SHEFFIELD. POWER LINES DOWN WITHIN THE SHEFFIELD AND MUSCLE SHOALS COMMUNITIES. (HUN)</t>
  </si>
  <si>
    <t>2 SW UNDERWOOD-PETERSVI</t>
  </si>
  <si>
    <t>CORRECTS PREVIOUS TSTM WND DMG REPORT FROM 2 SW UNDERWOOD-PETERSVILLE. TREE DOWN NEAR THE INTERSECTION OF COUNTY ROAD 41 AND RASCH ROAD. (HUN)</t>
  </si>
  <si>
    <t>JAMESTOWN</t>
  </si>
  <si>
    <t>FENTRESS</t>
  </si>
  <si>
    <t>COUNTY WIDE TREE DAMAGE AND POWER OUTAGES. (OHX)</t>
  </si>
  <si>
    <t>MCMINNVILLE</t>
  </si>
  <si>
    <t>3 NNW DEL RIO</t>
  </si>
  <si>
    <t>VAL VERDE</t>
  </si>
  <si>
    <t>LARGE TREE TOPPLED... PICTURE VIA TWITTER. (EWX)</t>
  </si>
  <si>
    <t>7 S LYNCHBURG</t>
  </si>
  <si>
    <t>MULTIPLE TREES DOWN ACROSS WET PRONG RD AND OAK GROVE RD. (HUN)</t>
  </si>
  <si>
    <t>CROSSVILLE</t>
  </si>
  <si>
    <t>TREE DOWN OVER HWY 70 N AND POWER OUTAGES IN CUMBERLAND COUNTY. (OHX)</t>
  </si>
  <si>
    <t>6 ESE WESKAN</t>
  </si>
  <si>
    <t>WALLACE</t>
  </si>
  <si>
    <t>CORRECTS PREVIOUS DOWNBURST REPORT FROM 6 ESE WESKAN. CORRECTS PREVIOUS TSTM WND GST REPORT FROM 6 ESE WESKAN. ESTIMATE WIND OVER 60 MPH. SPOTTER CALLED BACK REPORTING (GLD)</t>
  </si>
  <si>
    <t>SPARTA</t>
  </si>
  <si>
    <t>WHITE</t>
  </si>
  <si>
    <t>2 SE QUINTON</t>
  </si>
  <si>
    <t>TREE DOWN ON DANNY DRIVE. (JKL)</t>
  </si>
  <si>
    <t>4 S LEIGHTON</t>
  </si>
  <si>
    <t>POWER LINES DOWN ON LOWERY RD SOUTH OF LEIGHTON. (HUN)</t>
  </si>
  <si>
    <t>LAUGHLIN AFB</t>
  </si>
  <si>
    <t>MEASURED AT KDLF. (EWX)</t>
  </si>
  <si>
    <t>2 WNW SHARON SPRINGS</t>
  </si>
  <si>
    <t>TRACY CITY</t>
  </si>
  <si>
    <t>GRUNDY</t>
  </si>
  <si>
    <t>TREES DOWN IN TRACY CITY AND MONTEAGLE. (OHX)</t>
  </si>
  <si>
    <t>1 WNW HAZEL GREEN</t>
  </si>
  <si>
    <t>TREE DOWN ON POWER LINES NEAR THE INTERSECTION OF BRITT ADAM LANE AND WEST LIMESTONE ROAD. WEST LIMESTONE ROAD IMPASSIBLE. TIME ESTIMATED FROM RADAR. (HUN)</t>
  </si>
  <si>
    <t>1 W ARDMORE</t>
  </si>
  <si>
    <t>LIMESTONE</t>
  </si>
  <si>
    <t>SEVERAL TREES AND POWER LINES DOWN IN THE ARDMORE COMMUNITY AND IN THE 7 MILE POST AREA. (HUN)</t>
  </si>
  <si>
    <t>WHITLEY CITY</t>
  </si>
  <si>
    <t>MCCREARY</t>
  </si>
  <si>
    <t>TREES DOWN ALL OVER COUNTY... ESPEICALLY ACROSS THE NORTHERN HALF OF THE COUNTY. (JKL)</t>
  </si>
  <si>
    <t>WINCHESTER</t>
  </si>
  <si>
    <t>TREES AND POWER LINES DOWN AT MULTIPLE LOCATIONS THROUGHOUT THE COUNTY. (HUN)</t>
  </si>
  <si>
    <t>VAN BUREN</t>
  </si>
  <si>
    <t>4 S CHERAW</t>
  </si>
  <si>
    <t>CORRECTS PREVIOUS TSTM WND GST REPORT FROM 4 S CHERAW. GUST OCCURRED 8:44 PM... RECEIVED ON 8:53 OBSERVATION. OUTFLOW WINDS FROM STORMS IN CROWLEY COUNTY. (PUB)</t>
  </si>
  <si>
    <t>1 W HUNTSVILLE</t>
  </si>
  <si>
    <t>REPORTS OF TREES DOWN ACROSS THE COUNTY. (MRX)</t>
  </si>
  <si>
    <t>1 NNW ATHENS</t>
  </si>
  <si>
    <t>POWER LINES DOWN WITHIN THE ATHENS COMMUNITY. (HUN)</t>
  </si>
  <si>
    <t>3 SW EAGLEVILLE</t>
  </si>
  <si>
    <t>PHOTO OF TREE OVER FULLER RD IN COLLEGE GROVE. (OHX)</t>
  </si>
  <si>
    <t>5 SW RUGBY</t>
  </si>
  <si>
    <t>MORGAN</t>
  </si>
  <si>
    <t>COUPLE OF TREES DOWN ON PETERS FORD RD. (MRX)</t>
  </si>
  <si>
    <t>2 NE MADISON</t>
  </si>
  <si>
    <t>TREE FELL ON ROAD AT THE INTERSECTION OF EASTVIEW DRIVE AND MABRY DRIVE. (HUN)</t>
  </si>
  <si>
    <t>3 NW DECATUR</t>
  </si>
  <si>
    <t>SEVERAL TREES DOWN ACROSS DECATUR NEAR MOULTON HEIGHTS NEIGHBORHOOD. (HUN)</t>
  </si>
  <si>
    <t>1 ENE HARRIMAN</t>
  </si>
  <si>
    <t>ROANE</t>
  </si>
  <si>
    <t>POWER LOSS IN HIDDEN ACRES AREA. 911 CENTER REPORTS SCATTERED TREES DOWN. (MRX)</t>
  </si>
  <si>
    <t>1 W PIKEVILLE</t>
  </si>
  <si>
    <t>BLEDSOE</t>
  </si>
  <si>
    <t>FEW REPORTS OF TREES DOWN ACROSS THE COUNTY. (MRX)</t>
  </si>
  <si>
    <t>2 SE WILLIAMSBURG</t>
  </si>
  <si>
    <t>WHITLEY</t>
  </si>
  <si>
    <t>TREE DOWN ON A HOUSE ON TACKETT CREEK RD. (JKL)</t>
  </si>
  <si>
    <t>2 SE GERALDINE</t>
  </si>
  <si>
    <t>DEKALB</t>
  </si>
  <si>
    <t>TREE AND POWER LINES DOWN ON COUNTY ROAD 583. (HUN)</t>
  </si>
  <si>
    <t>9 S SHARON SPRINGS</t>
  </si>
  <si>
    <t>SHARON SPRINGS HAS TREES DOWN AND CAR WINDOWS BROKEN. POWER OUT IN PARTS OF SHARON SPRINGS. (GLD)</t>
  </si>
  <si>
    <t>6 ENE BRIDGEPORT</t>
  </si>
  <si>
    <t>MINOR DAMAGE TO A HOME ON COUNTY ROAD 159 IN THE BRYANT COMMUNITY. TIME ESTIMATED FROM RADAR. (HUN)</t>
  </si>
  <si>
    <t>ANDERSONVILLE</t>
  </si>
  <si>
    <t>ANDERSON</t>
  </si>
  <si>
    <t>GAZEBO AND OTHER DEBRIS BLOWN INTO BUFFALO ROAD IN ANDERSONVILLE. (MRX)</t>
  </si>
  <si>
    <t>EVENSVILLE</t>
  </si>
  <si>
    <t>RHEA</t>
  </si>
  <si>
    <t>DOWNED POWER LINES AND DOWNED TREES IN THE AREA OF EVENSVILLE TN. (MRX)</t>
  </si>
  <si>
    <t>3 WSW MARTIN SPRINGS</t>
  </si>
  <si>
    <t>EXTENSIVE NUMBERS OF TREES AND POWER LINES DOWN ACROSS THE COUNTY. (MRX)</t>
  </si>
  <si>
    <t>1 WSW LA FOLLETTE</t>
  </si>
  <si>
    <t>CAMPBELL</t>
  </si>
  <si>
    <t>EXTENSIVE DOWNED TREES ACROSS THE COUNTY. (MRX)</t>
  </si>
  <si>
    <t>4 E HUNTSVILLE</t>
  </si>
  <si>
    <t>TREE DOWN ON POWER LINE... CAUSING POWER OUTAGE ALONG GOVERNORS DRIVE. LARGE TREE LIMBS DOWN. (HUN)</t>
  </si>
  <si>
    <t>2 SE OWENS CROSSROADS</t>
  </si>
  <si>
    <t>TREE DOWN ON HOME NEAR THE INTERSECTION OF ED SPEARS ROAD AND SEDGEWICK DRIVE. (HUN)</t>
  </si>
  <si>
    <t>5 N LANGSTON</t>
  </si>
  <si>
    <t>*** 1 INJ *** A TREE WAS KNOCKED DOWN ONTO CR 114. A VEHICLE RAN INTO THE TREE AND WAS INJURED LATER. (HUN)</t>
  </si>
  <si>
    <t>TEN MILE</t>
  </si>
  <si>
    <t>MEIGS</t>
  </si>
  <si>
    <t>TRAINED OBSERVER REPORTS TREES DOWN AND POWER OUT AT TEN MILE TN. (MRX)</t>
  </si>
  <si>
    <t>4 NE PISGAH</t>
  </si>
  <si>
    <t>A TREE WAS KNOCKED DOWN ON CR 126. (HUN)</t>
  </si>
  <si>
    <t>1 N RED BANK</t>
  </si>
  <si>
    <t>REPORT OF POWER LINES DOWN NEAR RED BANK. (MRX)</t>
  </si>
  <si>
    <t>5 NE GRANT</t>
  </si>
  <si>
    <t>A TREE WAS KNOCKED DOWN ON CR 77 IN SWEARINGEN. (HUN)</t>
  </si>
  <si>
    <t>8 NNE IDER</t>
  </si>
  <si>
    <t>A TREE WAS KNOCKED DOWN ON THE ROAD AT THE INTERSECTION OF AL 75 AND CR 832. (HUN)</t>
  </si>
  <si>
    <t>1 ENE LOUDON</t>
  </si>
  <si>
    <t>LOUDON</t>
  </si>
  <si>
    <t>WIDESPREAD DOWNED TREES AND POWER OUTAGES ACROSS THE COUNTY. (MRX)</t>
  </si>
  <si>
    <t>CLEAR CREEK SPRINGS</t>
  </si>
  <si>
    <t>BELL</t>
  </si>
  <si>
    <t>TREE DOWN ON HIGHWAY 190. (JKL)</t>
  </si>
  <si>
    <t>3 NNW HAMMONDVILLE</t>
  </si>
  <si>
    <t>TREE BLOCKING BOTH LANES OF HWY 40. POWER LINES INVOLVED. (HUN)</t>
  </si>
  <si>
    <t>2 SE ATHENS</t>
  </si>
  <si>
    <t>MCMINN</t>
  </si>
  <si>
    <t>TREES REPORTED DOWN IN ATHENS. (MRX)</t>
  </si>
  <si>
    <t>5 E FARRAGUT</t>
  </si>
  <si>
    <t>POWER LINES DOWN. (MRX)</t>
  </si>
  <si>
    <t>1 NW MASCOT</t>
  </si>
  <si>
    <t>TREES DOWN AND POWER OUTAGES NEAR ROBERTS RD AND MILLERTOWN PIKE. (MRX)</t>
  </si>
  <si>
    <t>2 SSE COLE CITY</t>
  </si>
  <si>
    <t>DADE</t>
  </si>
  <si>
    <t>EM REPORTED THAT TREES ARE DOWN ON SAND MOUNTAIN. (FFC)</t>
  </si>
  <si>
    <t>5 SW SCOTTSBORO</t>
  </si>
  <si>
    <t>TREE OVER ROADWAY ON COUNTY ROAD 114. TIME ESTIMATED FROM RADAR. (HUN)</t>
  </si>
  <si>
    <t>1 NE MARYVILLE</t>
  </si>
  <si>
    <t>BLOUNT</t>
  </si>
  <si>
    <t>WIDESPREAD DOWNED TREES COUNTY WIDE. (MRX)</t>
  </si>
  <si>
    <t>2 S CLOUDLAND CANYON ST</t>
  </si>
  <si>
    <t>REPORT OF A TREE THAT FELL ON A HOUSE AND A TRUCK ON PLUM NELLY ROAD APPROXIMATELY 5 MILES SSE OF TRENTON... GA. (FFC)</t>
  </si>
  <si>
    <t>4 SW FAIRVIEW</t>
  </si>
  <si>
    <t>SOUTH ROANE COUNTY VFD REPORTS POWER OUTAGES (VOLUNTEER ELECTRIC) ALONG SR58 ON EITHER SIDE OR ROANE/MEIGS LINE. (MRX)</t>
  </si>
  <si>
    <t>2 SE RAINSVILLE</t>
  </si>
  <si>
    <t>A TREE WAS KNOCKED DOWN ONTO POWER LINES. (HUN)</t>
  </si>
  <si>
    <t>FORT OGLETHORPE</t>
  </si>
  <si>
    <t>CATOOSA</t>
  </si>
  <si>
    <t>NUMEROUS LARGE BRANCHES AND POWER LINES DOWN NEAR THE INTERSECTION OF LAFAYETTE RD AND FORREST RD. (FFC)</t>
  </si>
  <si>
    <t>1 NE RUTLEDGE</t>
  </si>
  <si>
    <t>GRAINGER</t>
  </si>
  <si>
    <t>CORRECTS TIME PREVIOUS TSTM WND DMG REPORT FROM 1 NE RUTLEDGE. MULTIPLE TREES DOWN ACROSS THE COUNTY. (MRX)</t>
  </si>
  <si>
    <t>1 WNW NEW MARKET</t>
  </si>
  <si>
    <t>TREE ON A HOUSE NEAR NEW MARKET. WIDESPREAD TREE DAMAGE. (MRX)</t>
  </si>
  <si>
    <t>1 SW BENTON</t>
  </si>
  <si>
    <t>COUPLE OF TREES DOWN NEAR BENTON. (MRX)</t>
  </si>
  <si>
    <t>5 WSW CROSSVILLE</t>
  </si>
  <si>
    <t>A TREE WAS KNOCKED DOWN ALONG CR 479. (HUN)</t>
  </si>
  <si>
    <t>ROBBINSVILLE</t>
  </si>
  <si>
    <t>GRAHAM</t>
  </si>
  <si>
    <t>TREES DOWN ACROSS THE COUNTY. (GSP)</t>
  </si>
  <si>
    <t>2 SSE HACKBERRY</t>
  </si>
  <si>
    <t>COTTLE</t>
  </si>
  <si>
    <t>COLLINSVILLE</t>
  </si>
  <si>
    <t>1 SW EAST ELLIJAY</t>
  </si>
  <si>
    <t>GILMER</t>
  </si>
  <si>
    <t>REPORT THAT THE CLOCK TOWER HAS FALLEN OVER THE AT CLOCK TOWER CENTER ON MADDOX DRIVE IN EAST ELIJAY. (FFC)</t>
  </si>
  <si>
    <t>3 NE ASPERMONT</t>
  </si>
  <si>
    <t>STONEWALL</t>
  </si>
  <si>
    <t>BERRYTON</t>
  </si>
  <si>
    <t>CHATTOOGA</t>
  </si>
  <si>
    <t>TREES REPORTED DOWN ALONG THE 1500 BLOCK OF BACK BERRYTON RD. (FFC)</t>
  </si>
  <si>
    <t>2 S ALMOND</t>
  </si>
  <si>
    <t>SWAIN</t>
  </si>
  <si>
    <t>TREES DOWN ACROSS HIGHWAY 19 IN THE NANTAHALA GORGE. EXACT LOCATION ESTIMATED. (GSP)</t>
  </si>
  <si>
    <t>EWING</t>
  </si>
  <si>
    <t>LEE</t>
  </si>
  <si>
    <t>MULTIPLE TREES DOWN IN EWING. (MRX)</t>
  </si>
  <si>
    <t>1 ESE BLAIRSVILLE</t>
  </si>
  <si>
    <t>UNION</t>
  </si>
  <si>
    <t>A FEW TREES DOWN ALONG PINEY POINT RD. ALSO SOME TREES DOWN ALONG WOLF PEN GAP RD. (FFC)</t>
  </si>
  <si>
    <t>1 NNW BAILEYTON</t>
  </si>
  <si>
    <t>GREENE</t>
  </si>
  <si>
    <t>MULTIPLE TREES DOWN ACROSS NORTHERN GREENE COUNTY. (MRX)</t>
  </si>
  <si>
    <t>5 SW ALARKA</t>
  </si>
  <si>
    <t>TREES DOWN. ONE WAS DOWN ACROSS HIGHWAY 28 BLOCKING THE ROAD. (GSP)</t>
  </si>
  <si>
    <t>2 E SURGOINSVILLE</t>
  </si>
  <si>
    <t>HAWKINS</t>
  </si>
  <si>
    <t>PHIPPS BEND INDUSTRIAL PARK. A METAL WAREHOUSE HAD A WALL RIPPED OPEN. (MRX)</t>
  </si>
  <si>
    <t>WAYNESVILLE</t>
  </si>
  <si>
    <t>HAYWOOD</t>
  </si>
  <si>
    <t>A TREE DOWN ON CHILDRENS STREET IN WAYNESVILLE AND ANOTHER TREE DOWN IN CLYDE. (GSP)</t>
  </si>
  <si>
    <t>SCATTERED TREES DOWN ACROSS THE COUNTY. (GSP)</t>
  </si>
  <si>
    <t>3 ENE MOUNT CARMEL</t>
  </si>
  <si>
    <t>SEVERAL TREES DOWN. (MRX)</t>
  </si>
  <si>
    <t>2 ENE BRASSTOWN</t>
  </si>
  <si>
    <t>3 SE WALESKA</t>
  </si>
  <si>
    <t>CHEROKEE</t>
  </si>
  <si>
    <t>TREE DOWN BLOCKING THE ROAD AT THE INTERSECTION OF REINHARDT COLLEGE PARKWAY AND SAME NELSON RD IN CANTON. (FFC)</t>
  </si>
  <si>
    <t>2 ESE TALMADGE</t>
  </si>
  <si>
    <t>PICKENS</t>
  </si>
  <si>
    <t>20+ TREES DOWN AT INTERSECTION OF HENDERSON MOUNTAIN RD AND S BASIN DR. POWER POLE AND LINES DOWN ~1 MILE NORTH. (FFC)</t>
  </si>
  <si>
    <t>4 SSE GOOCH MOUNTAIN SH</t>
  </si>
  <si>
    <t>LUMPKIN</t>
  </si>
  <si>
    <t>A FEW TREES DOWN. (FFC)</t>
  </si>
  <si>
    <t>CHUCKY</t>
  </si>
  <si>
    <t>3 ENE SHOOTING CREEK</t>
  </si>
  <si>
    <t>TREES DOWN ACROSS THE COUNTY. (MRX)</t>
  </si>
  <si>
    <t>ASHEVILLE</t>
  </si>
  <si>
    <t>BUNCOMBE</t>
  </si>
  <si>
    <t>CASHIERS</t>
  </si>
  <si>
    <t>TREES DOWN ACROSS THE COUNTY ESPECIALLY AROUND CASHIERS. (GSP)</t>
  </si>
  <si>
    <t>BURNSVILLE</t>
  </si>
  <si>
    <t>YANCEY</t>
  </si>
  <si>
    <t>A FEW SCATTERED TREES DOWN. (GSP)</t>
  </si>
  <si>
    <t>3 W LATHEMTOWN</t>
  </si>
  <si>
    <t>REPORT OF A TREE DOWN ON GA 20 IN CHEROKEE COUNTY NEAR UNION HILL ROAD. (FFC)</t>
  </si>
  <si>
    <t>2 S DAWSONVILLE</t>
  </si>
  <si>
    <t>DAWSON</t>
  </si>
  <si>
    <t>TREES DOWN AT 1875 HWY 9 S. (FFC)</t>
  </si>
  <si>
    <t>1 SSW WALESKA</t>
  </si>
  <si>
    <t>TREE DOWN ON LITTLE REFUGE RD NEAR FINCHER RD IN WALESKA. (FFC)</t>
  </si>
  <si>
    <t>2 SW BALDWIN</t>
  </si>
  <si>
    <t>HABERSHAM</t>
  </si>
  <si>
    <t>911 CALL CENTER REPORTED MULTIPLE TREES AND POWER LINES DOWN IN THE ALTO AREA. TIME ESTIMATED FROM RADAR. (GSP)</t>
  </si>
  <si>
    <t>2 NNE HOMER</t>
  </si>
  <si>
    <t>BANKS</t>
  </si>
  <si>
    <t>LARGE TREE TOPPLED AND PORTA POTTY KNOCKED OVER AT CHIMNEY OAKS GOLF CLUB. (FFC)</t>
  </si>
  <si>
    <t>3 WNW BROWNSVILLE</t>
  </si>
  <si>
    <t>PAULDING</t>
  </si>
  <si>
    <t>REPORT OF A TREE THAT FELL ON A HOUSE ON RIDGE RUN DRIVE IN SOUTH PAULDING COUNTY. (FFC)</t>
  </si>
  <si>
    <t>2 NNE COAL MOUNTAIN</t>
  </si>
  <si>
    <t>FORSYTH</t>
  </si>
  <si>
    <t>REPORT OF 5-6 TREES AND MULTIPLE POWER LINES DOWN ON ROB COURT IN CUMMING... GA. (FFC)</t>
  </si>
  <si>
    <t>LAKE TOXAWAY</t>
  </si>
  <si>
    <t>TRANSYLVANIA</t>
  </si>
  <si>
    <t>TREES DOWN ACROSS ROADS IN THE VICINITY OF LAKE TOXAWAY AND IN THE PISGAH NATIONAL FOREST. (GSP)</t>
  </si>
  <si>
    <t>2 N SOUTH HOLSTON DAM</t>
  </si>
  <si>
    <t>SULLIVAN</t>
  </si>
  <si>
    <t>SEVERAL TREES DOWN ACROSS THE COUNTY. (MRX)</t>
  </si>
  <si>
    <t>2 ESE LEBANON</t>
  </si>
  <si>
    <t>POWER LINES REPORTED DOWN NEAR TARA COURT IN WOODSTOCK GA. (FFC)</t>
  </si>
  <si>
    <t>2 NNW WOODLAWN</t>
  </si>
  <si>
    <t>MCDOWELL</t>
  </si>
  <si>
    <t>MULTIPLE TREES DOWN NEAR THE INTERSECTION OF EP BOYD ROAD AND STOCKTON ROAD. (GSP)</t>
  </si>
  <si>
    <t>TABLE ROCK</t>
  </si>
  <si>
    <t>BURKE</t>
  </si>
  <si>
    <t>TREES DOWN ON HIGHWAY 181. (GSP)</t>
  </si>
  <si>
    <t>3 ESE DALLAS</t>
  </si>
  <si>
    <t>TREES DOWN AT 1300 MERCHANTS DRIVE (FFC)</t>
  </si>
  <si>
    <t>2 NNE OAKWOOD</t>
  </si>
  <si>
    <t>HALL</t>
  </si>
  <si>
    <t>REPORT OF A TREE ON A HOME ON MOONEY DRIVE IN GAINESVILLE... GA. (FFC)</t>
  </si>
  <si>
    <t>1 WSW POINT PETER</t>
  </si>
  <si>
    <t>OGLETHORPE</t>
  </si>
  <si>
    <t>DOWNED ELECTRICAL LINES SPARKED A GRASSFIRE NW OF LAWRENCEVILLE. (FFC)</t>
  </si>
  <si>
    <t>2 E FAIR PLAY</t>
  </si>
  <si>
    <t>SC HIGHWAY PATROL REPORTED A TREE DOWN ON INTERSTATE 85 AT MILE MARKER 5. (GSP)</t>
  </si>
  <si>
    <t>2 SW SUWANEE</t>
  </si>
  <si>
    <t>GWINNETT</t>
  </si>
  <si>
    <t>TREES AND WIRES DOWN IN ROADWAY AT INTERSECTION OF SUWANEE CREEK RD NW AND BUFORD HIGHWAY NW. (FFC)</t>
  </si>
  <si>
    <t>1 WSW CARNESVILLE</t>
  </si>
  <si>
    <t>DEPT OF HIGHWAYS REPORTED TREES DOWN BLOCKING COMMERCE RD. TIME ESTIMATED FROM RADAR. (GSP)</t>
  </si>
  <si>
    <t>4 WSW ANDERSON</t>
  </si>
  <si>
    <t>ASOS AT THE ANDERSON REGIONAL AIRPORT MEASURED A WIND GUST OF 60 MPH. (GSP)</t>
  </si>
  <si>
    <t>3 E DULUTH</t>
  </si>
  <si>
    <t>TREE WAS BLOCKING ROADWAY AT INTERSECTION OF OLD PEACHTREE RD NW AND BERKSHIRE EVE DR NW (FFC)</t>
  </si>
  <si>
    <t>2 WNW CENTERVILLE</t>
  </si>
  <si>
    <t>WIRES AND TREE DOWN AT 2731 SHILOH WAY IN SNELLVILLE (FFC)</t>
  </si>
  <si>
    <t>4 WSW ABBEVILLE</t>
  </si>
  <si>
    <t>ABBEVILLE</t>
  </si>
  <si>
    <t>NWS EMPLOYEE RELAYED A REPORT OF A POWER POLE SNAPPED AND TREES AND POWER LINES BLOWN DOWN ON OLD CALHOUN FALLS RD. DAMAGE ALSO REPORTED IN OTHER AREAS OF THE COUNTY. (GSP)</t>
  </si>
  <si>
    <t>15 NNW LINCOLNTON</t>
  </si>
  <si>
    <t>TREES DOWN ON BROAD RIVER SCENIC DRIVE. (CAE)</t>
  </si>
  <si>
    <t>3 SW HOG MOUNTAIN</t>
  </si>
  <si>
    <t>REPORT OF TREE ON RESIDENTIAL BUILDING AT 1435 RIDGE RD NE IN LAWRENCEVILLE. NO INJURIES. (FFC)</t>
  </si>
  <si>
    <t>2 S HICKORY TAVERN</t>
  </si>
  <si>
    <t>LAURENS</t>
  </si>
  <si>
    <t>LARGE TREE DOWN NEAR THE INTERSECTION OF HENDERSON CHURCH ROAD AND BOYDS MILL POND ROAD. (GSP)</t>
  </si>
  <si>
    <t>GREENWOOD</t>
  </si>
  <si>
    <t>TREES DOWN ACROSS THE COUNTY... THREE OF WHICH FELL ON HOMES AND SOME BLOCKING ROADS. POWER LINES ALSO DOWN. (GSP)</t>
  </si>
  <si>
    <t>10 ESE LINCOLNTON</t>
  </si>
  <si>
    <t>TREES DOWN ON WHITE OAK ROAD. (CAE)</t>
  </si>
  <si>
    <t>1 SSW CHAPPELLS</t>
  </si>
  <si>
    <t>NEWBERRY</t>
  </si>
  <si>
    <t>HIGHWAY PATROL REPORTED TREES DOWN AT SC 34 AND OLD LANDFILL RD. (CAE)</t>
  </si>
  <si>
    <t>8 NE CLARKS HILL</t>
  </si>
  <si>
    <t>EDGEFIELD</t>
  </si>
  <si>
    <t>POWERLINES DOWN ON HIGHWAY 23 W NEAR KEY ROAD. TIME ESTIMATED BASED ON RADAR. (CAE)</t>
  </si>
  <si>
    <t>LYONS AIRPORT</t>
  </si>
  <si>
    <t>RICE</t>
  </si>
  <si>
    <t>(ICT)</t>
  </si>
  <si>
    <t>8 SW WHITMIRE</t>
  </si>
  <si>
    <t>HIGHWAY PATROL REPORTED TREES DOWN INTERSTATE 26 MILE MARKER 62. (CAE)</t>
  </si>
  <si>
    <t>4 SSE MONETTA</t>
  </si>
  <si>
    <t>AIKEN</t>
  </si>
  <si>
    <t>SC HIGHWAY PATROL REPORTS MULTIPLE TREES DOWN IN ROADWAY ALONG MT. PLEASANT ROAD NEAR SC 39. (CAE)</t>
  </si>
  <si>
    <t>7 SSE LEESVILLE</t>
  </si>
  <si>
    <t>SC HIGHWAY PATROL REPORTS TREE DOWN IN ROADWAY ALONG FAIRVIEW ROAD NEAR RANCH ROAD. (CAE)</t>
  </si>
  <si>
    <t>N STERLING</t>
  </si>
  <si>
    <t>3 W RED BANK</t>
  </si>
  <si>
    <t>SC HIGHWAY PATROL REPORTS TREE DOWN IN ROADWAY ALONG LONGS POND ROAD NEAR I-20. (CAE)</t>
  </si>
  <si>
    <t>3 S LITTLE MOUNTAIN</t>
  </si>
  <si>
    <t>SC HIGHWAY PATROL REPORTS TREE DOWN IN ROADWAY ALONG DREHER ISLAND ROAD NEAR ST. PETERS CHURCH ROAD. (CAE)</t>
  </si>
  <si>
    <t>NICKERSON</t>
  </si>
  <si>
    <t>RENO</t>
  </si>
  <si>
    <t>LARGE TREE FELL ON HOUSE AND CAVED IN ROOF. (ICT)</t>
  </si>
  <si>
    <t>HIGHWAY PATROL REPORTED TREES DOWN POOLE RD AND JOHN NUNN RD. (CAE)</t>
  </si>
  <si>
    <t>4 NE AIKEN</t>
  </si>
  <si>
    <t>HIGHWAY PATROL REPORTED TREES DOWN WIRE RD AND NEWBIDGE RD NEAR AIKEN. (CAE)</t>
  </si>
  <si>
    <t>3 NE SAINT ANDREWS</t>
  </si>
  <si>
    <t>RICHLAND</t>
  </si>
  <si>
    <t>SC HIGHWAY PATROL REPORTS A TREE IN ROADWAY ON MONTICELLO ROAD NEAR THE INTERSECTION WITH HEYWARD BROCKINGTON ROAD. TIME ESTIMATED BASED ON RADAR. (CAE)</t>
  </si>
  <si>
    <t>6 SE FORT JACKSON</t>
  </si>
  <si>
    <t>CORRECTS PREVIOUS TSTM WND DMG REPORT FROM 6 SE FORT JACKSON. SC HIGHWAY PATROL REPORTS POWER LINES IN ROADWAY ALONG HARMON ROAD NEAR MT. ELON CHURCH ROAD. TIME ESTIMAT (CAE)</t>
  </si>
  <si>
    <t>2 WNW WEST COLUMBIA</t>
  </si>
  <si>
    <t>CORRECTS PREVIOUS TSTM WND DMG REPORT FROM 2 WNW WEST COLUMBIA. SC HIGHWAY PATROL REPORTS TREE DOWN IN ROADWAY ALONG I-26 E NEAR EXIT 110. (CAE)</t>
  </si>
  <si>
    <t>5 E BLYTHEWOOD</t>
  </si>
  <si>
    <t>SC HIGHWAY PATROL REPORTS TREE IN ROADWAY ALONG LANGFORD ROAD NEAR EJW ROAD. TIME ESTIMATED BASED ON RADAR. (CAE)</t>
  </si>
  <si>
    <t>4 WNW LIVINGSTON</t>
  </si>
  <si>
    <t>ORANGEBURG</t>
  </si>
  <si>
    <t>HIGHWAY PATROL REPORTED TREES DOWN NINETY SIX RD AND EUGENE ST. (CAE)</t>
  </si>
  <si>
    <t>4 ESE GASTON</t>
  </si>
  <si>
    <t>SC HIGHWAY PATROL REPORTS MULTIPLE TREES DOWN IN ROADWAY IN THE VICINITY OF PINE PLAIN ROAD... GLEATON COURT AND OLD SANDY RUN ROAD. (CAE)</t>
  </si>
  <si>
    <t>1 SSW SPRINGDALE</t>
  </si>
  <si>
    <t>THE KCAE ASOS AT THE COLUMBIA METROPOLITAN AIRPORT REPORTED A PEAK WIND GUST OF 51 KT OR 59 MPH. (CAE)</t>
  </si>
  <si>
    <t>6 ESE CAYCE</t>
  </si>
  <si>
    <t>HIGHWAY PATROL REPORTED TREES DOWN BLUFF RD AND JOHN MARK DIAL RD. (CAE)</t>
  </si>
  <si>
    <t>9 ESE VIDETTE</t>
  </si>
  <si>
    <t>POWERLINE DOWN IN THE 5500 BLOCK OF HIGHWAY 56 SOUTH. TIME ESTIMATED BASED ON RADAR. (CAE)</t>
  </si>
  <si>
    <t>2 ENE EASTOVER</t>
  </si>
  <si>
    <t>SC HIGHWAY PATROL REPORTS TREE IN ROADWAY ALONG MCCORDS FERRY ROAD NEAR BYNUM ROAD. TIME ESTIMATED BASED ON RADAR. (CAE)</t>
  </si>
  <si>
    <t>2 SSE REMBERT</t>
  </si>
  <si>
    <t>SUMTER</t>
  </si>
  <si>
    <t>SC HIGHWAY PATROL REPORTS MULTIPLE TREES IN ROADWAY ALONG CAMDEN HIGHWAY NEAR DARRELL ROAD AND LEBLANC LANE. (CAE)</t>
  </si>
  <si>
    <t>2 SW GIRARD</t>
  </si>
  <si>
    <t>TREE REPORTED DOWN ON MILLHOUSE ROAD BETWEEN SARDIS AND GIRARD. TIME ESTIMATED BASED ON RADAR. (CAE)</t>
  </si>
  <si>
    <t>1 NNW MULBERRY</t>
  </si>
  <si>
    <t>SC HIGHWAY PATROL REPORTS TREE IN ROADWAY ALONG US 15 NEAR RUNNYMEDE BOULEVARD. (CAE)</t>
  </si>
  <si>
    <t>5 NNW OSWEGO</t>
  </si>
  <si>
    <t>SC HIGHWAY PATROL REPORTS TREE IN ROADWAY ALONG US 15 NEAR MARTINVILLE CHURCH ROAD. (CAE)</t>
  </si>
  <si>
    <t>3 SSW WEDGEWOOD</t>
  </si>
  <si>
    <t>CORRECTS PREVIOUS TSTM WND DMG REPORT FROM 3 SSW WEDGEWOOD. HIGHWAY PATROL REPORTED TREES DOWN OLD CHARLESTON RD X BELLES MILL CIRCLE X PASTURE RD. (CAE)</t>
  </si>
  <si>
    <t>VANCE</t>
  </si>
  <si>
    <t>SC HIGHWAY PATROL REPORTS A TREE IN ROADWAY ALONG HIGHWAY 210 NEAR OREGON STREET. TIME ESTIMATED BASED ON RADAR. (CAE)</t>
  </si>
  <si>
    <t>6 SSE MAYESVILLE</t>
  </si>
  <si>
    <t>SC HIGHWAY PATROL REPORTS TREE IN ROADWAY ALONG MYRTLE BEACH HIGHWAY NEAR WENEEWOODS AVENUE. (CAE)</t>
  </si>
  <si>
    <t>9 SW TURBEVILLE</t>
  </si>
  <si>
    <t>CLARENDON</t>
  </si>
  <si>
    <t>SC HIGHWAY PATROL REPORTS TREE IN ROADWAY ALONG N BREWINGTON ROAD NEAR US 301. (CAE)</t>
  </si>
  <si>
    <t>7 NE SHILOH</t>
  </si>
  <si>
    <t>SC HIGHWAY PATROL REPORTS TREE IN ROADWAY ALONG LYNCHES RIVER ROAD NEAR YARBOROUGH ROAD. (CAE)</t>
  </si>
  <si>
    <t>2 S EADYTOWN</t>
  </si>
  <si>
    <t>BERKELEY</t>
  </si>
  <si>
    <t>TREE AND POWERLINES DOWN ON RUSTY'S WAY ROAD. TIME ESTIMATED FROM RADAR DATA. (CHS)</t>
  </si>
  <si>
    <t>2 E RIDGEVILLE</t>
  </si>
  <si>
    <t>DORCHESTER</t>
  </si>
  <si>
    <t>SCHP REPORTED TREE DOWN AT THE INTERECTION OF US78 AND WATER WHEEL ROAD. TIME ESTIMATED BY RADAR. (CHS)</t>
  </si>
  <si>
    <t>CROCKETVILLE</t>
  </si>
  <si>
    <t>HAMPTON</t>
  </si>
  <si>
    <t>SCHP REPORTED A TREE DOWN AT HIGHWAY 601 AND SANDY RUN RD. TIME ESTIMATED BY RADAR. (CHS)</t>
  </si>
  <si>
    <t>1 WNW HARLEYVILLE</t>
  </si>
  <si>
    <t>TREE REPORTED DOWN NEAR THE INTERSECTION OF HIGHWAY 178 AND BRYANT ROAD. TIME ESTIMATED FROM RADAR DATA. (CHS)</t>
  </si>
  <si>
    <t>GREELEYVILLE</t>
  </si>
  <si>
    <t>WILLIAMSBURG</t>
  </si>
  <si>
    <t>TREES DOWN ON EASLER HWY AND MANNING HWY. (ILM)</t>
  </si>
  <si>
    <t>1 W SCOTIA</t>
  </si>
  <si>
    <t>SCHP REPORTED A TREE DOWN NEAR THE INTERSECTION OF DALEY ROAD AND OLD ORANGEBURG ROAD. TIME ESTIMATED FROM RADAR DATA. (CHS)</t>
  </si>
  <si>
    <t>2 SSW SUMMERVILLE</t>
  </si>
  <si>
    <t>THE TOP OF A TREE FELL ONTO THE YARD OF A HOME NEAR THE INTERSECTION OF SIMMONS AVENUE AND PRESIDENTS CIRCLE. (CHS)</t>
  </si>
  <si>
    <t>13 E FOLLY FIELD</t>
  </si>
  <si>
    <t>AMZ352</t>
  </si>
  <si>
    <t>TREE DOWN AT THE INTERSECTION OF US 178 AND BRYANT ROAD. TIME ESTIMATED BY RADAR. (CHS)</t>
  </si>
  <si>
    <t>1 ESE COLLEGE PARK</t>
  </si>
  <si>
    <t>A TRAINED SPOTTER REPORTED A LARGE BRANCH DOWN APPROXIMATELY 1 FOOT IN DIAMETER NEAR STRATFORD HIGH SCHOOL. ALSO REPORTED TREE DAMAGE IN THE NEARBY FOREST. TIME ESTIMAT (CHS)</t>
  </si>
  <si>
    <t>7 E TIPTON</t>
  </si>
  <si>
    <t>MITCHELL</t>
  </si>
  <si>
    <t>(GID)</t>
  </si>
  <si>
    <t>6 ESE CAINHOY</t>
  </si>
  <si>
    <t>CHARLESTON</t>
  </si>
  <si>
    <t>SCHP REPORTED A TREE DOWN NEAR THE INTERSECTION OF CHANDLER ROAD AND HIGHWAY 17. TIME ESTIMATED FROM RADAR DATA. (CHS)</t>
  </si>
  <si>
    <t>2 N NORTH CHARLESTON</t>
  </si>
  <si>
    <t>TREE REPORTED DOWN IN A CHURCH PARKING LOT AT THE INTERSECTION OF NORTH RHETT AVENUE AND BRADDOCK AVENUE. TIME ESTIMATED FROM RADAR DATA. (CHS)</t>
  </si>
  <si>
    <t>4 NW OATLAND</t>
  </si>
  <si>
    <t>GEORGETOWN</t>
  </si>
  <si>
    <t>TREES ACROSS ROAD AT HESTERVILLE AND BROWN'S FERRY. ANOTHER TREE DOWN ON MALLARD CIRCLE RD. (ILM)</t>
  </si>
  <si>
    <t>ELBERTON</t>
  </si>
  <si>
    <t>EMERGENCY MNGR REPORTED WIDESPREAD TREE AND POWERLINE DAMAGE ACROSS CENTRAL ELBERT COUNTY INCLUDING THE CITY OF ELBERTON. TIME ESTIMATED FROM RADAR. (GSP)</t>
  </si>
  <si>
    <t>HARDEEVILLE</t>
  </si>
  <si>
    <t>POWER LINES DOWN AT THE INTERSECTION OF MAIN STREET AND EPPS AVENUE. TIME ESTIMATED BY RADAR. (CHS)</t>
  </si>
  <si>
    <t>1 NNW MOLENA</t>
  </si>
  <si>
    <t>TREES DOWN ON REAMS RD. (FFC)</t>
  </si>
  <si>
    <t>Data obtained from NOAA's Storm Prediction Center</t>
  </si>
  <si>
    <t>Time Cat</t>
  </si>
  <si>
    <t>Hours 0 to 6</t>
  </si>
  <si>
    <t>Hours 6 to 12</t>
  </si>
  <si>
    <t>Hours 12 to 18</t>
  </si>
  <si>
    <t>Hours 18 to 24</t>
  </si>
  <si>
    <t>https://www.spc.noaa.gov/climo/reports/190621_rpts.html</t>
  </si>
  <si>
    <t>This data was downloaded on July 1</t>
  </si>
  <si>
    <t>https://waterwatch.usgs.gov/index.php?id=wwdp2_2</t>
  </si>
  <si>
    <t>Days in</t>
  </si>
  <si>
    <t>Drain</t>
  </si>
  <si>
    <t>Longitude</t>
  </si>
  <si>
    <t>Latitude</t>
  </si>
  <si>
    <t>Area</t>
  </si>
  <si>
    <t>Stage</t>
  </si>
  <si>
    <t>site_no</t>
  </si>
  <si>
    <t>station_nm</t>
  </si>
  <si>
    <t>(East)</t>
  </si>
  <si>
    <t>(North)</t>
  </si>
  <si>
    <t>(sq miles)</t>
  </si>
  <si>
    <t>(feet)</t>
  </si>
  <si>
    <t>flow_dt</t>
  </si>
  <si>
    <t>flow_va</t>
  </si>
  <si>
    <t>stage_dt</t>
  </si>
  <si>
    <t>stage_va</t>
  </si>
  <si>
    <t>peak_rank</t>
  </si>
  <si>
    <t>peak_count</t>
  </si>
  <si>
    <t>peak_max</t>
  </si>
  <si>
    <t>peak_max_yr</t>
  </si>
  <si>
    <t>BRUNSWICK RIVER AT ST. SIMONS ISLAND, GA</t>
  </si>
  <si>
    <t>SATILLA RIVER AT US 17, AT WOODBINE, GA</t>
  </si>
  <si>
    <t>CUMBERLAND SOUND AT SEA CAMP DOCK, NR ST MARYS, GA</t>
  </si>
  <si>
    <t>DUNNS CREEK NEAR SATSUMA, FL</t>
  </si>
  <si>
    <t>CEDAR RIVER AT SAN JUAN AVENUE AT JACKSONVILLE, FL</t>
  </si>
  <si>
    <t>ST. JOHNS RIVER AT JACKSONVILLE, FL</t>
  </si>
  <si>
    <t>CLAPBOARD CREEK NR JACKSONVILLE, FL</t>
  </si>
  <si>
    <t>AUCILLA RIVER NR MOUTH NEAR NUTALL RISE, FL</t>
  </si>
  <si>
    <t>Des Moines River at Ottumwa, IA</t>
  </si>
  <si>
    <t>Des Moines River at St. Francisville, MO</t>
  </si>
  <si>
    <t>Mississippi River at Hannibal, MO</t>
  </si>
  <si>
    <t>ILLINOIS RIVER AT MEREDOSIA, IL</t>
  </si>
  <si>
    <t>ILLINOIS RIVER AT VALLEY CITY, IL</t>
  </si>
  <si>
    <t>ILLINOIS RIVER AT HARDIN, IL</t>
  </si>
  <si>
    <t>Mississippi River at Grafton, IL</t>
  </si>
  <si>
    <t>KASKASKIA RIVER AT NEW ATHENS, IL</t>
  </si>
  <si>
    <t>BIG MUDDY RIVER AT RTE 127 AT MURPHYSBORO, IL</t>
  </si>
  <si>
    <t>MISSOURI RIVER NR WILLISTON, ND</t>
  </si>
  <si>
    <t>MISSOURI RIVER BELOW GREENWOOD, SD</t>
  </si>
  <si>
    <t>Missouri River blw Ponca Creek nr Verdel, Nebr.</t>
  </si>
  <si>
    <t>Missouri River at Niobrara, Nebr.</t>
  </si>
  <si>
    <t>LEWIS AND CLARK LAKE AT SPRINGFIELD,SD</t>
  </si>
  <si>
    <t>JAMES R AT COLUMBIA,SD</t>
  </si>
  <si>
    <t>JAMES R NEAR STRATFORD,SD</t>
  </si>
  <si>
    <t>JAMES R AT ASHTON,SD</t>
  </si>
  <si>
    <t>JAMES R AT HURON,SD</t>
  </si>
  <si>
    <t>JAMES R NEAR FORESTBURG,SD</t>
  </si>
  <si>
    <t>JAMES R NEAR MITCHELL,SD</t>
  </si>
  <si>
    <t>Missouri River at Plattsmouth, NE</t>
  </si>
  <si>
    <t>Missouri River at Nebraska City, NE</t>
  </si>
  <si>
    <t>Missouri River at Brownville, NE</t>
  </si>
  <si>
    <t>Missouri River at Rulo, NE</t>
  </si>
  <si>
    <t>Missouri River at St. Joseph, MO</t>
  </si>
  <si>
    <t>MISSOURI R AT ATCHISON, KS</t>
  </si>
  <si>
    <t>Missouri River above Parkville, MO</t>
  </si>
  <si>
    <t>BIG BLUE R AT BLUE RAPIDS, KS</t>
  </si>
  <si>
    <t>BLACK VERMILLION R NR FRANKFORT, KS</t>
  </si>
  <si>
    <t>FANCY C AT WINKLER, KS</t>
  </si>
  <si>
    <t>Missouri River at Napoleon, MO</t>
  </si>
  <si>
    <t>Missouri River at Waverly, MO</t>
  </si>
  <si>
    <t>Missouri River at Glasgow, MO</t>
  </si>
  <si>
    <t>Missouri River at Boonville, MO</t>
  </si>
  <si>
    <t>Missouri River at Jefferson City, MO</t>
  </si>
  <si>
    <t>Osage River above Schell City, MO</t>
  </si>
  <si>
    <t>Osage River at Taberville, MO</t>
  </si>
  <si>
    <t>Sac River near Dadeville, MO</t>
  </si>
  <si>
    <t>Missouri River at Hermann, MO</t>
  </si>
  <si>
    <t>Missouri River at Washington, MO</t>
  </si>
  <si>
    <t>Mississippi River at St. Louis, MO</t>
  </si>
  <si>
    <t>Meramec River at Valley Park, MO</t>
  </si>
  <si>
    <t>Meramec River at Fenton, MO</t>
  </si>
  <si>
    <t>Meramec River at Arnold, MO</t>
  </si>
  <si>
    <t>Mississippi River at Chester, IL</t>
  </si>
  <si>
    <t>Mississippi River at Cape Girardeau, MO</t>
  </si>
  <si>
    <t>Mississippi River at Thebes, IL</t>
  </si>
  <si>
    <t>BIG SUNFLOWER RIVER NR ANGUILLA, MS</t>
  </si>
  <si>
    <t>MISSISSIPPI RIVER AT VICKSBURG, MS</t>
  </si>
  <si>
    <t>(COE) Byu Bodcau Lake nr Shreveport, LA (Landside)</t>
  </si>
  <si>
    <t>Lower Atchafalaya River at Morgan City, LA</t>
  </si>
  <si>
    <t>Trinity Rv at Riverside, TX</t>
  </si>
  <si>
    <t>Trinity Rv nr Moss Bluff, TX</t>
  </si>
  <si>
    <t>Blanco Rv at Fischer Store Rd nr Fischer, TX</t>
  </si>
  <si>
    <t>HUMBOLDT RV AT COMUS, NV</t>
  </si>
  <si>
    <t>MISSOURI R AT LEAVENWORTH, KS</t>
  </si>
  <si>
    <t>Missouri River at St. Charles, MO</t>
  </si>
  <si>
    <t>ILLINOIS RIVER NEAR LA SALLE, IL (CORPS)</t>
  </si>
  <si>
    <t>RAPID CREEK AB VICTORIA CR NR RAPID CITY, SD</t>
  </si>
  <si>
    <t>Neches Rv nr Neches, TX</t>
  </si>
  <si>
    <t>Trinity Rv at Trinidad, TX</t>
  </si>
  <si>
    <t>Sabine Rv nr Ruliff, TX</t>
  </si>
  <si>
    <t>HUMBOLDT RV AT BATTLE MOUNTAIN, NV</t>
  </si>
  <si>
    <t>DUNN CREEK AT DUNN CREEK RD NR EASTPORT, FL</t>
  </si>
  <si>
    <t>EDWARDS RIVER NEAR NEW BOSTON, IL</t>
  </si>
  <si>
    <t>Arkansas River near Muskogee, OK</t>
  </si>
  <si>
    <t>White River near Augusta, AR</t>
  </si>
  <si>
    <t>WABASH RIVER AT RIVERTON, IN</t>
  </si>
  <si>
    <t>BIG SIOUX RIVER NEAR BRUCE, SD</t>
  </si>
  <si>
    <t>Wakenda Creek at Carrollton, MO</t>
  </si>
  <si>
    <t>Elm Fk Trinity Rv nr Carrollton, TX</t>
  </si>
  <si>
    <t>Sac River near Caplinger Mills, MO</t>
  </si>
  <si>
    <t>BROWARD RIVER BL BISCAYNE BLVD NR JACKSONVILLE, FL</t>
  </si>
  <si>
    <t>SPRING CREEK NEAR SPRING CREEK, FL</t>
  </si>
  <si>
    <t>Tiffin River at Stryker OH</t>
  </si>
  <si>
    <t>LAKE FRANCIS CASE AT CHAMBERLAIN, SD</t>
  </si>
  <si>
    <t>Sabine Rv nr Mineola, TX</t>
  </si>
  <si>
    <t>HUMBOLDT RV NR CARLIN, NV</t>
  </si>
  <si>
    <t>ILLINOIS RIVER AT HENRY, IL</t>
  </si>
  <si>
    <t>JAMES R NEAR SCOTLAND,SD</t>
  </si>
  <si>
    <t>BIG SIOUX R AT AKRON,IA</t>
  </si>
  <si>
    <t>Neches Rv nr Diboll, TX</t>
  </si>
  <si>
    <t>Trinity Rv at Liberty, TX</t>
  </si>
  <si>
    <t>MINNESOTA RIVER AT MORTON, MN</t>
  </si>
  <si>
    <t>KANKAKEE RIVER AT SHELBY, IN</t>
  </si>
  <si>
    <t>BIG SIOUX RIVER NEAR BROOKINGS,SD</t>
  </si>
  <si>
    <t>MINNESOTA RIVER AT MONTEVIDEO, MN</t>
  </si>
  <si>
    <t>COW C NR HUTCHINSON, KS</t>
  </si>
  <si>
    <t>Arkansas River near Morrilton, AR</t>
  </si>
  <si>
    <t>S Sulphur Rv nr Cooper, TX</t>
  </si>
  <si>
    <t>HUMBOLDT RV NR IMLAY, NV</t>
  </si>
  <si>
    <t>WHITE RIVER AT HAZLETON, IN</t>
  </si>
  <si>
    <t>WABASH RIVER AT NEW HARMONY, IN</t>
  </si>
  <si>
    <t>LITTLE WABASH RIVER BELOW CLAY CITY, IL</t>
  </si>
  <si>
    <t>Mississippi River at Clinton, IA</t>
  </si>
  <si>
    <t>KANSAS R AT KANSAS CITY, KS</t>
  </si>
  <si>
    <t>Grand River near Sumner, MO</t>
  </si>
  <si>
    <t>Sulphur Rv nr Talco, TX</t>
  </si>
  <si>
    <t>Sabine Rv nr Gladewater, TX</t>
  </si>
  <si>
    <t>Trinity Rv nr Oakwood, TX</t>
  </si>
  <si>
    <t>WABASH RIVER AT MONTEZUMA, IN</t>
  </si>
  <si>
    <t>WHITE RIVER ABOVE PETERSBURG, IN</t>
  </si>
  <si>
    <t>WHITE RIVER AT PETERSBURG, IN</t>
  </si>
  <si>
    <t>WABASH RIVER AT MT. CARMEL, IL</t>
  </si>
  <si>
    <t>Black River at Black Rock, AR</t>
  </si>
  <si>
    <t>Neosho River near Commerce, OK</t>
  </si>
  <si>
    <t>Sabine Rv nr Hawkins, TX</t>
  </si>
  <si>
    <t>ANTELOPE CREEK NR DARLINGTON, ID</t>
  </si>
  <si>
    <t>POTTSBURG CRK AT US90 NR S. JACKSONVILLE, FL</t>
  </si>
  <si>
    <t>Tuscarawas River below Dover Dam near Dover OH</t>
  </si>
  <si>
    <t>Mississippi River at Lock and Dam 13 nr Fulton, IL</t>
  </si>
  <si>
    <t>Des Moines River near Tracy, IA</t>
  </si>
  <si>
    <t>JAMES RIVER NR YANKTON SD</t>
  </si>
  <si>
    <t>BIG SIOUX RIVER NR HAWARDEN, IA</t>
  </si>
  <si>
    <t>Missouri River at Blair, NE</t>
  </si>
  <si>
    <t>Missouri River at Kansas City, MO</t>
  </si>
  <si>
    <t>Arkansas River at Pine Bluff, AR</t>
  </si>
  <si>
    <t>Arkansas River at Pendleton, AR</t>
  </si>
  <si>
    <t>White Oak Ck nr Talco, TX</t>
  </si>
  <si>
    <t>Ouachita River at West Monroe, LA</t>
  </si>
  <si>
    <t>LAMOILLE CK NR LAMOILLE, NV</t>
  </si>
  <si>
    <t>DEEP CREEK AT SPUDS, FL</t>
  </si>
  <si>
    <t>EMBARRAS RIVER AT LAWRENCEVILLE, IL</t>
  </si>
  <si>
    <t>LITTLE WABASH RIVER AT MAIN ST AT CARMI, IL</t>
  </si>
  <si>
    <t>ROCK RIVER NEAR JOSLIN, IL</t>
  </si>
  <si>
    <t>Osage River at Tuscumbia, MO</t>
  </si>
  <si>
    <t>WABASH RIVER AT TERRE HAUTE, IN</t>
  </si>
  <si>
    <t>WHITE RIVER NEAR EDWARDSPORT, IN</t>
  </si>
  <si>
    <t>PIGEON RIVER NEAR SCOTT, IN</t>
  </si>
  <si>
    <t>Iowa River at Oakville, IA</t>
  </si>
  <si>
    <t>Des Moines River at Estherville, IA</t>
  </si>
  <si>
    <t>Missouri River at Omaha, NE</t>
  </si>
  <si>
    <t>REPUBLICAN R AT CLAY CENTER, KS</t>
  </si>
  <si>
    <t>Little Osage River at Horton, MO</t>
  </si>
  <si>
    <t>Salt Fork Arkansas River at Tonkawa, OK</t>
  </si>
  <si>
    <t>Little Wichita Rv abv Henrietta, TX</t>
  </si>
  <si>
    <t>Mermentau River At Mermentau, LA</t>
  </si>
  <si>
    <t>HUMBOLDT RV AT PALISADE, NV</t>
  </si>
  <si>
    <t>SANTEE RIVER NR JAMESTOWN, SC</t>
  </si>
  <si>
    <t>PATOKA LAKE NEAR CUZCO, IN</t>
  </si>
  <si>
    <t>PATOKA RIVER NEAR PRINCETON, IN</t>
  </si>
  <si>
    <t>OHIO RIVER AT OLD SHAWNEETOWN, IL-KY</t>
  </si>
  <si>
    <t>Mississippi River at McGregor, IA</t>
  </si>
  <si>
    <t>LA MOINE RIVER AT RIPLEY, IL</t>
  </si>
  <si>
    <t>ARKANSAS R AT ARKANSAS CITY, KS</t>
  </si>
  <si>
    <t>North Fork Red River near Headrick, OK</t>
  </si>
  <si>
    <t>Vermilion River at Surrey St. at Lafayette, LA</t>
  </si>
  <si>
    <t>Trinity Rv at Dallas, TX</t>
  </si>
  <si>
    <t>BLACKS FORK NEAR ROBERTSON, WY</t>
  </si>
  <si>
    <t>LAHONTAN RES NR FALLON, NV</t>
  </si>
  <si>
    <t>WHITE RIVER AT NEWBERRY, IN</t>
  </si>
  <si>
    <t>MINNESOTA RIVER NEAR JORDAN, MN</t>
  </si>
  <si>
    <t>PECATONICA RIVER NR SHIRLAND, ILL</t>
  </si>
  <si>
    <t>Des Moines River at Humboldt, IA</t>
  </si>
  <si>
    <t>FOX RIVER (TAILWATER) NEAR MCHENRY, IL</t>
  </si>
  <si>
    <t>ARKANSAS RIVER NEAR AVONDALE, CO.</t>
  </si>
  <si>
    <t>Poteau River near Panama, OK</t>
  </si>
  <si>
    <t>Arkansas River at Little Rock, AR</t>
  </si>
  <si>
    <t>Neches Rv Saltwater Barrier at Beaumont, TX</t>
  </si>
  <si>
    <t>W Fk Trinity Rv nr Boyd, TX</t>
  </si>
  <si>
    <t>WALKER RV NR WABUSKA, NV</t>
  </si>
  <si>
    <t>MARYS RV ABV HOT SPGS CK NR DEETH, NV</t>
  </si>
  <si>
    <t>WITHLACOOCHEE R AT CHAMBERS IS NEAR YANKEETOWN FL</t>
  </si>
  <si>
    <t>Killbuck Creek at Killbuck OH</t>
  </si>
  <si>
    <t>Scioto River near Prospect OH</t>
  </si>
  <si>
    <t>OHIO RIVER AT UNIONTOWN DAM, KY</t>
  </si>
  <si>
    <t>EAST FORK WHITE RIVER NEAR BEDFORD, IN</t>
  </si>
  <si>
    <t>HURON RIVER NEAR HAMBURG, MI</t>
  </si>
  <si>
    <t>FOX RIVER (TAILWATER) AT ALGONQUIN, IL</t>
  </si>
  <si>
    <t>Platte River at Sharps Station, MO</t>
  </si>
  <si>
    <t>Grand River at Chillicothe, MO</t>
  </si>
  <si>
    <t>Lake Fk Ck nr Quitman, TX</t>
  </si>
  <si>
    <t>OHIO RIVER AT NEWBURGH LOCK AND DAM, IN</t>
  </si>
  <si>
    <t>WHITE RIVER AT SPENCER, IN</t>
  </si>
  <si>
    <t>EAST FORK WHITE RIVER AT SHOALS, IN</t>
  </si>
  <si>
    <t>Wapsipinicon River near De Witt, IA</t>
  </si>
  <si>
    <t>Iowa River at Wapello, IA</t>
  </si>
  <si>
    <t>Des Moines River blw Raccoon Riv at Des Moines, IA</t>
  </si>
  <si>
    <t>FOX RIVER AT MONTGOMERY, IL</t>
  </si>
  <si>
    <t>LA MOINE RIVER AT COLMAR, IL</t>
  </si>
  <si>
    <t>Little Sioux River at Linn Grove, IA</t>
  </si>
  <si>
    <t>BIG BLUE R NR MANHATTAN, KS</t>
  </si>
  <si>
    <t>ARKANSAS R NR HUTCHINSON, KS</t>
  </si>
  <si>
    <t>NEOSHO R AT NEOSHO RAPIDS, KS</t>
  </si>
  <si>
    <t>Arkansas River at Dardanelle, AR</t>
  </si>
  <si>
    <t>Brazos Rv nr South Bend, TX</t>
  </si>
  <si>
    <t>San Bernard Rv nr Boling, TX</t>
  </si>
  <si>
    <t>San Bernard Rv nr Sweeny, TX</t>
  </si>
  <si>
    <t>BRUNEAU RV AT ROWLAND, NV</t>
  </si>
  <si>
    <t>OCKLAWAHA RIVER AT EUREKA, FL</t>
  </si>
  <si>
    <t>Eagle Creek at Phalanx Station OH</t>
  </si>
  <si>
    <t>WABASH RIVER AT LAFAYETTE, IN</t>
  </si>
  <si>
    <t>WABASH RIVER AT COVINGTON, IN</t>
  </si>
  <si>
    <t>WABASH RIVER AT MEMORIAL BRIDGE AT VINCENNES, IN</t>
  </si>
  <si>
    <t>EAST FORK WHITE RIVER AT SEYMOUR, IN</t>
  </si>
  <si>
    <t>OHIO RIVER AT PADUCAH, KY</t>
  </si>
  <si>
    <t>MISSISSIPPI RIVER AT WINONA, MN</t>
  </si>
  <si>
    <t>Iowa River at Marengo, IA</t>
  </si>
  <si>
    <t>Cedar River near Conesville, IA</t>
  </si>
  <si>
    <t>POPE CREEK NEAR KEITHSBURG, IL</t>
  </si>
  <si>
    <t>BIG SIOUX R NEAR DELL RAPIDS,SD</t>
  </si>
  <si>
    <t>MARAIS DES CYGNES R NR KS-MO ST LINE, KS</t>
  </si>
  <si>
    <t>Cimarron River near Ripley, OK</t>
  </si>
  <si>
    <t>AR River at James W. Trimble L&amp;D nr Van Buren, AR</t>
  </si>
  <si>
    <t>Neches Rv nr Alto, TX</t>
  </si>
  <si>
    <t>Scioto River at La Rue OH</t>
  </si>
  <si>
    <t>Scioto River at Circleville OH</t>
  </si>
  <si>
    <t>Scioto River at Piketon OH</t>
  </si>
  <si>
    <t>GREEN RIVER AT PARADISE, KY</t>
  </si>
  <si>
    <t>WABASH RIVER AT BLUFFTON, IN</t>
  </si>
  <si>
    <t>WHITE RIVER NEAR CENTERTON, IN</t>
  </si>
  <si>
    <t>Portage River at Woodville OH</t>
  </si>
  <si>
    <t>CROW RIVER AT ROCKFORD, MN</t>
  </si>
  <si>
    <t>MINNESOTA RIVER AT NEW ULM, MN</t>
  </si>
  <si>
    <t>MISSISSIPPI RIVER AT ST. PAUL, MN</t>
  </si>
  <si>
    <t>Des Moines River at Emmetsburg, IA</t>
  </si>
  <si>
    <t>Middle Fork Salt River near Holliday, MO</t>
  </si>
  <si>
    <t>Platte River near Agency, MO</t>
  </si>
  <si>
    <t>SMOKY HILL R AT ENTERPRISE, KS</t>
  </si>
  <si>
    <t>KANSAS R AT LAWRENCE, KS</t>
  </si>
  <si>
    <t>Chariton River near Prairie Hill, MO</t>
  </si>
  <si>
    <t>Blackwater River at Blue Lick, MO</t>
  </si>
  <si>
    <t>MARAIS DES CYGNES R AT LA CYGNE, KS</t>
  </si>
  <si>
    <t>Canadian River at Bridgeport, OK</t>
  </si>
  <si>
    <t>Cowleech Fk Sabine Rv at Greenville, TX</t>
  </si>
  <si>
    <t>S Fk Sabine Rv nr Quinlan, TX</t>
  </si>
  <si>
    <t>Sabine Rv bl Longview, TX</t>
  </si>
  <si>
    <t>Tres Palacios Rv nr Midfield, TX</t>
  </si>
  <si>
    <t>W WALKER RV BLW L WALKER RV NR COLEVILLE, CA</t>
  </si>
  <si>
    <t>HUMBOLDT RV NR ELKO, NV</t>
  </si>
  <si>
    <t>BIG LOST RIVER AT HOWELL RANCH NR CHILLY ID</t>
  </si>
  <si>
    <t>Greenwood Branch at New Lisbon NJ</t>
  </si>
  <si>
    <t>North Branch Rancocas Creek at Pemberton NJ</t>
  </si>
  <si>
    <t>Mahoning River at Leavittsburg OH</t>
  </si>
  <si>
    <t>Great Miami River at Sidney OH</t>
  </si>
  <si>
    <t>WABASH RIVER AT LINN GROVE, IN</t>
  </si>
  <si>
    <t>MISSISSINEWA RIVER AT RIDGEVILLE, IN</t>
  </si>
  <si>
    <t>EEL RIVER AT BOWLING GREEN, IN</t>
  </si>
  <si>
    <t>FLATROCK RIVER NR RUSHVILLE, IN</t>
  </si>
  <si>
    <t>OHIO RIVER AT DAM 51 AT GOLCONDA, IL</t>
  </si>
  <si>
    <t>ST. JOSEPH RIVER NEAR NEWVILLE, IN</t>
  </si>
  <si>
    <t>Iowa River near Belle Plaine, IA</t>
  </si>
  <si>
    <t>HENDERSON CREEK NEAR OQUAWKA, IL</t>
  </si>
  <si>
    <t>DES MOINES RIVER ABOVE WINDOM, MN</t>
  </si>
  <si>
    <t>North Raccoon River near Sac City, IA</t>
  </si>
  <si>
    <t>North Fabius River near Ewing, MO</t>
  </si>
  <si>
    <t>Middle Fabius River near Ewing, MO</t>
  </si>
  <si>
    <t>South Fabius River near Taylor, MO</t>
  </si>
  <si>
    <t>KASKASKIA RIVER NEAR COWDEN, IL</t>
  </si>
  <si>
    <t>KASKASKIA RIVER AT VANDALIA, IL</t>
  </si>
  <si>
    <t>WIND RIVER AT RIVERTON, WY</t>
  </si>
  <si>
    <t>Missouri River at Decatur, NE</t>
  </si>
  <si>
    <t>KANSAS R AT MANHATTAN, KS</t>
  </si>
  <si>
    <t>Big Creek near Blairstown, MO</t>
  </si>
  <si>
    <t>MISSISSIPPI RIVER AT MEMPHIS, TN</t>
  </si>
  <si>
    <t>Haikey Creek at 101st St South at Tulsa, OK</t>
  </si>
  <si>
    <t>COTTONWOOD R AT EMPORIA, KS</t>
  </si>
  <si>
    <t>NEOSHO R NR PARSONS, KS</t>
  </si>
  <si>
    <t>LIGHTNING C NR MCCUNE, KS</t>
  </si>
  <si>
    <t>Illinois River near Tahlequah, OK</t>
  </si>
  <si>
    <t>North Canadian River near Seiling, OK</t>
  </si>
  <si>
    <t>Bayou Des Cannes near Eunice, LA</t>
  </si>
  <si>
    <t>DUCHESNE RIVER NEAR RANDLETT, UT</t>
  </si>
  <si>
    <t>BLACKFOOT RIVER NR SHELLEY ID</t>
  </si>
  <si>
    <t>NB Rancocas C at Iron Works Park at Mount Holly NJ</t>
  </si>
  <si>
    <t>NOTTOWAY RIVER NEAR SEBRELL, VA</t>
  </si>
  <si>
    <t>WHITE RIVER AT ANDERSON, IN</t>
  </si>
  <si>
    <t>WHITE RIVER AT RAIBLE AVENUE AT ANDERSON, IN</t>
  </si>
  <si>
    <t>WHITE RIVER AT BROAD RIPPLE, IN</t>
  </si>
  <si>
    <t>WHITE RIVER BELOW DAM AT BROAD RIPPLE, IN</t>
  </si>
  <si>
    <t>BUCK CREEK AT ACTON, IN</t>
  </si>
  <si>
    <t>DRIFTWOOD RIVER NEAR EDINBURGH, IN</t>
  </si>
  <si>
    <t>NB ELKHART RIVER AT COSPERVILLE, IN</t>
  </si>
  <si>
    <t>Cuyahoga River at Independence OH</t>
  </si>
  <si>
    <t>Skunk River at Augusta, IA</t>
  </si>
  <si>
    <t>Des Moines River at Fort Dodge, IA</t>
  </si>
  <si>
    <t>North Raccoon River near Lanesboro, IA</t>
  </si>
  <si>
    <t>North Fork Salt River at Hagers Grove, MO</t>
  </si>
  <si>
    <t>FOX RIVER NEAR NEW MUNSTER, WI</t>
  </si>
  <si>
    <t>SPOON RIVER AT SEVILLE, IL</t>
  </si>
  <si>
    <t>VERMILLION RIVER NR VERMILLION,SD</t>
  </si>
  <si>
    <t>BIG SIOUX R AT NORTH CLIFF AVE AT SIOUX FALLS,SD</t>
  </si>
  <si>
    <t>BIG SIOUX RIVER NR JEFFERSON, SD</t>
  </si>
  <si>
    <t>SMOKY HILL R AT NEW CAMBRIA, KS</t>
  </si>
  <si>
    <t>Big Blue River near Crete, Nebr.</t>
  </si>
  <si>
    <t>STRANGER C AT EASTON, KS</t>
  </si>
  <si>
    <t>Grand River near Pattonsburg, MO</t>
  </si>
  <si>
    <t>Grand River near Gallatin, MO</t>
  </si>
  <si>
    <t>MARAIS DES CYGNES R NR POMONA, KS</t>
  </si>
  <si>
    <t>Marmaton River near Nevada, MO</t>
  </si>
  <si>
    <t>South Grand River at Urich, MO</t>
  </si>
  <si>
    <t>Flat Creek below Jenkins, MO</t>
  </si>
  <si>
    <t>L ARKANSAS R AT HWY 50 NR HALSTEAD, KS</t>
  </si>
  <si>
    <t>WALNUT R AT WINFIELD, KS</t>
  </si>
  <si>
    <t>Cimarron River near Dover, OK</t>
  </si>
  <si>
    <t>Little Sugar Creek near Pineville, MO</t>
  </si>
  <si>
    <t>Illinois River at Chewey, OK</t>
  </si>
  <si>
    <t>Petit Jean River at Danville, AR</t>
  </si>
  <si>
    <t>Vermilion River (B. Vermilion) near Carencro, LA</t>
  </si>
  <si>
    <t>Pine Island Bayou nr Sour Lake, TX</t>
  </si>
  <si>
    <t>W Fk Trinity Rv nr Jacksboro, TX</t>
  </si>
  <si>
    <t>Chambers Ck nr Rice, TX</t>
  </si>
  <si>
    <t>San Antonio Rv at Loop 410, San Antonio, TX</t>
  </si>
  <si>
    <t>Nueces Rv nr Asherton, TX</t>
  </si>
  <si>
    <t>RAFT RIVER AB ONEMILE CREEK NR MALTA ID</t>
  </si>
  <si>
    <t>SALMON FALLS CREEK NR SAN JACINTO NV</t>
  </si>
  <si>
    <t>BRUNEAU RIVER NR HOT SPRING ID</t>
  </si>
  <si>
    <t>Millstone River at Griggstown NJ</t>
  </si>
  <si>
    <t>South Branch Rancocas Creek at Vincentown NJ</t>
  </si>
  <si>
    <t>Pennypack Cr at Lower Rhawn St Bdg, Phila., PA</t>
  </si>
  <si>
    <t>MEHERRIN RIVER NEAR LAWRENCEVILLE, VA</t>
  </si>
  <si>
    <t>SOUTH FORK CATAWBA RIVER AT LOWELL, NC</t>
  </si>
  <si>
    <t>OCMULGEE RIVER AT MACON, GA</t>
  </si>
  <si>
    <t>WEST HOBOLOCHITTO CREEK NR MCNEILL, MS</t>
  </si>
  <si>
    <t>Crooked Creek at Crooked Creek Dam near Ford City</t>
  </si>
  <si>
    <t>Mahoning River at Pricetown OH</t>
  </si>
  <si>
    <t>Muddy Creek near Portersville, PA</t>
  </si>
  <si>
    <t>Tuscarawas River at Massillon OH</t>
  </si>
  <si>
    <t>Ohio Brush Creek near West Union OH</t>
  </si>
  <si>
    <t>SALAMONIE RIVER AT PORTLAND, IN</t>
  </si>
  <si>
    <t>MUD CREEK AT FISHERS, IN</t>
  </si>
  <si>
    <t>FALL CREEK AT MILLERSVILLE, IN</t>
  </si>
  <si>
    <t>FALL CREEK AT 16TH STREET AT INDIANAPOLIS, IN</t>
  </si>
  <si>
    <t>MILL CREEK NEAR CATARACT, IN</t>
  </si>
  <si>
    <t>BIG BLUE RIVER AT SHELBYVILLE, IN</t>
  </si>
  <si>
    <t>SUGAR CREEK NEAR EDINBURGH, IN</t>
  </si>
  <si>
    <t>FLATROCK RIVER NEAR RALEIGH, IN</t>
  </si>
  <si>
    <t>FLATROCK RIVER AT ST. PAUL, IN</t>
  </si>
  <si>
    <t>FLATROCK RIVER AT COLUMBUS, IN</t>
  </si>
  <si>
    <t>EAST FORK WHITE RIVER AT COLUMBUS, IN</t>
  </si>
  <si>
    <t>NORTH FORK SALT CREEK AT NASHVILLE, IN</t>
  </si>
  <si>
    <t>SALT CREEK NEAR HARRODSBURG, IN</t>
  </si>
  <si>
    <t>LITTLE WABASH RIVER NEAR EFFINGHAM, IL</t>
  </si>
  <si>
    <t>WATAUGA RIVER NEAR SUGAR GROVE, NC</t>
  </si>
  <si>
    <t>DOWAGIAC RIVER AT SUMNERVILLE, MI</t>
  </si>
  <si>
    <t>SYCAMORE CREEK AT HOLT ROAD NEAR HOLT, MI</t>
  </si>
  <si>
    <t>ST. MARYS RIVER AT DECATUR, IN</t>
  </si>
  <si>
    <t>Eagle Creek above Findlay OH</t>
  </si>
  <si>
    <t>RED RIVER OF THE NORTH AT FARGO, ND</t>
  </si>
  <si>
    <t>REDWOOD RIVER NEAR REDWOOD FALLS, MN</t>
  </si>
  <si>
    <t>ZUMBRO RIVER AT ZUMBRO FALLS, MN</t>
  </si>
  <si>
    <t>KANKAKEE RIVER AT MOMENCE, IL</t>
  </si>
  <si>
    <t>DEER CREEK NEAR CHICAGO HEIGHTS, IL</t>
  </si>
  <si>
    <t>SPOON RIVER AT LONDON MILLS, IL</t>
  </si>
  <si>
    <t>SANGAMON RIVER AT PETERSBURG, IL</t>
  </si>
  <si>
    <t>SALT CREEK NEAR ROWELL, IL</t>
  </si>
  <si>
    <t>LITTLE WIND RIVER NEAR RIVERTON, WY</t>
  </si>
  <si>
    <t>SPRING CR NEAR KEYSTONE,SD</t>
  </si>
  <si>
    <t>WHITE R NEAR OGLALA SD</t>
  </si>
  <si>
    <t>Ocheyedan River near Spencer, IA</t>
  </si>
  <si>
    <t>REPUBLICAN R NR HARDY, NE</t>
  </si>
  <si>
    <t>SMOKY HILL R AT LINDSBORG, KS</t>
  </si>
  <si>
    <t>SMOKY HILL R NR MENTOR, KS</t>
  </si>
  <si>
    <t>WILDCAT C AT KEATS, KS</t>
  </si>
  <si>
    <t>STRANGER C NR TONGANOXIE, KS</t>
  </si>
  <si>
    <t>Little Blue R. at Lees Summit Rd in Independence</t>
  </si>
  <si>
    <t>Crooked River near Richmond, MO</t>
  </si>
  <si>
    <t>MARAIS DES CYGNES R NR OTTAWA, KS</t>
  </si>
  <si>
    <t>L ARKANSAS R AT ALTA MILLS, KS</t>
  </si>
  <si>
    <t>SLATE C AT WELLINGTON, KS</t>
  </si>
  <si>
    <t>VERDIGRIS R AT INDEPENDENCE, KS</t>
  </si>
  <si>
    <t>Verdigris River near Claremore, OK</t>
  </si>
  <si>
    <t>COTTONWOOD R NR FLORENCE, KS</t>
  </si>
  <si>
    <t>COTTONWOOD R NR PLYMOUTH, KS</t>
  </si>
  <si>
    <t>SPRING R NR BAXTER SPRINGS, KS</t>
  </si>
  <si>
    <t>Spring River near Quapaw, OK</t>
  </si>
  <si>
    <t>Illinois River near Watts, OK</t>
  </si>
  <si>
    <t>North Canadian River at Woodward, OK</t>
  </si>
  <si>
    <t>Deep Fork near Beggs, OK</t>
  </si>
  <si>
    <t>Wichita Rv nr Seymour, TX</t>
  </si>
  <si>
    <t>Little Wichita Rv nr Archer City, TX</t>
  </si>
  <si>
    <t>Vermilion Bay near Cypremort Point, LA</t>
  </si>
  <si>
    <t>Bayou Nezpique near Basile, LA</t>
  </si>
  <si>
    <t>Rabbit Ck at Kilgore, TX</t>
  </si>
  <si>
    <t>Neches Rv nr Town Bluff, TX</t>
  </si>
  <si>
    <t>Neches Rv at Evadale, TX</t>
  </si>
  <si>
    <t>White Rk Ck at Greenville Ave, Dallas, TX</t>
  </si>
  <si>
    <t>SAN JUAN RIVER NEAR ARCHULETA, NM</t>
  </si>
  <si>
    <t>JARBIDGE RV BLW JARBIDGE, NV</t>
  </si>
  <si>
    <t>SAND CREEK AT 116TH STREET AT FISHERS, IN</t>
  </si>
  <si>
    <t>North Branch Raritan River at South Branch NJ</t>
  </si>
  <si>
    <t>Chester Creek near Chester, PA</t>
  </si>
  <si>
    <t>APPOMATTOX RIVER AT FARMVILLE, VA</t>
  </si>
  <si>
    <t>NOTTOWAY RIVER NEAR STONY CREEK, VA</t>
  </si>
  <si>
    <t>MAYO RIVER NEAR PRICE, NC</t>
  </si>
  <si>
    <t>DAN RIVER AT SOUTH BOSTON, VA</t>
  </si>
  <si>
    <t>ROANOKE RIVER AT ROANOKE RAPIDS, NC</t>
  </si>
  <si>
    <t>BRUSH CREEK AT MUIRFIELD RD AT GREENSBORO, NC</t>
  </si>
  <si>
    <t>RYAN CREEK BELOW US 220 AT GREENSBORO, NC</t>
  </si>
  <si>
    <t>EAST FORK DEEP RIVER NEAR HIGH POINT, NC</t>
  </si>
  <si>
    <t>JOHNS RIVER AT ARNEYS STORE, NC</t>
  </si>
  <si>
    <t>CONGAREE RIVER AT CONGAREE NP NEAR GADSDEN, SC</t>
  </si>
  <si>
    <t>SNAPFINGER CREEK NEAR DECATUR, GA</t>
  </si>
  <si>
    <t>OCKLAWAHA R AT RODMAN DAM NEAR ORANGE SPRINGS, FL</t>
  </si>
  <si>
    <t>TROUT R NR JACKSONVILLE FLA</t>
  </si>
  <si>
    <t>CHASSAHOWITZKA RIVER NEAR HOMOSASSA FL</t>
  </si>
  <si>
    <t>FLINT RIVER NEAR LOVEJOY, GA</t>
  </si>
  <si>
    <t>FLINT RIVER NEAR GRIFFIN, GA</t>
  </si>
  <si>
    <t>LINE CREEK BELOW GA 54, NEAR PEACHTREE CITY, GA</t>
  </si>
  <si>
    <t>LINE CREEK BLW LAKE MCINTOSH, NR PEACHTREE CITY,GA</t>
  </si>
  <si>
    <t>LINE CREEK NEAR SENOIA, GA</t>
  </si>
  <si>
    <t>WHITEWATER CR (DS STARRS MILL DAM)FAYETTEVILLE, GA</t>
  </si>
  <si>
    <t>EAST HOBOLOCHITTO CREEK NR CAESAR, MS</t>
  </si>
  <si>
    <t>Black Fork at Loudonville OH</t>
  </si>
  <si>
    <t>SOUTH FORK NEW RIVER NEAR JEFFERSON, NC</t>
  </si>
  <si>
    <t>EMBARRAS RIVER AT STE. MARIE, IL</t>
  </si>
  <si>
    <t>WHITE RIVER AT MUNCIE, IN</t>
  </si>
  <si>
    <t>WHITE RIVER NEAR STRAWTOWN, IN</t>
  </si>
  <si>
    <t>WHITE RIVER AT NOBLESVILLE, IN</t>
  </si>
  <si>
    <t>STONY CREEK NEAR NOBLESVILLE, IN</t>
  </si>
  <si>
    <t>WHITE RIVER AT RAVENSWOOD, IN</t>
  </si>
  <si>
    <t>FALL CREEK NEAR FORTVILLE, IN</t>
  </si>
  <si>
    <t>FARLEY CREEK ABOVE 10TH STREET AT INDIANAPOLIS, IN</t>
  </si>
  <si>
    <t>LICK CREEK AT INDIANAPOLIS, IN</t>
  </si>
  <si>
    <t>WHITE LICK CREEK NEAR BROWNSBURG, IN</t>
  </si>
  <si>
    <t>PLUM CREEK NEAR BAINBRIDGE, IN</t>
  </si>
  <si>
    <t>BIG WALNUT CREEK NEAR REELSVILLE, IN</t>
  </si>
  <si>
    <t>BIG BLUE RIVER AT CARTHAGE, IN</t>
  </si>
  <si>
    <t>LITTLE BLUE RIVER AT SHELBYVILLE, IN</t>
  </si>
  <si>
    <t>BRANDYWINE CREEK AT GREENFIELD, IN</t>
  </si>
  <si>
    <t>SUGAR CREEK AT NEW PALESTINE, IN</t>
  </si>
  <si>
    <t>YOUNGS CREEK NEAR EDINBURGH, IN</t>
  </si>
  <si>
    <t>CLIFTY CREEK NEAR COLUMBUS, IN</t>
  </si>
  <si>
    <t>MUSCATATUCK RIVER NEAR DEPUTY, IN</t>
  </si>
  <si>
    <t>BRUSH CREEK NEAR NEBRASKA, IN</t>
  </si>
  <si>
    <t>PAINT ROCK RIVER NEAR WOODVILLE AL</t>
  </si>
  <si>
    <t>LOOKING GLASS RIVER NEAR EAGLE, MI</t>
  </si>
  <si>
    <t>THORNAPPLE RIVER NEAR HASTINGS, MI</t>
  </si>
  <si>
    <t>Lye Creek above Findlay OH</t>
  </si>
  <si>
    <t>Blanchard River near Findlay OH</t>
  </si>
  <si>
    <t>Blanchard River at Ottawa OH</t>
  </si>
  <si>
    <t>Portage River near Elmore OH</t>
  </si>
  <si>
    <t>Sandusky River near Bucyrus OH</t>
  </si>
  <si>
    <t>Huron River at Milan OH</t>
  </si>
  <si>
    <t>Cuyahoga River at Old Portage OH</t>
  </si>
  <si>
    <t>Mill Creek at Garfield Pkwy at Garfield Heights OH</t>
  </si>
  <si>
    <t>SOUTH FORK ZUMBRO RIVER AT ROCHESTER, MN</t>
  </si>
  <si>
    <t>Iowa River near Lone Tree, IA</t>
  </si>
  <si>
    <t>North Skunk River near Sigourney, IA</t>
  </si>
  <si>
    <t>Raccoon River at Fleur Drive at Des Moines, IA</t>
  </si>
  <si>
    <t>North River at Palmyra, MO</t>
  </si>
  <si>
    <t>Cuivre River near Troy, MO</t>
  </si>
  <si>
    <t>KANKAKEE RIVER AT DAVIS, IN</t>
  </si>
  <si>
    <t>HART DITCH AT MUNSTER, IN</t>
  </si>
  <si>
    <t>LITTLE CALUMET RIVER AT MUNSTER, IN</t>
  </si>
  <si>
    <t>THORN CREEK AT THORNTON, IL</t>
  </si>
  <si>
    <t>SANGAMON RIVER NEAR OAKFORD, IL</t>
  </si>
  <si>
    <t>Tongue R at Birney Day School Br nr Birney MT</t>
  </si>
  <si>
    <t>RAPID CR ABV JOHNSON SIDING BLW PACTOLA DAM,SD</t>
  </si>
  <si>
    <t>RAPID CREEK ABOVE WRF NR RAPID CITY, SD</t>
  </si>
  <si>
    <t>BIG SIOUX RIVER AT SIOUX CITY, IA</t>
  </si>
  <si>
    <t>Missouri River at Sioux City, IA</t>
  </si>
  <si>
    <t>NORTH PLATTE RIVER NEAR NORTHGATE, CO</t>
  </si>
  <si>
    <t>N PLATTE RIV AB SEMINOE RESERVOIR, NR SINCLAIR, WY</t>
  </si>
  <si>
    <t>Clear Creek 1.75 mile W of Polk County line, Nebr.</t>
  </si>
  <si>
    <t>Wahoo Creek at Ithaca, Nebr.</t>
  </si>
  <si>
    <t>SOLOMON R AT BELOIT, KS</t>
  </si>
  <si>
    <t>CHAPMAN C NR CHAPMAN, KS</t>
  </si>
  <si>
    <t>LYON C NR JUNCTION CITY, KS</t>
  </si>
  <si>
    <t>West Fork Big Blue River near Dorchester, Nebr.</t>
  </si>
  <si>
    <t>CROSS C AT ROSSVILLE, KS</t>
  </si>
  <si>
    <t>KANSAS R AT TOPEKA, KS</t>
  </si>
  <si>
    <t>SOLDIER C NR DELIA, KS</t>
  </si>
  <si>
    <t>KANSAS R AT LECOMPTON, KS</t>
  </si>
  <si>
    <t>Blackwater River at Valley City, MO</t>
  </si>
  <si>
    <t>POTTAWATOMIE C NR GARNETT, KS</t>
  </si>
  <si>
    <t>Black River at Pocahontas, AR</t>
  </si>
  <si>
    <t>COW C NR LYONS, KS</t>
  </si>
  <si>
    <t>EMMA C AT SEDGWICK, KS</t>
  </si>
  <si>
    <t>L ARKANSAS R NR SEDGWICK, KS</t>
  </si>
  <si>
    <t>ARKANSAS R AT MULVANE, KS</t>
  </si>
  <si>
    <t>ARKANSAS R ON HWY 160 AT OXFORD, KS</t>
  </si>
  <si>
    <t>CHIKASKIA R NR CORBIN, KS</t>
  </si>
  <si>
    <t>Skeleton Creek near Lovell, OK</t>
  </si>
  <si>
    <t>Verdigris River near Lenapah, OK</t>
  </si>
  <si>
    <t>NEOSHO R NR ERIE, KS</t>
  </si>
  <si>
    <t>Shoal Creek above Joplin, MO</t>
  </si>
  <si>
    <t>Big Sugar Creek near Powell, MO</t>
  </si>
  <si>
    <t>Elk River near Tiff City, Mo</t>
  </si>
  <si>
    <t>CIMARRON RIVER NEAR CIMARRON, NM</t>
  </si>
  <si>
    <t>North Canadian River near Harrah, OK</t>
  </si>
  <si>
    <t>Otter Creek near Snyder, OK</t>
  </si>
  <si>
    <t>S Wichita Rv nr Benjamin, TX</t>
  </si>
  <si>
    <t>Mud Creek near Courtney, OK</t>
  </si>
  <si>
    <t>Washita River near Clinton, OK</t>
  </si>
  <si>
    <t>Big Cypress Ck nr Pittsburg, TX</t>
  </si>
  <si>
    <t>Black Cypress Bayou at Jefferson, TX</t>
  </si>
  <si>
    <t>Amite River at Hwy 22 near Maurepas, LA</t>
  </si>
  <si>
    <t>Vermilion River at Perry, LA</t>
  </si>
  <si>
    <t>Brazos Rv nr Palo Pinto, TX</t>
  </si>
  <si>
    <t>Navasota Rv nr Easterly, TX</t>
  </si>
  <si>
    <t>Brazos Rv nr Rosharon, TX</t>
  </si>
  <si>
    <t>TCEQQW Rio Grande bl Rio Conchos nr Presidio, TX</t>
  </si>
  <si>
    <t>MOENKOPI WASH AT MOENKOPI, AZ</t>
  </si>
  <si>
    <t>HENRYS FORK NR REXBURG ID</t>
  </si>
  <si>
    <t>EAST BRANCH PASSUMPSIC RIVER NEAR EAST HAVEN, VT</t>
  </si>
  <si>
    <t>GREAT SOUTH BAY AT WEST SAYVILLE NY</t>
  </si>
  <si>
    <t>SACANDAGA RIVER NEAR HOPE NY</t>
  </si>
  <si>
    <t>Neshanic River at Reaville NJ</t>
  </si>
  <si>
    <t>Barnegat Bay at Route 37 bridge near Bay Shore NJ</t>
  </si>
  <si>
    <t>Crosswicks Creek at Extonville NJ</t>
  </si>
  <si>
    <t>Southwest Branch Rancocas Creek at Medford NJ</t>
  </si>
  <si>
    <t>South Branch Pennsauken Creek at Cherry Hill NJ</t>
  </si>
  <si>
    <t>Frankford Creek at Castor Ave, Philadelphia, PA</t>
  </si>
  <si>
    <t>Cooper River at Haddonfield NJ</t>
  </si>
  <si>
    <t>Perkiomen Creek at East Greenville, PA</t>
  </si>
  <si>
    <t>CHRISTINA RIVER AT COOCHS BRIDGE, DE</t>
  </si>
  <si>
    <t>RED CLAY CREEK AT WOODDALE, DE</t>
  </si>
  <si>
    <t>East Branch Brandywine Creek below Downingtown, PA</t>
  </si>
  <si>
    <t>Brandywine Creek at Chadds Ford, PA</t>
  </si>
  <si>
    <t>CHINCOTEAGUE BAY INLET AT CHINCOTEAGUE, VA</t>
  </si>
  <si>
    <t>Swatara Creek at Harper Tavern, PA</t>
  </si>
  <si>
    <t>NORTH BRANCH POTOMAC RIVER AT STEYER, MD</t>
  </si>
  <si>
    <t>NORTH BRANCH POTOMAC RIVER AT KITZMILLER, MD</t>
  </si>
  <si>
    <t>TURKEY BRANCH NEAR ROCKVILLE, MD</t>
  </si>
  <si>
    <t>JAMES RIVER AT JAMESTOWN FERRY PIER, VA</t>
  </si>
  <si>
    <t>BLACKWATER RIVER NEAR ROCKY MOUNT, VA</t>
  </si>
  <si>
    <t>PIGG RIVER NEAR SANDY LEVEL, VA</t>
  </si>
  <si>
    <t>NEUSE RIVER NEAR CLAYTON, NC</t>
  </si>
  <si>
    <t>NEUSE RIVER AT SMITHFIELD, NC</t>
  </si>
  <si>
    <t>N BUFFALO CR AT WESTOVER TERRACE AT GREENSBORO, NC</t>
  </si>
  <si>
    <t>NORTH BUFFALO CREEK AT CHURCH ST AT GREENSBORO, NC</t>
  </si>
  <si>
    <t>YADKIN RIVER AT PATTERSON, NC</t>
  </si>
  <si>
    <t>ABBOTTS CREEK AT LEXINGTON, NC</t>
  </si>
  <si>
    <t>CATAWBA RIVER NEAR ROCK HILL, SC</t>
  </si>
  <si>
    <t>WATEREE RIVER NR. CAMDEN, SC</t>
  </si>
  <si>
    <t>GASTON SHOALS RESERVOIR ABOVE BLACKSBURG, SC</t>
  </si>
  <si>
    <t>ROCKY BRANCH @ WHALEY ST. AT COLUMBIA, SC</t>
  </si>
  <si>
    <t>SOUTH RIVER AT GA 81, AT SNAPPING SHOALS, GA</t>
  </si>
  <si>
    <t>ALCOVY RIVER AT NEW HOPE ROAD, NEAR GRAYSON, GA</t>
  </si>
  <si>
    <t>CHASSAHOWITZKA RIVER NEAR CHASSAHOWITZKA FL</t>
  </si>
  <si>
    <t>CRYSTAL RIVER AT MOUTH OF KINGS BAY FL</t>
  </si>
  <si>
    <t>BIG CREEK AT GA 9, NEAR CUMMING, GA</t>
  </si>
  <si>
    <t>FLINT RIVER AT WOOLSEY ROAD, NEAR WOOLSEY, GA</t>
  </si>
  <si>
    <t>SHOAL CREEK AT GA54, NEAR SHARPSBURG, GA</t>
  </si>
  <si>
    <t>FISH RIVER NEAR SILVER HILL AL</t>
  </si>
  <si>
    <t>ALABAMA RIVER BEL CLAIB. L&amp;D NR MONROEVILLE, AL.</t>
  </si>
  <si>
    <t>Clarion River at Johnsonburg, PA</t>
  </si>
  <si>
    <t>Clarion River at Ridgway, PA</t>
  </si>
  <si>
    <t>Clarion River at Cooksburg, PA</t>
  </si>
  <si>
    <t>CHEAT RIVER NEAR PARSONS, WV</t>
  </si>
  <si>
    <t>Little Muskingum River at Bloomfield OH</t>
  </si>
  <si>
    <t>Sandy Creek at Waynesburg OH</t>
  </si>
  <si>
    <t>Nimishillen Creek at North Industry OH</t>
  </si>
  <si>
    <t>Muskingum River near Coshocton OH</t>
  </si>
  <si>
    <t>Whetstone Creek at Mt Gilead OH</t>
  </si>
  <si>
    <t>LICKING RIVER AT BLUE LICK SPRINGS, KY</t>
  </si>
  <si>
    <t>Great Miami River at Middletown OH</t>
  </si>
  <si>
    <t>Great Miami River at Miamitown OH</t>
  </si>
  <si>
    <t>WILDCAT CREEK NEAR LAFAYETTE, IN</t>
  </si>
  <si>
    <t>WHITE RIVER AT 146TH ST NEAR NOBLESVILLE, IN</t>
  </si>
  <si>
    <t>WHITE RIVER AT INDIANAPOLIS MUSEUM OF ART, IN</t>
  </si>
  <si>
    <t>PLEASANT RUN AT ARLINGTON AV AT INDIANAPOLIS, IN</t>
  </si>
  <si>
    <t>EAGLE CREEK AT CLERMONT, IN</t>
  </si>
  <si>
    <t>EAGLE CREEK AT INDIANAPOLIS, IN</t>
  </si>
  <si>
    <t>WHITE LICK CREEK AT MOORESVILLE, IN</t>
  </si>
  <si>
    <t>BIG WALNUT CREEK NEAR ROACHDALE, IN</t>
  </si>
  <si>
    <t>VERNON FORK MUSCATATUCK RIVER AT VERNON, IN</t>
  </si>
  <si>
    <t>Bean Creek at Powers OH</t>
  </si>
  <si>
    <t>Blanchard River below Mt. Blanchard OH</t>
  </si>
  <si>
    <t>Tymochtee Creek at Crawford OH</t>
  </si>
  <si>
    <t>Black River at Elyria OH</t>
  </si>
  <si>
    <t>OWASCO INLET BELOW AURORA STREET AT MORAVIA NY</t>
  </si>
  <si>
    <t>MAD RIVER NEAR MORETOWN, VT</t>
  </si>
  <si>
    <t>LAKE CHAMPLAIN AT PORT HENRY NY</t>
  </si>
  <si>
    <t>TREMPEALEAU RIVER AT ARCADIA, WI</t>
  </si>
  <si>
    <t>Upper Iowa River near Dorchester, IA</t>
  </si>
  <si>
    <t>Turkey River at Spillville, IA</t>
  </si>
  <si>
    <t>ROCK RIVER AT COMO, IL</t>
  </si>
  <si>
    <t>GREEN RIVER NEAR GENESEO, IL</t>
  </si>
  <si>
    <t>English River at Kalona, IA</t>
  </si>
  <si>
    <t>Cedar River at Cedar Falls, IA</t>
  </si>
  <si>
    <t>NORTH BRANCH CHICAGO RIVER AT DEERFIELD, IL</t>
  </si>
  <si>
    <t>HART DITCH AT DYER, IN</t>
  </si>
  <si>
    <t>FOX RIVER AT DAYTON, IL</t>
  </si>
  <si>
    <t>Musselshell River ab Mud Cr nr Shawmut MT</t>
  </si>
  <si>
    <t>WHITE R NR NE-SD STATE LINE</t>
  </si>
  <si>
    <t>WHITE R NEAR OACOMA,SD</t>
  </si>
  <si>
    <t>Rock River below Tom Creek at Rock Rapids, IA</t>
  </si>
  <si>
    <t>Wahoo Creek at Ashland, Nebr.</t>
  </si>
  <si>
    <t>TURKEY C NR SENECA, KS</t>
  </si>
  <si>
    <t>Little Platte River at Smithville, MO</t>
  </si>
  <si>
    <t>REPUBLICAN R AT SCANDIA, KS</t>
  </si>
  <si>
    <t>REPUBLICAN R AT CONCORDIA, KS</t>
  </si>
  <si>
    <t>WILDCAT C AT SCENIC DRIVE, MANHATTAN, KS</t>
  </si>
  <si>
    <t>Little Blue River near Deweese, Nebr.</t>
  </si>
  <si>
    <t>L BLUE R NR BARNES, KS</t>
  </si>
  <si>
    <t>ROCK C NR LOUISVILLE, KS</t>
  </si>
  <si>
    <t>MILL C NR PAXICO, KS</t>
  </si>
  <si>
    <t>WAKARUSA R AT WAKARUSA, KS</t>
  </si>
  <si>
    <t>INDIAN C AT STATE LINE RD, LEAWOOD, KS</t>
  </si>
  <si>
    <t>Little Blue River near Lake City, MO</t>
  </si>
  <si>
    <t>Thompson River at Trenton, MO</t>
  </si>
  <si>
    <t>Chariton River at Novinger, MO</t>
  </si>
  <si>
    <t>Moniteau Creek near Fayette, MO</t>
  </si>
  <si>
    <t>MARAIS DES CYGNES R NR READING, KS</t>
  </si>
  <si>
    <t>SALT C AT LYNDON, KS</t>
  </si>
  <si>
    <t>DRAGOON C NR BURLINGAME, KS</t>
  </si>
  <si>
    <t>POTTAWATOMIE C AT LANE, KS</t>
  </si>
  <si>
    <t>Turnback Creek above Greenfield, MO</t>
  </si>
  <si>
    <t>WOLF RIVER AT GERMANTOWN, TN</t>
  </si>
  <si>
    <t>NONCONNAH CREEK NEAR GERMANTOWN, TN</t>
  </si>
  <si>
    <t>Roaring River at Roaring River State Park</t>
  </si>
  <si>
    <t>ARKANSAS R AT GREAT BEND, KS</t>
  </si>
  <si>
    <t>ARKANSAS R AT DERBY, KS</t>
  </si>
  <si>
    <t>SF NINNESCAH R NR MURDOCK, KS</t>
  </si>
  <si>
    <t>Arkansas River at Ralston, OK</t>
  </si>
  <si>
    <t>Arkansas River at Tulsa, OK</t>
  </si>
  <si>
    <t>Arkansas River near Haskell, OK</t>
  </si>
  <si>
    <t>FALL R AT FREDONIA, KS</t>
  </si>
  <si>
    <t>Caney River near Ramona, OK</t>
  </si>
  <si>
    <t>NEOSHO R NR IOLA, KS</t>
  </si>
  <si>
    <t>Spring River at Carthage, MO</t>
  </si>
  <si>
    <t>Buffalo Creek at Tiff City, MO</t>
  </si>
  <si>
    <t>Baron Fork at Eldon, OK</t>
  </si>
  <si>
    <t>North Canadian River blw Weavers Ck nr Watonga, OK</t>
  </si>
  <si>
    <t>Pr Dog Twn Fk Red Rv nr Wayside, TX</t>
  </si>
  <si>
    <t>Pr Dog Twn Fk Red Rv nr Childress, TX</t>
  </si>
  <si>
    <t>Washita River at Anadarko, OK</t>
  </si>
  <si>
    <t>Bogue Falaya River at Boston St. at Covington, LA</t>
  </si>
  <si>
    <t>Atchafalaya River at Butte La Rose, LA</t>
  </si>
  <si>
    <t>N Bosque Rv at Valley Mills, TX</t>
  </si>
  <si>
    <t>Shoal Ck at W 12th St, Austin, TX</t>
  </si>
  <si>
    <t>Medina Lk nr San Antonio, TX</t>
  </si>
  <si>
    <t>Nueces Rv at Laguna, TX</t>
  </si>
  <si>
    <t>W Nueces Rv nr Brackettville, TX</t>
  </si>
  <si>
    <t>Nueces Rv bl Uvalde, TX</t>
  </si>
  <si>
    <t>GORE CREEK AT MOUTH NEAR MINTURN, CO</t>
  </si>
  <si>
    <t>GREEN RIVER NEAR LA BARGE, WY</t>
  </si>
  <si>
    <t>ELK RIVER NEAR MILNER, CO.</t>
  </si>
  <si>
    <t>MERCED R A POHONO BRIDGE NR YOSEMITE CA</t>
  </si>
  <si>
    <t>GROS VENTRE RIVER AT KELLY, WY</t>
  </si>
  <si>
    <t>FOX RIVER AT OIL TANK DEPOT AT GREEN BAY, WI</t>
  </si>
  <si>
    <t>MOUNTAIN CREEK AT SR1617 NR BAHAMA, NC</t>
  </si>
  <si>
    <t>ALDRIDGE CREEK AT TONEY DRIVE AT HUNTSVILLE, AL.</t>
  </si>
  <si>
    <t>W Fk San Jacinto Rv nr Humble, TX</t>
  </si>
  <si>
    <t>United States Geological Survey Flood Data for June 2019</t>
  </si>
  <si>
    <t>Source: GHCN Daily Station Data</t>
  </si>
  <si>
    <t>Actuarial Weather Extremes: June 2019</t>
  </si>
  <si>
    <t>Each weather station's daily TMAX observation was ranked against the station's historical TMAX distribution. A rank of 90%, for example, means that the particular observation</t>
  </si>
  <si>
    <t>Average</t>
  </si>
  <si>
    <t>TMAX</t>
  </si>
  <si>
    <t>Derecho on June 21</t>
  </si>
  <si>
    <t>Country</t>
  </si>
  <si>
    <t>Stdev</t>
  </si>
  <si>
    <t>KREMSMUENSTER</t>
  </si>
  <si>
    <t>AU</t>
  </si>
  <si>
    <t>WIEN</t>
  </si>
  <si>
    <t>SONNBLICK</t>
  </si>
  <si>
    <t>FEUERKOGEL</t>
  </si>
  <si>
    <t>HAMMER ODDE FYR-1</t>
  </si>
  <si>
    <t>DA</t>
  </si>
  <si>
    <t>TORSHAVN</t>
  </si>
  <si>
    <t>FLYVESTATION AALBORG</t>
  </si>
  <si>
    <t>PRIBYSLAV</t>
  </si>
  <si>
    <t>EZ</t>
  </si>
  <si>
    <t>MOSNOV</t>
  </si>
  <si>
    <t>LYSA HORA</t>
  </si>
  <si>
    <t>PARIS/LE BOURGET</t>
  </si>
  <si>
    <t>FR</t>
  </si>
  <si>
    <t>STRASBOURG-ENTZHEIM</t>
  </si>
  <si>
    <t>BOURGES</t>
  </si>
  <si>
    <t>BORDEAUX-MERIGNAC</t>
  </si>
  <si>
    <t>MONT-AIGOUAL</t>
  </si>
  <si>
    <t>TOULOUSE-BLAGNAC</t>
  </si>
  <si>
    <t>MARSEILLES-MARIGNANE</t>
  </si>
  <si>
    <t>PERPIGNAN</t>
  </si>
  <si>
    <t>LYON - ST EXUPERY</t>
  </si>
  <si>
    <t>CAEN-CARPIQUET</t>
  </si>
  <si>
    <t>ALENCON-VALFRAMBERT</t>
  </si>
  <si>
    <t>DIJON-LONGVIC</t>
  </si>
  <si>
    <t>POITIERS - BIARD</t>
  </si>
  <si>
    <t>CLERMONT-FERRAND</t>
  </si>
  <si>
    <t>EMBRUN</t>
  </si>
  <si>
    <t>TARBES - OSSUN</t>
  </si>
  <si>
    <t>NICE</t>
  </si>
  <si>
    <t>BASTIA</t>
  </si>
  <si>
    <t>BREST-GUIPAVAS</t>
  </si>
  <si>
    <t>MONTELIMAR</t>
  </si>
  <si>
    <t>TOURS</t>
  </si>
  <si>
    <t>LIMOGES - BELLEGARDE</t>
  </si>
  <si>
    <t>LE PUY - LOUDES</t>
  </si>
  <si>
    <t>MILLAU</t>
  </si>
  <si>
    <t>ST-GIRONS</t>
  </si>
  <si>
    <t>MONTPELLIER-AEROPORT</t>
  </si>
  <si>
    <t>TROYES-BARBEREY</t>
  </si>
  <si>
    <t>PTE DE CHASSIRON</t>
  </si>
  <si>
    <t>CAP CEPET</t>
  </si>
  <si>
    <t>CARPIQUET</t>
  </si>
  <si>
    <t>GUIPAVAS</t>
  </si>
  <si>
    <t>ALENCON/VALFRAMBERT</t>
  </si>
  <si>
    <t>BARBEREY</t>
  </si>
  <si>
    <t>ESSEY</t>
  </si>
  <si>
    <t>OCHEY</t>
  </si>
  <si>
    <t>NANTES-BOUGUENAIS</t>
  </si>
  <si>
    <t>VAL DE LOIRE</t>
  </si>
  <si>
    <t>LONGVIC</t>
  </si>
  <si>
    <t>BALE MULHOUSE</t>
  </si>
  <si>
    <t>CHASSIRON</t>
  </si>
  <si>
    <t>BIARD</t>
  </si>
  <si>
    <t>BELLEGARDE</t>
  </si>
  <si>
    <t>AUVERGNE</t>
  </si>
  <si>
    <t>LOUDES</t>
  </si>
  <si>
    <t>SAINT EXUPERY</t>
  </si>
  <si>
    <t>GOURDON</t>
  </si>
  <si>
    <t>LOURDES</t>
  </si>
  <si>
    <t>ANTICHAN</t>
  </si>
  <si>
    <t>MEDITERRANEE</t>
  </si>
  <si>
    <t>COTE D AZUR</t>
  </si>
  <si>
    <t>PORETTA</t>
  </si>
  <si>
    <t>MISKOLC</t>
  </si>
  <si>
    <t>HU</t>
  </si>
  <si>
    <t>ROMA CIAMPINO</t>
  </si>
  <si>
    <t>IT</t>
  </si>
  <si>
    <t>CAPO BELLAVISTA</t>
  </si>
  <si>
    <t>PAGANELLA</t>
  </si>
  <si>
    <t>VIGNA DI VALLE</t>
  </si>
  <si>
    <t>S. VALENTINO ALLA MUTA</t>
  </si>
  <si>
    <t>DOBBIACO</t>
  </si>
  <si>
    <t>PIAN ROSA (MTN TOP)</t>
  </si>
  <si>
    <t>TORINO/BRIC CROCE</t>
  </si>
  <si>
    <t>GHEDI</t>
  </si>
  <si>
    <t>ISTRANA</t>
  </si>
  <si>
    <t>TRIESTE</t>
  </si>
  <si>
    <t>CAPE MELE</t>
  </si>
  <si>
    <t>PISA</t>
  </si>
  <si>
    <t>GROSSETO</t>
  </si>
  <si>
    <t>PONZA ISLAND</t>
  </si>
  <si>
    <t>MARINA DI GINOSA</t>
  </si>
  <si>
    <t>CAPE CACCIA</t>
  </si>
  <si>
    <t>BIRZAI</t>
  </si>
  <si>
    <t>LH</t>
  </si>
  <si>
    <t>KAUNAS</t>
  </si>
  <si>
    <t>VILNIUS</t>
  </si>
  <si>
    <t>LEBA</t>
  </si>
  <si>
    <t>PL</t>
  </si>
  <si>
    <t>SIEDLCE</t>
  </si>
  <si>
    <t>ELBLAG-MILEJEWO</t>
  </si>
  <si>
    <t>SZCZECIN</t>
  </si>
  <si>
    <t>BIALYSTOK</t>
  </si>
  <si>
    <t>LAWICA</t>
  </si>
  <si>
    <t>OKECIE</t>
  </si>
  <si>
    <t>STRACHOWICE</t>
  </si>
  <si>
    <t>WLODAWA</t>
  </si>
  <si>
    <t>BALICE</t>
  </si>
  <si>
    <t>KREDARICA</t>
  </si>
  <si>
    <t>SI</t>
  </si>
  <si>
    <t>LJUBLJANA BEZIGRAD</t>
  </si>
  <si>
    <t>JONKOPINGS_FLYGPLATS</t>
  </si>
  <si>
    <t>SW</t>
  </si>
  <si>
    <t>LINKOEPING-MALMSLAETT</t>
  </si>
  <si>
    <t>BASEL BINNINGEN</t>
  </si>
  <si>
    <t>SZ</t>
  </si>
  <si>
    <t>SAENTIS</t>
  </si>
  <si>
    <t>ZUERICH/FLUNTERN</t>
  </si>
  <si>
    <t>GENEVE COINTRIN</t>
  </si>
  <si>
    <t>PAYERNE</t>
  </si>
  <si>
    <t>(F)</t>
  </si>
  <si>
    <t xml:space="preserve">falls at the 90th percentile of the historic distribution. See our April 2019 report for more details about this ranking process. </t>
  </si>
  <si>
    <t>Data obtained from NOAA's GHCN Daily Database</t>
  </si>
  <si>
    <t>TMAX = highest observed temperature across a 24 hour period</t>
  </si>
  <si>
    <t>Heat Wave in Europe: Daily High Temperature Data for June 26 to June 30</t>
  </si>
  <si>
    <t>The data below includes all TMAX observations between June 26 and 30 that were greater than the corresponding 99th percentile of the historical TMAX distribution</t>
  </si>
  <si>
    <t>Heat Wave in Europe, June 26 to 30</t>
  </si>
  <si>
    <t>Tab 1</t>
  </si>
  <si>
    <t>Tab 2</t>
  </si>
  <si>
    <t>June 21 Derecho that Began in Nebraska and Culminated in South Carolina 24 Hours Later</t>
  </si>
  <si>
    <t>Source: NOAA Storm Prediction Center Daily Report from June 21</t>
  </si>
  <si>
    <t>Tab 3</t>
  </si>
  <si>
    <t>Flooding in U.S.</t>
  </si>
  <si>
    <t>Source: USGS Steamgage data</t>
  </si>
  <si>
    <t>Tab 4</t>
  </si>
  <si>
    <t>Cumulative Snowfall (inches) from Jan 1 through April 30, Relative to Historical Average</t>
  </si>
  <si>
    <t>ftp://ftp.ncdc.noaa.gov/pub/data/ghcn/daily/</t>
  </si>
  <si>
    <t>Stations</t>
  </si>
  <si>
    <t>Abbr</t>
  </si>
  <si>
    <t>Included</t>
  </si>
  <si>
    <t>Alabama</t>
  </si>
  <si>
    <t>Alaska</t>
  </si>
  <si>
    <t>Arizona</t>
  </si>
  <si>
    <t>Arkansas</t>
  </si>
  <si>
    <t>California</t>
  </si>
  <si>
    <t>Colorado</t>
  </si>
  <si>
    <t>Connecticut</t>
  </si>
  <si>
    <t>Delaware</t>
  </si>
  <si>
    <t>Wash 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</si>
  <si>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</si>
  <si>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</si>
  <si>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</si>
  <si>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</si>
  <si>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</si>
  <si>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</si>
  <si>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</si>
  <si>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</si>
  <si>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</si>
  <si>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</si>
  <si>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</si>
  <si>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</si>
  <si>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</si>
  <si>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</si>
  <si>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</si>
  <si>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</si>
  <si>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</si>
  <si>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</si>
  <si>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</si>
  <si>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</si>
  <si>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</si>
  <si>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</si>
  <si>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</si>
  <si>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</si>
  <si>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</si>
  <si>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</si>
  <si>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</si>
  <si>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</si>
  <si>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</si>
  <si>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</si>
  <si>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</si>
  <si>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</si>
  <si>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</si>
  <si>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</si>
  <si>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</si>
  <si>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</si>
  <si>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</si>
  <si>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</si>
  <si>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</si>
  <si>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</si>
  <si>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</si>
  <si>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</si>
  <si>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Jan  to Apr</t>
  </si>
  <si>
    <t>Snowfall</t>
  </si>
  <si>
    <t>1960 to 2018</t>
  </si>
  <si>
    <t>(Inches)</t>
  </si>
  <si>
    <t>in 2019</t>
  </si>
  <si>
    <t>Snowall</t>
  </si>
  <si>
    <t>Relative to</t>
  </si>
  <si>
    <t>Only weather stations with at least 600 months of historical GHCN data since 1960 were included in this analysis.</t>
  </si>
  <si>
    <t>These criteria produced a relatively stable set of stations across time.</t>
  </si>
  <si>
    <t>The historical total was then compared to the Jan-April snowfall in 2019.</t>
  </si>
  <si>
    <t>Number of</t>
  </si>
  <si>
    <t>Each Year</t>
  </si>
  <si>
    <t>If, for any particular month, a weather station had fewer than 20 days of reported data, the record for that month was excluded from the analysis.</t>
  </si>
  <si>
    <t>Using this subset of stations, the average monthly snowfall from 1960 to 2018 was computed for each state by averaging across stations, and the totals for Jan, Feb, Mar and April were summed.</t>
  </si>
  <si>
    <t>Apr to June</t>
  </si>
  <si>
    <t>Precipitation</t>
  </si>
  <si>
    <t>Cumulative Precipitation (inches) from April 1 through June 30, Relative to Historical Average</t>
  </si>
  <si>
    <t>Using NOAA's GHCN database, historical January to April snowfall averages were computed across the period from 1960 to 2018, and compared against 2019 snowfall data</t>
  </si>
  <si>
    <t>Using NOAA's GHCN database, historical April to June precipitation averages were computed across the period from 1960 to 2018, and compared against 2019 precipitation data</t>
  </si>
  <si>
    <t>Crop Planting Progress</t>
  </si>
  <si>
    <t>Crop Progress: Historical Median Percent Planted by June 2nd Minus Percent Planted on June 2nd of 2019</t>
  </si>
  <si>
    <t>https://quickstats.nass.usda.gov/</t>
  </si>
  <si>
    <t>The data used to develop this exhibit was downloaded from the United States Department of Agriculture Quick Stats Website</t>
  </si>
  <si>
    <t>Corn</t>
  </si>
  <si>
    <t>Soybeans</t>
  </si>
  <si>
    <t>Tab 5</t>
  </si>
  <si>
    <t>Total Snowfall January through April, compared to historical average</t>
  </si>
  <si>
    <t>Source: GHCN daily weather data</t>
  </si>
  <si>
    <t>Tab 6</t>
  </si>
  <si>
    <t>Total Precipitation April through June, compared to historical average</t>
  </si>
  <si>
    <t xml:space="preserve">This spreadsheet contains data for the maps and graphs that appear in the following Society of Actuaries' Report: </t>
  </si>
  <si>
    <t>Tab 7</t>
  </si>
  <si>
    <t>zcu19</t>
  </si>
  <si>
    <t>Soybean</t>
  </si>
  <si>
    <t>Prices for Corn and Soybean Futures</t>
  </si>
  <si>
    <t>Source: USDA Quick Stats Database</t>
  </si>
  <si>
    <t>zsu19</t>
  </si>
  <si>
    <t xml:space="preserve">886-4 </t>
  </si>
  <si>
    <t xml:space="preserve">896-6 </t>
  </si>
  <si>
    <t xml:space="preserve">883-4 </t>
  </si>
  <si>
    <t xml:space="preserve">896-2 </t>
  </si>
  <si>
    <t xml:space="preserve">897-4 </t>
  </si>
  <si>
    <t xml:space="preserve">900-6 </t>
  </si>
  <si>
    <t xml:space="preserve">885-4 </t>
  </si>
  <si>
    <t xml:space="preserve">886-0 </t>
  </si>
  <si>
    <t xml:space="preserve">921-0 </t>
  </si>
  <si>
    <t xml:space="preserve">922-2 </t>
  </si>
  <si>
    <t xml:space="preserve">894-4 </t>
  </si>
  <si>
    <t xml:space="preserve">900-0 </t>
  </si>
  <si>
    <t xml:space="preserve">918-0 </t>
  </si>
  <si>
    <t xml:space="preserve">899-6 </t>
  </si>
  <si>
    <t xml:space="preserve">911-0 </t>
  </si>
  <si>
    <t xml:space="preserve">904-2 </t>
  </si>
  <si>
    <t xml:space="preserve">910-2 </t>
  </si>
  <si>
    <t xml:space="preserve">895-6 </t>
  </si>
  <si>
    <t xml:space="preserve">913-4 </t>
  </si>
  <si>
    <t xml:space="preserve">905-2 </t>
  </si>
  <si>
    <t xml:space="preserve">906-0 </t>
  </si>
  <si>
    <t xml:space="preserve">926-6 </t>
  </si>
  <si>
    <t xml:space="preserve">929-0 </t>
  </si>
  <si>
    <t xml:space="preserve">911-4 </t>
  </si>
  <si>
    <t xml:space="preserve">914-4 </t>
  </si>
  <si>
    <t xml:space="preserve">914-6 </t>
  </si>
  <si>
    <t xml:space="preserve">923-0 </t>
  </si>
  <si>
    <t xml:space="preserve">912-0 </t>
  </si>
  <si>
    <t xml:space="preserve">920-4 </t>
  </si>
  <si>
    <t xml:space="preserve">927-2 </t>
  </si>
  <si>
    <t xml:space="preserve">929-6 </t>
  </si>
  <si>
    <t xml:space="preserve">914-0 </t>
  </si>
  <si>
    <t xml:space="preserve">930-0 </t>
  </si>
  <si>
    <t xml:space="preserve">910-0 </t>
  </si>
  <si>
    <t xml:space="preserve">928-0 </t>
  </si>
  <si>
    <t xml:space="preserve">925-6 </t>
  </si>
  <si>
    <t xml:space="preserve">914-2 </t>
  </si>
  <si>
    <t xml:space="preserve">916-0 </t>
  </si>
  <si>
    <t xml:space="preserve">931-6 </t>
  </si>
  <si>
    <t xml:space="preserve">935-0 </t>
  </si>
  <si>
    <t xml:space="preserve">916-4 </t>
  </si>
  <si>
    <t xml:space="preserve">915-0 </t>
  </si>
  <si>
    <t xml:space="preserve">927-4 </t>
  </si>
  <si>
    <t xml:space="preserve">926-2 </t>
  </si>
  <si>
    <t xml:space="preserve">901-0 </t>
  </si>
  <si>
    <t xml:space="preserve">898-6 </t>
  </si>
  <si>
    <t xml:space="preserve">892-0 </t>
  </si>
  <si>
    <t xml:space="preserve">902-4 </t>
  </si>
  <si>
    <t xml:space="preserve">901-6 </t>
  </si>
  <si>
    <t xml:space="preserve">871-4 </t>
  </si>
  <si>
    <t xml:space="preserve">897-0 </t>
  </si>
  <si>
    <t xml:space="preserve">867-2 </t>
  </si>
  <si>
    <t xml:space="preserve">891-6 </t>
  </si>
  <si>
    <t xml:space="preserve">869-4 </t>
  </si>
  <si>
    <t xml:space="preserve">877-2 </t>
  </si>
  <si>
    <t xml:space="preserve">864-2 </t>
  </si>
  <si>
    <t xml:space="preserve">873-2 </t>
  </si>
  <si>
    <t xml:space="preserve">879-4 </t>
  </si>
  <si>
    <t xml:space="preserve">862-0 </t>
  </si>
  <si>
    <t xml:space="preserve">872-2 </t>
  </si>
  <si>
    <t xml:space="preserve">882-2 </t>
  </si>
  <si>
    <t xml:space="preserve">884-6 </t>
  </si>
  <si>
    <t xml:space="preserve">868-6 </t>
  </si>
  <si>
    <t xml:space="preserve">870-0 </t>
  </si>
  <si>
    <t xml:space="preserve">882-6 </t>
  </si>
  <si>
    <t xml:space="preserve">885-6 </t>
  </si>
  <si>
    <t xml:space="preserve">895-4 </t>
  </si>
  <si>
    <t xml:space="preserve">883-6 </t>
  </si>
  <si>
    <t xml:space="preserve">905-0 </t>
  </si>
  <si>
    <t xml:space="preserve">907-6 </t>
  </si>
  <si>
    <t xml:space="preserve">893-0 </t>
  </si>
  <si>
    <t xml:space="preserve">896-0 </t>
  </si>
  <si>
    <t xml:space="preserve">890-2 </t>
  </si>
  <si>
    <t xml:space="preserve">888-0 </t>
  </si>
  <si>
    <t xml:space="preserve">890-6 </t>
  </si>
  <si>
    <t xml:space="preserve">902-6 </t>
  </si>
  <si>
    <t xml:space="preserve">877-4 </t>
  </si>
  <si>
    <t xml:space="preserve">902-2 </t>
  </si>
  <si>
    <t xml:space="preserve">905-6 </t>
  </si>
  <si>
    <t xml:space="preserve">853-2 </t>
  </si>
  <si>
    <t xml:space="preserve">851-4 </t>
  </si>
  <si>
    <t xml:space="preserve">835-2 </t>
  </si>
  <si>
    <t xml:space="preserve">845-0 </t>
  </si>
  <si>
    <t xml:space="preserve">834-0 </t>
  </si>
  <si>
    <t xml:space="preserve">843-4 </t>
  </si>
  <si>
    <t xml:space="preserve">842-4 </t>
  </si>
  <si>
    <t xml:space="preserve">847-0 </t>
  </si>
  <si>
    <t xml:space="preserve">830-6 </t>
  </si>
  <si>
    <t xml:space="preserve">833-0 </t>
  </si>
  <si>
    <t xml:space="preserve">848-2 </t>
  </si>
  <si>
    <t xml:space="preserve">842-2 </t>
  </si>
  <si>
    <t xml:space="preserve">855-4 </t>
  </si>
  <si>
    <t xml:space="preserve">859-2 </t>
  </si>
  <si>
    <t xml:space="preserve">832-6 </t>
  </si>
  <si>
    <t xml:space="preserve">835-4 </t>
  </si>
  <si>
    <t xml:space="preserve">841-0 </t>
  </si>
  <si>
    <t xml:space="preserve">838-0 </t>
  </si>
  <si>
    <t xml:space="preserve">853-4 </t>
  </si>
  <si>
    <t xml:space="preserve">854-2 </t>
  </si>
  <si>
    <t xml:space="preserve">833-6 </t>
  </si>
  <si>
    <t xml:space="preserve">834-6 </t>
  </si>
  <si>
    <t xml:space="preserve">847-2 </t>
  </si>
  <si>
    <t xml:space="preserve">857-2 </t>
  </si>
  <si>
    <t xml:space="preserve">852-4 </t>
  </si>
  <si>
    <t xml:space="preserve">845-6 </t>
  </si>
  <si>
    <t xml:space="preserve">860-0 </t>
  </si>
  <si>
    <t xml:space="preserve">839-4 </t>
  </si>
  <si>
    <t xml:space="preserve">848-0 </t>
  </si>
  <si>
    <t xml:space="preserve">819-0 </t>
  </si>
  <si>
    <t xml:space="preserve">850-2 </t>
  </si>
  <si>
    <t xml:space="preserve">818-6 </t>
  </si>
  <si>
    <t xml:space="preserve">844-0 </t>
  </si>
  <si>
    <t xml:space="preserve">817-6 </t>
  </si>
  <si>
    <t xml:space="preserve">819-4 </t>
  </si>
  <si>
    <t xml:space="preserve">803-6 </t>
  </si>
  <si>
    <t xml:space="preserve">815-0 </t>
  </si>
  <si>
    <t xml:space="preserve">825-0 </t>
  </si>
  <si>
    <t xml:space="preserve">831-0 </t>
  </si>
  <si>
    <t xml:space="preserve">821-4 </t>
  </si>
  <si>
    <t xml:space="preserve">837-6 </t>
  </si>
  <si>
    <t xml:space="preserve">819-2 </t>
  </si>
  <si>
    <t xml:space="preserve">846-4 </t>
  </si>
  <si>
    <t xml:space="preserve">837-0 </t>
  </si>
  <si>
    <t xml:space="preserve">839-2 </t>
  </si>
  <si>
    <t xml:space="preserve">841-6 </t>
  </si>
  <si>
    <t xml:space="preserve">847-6 </t>
  </si>
  <si>
    <t xml:space="preserve">839-6 </t>
  </si>
  <si>
    <t xml:space="preserve">845-4 </t>
  </si>
  <si>
    <t xml:space="preserve">829-0 </t>
  </si>
  <si>
    <t xml:space="preserve">854-0 </t>
  </si>
  <si>
    <t xml:space="preserve">864-4 </t>
  </si>
  <si>
    <t xml:space="preserve">854-6 </t>
  </si>
  <si>
    <t xml:space="preserve">864-6 </t>
  </si>
  <si>
    <t xml:space="preserve">856-0 </t>
  </si>
  <si>
    <t xml:space="preserve">863-2 </t>
  </si>
  <si>
    <t xml:space="preserve">872-4 </t>
  </si>
  <si>
    <t xml:space="preserve">875-2 </t>
  </si>
  <si>
    <t xml:space="preserve">862-4 </t>
  </si>
  <si>
    <t xml:space="preserve">865-2 </t>
  </si>
  <si>
    <t xml:space="preserve">879-6 </t>
  </si>
  <si>
    <t xml:space="preserve">884-0 </t>
  </si>
  <si>
    <t xml:space="preserve">878-2 </t>
  </si>
  <si>
    <t xml:space="preserve">880-2 </t>
  </si>
  <si>
    <t xml:space="preserve">887-2 </t>
  </si>
  <si>
    <t xml:space="preserve">878-4 </t>
  </si>
  <si>
    <t xml:space="preserve">887-4 </t>
  </si>
  <si>
    <t xml:space="preserve">889-6 </t>
  </si>
  <si>
    <t xml:space="preserve">880-0 </t>
  </si>
  <si>
    <t xml:space="preserve">886-6 </t>
  </si>
  <si>
    <t xml:space="preserve">904-0 </t>
  </si>
  <si>
    <t xml:space="preserve">907-0 </t>
  </si>
  <si>
    <t xml:space="preserve">900-4 </t>
  </si>
  <si>
    <t xml:space="preserve">903-2 </t>
  </si>
  <si>
    <t xml:space="preserve">904-6 </t>
  </si>
  <si>
    <t xml:space="preserve">912-2 </t>
  </si>
  <si>
    <t xml:space="preserve">903-4 </t>
  </si>
  <si>
    <t xml:space="preserve">922-4 </t>
  </si>
  <si>
    <t xml:space="preserve">910-4 </t>
  </si>
  <si>
    <t xml:space="preserve">920-0 </t>
  </si>
  <si>
    <t xml:space="preserve">925-2 </t>
  </si>
  <si>
    <t xml:space="preserve">919-6 </t>
  </si>
  <si>
    <t xml:space="preserve">918-2 </t>
  </si>
  <si>
    <t xml:space="preserve">922-0 </t>
  </si>
  <si>
    <t xml:space="preserve">917-6 </t>
  </si>
  <si>
    <t xml:space="preserve">918-6 </t>
  </si>
  <si>
    <t xml:space="preserve">924-6 </t>
  </si>
  <si>
    <t xml:space="preserve">917-4 </t>
  </si>
  <si>
    <t xml:space="preserve">919-0 </t>
  </si>
  <si>
    <t xml:space="preserve">923-2 </t>
  </si>
  <si>
    <t xml:space="preserve">921-6 </t>
  </si>
  <si>
    <t xml:space="preserve">920-6 </t>
  </si>
  <si>
    <t xml:space="preserve">930-6 </t>
  </si>
  <si>
    <t xml:space="preserve">924-4 </t>
  </si>
  <si>
    <t xml:space="preserve">926-4 </t>
  </si>
  <si>
    <t xml:space="preserve">925-0 </t>
  </si>
  <si>
    <t xml:space="preserve">916-6 </t>
  </si>
  <si>
    <t xml:space="preserve">924-0 </t>
  </si>
  <si>
    <t xml:space="preserve">909-0 </t>
  </si>
  <si>
    <t xml:space="preserve">922-6 </t>
  </si>
  <si>
    <t xml:space="preserve">919-2 </t>
  </si>
  <si>
    <t>open</t>
  </si>
  <si>
    <t>high</t>
  </si>
  <si>
    <t>low</t>
  </si>
  <si>
    <t>last</t>
  </si>
  <si>
    <t>soybean sept zsu19</t>
  </si>
  <si>
    <t xml:space="preserve">420-2 </t>
  </si>
  <si>
    <t xml:space="preserve">437-0 </t>
  </si>
  <si>
    <t xml:space="preserve">419-6 </t>
  </si>
  <si>
    <t xml:space="preserve">436-6 </t>
  </si>
  <si>
    <t xml:space="preserve">416-0 </t>
  </si>
  <si>
    <t xml:space="preserve">421-0 </t>
  </si>
  <si>
    <t xml:space="preserve">413-2 </t>
  </si>
  <si>
    <t xml:space="preserve">419-0 </t>
  </si>
  <si>
    <t xml:space="preserve">429-0 </t>
  </si>
  <si>
    <t xml:space="preserve">429-4 </t>
  </si>
  <si>
    <t xml:space="preserve">413-4 </t>
  </si>
  <si>
    <t xml:space="preserve">415-4 </t>
  </si>
  <si>
    <t xml:space="preserve">445-4 </t>
  </si>
  <si>
    <t xml:space="preserve">460-0 </t>
  </si>
  <si>
    <t xml:space="preserve">420-6 </t>
  </si>
  <si>
    <t xml:space="preserve">424-6 </t>
  </si>
  <si>
    <t xml:space="preserve">449-2 </t>
  </si>
  <si>
    <t xml:space="preserve">451-4 </t>
  </si>
  <si>
    <t xml:space="preserve">445-2 </t>
  </si>
  <si>
    <t xml:space="preserve">445-6 </t>
  </si>
  <si>
    <t xml:space="preserve">452-0 </t>
  </si>
  <si>
    <t xml:space="preserve">452-4 </t>
  </si>
  <si>
    <t xml:space="preserve">446-4 </t>
  </si>
  <si>
    <t xml:space="preserve">449-4 </t>
  </si>
  <si>
    <t xml:space="preserve">455-6 </t>
  </si>
  <si>
    <t xml:space="preserve">458-2 </t>
  </si>
  <si>
    <t xml:space="preserve">453-0 </t>
  </si>
  <si>
    <t xml:space="preserve">447-4 </t>
  </si>
  <si>
    <t xml:space="preserve">453-4 </t>
  </si>
  <si>
    <t xml:space="preserve">446-0 </t>
  </si>
  <si>
    <t xml:space="preserve">451-6 </t>
  </si>
  <si>
    <t xml:space="preserve">457-0 </t>
  </si>
  <si>
    <t xml:space="preserve">447-0 </t>
  </si>
  <si>
    <t xml:space="preserve">446-2 </t>
  </si>
  <si>
    <t xml:space="preserve">455-2 </t>
  </si>
  <si>
    <t xml:space="preserve">442-0 </t>
  </si>
  <si>
    <t xml:space="preserve">454-6 </t>
  </si>
  <si>
    <t xml:space="preserve">455-4 </t>
  </si>
  <si>
    <t xml:space="preserve">443-0 </t>
  </si>
  <si>
    <t xml:space="preserve">462-4 </t>
  </si>
  <si>
    <t xml:space="preserve">464-6 </t>
  </si>
  <si>
    <t xml:space="preserve">463-0 </t>
  </si>
  <si>
    <t xml:space="preserve">468-6 </t>
  </si>
  <si>
    <t xml:space="preserve">461-4 </t>
  </si>
  <si>
    <t xml:space="preserve">447-2 </t>
  </si>
  <si>
    <t xml:space="preserve">438-0 </t>
  </si>
  <si>
    <t xml:space="preserve">448-0 </t>
  </si>
  <si>
    <t xml:space="preserve">437-6 </t>
  </si>
  <si>
    <t xml:space="preserve">447-6 </t>
  </si>
  <si>
    <t xml:space="preserve">436-2 </t>
  </si>
  <si>
    <t xml:space="preserve">442-4 </t>
  </si>
  <si>
    <t xml:space="preserve">432-4 </t>
  </si>
  <si>
    <t xml:space="preserve">438-2 </t>
  </si>
  <si>
    <t xml:space="preserve">423-4 </t>
  </si>
  <si>
    <t xml:space="preserve">416-6 </t>
  </si>
  <si>
    <t xml:space="preserve">421-4 </t>
  </si>
  <si>
    <t xml:space="preserve">417-4 </t>
  </si>
  <si>
    <t xml:space="preserve">424-0 </t>
  </si>
  <si>
    <t xml:space="preserve">430-0 </t>
  </si>
  <si>
    <t xml:space="preserve">423-6 </t>
  </si>
  <si>
    <t xml:space="preserve">424-2 </t>
  </si>
  <si>
    <t xml:space="preserve">430-4 </t>
  </si>
  <si>
    <t xml:space="preserve">416-4 </t>
  </si>
  <si>
    <t xml:space="preserve">433-6 </t>
  </si>
  <si>
    <t xml:space="preserve">434-0 </t>
  </si>
  <si>
    <t xml:space="preserve">421-6 </t>
  </si>
  <si>
    <t xml:space="preserve">445-0 </t>
  </si>
  <si>
    <t xml:space="preserve">431-0 </t>
  </si>
  <si>
    <t xml:space="preserve">434-6 </t>
  </si>
  <si>
    <t xml:space="preserve">435-2 </t>
  </si>
  <si>
    <t xml:space="preserve">439-6 </t>
  </si>
  <si>
    <t xml:space="preserve">427-4 </t>
  </si>
  <si>
    <t xml:space="preserve">443-6 </t>
  </si>
  <si>
    <t xml:space="preserve">436-0 </t>
  </si>
  <si>
    <t xml:space="preserve">422-6 </t>
  </si>
  <si>
    <t xml:space="preserve">438-6 </t>
  </si>
  <si>
    <t xml:space="preserve">428-0 </t>
  </si>
  <si>
    <t xml:space="preserve">415-2 </t>
  </si>
  <si>
    <t xml:space="preserve">399-2 </t>
  </si>
  <si>
    <t xml:space="preserve">413-0 </t>
  </si>
  <si>
    <t xml:space="preserve">398-2 </t>
  </si>
  <si>
    <t xml:space="preserve">412-4 </t>
  </si>
  <si>
    <t xml:space="preserve">403-0 </t>
  </si>
  <si>
    <t xml:space="preserve">407-6 </t>
  </si>
  <si>
    <t xml:space="preserve">395-6 </t>
  </si>
  <si>
    <t xml:space="preserve">398-4 </t>
  </si>
  <si>
    <t xml:space="preserve">402-0 </t>
  </si>
  <si>
    <t xml:space="preserve">405-2 </t>
  </si>
  <si>
    <t xml:space="preserve">395-4 </t>
  </si>
  <si>
    <t xml:space="preserve">403-6 </t>
  </si>
  <si>
    <t xml:space="preserve">400-0 </t>
  </si>
  <si>
    <t xml:space="preserve">406-4 </t>
  </si>
  <si>
    <t xml:space="preserve">399-4 </t>
  </si>
  <si>
    <t xml:space="preserve">402-6 </t>
  </si>
  <si>
    <t xml:space="preserve">393-0 </t>
  </si>
  <si>
    <t xml:space="preserve">392-6 </t>
  </si>
  <si>
    <t xml:space="preserve">396-6 </t>
  </si>
  <si>
    <t xml:space="preserve">388-0 </t>
  </si>
  <si>
    <t xml:space="preserve">392-0 </t>
  </si>
  <si>
    <t xml:space="preserve">390-4 </t>
  </si>
  <si>
    <t xml:space="preserve">377-6 </t>
  </si>
  <si>
    <t xml:space="preserve">388-4 </t>
  </si>
  <si>
    <t xml:space="preserve">377-4 </t>
  </si>
  <si>
    <t xml:space="preserve">387-0 </t>
  </si>
  <si>
    <t xml:space="preserve">388-2 </t>
  </si>
  <si>
    <t xml:space="preserve">376-6 </t>
  </si>
  <si>
    <t xml:space="preserve">378-2 </t>
  </si>
  <si>
    <t xml:space="preserve">369-4 </t>
  </si>
  <si>
    <t xml:space="preserve">379-2 </t>
  </si>
  <si>
    <t xml:space="preserve">377-2 </t>
  </si>
  <si>
    <t xml:space="preserve">360-2 </t>
  </si>
  <si>
    <t xml:space="preserve">366-4 </t>
  </si>
  <si>
    <t xml:space="preserve">352-4 </t>
  </si>
  <si>
    <t xml:space="preserve">365-6 </t>
  </si>
  <si>
    <t xml:space="preserve">362-4 </t>
  </si>
  <si>
    <t xml:space="preserve">364-0 </t>
  </si>
  <si>
    <t xml:space="preserve">354-6 </t>
  </si>
  <si>
    <t xml:space="preserve">361-0 </t>
  </si>
  <si>
    <t xml:space="preserve">370-2 </t>
  </si>
  <si>
    <t xml:space="preserve">370-6 </t>
  </si>
  <si>
    <t xml:space="preserve">362-0 </t>
  </si>
  <si>
    <t xml:space="preserve">375-0 </t>
  </si>
  <si>
    <t xml:space="preserve">375-6 </t>
  </si>
  <si>
    <t xml:space="preserve">372-2 </t>
  </si>
  <si>
    <t xml:space="preserve">372-4 </t>
  </si>
  <si>
    <t xml:space="preserve">375-4 </t>
  </si>
  <si>
    <t xml:space="preserve">374-0 </t>
  </si>
  <si>
    <t xml:space="preserve">367-0 </t>
  </si>
  <si>
    <t xml:space="preserve">363-4 </t>
  </si>
  <si>
    <t xml:space="preserve">371-6 </t>
  </si>
  <si>
    <t xml:space="preserve">378-4 </t>
  </si>
  <si>
    <t xml:space="preserve">373-2 </t>
  </si>
  <si>
    <t xml:space="preserve">unch </t>
  </si>
  <si>
    <t xml:space="preserve">376-2 </t>
  </si>
  <si>
    <t xml:space="preserve">370-0 </t>
  </si>
  <si>
    <t xml:space="preserve">371-2 </t>
  </si>
  <si>
    <t xml:space="preserve">366-6 </t>
  </si>
  <si>
    <t xml:space="preserve">370-4 </t>
  </si>
  <si>
    <t xml:space="preserve">371-0 </t>
  </si>
  <si>
    <t xml:space="preserve">365-2 </t>
  </si>
  <si>
    <t xml:space="preserve">365-0 </t>
  </si>
  <si>
    <t xml:space="preserve">368-4 </t>
  </si>
  <si>
    <t xml:space="preserve">360-0 </t>
  </si>
  <si>
    <t xml:space="preserve">365-4 </t>
  </si>
  <si>
    <t xml:space="preserve">368-0 </t>
  </si>
  <si>
    <t xml:space="preserve">369-0 </t>
  </si>
  <si>
    <t xml:space="preserve">363-0 </t>
  </si>
  <si>
    <t xml:space="preserve">364-2 </t>
  </si>
  <si>
    <t xml:space="preserve">368-2 </t>
  </si>
  <si>
    <t xml:space="preserve">375-2 </t>
  </si>
  <si>
    <t xml:space="preserve">374-6 </t>
  </si>
  <si>
    <t xml:space="preserve">373-6 </t>
  </si>
  <si>
    <t xml:space="preserve">377-0 </t>
  </si>
  <si>
    <t xml:space="preserve">379-0 </t>
  </si>
  <si>
    <t xml:space="preserve">374-2 </t>
  </si>
  <si>
    <t xml:space="preserve">376-0 </t>
  </si>
  <si>
    <t xml:space="preserve">380-6 </t>
  </si>
  <si>
    <t xml:space="preserve">378-0 </t>
  </si>
  <si>
    <t xml:space="preserve">379-4 </t>
  </si>
  <si>
    <t xml:space="preserve">379-6 </t>
  </si>
  <si>
    <t xml:space="preserve">373-0 </t>
  </si>
  <si>
    <t xml:space="preserve">380-2 </t>
  </si>
  <si>
    <t xml:space="preserve">381-6 </t>
  </si>
  <si>
    <t xml:space="preserve">382-0 </t>
  </si>
  <si>
    <t xml:space="preserve">383-6 </t>
  </si>
  <si>
    <t xml:space="preserve">382-4 </t>
  </si>
  <si>
    <t xml:space="preserve">378-6 </t>
  </si>
  <si>
    <t xml:space="preserve">380-4 </t>
  </si>
  <si>
    <t xml:space="preserve">380-0 </t>
  </si>
  <si>
    <t xml:space="preserve">381-2 </t>
  </si>
  <si>
    <t>corn sept 19</t>
  </si>
  <si>
    <t>Normalized to April 1</t>
  </si>
  <si>
    <t>Corn and Soybean September Futures Prices</t>
  </si>
  <si>
    <t>Prices are closing (end of day), from Chicago Board of Trade; corn futures ticker symbol = zcu19; soybean futures ticker symbol = zsu19</t>
  </si>
  <si>
    <t>Source: CBOT closing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</si>
</sst>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b/>
      <sz val="20"/>
      <color theme="1"/>
      <name val="Calibri"/>
      <family val="2"/>
      <scheme val="minor"/>
    </font>
    <font>
      <b/>
      <sz val="12"/>
      <color rgb="FFFF0000"/>
      <name val="Calibri"/>
      <family val="2"/>
      <scheme val="minor"/>
    </font>
    <font>
      <b/>
      <sz val="14"/>
      <color theme="1"/>
      <name val="Calibri"/>
      <family val="2"/>
      <scheme val="minor"/>
    </font>
    <font>
      <sz val="11"/>
      <color rgb="FFFF0000"/>
      <name val="Calibri"/>
      <family val="2"/>
      <scheme val="minor"/>
    </font>
    <font>
      <sz val="8"/>
      <color theme="1"/>
      <name val="Calibri"/>
      <family val="2"/>
      <scheme val="minor"/>
    </font>
    <font>
      <sz val="12"/>
      <color theme="4"/>
      <name val="Calibri"/>
      <family val="2"/>
      <scheme val="minor"/>
    </font>
    <font>
      <b/>
      <sz val="25"/>
      <color rgb="FF0070C0"/>
      <name val="Calibri"/>
      <family val="2"/>
      <scheme val="minor"/>
    </font>
    <font>
      <b/>
      <sz val="14"/>
      <color rgb="FF024D7C"/>
      <name val="Calibri Light"/>
      <family val="2"/>
    </font>
    <font>
      <b/>
      <sz val="12"/>
      <color rgb="FFFF0000"/>
      <name val="Calibri Light"/>
      <family val="2"/>
    </font>
    <font>
      <b/>
      <sz val="20"/>
      <color rgb="FF0070C0"/>
      <name val="Calibri"/>
      <family val="2"/>
      <scheme val="minor"/>
    </font>
    <font>
      <b/>
      <sz val="12"/>
      <color rgb="FFC00000"/>
      <name val="Calibri"/>
      <family val="2"/>
      <scheme val="minor"/>
    </font>
    <font>
      <sz val="12"/>
      <color theme="1"/>
      <name val="Calibri"/>
      <family val="2"/>
      <scheme val="minor"/>
    </font>
    <font>
      <b/>
      <sz val="18"/>
      <color theme="1"/>
      <name val="Calibri"/>
      <family val="2"/>
      <scheme val="minor"/>
    </font>
    <font>
      <sz val="18"/>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2" fillId="0" borderId="0" xfId="0" applyFont="1"/>
    <xf numFmtId="9" fontId="0" fillId="0" borderId="0" xfId="1" applyFont="1"/>
    <xf numFmtId="0" fontId="3" fillId="0" borderId="0" xfId="0" applyFont="1"/>
    <xf numFmtId="0" fontId="4" fillId="0" borderId="0" xfId="0" applyFont="1"/>
    <xf numFmtId="0" fontId="2" fillId="0" borderId="0" xfId="0" applyFont="1" applyAlignment="1">
      <alignment horizontal="right"/>
    </xf>
    <xf numFmtId="16" fontId="2" fillId="0" borderId="0" xfId="0" quotePrefix="1" applyNumberFormat="1" applyFont="1" applyAlignment="1">
      <alignment horizontal="right"/>
    </xf>
    <xf numFmtId="0" fontId="5" fillId="0" borderId="0" xfId="0" applyFont="1"/>
    <xf numFmtId="0" fontId="0" fillId="0" borderId="0" xfId="0" applyAlignment="1">
      <alignment horizontal="right"/>
    </xf>
    <xf numFmtId="2" fontId="0" fillId="0" borderId="0" xfId="0" applyNumberFormat="1" applyAlignment="1">
      <alignment horizontal="right"/>
    </xf>
    <xf numFmtId="2" fontId="0" fillId="0" borderId="0" xfId="0" applyNumberFormat="1"/>
    <xf numFmtId="164" fontId="0" fillId="0" borderId="0" xfId="0" applyNumberFormat="1"/>
    <xf numFmtId="0" fontId="0" fillId="0" borderId="0" xfId="0" applyFont="1" applyAlignment="1">
      <alignment horizontal="left" shrinkToFit="1"/>
    </xf>
    <xf numFmtId="0" fontId="0" fillId="0" borderId="0" xfId="0" applyFont="1" applyAlignment="1">
      <alignment horizontal="right"/>
    </xf>
    <xf numFmtId="164" fontId="0" fillId="0" borderId="0" xfId="0" applyNumberFormat="1" applyFont="1" applyAlignment="1">
      <alignment horizontal="right"/>
    </xf>
    <xf numFmtId="3" fontId="0" fillId="0" borderId="0" xfId="0" applyNumberFormat="1" applyFont="1" applyAlignment="1">
      <alignment horizontal="right"/>
    </xf>
    <xf numFmtId="1" fontId="0" fillId="0" borderId="0" xfId="0" applyNumberFormat="1" applyFont="1" applyAlignment="1">
      <alignment horizontal="right"/>
    </xf>
    <xf numFmtId="1" fontId="0" fillId="0" borderId="0" xfId="0" applyNumberFormat="1" applyFont="1"/>
    <xf numFmtId="2" fontId="0" fillId="0" borderId="0" xfId="0" applyNumberFormat="1" applyFont="1" applyAlignment="1">
      <alignment horizontal="right" shrinkToFit="1"/>
    </xf>
    <xf numFmtId="10" fontId="7" fillId="0" borderId="0" xfId="0" applyNumberFormat="1" applyFont="1" applyAlignment="1">
      <alignment horizontal="right"/>
    </xf>
    <xf numFmtId="0" fontId="0" fillId="0" borderId="0" xfId="0" applyFont="1" applyAlignment="1">
      <alignment horizontal="left"/>
    </xf>
    <xf numFmtId="1" fontId="0" fillId="0" borderId="0" xfId="0" applyNumberFormat="1" applyFont="1" applyAlignment="1">
      <alignment horizontal="right" shrinkToFit="1"/>
    </xf>
    <xf numFmtId="1" fontId="8" fillId="0" borderId="0" xfId="0" applyNumberFormat="1" applyFont="1" applyAlignment="1">
      <alignment horizontal="right" shrinkToFit="1"/>
    </xf>
    <xf numFmtId="0" fontId="0" fillId="0" borderId="0" xfId="0" applyAlignment="1">
      <alignment horizontal="left" shrinkToFit="1"/>
    </xf>
    <xf numFmtId="164" fontId="0" fillId="0" borderId="0" xfId="0" applyNumberFormat="1" applyAlignment="1">
      <alignment horizontal="right"/>
    </xf>
    <xf numFmtId="3" fontId="0" fillId="0" borderId="0" xfId="0" applyNumberFormat="1" applyAlignment="1">
      <alignment horizontal="right"/>
    </xf>
    <xf numFmtId="1" fontId="0" fillId="0" borderId="0" xfId="0" applyNumberFormat="1" applyAlignment="1">
      <alignment horizontal="right"/>
    </xf>
    <xf numFmtId="1" fontId="0" fillId="0" borderId="0" xfId="1" applyNumberFormat="1" applyFont="1"/>
    <xf numFmtId="165" fontId="0" fillId="0" borderId="0" xfId="1" applyNumberFormat="1" applyFont="1"/>
    <xf numFmtId="1" fontId="0" fillId="0" borderId="0" xfId="0" applyNumberFormat="1"/>
    <xf numFmtId="164" fontId="2" fillId="0" borderId="0" xfId="0" applyNumberFormat="1" applyFont="1" applyAlignment="1">
      <alignment horizontal="right"/>
    </xf>
    <xf numFmtId="0" fontId="9" fillId="0" borderId="0" xfId="0" applyFont="1"/>
    <xf numFmtId="0" fontId="0" fillId="0" borderId="0" xfId="0" applyBorder="1" applyAlignment="1">
      <alignment horizontal="left"/>
    </xf>
    <xf numFmtId="3" fontId="0" fillId="0" borderId="0" xfId="0" applyNumberFormat="1"/>
    <xf numFmtId="49" fontId="0" fillId="0" borderId="0" xfId="0" applyNumberFormat="1" applyAlignment="1">
      <alignment horizontal="right"/>
    </xf>
    <xf numFmtId="0" fontId="0" fillId="0" borderId="0" xfId="0" applyAlignment="1">
      <alignment horizontal="left"/>
    </xf>
    <xf numFmtId="1" fontId="0" fillId="0" borderId="0" xfId="0" applyNumberFormat="1" applyAlignment="1">
      <alignment horizontal="left"/>
    </xf>
    <xf numFmtId="0" fontId="0" fillId="0" borderId="0" xfId="0" applyAlignment="1">
      <alignment horizontal="left" indent="2"/>
    </xf>
    <xf numFmtId="0" fontId="2" fillId="0" borderId="0" xfId="0" applyFont="1" applyAlignment="1">
      <alignment horizontal="left" indent="2"/>
    </xf>
    <xf numFmtId="0" fontId="10" fillId="0" borderId="0" xfId="0" applyFont="1"/>
    <xf numFmtId="0" fontId="6" fillId="0" borderId="0" xfId="0" applyFont="1"/>
    <xf numFmtId="0" fontId="11" fillId="0" borderId="0" xfId="0" applyFont="1" applyAlignment="1">
      <alignment vertical="center"/>
    </xf>
    <xf numFmtId="0" fontId="12" fillId="0" borderId="0" xfId="0" applyFont="1" applyAlignment="1">
      <alignment vertical="center"/>
    </xf>
    <xf numFmtId="0" fontId="0" fillId="0" borderId="0" xfId="0" applyFont="1" applyAlignment="1">
      <alignment horizontal="right" shrinkToFit="1"/>
    </xf>
    <xf numFmtId="9" fontId="0" fillId="0" borderId="0" xfId="1" applyFont="1" applyAlignment="1">
      <alignment horizontal="right"/>
    </xf>
    <xf numFmtId="0" fontId="13" fillId="0" borderId="0" xfId="0" applyFont="1"/>
    <xf numFmtId="2" fontId="0" fillId="0" borderId="0" xfId="0" applyNumberFormat="1" applyFont="1"/>
    <xf numFmtId="2" fontId="0" fillId="0" borderId="0" xfId="0" applyNumberFormat="1" applyFont="1" applyAlignment="1">
      <alignment horizontal="right"/>
    </xf>
    <xf numFmtId="0" fontId="14" fillId="0" borderId="0" xfId="0" applyFont="1"/>
    <xf numFmtId="1" fontId="2" fillId="0" borderId="0" xfId="0" applyNumberFormat="1" applyFont="1" applyAlignment="1">
      <alignment horizontal="right"/>
    </xf>
    <xf numFmtId="1" fontId="2" fillId="0" borderId="0" xfId="0" applyNumberFormat="1" applyFont="1" applyAlignment="1">
      <alignment horizontal="left"/>
    </xf>
    <xf numFmtId="0" fontId="15" fillId="0" borderId="0" xfId="0" applyFont="1"/>
    <xf numFmtId="0" fontId="16" fillId="0" borderId="0" xfId="0" applyFont="1"/>
    <xf numFmtId="0" fontId="17" fillId="0" borderId="0" xfId="0" applyFont="1"/>
    <xf numFmtId="15" fontId="0" fillId="0" borderId="0" xfId="0" applyNumberFormat="1" applyAlignment="1">
      <alignment vertical="center" wrapText="1"/>
    </xf>
    <xf numFmtId="2" fontId="0" fillId="0" borderId="0" xfId="0" applyNumberFormat="1" applyAlignment="1">
      <alignment vertical="center" wrapText="1"/>
    </xf>
    <xf numFmtId="166" fontId="0" fillId="0" borderId="0" xfId="0" applyNumberFormat="1"/>
    <xf numFmtId="14" fontId="0" fillId="0" borderId="0" xfId="0" applyNumberFormat="1"/>
    <xf numFmtId="14" fontId="0" fillId="0" borderId="0" xfId="0" applyNumberFormat="1" applyAlignment="1">
      <alignment vertical="center" wrapText="1"/>
    </xf>
    <xf numFmtId="0" fontId="0" fillId="0" borderId="0" xfId="0" applyAlignment="1">
      <alignment vertical="center" wrapText="1"/>
    </xf>
    <xf numFmtId="3" fontId="0" fillId="0" borderId="0" xfId="0" applyNumberFormat="1" applyAlignment="1">
      <alignment vertical="center" wrapText="1"/>
    </xf>
    <xf numFmtId="14" fontId="0" fillId="0" borderId="0" xfId="0" applyNumberFormat="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'7 Corn and Soybean Prices'!$K$10:$K$11</c:f>
              <c:strCache>
                <c:ptCount val="2"/>
                <c:pt idx="0">
                  <c:v>Corn</c:v>
                </c:pt>
              </c:strCache>
            </c:strRef>
          </c:tx>
          <c:spPr>
            <a:ln w="28575" cap="rnd">
              <a:solidFill>
                <a:schemeClr val="accent1"/>
              </a:solidFill>
              <a:round/>
            </a:ln>
            <a:effectLst/>
          </c:spPr>
          <c:marker>
            <c:symbol val="none"/>
          </c:marker>
          <c:cat>
            <c:numRef>
              <c:f>'7 Corn and Soybean Prices'!$J$12:$J$74</c:f>
              <c:numCache>
                <c:formatCode>d\-mmm\-yy</c:formatCode>
                <c:ptCount val="63"/>
                <c:pt idx="0">
                  <c:v>43556</c:v>
                </c:pt>
                <c:pt idx="1">
                  <c:v>43557</c:v>
                </c:pt>
                <c:pt idx="2">
                  <c:v>43558</c:v>
                </c:pt>
                <c:pt idx="3">
                  <c:v>43559</c:v>
                </c:pt>
                <c:pt idx="4">
                  <c:v>43560</c:v>
                </c:pt>
                <c:pt idx="5">
                  <c:v>43563</c:v>
                </c:pt>
                <c:pt idx="6">
                  <c:v>43564</c:v>
                </c:pt>
                <c:pt idx="7">
                  <c:v>43565</c:v>
                </c:pt>
                <c:pt idx="8">
                  <c:v>43566</c:v>
                </c:pt>
                <c:pt idx="9">
                  <c:v>43567</c:v>
                </c:pt>
                <c:pt idx="10">
                  <c:v>43570</c:v>
                </c:pt>
                <c:pt idx="11">
                  <c:v>43571</c:v>
                </c:pt>
                <c:pt idx="12">
                  <c:v>43572</c:v>
                </c:pt>
                <c:pt idx="13">
                  <c:v>43573</c:v>
                </c:pt>
                <c:pt idx="14">
                  <c:v>43577</c:v>
                </c:pt>
                <c:pt idx="15">
                  <c:v>43578</c:v>
                </c:pt>
                <c:pt idx="16">
                  <c:v>43579</c:v>
                </c:pt>
                <c:pt idx="17">
                  <c:v>43580</c:v>
                </c:pt>
                <c:pt idx="18">
                  <c:v>43581</c:v>
                </c:pt>
                <c:pt idx="19">
                  <c:v>43584</c:v>
                </c:pt>
                <c:pt idx="20">
                  <c:v>43585</c:v>
                </c:pt>
                <c:pt idx="21">
                  <c:v>43586</c:v>
                </c:pt>
                <c:pt idx="22">
                  <c:v>43587</c:v>
                </c:pt>
                <c:pt idx="23">
                  <c:v>43588</c:v>
                </c:pt>
                <c:pt idx="24">
                  <c:v>43591</c:v>
                </c:pt>
                <c:pt idx="25">
                  <c:v>43592</c:v>
                </c:pt>
                <c:pt idx="26">
                  <c:v>43593</c:v>
                </c:pt>
                <c:pt idx="27">
                  <c:v>43594</c:v>
                </c:pt>
                <c:pt idx="28">
                  <c:v>43595</c:v>
                </c:pt>
                <c:pt idx="29">
                  <c:v>43598</c:v>
                </c:pt>
                <c:pt idx="30">
                  <c:v>43599</c:v>
                </c:pt>
                <c:pt idx="31">
                  <c:v>43600</c:v>
                </c:pt>
                <c:pt idx="32">
                  <c:v>43601</c:v>
                </c:pt>
                <c:pt idx="33">
                  <c:v>43602</c:v>
                </c:pt>
                <c:pt idx="34">
                  <c:v>43605</c:v>
                </c:pt>
                <c:pt idx="35">
                  <c:v>43606</c:v>
                </c:pt>
                <c:pt idx="36">
                  <c:v>43607</c:v>
                </c:pt>
                <c:pt idx="37">
                  <c:v>43608</c:v>
                </c:pt>
                <c:pt idx="38">
                  <c:v>43609</c:v>
                </c:pt>
                <c:pt idx="39">
                  <c:v>43613</c:v>
                </c:pt>
                <c:pt idx="40">
                  <c:v>43614</c:v>
                </c:pt>
                <c:pt idx="41">
                  <c:v>43615</c:v>
                </c:pt>
                <c:pt idx="42">
                  <c:v>43616</c:v>
                </c:pt>
                <c:pt idx="43">
                  <c:v>43619</c:v>
                </c:pt>
                <c:pt idx="44">
                  <c:v>43620</c:v>
                </c:pt>
                <c:pt idx="45">
                  <c:v>43621</c:v>
                </c:pt>
                <c:pt idx="46">
                  <c:v>43622</c:v>
                </c:pt>
                <c:pt idx="47">
                  <c:v>43623</c:v>
                </c:pt>
                <c:pt idx="48">
                  <c:v>43626</c:v>
                </c:pt>
                <c:pt idx="49">
                  <c:v>43627</c:v>
                </c:pt>
                <c:pt idx="50">
                  <c:v>43628</c:v>
                </c:pt>
                <c:pt idx="51">
                  <c:v>43629</c:v>
                </c:pt>
                <c:pt idx="52">
                  <c:v>43630</c:v>
                </c:pt>
                <c:pt idx="53">
                  <c:v>43633</c:v>
                </c:pt>
                <c:pt idx="54">
                  <c:v>43634</c:v>
                </c:pt>
                <c:pt idx="55">
                  <c:v>43635</c:v>
                </c:pt>
                <c:pt idx="56">
                  <c:v>43636</c:v>
                </c:pt>
                <c:pt idx="57">
                  <c:v>43637</c:v>
                </c:pt>
                <c:pt idx="58">
                  <c:v>43640</c:v>
                </c:pt>
                <c:pt idx="59">
                  <c:v>43641</c:v>
                </c:pt>
                <c:pt idx="60">
                  <c:v>43642</c:v>
                </c:pt>
                <c:pt idx="61">
                  <c:v>43643</c:v>
                </c:pt>
                <c:pt idx="62">
                  <c:v>43644</c:v>
                </c:pt>
              </c:numCache>
            </c:numRef>
          </c:cat>
          <c:val>
            <c:numRef>
              <c:f>'7 Corn and Soybean Prices'!$K$12:$K$74</c:f>
              <c:numCache>
                <c:formatCode>0.0000</c:formatCode>
                <c:ptCount val="63"/>
                <c:pt idx="0">
                  <c:v>1</c:v>
                </c:pt>
                <c:pt idx="1">
                  <c:v>1</c:v>
                </c:pt>
                <c:pt idx="2">
                  <c:v>1.003295978905735</c:v>
                </c:pt>
                <c:pt idx="3">
                  <c:v>1.008569545154911</c:v>
                </c:pt>
                <c:pt idx="4">
                  <c:v>1.000659195781147</c:v>
                </c:pt>
                <c:pt idx="5">
                  <c:v>0.99472643375082404</c:v>
                </c:pt>
                <c:pt idx="6">
                  <c:v>0.99472643375082404</c:v>
                </c:pt>
                <c:pt idx="7">
                  <c:v>0.99934080421885296</c:v>
                </c:pt>
                <c:pt idx="8">
                  <c:v>0.99340804218852996</c:v>
                </c:pt>
                <c:pt idx="9">
                  <c:v>0.99538562953197096</c:v>
                </c:pt>
                <c:pt idx="10">
                  <c:v>1.000659195781147</c:v>
                </c:pt>
                <c:pt idx="11">
                  <c:v>0.99143045484508896</c:v>
                </c:pt>
                <c:pt idx="12">
                  <c:v>0.98879367172050103</c:v>
                </c:pt>
                <c:pt idx="13">
                  <c:v>0.98879367172050103</c:v>
                </c:pt>
                <c:pt idx="14">
                  <c:v>0.97824653922214899</c:v>
                </c:pt>
                <c:pt idx="15">
                  <c:v>0.97099538562953203</c:v>
                </c:pt>
                <c:pt idx="16">
                  <c:v>0.96044825313117999</c:v>
                </c:pt>
                <c:pt idx="17">
                  <c:v>0.96374423203691495</c:v>
                </c:pt>
                <c:pt idx="18">
                  <c:v>0.97429136453526699</c:v>
                </c:pt>
                <c:pt idx="19">
                  <c:v>0.97560975609756095</c:v>
                </c:pt>
                <c:pt idx="20">
                  <c:v>0.97692814765985503</c:v>
                </c:pt>
                <c:pt idx="21">
                  <c:v>0.992089650626236</c:v>
                </c:pt>
                <c:pt idx="22">
                  <c:v>0.996044825313118</c:v>
                </c:pt>
                <c:pt idx="23">
                  <c:v>0.996044825313118</c:v>
                </c:pt>
                <c:pt idx="24">
                  <c:v>0.98022412656558999</c:v>
                </c:pt>
                <c:pt idx="25">
                  <c:v>0.98615688859591299</c:v>
                </c:pt>
                <c:pt idx="26">
                  <c:v>0.98154251812788396</c:v>
                </c:pt>
                <c:pt idx="27">
                  <c:v>0.95451549110085698</c:v>
                </c:pt>
                <c:pt idx="28">
                  <c:v>0.95187870797626895</c:v>
                </c:pt>
                <c:pt idx="29">
                  <c:v>0.96440342781806199</c:v>
                </c:pt>
                <c:pt idx="30">
                  <c:v>0.99472643375082404</c:v>
                </c:pt>
                <c:pt idx="31">
                  <c:v>0.99736321687541196</c:v>
                </c:pt>
                <c:pt idx="32">
                  <c:v>1.020435069215557</c:v>
                </c:pt>
                <c:pt idx="33">
                  <c:v>1.0296638101516151</c:v>
                </c:pt>
                <c:pt idx="34">
                  <c:v>1.0461437046802899</c:v>
                </c:pt>
                <c:pt idx="35">
                  <c:v>1.0619644034278182</c:v>
                </c:pt>
                <c:pt idx="36">
                  <c:v>1.0646011865524061</c:v>
                </c:pt>
                <c:pt idx="37">
                  <c:v>1.050758075148319</c:v>
                </c:pt>
                <c:pt idx="38">
                  <c:v>1.0876730388925511</c:v>
                </c:pt>
                <c:pt idx="39">
                  <c:v>1.1324983520105472</c:v>
                </c:pt>
                <c:pt idx="40">
                  <c:v>1.1285431773236652</c:v>
                </c:pt>
                <c:pt idx="41">
                  <c:v>1.1740276862228081</c:v>
                </c:pt>
                <c:pt idx="42">
                  <c:v>1.1496374423203692</c:v>
                </c:pt>
                <c:pt idx="43">
                  <c:v>1.1437046802900461</c:v>
                </c:pt>
                <c:pt idx="44">
                  <c:v>1.1463414634146341</c:v>
                </c:pt>
                <c:pt idx="45">
                  <c:v>1.11865524060646</c:v>
                </c:pt>
                <c:pt idx="46">
                  <c:v>1.1324983520105472</c:v>
                </c:pt>
                <c:pt idx="47">
                  <c:v>1.11865524060646</c:v>
                </c:pt>
                <c:pt idx="48">
                  <c:v>1.1179960448253132</c:v>
                </c:pt>
                <c:pt idx="49">
                  <c:v>1.1502966381015161</c:v>
                </c:pt>
                <c:pt idx="50">
                  <c:v>1.1555702043506921</c:v>
                </c:pt>
                <c:pt idx="51">
                  <c:v>1.1806196440342782</c:v>
                </c:pt>
                <c:pt idx="52">
                  <c:v>1.2083058668424522</c:v>
                </c:pt>
                <c:pt idx="53">
                  <c:v>1.2168754119973633</c:v>
                </c:pt>
                <c:pt idx="54">
                  <c:v>1.2010547132498353</c:v>
                </c:pt>
                <c:pt idx="55">
                  <c:v>1.1766644693473962</c:v>
                </c:pt>
                <c:pt idx="56">
                  <c:v>1.1990771259063941</c:v>
                </c:pt>
                <c:pt idx="57">
                  <c:v>1.1799604482531312</c:v>
                </c:pt>
                <c:pt idx="58">
                  <c:v>1.1911667765326301</c:v>
                </c:pt>
                <c:pt idx="59">
                  <c:v>1.1944627554383651</c:v>
                </c:pt>
                <c:pt idx="60">
                  <c:v>1.1852340145023073</c:v>
                </c:pt>
                <c:pt idx="61">
                  <c:v>1.1753460777851021</c:v>
                </c:pt>
                <c:pt idx="62">
                  <c:v>1.1199736321687541</c:v>
                </c:pt>
              </c:numCache>
            </c:numRef>
          </c:val>
          <c:smooth val="0"/>
          <c:extLst>
            <c:ext xmlns:c16="http://schemas.microsoft.com/office/drawing/2014/chart" uri="{C3380CC4-5D6E-409C-BE32-E72D297353CC}">
              <c16:uniqueId val="{00000000-D756-40BA-99D0-4675D76A7721}"/>
            </c:ext>
          </c:extLst>
        </c:ser>
        <c:ser>
          <c:idx val="1"/>
          <c:order val="1"/>
          <c:tx>
            <c:strRef>
              <c:f>'7 Corn and Soybean Prices'!$L$10:$L$11</c:f>
              <c:strCache>
                <c:ptCount val="2"/>
                <c:pt idx="0">
                  <c:v>Soybean</c:v>
                </c:pt>
              </c:strCache>
            </c:strRef>
          </c:tx>
          <c:spPr>
            <a:ln w="28575" cap="rnd">
              <a:solidFill>
                <a:schemeClr val="accent2"/>
              </a:solidFill>
              <a:round/>
            </a:ln>
            <a:effectLst/>
          </c:spPr>
          <c:marker>
            <c:symbol val="none"/>
          </c:marker>
          <c:cat>
            <c:numRef>
              <c:f>'7 Corn and Soybean Prices'!$J$12:$J$74</c:f>
              <c:numCache>
                <c:formatCode>d\-mmm\-yy</c:formatCode>
                <c:ptCount val="63"/>
                <c:pt idx="0">
                  <c:v>43556</c:v>
                </c:pt>
                <c:pt idx="1">
                  <c:v>43557</c:v>
                </c:pt>
                <c:pt idx="2">
                  <c:v>43558</c:v>
                </c:pt>
                <c:pt idx="3">
                  <c:v>43559</c:v>
                </c:pt>
                <c:pt idx="4">
                  <c:v>43560</c:v>
                </c:pt>
                <c:pt idx="5">
                  <c:v>43563</c:v>
                </c:pt>
                <c:pt idx="6">
                  <c:v>43564</c:v>
                </c:pt>
                <c:pt idx="7">
                  <c:v>43565</c:v>
                </c:pt>
                <c:pt idx="8">
                  <c:v>43566</c:v>
                </c:pt>
                <c:pt idx="9">
                  <c:v>43567</c:v>
                </c:pt>
                <c:pt idx="10">
                  <c:v>43570</c:v>
                </c:pt>
                <c:pt idx="11">
                  <c:v>43571</c:v>
                </c:pt>
                <c:pt idx="12">
                  <c:v>43572</c:v>
                </c:pt>
                <c:pt idx="13">
                  <c:v>43573</c:v>
                </c:pt>
                <c:pt idx="14">
                  <c:v>43577</c:v>
                </c:pt>
                <c:pt idx="15">
                  <c:v>43578</c:v>
                </c:pt>
                <c:pt idx="16">
                  <c:v>43579</c:v>
                </c:pt>
                <c:pt idx="17">
                  <c:v>43580</c:v>
                </c:pt>
                <c:pt idx="18">
                  <c:v>43581</c:v>
                </c:pt>
                <c:pt idx="19">
                  <c:v>43584</c:v>
                </c:pt>
                <c:pt idx="20">
                  <c:v>43585</c:v>
                </c:pt>
                <c:pt idx="21">
                  <c:v>43586</c:v>
                </c:pt>
                <c:pt idx="22">
                  <c:v>43587</c:v>
                </c:pt>
                <c:pt idx="23">
                  <c:v>43588</c:v>
                </c:pt>
                <c:pt idx="24">
                  <c:v>43591</c:v>
                </c:pt>
                <c:pt idx="25">
                  <c:v>43592</c:v>
                </c:pt>
                <c:pt idx="26">
                  <c:v>43593</c:v>
                </c:pt>
                <c:pt idx="27">
                  <c:v>43594</c:v>
                </c:pt>
                <c:pt idx="28">
                  <c:v>43595</c:v>
                </c:pt>
                <c:pt idx="29">
                  <c:v>43598</c:v>
                </c:pt>
                <c:pt idx="30">
                  <c:v>43599</c:v>
                </c:pt>
                <c:pt idx="31">
                  <c:v>43600</c:v>
                </c:pt>
                <c:pt idx="32">
                  <c:v>43601</c:v>
                </c:pt>
                <c:pt idx="33">
                  <c:v>43602</c:v>
                </c:pt>
                <c:pt idx="34">
                  <c:v>43605</c:v>
                </c:pt>
                <c:pt idx="35">
                  <c:v>43606</c:v>
                </c:pt>
                <c:pt idx="36">
                  <c:v>43607</c:v>
                </c:pt>
                <c:pt idx="37">
                  <c:v>43608</c:v>
                </c:pt>
                <c:pt idx="38">
                  <c:v>43609</c:v>
                </c:pt>
                <c:pt idx="39">
                  <c:v>43613</c:v>
                </c:pt>
                <c:pt idx="40">
                  <c:v>43614</c:v>
                </c:pt>
                <c:pt idx="41">
                  <c:v>43615</c:v>
                </c:pt>
                <c:pt idx="42">
                  <c:v>43616</c:v>
                </c:pt>
                <c:pt idx="43">
                  <c:v>43619</c:v>
                </c:pt>
                <c:pt idx="44">
                  <c:v>43620</c:v>
                </c:pt>
                <c:pt idx="45">
                  <c:v>43621</c:v>
                </c:pt>
                <c:pt idx="46">
                  <c:v>43622</c:v>
                </c:pt>
                <c:pt idx="47">
                  <c:v>43623</c:v>
                </c:pt>
                <c:pt idx="48">
                  <c:v>43626</c:v>
                </c:pt>
                <c:pt idx="49">
                  <c:v>43627</c:v>
                </c:pt>
                <c:pt idx="50">
                  <c:v>43628</c:v>
                </c:pt>
                <c:pt idx="51">
                  <c:v>43629</c:v>
                </c:pt>
                <c:pt idx="52">
                  <c:v>43630</c:v>
                </c:pt>
                <c:pt idx="53">
                  <c:v>43633</c:v>
                </c:pt>
                <c:pt idx="54">
                  <c:v>43634</c:v>
                </c:pt>
                <c:pt idx="55">
                  <c:v>43635</c:v>
                </c:pt>
                <c:pt idx="56">
                  <c:v>43636</c:v>
                </c:pt>
                <c:pt idx="57">
                  <c:v>43637</c:v>
                </c:pt>
                <c:pt idx="58">
                  <c:v>43640</c:v>
                </c:pt>
                <c:pt idx="59">
                  <c:v>43641</c:v>
                </c:pt>
                <c:pt idx="60">
                  <c:v>43642</c:v>
                </c:pt>
                <c:pt idx="61">
                  <c:v>43643</c:v>
                </c:pt>
                <c:pt idx="62">
                  <c:v>43644</c:v>
                </c:pt>
              </c:numCache>
            </c:numRef>
          </c:cat>
          <c:val>
            <c:numRef>
              <c:f>'7 Corn and Soybean Prices'!$L$12:$L$74</c:f>
              <c:numCache>
                <c:formatCode>0.0000</c:formatCode>
                <c:ptCount val="63"/>
                <c:pt idx="0">
                  <c:v>1</c:v>
                </c:pt>
                <c:pt idx="1">
                  <c:v>1.0051672559151483</c:v>
                </c:pt>
                <c:pt idx="2">
                  <c:v>1.0035354908893119</c:v>
                </c:pt>
                <c:pt idx="3">
                  <c:v>1.0114223551808539</c:v>
                </c:pt>
                <c:pt idx="4">
                  <c:v>1.0040794125645907</c:v>
                </c:pt>
                <c:pt idx="5">
                  <c:v>1.0029915692140332</c:v>
                </c:pt>
                <c:pt idx="6">
                  <c:v>1.0032635300516726</c:v>
                </c:pt>
                <c:pt idx="7">
                  <c:v>1.0065270601033451</c:v>
                </c:pt>
                <c:pt idx="8">
                  <c:v>0.99972803916236064</c:v>
                </c:pt>
                <c:pt idx="9">
                  <c:v>0.99945607832472128</c:v>
                </c:pt>
                <c:pt idx="10">
                  <c:v>1.0032635300516726</c:v>
                </c:pt>
                <c:pt idx="11">
                  <c:v>0.99238509654609741</c:v>
                </c:pt>
                <c:pt idx="12">
                  <c:v>0.98286646722871907</c:v>
                </c:pt>
                <c:pt idx="13">
                  <c:v>0.98422627141691599</c:v>
                </c:pt>
                <c:pt idx="14">
                  <c:v>0.97987489801468586</c:v>
                </c:pt>
                <c:pt idx="15">
                  <c:v>0.96464509110688057</c:v>
                </c:pt>
                <c:pt idx="16">
                  <c:v>0.95730214849061734</c:v>
                </c:pt>
                <c:pt idx="17">
                  <c:v>0.96165352189284747</c:v>
                </c:pt>
                <c:pt idx="18">
                  <c:v>0.9553984226271417</c:v>
                </c:pt>
                <c:pt idx="19">
                  <c:v>0.94805548001087847</c:v>
                </c:pt>
                <c:pt idx="20">
                  <c:v>0.94125645906989397</c:v>
                </c:pt>
                <c:pt idx="21">
                  <c:v>0.93908077236877885</c:v>
                </c:pt>
                <c:pt idx="22">
                  <c:v>0.92983410388903998</c:v>
                </c:pt>
                <c:pt idx="23">
                  <c:v>0.92901822137612189</c:v>
                </c:pt>
                <c:pt idx="24">
                  <c:v>0.91623606200707097</c:v>
                </c:pt>
                <c:pt idx="25">
                  <c:v>0.91650802284471033</c:v>
                </c:pt>
                <c:pt idx="26">
                  <c:v>0.9129725319553984</c:v>
                </c:pt>
                <c:pt idx="27">
                  <c:v>0.89747076420995375</c:v>
                </c:pt>
                <c:pt idx="28">
                  <c:v>0.89366331248300246</c:v>
                </c:pt>
                <c:pt idx="29">
                  <c:v>0.8865923307043786</c:v>
                </c:pt>
                <c:pt idx="30">
                  <c:v>0.91813978787054662</c:v>
                </c:pt>
                <c:pt idx="31">
                  <c:v>0.92249116127277675</c:v>
                </c:pt>
                <c:pt idx="32">
                  <c:v>0.9273864563502856</c:v>
                </c:pt>
                <c:pt idx="33">
                  <c:v>0.90807723687788955</c:v>
                </c:pt>
                <c:pt idx="34">
                  <c:v>0.91922763122110418</c:v>
                </c:pt>
                <c:pt idx="35">
                  <c:v>0.90889311939080775</c:v>
                </c:pt>
                <c:pt idx="36">
                  <c:v>0.91623606200707097</c:v>
                </c:pt>
                <c:pt idx="37">
                  <c:v>0.90862115855316838</c:v>
                </c:pt>
                <c:pt idx="38">
                  <c:v>0.9175958661952679</c:v>
                </c:pt>
                <c:pt idx="39">
                  <c:v>0.94587979330976335</c:v>
                </c:pt>
                <c:pt idx="40">
                  <c:v>0.96328528691868376</c:v>
                </c:pt>
                <c:pt idx="41">
                  <c:v>0.98150666304052214</c:v>
                </c:pt>
                <c:pt idx="42">
                  <c:v>0.97008430785966826</c:v>
                </c:pt>
                <c:pt idx="43">
                  <c:v>0.97144411204786507</c:v>
                </c:pt>
                <c:pt idx="44">
                  <c:v>0.97470764209953764</c:v>
                </c:pt>
                <c:pt idx="45">
                  <c:v>0.961381561055208</c:v>
                </c:pt>
                <c:pt idx="46">
                  <c:v>0.95974979602937172</c:v>
                </c:pt>
                <c:pt idx="47">
                  <c:v>0.94642371498504219</c:v>
                </c:pt>
                <c:pt idx="48">
                  <c:v>0.94887136252379656</c:v>
                </c:pt>
                <c:pt idx="49">
                  <c:v>0.94995920587435412</c:v>
                </c:pt>
                <c:pt idx="50">
                  <c:v>0.97008430785966826</c:v>
                </c:pt>
                <c:pt idx="51">
                  <c:v>0.98096274136524342</c:v>
                </c:pt>
                <c:pt idx="52">
                  <c:v>0.98993744900734293</c:v>
                </c:pt>
                <c:pt idx="53">
                  <c:v>1.0076149034539026</c:v>
                </c:pt>
                <c:pt idx="54">
                  <c:v>1.0087027468044603</c:v>
                </c:pt>
                <c:pt idx="55">
                  <c:v>0.99646450911068807</c:v>
                </c:pt>
                <c:pt idx="56">
                  <c:v>1.0095186293173783</c:v>
                </c:pt>
                <c:pt idx="57">
                  <c:v>0.99510470492249115</c:v>
                </c:pt>
                <c:pt idx="58">
                  <c:v>1.0013598041881968</c:v>
                </c:pt>
                <c:pt idx="59">
                  <c:v>0.99483274408485178</c:v>
                </c:pt>
                <c:pt idx="60">
                  <c:v>0.98558607560511291</c:v>
                </c:pt>
                <c:pt idx="61">
                  <c:v>0.97905901550176777</c:v>
                </c:pt>
                <c:pt idx="62">
                  <c:v>0.99102529235790049</c:v>
                </c:pt>
              </c:numCache>
            </c:numRef>
          </c:val>
          <c:smooth val="0"/>
          <c:extLst>
            <c:ext xmlns:c16="http://schemas.microsoft.com/office/drawing/2014/chart" uri="{C3380CC4-5D6E-409C-BE32-E72D297353CC}">
              <c16:uniqueId val="{00000001-D756-40BA-99D0-4675D76A7721}"/>
            </c:ext>
          </c:extLst>
        </c:ser>
        <c:dLbls>
          <c:showLegendKey val="0"/>
          <c:showVal val="0"/>
          <c:showCatName val="0"/>
          <c:showSerName val="0"/>
          <c:showPercent val="0"/>
          <c:showBubbleSize val="0"/>
        </c:dLbls>
        <c:smooth val="0"/>
        <c:axId val="700091056"/>
        <c:axId val="700095320"/>
      </c:lineChart>
      <c:dateAx>
        <c:axId val="700091056"/>
        <c:scaling>
          <c:orientation val="minMax"/>
        </c:scaling>
        <c:delete val="0"/>
        <c:axPos val="b"/>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700095320"/>
        <c:crosses val="autoZero"/>
        <c:auto val="1"/>
        <c:lblOffset val="100"/>
        <c:baseTimeUnit val="days"/>
        <c:majorUnit val="14"/>
        <c:majorTimeUnit val="days"/>
      </c:dateAx>
      <c:valAx>
        <c:axId val="700095320"/>
        <c:scaling>
          <c:orientation val="minMax"/>
          <c:min val="0.8"/>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700091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plotArea>
      <cx:plotAreaRegion>
        <cx:plotSurface>
          <cx:spPr>
            <a:ln w="3175">
              <a:solidFill>
                <a:schemeClr val="bg1">
                  <a:lumMod val="85000"/>
                </a:schemeClr>
              </a:solidFill>
            </a:ln>
          </cx:spPr>
        </cx:plotSurface>
        <cx:series layoutId="regionMap" uniqueId="{15C81204-971B-497C-8FA1-F4DF41A40619}">
          <cx:tx>
            <cx:txData>
              <cx:f>_xlchart.v5.2</cx:f>
              <cx:v>shortfall</cx:v>
            </cx:txData>
          </cx:tx>
          <cx:dataLabels>
            <cx:visibility seriesName="0" categoryName="0" value="1"/>
          </cx:dataLabels>
          <cx:dataId val="0"/>
          <cx:layoutPr>
            <cx:geography cultureLanguage="en-US" cultureRegion="US" attribution="Powered by Bing">
              <cx:geoCache provider="{E9337A44-BEBE-4D9F-B70C-5C5E7DAFC167}">
                <cx:binary>1Hxpb9y4lvZfCfL5lZsUKS6D6QGupNoXr0k6/UWodhztpETt+vVzVI47dsWdO/E1XsBAoFglsUqH
D8/2nEP9923/X7fZ3cG86/NMVf912//+Pqrr4r9++626je7yQ3WWx7dGV/prfXar89/016/x7d1v
X8yhi1X4m40w/e02Opj6rn//P/8N3xbe6a2+PdSxVpfNnRmu7qomq6ufXHv20rvDlzxWflzVJr6t
8e/vd6v37+5UHdfDzVDc/f7+yfX37347/ZYffvFdBg9VN19gLKVngtkMcyptxh0u8Pt3mVbht8uW
cM44cTDhkkjqEGw7D7+9P+QwfhffRnF4UA+fPvdEx+c5fPli7qoKhDn+/3jkk+e/F+9WN6qeZiyE
yfv9/QcV13df3l3Xh/quev8urrR3f4OnJyE+XB+l/u3pnP/Pf598APNw8skjWE4n7d9d+hGVf/1s
Dn4RFfsMOwwLBzuwqhgV9CkqHJ85jGGAzGbyOVQOVXW4jZrqrq5hvv55sfwDNE+Hn+IDgr5BfFav
iw/ilElJEYDkwF9P8ZHkjEopmaTCpjYW/ERrVro7/Dos96NO0JjEeoNonC9/Jv8vags6o5ggBzPk
2DZl6AQNYZ9xjG0sOQAhOXPYw2/f27DzKNYPn/zf7df9qBM0JrHeIBrX/s/k/0U06BklDFMJU40Z
ByV4qhsYoTMb0EJMwDVusxM0rnVTR+/8Q6rrF+jI09En6ExivkF0Pt68KjqIOzayJcXi6NGfosPt
MwZORUgbCSkoObVcH+9MrlX9swd63qf8PfAEk0m4t4jJK3oTws8cbHPBBHNscj/nj2MwLs6YFAh0
xZYIEYlONOZjbMJYxS/Qlu8jT1F5m15ltf/Zwvw1O0bkmcQw7WDLJBGUT3bqMSqCndkCcykJZhSx
08B4pb7EB/UCTP4eeALJJNsbVJT9azp6csYg3AJVQRhyEsbtp5BMYTEHFy8cjjnnhNKH5XDv6Pd3
3bvlIS+qKDZ3D5f+7x7/ZPgJPpOgbxAf7zWdyzT/BFIWRzCJQSnICT4QiBFBEERrAgviyBN8PK3U
3W0d3zb1r6PzZPAJNpOQbxAbf/azafhlc4aQgPx9CpSfSfS5c0YZ5DRiIgN+zFj8u+zQHV6iNd9H
noAySfcGQVltXw8Uis4wJpJwwrm0JRPiqcIICTyA4IxzhPCU6INC3Sfz9wZtlWWx0vELUvzvI09Q
mcR7g6jsPz/MzHP2/NdUhdpnAAkC1y8IQegHTgxUhWE0JffCAX36IR6b/MRnbdKfPdHzQfL3kSeo
TOK9QVQ+rX42B7+ICj1jFHNB2ZRUHimVJ+GYBN8CBgxBpg8e5qhKj1XlU1zdalXFL2AqHw09gWWS
7w3C8uEVfT6EycQGAwb5icB0ooifmjCM8RnjAm6RQGb+qCwf6kP0s0XyvKLcjzpBYxLrDaKx8n8m
/y8rCRESEWpzbFME2eQpGqBFEHdhSGoEBz3hD7/9zaF8OUQv4MJW98NO8JgEe4N47M4f5uQ/dyVE
nIFRkkA5ynsm+MTBS/uMci5APZ53Jbu4qnRj4p890fMa8n3kCSqTeG8RlVdM7Sk7I1QShzNEIcP/
kb6nZ6AeBMJgwW3E0WTTHvuSXQx5SvUifvLR0FNc3mZ+vwOj+8/1pV+0XvwMEUIFBur4yHSd+hIk
IQZwIDKD6tcznMsOmMkXcS5/DzzFBIR7g7qyuX49TMCCQfmR2450bAx/kVMLBhYO6Bhuc6CUJdS6
4PpjXdkcVHV4QYLyMO4EkUm0N4iI97o+RQLFBS5eOOy5iAs5Zw6FrIVQPJFlUwzwGBFPZ9ocvrzA
zX8feYLKJN4bRGUPAcor2i5KGeTwwHw9V1iZyl7gaChQ+BB8YWKf6Mlem/+g7PV09Ak6k5hvEJ3z
zeuhQ0AlgNmSEGlB7WuyY0/jYgklGASNMFAlhvvA4ZOH3/5WIk4zCIzzF9D553+PPEFlEu8NovLp
48PMvEp0zKhNgSmWBFwIdB89RUUgIFqg/gJqQ4At/qEY+emuqt99r2H9syo/HyKfDD/BZxL0DeKz
f0XOmAKfD34dUkkOReOJgHyKj5RnAvJ74MmgWvyNKHvsafZ3f5lDlb5Aa76PPEFlEu8NonLxr9fT
GiCNoXPCgXmfMkckHPkUFc7PBAF+zAY2/96YPfz2vS27uFOqGrL28KKS8dPRJ+hMYr5BdM6vHmbo
P7dplAB5LKDQYjsOQHO0WY95Smyjs+mKYPAXNCydMjDn5i7ULyApH8adIDKJ9gYR+fT5FREBOl9K
SPYdaLBA0Mx6UsgHPQJEMKQ34ISO/ZQPv32vL58GDf234cOHzy2Rf/AvDwNPMJmEe4OY7Hc/m4Jf
y/QJNInBfEO6CES9/LHBFcorZxgJyPERg2YkoJUffvsek6lQsrvr49sXZDGPx54gM4n4FpHxHmbn
ucX5i8hApAwVSQfCMuhvvc/nH9svDiVJ4QCbj2xBnomU7zMR72A0lCZf4vmPedD38acIgahvEKGb
P14RIQyJpM0htUfEphCZPXX/EJQRKFsS4C2hxfLHJoubu/4lfMy3YSdwTHK9RThekUyG1BJYMQS1
FugTm7KU0yRmIpuh0gIFMmeikk8bxW4gHIONEXd3P1shzzuYR0NPcXmbZPLmFd3+1FUJyQuBGb/v
rjjRE9jZYkNrhQ0hGD2mlyc02QYymeY2HX4dlu8jT1CZxHuD2rJf/2wOfs29TB0vkJx8b3Y90RYO
9UkOFBqi952up9oyOe/1nanuXoDL47EnyEwivkFk/vWKiQuEZALiZCDHgMwn7EhQPnb8U6kSEhuI
ooGQsTE6bd77l0lfSPV/H3mCyiTeG0Rld/16+kKgZRKCsHt27Og7HmMC/WGAB2wxgnalKZec9lo8
JmCmIvD0ryjihwvPRYjPe5cng0+QmUR8g8h8ek0ahsOuIzw17YH/mIr79tM47D7Rh70U0P1y7Fk6
abX4dIA2ZBXWL0n2H489QWYS8Q0is3tN2tI5I5DOQ8CFIfCCSjF+igyTZxA6Q/ueBIYMqOfTPS67
Q6xeEI19G3aCxyTYW8TjFUtjUEKG4jFszbPB7x9zxqd4cHbGgXnBwNBMTf0/lJB3BzNkB/XlBSbs
75GnqIB4bxCVq9XP5uAXIzFII6G/BaJjIMAg4DqlxWAzBXUoKNL9Dtcf9rBeRbD3+t2qehkyT0ef
oDOJ+QbQ+fkjPq5GPbnzF3foQ4PltJdy6q2Utg1bwk/oSwnaBYEbVDe/NzM9jgFO9s7/82M9HwWc
DH8iyf+njfn/vGn/7zcb+If6MDu+EuHRvv2fXz2KC69oOBn6LX56Lkz6dmn15ff3oDQMvMrfr1qY
vuRJ5DXlGo97wB8NujtU9e/vLdAvABNSUAEB97eG5g4KmtMl6GUGNBGj0Kn5rc9JTbwYvK/BOZu2
1zjA7XBIpI5boKppxyxcggYD2I0GS4VMRaHJrT3IeKGzAaoKf0/It/N3qskvdKzq6vf3GMQp7m+b
ntWh0FxCKHeA0kCwo4oxBNdvD1cQskx3/z/csrJFKNSrAYXZeYuy+iqwtZs0kds1+eiPOBi9QVKv
CYOvDkvD5Zh1Auzu35P23FPQZ55CgHWCaYK5OLqGx0/RVsgaS4HVSmWynBdOcN3KfDe2A947I8nn
Q252hnGvjWyXhdiahU79deiLaBE5Y+JS2xj3549kQ9x2OjEUQbgHzBt0c0Dz09OJMRaxeSGQWtlD
0bppZtU+akbsZRn/ktcJusj6Zlnqql4QEv5FHa69BpIqHwvbVY51FSjOZ43qmgVxnAC+IE9cLsfU
U8h2PI6sblGQEntc1+FMFIHja26WVlctOxsHayvsP/xcosmCnErkIA6rDdI76BuikJM/nuTSQlWv
K6NWSI5oQ3iPZyLSZlbEgUcKSZd2YOJFlfb2Ehd0keaNWxGP6brYil7dxJrb58oWnwIbSQiHfroA
nGeeDRY6oYxMSjJt+Xv8bHVVJ6YTPF/VYXcVdMzvCMpWGrFhESLJ3EpG2htI+dmRTb3OHDt37a5c
ZSzqPRKk43lunYdo+LfP9cPCZNDODq2j8GDQb+1M7xR4/FwJsvrCroxc0nRV1op7BDWR51iDcQus
trVTu0NUy9mIVbKww+5jkXfa16rs3dEZ8S5vo3+zMJ0Jpicay6HBHjZwOfDmCWjFm3pcHj/SUGE0
hkHfLkmCu7mTBNaGmXwGRL61k1lsrrNgl9okvCy7LLlRmM0Gp4+8kbJ4npu2d1FQ9HtFNXd1azV+
22d0PZBwpfSIPpkudHkbmN1IstHNhMU9J6U3bOjxlrVoTRs6VzgxO9yfJ7CLc9Vb2nHHwh79uLdm
g+jJrA2Gv+DFLq0nLNnPK623tOKta4pq5RD9GV7HY7t9RTI3S/CSWNWedMaaa22GvVG+GIavcVLa
MxSxxu950fqcqt6tm76fMWlif5Rj53aqa/3BFjc/X4lTAeTHCYaMD8w1hYWM7Gl76eMJVrkUYZLX
zdLuGpfZud6TMNiUSsqNnRCzSsowcdNStBd90O97RcfNmCp1kUTqwmr6yGW1lfoKW+FGtgZ22vNh
PpQwQUPzpYs0yD6UwSYNxmATBfy2KJN4EceDhPm1fegF7HzGreJzUKdeFAnpZb1dLXRg83Vn04tU
2DdyiNpVVHG0twwcjn+lMgzXNWsuWslKj0QDm1UWjs6PhyySexwIveo0DmYN0xteqSuAsdlndd8v
q9rBNy1Vw2UUnPcuby5UneMFSkd8M1aNl1YmOpdJUbrdgKwZLJ7Rr0Kf2TrznDpPFgVyjIdxEXqO
rsp5BG5qVahkRemY7mpZpDvb+WtobOX3PQ53dhah+Tg22QocnI9Yk8xBuWMP2SZdRkNFt6wL/WSb
Yl1vmYCnr8ss3uG48nI7DC/z5NNgVc0SXFvlRngcNsq0eK9i17aGYc84uhBOafltYYSPbSW3XVSa
FXU0X2eo5y7WBV7B5q7Er1Heuh0d9AaLZnBZFFfbJpZeUo/D2opov62yYp7lDVmmVXBQbftBFFqs
jxixLDJeGRHs866q51Cw+exEEq/DMsvcvnOcbVLrFcmtfVjUasatjG/Bq65kyeNLXotNXudkG+E0
vgysNr5EiYxcjco9MbpcWFaJrxvFA7DMQnmsp3OobIdbpwAZS6GGfWfBarHp0LtNNmxtnnDqhrS8
lCxOVpoYtGiK+s+4DtW26rHyB9lUXsOpJ1OnXw9cdB4ZwMsnVpjPREtt+JEs2dLpUA2ILIMu2qcj
D+YS15EXaQxmVvRXSafU2nJwfN6jKJwnLS28sUGxq5jJVm1ExgutYnQRsMKN4yRelUNz6E05XDS5
1V+0df5RpulmbGqyHHFPrigqrfO4oxBvwBmh6EaNPUwy1vJ8GJTLikqunWxcNaHk58eDE5p4JUUW
ucfTUSpxfyGFplqvbjsxO34WJXHHwUL1i9zW4/Z4M2xgin1HKDqTeSzmOUetV4RVeGmmQ5aPYgVK
ErnH06EEY2pI1O+oYYvjRxSpKPQ6vK5I3nmwZypa2HYaXqcq4oswpcgDA2NdHQ8ocdZRNox7NN0R
CdQsM1EHLil2vCLs4niobZjQgQ63x7PciHEP4vk9BI7roWoLt42j7Pp46Nvgsxi5mg9gtN2qqfvA
tRKEXV7TmcnyfD32ZXEhs652nV7W16HiM3Cw49Yq1DppiPyIY8TdvKu6a6JbH+vwY6FyvowcPiwb
J6ldzapmVjdF4iJZWfumShu3GW3t9UFZfBZl68XsSxen8Yd6gEWM2sqjmfMRO5X0hM75CtModpuS
cr+0+9tMN/LCCDfj9p8iJ+1F69KgGT42rN5Q1ix4FJklSzJXqbBdDjU2biAdP2lktsmCZNWDXsys
irpO02UrJ3PKWdXVzizOnW1jAunG3JhFSjM8C/nYeYMw2pVlNyyyPB3nYYd6t01SvEJF/NUG0zaX
RUfBcjXCzzqwE8YWzMOLUVuZFxHl56YPLqMs/7MmTTSnYHyXeaJcZRqx11Yd+VbQuRVq8wUqEupZ
g/0hqdnggukqL1ikLmPU3QS9xWZdKIXXO1GwllgrP8tkNAtEuMuiuLmfzYyO1mpUxgWyi6yKlHZu
nHxymqa+QDXzk7II7+3TmAlyM8BaNtUfAlnFJXiqfU7GbiNjqTws+mvOunjROJse8vzFmMGnELqz
mSF9se66/k9a0XFO42rf2F3oNR0YCejc8OkopVcVXe7RZFxGQpRLTCKvhS/4HGbjNQtDuo3DSs6U
InqRqspFfSdnSMbWuiy9CFfGkxHON4DfhQjjblOH/IIXY++mKOCzckgtT0R86UDTumth4TUQCi9U
oJRLRcAg0CDDfMxF6fdxqF0rUr1nLPwXspSBeLWZFUmSe51q9CZpSQJ31dG2J3hTR6Lb0nBGsBr3
uGk3SifWp3FcDjKnfmdHw1LEWbokcbEfG6HmkJBlC16qeE6taD12wzxK20+xHiBc6YMbRFIvTJFz
nYaDT5sIubAcrY9hEwo/6vVCNi33ByccL0R5aZwEr4MqDue86Av4eXt0US3AsbbjRvQmXUVDPzkC
nJ2jXLC1zMZdnCReGETdKi1zZ12IHCLwEDzrUGi5jaY4ILfmfe2YNQupsx6rlnsoVIm+RUKnPuqK
ZEmaYldmtt4jeRd1pF0HAfkDghpnlTrmLk605ZXw3oaVVctz3BC+dobRzBTLnVmYJd2y4aS/YnTE
G8UpuGNRl+5op3yB6t5cmCbI3VYxetCVKD7HPPrYpp2zJpURXkeL2G+y3PKgqZesaBOadROsDTPF
QlSZ44q4TVeoZPuynfEiDl1V6cG1qnypUnaBk1wvLOkXRaFXpSwGt+Za+DxJElfwwKyOD2/VYXVZ
NHKnw8JaozKOXWfQyKubGO1kni7GMMfzSN60bWnADLTxitQ9eH9Bo6UTJ5/LaLB2dVq5FCQbLFOf
0ySq3IrG+aaPeuHLpAnmGmLUsmnJUpLyPDOtWfbVvKqsYqXbol22/Z1xlN51WnT+GJivxSiI24Xg
wBOn8PKxXOGktOYi1GaZaULW4NTUjAJ4nsRVDKmqKt0o5dyvKjCFTdB/stuCeNEAIqRxnvuppa2V
ncBqmr6jDgLlKYXLBaygFWmI48oxIZDfhvWMBMoNu9SZ9WENvieUct5lbJurchYEhbXN2jrzR+Ok
flPxGSwT269rL07YXUbj8SKqZ3bM+cqupViYhLoZHcS6KRrbjWKRLGLgKtyWJZBqtdlN0/mNVYpZ
WJhy03U+1xG5MQ12RWjcvG/0p2Dsinkdyxu7CYwbj4HfdKX24HGIC3bDzKEnLPnQDOircULmBgNP
rkyTw8MN5NC21uiNOC/m2Kq1F1lt5yZ1W2yyGH4nc0B16yYF11Qne1ZxiE1JniytqE/942nTtP0W
PAtMcSs2UQ0+qnXS/rrJ81VqyVlbdmwnVNRtCua0bjawYAdhqu1zO83/wFFwYXVJe0d4tQLuYSdM
0Xs2lalncsU2tpDORlZNM0Otve4hjTt+Encd2wg7G9xyJOksyeLCwIqDe4vjqKbYmFZSl+Y88jIV
d1vThIXfoLTwVF53G8aH0I0jSJOoseHUCr5IbGfzrivQPHbyPw0kZJs2jMPt8a/jgUdt5HeIN54T
asu4JaLWRia5W9otXR9vqeJ03Ze1tehH+ZXXduy3aNhbTkLWzGL2/UFlgF7ZloEft3x0OaRfQ6Xc
xHeQzs7FGH9GZTLMLbTHkNJd0vKizxi7sBzwPjoorlBmO8sSGBzXaofi6vhZ4/TGC00rFlVBLAil
LTwbh8hc6TTyRF2XF8ezAKoCaybaxD2ehksHCmZzWMbKL1kez+BtQMUMlgy5TJlNLoc01l6amdiL
xqFxDbAtq5IMkdcz3O9RV28bFJbXIfwGuI0rqDSEaz2U+ZJSeBxjcLkVMv2Ag45vcS1Wgnbcp6gI
5yiM8FWdYnQVMezRCh4wqCWd6w5BBmaHM6CmOtduJvURamYXfAnpht4KsL8ebJ3TrmNZ57iSaD2M
CK27UY+5ezznBUUup0XpC83cBBKkjTUI4dl5NngVkGhraoVXpBFmMZJebIqo79YtBHZN14/r40Fn
oskfnUfDEIG+9ePMhnkGlzmwuxhXw4zhJeNlVLilc5kVTbvmoEQbiMtbd0wjN88L6cOIZMOj0Cz6
qtzbwRjO7dj5w0IjqANHyoe4YdUrlsxULLJZE+Zbu8n+MJr9FRgUbqzMLJFMGHxbvG01igHY8BJ1
yV6O8d4YSEdq+wYivGWCm30fw6MOmMJ35xhMJMm2NXgB4XSWmwz9n2UWpV5pJ58sRF08IuIlSXzD
FKRehqwIxGhtwKhX1ToGFZS3zkgPfOTLTrQfLBU1Xjt+zhEbfabi3AtvoiKI3bZO9EL1FmSAIoRV
Wg0errplQutLCE4+RZOHyWi3GPS8QnbpF+XSxskqzFa2iS5SxYJFHUCEa1ehi1WYu0GnFdiKcGvR
YdXxyq/Kdo0qdNDNFcT5wSwoh8ode4hqsOF4lZDA9py2X7aUpoustfAyY6BTJY43MdLGQ6K5oxZv
5sxJD306Fi68huSTrVm9UoXbBxChizBjK6DavKHN/AQ4pTWfzOXxkDs+MxFb4kTeVSPImTTVoiRs
hUWNZlBJuGRxL93apJ6tceFaqhAedNvOu1bkbkosyy8Se5kw68oiUTXXZctnvc7+6mUDQfxE7+TC
K1PxEV4kaM0CJmK3rHrps2GUrmPCwtVxalxwnV7cQjqkc/w1gKkuukD5owV+28IQCNRpeUg/k6TI
LwqUl15Y9vl8YpBVMdZfwHCcgxmK3ILY8lxYoeOqjpdLkuuvndNTL0gce4576XwMGdnL0lnpuJbA
gDK8VllEIb+KyAcmiz9ME2fruIAUmMog9yLZJVu7rDZVWfDLlE/RlzJ/wrt0ik8Ayc7Kgo+mbGM3
NuWBNXXiZqwcF1XnxB5rs8CLoxS5DtgQSNrTDeW4d0VGgDDjJNpbmfTr2Db7Os34vKqtjy2YH3iF
sdgkQytmRQHuSwSF8aEF2niBCaJlnVlyMaIrOe6bItaLihfFZRwDY2h6N29S5sLbmTgk5cxetHhw
Cx3k2zYrbEiWPiBcoy3qSOHDEq4gFyphEm2zoWVtNoWhme9kpvSwhdqVdOo/FRBHbieqtbb7aA52
D+yXg85JhvlFBAS1stiFSFYtHdChQF3pjSGnmySTwzJB6s8SYqlF2opLNLLdGNixl0L7/ELgCLtZ
K5152rX1LLvpgFReWnHS+sBSl+e6jK85TX1rDMQWUGu9xAE+KYAXG85ECpRyonOfNyPb0BS0f8X7
tJzjltf+0W+Elv1BDg5ZQaCw1WnY+WkFT5/R5FKwLvigEzXXxfAR3lTd+Sq0OxcNTQlEtdHeGCfK
x116iS0JdqsP9RqProOL0YvtLvOqKgi8Bta0S8LyvNXVPrXywosSuJ4OENPGKAggLSqXXVXaXqAC
4QI30dVp71p67Pyw6MkaNxr8Zs71PODjB9jiUayhoC1G7/hnheMic6uAuHFd/CmaLHB7dKOVnFtp
R3OwQgKvizyz11EBOWXBqZ+Vf4kx+ysBgmI9Qgyo3NZ2xPp4ruzW7aM4WrG40OvC7vXaTIfj6fFA
8Rhn7j9eDgr2+O6Oy2o+dNG1sNUCF51XtuwzT8vGq2hmsxmz6DwfVLpsy1wuzXQDMFPrUYsEvMng
Gmkyv454uT4e2mTA8+FLBDk4QV4Pwdo2yJp4lVk5hF7nTQHVmiZuL1VQbFOZiLXKSeZlRX4Y8j50
LVIJWPaNtR7t8yqXDWSalpjx1FguZlE3D8NkvArKXLk8GPM57sJLvjBVkF/HvP1gkCCLFl72s0aO
k6/7ULq9MfZmwKNPFoXs+HVjoKwiW/EJ9bm+kcGgb0ZeuCrs3bjtVpZm6bojYthHQ1z6DrcqP9WF
G8oMw9Rk6wBFaBnWVgHANcBkDGo10sACRrvObdfqrXwNvQ4ukKv0ugfDVRTpWurxC4DNwWRbzop2
SrjCTmo/LoY/7K6W+y4aySKTrIBE0UviEbyxqTRkgAP1Wy2A1s2AWWmyUJ87SbUTWqtN2aiFhJXs
W0hJuCsGgqiPsIeqmS3G9A+W52YTKCAbgrhSfgX1sm2aqT3B2vpYSNHNOcQIq6wO20tpyXEqP9S3
fRot+Fgv2rGm15xHegEqoJZBFKmPWgUbpRLr0ATA3sHrGtp9n0fZHlw0JEqynRUQjB/CAjieJvY0
7+nnNowuWRDzuzzq/LY2ng025jwLSLtVYVK6Bg3Lklbsr1wRAamXA7giINKzJrqSPRR02gZIXkio
ua/DKl3ZVkd8ntNx2QRyXIwKTMdAMgK+pa6Amht9XXTJApX9AiiOal2pKnHrqGH7sAwz4AM19i3W
WFturNAfKkl9SPa/krJaQkLJVqwkiRtydZ7iFt8A2bYOgVCAGEUOGwcyuIHo6NrUQTObzngJ5bgm
r/m+hsKw2+ejtTS0qWd0UDcR5Ahe0kAWHJo89hLR6gVFtceCIfEbiMwv+3A3JA7fJUaDH7LYrRHV
sHL+VH1d75vYxX1vubGD7E1BCpgY6AVYdUlvzU3R8l1n8p1IVLzFmcygPNhvoDqpV2Azdy1Omks7
Z4eUQkhMs9zXwPheJKiyPDsCJ4V74ZasuWoqcMZViITfi/FLVebtkgY0cS0gV12oW6k5Q1DANSaa
JyaMXN7H1Y6ItPOTroEsYURulw5m2TTD5yiqIUTvDN4faSnYNLqAshG7wuhQElrMldbgwur/pexM
ttzGtS79KrVqzn8RIMFmUgM2otroG9sTrnTYCYIgwAZg+/S1JfteZ/pW5V810ZLkMCNEgcA5e38b
jD4Fneyyqqu8YyM2BhWj242UYowtA1xPvr2Jtdd7us7P+LbWQ6Bj9EBy2naajn4SRuucxOFIC8nd
bUcwwDBFNGlQx+kmoQ6bFj9fecN7bMMmnWAj9as7nqbGniFzsvNCPoejutfMDI/Vpkco0NxeHGUS
5WNJG2azFGz9vMbzXaxj98ylzRlO73EV+lOzRfNpCoJTTevgTq/zO9dO+zD25TmsRlyBcyBTd4Fl
I9fgPu4aJ5U0SOTGzf0GaZuHcGz8eRS7re2rkxXj0xZIKOnsW+8tuWa0zmbuoNiu/TU3nr526hbK
pBOhPlb5OHthEQSMZ8tsP9x5rU6bw0RmpqXdT3uwAqJQ7TJeqn6iacOhpDnbZe4jVnjr4GVu11X5
TTkwSgVZafsqibneD+GsD5OcxlREPdmvEqcDeOOdUFH4eXhdMSmz0t6vdBqO6ySf+ULFXb129CQt
yYLed/NljVkiq669lE5KYnSRwFaCveOLXbWi8awg6M3j6BabQfsPqbh7x2yPKtytd5tX6y92O6xC
HEfPF3eBA68ZRZIJEnco3XvBUQmFcJ4eKoPp0Busc64HBwel/GFmEAOWYbtEfkn2oxnljqAJyTlc
iTTYcP5Q2Aanqo3G09jGr/MS90VPhzIlg/ZeQ3/NMPHgP3WWZVU5xhMclZqelrL+PnlNsOua2jnq
8Uks0fhpWt1Po8UKG+pNFxXBV+w3Pim6YasOfKzWtII/vypYY6QOvKINpy6dXXe6CxZ4wB0Kv9r6
54134SFe2jef1NWZGdqnq6Zx3nSll67KcAxCRz5GOEQmomVLqFeXhVsV48bTaQn3Av3/ydiqT1i8
BqcWNWNpIRzJidoCHW5/YY47HpcKqilryUVUwZur/HGPueoNVoUD8bztzW65lhZkgOFLIwN9iWL0
0ahTabzOfrLYWeRYHRwL00RCOClJMWHpPfqCbsfOl1Phi/VMUG6cveuDoJiRBz6eyhkVYedGfTLC
ljqKAGZzJ8jLrBpblLUjMqc/QUlVJ+5pkprZ+bMp+x7+RNm9eH403TtSFiz67LKVvRhnCF42iP52
lp+FO9lL2JDhzMZyH87ERYtYl0eckQ06nXixa8fu+n6DnxdZmZUQzk6q8dWp4k2U6oH7aU96fVoc
igZRLRenRslXub6XNSwYl4xy8T2o+2Y3Vsw/Bm4THWL7pngL54DUZRqE0qgkwMIOuZXi6dDw7Shk
1+UlJIskMJgw8AcuR23gCiSxIbtl4hD9wnr1U+rw6VBDFxrmvhz23Wj6rJzYkrRgKRImsL5stOQU
K2I331UsIru6gRE/aftKPTHv9VzWKxxtWEyN9uYLF8kWY0qWJrwf+sHc2+vDbdppcAWDQ5H7cLmH
aYlavbeRvguvNrW/EHNhyz3lrNpHNWb4WgPqWVci76vrs1A432WLplvbOdjPDYE3Gk/ZNDR4r9SX
oJ3M2a+bIkIZexqCheXdJptDVSt0ClUFlzVEBxp7r3posEwi3ZE7fllj5ebBZbZLvZ+Ve5GLPcZG
q1M8y+rQu820x7y35V5MAoixyhRNu/1RhR5Hh6zi55GIC+4T434uvU1n1Rzo3N3Iw2jQ+Cs1dmBQ
5JIa0evCH1rn2LnNl5nQKpNzfOo001fXPHyLdZOg3j8insVfBktOYl7WE2cjzao6HBNAPh9r5Q/F
WrZz7lT0VME3+ry4PNsCGyQDStI70vHy4i81Rzk85T4ElOOEUo+ELfkq5363CQX3AEWojqD+qdEZ
4G1SKDvF5FGWqN7EL7WOi7iy6Yza9bw00BMmRY+EDP1977b3kOhzKWn3xzK53xkfP1ir230Zm/Wl
gzwNaeFFdJ7Yzxbi0m083EZG6XaFj5Ij72zTZlSp8tDwANc5FxjxRr76Q++mEeSMwmh/eNToTNeK
lonrrTbtIZXBh/oyVZakBOtGAjN+OPOavMAAd7NGw8+Z0LvtoGyh7YPdmY7CPE1S+Ye+hVJRL5tM
pqFd3nTMvjtmw1tN4xaoM+nrNqJq1Rvditsk7LVwlUSEmo4t9mMGlnJRg3GLderbbNVwNoeaOsXo
hOyymfCtalv7ohFGuVQefZP9YwD//zmQTLzEA4FCrQUpqjoGJhC7w9Gfu86FLICnt9cesKYfz7Y1
Ho63l9XqA7MSIsZaZ7EkiDo+YLu4cEvl2PTH24PW8zsZZJMtQDD8WHTHMezg3LuN+6+nErb2YV4v
EJvb4+2BXTu1+Np23Z65o8Dq0VoI4Ljk66SOPH3Evk6xhFwSljL58VyLQCR88GoGRKE5lKJURz2T
nw9xJEKZBP2J2N49GG/8Jq3q83pbcYB53fTROr0+3p4R2QaYw4P3OmRVk0wQzY4/ni7Xp4JT/KEh
ZqPKMJXBV+6OBIvWcbs+3F7+emBhJfJewqsVTLbH2wFuB/xxqH+/N/hxtoW83Ss0YFvayKbM2TK/
3X5M3t67HUC6Lf6k25/w2wFlBzgLMONbD4302AYzvginrvrjj9fXN3nlbNCaB7Azk2fSqNE6NROa
fHh37fH27NfLsnJQqHKLWgk/8ev92+n/7b1fL3/9nAebRya/jtxw1kA70CNKe3yB1a9v8fbacTp8
E8LwIwa/C+NS+MfSH/xjM1eBl1qmAGTEspjnKIZ0+Hz7Acf/GlPTHZZw6cwpJurnccNNY3TcfkXZ
ThrOMP7l9oxUkcnd2n78euv2fnT9sdszE0emWMP28Otwt/d/HLNdIPz5Hfg5RTEJQ8Gzx9oEP5/d
Xt7+YRTowBs5+qnonmOYnwfbVVBwp6DJYweXVdMrc0RdlFDuNYfb11zdhtuvr7WRu+l6Ud2upEWM
/fH2MF2f+cEq4ZKIKnf4vBz7Ti9HCnkeoh5e/nq4vaeqDZ2hA9Vc2rJLbKPa/PZBeI2L5PawhgPP
uRwW4CKRfo3rCagTeIGGwUAG5zIkV66pWhJPDrsw6LpkFZD7YnfNIxUWXsxAbEUvTjQOCezmolZ6
wRId7FTf47Zs1SvR+smTkGDnJV9h5SeQzp1k4wTYwVqgQKOniKHFJ5KkKzq8BNbhayPovaJ1tKOr
/BbF6HdghL8GLX6hsldnEde0o9v3aPUOkzZ+qsuKF8bzLj6GWwIK7CJ5D/qILW+0Z/eW1vzMfb6r
tqvYLMpzKYPqGOIPTOYkXM1XaHHwymGMJgDAZFfim8EBwWQkxtg1tyXU/7X3oW7avGoaBahFBocy
8C6l7w+JN16Wqzc8WpWYoL5HYuDkr6ZModZNtodHOq4ZM+O73wwPUMyKsXwlLidZtUYfHXu3gQrS
1sYHw+UHZusMJiA+DxdF7UTgtfr1Y9vg3vsKXzeM2WiNo4R37JXO4R+OW7hG1ekS2o/IwmdZ49BJ
KDZRS0ojt1StcHAqimYBy7jwm6Rio07FKP3EKd18hAZ04aX40ou+QevRkITQ5dACtqjh3EwKvWVZ
PogIfiJfUcprv0zCLuzSOPMaf0zh5kCQwdZhuxkCqm+d5cqjbGjdiAXqED03TZAQD2fOoBM7lnQ6
OHysr75CteuqBv55TD63QUFjtFmeQonfDeXOTOWjsHe6Xb28VTL147FLsJ+PyqyXTuhpGxPVGcov
GIEBzEGPFCVgm2Tp+xGOFVRJSsUlHrzn1dI4LQM7pmAjniBRXfDZTdKtAkSxQF8VCpy9ISZJzTaa
dIF+w9X5J7GZ3aCT1gYGNwr8g88xuAih+3Lz4WF4VbFNos+D0f2KBsLgkqVkyDC26wz1YZtBl0+W
XWm799V6Gpq0+Cq6eU3ARGcgJMt8Y2GPD0ye1pB9K4MyY/Oxk45OB4tzPA4uzUuqVpgoqiyGxd/7
gLxSF+TOznV6ubOVXV5pM9Ld4jhrjiqZFrrSbjb07bSv+RKnfmX9l2XtQCW5+rTFFWgApdjLpol5
hKu+265tw+0tLuNkGGfy5OrVwSrE4tz022daUnZRmw0PYS1VWvuQCzZOwwNnS/jijFUPB710d/AV
AXSy8mUBXXyI0SQmba9xgXoihHjACHAfn2YlPoHxO/3oB3p7rqoua4e6BelTouJxMWxiMH7gWsAr
ebDRoEyY6WVZ1vpu6upXLBTTy+3BLsdlMe5z3Z5FiSPVvfetj7wYPVY5v4T+ALXf5VgKt++NEOOR
ilk8CM+JklntvK6kmKuaeB+G2/UyccQTr8Jj5XvnFsZsNLHp1G8MHoEdnUSFT571wqeFiN3abNOD
O9LnXg8flati/NMKrXr19H3g2wGNOpkPEZEeZo0BsE1LloyooctVPBStb7w7gs5uwl6sJ4Dff6De
kbsaMiJ0v0WgXPTnc1i/qa6OUP3PQ16aBaNgfgHoYRM6zXOCDRRROnUoCxv30iNgeWF09S+aAldc
wDXsAmcNcCXXLIWK3UD2D1PBK3L2if/YTxPcpYAvOeQqk7TOu7dMwcWz0XkBd7Xftl5kSlVLhqRE
lw240yVodVXl4MO/rw19BllRPVvI81Vp1Wswn9bNxM+sCjCvyHdF1vlcxmt3qR3ydKNu+gGqpGjd
I9+G/RTg1/8zWUyuiYG/gdvIYV1vnII0B+5hhyDP37nibaJ1LEKv20sSyf08wfS2qnQSMIOvEaDF
50WZIRu2dceucMcSWPHf/An0P9IeEfasum6AxMh12x3vN5w9Lis71gD698oB7lSO9D7kmAGcuRIZ
FrLPDUV9DiCg28XtVN35MU9jqkjqdO2Umt5TION4dbrCpu5E1P0U8RcLc/mAdtW9u1KgNzXqn08c
vQLXv524CNucID0BDt8H9f73E4c0Q+PV7YITF9sgbxBlO/CpvCPeBuy9bfyCTVGbLRM5TMFaFWib
5OfN2xNffhXzei6NH/+x5B2Jqq8Bdd9aiDkQf9h3ACrMx/yFEhhqzINpmUiUEBt2EfincMN1M4P/
+PtxpzX/eis8fIwbcP6XjM1qamRmSNBiqtMo3X2nzYQ1+BBsgMm2ugdQGToF8jTttib8NAUC04N/
qW1s85a2fg62/zxHX5msh/0WRJ/iqwLS191nXHkP9dJ1xdK1c2pUxQpb+3e+bUbssIMP8TN09fDj
dP9IDn3AXxtwof28h+2/X/6v4nt73ZfJ3P7Xr7f//hLH+HnQa1rqby/+I7r1r+DSb+GsH3fQ/b/8
4/9bcot4SMz/5Wv6j+TWHve5Ef+Oy1+zUD//y8/cFmHYKMFF+uNft2r7GdrClftfuPkkpiAS+RCK
r5uG/wxtUYo7HmJXBTQA4XWT2Cj+n//jZ2iLRP8VY2MYNN/YsAdpsJj8f4W2rnv7/mVEIcGDjeQR
F0Ts3I0i5NKvI+4vIwp3LWm2mnH6DPzU2TdrM+6dBpRdrclFCum8N1AzYdNrNJSj/xptbpXQeFiP
EmwInOftDe0PyZpSz7kvXJK5G4pzoPAZvHzn5Lpje81ZDcUUozpcLFFQHexhHj2V6J7xpzly9NmT
BkpFtHOt2IcoqI6rBOfqls2MmZukNna6PKSlzUfCnX05wcviyDetZAm+RDH6DTjVYdrEHWz3aPb2
wroo3AEH7D2QoXk8me1hWwaduAghZS3or52MxseeT3UKkYLuQAPLxJo6utiR55sJXntdZTQ2z327
7P2g7HJInezEr9TciOha7W37mCMzoMMEXi+Yf6hdO4wlsBqi5Hk5hNAXw8lNKn/27800f5gBYMXa
+WDmurFQHQJdsxN8tWx9Bz8+3M08fKRYxu8neyWc1zafe6keV2abQ2RCVBc1mLDWCvYEcjPz+9C+
m6j8swe4kwQyVrvFC2DP+E2XizFIe0Wga0mzp/G45i4xeg91Aoj9PN4xsJpqKSE2hn1GmsA/tu3y
Z9vO8n4enU8OiHvT0u1JsWVNR2n4sxbDzobBklbosy/TwElCu8Y/1Nr9c8ZnPInK/cBEE9wNYVNl
5VJ3GXet3ffb9tIvIU87W+mia8P+QXEpfswqP+7Q/HNS+Wv8MLjmun5N7beBjJ3fsM0YNoLHnUWu
96X+60BWm+/XTmmCZ8AMKVDhcc+8kaGTa9a8ZFN5gLtvc/zeSjX1F/cq9XWqBaXh10dWUXM/xW2X
OS0cxWBui1lO5DHUC8vMNnkPPUD2mL8g7IEAwApMDGGiRyHdqdiqes2R4NtRokUxj+SuIbI7dNCM
YsfCa16XlM99WEQDGhqCuEbmOd12nuIZ5Tf0SceYuxZKJjhTpJLgiYOHaj7CTv4RTpt5N3Bu4i18
m5qRPVUdyadt/kIVuoDJYKjGPEhH47X3NVmfjB/Z1BvbNQv5TF+Gpu0T7bl9EliIo3+Z5P4PJ5xe
7yL59zPuu+F1EsKeoi4Qod9TgIASIg4pUT+HvRzR2NkQVv+azwhtXDwOn6Bk75pX/L45L7KbwLo4
D0s3fQHc52RSdEvWX3MH3Th8oD8bYONMeu+hcjyvAiyppBdBRL2rYYmDL8IDrFqREr5uOQhzcqyX
maVDOabOWHvAgdvDCBPoKJavXPvy2HTTu5FOtAde+dBf+RwX/HG2ReptcErAt4t4pV1LTjhL+uxQ
r4hGjlDPgCQLuKMHFpVvcIpoMQDxPgYdmVOJpBiUwI0kQAM+z645N02nCzVuTuFHZwNIKVvhteV9
vNTpdCWeXRM9BLN/RFZR7d3N+6aD8TwPlOxDTG6rZ+DLTaRPe2DZbyufz37pZUy5CFr4CIp6XpuM
0dLtqho1rVe7VerDbDitqwJ078pMVC0oWVX5x5qSA9ahu8bdYBGvDM2qZUVF54MSkJ2nNrj6w2WC
tu1TyMaPdhNnWXnlufNflWnFM/OhBFjjpo2peco9WVRt9WQjJwJgC9cQoCtA/ZG7e/AXRe2DHbAQ
frWLWrNuwM1WAJVlvYFiDcgrmp370YfO7SIHmq1LT5PGiHkXVyhZhTB9ElehwmheT+420JQKRCg6
kHV9I/27kWfhsM4np7q2vxMu6W3q1lMvXKRdIEtCmcmimY8HlEBpCWgBfbe77PrQATniSQikpBtB
LvjsOYrGfTeN63Fd+WWamCpwoX+zgaTJQCcH6nUs0jKSH7oyZq+agR4FVGxr3QvGFVgdmVG6yXPP
Bqj/bncaMZnQbtOXeV6RnSFkV/ac73qzyftlffQq5T+UowB/XbJiEWzLx5V1Be5t3F1uDyGQva6H
uLXikyVcy26vFQgHoFjQc8o12+boi0cRBnDH4Wo/BntcBHI/apWBeDKFU2of6BtdgF95cTrVXAKp
Z+mMLr7wr736CuQx5pKfqxmrI2y7BxuYj3Go5v0/TwPYg/Nv0wDDTQKxpw32dMYe6LGHO856f594
KQrokk+h81Q3A0vmCs4M1X0ML74GfsKuFT08BKQcj+uCvPcQjjDkR5DaoTjgYoFKKQFRLFfLfwNF
Hyo9vfHBdCnB8n6Y+PJt40hRCHWEJtWNI2J0SEEjuXOMwIwUztCxXHWQJx3oHaryLPTT7tMSgyzr
t2U8zAwj2eGrSGe70nPMG3DCYVHduxa5asqHFF85ObcCCk0L8StXFLFw39Pfg9Ib4QyOUVJRgihT
V06nDd51OlC9pkjC9dXS79qhWRK/KnH8RdQ5WvpMl2h2yq+L8vheubAXB+NnY7s0ey+Oji7Eoks/
Ye6fkdRLmcfWM6SSMWHWodAMfdRDHYlT6wJNrUcLTyBAa2KdEMz7gsiR9WSdeNphJxAMb5Oqvkyd
+Bo4PC7ohD7LDfhJIfnUTVAdR8gdJxPOcJ8DoBIxUPzQZzSNhZ6Pg9nSuqu7ZMMFfApgzCd88qad
KC2yQ8T6l1l7EKFW5aKbX1GXMclPguPrhUWHeOk13qddWZgB3ygUh725JjTtEtAMG37qtEXO4Bxx
+a3Fvb+LHt2SEyMGFTIndZHXfaK1O56bPnjxdFr6rToTHRVt36nzCJfg4fawX6bxz38etdcbi/5l
7boOWmzzh1YQ+xRc910Or5n9v5S9c0+Mg+68fDIlKNV44vEJCcP4BAfK7BHmf+sGtXecbXma2Ee9
xevFZ0gYILfmia3/wy29wtGNzB23QRVMF5MJ2lIEgOhyVrO0ibM9OWjXjosNnEIO0aPDmvVzpI1N
IWZUT50KIUkiPFj4dkpEb1SOvbmRHWRDnMbRMGX+1X/uW8xlXjhAXBRLc6Ycgq0C3Vjgz/gaiBmx
JSa3fDEbgnneZVoA0IUQNsrApIEegdjDWn1iZTOgiMaXFgzuW1yVsGA2sp+9zaaoBIMzm3OLK+eh
VguYoLIJi5CZrBejs/vnE+//1sFeT7x/7W2wJZzr4S4xv80WekMAmFQ8fGqCzeZLDRC27zB7fvLH
rXzQUHMKF15p1kZsN1sQLk51ao0Yzx0jfrr6Tv0Ef1pXzMl72yAOLWSQjbJ7c0uXnaaeO+ngT/Gd
Y4FIb4OXtLh70J0eXBBTVXMiqAwOZcubNMKUAdjZhPuWNugJ2DUzsnryhbjsvpHR50FX7XGDV51q
WupzIAHnYTl/trw02eY2fIcq+eD4pvxvunwS/6bv3E5SCEgYm4LjNp+3zYz/NjrVIIbNn9kTakSs
mLWk94I8mg3YxlBNboHf+SmgtYQ6v4xHmPgL2pUaPsEEEkxNmOqcmOlCItKJ2ndBjLFUKGv9nmeQ
rvtcy5hktiangMfbxY0BO3mlQgRF6+AQdWI6SisuYV+/t6Pr71tzrtR0dsMO/HtXkcNMIw3efNzZ
QMGgNuHXtVJsj1lxewE2msBdiQ+d5562CL71NKmMdBGgBrfeQH50V45EQSOM6vWu8THJSTG5J0cY
ZEZWdDhx6x+xRUJ0Vm4rQMjO42EFUpVE8q7movrkEMb2Wrxjz4HhLLCNwDrK6hIGHpRx2PIvLlm7
FFGA4KSQJklQSGAiOXIuQBgLhf6Kygm2xzwXdNn5Dti73hAnjaFAJrZnn4IZl+WMXidfZs2SIaqg
treGA0kICJTugJxaKN9uA/ozcPYOiqYH4t94mGHIHNhOgPBWEHXQwkwbnNuxASO0uTvHliEoCyTa
trYMs1q41Tlm4tPoGUwbBhtQtPIrXRb7RyRpCj58AztQRnuFmnBGKf5QTt43JGTXBZwrRNgm08qH
Qj8OfnFbgXxsHBBhgjpfk9+ic+6hFkUAPxyEqKqmzSFHb7oxdz6bQVM4wbGNCYDMlhwbnrbMgUtX
h8AiquAA/p2/eVKxJFjF+ij6Csk8iOlidd+VjciVljogW2MyBCdWdJ0O/CwqTD7BoNpZJ9KnOgof
bPeqqKrv+x5dDrXVjrJ4STU8/5SrQtDJOxlwzKqfxtPsIy0vm/l7SEZk+duA7zoxIDdJlXzxxLES
TnXuoQvuOtMIhM3wMuKmCFX94bUKO88sqOJwSaHtpQb1d9xjzOC0A1g+o1q65ifts4ecOsizGZ6O
BQe8Lty94ORG/83uGpjMfl9jYlAA2FMOe1fcBJvfOtJIE4W489Q/MZCu6aLiOuvYGB4NFJU7LEog
/DD1s0H796F0nmlVwtHvTZc389IDLemrFKAYKgp0d4sHad6r/TEXSJwpmAm01i9QGQNqt0eX1tVe
eCvMPPherzB2YcdGgQdZ39VFS7sXix02YJph3b7Ns+DkwLA3Zj5UJZAOzsf5PpLltymaEM/y4hfO
Ac/ja76bJIItCLsMuxICSoo1M8pZ13YpnaIF7jVzM6gzI6h30uzMbGQWOkG5L0mHlFUVbJjAS5s0
c7gbkGI6OVsU3ZV9y/ej6hWcp17jF3N9z0YPMSdRonUCcoxY1/gZod9DXcvtJSAIgDbcrfIeUFqq
u0fwTgyCTFu9elvf76XA722cpX5R5XMQX3/a3ZzLUkbYFsI3zQHbMNAE0iiGdcgfoTe7lzJ2t0y5
3rkuwVPM0QDlg3nvJiAIbq9UnrGdUYkNCHyV8dWt4QaEH6rl+onDfUuxVSM/hR4Mxq7dayQMTuRa
znDQmVBu4jDrpuUG4DlPlmyphYZQmHixoCOwcgk9IqqEhm4hG6p54fS7ppkKjWIP1osq7yCex4Bt
Awb2rLYFMgsqsdbRd2aR0DVm5w0pmikHLO8WwwrfMwxGtBkoOgDTspOmL65b9SfWTiwpy3FLy7Zm
2K2jyoQHMHBTc5BMY8x3JTJbiBoEA4ZO39s86ka5b0B+JhWv36saWaZ+cUG/jSYGC0+ipG1i9LCm
PE91sD7iPMDmlR8za8gz0kgA81qPI1mjzX0A/gV7EtWpnXv1Qfx7rLjlH05rVvCluCI5QQRftsKD
oFieSl/JOxGJY9uMzWtD2FcINgTZZLyyfXyK+fbU9w3gYIiZL422MufYA20XiDdlHIQCXOM9lJUX
wkuVzS4yrk5KRKXxFcbyKaIhAuQt2m9f/lkO89egj4LH+o16Dj9WZt52y97WXvsonG8IhEepHQbE
QRtYY6C+PeBGLMqI20av/taoAipinzt1gwT7jL4Ly8Ab3KogqyzWSsk9ELQwJb0K6+9i4GfSTYmX
ZqVdahfsZcKZfu14Oxajq11AaAilDih5Wk98juBI9cPFbggLbpxFO9vab8Sro9OqKIgEu1pE88SO
k0rcudjh7HHm9sAcEAjcdzSmV0ReZIlhh+II6PX2qV9WDB45YS8CRhDjxyx+Vg2CG77+3C0qTK9B
oj2t2RmuS/sQLoDOHWzl89D5w/NoI77DTlrYVIfBRt5GQAZxCXlyEgtqMiANRzjb71pQlkeooQC+
xKpQenYxWrBjEaOk+qRI2KfzPIUPCDtDcxi+QaegdxVHunARQiZaVrBBwyYo/Mk3qRVkJ7iNXvYa
tdETqpWDozdyjvzqtS6tg5T7vqntsO/XuYYMBt416FaUgeifAJX6JUypyOzIwAfw0mR6It1OuazN
XWsqGI6V2BI1lA8Lg3DqT7o5KD7ZbPS98uhLNeBECexdRGbsQmIExayDDYJsPz/ztmmQ4F2XwpvW
o1JNjwwByuaV/WGbDrvCNOX/pu7MthpHgnX9RDpLc0q3HjG2MZiioLjRqqk1z7Oefn9KV2OK7tW1
9+W5USsyQ4JqbCkz4h8eJ2+Ml+PoRtsMMYe7kA6nO26LNvoOXT7ZgBhVYZqpi0mhL9gLL1jmeb30
7dE7KH053fVd7C/cojQWEM9YzKqag7CJ8UVk4kar6y9Cm/QbCCADuB0WCXET2cs4FP0dBPLXiWLx
WjVS+NdOf6aH4PI/zUWCJ65uI7Xt75JiqKk1GX8lpT+t40Ebn+EknPwKOTSQUzzTzLg6x5W9cRH3
AHr54lA7XzWJpcIuausbm7X75U35/3lD6Dfhwr9VNKUq3yzj9Na1+0c76IP+4UU+8e26Xz0h2/5/
Lh0fXEulBaZgl3TpCtH0QZTPRN8PPyaXwgqdn19NIfT/DNx/pNK2FHZ+1xECEKq5MLyF5mK/9X/p
CBnah44QKh0oEVPRMXRhA2SdfQffbz4S3vUZ1DjrZ2nkRytTjacBgYhVEUzuFpE//ak3S32VTpW7
lbOqQ/9Hzuozal7OJkn8a/bfrr0m/9u1mvsV4Y5g5XdFuZcHJ0nAJV1jF9mrvZgPH8YifwKwdRlU
6oOdNcONb06AU98OSeG+D0MAJvs8vnGBIj/7RZICVqdVrcxhOWbquu/R4dHt0nzWRfMjBu58gke9
0IJgjcpetInR/Xi1inKZNZr7TLVqY7lRgyiPKiYIe7M01ziLdMkzKgwwpTzfrhbXOPY0A/42sDKE
E9em8BCyAN3pU99EVWOgswXrEVLVXsYomZ2U3FO/FXEY3chiUTQF+SGZD4E30AVTCzbKcxXpOiFD
ebDDKj/EYG5qmICcFpQJKdHIuQRe0doPhmjt+2NHN2ly7qK66jZ+4Tlog3E2DcMAtc8C66Nt89qo
P7tqqdyDI0aGQgnyBQX+HOAKB0+JOYhyXFhF1rN8oVxbIGlgpyseNO7WgMyk+Q3yRIViPmo5Wwe9
8/xNNVTWI+8GwOtF/VSCTl5BrbO6cxxHNbSFJbLA9bmd9SX5d3RsBMPwMiYnqFGidRFG/k6G9gSk
+r8ukjdKLMA3VY6qGa081m1hO+57J35/kGMFy4h3E3KMt+bTr7+5Y9yNEVQpFjanygiDRw8C4LY2
aWFWph08DvWoLTqIRKsIet+2hJa0pwjQ3hai724crQzvAP7a68yZ8rM+gLO2lDh4hjWcLdhudUDU
S3UFSTdZRn0dfZZnydsZVInwMnY9E5Rs6YAE9lqbdRA0kVkgyj2kB2XcZ5219VPXv4FEjILfxOpQ
qWF9QrbNbqaqK2/8QXXORd1Vi05Jox+oDaxhByFo5I3A+UwlPFoANw70C0DxsSnd5C170rTw6BBi
g2It+NCzY5s1ZoIxQGhGVPkdMMz8rhS9BX6norsxT1TOCAlBTisBYCqnLL6LlhqYl7zqUdoHS0ii
qAQRZoin8eIUk3JLu+uVryf/oLeQHVVFtWQ3wzr2k9UY5cKMTW0fUbHz6UvnSKD0E2z0efAyH9Xa
N7tIgxvBu38NCYauWqeASLKU73TxhmMsPOMuBV/mRCKZ6Mb1gLvL0JeFEEq0GuuuhW/F4707WcPl
kJkrrgjfj/gQ7PKymraeSeqQDMvB1BGXEn74kHvQw/SxSr+HvU+rth2e4aLdiazcSok/eZCKf9b8
HJFhKh8m15g/4MmbUK8TlRbBDNPSY1AhGMPrZnqhW3ewa93+wQLo0Zys8Dl13H6tWl50yCdog6HL
zkWmdtl0iMw0f373KvyXpiEIod82xbP2JQUt8AaAb3Dt0NUPCByhpWEb2IHzM7bDZBe6MdhbGjDF
rTLj4JtYJ5anH+OPqe/if5x+vLYeUUtVmsGkrD+pT23pn6EoDycgOtETcBcvrVO2SKO3TuY/szxo
9mTyDEvjQ5bAYpB/fh3tGqCepDjzFYNSeWuZd73s7YrruKVPPlvx/93PAGR3LLM+e0R5LF7UXd4/
oBxQHTxqL5BTmuKrH3e3/mD4n1NXCXdoXqUbv3KKrx2sQT/+Wqc55Zcwd27sJK4/K0q6SyOg/1Pz
OPgTupJ2Y53ToD36o2hfRguCz2Tb5loTTfuSdWzK4VcEp9Si3lX5AopHpcFTqka6DB7CGKmqDocu
c8bHNC7vqa0Fr7UzBGs1nbxdGVrZMzyHpRxv3UhsxibSt14aB69ac+rHQbx4Y6bcdNSs1nLY78xd
E0EORt+s2TfIPK683g9pgEWrP3z6nN9LMnz6hDB44uFLgjisxkfx97UNqA2nxkEu/BEBVwQLwKsr
Qpry1VQn8IOjzpoBmt25nRxe5fn4SnXfXip+Ux+mejTOILmfR76w0MvzaDUmXnyoDDU+pGw5L2dy
THFSREEmej+/j8vcobWHeiHzrtORXd5X7AFv/u12ckytkcYM2gdhmTkIlLY/qE1qHegsROs0n/wX
UOwnMX+5Lc+6L21TfZapOtCMS2o36e9Sc4H6cK4Y91GRas9wj/M12+1gVUFSNAOA18pUUEtsERfT
o00fmfCY5jM1MdmfQGf8dfb77Mc8ZQg3Q4w4g7z2Ops7tXarV7AGnJlKq8AUendwUdSMDLvafRi/
5sYUPg4ytK380AypdxPGIxI/15TrtXIMZtQJZYfhRl4qJ+X4x8tSVz0rsd6vBlCq3pSMn3h5Rkji
adWLPUJjoCrbf4MNcZxisA0z0wBdSgVWdhrCOLDc6qyFabVU2OJr0RCd9EDVn96iyfWNpzAsn/SO
oqg2R/OcjHTeVNfM/9V10/wT3u5y/Xk+P0FGb3PXnzfPXaO338zKEgERgDZkpIXB0SngQg6Wnq/S
WddNjsmz6yGWE34CSUAbfuX9W3IweN4fus6yP/cO7cPeyYDqyf7E1kx33vT8/kVG6ELRg8qgWBOp
jw1FyQcHnv6xjj1q/PM3miXB9xbtgAeWPuGxfBt3GK/fxrsp7Jd5qY8yfxCh+y5fjhu++J54X8PK
PbtNMlHodFLt4L19ai9n85g61fCsQpD5blCrJM4fajktD/LTJs9kIm9HcwFIlTvKwcvNHQ34ZjkF
KkAkFsVAIVCg6FxEHeZFcZob6jZQjXAlQzVzkocG7L2M8jnD8FDaCRGw2IfW69TQ5fLo/iZlU596
vaf6FMbp99IKlhQ9h9eUZfL6mmEDybcgQDn2ThgGcDjNZpF1jQvjD6sBqXmdS2X5eUOMFSF/RDa7
WN8iC+RcKujvurBFO9J7UAznh+JT8FMWloZYs9xF5toWlL/ySQYxGGerUOA02vljOH7tUrH3wKgc
bbtiVfgWFp7KLxz1FBPnWSDS1YOL+KLK+8aaSv1gwJa5qQtVP1jzGbXjX2dy7DpLp19BiOzvPHnW
h/0ZZcjw0AuXPYhJ6+jKpZWEWjmBPunAphBavzzIlImX7FJOFFaC9ock4tLD+nWba6IbU8L/73ee
/bv6/Pz/WLA5xHDINWkgs6f//ZviW12oqENg/LAyxP7qMNQQJf77YNchn1QZNzSKefv5a6MJIWzN
KXKoRIJ+kYSdsZ5Cy7xTQtA5cZ0sInSgjubYmnf6fJDjYWTC+kK9a/lhQs4ObsLOVg/XTQsybgf+
SCR3at5F9M5TypShtrNyqz7VQ1ufjPlsHs9hgN1ccuPIjE9mG+87s4MoqufuvRDhvuoL48mIR+d+
nivBq1zn6jkyzf5TzucSCLRS7mrAk3t5FvXjr7Pk7ew6ez3zexHtY8Tbt//9twEX/PtqmD8OPgX2
bLsNbBGHoQ9A/kAEXhKNagVJM5tqcy0Kd1PNgpOJU94XytDtZHQZEmi/LaoMYpVvzGLel3jOlvNR
HI63vajolaLfDoHB6rajm7+7jZyQuSEeYatm5uKiOhUto3xSvlh6ds6LSvMXFEgA8/Ff37gfwPK8
9h5y3EmTqY9qMKFGkSvesSzUaKeHWblzbAB/MS/NtdZH1aORZtFyrAP/db4jmpXqfEfT86nCG0G1
NRV6srIlAOl7S211fAm7FG6QIvpboKjevcxIKpty5Szm2ciP6/zxHMxWPQj5me1LKD6W4cPEf5u5
JuYo0K0MvwOD1RvQfoZ8kZRD8GiWbvCIGLu+CmmSbeTYW0YzlPFKG7xzOe8frQmVE93zaOHOoRwL
E5FuSpe1n5A7Tv8tlqohMlGOoSoVIUAd1Q9y4novwE08ojId7bpaaW7Nkp7WzLpv/YH98Bv/vrAy
a6+VPmp6v43LDDk5Xymp+teLrJm5j8yohc7Xr9vKDDku03S4CvK2cujD5b/ftnbzP7yznX982C0d
42Yam7MFHciPD+/sxoZ5NsaZh4cm4lu4OwFtnEp26CrbdFtz0r0M6XhrdEUjJHsm9oQLOf0hMXIC
8N6XdJk0zPeQmdd0eUsZyls6BbgOHQuQMGrGu9AER7ho0KC6K/ZyZOqN8S6Ww6KIvIvWc8JLXUdF
mSvkPFXbdiFEgm6sFoJekNO/7qJRRVpUFcq4ub8uKodmnkQogEwt05U8lYcaNbl9CtFwhi+ovVkd
3iVf01DZqA6B6rgoKK5x7ON2cuhyCsCQF5AwvI1XJ/mxzrJxU7Bmh6jYobQyj8mDRWVhgO9F7KBi
WahjtbODBoLrNUeeBW7z6w4ydAvL/ROuxfyw+RcYwyCVIff/PKH+4YQC2CSy4Mkp3+I6nhlLbIuV
CqVmLUdaQ74jru8Sp3OHO+dVDoRZQap8p4ypUa7iafqVL8fklVM4DXfdd54k813nt9TlXr/f//JD
w0j8RSftLoYn9QDkqX7oxBmVj/L+smaYFw5swa8jvpPG9wVy9q2+HPi7PMR0RB5dpfNXNSS/rY/I
+GM22dHeLvVyIWcHbbAe5wuQtagvF1Bx5YIeucS6zrZybaO4YKf5zuQ3MvTTsl3piZbfqHMxPfD+
npWV9+usrLzLWXVO/nCtFqvZU5726W4qhr888BP3gQo0RB6QGPkxFUiYy0hOtk4CE0Cv/kohCdwn
kBJXg6sb/EvSPGs3EcCabl45Rl1Nb0sfrZOUThI1xDOr9vzXWtCpovn6MiFe4PtlvvWGFhJAUQWP
XWkEj1o8AFVvlJMcGkL0rwO1QI7WQp4YDqa+dps22wQKGB1rluovQfyfxHxWWOhEUk1Brv1tYogR
eChR/pVp13F5k7aZxZjn6+UEtcJpYagKi43Qw2GjQzwjtWJWcxHtTkAw35tRDC8jBMWN0KxxaxfI
r3ltfrJbmmhxEPzhQSjo4bwDH864LuydEd2yNEHbxvjIQmt7z6lUsKnfhopKP53SASkx2xysI+u0
h9xKPSTEGvMvg9b1forU7pGybX0TCxwCZCgPXfEJjHV5loEe8rkxBfYKMgy0DIpzZD3IqPWyDsV/
7684Kdu93inFHbVV81LnGqG+5n2v7GUN61KrSuDUbIIuiZfXPENWsdx2RmhYKyW5lYuw1GWlHBeJ
upLrrvz30EU6fdUItJlBAh6NJH+UxX15KOL03u+q4k5GiDoPSIUIG53ouRsQVTA0/85H7QsCNKvR
WzMajJU8S+3B+VSO1aGf6zRy3BxjcPaN53xqnOLjuAFVeztGYYXXgup7f1rJffDSmf+mNuaQuEe6
jmmY1Dd/X2Y7pQ5tvrbzb/UIyDnz0B9v0vYuGsZ4XAyzHg+y3MNRnuXI3u/sCkCUodbWrUyeQ4Rh
Ee9xjXMCRPjo5mF6U7hugGJHnx5FNNlrASb0kTcLvOUwTL+KdNjHbYFYVpU4mO3E+g8xjtEiU607
nZrgkSI+bjKqM9JXYkVSTpDAFnYyZvcZigJImGzb1EMUBURc+FNHkXSVgeRbTvOr53qQTibObGdy
HevAsKsayoxCd7W1y/KuOeedvcuQLUr1wXg2ogCBFmgwOytRDAj/zsHT3eIM47M/R4235xEYfy7E
CUJyfOBXiQ/yTB6cqUIfN+pgDNcJVIl5toLFtdZ1X91ets00nj4lRe1trxttuTe/hnJjLffdb7ly
SGbYUMrgBTW7uvDH/fUgeQZpkt6kaaPf4MiFoP519hKLgI+oDVnViuB2TTYS51laHo05kkMQuMo9
CvhHGfGM+TXeIX+8GSMVp4+3MZlCD+dVa8d621Pjrb5Fhgo6HBj1zsigdCXF6H9JjcxYUrsc9zki
YqjNwIqZx3PPA/kWRNGaylzwBckaalG25p5MtMQfNLN5wmst+AIImm6lO3jgEkRGE2lEG2LhlUAA
9t3Qw5sy8vCpyTey8GSiTjoHsn5kBk7wFiRzmt+9S/PDTRlhRvHfmyND/R0qPH+leDYK3RaAc2bK
7odG9GD0WeFmk/EtDfi+CFN1DvKgODC+yzFpFtcxWP9jh8RI9SsnQ0/owDfPertK5n4IZb6l4gqT
gADZiLJ5RDlmvI06l8LofBgtdQmReLi7DtlhDSSxRJiwhFF7SQsMO97YcH2WcszoY21llUiaQlUb
lmAu0p02lO6n0lbUtW0UdHTnsJjM6iZunIBtB2E0ZvQDc3TpZNhiB3jqVPMoIyAy+ScfEPqcKQ+p
jRpWFIl73w2/R2qa7VObonNrYuMiW2DjvAH5MKbOY/HvedcxxaJzfem1fbiuRfp0b/V6DHDF/9LG
afy5Rnt/jXgWr5QRqSt7UjtU0mL1C65iO1Vr7R+/p8aCt485p1pl12HyNfSQ4gJB5wWGOMI0wV0J
SucAdG0ZhElwZ1slSBY5K+PeGWalMHOnVHoCsXLOcTsruKuA4M5GVdn63XWloosttmM1NI0gOYF1
f52gD36ObJZpZkpxTIYo15pbEQfZWoa1Dj3EcEDYX5ITADp60lV7GfpKCXcqaE+2X2mfgxhtIcP6
2XqIwYBUsh5HqwyPsJ9e5FtMDtGb27O/DU8idwWikeb5ndialqKUWWjUkq47teu2TM7qcMk2H/Zr
qJjkO7QZnFt38nj6NO0Y3ZahuQsGNV1EukPLfaz3xnzwUxSDZDjlcc7Tzl1dh+SZTJMZMpQHuDH1
3vO0ekvXHRaK3zpb3RMIk+Rh+GLnMITDaZyOce97n93xFIgufFE9y9tPOLEsZajPvil4QaQ7GeZN
tu8yzTtHVfQFoubXWBvFyre94RZLvvSpAZ5fJd34KsfDeVw31X8dF9TUb0PFmFChAFsx2G68lqHs
icpuqJy4tk2vY+3U3BQTwP1aRctGDfINLz+Vpjfh9eC+hdAK0oVVmuFWzqLPCkBDnlbI0B+ncOcB
1jqiKFau/cHM1sZkOMeBbTgeG335hcIBotGB7e07KpNPRevxZQ/LL2asmNtIT5oNuP7iS6mbx5A3
+yMgN/dy+TSnfbgcmbiVHGepZK7xJzmEpaO8gz8YOYLAUSoMKHLAJFgJaKd6wlVsjsZMQPiYTbig
OsYn0T6FA3SRBbtyNgc0G4HjKRXibTSw5Jhla3QwxJPb5r+lZdYLwEczXwSF4j6Y43miuJej7pnB
7ESIcAP3NnhU3dKbJ8sZ+4BG0um/3xAw6D8spHW28ECkbFVDCwOQ9YfapkiVrOyyrngtPLND9qe2
92oXQiU1Qo3j5dz2LIghApk3PcAZwJJTlwQ5dTlUMPSiHv01mp/ltkuz5FKILubQ4bO5llsuL7eL
ba7UyVpuyOwOczU5G3Vp/uDyVZX4BYlnkGeojj5BeQt31/ErFAKl6MukzJeYiGuaq/ZP0VSfcz2D
GIdBVhwNa9Gl04uuJXynwlShxFWNL26PjYBLjfcudvtLmjKJDn63MkuT019jdaFuPEzWLv0xOXZd
CX3oaFyTPyynPoTXO/OeCi9djOtN9aE7NMBWT4Ce72RfMg175Nbj/tmscN2CLd8cXCV2D1DzEPdS
ovSlNqq7sKbA38oCMdYe/tnjXbqAuY2klMXat9fVW97a4wt0x/SmHiv6BXMo03SgTIdC6xDy8kbk
RWmE3F8/y/6YPnXFoN5ePsyGXQw4B7DHlSnyAEqenbKdP7U96i3X8WuuvOflS6NY+eV+UQ7hpkaD
FE3ZJEb8C1zMUCMmVCAWdpYHPQ1fp9Qc9zLyIGXce/GLDOQ1gfD0ndFAnbmOfbjPkMXqH5ZYeKr/
4wuEUwJVGUBGeAP/Y9cSD6iVekFevDaBnt5SlwuOCVItx6GGXxyz+QDcbWX1Sg7+27ScaArrC7ZE
MGPnjSZGUa3td2cZxBUEETwHkaed55Sh1Y6qN5wvm9w4Vn+WufAPXeVYqDngpuANg4WKtAsB2CiL
fNVXo31TRu1zyNZnjZgtAJ5pck+W2WuC+qExaydEt3JMevzBMqcX55VbGU2j2c5YO7BNfVfwBARs
C3XWc80HJwAxP/9SqU7lQUUfbS13y17eBg+0qtEK9ftHmVGZCQ2cLIFhPl9QCtu5RXqKj9gcaoiC
Lco47LcYsGXQqQcEuxCKB5NM1bBsqDNqgdqv/VZploHTZvZKTtWK+uoWjonBmD/BwfCDm3zMupWP
seU5EHU3s8y0sx+P3QrJc+0czWO55+hHRS7bRay5vCNDWulJcC9FDIxZyaAuq/okx9n03ctoCtU1
fWx379ixuAd7/EU+OurcxzClUNKtVvX+HmMLexdk3kOTDPVRQtawE8R7bFaks+dHujwoqfcQx6I+
yuiaISFv8qq3e8iM0B/QAOMbv7g+F+XDTtfq4Nh4Pz4My1B0enCkVCWD6yNTPh/lnNf+uD4s5Vlp
Hrvaqey7+WVVOFF8MOjV3bJvBAwTWf1R1VAl9Z1koN4HcWFQrehzG+A1kzZl/rVMG7wOTe8vu/nW
ZSM+I4pWrHMQhD/qRnvN7NnDLrb9ZUbD47bQ2VDriiGOI5ypYyQacQytOt9lGurMcWZMq2AekxOZ
82gHrAE7VZk34IMfLbNO97fX0tyQIVvldkc+BQ+OH5jf304SH0OLeST6+2SeQvn+pARdvJ81iI9K
ULcoXlaUFlsLspccdDHAnFYlSogblFDChzCycIlTB5hTbaNicmEiF67AvkbnkMUBT5/qIRpPieJs
S0BsEDx4GsqD4P/GhvVeurw8+jqyA0dZCw2YZR/GySfyXzTPbL+1oY3jm0azB9mZGgXdwliXFT0k
gXK4zMhbLVxBr4iP+DmIO3v2DIhLoe8UJ+el++aCdTXQkmPyUJXqFkugYHcdau2436JhHk6ftapu
txS81xTfgjudbuT9QCf73lFwH9KGSWw7YSL9gEVFtwlKGx+KedqcE8MhiNh5+DQyy2jrhIm7MDrD
3UJqn25R1cwOCYrmm1ar+PCggL6EhC6eS2F9HyYr+1nEcHBcYHwoPY43SlkN32IFLIXe1t5qpCgO
FSuvHnMFWXUY5A9J7ZSPedSGCCqgSScnjbARJ09xZ52/8lEO+VqmQNotip0MFTXp95Y/i0vBMcYo
tYcpExnwMtDFhFwGHhcZAjXFx452SID05h4tKXoo8lQOykM8T1/OVB0vqiKj+XLNkSGPW3vrmINy
G3uBjsqgWc0MvOhlyAf35GH6gS8KZ6UewuVGlBU/IMI+Ri/Hq5C8ZPcilrEHTwoBi/FF1+mcDeK5
6HRv7w9Fvcwo8ZQpPpGfp0xV+eDq0VkefOWp9Up4bhSdzyiwD3ttrF6v80ZlOuu+GPSVHNPV+quT
Q0ePFwKA2TYZQzolfvG1saDkuFgLH0Jsz+40lNqWfFLS7/+SUfiqtukL88Vge4ZkYrAx2GQ8ySiy
/HfRPMdKg5bznJmjFXCN5rnRtuOfKUVchEXaCO1phN/l961MKPqj/4mY8BuCOas7mE8A9rwivRtn
f0jLqZco43afPKWGjIeTfZJgzGFmFj51OPIs+jkrKnqxjXDuWsvZJArqVVAXoItRx11ITDOOysk9
ok3vNgddj9dEhUvSZSzyjXTb+IgJ1LFjHIZJP7epmBL+MmGy7mxavRquQGd5oF96hzaYhchffbIk
cAUd5oFdeEPxfl5lXgaT0cq3nU4r1fNx+plshb2ZHmf3hdFlQGGV/hQFOzlyHb6mBpqV3ssJ/L8w
Bg9YOOOE1BVwI27Q1NPX1MjrBejS5GcNuEzLvZ8idVA8sZvmyUpcIPtaOx2GQtP2qIIO+GFVurK6
gHmSECGWqXtSfYEat++8GzcHIzrmU/4t9VPjzMsH2UmIkLLSkjsIOoR9cZZR5IkXDdGLS11Gpwi6
7NoSB6G5MtP5DZaUypRsZRgadrONQqGv5N3sEeUsoStigbpMvem0PKKkCTEUT0jroJp0Viqo84ve
a4JvfPceOi32n0zMb24KPTU2apiXx3HucLGbRnRBCX+gaAeVM07aR5zZEMLG6+0GFFJ3xpICIcM5
JcL/EIya+pogOLGC0g54TU+7P9TAP1D7gfHYhlCF0By8sm3L+ChOZ4Dr9DWsLV5nSpfdle295ETG
jR7fFnVcwiSsmrMcK0St8dBP2q0M5cRkiI9XDfigjbnbKI+WjdQ8xkkDlp1QWK8nYCvSB0P1dXjH
iGsthNHUEDM5eKmFOIelfp0UpcZOFunkhS70eq/OB5kiQzPDFeAyc7343TXyPsNYffnD7lWCO/J3
6CcdbTdV1xxw0CBT//H/q67UOuhTo/+id1m6SVFRXRjzekKbD/IMrVhe66HanKtQYJw0T4TzoqIv
LSboA0B+VnCmkYNtHDrHVDfEIe4EW6Ac/Rhha6cPZ52OjZocG97O/u95PWTEBvParexTWgCC4R5T
WJPbYhn6ZhTv9bmLKcMYKfx3oZy9Jl+vbfLOWXxIvoZ+DfcwSBQPMxVNHDA8yk/OGN+kM7pDHqjX
G8vUNYwtBdjgMZlcZEqFsTR1tfxWxePsnJM1D/A09JsiZhMZOGbMvsAw0KXv7B8xCkn8tX/Y8ayD
mgzRLXKPiGkUNTooQ5K9+COPfAxEta0Ms0F8UnKRPWQ6zTjQeXfI5KQvYZLXN4ECAfQSRtO0QLdj
POIWOn5GXCZKp+ylR5l8b5izJdh8a5gGIcoXan0rZ1G7wAs5qwCMqgPbCX4DeTM1RRpI/gaX0HQ/
5U6XPbRuVp7rzrpL/cDCiCgKMTnHmqEahIXNRYGmcTRjZOMy/MaX40vo5MajoUYGnmFasKmtqHp1
xDelEcG3Dxd6rfb835//i0rp+8+/IRBfEWBBLF3VTeejhOhk8NREfT79bA+sRT7PMombOoBVvPGT
Vdu13l6xDW8fdOVDgG30VkZynM6awPx5npUxbBoq78DAbvreTHejjSltFiAnsxQ6XqXYktQ7A019
CMR2cZ/b7dKvkvEsh7J86DadkqG1NWfICVN3H+2qBTA4DwnIOYc6mJ5kJA+Dh1IsqsTqpgPyu47w
5NgI7Ae2eeuhxhIBlWSRGcDebJKDBRjheYDmTAFlfAJJ5+/KSETLADGqZoZDTUvdFLgczN/sy1de
fpXDBmMos9pDOMf7g9fSNnKn+mTS9LoccPiGtZlYybuJYE6RV4j5CpmcFfY3zfDwkHMxS150fktz
yo1LrLX/PqvkjIxp9OI2igLt96HAJkEmKoN616j2/Yc6gAyvY+G4mECxHeRIzuvoeC0ZNLpf0mXz
TNTqs+AWBghW2JH3avLsP8mobU6JCcE61b30QRXBibaT8llvgwEVSfyqKqtVPkNSCrcYsODaDjr1
DAEnO/Osjh5q/iBovFmPGNhbj2XQY9teRLORDOEsVZk36Yi9DDp0iqe0ewWb7r2boIyFJvjfsTy7
5jhztgzZ9t1BI4egpuHRKTdxAcWL28ArniSMQgIn5JkZtOViyF2Q5mPBZs+nlHzNs3IYYDUazSwP
YMRryAEs7YoVlDGH8qA2vnXKzOJhRvTejpWFmjQWqN6xQrztQ1pUNkhvSHacOnnmHnGd4CQPGZ7h
d854LwOqgZSdqSx/zjEW32VTn5oLOSPCuflkapRt50tdPkx7p4mOPHGi81CLRZL3yb2MCvyo6F+E
89MoOssDetL4mMCvYnnx95hZ4HTeYh+a4vNyzKrxR+11xlNsF46MijAyniJ0IK4RPbdLVKe6/hTH
3ru5DlLUitIrKgyFPaHUGCGrPJ81PW631zF4mMZC7ZEFCWdTDmFhtmgg5U+7TbTYuVzONROeYhol
mKbR89455TjuhrRFWMnx4OOhyX3X9um0Vuh7nvMUf3IzC5qnzCoFnq70LYYu/Bmxn/xuZRof56GB
ARBGkMhDNh017gEi9lMfekd7SPHm+mYH9V8IsTsvmYuig1lo6VMOS2zlOZCR/vuB+g/mrmOAqGLz
yEOVhynTH9Ckse0FWV/W4gk3JnUhX7190ZbLpI+wuJNMXgWmaqGqya189crZNKx/zapa8mv2eq2c
xTV41+p58TD8y/XydvKCQAdhbOGrOO4zVCPwBgpQdvmdPoBORYiST9fhiSiLWE7kInqIcMyS/XL/
hBA+KiOu3T+ZbNpbwK4K4g6mGRbPE8o2t4PAvF2GVApVLMuMkYcks7aPMY9XNuVxarT82bLyZTmW
yba1GnftN5jfwv0pEXjW7ad2ss5yIzg2U7BwADw/Rj2aQjjelVu/icST0hlIldnNDQZIJrrs5a1a
59kXSwGaH7LMPaIPh+uPi+yBm9sdEhT2Z1nlfktNaxQgZKroPO2S6rjDc94XygrGpDiaDrRkxFfh
TkV5u2/cgDVdO/rOUacFi0A5Qs16Op1tvpTfVKP8KYLB/mIUKQZEqTc9w1qDEmnb3dMgIGGkrt4+
JlE2rsqWIoWqNN3aKQPzlGVKtwEYHNx5FXohQ2s2ByQp0XxQBvfWdUR6ayj5sBN9r+6dssxvRhsy
IGYe4bYdCnFXRGiW2M443evAgmkB9u0ZuUpchvFI+FRXaO1ketZ/5sFlLNp00F5CgTIKIp3Kq5im
F/4l1XcWAEcxleKnhRy92ebBrU/T5qbs+ed0Zoa5FM7bWA2V34bI0L5ovqmual/DX6eGCKklOLnN
4+nQiG0Ftg3Xb6F+CXzrJkic4FPfnga+3IgNjtFNAVUaplSN2Gvdxd/NskXdJG5/jqXjL1q7LZ5C
D/0u3VKMfVNm/tHxrRTNmNJ/jnv7c+9O7U8ljjZtayEwkuN8jAFdvMyNuEV9zDM2Rqt2exy7Yh6I
PjaFVVA84kjB4zL4H9LOa7ltZFvDT4Qq5HDLnCRRybJ8g3JEzqEBPP350NSYGs2e2bPrXBiFjqBo
Auhe6w9G9s2q8B8s6/aIuAkOjEnpHkn8O5eDLNoEAFiDWOFKNiCXJvBjn/uoWcyp7HQ59ebhRjvl
xyR6N43s7EatwOGxwIda8Rqs/9T61lcj/dDZuY4lqps9AXjMeeGY+U8jfBVTOH3PeTFj/pCr93o1
5TslNt2dqQT6Ga1Nbr3Kqb41iCLKMbnr/up0tXguMzPZdPz0jpYBM1vRcgcIL5r5BR7fvBbj7MDT
8DGSq4/5YMyrFFlfd9MjyM+3qms9WclHWRK+DikijZrLHH9bJyeRVxj69HNmABOwI9dagbIPnroe
gak2c886XkBPssq22kNDMvlOnatcr84gUOJULBtjy82Ak5EMkEVPH4nHoT/iqHGzbIYerZDs1kin
9s5ulfaxDaNjkCaEsbQ+3VWaZazRPxo/Q52OFz060XeVYXSPehe869aNIC0z78VInHFXEqbLsGLD
0qBy69NggV2TB1nMkpH/PwtVYsJH6NhoRXCOowPUXOKVskoR1hdD9dq3usnmRgcGUK1lK6uM8vjP
7xPiDH/ODqFKjocJdHkbbV9D09QPAJzKyLMJF2X9mQwnyZgNz9oSp3p3axN3u6/mF/nkof/mtm+l
ue1amttkTwxw9efhTz3/Ok72bOY5f1/h9zh0yOutqPNp4fc+6RS/E6RXvJPa9GAmXXu8lTXyMAKK
2s7SPIsPDY2dsguQgWLXzdSVV2OilFgwGeY0HTd4cWvV/k6W5MFsImvLg6JealYoEhCILvbxnjvi
CKNhdOO4cAA7785BtuoQGfF9lMfenaySZwja9Ri6YjZ4bSC6VW/yLBhvY69Zm9mkn4N5hTpmVbmy
E6UCdpJbj6EWq0fWD8kC1Z9vNXHep0hzf6JOGT7XWi82Y+5rB81PrFvTNBAqT4Nmj3C/tyYaBXur
tR4cTMUfE9SJk8wuXuwcg3OrIzYoiwN4RZ5aVruphxy3lgmDU0U72EXZ4VaOzCwxKR38fWFzmwur
uA3q9aQ1QEYbRdmzlGjXfQYJdjtO01dIgljwJNjdEJl2n7tSfzBItn7PelIoQwElBGiQvcMIjpfr
X3sQ3SxW2EfqW4g82gZbTpIamNLdsAfGQwQf+E+8y35AFPF/6vpr13bNOYVZbO58vJzYOpXIpjmp
dRbYwh5iIiVrSBfWZ7VUNuFgoTylpG89+PTqYSadrR2b9FVTIjYUZglL8BnyS0i9W6Y1e2W9BOQC
5jRScHW9QOT8sAtO0TjgGYIMNSGCaNEqDXzQBh+2ZBT6r0AzbwkzJ99qeMGLHijsi1tW+ZJFafI0
9pG28vljzmnktciwKv2NFWbjbmiBsoxRHx79wSp2hVu4N4Qb09lXN7rnfwxRBoOE8hhkdrNhDT7d
GNUIN0IvjH2gKuPnBH1Hpxw8YuZ+fTPAP1jIetNHuMcIB7rND66hGt51U5PKWrTzE0wZc2Zr8VGX
3ZIEinfi/eLVnryYfIWIKNSvAXIH69R2w1MbV/WscO4vAwh63zSURwLV/h6pKq7qbeKBjPL0Q9PW
ER9Wr14wibzN7MT+nqXpz1wR9ZNTVeV/W/pK2dB3sQQeVZ5mmLpGOE21TOhuf4bftkOiOSnC58+g
dbyH2vzkGh0PXuQyDlbvwRhIk+o1i1C6tZEJvutFZdwPuoa0BvXJlKz7UeA9XLtLoxySvdyIyGLU
WO+LshX1L5Soy3tvctOTryFqHdZD+ZDWSb1EoE5/NbLpPpK4XM/dl3ge/Wrs8qsxpu6LAsVzmQkt
25P8+dUit31UVGy4y64cv4RO/oDFiP5Yz/VYgOWrwDTGL/2piv3iTqiE3uWOvkhQkxRTESzlfl/G
BUhwDTeRXlp7O8VDYWsVKKBVlhFvEVZnZQlxnFylm2PFIIPpjtBWoKV7zHdQ21uE6iBOsuwHhTgF
iGORlcCG8EOD7GKXNkNkx9arh3XmDs+taZ8lklBiD2G5p6e5SoE0cB+WTorEhCtWkCrVG9dBPs1R
582QqpZIgETDjzaCuYrf6C/HrR5i31U+IyhgLTEq0c4TZHWe/xqxuN/DIx/MmBzON3cZbluB+auO
+ofJGAPEx32xc6Ihv2ugFSyKwM4/17j7bFzHzpCNRtsqdOxXPMvFOcJh7tGDNiurRy93d4gnIPEz
D8pHdn8mtsAnM1Tbl6jYIRSWfUZF3D6SJa6XsogI5iP8m7t4FgTKa//Wia3qKRBtehR4ga1kfZAH
d4DqqicDI8ncQ0heTcuN2eITYLCSPwEef3+41qlOi79GgZ6t7HJtkEWQomINZ8lZ5QJ1vUHP0nuv
yr01yw2VF2XUb6M4q05BNRb7hGXhIQO5cDS4QXdG3OEKXWfaRg16KBMxVjhjFg8Paer5yxLF4uek
LfB70rTusxo2ySKLR+Or7s854LL4WZfNZkx8tLkna+viN4ReMfZQXRKgoaYir+/42LR1QfRo9FMe
/+oBU+xlxmxoyAv4XXKvztm0Auk/zJuSe9lGRufSZsyk+N9tMif313FeUoerXuT6hT3gmZENqNQL
dxKBCTfWOBRlCDlr5ki3gaNsTJEiRrjgF9k9emqwZxkf/IKpiB5mEb0SC9F4UAzJLRbqxkFF2maT
xbrz6NZksSOkWX6iusbd7/yotVnLTc+VB1ebim3LYuAwBMglBRXrzUpH9LlAVi3y0vamURMDYWXi
AwQ+g19ATrPcNH4pZftakFx+cdAxXlVuN90ZTjnuJkMv94aPvm2ipOERpZRok4aNdjRqLbpRW1zD
AH0lL4ZIP6ED0P0E5bLB6C38OibodpQ4GJ0hRvCkwctkF9S9ce+ESci2WLe+OeILS2boBtIWNpI0
BXsoxXHOT0qXWNkAIujNSdjUMNtqrdmRfrTscy/a17r0hs+9O44bJzeJNc5ArFYzV2qneE9jKqoT
vKZoqbYmErdFDFyNn8dOFr2pvumaQDzUftveiyJ51OdeXmGku6wdEaWZiwTviHwq4ffcwrOEfAJf
RQkZ6QqSmqLRIdMcEcv/DbYau36lIDl1J6vQzYt2dRpuyRUYxzQZIFwEjrc1y4Yng5oqq0bruqfE
HmZL8V58aYPyPubXgTOFsk6SpAgXeVweR6MPvrWTBrE/iMxndULGdMbOK8l3HtSf/NY0Xkq0PhE2
zcO1LHoevukKYv3HSyt/lsDe+Paf1+kftMxNF9qJQYAYO24HKem/MLw1MUGRtivlSXi5BrbJwCe8
mvo7VWTJoRE4C0KXLJ78gmWJqWfOjxJcYNByE1/7jvAa92Nyy7KA7sh3PpUV/qtlYdjX7hni3pep
Uwiuh0vfeWprZpM0fqsvL0TtHBPfRZqmx5aI78+61Q5DVyRf2qZHl7aN8zMig/quYN+xCwotPgew
Rpe2UgRfMhjZeOxcBvXCSYiCgtOYwE3o85OgtBDSdAIkaefsfIjg1VOCTKOkKci236UxmT62zeNA
uTj/RVYGyNzHjRKMEwMNA9U2+AcC/c+rD8I3vgmc0HkySO2ukm5MypcUkwIgZhi5Qg06uqqAmylP
6450JCZ7zfHSkpujt5SVIm3IRGIvgzSyBZLUnhCb9LDTgMhxvOBffp/9p6IQ1oh6RGubO8hSaAN1
fc8CvHcfcZJi0emisawplXNqE7tfN0hrPCNVEizmXdDPrDwhxmD9kIMyJWKQE3cbxCTfBjVJwG0Z
usazg8EQJrd3ul6GPzoh1q7ecJdUQbG0R8AwsPu+OrgNfPa0tlnCZbEe1BHjJLTs7RtcxZQd/EN1
n6ioduNOUGzMSSgHLzQ/hVgvrlNANsj/W2i+zkEYJZvEE36Q8I2g6f9EjjjGLPJnDR4PvEcfP4vE
s9aRV78NIhAeXQaxba1+DxolUqBGqqtO9egyKJ6vNG+bLlfydUU8qfgAoJ4Zpdve9LI1StVh9Glq
g68abusngfXCYSpjLCzmKONsmLpuhiHYmXMMsjLUYmFVo3eJQSIvtZj3m89laq2ECn5TUTT7c9n/
amace9u1w6YmnrJzrdiZqzGPK86BmXyWIsCVA1e3afQXZAz9W1klD7LoZSk+EFV8+lBvNrq+7DJs
FLGmSzpjPIaz9iEZEMjE89n1IOuSoMcNLz/xhEL72QjUxzyZAcepb520OXnr2OBp0Xu3T3pv68+y
dexU61R7j0E9NHvEuY2XZPI2JOnsR3Vwwvs6FI/pTALD/dHbaRkS/cqkG2ulQw+oKOt8J4i/r+Rd
q7ljvvNGt7sUZWtml3tfG7dW2f6y5q3ZAFB/QxjHpoqiEiMMDP7zwS9+GKOjnBpvdG7kAjdEOtZR
q5vLmld37XYiOq/3K4LTLGfwAV8LNUY9rUFLdl6qscsMVsgVhKcyDrNHa4rf10/s+obcyh7n/laX
ea+mfsImgER7C8c26cK1KT8RuvJ7lv5Iuhq9urNx0lzn2BEvsrbFUywJi2elDdZynznmXbnPiA8v
RaJ3j+MQltvSNeKNTBT6SWYsssT0Tglf2Usen0v07D+BPnu6rNvBehmryVDUDWtj55D5nXLj9i3b
y7itPlttcg7mWGcflwc7y61XkQwxQHEvuqswAt57+E1to8AzH9I81RcuWJUfGKCZSfMrh+vwmhcP
BIMLSIR/nCjKx5r3TTnohXjxvk9etc6rCrlPphzAvsw5Iodw6/xzyhtSRnqkBRvZ2kOTrIrxm4tj
6she3ee/cwmVoL1N8TE/dVYRob3WOK9dVq+btNXQ4O7UBdK3033KIgkgoO1u0kh4z1nbP8kedRax
YY2QjS7TaosTd7TX0q566Obgm+yBReS2tPrxpuSZtmpnvZF6PggVMo0a4pvmauHIvt6OqcRYYJl2
TvycDdGtoafVWb58CkoMKM/yZzy3XUutEbwr/R7n+/wQ//nt7+G59Ze3zwy3IfOjkaj7qxaSYSl4
majD+DR5h1rRcEuIMjBJnmf2q76IcUEYIUbIs6Dz2QCZcJxWcYNhqGh7f9Oh4g7YXcDDJzZxrMzB
JXuuPiVO4q1tHlXb0WzxWPVzosIztFiCjONZ46Yt0CeqIKxFiBodbZ6snxzT+5RjX3AnS2qAk3Ye
PyURURvNzv0Dz+16FeSO9Qrj+ocDUO6+9BrlNpn6YZHBMLsdPaUiBjHch23fQP7rflgo1b7WRNbA
LvTjS2xgkhbVKcbSgbgtYljokesWt7Xn+LtYE82+ZneasYdcj13VPw66Op3SqPuiTXr/OFa5vozb
PtjgfSgWJe+6H57dLAy+OwxVcUGs/PbbWKMDl5lZyfcR4L6gefVXjbs9x/z5xRxNfwsdON/aVdnd
h3Z5g22T/ppmxkrmldQWXaJRFOHZiat7oYTxfhgi++jncFHkgdcnCMWiQm5t5gnNvKr+l9B535Kh
iSrvc1j4CG0aan10nbG9IyXGq7SLxrVhYTpUJ755V/N0Wgq/cjeuAFGwgLWNalOXOA+ur94ZwOC+
agBmMC4q0EJ3ypINz7gpVPcltPL+m+tGxaISODDFUxdvbaSmlzwBxItno4hfm2H/PYAOXweVCBed
8dTnpvfL6pV7NsW7luz8apzNPkZUqNsWfySRhe42MVvvWAzNsLNd5eBPRb7WRljsadMvVNDVL1Pe
Ddi9G/am8Dt24Hl7p5fg9xpAh9+6RJxdkq0/STkRs3G8ZeCH7ga5oPaQAouRbD86/EELxHAEr5IR
g7kgjO/loapUjUU5EL65KlGUehllrrUurUK7Ec4I/0CUnwe3PFd2Xj6Byn3Sai+9Q0RJfS4U7VMR
aM6tHpfNzWjVZ4gAQPqzOGYL9zNWu/ykRsGDB697H2CnbkLELsyTQgDaW0+hnb0Km6hx2an1RhYx
Jr5zS7aHtt6L285uh0Wg5PmrqcTRqla78Ig74w0wTRf8MypikkETepxVaDYlJTbv2Sje6mVjQhCT
cM3cRZZRG/uiOEW+6v3xmcxIflel8TOrk+Z2HGLupEloByGa/pPq8qQGGp5tCZL84L0r7jO3N26G
wdlZqRniPGgjCczZvWxUR1/c41jvHMop+UaOkR4ChYS9F6FLdilHs7D+CGty4Q95vy6JLH9iGdOt
gd7zWpuLtmF7S3wyun2OPvMm8spxKdpGQf7FNvLj5dQxO7ZJrLjcpZhrk4AXlKsry1DcliL0Dnkz
nqsxtu7cDDNp0a5Nz/hRCI0VXtx+E6bVn6c2w5eicOtNHb1ONUDfmJ3O2MXNL2E+CtcRz00SeqfK
n+AOVym0igSLpC7mkY6En79TRYQnBbfzOVO68pzPZ46pnTMe+kdZJRv7osm2QhhYWs49ADdlt4pW
f0tICReNYz3VGEPuRWPXS1l0omAi8pZ8jZXcfkJbWDxkXbFM51JZwNiMgr5bD+qgnKb5AJrs7SxN
jH7bh/bXa9W127WvB6OY1AZX/z3SsZsjKN5flV+6h6Fq4r3b+R6U0CHbRaYW3IgownOyNpJbUonj
xiiN6m5ya2ftZSpWLCI4e7yZd9iqZEf0iNtDyO2/66LCPRkopW70UZ3uhqot1j7gj4duSpCeNoX6
VKb3dW2BOnCn7B5d63jXm3W9jwOvvcPYMSLuldaYrOc3asWdnqRgC7S8+RLXnbEEqZed8e00dwCp
1F2PHcWywqBprRFF3Ws2swlLmV8Zolq6jqF9tdlY6Gpt/3TL7BHbw2zZEBU8C0NZIy5S/jIhlYU8
C1+Dnk8owqQ4W3nU7eqxvXW5lbaJ7ortYIGVUR2X2IId6i+q1XzT7Sz+lds3oDQRWOBmPtvknl+d
0Chno6UG+xb2R1XaFid3qI9eTE7QD5TmDMOow+GGTEBVYJeKP9xPNWSb5eWsSTAvzzfQC4vjNBnW
jQ6OZBV6QvtsivGGGIhLotLTeGRvGtWuvkYh9oHCVasDYUrnIW/ET7gVPCjJ2rMjbuz7rOnioxEF
KPnh/HSbefP2xbK+xVoZQMtox52GVffWDlgiIVl034158N0DJrfQ8mx8GDNTgDCv1U2d9x1+nTYJ
EnpE88LZrYrsXhdNAQ6g2WGdku6dybP32oQJPf+XyXZUW/vOMytvFYlZrmqIvR0uQOMpL4HjD5Hn
P1mm2ZydejgkMFOFIRZGRbo3GNr0BqcifUsGuV1LcFfAd4n5alTtJfSrQ78cpIjbImoF9KvBh69D
0xRrkz5/UP2CkCmOvFbdp0vD7MW+6zSse10tf4WI8ZOsy3CuPKgdhRH+iOZnrpV4eOIp5TLSicOO
+OTt+6gft0OfYOuiC494Zdd8t70aMc9O+6mQsqgwDX2uVHNaa1ry6o51uSpywztn8wGCvVjoMT9U
31Z0ZUEgSFtNtVOuQ7/2zrKj59nm1o1NDFZ+16HsZh9riwfLPIvsllqDfXYvc18mS21tG4Bq6MX0
MipBuHaLMr9RAgKAcAZZP/dGevJi74uTGN5NZLC/DpvHyTCipT7pCNZ6sNxr/+DglntTQlBZTuhr
Az1BFN9LG32f9+l4V86HaJePWb5hcxztSnYKK9Pu9BfkTr8a9TD8Ij83gVRmocJuu1bSbNG0Hu7E
xL55XKbBdFBSHtSmYt0PPEd26qjEK0z9MAGNA2fnJ0qOSGPO/aqln8HMpJiwNiy41HI8TT7okcyw
nE1sGwN6QEmxcdXRORVVhzsHKblHq3Cynay7HrTG/aNL4+rE1RzgX6xGUCRsmhcXIyKMmc3oU4+o
+6rPLOOceCFbVLAQ4Lm3uDdDEYCQAL4HIUihV2IxRe2NqA22gESoHjPyTAtI2cNe1mmZgWPO1EIq
VtxzbETOT3JRuCAsWz9wHwKDVXKkq1+xth0PIE+ng6nANFn4aCdH4xyaqBTBQjD5rDRR+irUEMA6
cKAZuOwSAA8PoNJ7BNAM3DwGt17bYOitMCIhGWTRSS2HfB9NOfdDqSqrypl0Unue/zA64iGw0bq0
7CBEHEghwJJ0W1+ri3viaVCSlSqHx9ZCG7dZNUGprZ/tYoxvBuIahELa+jkpC/fWS8wnfj/20zTC
5oEO/gdD3JnVYq5UsIpd3KrqSQBLgrhsiKvGv23L77Jgh6G6LhyBEZRTT+cEaayFobUDzARjOl/q
UPvY6qkL9mLuIhvYLaCRoqABQ00p8LZTLSzF21kjbfCc6tR16dtZapTJGtlIC5kv0bTkYelzOeVJ
xO8qVfsNkvnoIuJZg40S1O5M8/wbeeBn4O07mFYG2iI3Vm3zAsji+7ZSEm5/HousYJ17bRoQR+Gb
2Vu15dzLutYtDnrSTLsidnUEpmB2dalNFn5ADU7N0VSpxluyTsZZHUdrafhhcB/yqbejM6Y7ha1l
pQcTbDRcSLnpQLBij6qavKZBbnqlDhcnNl97SH03Yf9jNAoSrd1YbjyXwG0ZJc6h8RvWYvOZliCf
c6mUZXlonVuyvOOm7yJ8h2xsqqYSJqRQ0lc/CZMvmAnMiihK+4nnPa7qsR88gkWJ1mZc+3e2yo8i
Sr6yuSIBj/HsUe8sXi1zUR6Ep4OqtTyiA/DaaNIHxz7kWLSLVD8bzUNkNhAbVRvpFZ8vGEkElJNV
r073vq0L+BuaEi3LiXiAmVjpKpoU414eqhBKIKutbqMF6ltd3XYdCRu92g9pbV76CU27JaFnnxLc
iDZlPOPEHc08tBGRFg8N6ycttJsH0YiFigjuk+n0ay9Rlft5oe53jfZigFg9ESDwL0WrzLJljIvQ
JtPLuEZrFweMEvn/LRJMKbnY4rvrxwXOAUIcuNcwCmvN4d5CSWM5eum0tTzfPSa18imMi+RBwJA0
u7p5CsaxfipAI5VGq92WgVI/4RFmLXs0qnnCUsSFxd9qPaEZv/VvrQJQFdQt/zaP7R/aNMUvQRbX
ewwCyQh5QfJiw5ZZm6KJdrIVRgTanaFZgl6hFZsJVG4xkVNdU33g/QGMherB6eEthoW9sNloHh1l
AjDYWwYWYk26QkXEhjGFQXwGgGkFD9x+xkqLWCZJ9hVxfVpHVcOynde7kjgWIZYQ/U5goms5Vsc3
dVtqZbe+jO0AnfG2J843d2aF12yKCWS8bE16Yn/mOFWXIjAtXljjgDvf3DkXKfnNwUTOcL6uGiT5
uu4IjF3GDoO/ckhob2Vno2+xlw1d/9Ka2k2HvkVW7S5jI0HirSclJP+EZAqVJRnWZIsZz85yvP6u
R/p+k0VTeXKTI+iT6EnBLVBTxZOiOf1TVg+fYFF5N4WZD7uqh7ypGIO4w4l3b0W9N/u+RfalrtW+
VhN6apeqHrGCW5NkM7bo6NzG7JgBmocHV7jiTs6R11GK5glO8W4+LPGAFSzxImcFfDo9BgHEb1hv
33OCU1/LEk8mUB7WXeZb8S4a3EPbTtm5s5LnTk2CF/jI+gELCxSvvSF4qZO23RBrHzeyFfAATlpV
6h1ka4GZFy7f/TmIXONT97WpsmCnh4W6KoVVoxhi16sG3uq2iUlyYu6JDJJX4g6yji3nj9N0PjW1
rNKX7zq8OzUzrLaSkfBBYD34kDA/2fx5j54JjHfw8JPk13bvp8VBlhRLmHdxMD7IUjzlSKDm4rss
1fzR0LejinRrFX6aarSD3IEcnZw1bidj44NMWcW2YtyNvvp2MJW9o4jg7lrNgr88pH7wLDtd61Oz
09bhSKb4Q0MRxCpegbAFrp1lF+IR7HXQMRO/L+f3bBitWtOe4cNvItFi8TvZ2Ou2gJpHLVdvVJ1w
F9jplYvWC/z3OlxGs9mJPOCr9HaWGpbL7Z3zDndwRpGt2u+ztMi89dBDKPnQIDvLVtEpwbtWyD7Y
r9iiISpB7PUya9O4i7SZAO51kIoJsIxTfkAu7O0Qs1Q4pPNBnl0brv2uDR/6/Ysu1+nxvQTZJue/
jpPFa5/rlf5Flw9TXcf+7af826tdP8G1y4fpm2AG5n1o/nCl6zTXD/NhmmuX/+37+Ntp/vlKcpj8
lFo/VpsujB6uf4Ksvxb/9hJ/2+Xa8OGL+N+nuv4ZH6a6fmH/09U+fIL/aew/fy9/O9U/f1LEHGpW
h0axRCCEpV0034by8A/ld02kohiVp+7bqEu5M5PiMsulfBnwbth/vIKslFO9H/X3n+h61Wsflbzz
tL62vJ/p/3t9NjNsvYUZszq/XvEy6+U61+u+r/3/Xvdyxfd/ibx6CwfCqkS/uV71+qk+1F2LHz/o
3w6RDe8++nUK2ZLO/+Uf6mTDv6j7F13+96nA1HerEYefhRmPzW03hM66BhG/lMWwnyUDzLwBuUMr
GC1rqVauv8Kcs9C3aYOpX1N7rCjnZtlxGAMwcYBXTpDU64Ne4Nm0ks1BvzbN1LsB8wuDTlb1k5ce
K49VYKmX+lYfDWdlklRawvtbkmYAejnbtV3M3KSvm7R0g7OHpKc8tYYpUZZXozcdn1I58Fp1tYLz
fSNG5bhJv/pRo+xNJJ+XeZYlW3JSxKPUrHgAlbkzq7y9RWwpf1CIvpwsrz3LNtmr4s7deHY9m5/T
Q3bTE6zEQoItB9lF91WWSDlLU2aVHdKyAMNlxtriOtG/vLru9mfH0n2CqP/hyt6I8pLufwtygwhc
7oqbCSTWuLDR/riRZcwmsXFOvbfma4P5u4ttKnQpBroU4m2YHCsPsp/3exarSsJNYULe1UoYLUYd
kwWQp/JAlBCR0mv5XafEdW9AX47bd2NAnv7R/V1tEWqpuxwMVSDTh4Y/Lm/2ba9Fzq08S/Gu6Pu8
u/lQz4IoWrE+5Tf0YcDQhidMWVFr+GMO2UMeSra3qEDZ/fZaJ8/C1Ol30CB/fqiXk5SNe6zLyT7I
RlnlpGKTqSO27ODtwUySJ8TIyeIrcpa5XXuXetko6+XZ9QC8zj7K4iQF8OSpSzLFr+O3sXJYY0Y+
HtB1i+dZNmyAAPTLKJ50b4G+XnNeVBpBEkyNFH61QKgJ29nDJvaK9iwCtT3XWukcnN59klXXeuS3
nqysddlr0FUeMuDIG9sM+uU4j5R1l2vIma6V8jquE4yX68gGtZw+Z0WNN/ZM05Vn6EDdv/F1P1B3
EeHzysWl7XIuObuSvYssLGiHduWhyxmSwz2orWFg25tVWXNQKsXm3FfU+k/nrWbU6lJ299u6H46t
ptuLoOmzVRMbb9zpROk8l+gGNOrrwSgbxDqJ5suqd10+Mq9lexC70LHfdTUUX8jhkoiNfMEiQucf
4zRi1qYBUbpJXfsYzqAIHCLVL1mBOpA01/7dI7Q1DdFgkS31/QfQT4IrsraRlc7sFgr/1SIAsip+
Y4PQNDrmdkDmaI4Acqc8RGRREa78LQSFgBa+ctjWy7pS6knP/VqyYZd+QC3EGtWTBum4srmfFQo2
UVvHqxCpd6wvnCQHDpLFK+F79X0pxvpe1mlzXQepG8shYrQbWZbNH+YZ1Piu6fxg39uNOPWq1Z88
QYZ4IcsxKvRHV78tumLIV5cGgk/gAQan+xZibkPiXu/RXw7K1XWGLo/f5vpQF87z+frth2pbjZSt
og/33W+X0HfvlTcX0dqflsQQtHdvmMtrhxTg8dJHlt+NvLxkhB+pywDQ0xKGH/q4ChnTLI1eBLyw
bT6byskDltNvZ6M0lbuWZXMvksuID/WyyA6634L8/9yIzp0WBD5hTXmQmDMzUm6uh9xv3opm0C46
YCIn2SjrL2N72DjLYKqn9XUYUXV/1ZeVtryo3ZoQDqFBCcQATSOKAAFrGKg7zasxdllwaHNHnPI4
Z2MaNdU+ntJqnxhYZT8Ii9iBOrj5Uvap546JpCqMHsjojqwbcchbWeWGeoHPuCWQB2k0NVt6uo1e
8eBMO15z2h1kVv1OnmX4gOpT1N1c63Ws206ZbqFdRFdPBVS70IbS2jp8bCh+VF4PhPX4S0B9ryIF
EetLc2R6SFX+vprs3cyXHAqFlAxXu36AsM6bU9+Yl6u9q8/TCnQMvnhi0vdTGlVb4tTqo9dlCFUq
vv1Dx84j7DLxzW1zsawh9Z/9330jw5k+9BXO55rLpBV6yoFGCqBrEEdLvYZwUh7sDPSaxKW5siMi
kiAd3uoKiFXFUOGwM4+4DJbziHAO6lWhu2jmlhodMw2Xc2a0h3Anu3wcMs8NtTZC9Z0RsrWwqlWq
O85g34FZz9dug9Aw/3X2DzuEJ6Il1dfQjtH1sJr0rqoTvH8xM9xY8FyeZF8p1/Lnvmo/WaRpgD4o
eq0sHI1XkuQMNLgeQIZJKM4wYtVAV022SraBbHVcgA6yVY4tOvKQqmeYXr30mWdpkidf1LOfFPF6
IvAV+KlrUbZWsxOVbM0KXGVqE0BTo6Hy63UL00+bO4RKYPDMZ9eGa104t4Lg0LZ2DFtB9pMHgRrz
pQHuxo+JDN8kBEnU6wB5iQ8zyUuMqJ2gCM3EsvP12un8oUBfNTcVsCbDMcu1PQLHi+whfoUHhR2M
+hrwBZAsjJAaFp32WlkaIKtyfBwLAT9PSVIy4YGGN73qkPxU/ZsgnVQMEPnBzsPlrHmb1/uBeO+/
m9UfdLQxFAV/HxaPe0u41lbze5jZ4LMW6If1p0iPgpewnPZBRbS/dePpqaiK5TALo8GfK271Dtuo
YO4FaZG1s43HjGz1Er3iT2FK2SqnhJUnTrI1MtV3U+ZjTqKYOdy2+EFKISXD4BUg6J3uQUVwfN+5
ob3B7Mr+pEzRrXwPX3ukAD/3ZeRYm7CxEF3+P9q+bLlRptn2iYgAivFWoFmyLMttu31D9PQxz8VQ
PP1elfgzbnf//z4n4pwbgsrMKtRuCajMlWsZYKcaVs1k1lt6T56SmB0Nu/A+vSujqRJv4JOqsqOZ
vHnfbOSJ2+aDR4x4/KzmV3UUfHasbG+plG9kWQYWHaM9cHVQhrv3IYqi4ZkOU2Hv0RxdnS0FenZY
qNy1mhM/0MEFwKNKgcWjEbgt9HNt8CPrDQjA5CIft3k39LjJYsKE3/+DnWfck/pb2xJUdBCJ4eqh
4p19phChB8Od5UzbZYJuTekOd1B01dMEtDKbHgd9+hwzX3dKL1VZRvMiDPSOl0ig8EmfwgYMH7Lt
gbmiWDrYeZD5wDYNG0MuPylO5Y1QRbgpma8m0FEpu3a4ibDRvXiA8C3ZRiBuT0BF/XQl3yuZ6tIA
VVCunm1pGoBO36SNhbdIOayw6Xtg5gv5KNxI0Efq5mjZ4WpgHEQefAV3yHB0w3A4imAECp1O6YDb
u6JA1+I94HNU/e6hGBoGJQ/rFY1BdRavdXPq5zWXmLxMROAts2ldsxFvn2NegsZVbj+qQxNuP4VY
rYonauh+icwGSiqdaxycXomBHZxUnNJhGZOfIsltgyrrLZLG1hI5uygUBQnhaSF4RiiI1qCz5ZLQ
JlCY99erUST2qBFYB4FMVPV2vNggGPSTUUvXNOzdCLaejZfemezVAA6KzSdHMGQ/I9Rb9p/t5XiI
qlw7NkWTWZBTwSKjc9NFNdyFesgBTsrtjYud5RWk9s0qaKZhT0M6pJ3zoBp9cqJRnSTatTNHv4CA
0KWUI9cIwysaM5cpNVg4zl1n7gLRTrHndhwsA27+TUP7d+yB42XCT0QH2R9NlxcejWjYtHEOnFLd
eID3DNfGVqMbGgGAqwxudGCJxYEgMoNDJm1OC6DqNCkQd5FDVOu7SxHqh9pw3yboPSAMJoQEyYRW
tHxtTz1oY2U8sLfFqS/tf5Z4tAYC3mVB3U4G1H0tvLCPxI6GE686gNGs2KOh4mTsoaie8jR7uxpY
kWqkLy17zzKeAnVTMiRtHKlbBi7RBP+yJPRBsQ7FMmmLSxMg4mVs7Bka5cDVj4BABlAUDenAYisB
jqYM/U+OZQjtFmMTmRYwgk9Mc6CTI1gIqRQHxaYRPPYmgI8+H9ppgyo8qOudOLqqsbNKRJX/4aW5
BiR5KDZjTnij+Wju/zyfIiKQ084RyxXer0/OZQ2AgsHlCxC6C6r/jRmBwyttIKG3stC8c3YUvkZn
RggiAXP40fAkPCQSY72i6M6KbU9EbLynAwdr6rkKWtDac3FfWGjyyJMg39JnAsU0JBnM5jSPHJTR
WsUcVyn9Od699Onyv3gzpMQ+zO3k3EH+6Qo1NXeoVYfocMrQepNWzQFwQXBLAQD7MEZeFsuCv7SU
auLiBbL4h1xzUBN066x24vUyJxzKbCX68G0dcoDM+P/jOsu1x//983T9pHrMBENZnZnsVLb6tk90
c88DhvetrO/ZSdRYBq9eGTtlFksOI1qAIQvJTmQayDvHUHiNppy1xl30ksgpFElr01AZoR7h1yEI
n3haizUZyT1fkcJHNCGt0XzVrGInTt/u0pUAzmdVGUzsoImxhvpdbHhIahiHuM5NQLdxz+chHnmQ
mMDYpfs7+ZHLEc66qjnfvb3XBGO8R5ZPucMPJLw4XeZsxpIzcB3/a1OlA/p36Mxp9NlegHkHYsky
BArmL71uVnuaTyaaoOHr4+ObAloUOZ8cQ587J0sXyibJR/RzDNUJWIn6NGlmdfrbkBwUIsBqbTUT
Wmv/91haKYvDb7YFRrTGulUKUzw6MwBamc8KaasyBeJ/797/Hgc9WAWoYCQznWz9iRuLhjpgvEoR
AzAr3+PIRIcm6sMPMtwZoAVZwEDblodnzQ7RfIb6smHkwDiPBgOAObkxaQ7yLj0I7KU9Gpo1Wu/B
kaQAwDyVz7qGJDyyQCAclcF4o5/XmPBOc5/Y0S1Es9IzDil+tgbeY6BwYeXQe9uWlf3QBhbUJJch
mkP2fQhCk63SurM3BFnZNbEM8wSK8PF+Ak2KKVh3BAmauA8MHNpYAQt2Heu+3Ve4eY2JlZ4m520C
zaKDw7J5Ko1o/mimydoGlMavnDpDrrMT21KL2bVCo9W6q5AnM0wTknrSFigG96rSaucQcggssAIz
W3GodPGrC03tgNQwu4LU9KAmkXrWOu7EXvks0Ct25dIlOq6cNWvccWa7MYS0c3FIFf2fOdJAsxbQ
6Ubp0TWXD5OF4PpOgHSpgGE/kj3jLvdqSHxs56WWD0Nu+oCJnc0fZFmufNbc1N4XiR6CMAEbOyb3
k06s9DtA/dG3pWBLv1qMmpiAu6X9IoUD841IkNbPMcsSi2OxLctA7SdZTfidQut+fEIK7RkNlcoj
L4W5LTuj2vG8yR7B5PddB/Dxx+8BYwzBiyZEWoaogISKPhkGIi8iA1Qji/lWnX8cGnJIweSl4GVI
3k9zSwvwdA6MtTd0JjvnKfBAY+C8AN+qBYdQA106mnjA8tVUikCaJjHOyO2yM0W3I/fThg3Hkv+T
laZxiEDxdEQnKf6ragU6legMLRuQiMEKHfPxiJQQeYUMoTM6NC2apGbP57EVc3aw+h+QNLPQFy3j
aDkaI4nUoRW6PiQiBF17mPY52qBxYJMWKbuxRsJ+wnPE6826cP7JMiM/Ag1cIfUZ5/mxBSLKS+1A
82hS62TuOu66GO9Wha0Y57qCwFE4CHQASoV0OQRrlLi4UdBBhNx985pq31wnSAOc0YD3jF1n+dLl
ybTSyjh47jrAkbS+FM9BHZsrl7fFc2BDdrAsQxcqCq2yUkz07HYMHU0oG7gHDeq0c5+2kSTBPNSI
6qEC7xx5abh4qa/u/3RuloWxZw/YknPZ/ck6wGNYE2t4V3DtsyXZTlA+A4pdoGZ4HMJ6TbYRkMvJ
n91ySt6X2rqRKxho6Fq7mt6snUapdqBPcdYp2na/6mny1KLF4Kr2tX4Z8jpbkb3Ie8PPVcDIXQnq
RfszXs20l2Cq+QF/gBZKJXn6Fd1t7aoN3eAOWMDpoVL4leyhntebLDBMJMZwkbjlm84AnIiDZ/M5
fmVRMv4cphByBbitXfuKTzuon9Q71cjDB2wHgaG3Cutn/Kpz8J9QJOjNxNVKQAvz9mYNvkl0PkHT
0QeFRYYeqHf5eTKi1SBbC2FnZ6Dx7EtRK4qnhCaeZu9nYYFUKdni97PFO58lY3nuCpBjxaF1jfD2
usd3kd3RAU3sxp2ZBFBthHLg6pODhiIJrlWVO3uKXSLA845MmAnMaZ+FDyD3K25akyXrQAXsv2zR
OJYoVeWZvZ394GPiTYYYX0Ooi62nJv0Y0coSyX+NIJ6oLIm9PI6gJhoqaPgoQLW5BbtNjl+RokaX
QG442si1fVMFJ9gsohzR5sSW2xDyByH6G5TYPLrgDO18VzrI62YOfjRZcxZK1aApRO5pPkyTa6MG
PB7b5syl1K7eI+HLard6EAAm7gdH0TfjVClPyGDNEQxNP6tcgHjIStASVaA+rDGlfYAK+DeUnrUj
mHX5A3gUxR24z3eswMf21FKUG1Pog0+xdGBq9g0UdtqRRnUXT+ip7Hfgc2/vsbn0+qlBWTKAmBsJ
5fIWebiSITsytVx8sfXCpxZo0KNiOww5FZ+6nB3d1laOZalnNCh6WaT1yi0OhFiDdb+00CkDWlw6
RJaqHhRTHoA1z3EXwSmwtYaOloLue457IyoF0kPhsqf9P50WIUQgG7TDou+1FuM1lvdrkH2ZqOFk
Jrb1aFwofk0BLzaLpOcE3C3U/WpoBQp7R/bPqp8UUiRsPGYiMlYTWDh8CiTHshSdhWm7Td6X+hSW
OhfF1fI23oJyRU98nps+51Zxb1YZNppGmmwbnWd+q8fYaaoZGuc7FTqjRvN9qHJ3o/fqBCkCGwrU
UraabNztJ29UxvZKjv9oU+VcdPihNXWJoSlZ0w5eJ0bNp8LjQhA9ly0/1DEjqBdtgmH4QlXL2T1z
R/95Ppc3DQZJuplzuis7a9OX3Rcn9kF+uTL1MTsPou+jdaqg1dMu/himssu4GJChy3q+pdF7KJe9
yI08vNtpRRqRnSLe48luSIGk93i6JIW6r1YNAqZKslbToawCa932zbRabHQm+TPPeumCxpZiTAe8
hOjXf5vHnQFNQRQ5pDWktIbUXpd1+jFmWZGDeG2LatRP6CVYh7o27+a/Bw3BeoW2aPwBln8Rqmxz
GJmcwkYV4H3qPCTPJxsyvt+CsKlXmj6o65bjzkbsAlXLfgJQ319CQIuBYdVWxEHQhnV+MgzwhFIU
TbLDHuwLksr8z0m8Tc9vpRIt1qD0bRRod6tSAQ0pyDOv0soazzQOIY+z6QVKiWRTZMzHQHRdr3G3
sufZ5EZOWENlEfk3YK8ZiIeSXwYqb3ulEOyeDhPvbd8e2nC92Bq016GEqIarvFANbIsh1T5I4TA6
IFsNvtUGOe9iDMDgKIXFIytlEKN+pYAP5q7XNqCzzT2yLWsgJwfcU2vb8xrksArNPeshXjXlpbr3
6wEFlG2myRg+O/DO8QOl136/LF67+BlURocvn6vvwKAEShgp2gpSw+bK9BJ91rZxaQuo0EMcsrnK
ADJRAB0S+6OJQuVEgJXNeeLvay3L/76WKPmLGyfawdGjlW2Z7QMdEq2E4r0WdG+6NrwEKZI+uca+
UzP+0Pe5e9/nkcxRQUtmCKGvGqiInsdIXKEWX2hv0Tbace5LbGU+Ry/XoxmqXJ9swhjd+xHr06ir
tOc4j57HNLav44DXvTpl0Z6G1LrjTvYRXWjtmXp48sQNr4l2pAEFRWCmRy+j8RjLvh+yIzrYpj1Q
U42JZjCvg3Ser7X45dAMikEH8tullqXkpWwkcSG7jQ+j8TK6Bg36/OQaKjqvTgMuk7uysqUGxSZU
I4AsgNO/j/L+rpkycSQTHSqwOm0he62DzBFhyDyCSz5BnGoCPJAqdn2oRyOxoSQM2e0dbSVSesTR
KR3A4Rj4XNO0FW1TyEbbEjpbbMuMTzZawEDVb6U6ZbeO0AAKyBAbzh9Iw9Asau8bNYMSg6QTQ7vr
G2FYKZq1aeqgyOwhLrhR0D+5aWSBdEqrfIM2g3RTy2rq4hWh/mPUgKBBSS/20Kdkrz/B5GlI3gol
x9m7wOQJTo8qbTTP/eSYl5LedMI3GdqGyG6hiwiaRk9TBaauQAOjv9Nr5lPQ6a8QZCou5Oy4vgJJ
nv5Y5437IPRoS+YohxAfG9CHO+qx9TSWarsv1Cr1yWuGrbIO3QR1NHmBANrH8wXmJUf70wVQTPxw
gdhpnQ2oTIF6RZsLP5lR6mGItAsNcxOAPqHpXpb2BxB4OqcuELHfmnH8vUYjx6SD/xRCcMZm0EsL
pBZl+mVUmisFAEBpg+wiZJdlJuQBo++1hk2wGxgv2ZSbG4i74GtlgrU+G3Pww0jMSi/BLsuBbAWE
V8B7W2wXuxs3w6YGUBJ5LoiDfZpKQ4XAlHIu+nShF/W+sHhIYnyZzC5sqlUn9SnoYJUdElV02iSA
YHF5WNxkE1MY+dOARBA5Pi8xr1M1KBQjC+0zvbFOy2Ho+vbQV4AuvdtDoJFObATRnv/vKVoO+6n9
EFPyeNym3P3eh2N5B65k/dwoGxqAGjpCCwZex2d7nW/JThY643LOkLb6Ge82izmEoCQ47VBk/W3R
D+st9t8WDSGI1Rdt7Niejs4puaegDYgZONZ2HNPXeYtChRN5+LT/QKPwC0S/gKeVTuDL9E2cjMgW
/x5ry9XqKH6dd0DknfczfT34ADQ5x4TlNVI6RXNrMzTwqcqEZpS8tsEjXNuPwkJnOghr/oGEnfNF
w/0TOTwtOE1J0xx1BiAk9IvYDX/zYRUpXP2p8AvpfMk5Zq2/zQk0JTi1YQxp7rQUa20QnshL7IqR
0X7luD+vepC4XJq2B52HGmL3FeXTa2uD+wF8kcLLWnA52oMofVRUkgugx+PecoSy1e22vDqaW2Pn
gz4s5oJuWZKHiXi4H/tWf/k0SeONArZVo7zyBrwHjtDtvTG4IofqBF4g0R/U2JvULNhT2ox3mXCy
HylL0UmJt7cH8Gs26DFFRKSo7KkZ+jvKn/0t4n2N/xiBJjbHK9AF7Dtd+gW8FPk9AR26tYrq1pMp
2gYNYNEjASrKSLUOIzi2ZphDXjFAPaGGsWEj2Ks68O1uK1b0XlkaUNuWSIikiOdFaT73aVEBtCQt
ShgKNHba86KdJrp1AtESQIvxmqLaw32o1sUJ2gbYgUCcbB6SSD3xxmowIXcChhX5ukN2aWoStTjR
Eu/rkAmCnp6dKBr+zKDvtwB6ROMVSD7C02Tp6aWVQnpdFBU/ugiIKe66r2JSAz/DRmuOMLnaryKA
dFwg7TZWm6CB6j2fCjqA9lJWmQYHZOQE5U8XowkebMhcKti60GwUbeqVDs4H+UAOLb8cJ6TXRJ5f
8gpcoqRr3tXJCEDVn47GUrCXkI4QGbV5Rtq7+BZLR5hUxkln4CE+j0hV5WWrtre3/M7A7HwzokBN
end+0Av1G0+foRSa/0CmT/ViV0x3GvBNJzSwgyLsLaDo43WTKcDzKYmzFbzbmCq3j5YITNtHuiTd
FCBSBMoIGvPkjhXdPsb494B+CHqVGVrv9pmOJnb6lwFmvWZA/z93I5g+Fju4cdZGlkbPf4m3pF2P
3RLIxhZcZCXoPbK0wa9U5iRprDphs0LZ2ISgHXIXbqWNK8PKOSRja/bcovLScCQhkRy4i5quWhHL
JnhWQGmlgO+QhoZl/PdJtWYAnFeIM5JUJehv5UEBTyXghdDP4NO/NulIIFMGRZgBsCfVWguwG1ea
U5+SVohrJA/FaK7bqgS7uxzRAYB/I27x0iktbt6plw61YhqBwxF8HED2QRI5PC6mZGzy49CrX8lE
B6tzy72j6nye2cZNtC8a8xckerojuD8hY9SNaQ9x0LLzQIRuosY0VMi3SyN5KJLO5nAaG2H+q8hU
FXiZdDxhy6St66kfVoS11AZ03+C9HB4aUwyd0QEsaeAtSE+LGfS9AHBWXfc2oWkhsV1P6iXVbUgZ
Kdy1cU9WdPzluiZYizp0/CRl4rHtI+RRTfeqq8ByRWMF9lBLU47knAZVRUMlhNbJ64D+aQfR6sAj
r4NHzdkS9jd0FotHE1zQN8gBlE3TdF7ZKJd6ALcYRZYmurNrUah7Wkdv8NNpzUGsyau33XDQ0O8K
Nkx8IuA4kvtErw60LEUACQnCPqV+oFFcgIgSW876RKshZ9WBxL4WoNGyoDdqQA/P1Hpsw6ZI/xKg
mRUFjxg0UVAi3Q34Iu8ZaHTP6MrGrbkJq8ca5BgrdYAyW4k/WoCETwi5oNZXw2TcdWEBwIXMqWI7
rXlxHNVgxcMw18uIrYBmSM94KIGvpTLQbKMYtp/wRPOyIP8tMLIhAhDU+UYtaqgAyxKcIktwgSzN
ZcgBuf3I78hETqsFgY3qGsOGIshhdSByovlkWxbRzA4Y3by7I7vaKgMkaaCZhX597dR0dbGrouAa
TIoB6i+itApzHURWGjhSpyD5keNZDnIV6YlaF6fQgkk3FrSDV2QEdzPC6XQOBXVlse46lKUgT+27
7nNUcnFZUgBCMdAWEMTKjhIH5IhbY4QQdtv4uMGye3Jkeouad6k9gyAjO9hlWeDG5+pbI+/cu4pD
1yA3YwgqBNPkqY2dPPPBKVf2lAffaqe+GwYk5Ffj9Fphw4e/asnRQdLXv1IjfzKHtHjtFPzXon9Z
fMF+IPejImuvXV8iIWCY2tmJxmknQrs71Ko7QJVX/+PK5Wh8vLIpr6xE1V0lSuRZyuwVRfuPV+67
9CmpctVLCqO/THGxAYkZ2LgnQ9kapVC+sQHfc7dLdZBhN84aFP/uCT3//QF1dG3LhkS9T0Fo5tlt
Xb2YbfcsQduY/w+ojVDpnNJviqaoz2Fvp76OH/19mAXKFv3bySFOk/Y88mRam+5UPtpRAMLoyNC+
Q0jj7WNo+BhKEIbfO4Yk4KePISb3j48RG07528do8GJzZnhP9roRv+d6gHwFihD5I6hgyyvjuK3I
keGqOADLV9iiuCMT3rZa321Zt6UhTY8mYJVoyNk4T0dft916cioaA9BjDlJkezJiv2eReQtKLb9i
qwVgAjdv0BMwb30okzAQQTqSrQlDifqVXFcgOb4BYZRfreBtOiTBUE+MTWQTjE49ddx4O7TyLAX8
3VJ6oEvlyIr7CbmVjCFxKj0g54Fqj6buVbBU+iTYYGjILqAEMp3ABgtNPfUHmaEuCqkYGUU6NRRV
TEKcqlq94r0l8OKqAh+mGIzm1EsGFTrovO/xfgwy6Bj0j/vFAWkERKvv0WJs1iUPdpDr7DyG/Nme
indZCu4rMEw4IEMFzpq84Lx291Tpy/UJcrwO6GWtIFjPwIFpiKJVEAzOtoy1hvmk965JIzQVnC0J
u5NYPJ2RVweL24pLb82BnekGDtV1kIRdpog96sRSK0fCUh+JwpZ8crT4ZKT6Hvn7PAgMz5EVaxga
yQALCwZTrFMODiV6BZzfBsk4xhV0QuTLIpXK6TBHG5yhyxel+eXgCkWsRYW33yGydomhMIAUYvEK
YJdfZW76LOKmQqsf7MRNm8YumCzqbLY7QjKMOYF4lfYlXtONX3h9G3APQ+5llIztdOCpjm6RoYuR
boNt8YYyLrf5BLAD7RaLLI/uQg0PLs4HdFoIe3xx3SD0R5brB6ru2OX9NIn2+VPUYCeytnjIsIO/
KvhP65iFwoUT24bvFBEKnFKYdWDteK0F/kuprNHr2LNReW1kin3NDJXdwLKzVvC8gWaK2Z2UDPs1
UqrRMw2vc3qEJiKpYwPZlwLQ9Kg9kpdn5kGAtuIhDCOD1iBzD2nRU5RjDVqSIQ8GPFKar/KoTKFg
1UW3StQ16HcAVKpZHN1KEPeDrMXxphHss17NemgaBoG9qQ3rzZtiW01TyfS3+TKCnDYa7NYmNGnQ
O9DYvJL/lHYmMLdLoz7hn9LOnOWqGTUn8k6yMk5eVMcRHIHffPHSr4mGka1/nPu3YPqt4a6WnoZj
EdujV1iu8qiE4o8zMepvtuH97FOckkDLfWybcdsWKTtGowPSHfmlBQ7iQVSjuJk9Z8eqExlUDfHl
bED3zbB7+WCnL3Pwb/yQgAt06svBUteVZSNBBBKT49RG+lHo3PIhCc9WZFscfxsil6DXK5q3uFkx
WT6PoJD9yaHJ9TM8cX3uMEh8KVp0oUNeZo/oX7WBePzXRGfgdXM9cMpn65L0MslYJS1oUywHFGi/
R8cRwO6Z9X0xMxHGyxVyu3y7gm0CuyVZ41xPD6NsTTOWYEvJb+GQ7xUFLJvoXkpWdT4mGw6VT2jJ
OfqeT2p9p8pKrxLl7lHtADGQlV48aduHFjknyCzU0G2VEeTIW2OvoYdsnoT24s5vIW4mtCm4gxwp
XymZW33lFcqRpp5Hxzzoq2fokc32RkClCIJExrpOm/prhXdVTSvLB1YEYCvKBZDG0t7L6eiACpfp
NSRXb6HVPUHkovShvZfeBhXpFjoj2yBtQtro7P9NnFIivVCo4Joex0jzXDaBbl/e0czt1Av+YuiR
OAoVmGWyplmueeOAO0oVMehXrLsJJNguRHgUEORtmjbRtiR0MdnsztRK9SHNx/Q+bvWfZKYoJ3bU
bWEY4kVGqa69ZTnwMKVi3PCuWRw1EzcB1OPNG9nKKPJHNDlemcnMWwKhZt8G6npLETTBEEh3SgHY
G9nkhN4Ce+ucB3D0MAaIL12DtTt6Bly62Qd9o68jmfqyYTe5+dFeYlv0KuP/Zh+mDOqzdbCKxqi7
S4vB2aR6X67LIsq/gLKQ7aBL6XpRwPMvQ9SgadkO7ZXiYphMAZISFegxKVhj4PPp8+GOnGmVTA8p
SMhCvDoN0Nny87DUH/VuiK+DzYddn1qOijScxQ8VHpbZatDCYG+wrWa2bf+THEoJuqtjro/8MIdD
tg96MxChAnqqBgvLVI13Rlx2z9y3RmN4VpWWQ3BqzFY0DKtOMkwqkIGVXqiSVhBXQCsLDfMRCmah
OdxQmXavTmedyYy/LhiKQoDcq7TBkg5U0HIIwezIa2viNTAE36QZ9nfL4xbZkUysYmRIoAXw4TFM
T9vl4RuMa9nU+yGAfBEpsMA5QeZlflbTRB056BhkSCcD7O7YQ2rDppdVtrwb+UM8BRveReGFTJ3q
QO84an6Sj0zLpMX2+yQ+TvVR64afFP9/OynugBYD2wM+Wtc6yJPa48VNQkA9qnZg9XfRhEclwdvm
rQh4+VikwT+afOuq7SZeOXiZPINOkM1D6/cheZdgZKza8zIcUnScaVlY+66yDwzZWTwyZ7rHKKQ+
4/6vI2YXxWrIrPoBkBDdM/NIvzq6JjaQlW5OIILrD0MLsRzXdtoL8svMVwCY+DLVENIQZd18d+po
32rA265KwLnBTwCh0Jx9h/JO9GLptu6lKLfNS/aKpH20i7clhwmApW4w35ZES/kpxHc35u3wopR6
D2pGnAn04K2gczC8FC2uSWeDtP01rmQTaGJdEJZ6I8+jDWmDBUirnC0bFBc1iJPXNGy6BkLhUOQk
pTDSDKty3T6/20lazEICAw/jNMG74NkpIBu8wokR4PmzglTHfPLR9V9iVAB+Dv0Us03Ysc6PJjvY
x64rXmzIWXdDWT21WpmcMzBEr0boerxQWBynyh4cwdDZNOxVpffuLkn1YBuhWdFHY7KxjocK/9dV
NnU+KzPoftBYcKMDrYhhrEeICkEX1JrWTLW3wDL9DEwR7om3HqArfqGzd/tiIvtkanM8UdyTyZSA
kRF2PFXDPdnJRM7/1f5pfXzHP3ye39enz+kSouN97UE3Ny662jaaYhn4Qv576EFkK/Tu0hUpeN/r
wUHpoki+N8wO0jWw7cj/NB1IRuSEOYZNCYReEhuqMAnu0n8utVjel5unJ6D0tcYcCuFSDcEoTfkt
aivP1ZxsQzbSTujAfHo3ZOqK9Tp4sfEoZUao7VEaVWfc2OBkxspsne5sg2X+S1yztwdwUr2FzTAy
GebysjuDNcT6kv4bNvHxj9V+D6PpZRDiv9jCt59N2BhDgenCKxOa9Ky2r3EbG1egPQf0D+OLXqqn
jIPZgiJbg/GdZTEHXIk6NiUyvpliUB1GDbhuKUYoprVqWqDpdNRY5hh5BbAvmx+uoPpzeDYE0wm0
EfcUTcuOLu5bbC4Oqe14GG2gVoxAyXcZdDCf1AolicAOwjMNQfW3bXIe3xQo0t1ywXwhe1zTjOno
emrLFQ2nSWM7kDGrszcbIwBhxqLYkZeWjCC4caahXFJk4OSjJQvQ62RdyM9mGIAWRXGRrIg8nfIm
8tA2OWDikIM7US6lC6sJmnhxuKGhlkbDUVehWdTXUfEYom50M7I5lUIBTQ3K52V629aq59rdWuMM
KoVh4l7HGq1qulQLrYYetBM2B9C468H+8GfE4PBjM+JR/ykCyCmkxWXJ4y9r2Ni/+2PMoA+Pd5Zc
XwOJg5SKxQwcJ0m73yfKhoj0Z9vsB6k+SPbrBiywZqFoW7M2UJXQwWqKOlh9smmIksk8JIQNYWqi
wZxNC6bmfRKhdSjq3UQjCn2fqKMd4RSFaKVO9PLSZekR8oP2DdBg+2br+hPauJozSGJtSJbXzhr5
7XFNTm4r7lkgZcWlk0xFkd2VdqaDlRaz09hM1mipbzY03VFbDTvR5vs8W06ClMYW8P74nkyq0+Ol
CsTPW/oEY+90xwh6wCvy0ho6anCFqvdXMg2Vgg6iwU539BGgrl0fTN1SAQD59xOB9AeqX8oDWbia
Q/Vp+h4kcb+nBFwLgtztVHfVnMAbYsbv8KC9kpO+ZKjGQvQ9ia70BYtSjraP36e3eVX5kaWDvrlI
nX2M5wCwu86eu3X+aOpJ8ZjjPYmN6XgJa4bvuKkbnqlH7Y6cQEhPOwaiBI8mvE/H/SoHiauw145V
JneM3Qg0oeMh5APSO4F9B3z3aY2icjOM8XfQ4H6zOuj7gGjE3ecR1BjtLNNeMZH8NFFUiuObCUAz
ha+oib43JQRfU2qxQ1lck9CL9oq6sLkKqibbOGAtGCCD9NKlMQPbaYYKRiaVpKSUi7QDWat/sP8e
j5rhWXebqNujdXkEhDUFUkFm/j7lACs7rjwWo6CxOD4kCxvKBNoDWDWLGPfwvi/BpTEEV6h4BVdL
Q5UFr8futoeM7RUcAcj5W2j9Ghz3RBF6kGj3Y/dtEqaZeJkbWZI+/FdgD1bimZIduJFLUiytQUua
dQPNPnmFuteRvO2g3h30aHqTOzvclyzI+IV8T8NGV/0IrLBfYuw88NryZxg9KnoTCtpuzv8aVsvV
CMj8Hib3MfNqZKeLKp3RLhel1boejMp9OgA4AWGyLZ/S9AhdsOyYa4qxFUAhXKKhBIy91JxbFyB1
Xetm+VWPo69xNFS/6gR6d6k9Ris2AgLdROWvzq2/CiUqvuZ1kUAaJ7VvQsePuVKi7AKBirer1Nr4
8SqWESdr1MEa0B+/1kx944qB0vRwBGaLOGI+mKENOdPK/M1GkyQFhxNqkNhwnXWG3NsNIjHlwUTJ
BsI8pnEjW9i+8MHoHwYNjwPXhOxwM4ELa4mH9BUgja2Kt9RGa67z4bnnE0RLS+PeFKN1YPJl1QJ2
Y6OlIkEZe2ovKLaPQLv+bpzF48nIZGSyNg5j6zg/y1Q9qeAkWU5sS5st7r8nv8WUiSueYl6/0jsy
vS3Ti7LoITbfBuqe7IPrXCLmAPuQTV+7ELIDS3qX0sDSbugQOzescEOdB2J4qkIoVUAqQvNj1Bkh
OZdMdyxoVY8CTPcp5bXhRQWa1Zs2zLx2UsPNFJvGnQLE7XzQXD06ua2x7vMA6S1yUMgAuSWvwI9s
Q7b/Ye26mizVmeQvIgIveD0cb9v3TL8QY/HCCgG/flNF36bv7Hy7sRH7okClkjhtDkhVWZk96v/W
upNEEKYT7a2XoAvpnGzYlrzF768uNQQg2/GITeP4Bey5DBKVjnYUqmua29of2GsF8pqT40G9L1ba
0UYxsUC0oPCfmMbBhFX9qkZLe1MXXla9Xxjgx81aCII4BrKL3MiNl9rrunUsWvsmDWgLZE1SHJEw
AKNDOPmbyoQqQmqEPMgrkO9ESp6OqyvhAe0NIA/6uoGkXzroxuY/+5AjNWkKtpNYeS+L0VVcfOO8
83Hcss505OzLeLoztelMMmRZao53aoxOmDTWmPhvUYfTj7H/aR74UMByP9hvDWQZViA+ih9jK/S2
oweMjQSN4cVM/WQj6tZ4KTXxrSgHqJkn4MHDru4H6J6t1aAmaeY/kwC+HS4o6EnBrKnpL9MwzJMg
qzpPakoEtAA30cI+OyW1owX5JNMAMafsFIUDSNpppAvT8f2ShqZMRwDFKaajNSCBxlVZZamhEDwx
ILwOLbDk7Idg0NCKtnnQ7LQKyqqN38ZC3piDWq9VL7/1rdf9QsnU79hzvBeWW+Bh9gb7ljE9g+5T
Gx/xm60u2WiZm9b22KOZtq9JGO0mlT+iRpajD2xNjLpx6ucW0sWZMxwNykB98vkYjr14PFKv06E4
343+tCNIUDlAp7xvENGbEUIKPgRKlr/bWhcMFCRKTc7kN3zMJdQRrUd+/3E9p8Ee3cu6M/g3UJ6i
M229RFh6W38CSzowNypIw22AAkvHBVWZQkerhiaF0HbaLLYp9a+G9lbj2H1MPL/CKVnXBvwOo/Xc
HWTh3kZZpKjcTXyEC0CclKiGBsBkF64sh8e7T97YLa+bMe8vi7PDFLF3Vj1+coOQe7IZnKIBF/gr
CGL8S1tWjrXqEA84+Fb4WplmeB1bnFvWgN9vXQu8Y7MLaq6mVZqEGp4uY7EGngiiBsvzaTDzCmTW
G3owdWS3R2Ffed4Va6mcaSTMkYFb6S0Agmk7O//x8KPVC9MyQLaIsnTFdugqesTI5KjLpEudiA+X
ITJKI7WB6gM2Q00hDbxPfnFvlPGaHJ3EQHmQVTHrYNpyts0rWGO1byDTZseroiogN2EY9l2STfXe
Sbr8wC1nvE0QgoRGXFp/HSD3yLRI++XJeu+WJnvrWDEENKlw03ovcwPMI74YbxaWnCcVunuhJ4LN
uz1iRO48KQSu7c5Px40Jhb5VoSoVXFWpQE011AGCVv7FsqUBXI062oNrIwb9FUoPQMj47odTE5hL
2qoG3hwhn9XHZL1M5A76aJA3RjrnBszwcCsyWV9MFwr1rVm4EN8BBYqeNOOx9PV76rnKRFfgLcn3
wlXlCWoqLUIDXIuyrV4BfsfChr+v4ud5tzYFIqmJ4YXJhts4aA6ZCULC5VbILeHTAEGzp9WGMd2H
adpeW5AqbDxPJhv6RpXqa6Un/BFKbuaZek3odxdeC/D+YYwav9blxgXiYpOW/rsNlav3Yal583cR
VbX8Uk3Wjfzpqwjy+HYTxbLeLAvJsL2zIFt8oXUQHAb9xshSBJlAqVIp/isjS363MmV3Tg/x7jYE
az3ZW9dhgdEY5qmJ+PBspvGuGz3jay4NKFnzZtyRW4YUem7gYN9MvXn8T8tOplatXAkaLlq2CCU/
WgQLbDRh7VE1GG4KZ+q2xEJG3RSx9U/dWHWJskxv6nCzjIYSQQmd/47wWnjuoSl0bDP8lNS1Y0TL
S9dDIYIaTR3FERlXwCWqrp4Ce9gqmn7qImWQXLKqy+ZuNEr9ElXar3klZDyuacS/US9qHefad/oL
m6bpueNtd9OgI0ZjsWHFd03uX2lsAHLxrhktcAbgjmDUqO+xwdqHIFh5TrRJA6Zo3NJY0ZvGgwvC
QJonHNE8jl0S0Fg1RcmTW/yu8J+3kymw7iLk/aMseAZarrw/uYrcCbBha5+adgUtHfBFzS6opqkt
x7mnXspzExjAxNhStzeA4eaZf6UeTeLYoK8QIOhP1KUlmSfuWZY+jYr2JO+b7EFTUVtexfYOG4we
cjdxdRhQu38lFyRl4is0KA7LhK5o9R0KAYCgUItQI4qknReJiro/WIAur8Aw4SOVXbmrtPaBZq5s
W1uZmhNDZKv117aYwrsqL8M7VEvm+wTyRiudfGoTZXa8ElcapYacxyP3I/dudsoaPFwa/A/M62Y+
mJJ0J4v2y6TlXlzdxkhBYetn3Fmj4AoYEj/SzZODX87HXqCQCdDa1P/09h+SMd8IhiB41em7VOT9
3kW10GMUOz/jdCp+cN1H5oCVzwXo0v7mkDXs2R/LanbAi7ffVyMOXWqFHIelBwYemVXiQtOeG1F1
YblmvZrtdgqL5LWqh/o6JBFw2sosuIx3GYDjWySjrNdl0nsXu/UUkaxpKk/zm3EwfXxHkrhEeR/k
kT41IgTgLe5HqPxioFHvVrqCzDu74sCTWIO/JotvmtjnZGW5C3MONTzH9iHrmrcbpzXT57bAVjDp
ou5niViVZtr27xZprIqN6VenQ1AjBz4bJ22B4yG230ejalBsp6aHELuZp0+e3jwj5dFv0hy7/UZh
IVyFj2gbG69LJq7UYzrYFKYuawNjNIDvUKPCk++jUYRy+dopgZhSUz/m+97At7oPBtMEFNaIBaAQ
vlc1KrkFWhV8QR6Rt/fAFYWzQM9M/U3IJxoPwe22Ni1/OtHEXE3sqLhlGp7qPBmPTJVV1J3Hr466
om7khviehv3ZmKC1DRYO8DPWpTyTG3lMWlTuOgGy2APARyLwnKJGxnPU5tqAME/LVWLo8s7oveoK
7IsGNCtSp66sSvx/Vkqc9J8ZVpT59yAEBId5bv9grdee6OUkmsS/QgZt18V40weNGfVbMOk162Wr
pya4Mu9OZJKg6dvqngWQNMKjbeoOb2FeHUC8o/0yHOMM4dLpawtmgYCh3v8G3ixt7wi936O8FKhN
NYk5qFtM9fowDXF5m0Kbr7KRx5dcVaVmCeDREpJAc+/D7rQOb9eFLI7cApfiQjIDWCh0fTTBwK6q
8yMN5Pj32pS5jRy/GULJVejjpQZD2qv4XUlDvEbmEIEjF6xofu1bry34v7apIYctOYG19X2O6db2
q/HDjvK9rHlyL2orfjQLC8D4XAd9VZMmj3lbNmc8cb7S4BTH1QUU1Rc+uPnZGrN8DWVcCCyqri/w
BlzRJTWhluIRpkbGIcMIg3CnEupxN2Tsne+AxOX39sjqaw786Krrff1L3AzauqxNfqBuhowF1DHl
c2aoIxhwtqsYzDBfwrQegK3QvQOLvfSEqlM3wHZoJbK2fZmKKL7o2uiDQBcwAAjJdmut9KJjqbrK
rVVuelTHF8QroYkWNUiGAYW1BpVNfKTuh5uhVgNYDNxoBCqYmu+o7ADDVlV+813E1FXEPNUbCaSV
8K6Dz8szKuLc9YcHUhIoAUilDFzlEXaglCcPaBKV36L6fQ3y0KA4By4icCTjgaQ/dEimbaYaNSBD
WRsPKKU3HvLW3zaIUt7Io0hSC4gDf1ghOgWeXZa60wpPm/FAzraFmux2bIC5wlSa0ag1EY5sNnYp
pyKoXG079M5XE5pahwx0TKtOMcM4U1idqAuRGuvZEe17NxrGZJugVHk91K27rzgEw+is7uKn3rel
TNZ0kKdR6tJpfXG2OxmeENRJV5TV6uwOVMEp77dJ42kAKRfi2NqWd9KB2pqzY1kISq4BGVaaQHZK
nTXjkOxGYIDmlZYJf66JSBFUCddZjG2PmQPoFhd9dudneKMNE7uvQw4TMASnwfTeFlOfupBEsAsZ
RF0u0oDFRbtOtS7bzv0qmhRneWId5r4R4uVbl/xKS5SFm92Ng8D5UE0G3m5eP0eJLUjqhmOenIpI
Zmfsdt6byUsB9vmzH5cVmNebE9lpRhf6FmhUdaKasa5Mgc2nPoRgMEMtpRVq5opsjhrAn78MOEBR
m4UGhK4QRkcaFUi7OCkeJ2d0noYWMJkxuYlWc57IYmnTAfQR4q5Vpt7S61VaCXYiD46MxLppoYTW
aI2LHRVKJdsaHFI0NYaU7BHFWP6KuiiJNa7/y52YVYu7BBCXBll4X+QOKqWnujh1qkkGC30xxgUw
Q1NxoisaLm0xgJzYGsDb+DEnIncaJ89qqsDn8+cljWtNX28gpZXs7DzK1qQbfihUdViF/5O12ejy
IgDAvzh5nq1z3bROg1v+asNMnA0p3psotcWZbK4Hfj3Hzk80OCkPAbYGxNE+XGhkQAUdKJ3Bq1Zo
90uaaupZfNLH+mv7UVluI81AJkpTUaN1oKhUXtQjV5o4xd08cc5o/bPWsvy/1yL7xx2Xtcx/7kgr
m5xbJ9Ri4/GJh1GdofKWELzeRxfHHfM57fBYWUaxnfjcpVEkxOPcbC62o8nLYLbhAa+2Y2emQOyQ
bb70AFA5pIZxJBs13K1Qz6walBmApPQ17nCCAG9Xy8ZnDfB7L9Veq64uv3PLe/Xwj/AdVNDzBfCk
88W/hvRwYC+QyjiqYa5m/i9L/L/7QAIMVV7g7944wnHO9eDaKyJ6KOI83jbQqZ3ZISwGZZeq0p1r
hx/5xfSeksm0Xv82KfTMZmaH+O+ThrSyXiPLTs6So/hSFNpwR02XsBxamcFimRCIu3MTtSHPYiX6
qis2S14ZOyPBGdWVxvhpai4CLazLcF6yN8DVoQ8qKKHuoGJ6d3UYG7ssBBEs2WxkKFdNxzioQXm1
6VFTfwhZm7+M2rTjtQlQq7LrVuYvdhmV73YGxrZDDXzdi1PiDPlhX/z/bS9r1K9R9mpOfKnsFSgv
ock8zsmyGrS1Z+E3T0v+LO/Netc73hAs+TOJFCaisIm3XZJiwo6+5pE9nMg02+OgDFFRRjm3SQuz
c2xVT8utBR44u7qOx2BZpgn7z0vTwGjk89K0kA4q5zvhmsFkoEKwdScEBnNAUq555bqB1rQF6gCG
8DqP4Ak1HlDX8lwoG/k1ZggFRSBIdrTCPJcW+FhFgt0HBU1q0Y8G29N5pcW0rFkn2Q7vG3aiQeDA
HlInF+ceZfzroWDYcauNzLzzwIuvGm2kZpXJA8/0vsxHUHWpLm1XHB4h1ybD7EQ21wPBAUDhNxqc
3dS6LlLh28XGzd/LstrofV6WJvkaglmpbDOco7ANomV7MFrTIDXdx7Jhi6PCWGFXNXSac6g67Oxo
P+NFwEFQl/Yz1HW9XqIQCamJpUujqGXD9yU7exFOPT0qiHfhMH3zOxyJIqb3ZxCKY49HfaaMdEVN
EnJIxGbNjqaGYFnHa0NNof6yQliC4N/qm4c/7PPKn24y5n6yYh6XW4Q4+sPAokfT7vU3BiFWP3SS
H4VI+6AZUu8Kwd/uDBoPlBOOpf/NqC/k4ECVOCgZOOXroaouHDoiaxpwdxY0pr5D2bleu7VMLn4c
Fdd4AvYAqa3kh2s+9ZUxfbNQlL6Gji1X2+ZwhxQxYg8thDvxzh3fCt1uV0lmRXecu/aVBnAEQG2F
GtBQYjcPVBr4l0MTdRRDfWRGDGpFR0GghlY+kE12DlB2Yz8+1IgMbq1Ik7cwj82b0ej3rdrUpkgl
UU92WrzVwJgPRWCIPEaMmUdEVQ5U1LIUulAX6s7OEeTn8yD5k52aEamlo5O4+z/talmwQ2vH0uj2
n/yVnW6QTVp8QkHOPPjHdFTvIn+sy/njLfU25AZIJD9NVb5bljWBqb+kngxqrR0urouEzgBM/q0P
8bpGoVny0GY+YL8lFBuGxueBYRvVK2sblPHJJn/zPKAApOQ//AzkSdwVv4XN11lWMOiHPiAZlOKU
krdB5Vvhb6TOAOPOs+9D8hM1evWzLcS4ifFoPNc6L08GsqvbybOxqQT5wCoqvO6HZUaBNuXFb3Bw
vwhntF99bUBwH5H3q6vp+qG0UbrPcCa7T7nXB7LTjbfR7g/SNfLfOpuOYvTrN4A2IdAF9kMm2lUs
++lRN3m6C+06O9aszW62F0drw+/lG5D0u7HK8l/6GH8ReTq+9HIYcfo0+Nk3hH3GN7vcsJ6Vr0wg
HKhcrW46JMyLT3WTOEEVpQIU2E57Sjxjeuxa4xE8Hc4bNJqh5hTa3Rn6YdUDaNq+kx0/DKIyfS0v
HLR1900bA0ideGvNR3EdCDCjq1bw5FIbMQ77ltV/b5yNmyb8B8A1kMlSDmbrjjvUUMab1Mz4HYpf
+F0ZosALAYcK8XqnuDOgveatqgKfeMpvZEINl4bMtPSteDVo5T7SunQrFegDf2rt3vTyZIWwsTxa
6r03D4SoFpjC8o56sRuWl8KML8ukvMRbf4wTkHh+LMSRMF7jy5RuNYKIYEP9vjD5sNhoV4XX/CCy
t0nxcVaZGE9dseKOonybid/mlnyo+dSvhmg6tcC6CsM7QsJm5bhg8Shz6zpjFiZIYyA4kG4J4xBx
s72gQOOFBsnkxsbFtPp3/xYId6TJIuekNZ4TEB2FXTZfysQ2HkwEzc5/sfc1/2xPze6Lk7fv/jUA
QAGxV+D/5osfpubDEKGaao5k8bBv3/ldkQQ5MxfcoIRJoFK1AvwLXdOBeyK07/CLKZ97SDLtO5Rw
b7vRMr5MePBGgsXf8QoDfUqbaedRONMNKtUeiDJQkKxmIqdbPg9qZlsiMBS51TyTHJwQRWA00wKi
4iZSiI6zf2bSPXUGiCLNdGJP/9ICfEQO2Omh9iLaFFFjPwAhnm7xx/DPMkvANwzx6r3VWhXyArEF
tXChQ4/aAr2qZWY/IF20HSs2RahJjDfg6DJ+pDYqC4GYTV+cSZdr35TmrZSRtuunvju6dTeekWeH
+Dgr64caj3mU5/X8K7YRT2EGcO8qfphEA8awilVKVcT+2mo6D/722SZh/bfPFlX6p8+WaBpEdlXt
F5VuxUNbBK0Vd8e5OEt1gZrvjlT21ZraA+pI2kMls0yuEFkFhRyF67yG1RsrAWPAbHSRtt14Q6yt
kMbmOLV2bDtAzCyIhxC/dTK2ZYJ3dOScJ6XiNaiGC51t2whi56wadtbA+FEDJOQiXTFc6IoakZZg
KAtdd70M1HX4PWn1cFU0bNhaaWQdPFbFD96oStpGUP0CeXJGiWf1Sh6jbZnIb1rPqP6RAfTYo+OA
R4m1pPU/xfjnS3Ka4EQpAJYmzlYOMY79YKMbEdx1mIcalDDf1ApW3FpttzI6IAN7wIKeXAcQaTub
vpBbqIPm1KkqROB6nDWSpOuunXLrI9Tyqel/cxvwzd9xQBEhY8XEc1MUO5RyI6+Hb97WdOJpV6iu
zKsghW7Ia8Zr/ZiZLmTHtUn/qjvDrzH1vTskmocb2LRRsa78LcN3g1YwZK7UsoXgO/IfU/a+bIm4
8X4qUNkOam0w7G49YMYCZBeTAx1tqVvpaXqYD75qFBUbyacuYpnJIa11ZKJrVJd6BFyNEqdfGUbv
bHzu62eH0K54SfTuFuUZd+93hDrNKeoQp8knszujyAT0EgWIqs8Q6AzNbVShqLxkg9zSODUaS76l
bmXuBm4K1LCgSXjUX8q2LlHKnztgkPHcYUXGpGzffSxXiKBqW2R/lTcNCBYN4L+E0kJWIXkLrXVx
ETIEmBD6UkFXQqJRZkDzI3WPS+y8ui0Y37qVh9DksCJjo0boygNS5lDW7LbYK8ME9cc8Kqy1UQFo
OGBn4OA1fmrpi4avUHzpMhvfObqMvcfKylMonCFuTg1yVLlESPeffgd+IQ5ef7J8mkn9KUsMaJYH
tNYyB0JCCMWrxiyYtbGH3M2voAfrtjq4wK+VEVoXXTwbCu5FDZnpaoqlFbjpyDcJdioMZ5DQO09R
EZBLRrbR5w30e2J7s6zQJPozTicxaPo8wVcaVMmOvmroKsqcjoNJwYUR5zl/Q9ZuamzAd5WXw2wo
nbfjnnzIZDvlP7NpyaVPPtQty8Kxg2XENVi5NlwISjYSCSPJk/cmRTSyQb08+vng1SAcin7NtpxG
yN1pWLntC+03RSA/BSmzJIHKTwzy9A5o9jPOjp+jmX8EN2my50TPWqK9AAVtXUwN/IDSikcoxY/p
pR5zDu4lod2jCM0M6i42EePJoxUYI/nPIco2AClyYD8SCNc4YfxLpPX3MnK7L82IvL3mxvoDNjwe
uCdbHX/HMjvgpdWDBadBNT/LNi5ervg+OBy/i1SO5/lSs4R2NBrsqXhWo5JIjVDjSiCzRtDiDTgN
domJoj3QYXwF8PIeYp3NozdV/hnFgk1Adk2AfLFs4vqWhdZ05zsD9i9qQgyuAGSMSudko774ySsh
pyt1/hyVU7MawMh3pmaUWnHWVbPYqCukaAMnN7flBEC45O2ldaPy2QcK9qH1wkA3mxi4lnXj8vzZ
GbryGZFXwBsr8UCOUZlfgZLybtRr0ubnwOtxXgR6daBVzWN8D9WapTrQ4kEkD9TNJ2daAwtk76jb
eRXSgwhwb6k7JmGL01jjrS11U3CFJgdkN6yARpGJ1451CXoLGvXcPrl0HXaoNKoPZnNDyOCeBrF1
TVaVM+r7QtOsCWzLWYOCjObYYXOAUFKRhRf8b4UXutJk9QV82XJvGqUzrcw67BGAH8EEbxQ4GBZQ
ZlZX1ERQBTiGCZql+ze/ZRrNIBeatnT/70stt/xjqT8+wXKPP/xogLVSHHrjMYwhsqxBJaRc0eXS
gPjDWZdWNawglJCflgGWgJK+Lot/plB/GfbUikuXrv68Qd4hI2kwsBz+z8vE9ccHo7vQJ5mNy13J
6Da1Xa5c27ifRIKzm/oQyxTqzi50SVOqKn2F8mZ90KykvOsgDekgFXTmirGTmmp0gALRwioYTevd
JukqzbYaRI0uo/oGABst2m0jMtRKfMylGWUKtNzAzMtin3TUbk85nkR012VgBL2OdGV25V6MnbmI
e3eTVYkfzHf8WBhRKhRug8Nb0r1zwXFKro10PS9Fk2PxNWcyvs1L5cKoNnGi1bOLr/lXCyREOzBM
iKMrdHGcr1jev1/9xUYug2ezHF9szKOGf1wtNlcts6xKA4utBktokNr4xoPezX+oegZuqhhM6tQN
ncx/ECYktGVm3mLlUUNebR93Th/QYG17/kOJeEtRS/0yT5ICSoEo4kHkCxBRLlp+8yzrCpqU+mc1
OVfN1auftmDXmOGCw+KFaXtmSQ5uJl8PD6wZngmQTjD0SGHREQmY7YuJPMhe1NMNVeYrfcSBIHfS
OxDo2fdpkrIrHkgb6lGjTWBzzq3uZz9GGTJ9HRB5lV+3geeGYDFgRXRqclud52v3a/dxlaXGu42u
+tx2v8bxmK/0smBf59Fopxv+YyZEdu84TnYP3mv33HbTiUwQh8juOwDxbyGeZVDNG6KA3Pr+PgYZ
0x15UdM17T6zSnmh3pCk2X3Dy9eScTBpqJXJNLTgrHA1Mzostr60msBL9WxHLjSQiwJFFyWKeMhG
a8Y15ESjzs7Wy10jJqxdNoCBelkvsnLzwIwBeC3DwwdOy8k72W53T9PoRwIuooZSafVpdaMGDW86
f4TlR8hwopRg/7ouJh42d4PP4vPyyQQLk5UBmkTUpOIXRr6t24QrTXPZp5+qNkPASE3QVZELNf4E
DpDWaI35p6JFWe9DdK8oRLDcVu+4t9dq4NaXn7Rveu2oe/LL8otDgBS8/yI/LJ9u4I5/K6OvtNb8
N/SHSkVdx9vcnSr7CIYNqYpp5IGZEEnQymL4lrbdk5kX2VMKycYj03UgdJUdenaWVnbXCftwgD+9
dtuByujgFZX9LEB0R066axpB5+rNJbEcba05ZbESEOB77AfjRXYjv0jVcyt/2gIrAubk2jceG3do
7jyQXnVeZjySqTdA7RUVUXIi29BH1b5ISj2YJzhm9DgY21AIA0ycgOhhX92nB1ocnLjZEVERY0Vd
muDjn0VzjeGeTP2EUGI+9M2OFke1SXFOLf6LBunjaolxQgo3us137ywJtFnibmgxj2XyqtvVlfyp
8dP0W5kx40y9AdvDXcjMHnQi+IEmbYjugVRZ0yCZSkhkruwmHI7UzabK2rMEwTpyoY8gURmnT49k
0Bg0Xvx60vf0AUDroR8jMeAoiTOVTF71xOrvJ5uJu2qSP0Pp+18g7T5uoAg47qMB3Vhoa5BuAaOZ
+v65agoo8KGC+gt4Cm1Q4hbdqeoTQNfM+9ncQ4FP1DX4QhCjCd5P3KBQ2884vQWbnyH1cep5tfoE
1LPSFmLihvWg4WNXUfhK+etI599FK8qnCkm2vWgh8YMorf+kHCi1jT3gd7t90xDk/J46AEBm0v6d
Wfmty0fzq0i7EXqgJr93raTfebU5HMPazRCnyHSwBtrDUzZCGZdDoPOHmg6NUvt3gumsQDAY/6Lh
NrRy/GvkOkoSVB154mlgtjAyFJ/l8fACjQpwOcO+uElVfZ77DGlEBNRmNxe19+SG6oj31UbltqyW
pD9CIjqA5PEImm+Ud2irYvxZsBjoUt98hexwDVCiUezbocte6t4+s8qIv6OeJw8qwKOvgpn6pTRG
pNasMfn+MVPmEKOgmaUbAbZtWfpaS1MkiCKev9AVj9xsvpJ/sf3NL9INHc/NKv+UZ9NcazyBGWz/
Kas359ic8VFzJvdA6bV5lCFLtnG0GmUmHzk6cqZV8rrdk31I8xWfkNi9Vn1V7VzQD7yaRTXzWbm5
Z2wyy2sOQCFBnDcvZz4r7KVhTzsQaJu+9qL8PcTJUKUGmIIzluBRNitpbhR2PohdHzzYdZz9h74M
UrEKExGe/AyyI4DKZOW1mBwkXAy5pgHkCctrAg1Ba51OwxoYqvC0uIWjE2/HKGfBYKOaUwKocRJF
3z/F0uQbsJQN27k7gYjNdht8JJP1T0IaEwhc8zMNUiMZCMNQ1HVPPVptyIz31WxDvq8WWVq07QXv
EPHyzGxFnFmQHzpLz2iu1Gv1vN2nftEE1KUGQV4Qc0bt1a59ADaVRwsCscBWUiJk+8sas4ea8O81
/nYXq4b2a9WDezIe7epRy4wTcTOEUCfdZ6i12gzqSwGNvkTFouWthmj3oy2nkw7x1w0ejuwUt1Ec
dN5kn9ustF500KXPtHWCl0ewUFbrCKi5L+QW5rV9NvRo55llj6J69zt9Y9oWwhU1Yhb3na53py7q
vbUeZcl3UVzK2vLf+gy0q1M3JUe9yPmjmkjjTVZCQ8cEXMhKMveQ5VjHbU33Z4SATxx38juypTLo
bT++yzzDgJjrBJZRq5wgopy9+zpQZBGQY+RrA8nTHgy94P6w9fVAVxaOqpILD+ECXM2j6sqKvznd
ABV3D2VCqgEppoh2LQC9O6ezkZQVeBJ12EaA359NOx/PmfuaIbWu+NLmP0bcjevWRdCV/pZ53Kf3
UJZTGlx3jq87bzm4diGmKN/MadADkaUSWnqR3Hdur+11ZDpvEiXhAfJy09d6GM7Eoe1zsHcmpXzT
6xxykKi/0GRaPHGU3qN0G1dRU0E2FI/kJy0V77ZllK64rrcbyRswA9l4UKJEozjSRw7dPD+7dfNt
/sTqR3ErkH2RRxGLPRQL0me/qM5lqflPKQifjniiqG+hHN+UPdfxtjDj2D66DFQp/7ZPSGSsSqOt
93j8DRds+IfL5LgS+tB2ucvMKlnV+gARAhphcTKtutqJd6UcoWumQQfB81VQS3UXG8vycQ9sW3Pf
q6YFsT6yF7BRlwYWW9mydluHZh8Qyo3wbjgD3zPbDQ+Eb1vsGkunnQ7s8ConmtZF2cq3mnvk1toN
F3h6RJph3njmaJtEXUXu+H5Ftr+NAlgK+hxgJXcp/nuOHlIH23Zi1XPT8J8Woow/k7rdIhAn34wi
zNbAT41X4XmI7Bllu+U5cwOTT9oq9Arj7BEjAgWKqe8gIod9TnQkEzVMRZHpCmkKaLlWE4RoAV7d
pkygWlkV3BGIi2wgAID+jeVeEMgpr756/HJhfjWnTt+ntoNHcqUN2cHWNbwl6gwa6H0b2RDTMdKf
Ib4Vnuk63yo/TteG4xRXP9O9UzyV7WYQXKDWG/XiUPP8abfF77HsuycvTrpdGJbFISocKKWpxchj
sqC4nrTON4T203XIJr5mujfuQSFIGHVqfM7rTcgcc0NdieK9B/fdwbacnVsUgIuP3ePEQ5T2Z0lx
QE4DBYZQeLiHMsi7rWYXLUwPPHY3f9OsCC28atXgpFLxjMf6GpBFqT0iuobfgkyiak21/xlSV3vk
ek28wqDyBCLF5j5GMGa2UZcGgG7v9lagMRAg9HZvPqMMvD/aZqW4qT2EDxtIQyxdFwSK+L1al9SK
gJD2XD/IFMM4pFpf3LaJHpnT5ed+zMKAGL3df+yitPJzaSl5JkTgN+DyzSFKWK3wtTW+g29DAPNv
5ndMuCO4XvCHyJ2kf9S9BoRD6lE7xu++fQxGY8sU8UNsgLxahEhk4Ww4vdk6lHkGMb5CLubdTkAM
cGTOdvKfeBpuIm1CjUHXZXtbJvEWSQ7k9bwJz8X/YuzMlttGtjX9Kjv2dSM6MQMn+vQFZ4qDJEqy
LN8gZLuMeZ7x9P0hqdqS7TpVXVGBYI6AKQLIXOsfyJWjbgMpJE6SnRqnzWfZI2hCYxthzrdgsZUu
r9LzjSKG7V+WpfA8+TJYMqbj7jQLabjAqnE/k19pW30sylYi/v1efv9l2P/W+svY987dPFXpKO12
8qebfiTpihV6eRiIAGyyStUfMiBh2Bxn0/fcuy2G3vtDn8ofuuk4T22isrP0B+8ICry6jmnTQlln
I0wleb+J0ai2kRLkxJ7mNVA7L3j6+ZC4k74U4vWdM/3Oqy4Qk9inJeY+Bszr3kprDIrH9o2J/d4P
TwbW5l36ZIha8DvtK7RpUn2TmICLw7gsTpDgszWwp/JTZavfJLVRsb7x2Iq/v48R4RSsFM98aS3+
mJK1BsK43LwX3XooN9gjB5vE9v2jOUK9ModniX7P8w5rusAbz47h9EetZSMTlp76WsfXDvrwIAZ1
QbagBCHCLZGzwiQsbBRHaUOTzkVzLspWvYPbKVvZK2pPsvWvxsZWQOYizRBQVbIzywTWlRjQauXg
HMpWsNSc6/vKQjBgbF7K1sn1H21sOxf8aFco3PrpfeDPBIY2PKLUbRrfMjjEK2Q1jFulwPVvVOz4
yU/yao2T1HSC8pXcWEVsbaci1+/0qDCXnWkFL52WXdIkN35A7Aff6Lbfg/LP4XbQAt/oYg0hf94V
6CO4hGLc9Gg2nQd6YPgkb39ZrxmZtbWL6uo+5I5aege3+5BlGCO9GxKlRdBszTZADHfCkOi9QS0M
DD+UOxRsUKIqQO0TXFmUZtgfZLEZ87eipB7ydvjYOv5clK2RgB72P47NJzA6ZZaukLY9mrWd7d15
gQUaEUc2p0yDkyzLw9zFy6dsH8V2eFRZfEo9g6jt//DMPLiz+sG4iCk+SzEEPev1LbDRaCN7jen0
Byw9/4617bWXrNZGnV5DQq955fqfudCvuPbK6sLatE6tr4lQAhAeKvEc6mjDcV9791lQo8fNw/8E
R4YclNcFBF16/TQBFcccsdYvTV43y1zNhs+Rq792rh3/oZUNw+c8lJmUbJVE/N1yMVodfFNgyOZz
T/s12ij9SJqkU8OTpyqvieIZ1wVlF6vpMY+CV7lMkxsEB5brwtG7+EYu1lyD3yBk+GIt1bykrlc7
eMlJqXhVzMpfsr4ZWqgdc73RO8v3rrIem86EF4NbLhDsnbaQZtJnG3vxTHWCr6kHDdpGi+0cJUF/
diBQAzVogq8R1gCmQHtDs0Nv+/PIWA2nuyzVnzNWNickmLITq97sxA4k2pmD8snRw/CgR+HG19Ly
IUmi7s6KbQAtPc6gAzGXZeUJsZOtSmc2R993vlxbxWh9ryF/HFgcsWuxDAXLSyJksq88IFy3MftM
uZWlsHSt1b//9b//7//5NvyX/0d+B4zUz7N/ZW16l4dZU//3vy3x738V1+r99//+t+E6umOaBhoW
pov6iGU5tH97vZAEp7f6v4IGvTHciLQHo87rh0ZbYUCQfo8yz4eb5peEbl1jp7uzqgJM+ksTj9Bw
29b+Tuqc9Hn2rVNW132s3wfxAcbKNpYrrN40ux1QMzM5W1OQbh2pK4ddqrEIxjLcXl0G47D5qQyP
+BwAhHlfZkSxGa3IxqQYhKBMJA9+7H2sk53LNFkJfuM32BODnp0PZpYOJ30+DFFTbXIeeigy/dma
VO1nxPTTndkJVuxmalXgkZzu2kWOlZ3lBLgpiMXff/WG9vtXb1mGxS/LNMlBW8bPXz3yeLnS17b1
0PThuCMJ7IOaUqd1aijlSxWTNJmXE/0ED7p0jOpO9rDgPEHVFsDE/rpXlXnKTRo4H+bpxSyzoQ8t
ZsXKjWnWwUsSVtoq0uP+ZGOJeSgLdDJGclOfJkSf+Xqt73NX9KfBeM9dhYfTiJ+MR3mbqdV42waR
fmMYGs9cKA32P/wuXf3XL8cQRH35dgygIZZpmT9/Ob0Tlw7Q+ezhuki3ChNefm58IkOR3+Mo291D
1X+Sj8OwzpSNfOTJ4twLuFZ2PxZ4FWuB+0oMuF1bZpqhmsaDKchqzBpMs/mstdXJnteIvBQvWSTy
Z1MpsAwqerqOuXGo7btAyas7gPYbEvbmQz6r6Zdo2yJ3EHsHWYdkWLxtCvQfZascUIXDxpx1+Yma
4VpbhQa8PT1dEpyK9pOdodrvZVAeBw/NDL2Pq2XtwSIMmge8682HX/oa6l1taXsH545flvbSYU5r
TfdmbpT2c1Pnw07qCXqw/BVH1Qj/qHo3fWzmA5HCojIjBMAopKHVLTqohzepW2SPWqtWG0Wd8rVs
laP7PrmOzhHvvb3GG41CE2vNaOIP4vJdY89PZbXZyIZSE8E//CIM96dfhCmEo/K/iWO2DQ3Z1ufb
6cOTiieLNiIl4z+YvKKwjxPDuVeRV5Y8w7D8pLq19ioXYYbSDUff9IazErgs0ZQKK8goPklX2atL
rDSPvdrDyo+VWxTFopnd3kJAgHjvlBHmMnF5kINkgyz+j3XXyXwRe9u6dkDZjLqT7Ox+Ug/CcNSD
/GQMsV4usnAEbUWiSOwMJ9q/N//W51phVO32H549Pz/25y8TASjLEJbjagjRudbPX2YcVEJNUuFd
7KEeScWm7kKFv3CnhYoL6DtV113iZi+5MNdyrSt7VFUAS683ehRuEZ4ljVg4cI+7YleTZ5ifs9X8
dP1wgGR06lq83Oggq/H4IOikBoTT/ClbVrGKvKsm0nvVjcOFDLbIBpEqbw1kZ0KiBMi6K0abLaOi
QMvGc5N7C5zL338rrv3bT0w3bGHaqobkrjD0X74VVlSGnzWJdRHY5Z702TADaZMYCNvscis1UX0r
ilZDcR9aU7L6IL2cY2gg5ZJlHfp5EGMdpOSltLJnj+DgBqtZ1VWkoMWd1ksJBcxN5DmwQvYP5owY
jPyt3Rb283uv2gKdZgusG/s5NFR4EaIYoeLvZLGd63oHhlIw6r/VyX7FHGq6dp77ybqxdlhqG8pL
Nct7L2x/Mh54DOMrovkRSl1WuZctYYnHlldhwyVbP/R2jbrGINdwj0GrzT+B8Qs/p2ITafW0y0yA
KnO9yAeLZwRBRVRT2PEj2O8AxjedRVe7w4M2E0gKiMikbtkpzaW5rR9xUEoawnJYhAV+hrxzr3p7
zL2Lc9uEyMxPjXdwUvtzkrXNRVblvLpWCTmMjSzKBjWBQiXU17//jWjmb7eOi9+Gq2Iu4JoGu/C5
/cNzaHQFr7tRLy9BoM5R5+w5qqvwa9YDOvQGS9yR+QmB5wEARl8v+FqgiEF+33spSCtt8E1FJcO2
wsefR7pVJ9jAjEc3VUI4rmixWH1UEZNCrlYWnXBaB0U7PXSBjaqIn23C2RGvyJX8hEwsUNO5yA6j
2Tn2rHIzF9MK8dHSMYedLEI0eptSFrFCXodAzdaOzq9cMoJCT6vX4WQ1H6jXsMVZGVXVlThEoGra
JwZUtyv12kwRksAJTL1Sr3Gby2893fxAvS78oV63fdpeTyHPM0LMAfetxfaLptntvaW5/m3cwX8d
IPG86K2GU7gQ6RGEgv2o+uXeCwr1BVWRZsMz1dvKblGE/nlBrqtvHPBOHTsIWW8Zzev7tLo/EQGe
h8tpizb3CcUXx7o1JnCjWDeOZRc8orlugM8hWlfZ9X6syQhAK7CXqF+E31k+ZYt0Kr2nuJu0lacM
yW0GNnTX5p22lzOZDRnA95l6kfoXtxggJ+OT1XnDUsM0juA03GRnPsh6s2rGdW3q7VK1prc62SD7
DYzShdCvczjhFhOr+tbxiaBkRpt+QQD+RjpDNlFzMIfJfQHEaC0jewzgT2CfajeVuhtCAvaqputc
gZN+ccL6pvayJ8gM8a3gcXg/sjHC8wKDazPvHslz+djZ+fljnk41NgFFt5VFq0zafd0BHJdFTJj1
u7oWm6jV83si7OoqF4l90co8uRWlvVXHwb7IqiH0mpWnedNGn+s0o6xx7rh29/okO2tFtpfBWkyD
UDdMrL0MGAUyQzbXNYMNNroTEMJZLDlIt70omXofViZBvbze615V/ui0+FWPJgfOa+0t2aYbd6Wq
11sjqRXwQBNyDbA4N0XY5pe/mieJ90NalFsCFt267LDEy8LiUsxsFGCQuCTPRJRMyTFtrJOMW4o6
eTAxDpB9rYmnlBOW5OSH8bOT56tpzMenKIag4ZSWSq6FHTurWwOCRs6LdBY3NJNiBbFouOmrpiID
13d9fKqjvFzWqnDv0ScNtrpThDjO5OMx1ojOA0m0HyyNRIGVB85XOFXrJPWNH37rHrqGjIwcDhzA
vTf8INwCaJo2f/8k1H99W7JqMIQueDFYqqryTPn5QUgYqmy0QekwjFcJsfYe6SVJGUBu6s4NWnWH
VBgREVnX4R0VNN3j1Fglhjeo5Ft2od5HXcZ6oC/Tbzm/SsBlxvN7DzD8PolqL9zZs8SK1FlpEVll
/9O5aymq0s4GtvITFo4Y4y79uk6v6wgd9PGyNcb43AaNdicbBBmQu7//GtRf16Xz12AK1g3zf5Yl
d9gf3gf2MIDzdkR7fsO02+7MJOWWFzgfI+JFGEDXJvQy32/6xNdXxqCXvz4M5IgiAeQv7/6gQM+O
TFm0/PtLNtRf1jm26qiOw1/O4eFh/LbzhGmqYjQYRufrgn7y7AoldD/8Qkw4mYPyqO3E29L1xPbP
avmOr1SgVL9X++g2XquF3oZfsNp4711Hjb0ywzJDo2ktw5yp7YZPmomWS56sx6BGOJiUxyqL1eCi
+OXbJ4wQjFXfQvPIfNVYjfOn934ZFnn/sB2X+4f3SIjJO51tsMHGQrdcQ1D++efcj9MQVpMZ70YP
qpe51DFl6Sastm0WmgSQ7Es/9RjqzoSTvo3vAL1Vn957eIoxkR/ShkXve7g2alAZwmHAyilAYDrh
nQMLNA8eTJGWN/3cKovy4JMIHq3BPwaGwKvqP+Oz3ozhCavqV9Ef/v43oM3RhZ//udy8jo1KiKHZ
Npysn/+5UC3SkUyWv7tyuPRieY3IENt3T5qfkbhEQ6WaD/Hk1+iAU9+NGZw2BKoXsYWKo992CPMJ
m7C1r+nbES3ngP0C1N0P5fd2yQlzqn/4NfNH0udowId/jCk0/iWuq2tEeAzH+TWKJXD1ze0wqLdJ
Gxs3LXbhS5BCINh60/8cpi4SeADPHbuCKWkM4ULWgwCyN2gxkoAOs+CzK/IEsyPTOqvkHJ5S8qKy
W5ab2cEPCLvIYm4iS11HvUDUMWS1PDTFDRmzr4Ctoh9pcWbRyBsp83UyUp7zMksNL4kMthfDS5pN
Ksry2CSdfUMSud82lTHdwc32VzzKted5nq7xwh/T9DaPpqD0aJFMLIqz6ge8QFCQ7M4A7U+OH+c3
Gne3OoeHWhSo/PY0KU8Vuhtn2UtWy+LYltMO9vOrrJdVslEexq70VirL/uX1DLKynqes1aFbtFnm
b2Xdh5M5drNtx6g+fKhLuyw9NqJcmX2J36QcIk9lQv7aakmVfqyTfRSzymcPtI6Axe9XjRU1e0JH
uFtWWuXeF6ggJjDHcHFU4Wc6SbaC7aeZx6jQCNfHqodMXqt0B1nOndxfNr4asrod14lXW7iqTfG4
RECZN4rVpA92G9inyfBuLSOgNFe1iacu6kaYeIWYKfkb3zgoRvrjvUdvih+IYNs82o2Y9SIjScTZ
+8bGZlnO4c4TIZyOaEFrnmQPIynjHbFxAtBzo6zTY2NN6Cq4u54pdcdNOo7T6jpHyIo3mqJbu9qG
dYxS3DxOq51srbqqvb7OkHvlvY6/5fuktjqFK4iexVbOakyFdw4T/8YxhZkvoQPiSFF44y4R1/M0
vmccsW55lt3lPANp/UWDkOaNLHqBY8ysHXCd8yXIQ+mjp5FY2lGO8h1f2VUFfxN5VbJO16AjkOs+
y/6hESLO4anBSn434+B90fM6PDpow/GM6TZaYBgXhB6Niz4hhYWfhLtuLDPIloMSL3BsSe9lFzAG
OhQ23EhDTcvXWmQ0W7dDTbhOXpM+STbDZIR7Q9GKT8nksQCxk1cQkPXKanLtgOvocFG67qtaevEr
uCiWElmjnh3fjW9ZnVoL2ZBZw4+utJX70Mvj41Q3yUqegMj4wZnhjHk3npHqQ8Z+4E8hT5J4j3nh
6qivDsk2KXp3WxtK8Rnr7eUoKm+jJTXUUpc0jtIc+qgk99ASDFzydIn2amwLONZ8ZUQexaIYQlEu
PR5inupn97JVtcJuZbHz38pioLjgmTBevU5V8RsuidGcHbcVDxhihBtPI5Ani2VWiVsojbtr32aA
n41VQL7xav2bnM0ubGWLya65ZBeuPmjKYFxS/SDbrjUZTIgUxNv1Uh2lyW7Ys2C1Ml+5nrC/QkQE
2lDNS5N47Ns1zzHRiGTdVl5HmwvjqBvZ2zX3lnMLnDi7XvP8c9igbZCv5VkTEwT7ZNtk0ucTzAd5
3cSb++t1/d01y0FDrfx2zX5cIdhP3u22yYZNr8Tmtq3cfUFuDg5aWwDsUDqWFvLjmLQVsFVyIkVo
mztXtjhKDlsxS7B1u/ZsIHVEpuPj2jbjQuY5ehDVGy90nmM9wEha1gnkRYOj/HitLTpNLIDaeZkS
r4KQF4AeP0R1CZ+jQuWNJUjyAO8yeShTHCl79152ADSgrwVUqrUsFiLWLgyWHeUQHMCcVR/02UbW
1Q7J4jZcYoU67vMuWb4NY946aMDltCW621qXPAjfbG5H1dq+90jLseWf2eY7OVc7Ne6JbyTrlmVR
HGQ/ObTyB+zYxFDvZV02iP44GtHLVE7t3tHLZEVkN9oazWDeiDhLT/5QsVIfVl5W7J04x95KZOki
CYrxj2DaJJld/xiT6Rs7aO2Tk5NciCovAxOO8N1UG2wstca/Hzx0ZLJOS79oqkOumEEAZtnpNNpr
ZOoI8TdTepFnHsbcvImiwdojDbgtHAt5IW2yD00U/KH3WkmaVEHc0nLMU8hbY2MUvgqbDsvsMS7d
pfDAPCj1ujQQ5khAWbw6vjgjoT2nP4naOANfcgRQIAi1/LvS+t9KnF0/W4OIl0Y/eg81+pQrbBgE
tI/p7dyw+IubX84btr5zDx8C2lwQ9J9ACUNwVkEU/HQ+LLrh8+V1sXHHAgVz1M83FRogKy/BQifr
VBbcY6e+QsxbeJ1Wv7g1VPsA1bidIJbxyTWsmzKdZ61cdelMGB3pQ6feZmFMLkeOJBbpBeX44Llq
cWNjJr2WA9JsO2mR8wVqSYJBTl/vgek7j5Nr3cn2yYqI6aplfw4KwvOwG/E7n8+Uuj5CX4b9yG3X
7AcRxJtSq7wvXrW5DtSdbq21U36jCiJcmPx9vl4IqNmFkvHFxWwIThr5m2U+Twhw6SYP2+zT5ATj
ToMKvkmbtn2Ji3EhOyg6/Dy8+9ID4kvlxXUwn5Knqk3I2zWrhjsfDMTRQgFzJRsUs964PDWfW0c3
tg5SpdsgHpTn3OAvP58TibtyNQVOQgoXxA8eyeX168oxVl+Ad/EvloJDjTebCMsRVQTih0DSSzNZ
/naYimqHC8n4acrxWZm/6DhFVwEBzPRkTYoLBC/SFhOvpCeSVU/liINHCJ5gl/sxtmHXxDfZbxPt
BOJZFqnLWQhGNqi+/aAMmHPOb9NKicxLMR+chLVdqUfKWr4+Q7ejwfkWWEN9faEWaThtc3R/lnKQ
7NWB3h1ZTp5kyRpaF9eNntdwnmtblrnqDQyqhQ0q5ikxFOU+9ouD6nX+82DnfDmQPa+xyKpSgTmJ
dFjLViv1k5VC6m4vg48gSX8khSPOsjTPqIGieMrmGZGnQ1id+KVZct4/yeJJgN8kpJAj2FPn2Jod
q9OuHLRdb7e32twA1w0S2YdmZSh2PPSt/VREeNiBy3KOnqn9+XEMLFx2puG7r37pDR+x77ZLCYK5
erwM7KBZOrwjt6UujHiJHeNW6xz9XMM3uUyVCE56Km7fOmcKCb+hTVfXska8EIZm2eB0M09WZ/iQ
iug+Cd3kQmqcgH/g/tFaCW1a66Rrran5mckT1Ub+rS0adQ0SXazBO+socVnRc+Ir1jpV3BxjG4pl
jyS7F8TFURYHXduBQWMVlXvmQzYV63zM4mc/qMhkzKZeLKTjZ9wSnG0lvLfWKBniFYpN4162dsJ+
NfKgupVDFX896QLGQlIWdwRfnuR50swob+RFpfP8UMb/+qJka0r0UV6UgsIni4W43HrjJI4S5XnF
e87FjAT4wmMncxULkF2uMgIfkKG+4hFgnzvZUkzgfaJrJzlnOHcy03RalY2/Zku/BJYUPYADmZ50
0O5xAztYlkSfs0RDjV2WHFXf65OIr6WkGI+6n/d3ss1r3Fv0upxbWdJ88VAiLXktgap8bgdbPcu2
zE+/qoEZXlXDBQ7z5EaM/nQ9haiSBfeGd5Ta4AisVovMHQGEzBfntTmaBWriHGRrxnt+oaYGeRrZ
iv8791QC0rb1xZNlu8kyFafGquI9qbH8cbLsaBsrQl3Jop+I5uRU3mdbWCG/YnxK/RG1MdkoGk6V
67V7k9VK/jjEXb7JIkL0srX39PRYjzzRrmMbdFKc5FF2TTOkygnUs3CfTxq0fbfG8SEh+85ELgoM
N6D/k6qvz4mOtUASp+qK/Hp9Nkt8fgHl8DEKwFiMODZsrpVl4NJU1updlHbGntDDiCXcPIcACJLq
6eeqD/bDBEYdccTsQXX79FyGwVkoqpIDFp3YsKk6dkJzqxnWzcEbQZx5aZk/yDqMrr6YqQYQa64K
3R7T+HkjNMoJRhXWgpbXPH0ZP6hAp7wAc0dZlCO0YhPEnbjIGjVgrTeaSbyRbcEY93eEQa7dZY9+
wPC6LYgkyaJD2BPh/u4y2cMXpHKao6xuFGCN/EC7G1n069KAaQRdQBbloa+0R71JkpM8kztBrwh5
e0FZ4kLlQZgrvDdW/FCSu94YxFoXbbfmSVNusia3V3Jgl6vKpf/j+q+tS3dajZDNgeUxyxTp2m2c
RFstGLMH2d3MSMxqYtLeLt/xDfZA5rMb4ze1hC8KH99f4uyEsret63exPSOzFefmvUp+igd7A5Jv
OMnStQrDDdKGw7CFUPs2HJ1/Hej42C1ROtgHxWCvEwOewwgK9q6LnPR68GpnNlzwbtw2R2YmrZG7
G4bsrZ/utv2mtTH2c4MiXPWxr57IZzcnkIDpKh6S4Ju3l2Hm93ZhdH/bLsfzak7Z/CX5hiyXvSpJ
ER3aBm6+dEd/L0oRnfci1CHkZ+bO0BTpzPL76b1Vjq2BZa4qVwx7hwzWba2rP2RK2HICJNqqytrK
lDCrttOIEcGlYRUqe3mR/TT26BX7ae9urh5KmvrUtWFz7xpueZ/oySeJhCki39nYReFuWl6dpGQX
owWtEpJxvn3X2UqUKj0GbFviOAwKUEB/dpEaW/EQlCukcIb12OfxuLDd7A7dw2gvAVLXOgmTsoam
Xl3N3fD8BiBSDCigW8LhS0NIOZgMILsZxBl0//Qn2YrFGAbH+Dokce9vBp84XaH0qGmqWi5OQeyu
VbJjd/p8GFG/uPPT4uuoVfGNLMl6p9Xehso6eRCWMqxGNm23po7WcYg49WG06+7RjNt63ZRBvenn
oqGo9t6K/HApW3Mjcm/LyriRjbKq6LqVqwv1Xpbwy0Ged0zzAx7sH2cT6ib0K+sep+zmosSnVsv6
e3W2P+9TUuiu14iFbJN1lq9gYxX2BITm/rLOjU9N1WrHLkrP7wOtcRALWfxloJ6ZpMUZBB+sJ0wx
vZ1JDojSzNvlmuMk54x1AqILKiEs394pSqYdMq+3fvvECn+j2h7or4boEZE0ohQzCwF4QF925lGW
2kExDxhjvMqSPAD5H5cRTudbPe0R6u4c/9IRT50Hy2m8sFHmuztcdXWM6vY8YxOY5rHvleBiBYCk
kgwPyOmTJv9JEbLWKyOwHCRQ+frkIaqqQ6LrykmWxh4e7dCrn2SpsvvuWOXOtE3InB1DP8BRcj7E
//lkhm67beLyRfZI1PKthyyOSbI0jSLCltBokKCFBDRhWbtwUcs+92Xi3oq5IZ0bcgMwK4Kw0PTz
3r2FbPw2Arbrj6nQoOuYyb6bIQq6Ohn3BuqXk1Zf0hmmYPNo39UFYRTZQdb1sxiQAhb2OqjOFePe
djeZfbLMYWnFWghYOjPO8tC7AzZseOhuOgyV2NDTEDgz0HmcWwz4i4NOSE32k62ACx87XNl2Ulkr
cy0sUSznIIW1XBWN/YVskOW5VfH8b2A+4d8HeAllbq89vH/ylTFYFXOd4tNqxO7H1vd+Q24eMbv5
GvR9+UJwlnQIf/4zeVftUpKNlPUVHvSEzepiJ4awfAnYJqVDYX3qWhY8SHCy5Z7r34dnuNQcKqDZ
d42GYs2Ej9MzGwkE0OdP1VwnP8k62Sr79V0V/NrquP3b2LzyqqXbB9pWmXRIck2ASBJK/DcAUNay
6r1efsqtxj+1jlFvXTOeHo3EOymYdHyfPwCZ7OUHTOGvNXaFk+/VitzjL9FGbXCjVOpd4rGHCOVf
Tn6s3QmzHmfsCZDwN7Xmg2zQJy24cf8c4fAvPV+pQDbGLWA89Gml5UOz7Z1SfeRPqWz7xM9WspjU
II1NwjYLWayHmG0aKwW/CrV2qSvapu+jCOwQQ10QjouSO++gNLr6KCeuopLA6lwMLCZ2M2LtHhFe
dIJH5w6BsXURaMPZnclB8YBFqDD9VQfriVS21xj6M4phSBrGabFU3cR4VqyMaK2SlfDcSv25KuqX
0dSTO5/45+NfDFLUUayyXLNOGbbaihLFrJVWvg/qkjtmFcoP/bTijWXtLN0yN6miZdsRjDfxcV6+
sqjXBjur+eUriw1+qsspDcr7cUyMGy1xlSUyUONngWjSsmvN9EjIpXsGk5YZeCbIXkFhKNDN3OGz
6yDai+BTetQ7RfaSg/+ql67ABclUKyAaEnfPhnKSMxRN+3ZaWfzltPSqkz7flEqvrsgfpuf3Q6Sj
B1eI03tNqvIeX4DJWlaVWRxlA+4i2Rnye3sUCPt+zlLuZd4zT7iEWbt0LM1NTObzc1fVq2TGLEU2
JgZ+0TjHCCXY26HD8vwKZmKkV0XxU1I2byNVL72OlB2S/4wstVS/jpRoJywm78e82YV4VbzW2XZA
sOpHhRPloiw668lEpWOdd314qkolPlTKoG1c08ofiLSQ27I741s7tQs5Ks7HlzaYwueGYPwKVFlw
DgxSq6pJ/A4SbHyJai9Y+mlSfg17B5UHMmexxxtVKerPU+iWaLbUwS1ykd3eqfIXFv3pqhwMYlEY
L6H3NDpfWHCCqW3DH7PRSQzr7SVLVXvp5WZ4pzaetnOc2NrlukqSCPw9Nr398GJYOTY2vFtVxXtp
eSG0qumevVLNHzsoBMsCj5Cd6ub5oyBVBd3TnZaFERSP/diL2wa3RO67/FH2MAdn509jcierrMqt
l5HjBHvZf/I7c1umarKSrQTxmzPyaPfyVLLKCYYVVjvtvSw1ge7CN8LHRM4dhpWysfBURhqWi7F8
PQcEW3yRfYc8rc5paML4DhUdM50wfSR0de6SLP+ih2CkDSR9birHAVs7Qeqo1fzL6I2oebYGPwq8
PD4X4qvsrqhgkwaHhb0sostg503/kuttucNZr97IanxMV40RpXApUm2fa0G5lpN2inmTczM+WlkD
JU839mDI4kucG/j2GIC7a7vDnyrvPF6FJe9qosmXogFlFIwdJK+sj5eWX7U7VLwUEqRz+f9z8HWq
+Wx/OYHq4wIaNTnqK7NiQwOzHz2Lp0hFjKxVC3Mh6zN1mFaF3+vXblU2fOjWOMnHbhaLpb1gnXwa
Q2kJThLxexg37qK2VfwSmsl4FjjvZuhBfxLCDW4tqwwW0/wQZX3QbV24GWtZtEqTPDyBgqMsevpT
51vNp0CvjPOQ+jFpTCbrLBMycYvEYdQtLHL+32Czr4SWEZwA2HSIVNf9Yui4yWGdKC6ItXSbIW6U
g+eW7QFyt7PRw0K5j0YE3wI43l/Mrj1rcvwUIwPVh9X3IsOiYrCbHoVWvIcLz83OdjG2e2Ssx13k
1c1tOiqoCmNF8okE0R9p1AU/fLEzNZ3rKFXtyUmcATca7j1lJplFUaluYQa0N00w4dbaZeY6RPvz
UcwPCnbvw1fFqtGyJiaGX2S3i3Xh7Ual8ldNrelPWdg4u6IkCCGLI5CyXazE0bWIyam+09w6vhZ7
n7s0xfpsJfLIeErEQLZczzLerxQbMxooWvm1s026eldipHhttSq/2dlEhK5jg9xmnZcEWA3OYwuL
7Ek9qtg/zlcFvSfFNk7prq2pCZG0dQQqlHOr6xbhzleV8dqauJ6y9TtVXFunJPK2pNghY8wzVzaJ
ECzB9WurqeL0bGoIjsupglDoW9GgoyqLvNvU7dTWyBbMY7Ohn7aa6WGaMp9X7bRhi30bVK2x3tdO
0ey8MXvCe2gYFrAs65M88Od9+xTpt3Y9Dcdfe8huAZTXBYm8/0fZeey2jnTt+ooIMIcplSVbzt52
T4idmsUcivnqz8Nyd6vR+PADZ1JgBVKyZFVY6w35QVVljclwKRxMk1b7yMI2/ftg6cAZ1dEDi6/l
IY7iJvsmRvxUNapxqoir9IeXgCxVNdXpauhP9sW4T9f7b0PTnFhUnpILu7Wpq87UX80SS9PbsyXO
rBdfOGeZRKx4aliUwrlt0MrZqgcbBZNPmMAeL2BZX24vFlXYjzRa9ZhxIP/X60PhkIgclelOjb29
mGdmJ8eX9d2tvY+14ox29bt65duzk9L0NwTGjK9neC+RZ0AVXe1WVKElOK2IAJfseWWV/d2c58Lp
QlU3scr459IhlYZ+C5IDllZsdQAWd1+XamhX51ooOvz4VM//8bguTw5mFJNaWF9yXp/jxj2nIlW3
Z81HYiQwd0bqszdDBzcYjeDUxPyXq6rrZB7nJlHd604Qv7d4uKl2Y/KtU9PqbGMBX30YEiqYK4E7
g3K23wqiAao9K4LptIgJcqB6OLY85EjAFRIDYUNrkApQRd2lwV27FqradU6z1yOI4qptbBqS1OT4
61A3dZvIVOrdp17n3We53PaBtVxYhG1iY2uHG3nDjsAX60pWss9WA1WPkWDbuI4W6723dnUVRMZf
t6nq171t7JztCs3VH00uD/NsandAGnLfLu5VMdsJglVroa5UW0LCaAsOut38pwOpcQiI671qcKoN
h1mvq/N/2tUIdStp8mjfsl3+esX/9WLqXqMNfhBAXCNzhH7zMZr3+mqPOK8FuK6/iloZKObQSk5u
rO9aVb2NGa1Y3+iBNh5M6aWhYzgJhtJtfPLqIj+MIs7fkyh7UpSSRUYp/xbdv0cEgNH/7xGR1nTb
eemQhw1QEA36juBVF5d3pu7tbAuv3VuTl6eII9zqtztaM+uPVtXcQ48p7lT712Bv1r3tUOBo5/R9
94jWPMwWG8eOidhJQLqv9Y7YUlVhMzvd41djXcoDgL5VyJW2ai1kmyc7ztj6Vj3mq8Pw8I/JUNNe
9NXGafV2mrRZ3+R51G9ubakvPO+rXinvpluXYSCnGqo7VeO/+lVdSrQw/vO4/zlwWt+B6lGFeqJr
+H+13ar86ljY1Ri/bHCE2WcQ0LYBGZcprOO5vp9wYySzUzX6pYGboluCqurpI2n227hr4VbyLe9V
o9u6qynIbKXbrEX71Brlc5PozCVm4p38ICNcMrbZk+l/qD7VAuI0PXpEHje3NtfBxyMpYdMZmdM+
C7ACz9WzGq6K3ArYtuu+9/Uaqs0WeopoiJBHs/LHo1HoYGCKIr8nGJffS2IfR4EKRBNVxsj/rk+p
etQYsJwdeOwBHed1tOqAO2nsq8FCMqzIzXPlZIN8jQoMf50GK7zAj18KJ5k+jQLMeusUHXnoBlO6
PAYgUcr5PDeQ6tk4xo8IaWLQqMHAzDg6h2Nhz78g2m8goYxxmPcjWCMrALNkIyiQJ/2rFpHEG6wW
6Q4P6W09z9KTtu674C5VO2uap9daAiZPXJT1DT87fT0Jo1OCKxGCjz0/v7wor9FSIKLa1RfLMcnj
enNekx36u66uVCETWR1taSH2FMf37j8FoTW47xPTWpH45kH35afqvLX/Z+wyNWLFtv3PZ9xuFZk/
nPHk26ln39rV1a1tqf3kLkE2e30H/3mlW5t6M9mC9LKPC+E/Q/3STg6NWyK0FTvyHmFYjOq92NpP
fiF3bbqA3y+eAg8ip1Z1/mtdmo819ksPOonUV9kbS7h4XX4ZxiJ4XaJebom7eHwG9NpydPcW2/+d
uVaD1Ut30YDgqCelQ2vgGyO+q04HqaDniJ8Le+67NnNqbNhifup4r1NGq5wtGSiwDKquLpFJH88g
WlfexxS8FRE+3/k0XlUNKudLUerjw1dN2AS2/Onxq+Z6x2Kp9CdVCzIiJC66AaXlfQN/Dm147JYH
VZgAYXdlZOlAFGgrG/uvjhZEJZYrvr/rdKd3YfivPYiqhDEz1PH2hAadgIc0FocyTzCj/+fJkOOD
XWmBvgww4YTuVNg7tMfcxw7QzaNdeelxtj2YZUMNtGQtLKIi9wXW82bEaYRdKW29FR+sdpnYnlJT
Y9PENsPWTaCrY+/z2GOalGrTnZ7M47YgsvUDFZ7GcH+0KO1t9aww7yyt9q7zQFpNdTSwzfHt1D+H
0YHDuXS/IWT5h1l21bnArAERwNtlCjz7TFpXLps0NqtzZ7h4d01adMLSgZgzhErXaetXMQADZ4Vv
TwT36teCDc6hxQp7q3oLyIX37Vi8E4zOu00/LqHfJ/K5XpOqqMwsoePh4jjEAaYAMKSwFelL/SyN
aPkqsnL8d/WHtrgFQr9afCEqBC9lvYqWSvyrqjr+05av42q/xIJW3WIs3Y65xTm2wIEmIch4zIXY
eUJvYcUm6ZPhtDBhGtn8kIP7Gky69Zr1k33MPDva5/UQfdOgEUxAaX40C5Kj5TB311QvrPuJbOem
aafyYUqELg9xDBOtBOWFHsYYnQyZ4RUpzejRXAtOTc11XIlsKeH+HRhYNulyxDWGTjWMJfo34ev0
rJ6hCuEmgMDjPbRUcGnCXvA2R8rQtuY/rLpGaZNEOq5QfXpIBhDh0eCIa4qOw7VqBJqvMnKJRFC9
dYi1Wtgd0CcLE6Zbh+Y6zb0GcNNrSpRzS+l9WHGE1rJovYsLsfjb2P9w1+YID6hTvwYHyRI0IQjm
+GjAdUUBa9RwR3W1O8jD9m6MCxI/a4dqU72OwTEXsXbGAIdtNmgQhlqxeA9BB0Lc9+zkhz7nz7Jp
tNcaaNdRLra5z5tS+ygdbaMGzDhsb/sms+/UnVEJVEdZr2Az8lwYOvndv6wgOidntcush9R1zAci
kuM+LjQcRP5pU1dtKprNGs7Yz8E8wCHkZDTMk88/Jveqwmlz8xpUr6piVUwQYQHo7zRV3i+vnfts
x74739kw+La3u5r1/tiqh1DOkXdQHeqtRGAfsPCJEZlfXbE9qPhaL8X7jOf7w1AbcUhCn4Bzu8wH
r5HeTg3zI1IErh2w7q69/993OUPSvPWYL2mWOTwiTjQ8wkZA6sPCJ5lM0t2tvU9KEsXL4nMcZJjq
yHJdvyPEelI3qXb+XkQfunENcXnWA9luIuyj737THf1DieqkwQHdAe+3Fkvk+w2/fvek5m6HAHyd
FYvuJHGMOoLMsh6cWv51N5/oB+jhP624/83j4vsvnT+lAOit0jTCwcUpiTD0vEkDqo5umB7KPNO3
Zm4ABpb+/WygqqYUqdLBPMR64t+rmmpfm9SoYBHR4Svxa5YVgD/bFS/1bEZPWvEMSBjKy1osWDJt
02ZK9qoKXHS1UW7mQ5MuCFv6/Z00uvnBWQqELMm6b6BULSfVmXjTvMeFudypXvxup0tR4sOjetsC
Ra8ZHJfqVE0wLYDa2vODqjkRMYZI3kUcb0pzu/pN56udxgCgdJsDSN+o6s2v+svoRtWndYxstG6j
PK11z5/gRhvzi+8j22lqGJmy5V1eNFg9HCamt3mtqSbdNN+Ric3v1XjJv+wBm3hWnXWED4zoaRA2
AXweFkCmQGQDpJiJjY6ZXLHHYgs4MfvU+dOsu+we7eSevJS+5Q2NT8jamWxsQ+bNp6kdasCVZraZ
ixm/PW3AJaD/iDsneMzOLpPNkwe3O59nsq154R1sout73wvcvV3lH3Vaa4D0XW0jSE8eSceeEAJO
noKIyd2Ao/iHT6Db7lBoNkzbQuPCnq7qSnOAGzU1Ao6my9eaamOBfXu9ih4HG+JPrNKEYomcsSSP
eoTbsYzsrV+ZRHGzFUl+9KanOVh3RAHSvjGvjwTGXJ0ts102b2YCyxv5jDO//ykExvazQmLvudat
+BT7xWcwxN9FGgeHKDGCYxZpxLY4DrNKJvwXLW9OMucHd0Uz+HI6pW3N34p+jp9gU2w74Yyc1GMN
E3EvkD3IItDnjfHaW8YfgWH6oQ4ibGv3EdFOzQtbiwSRPgP8GeN+M4z8eogSlHhOddh2oRmiPwaB
jvw5ecLQXAQEIBIRO0DPHsTTepJbMh27cexZl/U8vUzAFkNRdfc94fiYiP2vzCmRmG2sbhdXRrOv
O60IRxuAqZkPG3QlAToln4bbL9+7pj/gX3iSi/Ng1a1+CSTYVhanYRckbRkayfxn1H9vS9SXOfv+
Rgqbz0J+ojJ4SIPy21AAJjHrHipu9WyCVgvHFnN5U/sWl9nGaRuWlabDfkzY3/PyA92vvcUnUwaY
5k2e/K2zTdg69jtsgOYM5JjTCWYvoZ0OhAw0bdyYS5kDsHL+MBNzAfDNnjJIKrFhwCdk0l1dssDO
BWZTTZ1dExdk9RKTt3MyPAqmqj+AFv2ujWX52kd/NkjoHiChvWlER9knLNd6IoBUJKvg1JSzeCze
VjfMK3hM/pKlQZWJ8AIQyfF3nsbt1ZgtzNDy134YjDfLOw8gKDdaJF4NeCHbCmWD7cQcQMTTPmEv
frWX6VwJHSeurLiOHZ5PBhSZ3ZLxZZDoHQ4JeNJzEp+Cptt5JuaJUdVikWOPT72RtGw+u+aQuIgO
DkP/CPRja7fzCArZPhuVr4V6khQg7foXb6lIWM7Vsu2jsj2LdDy1PdhcpJZIzQJf13r9OI5wzCq7
BPgKrgvZerL9iYeFSk2aqOtxixtwZUgi9+p7wJxxzRF94x66PkE7M9E3LghIgfTCcVngMdhYAIVG
VBpnjuX+Zuw1tu5ReyKGHdpNN4Pi0M9pIOCHN01i7pq5kec+Qzj9QV028N7y8F99i6nTUFbucJB6
f6pqAl2gI7lLPcVQ3V8PiPEISiMzLKZlPED2KGE7222I1fuEjsYizyJIzL3T6w+6WTdngOQLv7DE
xy6F8/FWzoBMenP+zVrlQpNZgicpVjV5dgYhq198dk3EFcp4E9UeHlS5/+sZP6fP1OcAN3tNEpbm
D9P1XkTUhyY5vVMMV3XnpcPPWvL1iGB5rG0XAd8a7WYy8FW5imQPwUObZwn6wRivuuK1TJZml/cA
kdv+d+GhWQJQ10M2ta53i5b4D0MbnYrF114iBH6jObkYVv9WOl21R7nksytzbedFki8PYUfUf4Z7
3RUDKXwS1YasXmQy/BG3doeSYeIeMpeESj32+2hoyw3vN7sUxXQIEj6QokazxSyc4b6p+LCMXLwW
I3l9s+HoEolDlhb7hYDy0RXyrigqpH2y6m2s9Y1YvWHwqcQmCs80MprZvquiu7ZGVSLjx6gbw2Md
GR+J6RGqke1F57yx6Zdh2MFcdM6aqQli9pl9ygUiF23X/CmMqgrxpLb09k9UetJwslOsyWWOYWr8
1JWWcUSht417Z4sCcuXJFz0X742tJ2FgTRx9/eKaeG68b60RfeEYbGobFCfTYJOQ+dlH1wZL2Gf+
vPHkXd3loe/ObiiCEsP3ovb3Femeaw9ksY1ldy2dnmguciSIqcHD6oSOJqXs34jpp6EYnA+rimFk
EXJ6EHpwHHM0T3x5rrT5d+Chf+UEn85YYP9pjaeSzFOYCNLFLM7TZnaA81Vm4G8IQ09HTl452TXU
bPKiuaRjxxzsT/Ye8wwz7FenTys33iF0T2BX2zt79oNtWg94Z2SQU8WYXlQxCCe9kB295EXrQh12
C2C8w4ufQbAgshQWrhb2Xftnajnvzjj/bM2OHFhi3wHGvtSwEL2ZOKLt+s0WHYRvErPRnVfmr8iK
O9eJ5T7s2rw91rEsHosZHJ6W9E+iX0K7L/JdwaZua0LMQhQrxeHLGMHSFu6mN3BWbkxhIQjkZ8e2
8OM7bGki1H6s5LIEhXOK2KmdRZIZ53S0YGgm5XKp0mw8logg3wENtw6GEPP9kBQxm1lorcBjmv0w
YoxIrsnY1WnmPRZdnOzi9r7pofXYwiWZigEk2hlsicsGn8ME8d/NioLcdJlO3twGEu8I4by6VoBd
4CKaNymPg+biN1Cm/ltH0n7Tek6P2n6CxnAPDMiasWRCIl//tjScnIxmqD60hpxokHXTqXZsZwvl
VYYd0+XH5MD0SeC1fEAr7gAng30Ap4rrXy+sDxYwnBWhan1Mbt/j4St0vDUd/DOIi3zECKKETOvj
B/F0DmxZM3wYQTSEBSipj8BBCslZ/PYjrpgi0DFsPqCQTYhqI/EWa9YZw0Hziv5kQEDCi7aqmorF
vJYaLKIp+Vi6rN7AS7LBdMfdvrEnFlnbPicuZ+Iotodrh4jrVfK3Xia/3QM446zMArStgwKqZe45
9+y1iSgFj9rSaq9dxkc22pvB5V0iMZQh5T2NaCQjCtPH1hoFRc0HaBSw3xgHPXeyjY0LZHyv65rE
OEV+94ecFDPaIHD8qxdyOvN+QE9kC1LI3eCGZYWDYeUPjTN64Swya5cRAg4tZziYVRbgSZ6O+6W+
DlkzH3uZRteFv0VL3Tswi295EolHAql9iCYVS1ar6Q9IoaPoVy6Prj2zYFftvCGQALoO5W4SU5xk
9SHtN5AZur21mqD2ZbqBEZ89uGNfnYIFp1WkHfFgqZc/qr7CZ6RaDg2ufLu5Dt4BB2/7dkwhvvD7
jxYQv3PjC/4UF2wIhsPdAlrbc3dRlsRhlBNolS06OILLfZpCGRIRGl/GmD+6WnY116k7zglcuUXf
bnu0QzV02Fi4BcQHAgJosUbOpg8KL9SLikQky0OXRu7zWAcE1Z1iL3urDseKoEYVxP42wwAulGSW
dzKp3e3st8MZoQ73PhVGyj/dAm5BEi4zbCbUki30g1eld6XVANK17mak6XaDM6cXuB3NgY2/wzt7
QDetORooZghNRpeOnyriUPVP21t6jNiEcxyQokmSlBDy7Bm7rouqQxWLfGOnb9I1msd4nsyQiNof
zN5kmEcxn0snHOahDhMZaw9uLfvr5E5aWJKuv5diFBs0m/nD9eCcYL1RVoR5sq59JNoNuKEH+FO1
KFCWDgbanmGgTI/mZYgora8b2RV6455/ienaSbKN2CgG5zjycUwt/HuE3A9DrOXh4OsPNgGdneXO
c2h02rkLqjchXO+u7LTf7cQXNTmGdW/XTbmTc/ZLWuB3WkTFcc55rPo2vcuHcQq1dPbCCZeBjnUf
VQiWFd0tzhh5R7s5wj1IDDCl+yjCdA3pDuFpv+3JHi92BHxrqpNN0k/ORgr+T/raLM6aGKCAWgRG
56k6+fOAM4hfNXdojl31liOVBVTEwhLRxHIDsCw7MlG4l3YKcHSZ2DwZ7SAPkGx3yaRBWWvEciyc
XAKtrF87WT1pOoA3BLblwZPy0xC5ubFaw+YXlvPjC+yHpZ9gyS3xyY9xLVpjov2QZDvkoNnBx8a8
1Tl91EEiznCUdLJXyx9SWmDl2BZs+VHAocBnfbNME+5DffCZR6Uddt5ArAOZpilHG1q6D6RKp+sE
yBDNIrnP/fjdQ6xmNwUmbqYi3y1T7HIYHviAhkHs3TjSd8LL3zEEmrYNIbMdkqv6Lk9AE1ZajNCK
Wd+VE3pYMmKJKlzbCj0k4fZaOnibrki7jYiSAzG4/Jwhvevqpnthj3+H2WWHjHn6aBmGdqj5IYXR
/JgD4BiLVDxJzrOxQ6LZ8smbCHglXSM5seqtyU6fk11txdOhqF1jmwKwCYWPnGz6EIvJYXsjh00B
QnLreNlTEoiL6/jtrkMil7x1oe8H6HjHxdMDGL+InDCHQ6UZsmLfI/y+9G6FnFeKFwN66vto1nfS
89sQunK+jwKHmSQS8Q6Vp08D3Z1d08vxxSgICxWwbxrTxOorCPAstRD+aqJ02mL++MJX5RNj8b8T
/sz3QsPpYra2Xg5GJiYoB1rfa3E0aRG0M6MCmM8k3hPiM/BcNxrYQEDtXbsZ2FLsGwcF8wYlCNDh
Vffc5FC4LBKBATn/dgJBn0/2HOrspO0eazDmnx/ILIwXkeZPWtQsm0E3onshrU/XJg+/DPU57TNx
Kmema1sDzlWRzai9i8cpE+rpBe/drYEL3aZpDBSRqgjqXAROKZPnziwBeU05mo5xE0YIrB50jTPL
0DjtV+EsoCDsqsAayXWeoiBb9nA0McPIIKT2i8ZJfSpSgABBc8Lysj9PoxjO6upWxK7dn4sU6BSc
GlZqj3A7+PbDXOb+gS+3Plu5Xp9d4l37bqmuM2K/ZySRlnNacGgL4CVt1NP8jmRAn0+HhgQjMjQX
ohd+SKj/KoygPWdN+d76BQGU0h7b45IUHJEDWM1+PiNL3M/n0erRMvckXriuURSh46DOYpb2adBW
Q7z6MM1LeWYVKTkETdHO6at3NwEV0A1xxfMJtUh8dgu72mhJlXCW8qOzKti+sg9NsqtD2H0faXp7
XvoWvazRObRMh+dWz8AuJmxLw6atXtOs+ym7sv/6rNSV+piSxUH7fI4WH+WXXhyi1Y1SnTPUlb9W
V2s+vu9tW5cTb5rCnaLx7MZvkJpqJrqdgdQ/pwuysoGXvltlXBobqTfZqesWEu7L1hizJ0MLUtzs
+cNIvjnIUKIEwQ5eyijaMEmtb6B5GCp5zTSmCyR0N0k2R0WY6FF0WPLmOMoGYYUSV8Q0OY0dvESN
zRow2Mk6q3eAmAd5YW95I21X41dh+ctGXUojqTn+RlaYdIAokQqB/v1alQFHq9EmXoMh1Rmgg3kW
cMw3tQePrfnhL/kP4i4+n2yEhtxgOj6nY+p4YGGDmoiT+q5qc6rO7VqoqipsxDz4N1+/yv/VHWFE
/6/RoxfI/TwKgovlwajHDWbLnxxO+o20UYXbuZqNwEiZHYemCEjqMCCu8f+u/BSx9DlsgxZ8pvAa
IHcUA4i//fxL4ClBBnAytO4uyvvklGsFcu4PPTaB+z4ZnsqovsuYB86oZOOQVhffkZOLCZRLaFo9
HrOL+SDRhiccrvk7L2u1EGA06YQ4XZ6jpiiZu5dib4zxk0dWLCpe8F1/a3XfOgxrmEB3nOI8xchE
tq15mQ2sbQ4QEbyXvuU3HAw+eMmieg0UDRL7gTKGSDmMJ61yM346/nwVM4JsjqdJdk3EGQPEG5oh
P0e6QJe709hWQca68NGc0ILRnHAh6xxqEyAt3zLDLIjtFxSPyrrOzkG1/OLLxp8G0OrJHku8Nc20
2yakyMyxC66jWKwDQeUa1tgm5QixdVpZPegFpMaBY9RG5HUa9nlcPTgpGWeErBDtLw8Q7ZctWZiA
UQg+WxPKtnjcmP6SfYD6by9RmdobLJHLrdSW5i5DOMMyKu29Zprde1Prn3J8iZ7wziQn7SzdzykT
B2/p8J7v7BfPE9WBn0B5jIijv1dlhGJCqn3vI7veIE87gBgV+VXTOffIYNjVeSK+x3XyRiRpgwO3
/TnE4glBVO93IYinsS6YpeY+5BHblzJOm7DVsW2zpfuDyLxPLIA5ytO7/kiw5JnUIByXvoFoRbRk
W8UyO5kozm+9wl6OqJguh4XUwRaUprVdtE7u2D5uq3pMD3qzxjsCIlIlkdZO9O4VoD92hWJ4LuGT
WGmVfEZa7cIEJ5lgvmS1Xq3klWSnW+7yLEf9s5PGRzl2DerkECbJ9pOHwasl9dMAHaCx3KK5nD2J
NCsgt2Yzk9Sum4v80hT1eHHW6N0M1He02uYYDK32hvX1TgQWIVUYe9uoz3dTnMZvIAV/CIym7u3W
1F4t3dGwz9DHnd8XIBudKtnn7eR/tsSv28AHWy+j+ULgM97mNnJKAxnkI4r8Wx8l9+8yGK2Nl3nG
AycA69TWiTxIuGcvid3BeicT/rtFPtgJ0l8thsTspw3rKajyevUesY+BNYgnq4kIbWii/JnXv5EV
SMiRJnW4tG7wAto42seJB2G4WfDYWrLlgRDDr9nsTsssupdRdv5Tj7BFUoJnxmi6PaAEznSk8t85
b/asct4ZubQ8vNW/utVI1ajqqlDDb3ff2v7nI1S3u0RqnkesTDvFRD5hf6ymxl+X1YjdsaqrK7Xe
DInOIFX/1+Wt/zZctaniP23qOaptNrpya+n1FHK2y9F+K8uaRXW91D22MIRT/261BpsNwdqfa0B2
d/ix/VX/uvWrFDNpQM3R9nEmmrMq6nWZHe0K8TFVt+X8dx31anaRQ3pXzWb87Bg6Pwe/sDaAiOJn
1VYXLrN7ao8H1aYKHW66nozR3VdT4WaPMdPY7aYO58aTjZr/V5vqKOXSkt9ZtY7Xh3+1pZoMDWPQ
T7c2TpwbxOyth8rOjV3i1/HBqZEar7TGueq1rV+jIkhY+qbue+sb7wVA5BdT16bzEoli52JA9FTN
C8eneA6ReKs+ExAXhxQDyCOJEVjLsBMx2dsaZjBshzYnlhKV9241yDs7zQ8+a+wFJ0+2SEuWn2CO
HTKO/JcSydYD4i5vZZt7V+iH+k7j2MW0Erv3Yzel7PD1+2zqzoihFBfcewWWOgC5QVEtOyswXExP
CvTjquW78JCd5IMOXgjo35ddq3+it1ZuxeiWO30xHkk39xwxe2Qaq2zaSNQND3ZbkenREWQyTIhy
bL232TDob403AhjtspVNQSQpxx8KC6rY+kjrX5bsJSdlAI197Lwvo11vC7hzz3mCSEE9VT+I5c8X
1dTGZn8N8uKkaqqAKBzvJdTvrRqv2rrefAucob1TtSGpFjJM033XzQE4tU5sqyIbn0sRldBgk3Gn
xeP4rNqSis0u4KirqgW4cl6SpviNDM1fA5YJqWqikmBQ1meoojD/TEZHPKnHBPWSnHSsC8PbgKHH
7sHW2vyk2hp+t3edFl0DSQ5/rrboJcaPxlLomHhm897z4zU8wbSt2mIneSpKMqiqyakGULd59VPN
66opGZd5o9eGeVDVdJbV80xU/OsJJRbYJkAlhXlVIFfgoI9pnXrHVDK/ItnyN+j2a4hc2J8b0bdb
+3/HEeIvgUNa5l497zZwMJKXiWwcJ5ti3KDgVN0jGWifrGnVz2mSKVRtqhgqvbrv1iJONeCc5rys
mk9Qc/7puA02ssU71qb+eGtSV3MeVfe3Nj8tfutBy+6nTYLQb2V6X5mkjAVmvV9XtzZX6wARtMFZ
jdDIMH0NK+MmP2omYJjORHU8rW3MUPSie4sJBO0i9gx7VTVEVeCG0MO79hz5JqJoBfmsscJ1cDKK
4pgKAah6rY6ir3EMBmeCVBNnL+G+WUEOvq2yiTCvVZuk+tGUIPe7sXffprIdj0Jjx6Z680lmx66t
521sw5UfOtc7Ry2bEjcjOqdrhkAkLXdfvaHkCBaId1VzCiN7WfMEqpb4kftq2Q4qSV3xpJqqPmY3
UdTLnaqCmLI3eDh+Nug8bM2pCV6dZNCQBEu0nRME/qvB1uiol2zqVLVC6gX9NTY5arDFdPEIg+Gi
OiMQHa/fTP6th804W/yu6vpRXx+adWx3uyAo79RAbInZ0809zkgYF4aqbWTl2QmJClXA+T5I6gES
DUvepBY2tTb5phcR7lzTON0AXWRjueZy9HK5F96Qg/2Mk0OJWshrPD7VdVvsAw1j6HxcdS9H94Ug
gUPy1+h3FaisNy0biE7l+rc+zljd57J4c4xpZp/PLIdpTM5e3PIuSwLdGR3R/G3QJpItQfSOHDQW
HBPiz0FvH1Stqcf21bNOzI7JzsXL0gMVdPZMM4C+lSFFXUbiTU5EsvKGlBQ0GvNolLG3EeQE1iif
txlAuuyS3O73hLHW2JjPdr54mXur3NhmER8Dc4v4qP/orn4wqjDzo2VrD1bZfutNDSsev5kfeNPI
cFQT8eqcs4tmQYtMSR5vYreGamiiIYhqVvW9K4fHKGr0V5wMFeImbO0geimIa2UNe3Vda/h8ZgN0
0VqoK7HuMdzKvo/LOP9qMqYoOWvW8JzK/Gft+tZRYmNxFQ76cDNb3EvRFB/sveVP3xbXYSqM39hs
7LNAOhyWHuS8hGzIS3LYXQdcwsnCAHHlb/GKvxZlG8Z4Y7zZqTwlAHl/GgXCcNpjjo3Js+lWF5R5
y31lEKcttbTc+WNak/ROvrHpaw6DD5FBdIFAnz7rHu2hagkEuMnPVnzX48U9BNJY0fmlv511YoRl
KiqMs32CtjrIWHcxn5Z0LF/HPl3Zhbk4q2reoDcKaOIO5r37GPUzeah+bOBqWNNj0torvyyVe1DB
6VE2aIQ4WnnE7gkTh9xtjwT92p290so5mVvPbP15+YUcJAmKLSCoXaqR6CeplYep2SUEb9zQNp9w
HXyOF2Ygi6l2H0dmhdt3CepLM+o30+vQrC3KJ4fT2tuw+MZTJ8296kP6NLj0/4+x81qOHFfS8BMx
gt7clq9SyavV033DaEvvPZ9+P2bNOezQzmzsDYIAQapEAwKZv8FDezPaPzsG509m6HivWYk8PxYZ
n3rLmHDRxoR52TciBEesGVfTpaait/hS9UTul1pPsvglx4lXaugBly+NlxxCv7Q+tUWF2W6eHWVf
51nqs+PXp1utNKvndpjPppqoyFrop6RK54dsKVp1uJvjVidcQ63smv7Qu4qNlpFuP4y65rDmnbIN
ER00A6TRWPbEFt+YacruMr22H9RBY68/tfPejKIewdqlLrukIIGJzVP/IJXbqbKqsUiqFoRRsyE8
DX1GWLIJMUxzrTqEMIRymFSL5Q+QBLA5eoE9k7UATkR1bHV6z646n7twertVZY9Wl/0lspKHLO3/
Mou4OGdEvB76vvq7QAHT2eMrV20/7BhUb7zX+Slr39ZwNGPTjFq1AUCOtMhylqglGDTqMYIBph88
Gok7HsIeMqWWqsEjbxIkAbufp+viYSRt0s/FGuhRqm5lPsG4I8qwHL+2z1WDfFFtK+gyBjVTOV/b
hZMfwjilyOM2B2AMxXJIS5LIS1tkMnoiBBQA57Dbt8zKP5V+FT5IzfMmf4FW4ki+7BzaWDkqgx2z
kM67N9XO9Xsb3w8QIy2gF3pUwFJZHL9KJazJMaFXP1+lqrVAOSDjpUepllMen/3BAzm8HImMZ/Y4
D9HtD0uTbU3bqE6DF6lZ2UCIdUATRaoR3u9721wC0cvhoW2VF7gY9kaqqe5YTzUUXKnJ72sD/ZTa
Wf0kvz1bcF6jFSv4aS6/ewEWTbpW7qVaYi7Po5njdiO/zc6QQYoRglpqcrbI75/SkhAviWVSa5aW
q1ulauqLTbKAQPJUMVabRXNSbTJDAeafn5yxmDZxEDjfABDf1WzhScf71Fjzb+IW7xOR0C9lB12E
pHz4is83n3qmhhs8OssHEBzpqSxs/9Iac3jn+0p0Ig+ZnwpEPB/1LH5PkWf72U7Oiznh1+645c88
K2wsl5PxopWYGrsx6BtiP9HPM4n4hgg+CwMtcOOHdMxjkDhBcEeK9BiP85s958YGOU7gG2Vq37dz
V8ybrNJ4vHlT+zR7lEKx7fSRaCgS2f43B4XHbZ/AQHeHinxaUPUAroCew6FT0djsYLF47XgHWH4+
1031HdtM5Wxp2fRmdRWP3fik4Qf/ju/aj3x2tyToUe4u/UNoh7+qLkseozhCtzZ1lAM0ffW9tGKN
SWt70Fzd/hTaR1Ji6WdjnoeDoUTx3lXSu0DxfjBdVy9mHf0yo+J7N4Ym6Z3KOWkgRsmyuRhnITQ2
1nGKAhPkBy80kq8DSaJ0slygSBXJSocXO6lGb6eHpJcqgAAvRXEkIh+T8sP0vM1jzF9QJyZLoH2u
5sA7WR6ZT4Dv6b4Kkcc0HcBKA1j4pun9q/XVhfX9MOTai6E2F4jo1YYsVHBQCyJiFnKXBF5G4r0q
c/PaMR7H8auO44nxXLS2e5qyDvnDEYByvSXOqJw0hbwanKbqAHdeRx7ENy4/gHqoDykRsB36SvYu
t/PFR3Y+83lEYtMOvlSZW7/OOh9tmvRHh8Q94G4nJGJKoZhjeB29+MeUY7o4DmjnYrX4e4YGU7a6
hxtg0GytPmyfSd5qR6uywktg5UTlo9LdBblqvIP8/D5YcfnbRAWTXNCvqOsqyN8hwfqiRBxiaLuN
ikjdGee+4UUttOipAqUiNSkqq9UOEOcJji09pPBLHaTL6N35kFVekFHRgP3FJ7AR+xgvhsdeM9XX
idTq3tPJdUvVQkjxIYvRgl929qALXwcDMvZo91dpMmAfHJ3IrnaNm2ivXm+0oDwBEC01adIMC8G3
Nk0ucsDy9TkbfJmZu0SnQvMXtc+ye518IK1mVD5LDU+qYJ+6PhY6y86RlQ356vYiNU/XutdISUEI
OEjSS5uOR8i593IbFg0HSMGk5MCrgb3ockDgKtM+qRIVNAI9mFXHT51O9mHZqSzFOBD4UyANnKUH
oe7h4heoQK2nDNz0gvhqcvvNWTQU28ibXqeYcMdkafpr42ONltfhJc1CvnRFG/+2WxtdaeZOL05o
v6TDzxJP3DdimtvJsEasSXLjrRzLH2GC0ITsI0SrbhGn9E4gRs03W8PPUOm9YS99c0MPLhU2NVvZ
O6hkerBft46++cT3vgQMU0/ZxQuZQUBFi16kQByl2FeJX+yT/7bpU5RtgspDvNvWo5cpGEF5+R7a
3+YxDSPj1S064zWZFQZ9MC1nqcaK1521GXiIdNEG23jlAzY5WXTrnzekkUdUWk/2cngV1Afg7j6C
6HDbKqVzXqRI4obRrhnGsxPEzkuLNvrDGCvQzHUAaIUZwI7GkeYonYkIhs9oybGm8dt8C+q32XOB
xj3A5r/PV3e/i0zx9zD7AUZhm/ICl07H4q7pblVpa816V2t8z6SGiWlxnCsAdreq7nPUnB19gBuP
0jQaM+m8Llax9aiCV2mbZv+i5bwYUqtbpT+1Vl3Qgz8qRW9PjyXgkPtbEyxIHK0Gb2M4efTkuLzm
LdpZ9qSbG3K7ZIqNIXiRwlPDo1oY84PURt9tHqLaPRZ6GiXbuVmiwHXlbGRvEfGVTy2d0FmTxIe1
zfCSX56q8tHry+ZZi2CV/XLwFh0b9UUKniMUPHqy1Wubbw6f6kgdryj6qC994MfXWrP/WjskrFNQ
3mia49rmYlfWjreTNv2AYAUyQltrtKerHsVP7ehlD3wDswdS6JceEsRFahhl2upGNr00fNFasz3/
0SaHWU3xvW79YKeVVQbIJ3eepXBrooQOhAAY6rSVqgJIl1xMPewSOKqvdeyXr35SEl7z4ugobVmU
E6uMgZiHeVFup8pXNzz7/lk6mwYerQUqxYYJ/KdUscNKGWb3QRfVr/VcvrQECu/Re61fiwSRWzNU
/K0KHRSvh+HO6cyeC8DOEPjUjkQqSCnNrl/VqY4fm9g9y05pwmdMI3jfeGdtGsqHyRzv7DrsuZ+D
8akxh/LijXUHKmgKsvs6KPd5uVfUodw1jVPvNCuYAR75zcFUDOe+T6BoxL2fLPZje3zcPjeGX8CH
769+2d9bfYBie0hOCl7Cd7+LD1aI4EFisdIpmAF4pVadxsj+Obs5CLb6rPYBzAklBNOt9vquZQ6y
bZh95B7+Qnq2mUEJb8dIgUjq8zWXbB/4GNj1Jhh0VRkuICY+abUTHQM+CAS4VSDpgJT7Xr9TZ7Tm
Wk0xSC7ATnKVYzrq76y7GGxAL+xKQ33IuvSMGbVyrboSemw/uOeshwBnGJ/iZohZ/rmsk0F7Zn3o
vs6ZpV0mMtrEO1qCiUaxyfKphTO1UUecdFEnJn074QbglX2yaWe+kSyG79X+WQsb72kR4ZsgMdhT
ZcJ7DIyr2cTqQcEYZVNE7/M8v5ER2kWtVh4Ku3Xv+gw3GAIBbK7FNKAAbxvVHaJln0FYjLjQtf2h
dEJ8XHXdf+jzn5wmvCC3YmzQfR62jmmQuS0U7ZoxV82sUX02Us48VNl8ZyE4G4SARDIFy8VEh5M3
JadGG+pL3fn1HvvIYdc4TnBN3Xreqa3+ORjxDwAx1e2DGYqGOpfPFvCP50o3PylxVJ0y1BqvyCSC
K+Gbsk8bp72WRUGURB/gb83+Nqim/gqQ4NTVCDK2dbLN6/LoZaN3zo2p2qXMG1hameHGwE1rW/fd
yaoWRGDQaXtzsJMDAOHvSDV9W8xETyZZ8i1Xq98Ch+u2qLMRweO5sRsFuF7StncaJToJwLXQkmDF
3hl87Q0bto36vUr0CV6dWd8NAA3OyhLwMJpnmVFry7SaKQqPUUceJA0RZskTJCOioVU/6dm33lYe
0hSeL+Io2zR+Br38e3aN6kL+TeVLmNRorqmXqai0FxOGh8ljT7rXrocE/I1TbY08jK5dXgWXYGSG
kWm8v1OIL0/alcjtDcvTW2aErJweTQon+oRRLxPMhBiqXdX1MbSn766putfRTdotocA2JBR6Azvg
rUZuyXbOQR/iCBFAptFyTMuKeomUfIYIkG+HOPrZZCUu2ZF54lveJyBWkLeqD1zQ33WKRcxIGJ7s
A6YcbWU9ERjRNzHosp0fN6+e28Axcxvc31SjOIc142CsmNt56Jtt2RETqPMnNE3Vax9F2rVdCsfE
sNKBhJnmm1AP/L3ZgdQLNZ0ViuJ0jL1Wsw+SxN0CyjpERfBTIfOAEkOEohChjB+9NZTvLbLmfLRP
XY6NnePCadIDciDqCD3VY3p8HzQAeeZnViTtlrxnVZoP2JpnG9wAPqWxGvLnHWuBUO8myMWPo0eA
vda7iaxw8IKwCp/PtgKh5KsdOHwzvo4gLzfYZjGrYFHYJSocHrMleD2nwcH2FvXZqv8ZuH6GQJkB
vNHVU0AMZg7w0D+GM1aNOoT5TadBZWp/DZAGI2C/+8YDzlfbDlFnZ2PmrbpFaLrYq0UHQrlTMGDR
VAX5SPRigsAnsVC6r1M1vYyh3VwJNWbbuZsQRcvaR9jLL0Sam42FnvzZm3RQoLpvnR3bvSh+712U
xHcv1oLTqeLuW+N61zJimDUbhWEsrarTjMISFqpfB4Cox6rrvuJ9YMAJtoO9UibT/YBX0dUheFws
BOIg1V9Tx70D/zAxyx59ruDwdWTVTnQjAL4Ux3vd6PxNU0CiyOKKQEUbmGTdSutUuVWxsRK7PQJd
LwDFeRagGz4GB8jMFycnKaUXaG4hHftaWp1LlKfQdkkcH8upNY99XXl/pd4bXKZObf0fs13v4Lzz
LfUWiIzyIzL6bW5lwUUfA/wRK7XZsVL3Tj3As6MFDhTcCSkpxWfx1kG4d6yCoIdq7pgz3nujNTyl
AxpFDjXEZJJ9awZveabYd2tRDYVzq9rM/M92DUUMm68Hy2fu6A0WOEY3A+hZed7BD3xvG3qor2kM
fVuWzBtdDXgVfdO4m+uYtCmzj59pru/zIJku6ox8E0JRz1oc/LIWhyioOld0i+VhZHXGh3gpFvEc
Mx+1q2rW7fPQt9NDGy8jNzWvDNrnOmKqW9XpsQwcNdymDrcRTNhZaVl/dH3KzMOK3pNUR+fQLJ4s
Y7QPYx6x/l4K372fvQ4eWqvF+6Z7Tp0muYQsDy6p70Q7o4AAABs7urNs81kPDNgb3sgThd3jAOKK
+F68H5T6ecagksAei7NuETjTspNgwOwlIw1VGFiiaS1eVyAw/1soHfmiHm3TwsMuwwiR1PJLkBpj
5rWEWfBrcJA9XxIByqzvdR9bVwy34EhgBurBsQ560FhTMEysOH2OJTRyRVD6zINa3DXm9KSG8wi1
w7d3I6o022mpIlMwbXuTm2WmLkAzJ0zhlXRIT84a6CLPLO5AZJyGCUYKcKWHzuyelRb/p9yMk52O
iea8FcxcuBD4LfBne2eYcjgFs/swpprGVLDLHj1Sc5e4qd5n4Eaf8NoAbVh8C4co/aTmuMR47U+3
8Hm4JUrgLKGCetZZ6aQ8UI7navdSTHzCAFh5ys6X3miAY69WSqkA9vRBCkx1bl7kNLhWvkV1kJ+z
uGTIHjtnh2E38BBSCoDginlboJgWOYXNe2FvTYa8+0GD0lsDFMB/bTgkDX8PyRH/PibAekrm8D1E
Cg7x0cOEtdzOcUYI7gveCID2LtG4u+j/pso27evfrGvau3bIjvVY85kEFZg4WFqrCSShFh5nXZ+d
8EuRl8ZnJORR5Bxf9CSwTumgvMwEARZ6q3qszMV4IP6qdsYp9saQbP3Oi2fvHEbWQ0wqbZvqyCq1
ao7wnwFi3L5zTX26amn8NqqsUsMqQEYxhDK8mDRVPro2ScPfAwr0flOACLK6O9gkvMFylfZNOCKd
fneDo70C23WRxlYmFgIm47S24OrztG92RWp7T7AAnEd1eptB8D0ZgBHsPGgOVZx8LpkYIF8ZAa0s
SaZKdU71jDlfmQHQVJRj0rkh8ycjBf5i7fKgM7ZVWfQn2BHFW2fWzWmELbKVqp44DXjj2sIvVGnu
mS7z/7SdvdPL4OdkK9OxiNP5DuGPp34G7G26dvIYIOXyGDRaTWYYKUynd9K9VdvVsYQGbgSwM5QE
ibmMn7cwNdwBqWAnJMlYBBtnHrM9q+hHgzgHo/guyx67ELDYt9x+w7SsPWcLZqZccHUhCIuz6TxG
C260Nib1DDAiXJCkUkx69K4ohr+P/9sk7dI9W167+lIGXFevhU63yYqUUoCejQ5yWqurYOcfJhwh
T1b4FjcgBfzXsQnSQwCd124NuEXD+IpQOeqGeN7ddDUEIyS4ocxkweDGDkrei+CG7Oj8FJLk+H1y
m+ACLsua90xW+SWyKW+0VcElO8lmMhNBgoXFvzfUBWhft9VRECqV47RACpnLZpeiB24dNHg9+JtE
0ZY4Aq0BWKw9WZUvjpLvEjXAIfen2Q+gmJcL1yxnlK0Vn2hriTrvBaoojeOcTdlJekZOy5VBFjH4
+/h2OYn00kJ12thOlu7kVyZoTZOARfhscfU7Bo16FIURx9tCch/OYDh/dMv9G83IOeWoUUsOWIpE
rr9sxiyRSWlhfCfVLKuOYano+M8svykH9xngnXGSPyk/A+flMKoGxEn6au+V5U85Lh0DOObLbbzd
YWkUvFTuk3WxFtLo2jaWendEagVPJkAfN+yvPA3QbslQj1M67lW9/iZ4YCkGYNRdDb+OeCqSI1k1
2JgRVU7KGO82e0l633BeoRp87WEu7r0m5I7aSIge2qR5lXtvJ+7jQNznMNcGw7o1ROjtMXUnvVVc
UoflXxui2bbeNLDDOhDqJtjJ7ZK7IVslHp/JRjblKbBC3Sev3G28os8v+Dp6oM9kcykgIvBsKMcK
r3fGliGZASIAc8ZqGCPQPzblaAdHCpDIrpFfbptz2oOGsqOT/L2xaYhRN7u4TT7Po36RK3e7SlBL
N4WVTju51nJVkrZg/d9qiK8sGAC5J3KEbEnb7XGQuhRGimNI04VANBF9HLoXufG3R1Muzfo0yJ6a
yOemAsO+k0shP1Lva65PGxT6lgg6s1yr+t4utiHIXd6ur5k7/QzwyjhkzAZ46l61Km9h2oaHfIbo
3OrTi74MHfLZzmLbOc7BDBIYO76NCp0TJdwGPSEryYv/9Yf/+A2yie0VZHc91G89b3cPNRkcSntD
38kQIN/3Drnxkw0ga3xJ4fLeLu4NTvHHW/MHqOLjFTRI4xURrMm5ORhhrs372A2/Kl2m7tcrzCB4
0R0XSvc6uKj9U4aJ5UF+S+9Xj6k9qwc0Gvt522ThtR10BZjHMg4tr7UcKVv/2uZ15YxwQJjs5Eno
4/TAFIaly/Ig6CPSTiYc6/XxWTrY1UwHU98OSLCd5AkeO2s4TbnFsqTa586A8ZG7gCv/9e/aRXr2
Q7DCXm4AV1gAKeuzN8f3rr4AGI3Crhd5G4a3ZViWJ0mqa1tB9GcZkSx9dva+Uw1gVtInJ1AYI6W/
FOvb+scjetuU/XPlDSevMbfyJNwOwVbgqLy3DQkCGQtZsDdHFLrP6xu+PsvSJtVgeQrVvj80gPSO
oRMdZJ8pD7v0WI//+AhKXe6abN2Okfpt88N+qX5ouz22ZWXbfw892MqR4E/NcwBXbpMCjylSQG69
DcJ5+XDoHkTTQGehOukHfCjI0zMvkDs+2DrGoM5jPrfPDnMD1odXnYjFrBZ4bCfPOaCUoe7urAWr
Oo/lcz643cE0Z6YSja7u1KAgdtMjMLMhwXsQ3sGUL3aR5jzUuyAqHx3Mi9cbL39VqrfXaa1L4/qY
fDikGNL21GM/KA+jFPUyXMuWnkBfMmM4T3L15SQFeMYJzAqPXe9Dq9/KWwKrnVbZ/KN1cI2/cgsR
JVm3TLgG7yHVfbGFSxFywbpYSc/EwaGGxAu+YUz0T1EP3B0Zk71cYynktsfL9AShXNbIU/o9n/SL
FxvZQZ3Hu8QsESjzupMMMhqjdgtnt0Q9dxcWwe0LYLQ/IeVnZzmh3HnZYqRvFzaMHQ0/58F7wizO
vWGW/cR+9fE8O+TyRKyDgaqpzpnj1t+nt6O26yeI9+tVLDOHkTRZPjOZm1k734IuJKQSeAF/gUs2
mIl7yI9KF3JrUE4MdFFGzdrfdMxksgVetzpOrnOeAOaQzz1Cj0SjOLK3GY5ht9nVbRUVaUFBzk3X
boMwXOqH2kiMg5xffpdvR+O51R9nI28Pqmk8y11db61s5V33IzamaDMWBUr/UMj/XqCtA4ci336p
3yZ2LE9LHGlYPoDx32uZncPOb/PhHkF28wQ0rboIa2eIuurCs/C7DLPsdn/lTqxjzHpj+ED/SqFn
mpNX7ywI0shiOAYOJwUvgcsIvkMhcF9yyeTOyGMdqMQeLeDBfoFvyH8Hc+mwjujrnbw90Mt4v16E
da9sSZf/+1TM1UbYS/frUC8/Rqq3ufhal61b4xxh+8GEFmEGmegqnX1S8ViULvJnb1Mu2cRhk1ft
tkle+29Y/e1DKb/zj1nG7dgyd7fAAq4kBLHH4EMv81eSI4Su5TWZC+RgtsFkfkVrhXhy2CenoglD
dS/db5v+8gWNAIN0QXqbx8mTKjO6tVjbpjkj5aChFKkBE1smYfLvrMUNJSn1P+ayt19fziNMnPux
QNetZ7sBnn6wyVLNW/R6C5JQ3135IWZ90V1dPcu0TCZ1siXF7dTLtFCqJILQvA4ggKydpctala21
WG/j2rb+jQ/HRvmnDqEOxjDGTBk4O4AA+Unq8uZxxROW8cv+24+fS63YRMqg/jGNlFt4e/LmbwFE
+7M8rhFKuoCml3sQdh2SG/Kk/POmHH0bqgDlNCe3THcfqSABTJF1CfeBEyIED9m77ljXgLJDirWf
VAf/x6DV+fn265cn+Ub2WN+Z23zm9jBLq6fnHfmT/753snXrJZsf63LQ7ax/9Pr4Bz4epWgkNlr7
TZuRmpVxZZ09yLH/1LZ2kb23ebZsroXcj7UqW3Lcv571j+WM9JaOH/7UP7V9OOuHvxQsAz5Gc3UX
wuhbXnE8nMlVVPNtrSovvBSEUiBnQiNi8b6E2dZibZszPEGh39Gnag02b51kuJWTr13/2CObvhmA
ECIFf3ui5WWR92R9WdaX6l/b1sPkvZN+/9T2/z2VP+cLub+IQfuNOxeHNqa1y1xYPlxrcVvJrvU/
YhX/1P1D2209sZz29hfkPB/63P7CkHhXTRl+q50XbmVokDWobK3faBlD1qpsrROytfOHtg9V6ef3
CAb0P7QaSYSksCHy8XKSe2d6K4/wbVNapT4TymZZnVXZQfeK13V4B0wFbXytK/NCI5e6jPzMhQIi
SlZmubfQkR9Y7byV4YHoP5KsDcrAf9PVboOGrRJDkNGlKGdImIi/7f5puF0fBUcW/Wuf9TFY2z48
LlKVvWPQpIQsXJhegzqbu87R03kr698EgAHhomR8C9ohOtzeeLkoa3EbVte6XK5/rcqO9dWVakAg
5e/hW+ofziBtc5aAndASXqN1sL9NrG/75f6sRzZ4lbB4y84WgRFjiZD8sXJcu8mxUsjEYK3K1od+
MoiubX/847LnwyGDVyn72bgHFfhUQ6XANUB6ECk3NJAcy4erxBGvfZWhy8+SLDvJlSmTPs9Os+ps
msyxTvKyr3f09u7/Ecz8Y6qwdpUtub1R0RPRu3W6BblyB9ETI46QSdHRyh5mryQdg5qLNj3IK3qL
U8oTMM563PwlL/LfUa1aDfZYZ5M6aUgO5nl2TpAIhiUOaU2KuiFbuVnrvhUo6J+F1qZcdIed2cKA
jAF5jXxYuhYcTd2/E862RQIgUtGukasq96XOoDLpVfFWxvBMhE+uLzd4bhHdaW/xzA+XXy7qH7fo
tnS9XXVZs8jm7TWPSE7Onjnt5SrLn10L+QFrVS7sh7bbqk72fCRzrj1l9/ov6WGob22s9TbYGGIV
F+T+e1fE49FACHCvw5ilCvUMAdLijM8key2d3JnhINOz7PU8YJ56kuDdVAevkZYdteUcalJn92VQ
txvpNXfZeFLm0typfQZIbxiKTRPxqkvhZa65tT0AnhqYomuauAc1Cq18j2QQhsus7PdEJUENT865
0YPmEU4WuWZEYyGeZw7uRbF6Tf3xbUG0vwTIwL7Av6l3qMaNqHJQlbYMwaMsIT1Rj6hAxHaVvsSe
g7Kg2d1PMVoIDrCFg05u/+hZ/vyUVs0P+I6n3tTK9zE3cdVK/a95yZS8xgf+4gcqSPGseeu92frm
Ea0ns+sHJBy0FnWcYdgETV1/rmcwvSzJy0+6mtpbFHWAV0XIdqnFYgtgEkqec6tCv0lVdxUSwShD
leC4MWKsHsZlD6EkzAQGHAXCRDs2hV0+zFNSPciWFFlROOie5TnCwgThrSIOdmWF/JA/DV9MkmfH
Vl2k/DK1MrAjQYljtwSAN67Pyi0uYlSvVQifho+RqIqC4a7NCjBBXjuwHm4K9wJSg/SaR7C9RfVr
6qfoaVgKiC7Rk68mX5HVVM7SVGaYdKO7iCpXgfCZYZGtcYKnBjXsJ5VM6FOqaNp2GseAFQQ7YtsD
WpXaXMscS1E8ZDfTMHQPWtJ5j/NS1BmwPZtnC3Y1PdYdoZ6lW610cEUbyM6YE2Zz46ijC+P/mpJo
frjVQHOg/OvwzK3HV5HlPaIyE22rsN2ge2rsHc0yd9PU5Gi8AaYvDM282A5QZ2Ct2k639aTdYAWP
DAYO4KUXltcKqt21WYq1yvN5TApiqAPSRjbctFK/5LOZGlvNNLSLFMUU/Kex6CtlO3mw3L0wJdiM
qMFb7wMYde2x/5IM+V8GqXRw4dD9ebdM+MwgE0ErFBUqMf38i3Tn5zBP9C9Tk4BWQBDnLRgzYNfo
YD3OGrlka0qsu8rN+4vex+0pTePigVugQflv1ZdmVHi4stS8V43+rUY16N6NksfBrhqor0r9Evck
jhzEHvdSlR2kQj8hv57v63HTY9yxmZbusZZiyheD5VqOI4NNk6NAu2XM2P1xsJV/ddLZvJNT1Y2p
PTheeIIchlNnhizagQ9OtVt/QRskv8NwTm7nrY25fWy6dp+ryNpsfSyW+yB7xahwJmhfNKyVbfMO
okXzAve8fyB0fJYaRrvtC6Z1kKGyEbGmpYe0OUb58aDEfVNd9LhwDQSoDe2HiMWyqcCgu6Kf1l/r
gbBymaJ2IjsclCzOyGAmoNm4FLqptEfENrWtVOXyZKm6fKocMGHL9bHHEaBLtUz04qM9/r79O2mS
+0e7qOGcLdcP1WkQednk4U/PMzMOJsopsilFFcww3Ne6PG1ji4TkH42yW/Z0kDt2wyPAGRB4wbAB
14WlQlkxKOn1X3UdhKfeHgI03sPqa1keZH88hPUh1VFtqmbFIWCtuLiFEw88N0EUXLulGBJ0T1zD
P/6xo+9T7GTeA9+O91AY4rtyzPAwXArZkjaTVTaWDTaKarEWNfgN/ktHOeTWez26GzEH/P8ckroD
+ApVO348TdsViNw+jw+lSjRw++HXSW/5I1NR6s01bRceBWlH02phwKJIeR8tRY7AxL1UJ99HsTDy
B8jrakxwfdldqiiXb9ZOsoWD3h0fvo48MgfHLlGVsKw8PDEmRbk47xZQfJSlZO+HQ6Uqf7hFdfTk
IAR+O1T+2h9HZLq570oAGh93LL9qKmPIjs9zYf+VYk8Kcml207t2qtI7d4wAnGgob3YZeUaVbMU+
KULtVS3D4erq9fc81NTXwS7UVz2sHzoG2Ady0zBdEB3k69cb6H85davf2UBL3t2MU5HMKe9T1Aze
o0r5DB85eJSdZhnc+0VsP8k+kML7FELdS770HOv3ZNDMN82Pik9acpYufHOyV7VpoF8+hHU6XftA
S+/HpUDcTx82ZlKzaTfzhjEbNN5SlT4QTUnk+O4vNRlwL3WJXcJcSt8zr0ZHWzParVSNvhlOBq6p
u9K0UMTf2FbXv2BjhXSRNer7CELle9Nji6DC1zsu/Mp3oGDlzs588zRimflU2uMbEJrui1V+m93G
/WwpbnvJygjpJFvvvjQzQArVsfInRHTQ0g3734Fjt1+AbOm7OcZF3G78Nw3wGRq27QDek604bPcz
1rDwhf/TBC3y750f2nTLARWbzddy8Oo9fm0lCnNO8ZYpln1p0m5Cc7sv3nQY0y9Yv29kpwKM7Q0E
xmeYvOq9NNl+Q37BHcqjVEfUJM6aNyVbqdaxaz7NZOmkJmfsBvVeRetNhxF9F0wzuITCCo27Gq0Y
aNG1jwqbnd8TdI+7HVg8ZD2Rlt1X/uBcZE/f+t7e1AaL5w63k9ln5EEwJnrv1arfwvGJLlJ1ItUG
phD1d1K1MSLCB1L3r1Kdlembyzf/QWpTnz0xXudPRgy+xx+DUxgNynOatep95EMjDn3sqoa8egLo
s0d2on8uvfZTErfqHWCF4VnXW16VGFX5KnGv0kHa0UU8lEqdPUiTFCYqR5ENgaHudAxXC9xjMzt4
lu4xdLSn3HxumuLgdm6FYWG9R8a8vLMnp7iLOshyi1hweaeoFE1XucjMqtMu9npEx+2oeQw1Byvw
yXpDISz9olqVt0c3szxJFY4OkHq9eC/NEUlKowdLsHTT+snfoOkHqiYfcVdWW4DiVfoFFHV2hI7v
HHRyH19sy7jLXcV6NcPMuS8TC4DF0q2d1F8TaMkznzbtnmmdhhsRW+5SzFrqb4ngNeB3/9O2dpEt
S2l/Vb2uHf/peL0FANPZ8WM9zs3DqFTApQsX6TtQXSZfol+56n8yx8F+b5wRfaBcL65ZaNgoG1cp
iLhh/txX7rN0HY30WkeG91fd5OrOrWPrPi09DFjqGrUUdGE/QUf6oSB+tY+LrQts6KqWvFTuGH/r
NABiluE2j57ZBRfFdpJjlIbqK6oq9UZO78x/qaXX/OjIGwEjMmN0GCfjRMy2RHW3tJ49G81xXncH
YUst3yRZXaCMi0bVtWRMvdpluOt9Pb7UiJP/vePWR3aXays8EsDPyPjv1DlQ453sD8E9XuVssePS
aFfQCSvHPN+qslv3tGQ88GpH/8PYee22ziXr9okIMEymW4lKVrDlbN8QXvYyc+Zkevo9SHe3/97Y
Bzg3BJMomWaoWVXf+H72DDT9aorE3KlWj3b79xCmLY4W7eU3dmgqm1QrdGypentv0u97wOumOWmG
sLdWko13Iz4uXteqzRN3o0rrj2O/EztfYfMo34376PQJIelQmNvrg9UW4hNNIrBIwXOeq4+bNkts
RCrBtKmrqr7EelvvhVH1N5HTmrj7+iW2BNKGj0WzKg8+lJl6CRbL7/y3OBiekkgofxU6LX++KMs1
UHGF+TWm/UeoKParZjUZtGNteggt2OCEKMEtEmpnl81QcVXx02OXxuaOdEB66yAFose5Mcmf8SCz
/Cl84wH8jvhQ+dIDfJDpTiLCJghPAkf8zSAj67J7DLDmaNr7TtKzDKe4eXRbxoSyq7Rb+jYk7Tk4
LKG7sj2Sa76/13UDD6rBnpEGaopbnCaz4zJn2zUlQBAIZ5mAdcG/5l6ze/cxT91XbYyVs+hcl3MA
vrcO0/pmWZQG5LncjuVBjzvAVBpx2UGWtLoVjeM+BQjSV1UfqueuKv2nqJ7edDPQL8vSNHeA27p5
u+zqavYx0kz/blkKu2DXpmV6Lwrdf/InaomF2TyUhm0/+bvBz+y3mFflrh3Udme3ffBe6Lu6r633
ko4sLHOqet8HffGKzd26MyPnnnHkCZOH4lL7CvD8APGG7EJt9bNu3hAVVJxx1p2VLMMO2NHITQR4
zYiMv4vdoQlMLbQD+fS7Q2PUhldZ0tz2WApe5Dzhwhi9Bm9kb1lcNlCwLS7NhNsWltVHmp345kBW
dDdgOLoid1dcjHligeI9Oopxzu1quicL8CrLaHwfo7nRo0XPAQcK5F6qv8ZTP74PdWSuh3l9NK//
7/0dkEu/+/uOz3FoT1s3gQPw7d/H/13//zr+f++/fK9e9Si3XbERuRmvewbs17If66tuC31nzevA
ZdTXZUPO4Pdn3bILoMjmWs7r/tdneXOCs1LcXazzTlwm5qy2dKtG3XJlZP9ap2If7eZi+7vbsnGI
XXdV1+gNgvJWyVoTwSSar0Gr+2Bjc697HRwbLxu04naZDIL/V9E96yutqTZ6mKinoEKIx0NqWYDQ
rp7aebIsWoaC6P5nOau8juEarMd/b13W/y4un1jWwbY75hENbb+rfo70u5zy0JsG57bkdH102H9A
JHPfEvRMXFRlfnB9tKT6YN+PVud+GADoyBa6/a3pOBiOJvBWilSNqL6iJkZ4fGhKZWvo7vQCkaHf
SY66AE+fkWUdlu8IM9r5uqo1zzhhuxdfahS65mNjXnGrc9ae6BsxcR0wjK3etMONXocwu2fDncVR
58dcxwwLxLkMvpYNy6SD1b1xaLJCid7ZB5GKErhO618zO1GuAKKlp+9dbMSSaYLpYsCOAUJuixUh
CLqYeKh3SpV1OwZ/YPGN70q07yBG+pcoxgk+kW13GzWdtlfjNjv4QyouYaDjiaGU03Mapt80HWbf
fDjEDv5GEQI6Fta/V/xkdsYgg0tVNM21mCeGSngYFuAS5x0MfZYiNbRsmG150VJ08SCT1U3vFvKy
7L/shsHTBtPIEQM04DTJ7MlOyzxesl1yDYB14KvWpHdAhzCIMDFGM6Q6bPFBqy9mIJNdhbTmnGSI
KoxBTCfbobMYdbx1tLM+OhSgjI+uiMwDaY/ixh2n/iarhuGgqFF5zIwCYx+/i05J44N46m3nlJQj
Xq81SZJIJv42blsVBwa13jpuMSB0BboMAKq7oz5RbtLYllcf2hPcYHoHeeLQDVR13cMksfrB3Hl4
jEzwyFKsOhmSlAoK9amhBr0OB9V4HhwHljfc0xe8Z7pVFY3D2ceHCgR1nnrVGEaQsODH8W5C8OGn
05+kcTY+fmSvVK8buDbRrLWfogd6Sb8jS53+KInxh8Qv8nIzIFEeOPo2a3k5+73YdfMRnBj/DvrA
SiweBgZU1gikkxaTPwV9iboUHy69BgwBs/4IG3W4qzFSn2n8E9C1+uyaowSFzB3AyKjcZ40GSAZ4
33CJobUQlA/7XCjRo6+49sXWUNMuRvCh6JDcmX6/79J+fBUWYydNCx6dgjtFG/MCbIA6vEY0AG6C
su/2y6f0ODnURq/d5LbWe+QSixsUQTFD1bkz2HQx5PDb1c8qMQJEXHZZ5v6x0pq3LCv/95bf3Yds
4RPyBb/HWdZVlYMOjQLeOsMx8GKWLVaOrSKfJQaWN4OvZuArOCUZvG3ylj1Kj3kRop27GdsCn8t5
URcjoiVhFodl0U9rbYU6MV5h8oBIzrIZFMwTPQ/xeyrFWB4HN6lwsGBumfzus8wt63AaZ+9Gp0Wp
z+nG+v/43AQwqkSg/l/HXhb/8dU2PgIHIqHVP9b9fmT5/iEqp5ssfW3GMHzkmeuvitg2D7qPtqLL
jQfVtf2d0YfKesr5N9tuEd9ZVbFflpYPCcN9aGXmnk1T2YMumi6ubJAUtnn70g12tTJ6O/hoA+UR
QZH7JTRtmzs8DuCArwMt1yN2AMors/ibZMYtdJD4TxXVMa+dpn2d7e7XiSnLM3nuowrE/YxQoDrn
WhVuwZlOq0So1fl3w7KVAOtf+wkseYrWXqvymRYZnJvnIywfWXb8XeyswV7ZfU3N8j9f8r8OrQwJ
eiHdf07pUQWYOX/J7wGWxbRX9xS/4hvP6RX7JIcAAyKsQ3F8UboQCYlu3wlIjnepNT99tYIOAxE6
P+tQ+mKplDp7m1TB2VYxLolVUP8/i/M6nLr7czRPlnW0YGobfNGogsxbfzcs+y3rqlrNtqLHFWBZ
bC0j30RgYTwZj6T3q/pPhHDBLdT6TQtG5G9dOT7bJYP2emz8h3zKO49Wse6qyxgapj1kt44BVCUG
4nYeza7fF3TVQnCM6NnHtupgpi5MkPkp3ttqdMlTtdpmjHXvVFi7ZAzIXqdmrZBYL7Infl24Juft
vCQWBBRzEuIdT9FXv0mtz9L0b1QSmQEkHHRNSZ0QSj8VZWuB7yPJQEFDfg+je/LzvPg0mvhDEWSp
eVrSQE/XkGl2uGEJUAsmSM9syvonv+4bmOYMIJatgx2WxzBDCrhszbHwPPnd1KyWrXEaZnhewpRb
to6tlV5qRbwn85GoeOS3aV09LNti4ZBzArRETB7dlq2qXGKchJgPzCm6XeaWiZoFb5OuVoffVcsc
bqihF+Pj8/Op362qndm7mELUallnNyG4SadBdwocdP273+/3qH12bkRh3fiTzr5TjCsVSqSHIXFL
SkQ+xRMt1Y6uI7Wjio4KzXqk7dIJVMyyYZkMDtSgtTLvUyvKWG1/P6P5ymc5lZDt/nOYf+xi2jEa
suXgv0frsOlYd/ZYej/HXTb7acxX/GPPyVKUNXZYwjMsFyHYfHilr5EIomD9xweXDT9fufzAMFP9
rSvE8886Y/kFv18+ugmXoG9L9dCErfd//k2/e//ruNpXFsBt+PkN81lY5v7xY+cf9/Obli0/XyrL
7DYG7IpUfGe2jnos5t2WHXxRk+ZZZpcty2RcTv8yKxwJuqH/41IROiuy3xJtYKc2NOcmiap1jYFF
ECE1C5r8wyyaEYYePY2derBCf9rZrvxLW+7opYAV1eiz0xOsI4WFH4ULH8zt5SFM2686890tMdPR
AWEaVXrkadY4o2zdT0vBIjuWK6XmQQ5oVoDDd1xyjA3uVk6dPDPO3CPCexJN5646bju4HuNj7Vc0
F8snLRg4GDI/iNjJpVObkx2jv6zoeiKhs0nJbhVC/wiL/qRQ9RwLLBFHEAzlXPArFIoOCXrfPTpi
hqlucowU7Vq3iXKnxgx5S/yM7ir/KIhFsJebV/VDh0wqTc4/6zRMXFZT0WeH308FZPK8rAa5hG+q
crdsQIP20U4orqq2Q8o5PTTVQ5OK/q4nEGrtGhZ6zpC8n2gZAV4W80OCJ6XEZAWHHGwPKmlDdmiH
1YDUVLj0G5rppdMGHMDmyZj617pHx58VRzvoTbr+mRRki9dozIatXsAaW9blEBh2Ey5rJEz/vU5O
BBIgTfVdhYte4Zj+bTZPwFG4pV3dtRa4prSFizMQw9xN8yRKjXLvjPa4WhZ5ghh3MTQKBEPNz6rf
9Y0lXiKzNW6WVY5S6XDJhgm70KbYLOuWiaH7OmUimI3LLv/YADHPGJufL15Wm3pBfXcs8sPyxcs6
P+xXltsaXjvWVKznH7lsjBI1P5oWAMJ5lUla/WLbitcHYXwtyk2BIPiu1bToSs38e4gq/9BrxhkQ
eXoaMKu6WybOBOsfrJW5/V2Xjl2OiRtk/kRVYgVJo2/geS1vEjMx70j2mz+flZG1mQof96OwbXDR
chi0+SkeQ5NZOrufZRySqm1dpGJNny/bw9LUj3PwHDfO7eQSHXRTRa2okuLOdRPl1oyOwbxgRPG/
JoNZv0myljejSOdhIXof3P9ozPjdb0igHKUTj97lQLZaWHhXRHcY3slLWYzezxU1lVFAr3G7gorc
3BZ1FlwFSbKrHhcPpR8Mx2W3ZUJIpq+wBSr3y+KyrwZl3TMrOseXTy3rUFSkSBKSM2O4Ye2qgXuX
5oZ7B5d7ujEM+R74NZSQeb1uZx1OUvHKjx2U/8tuEDAPVO7D87IHkd+dGmnGMZq4/ooxavdK4Fp3
iEXtOxzEqo0WOngZDJN9t2zQWuCeaklxZllcNgBMEZcqJWDEeUOBHBu2lJINY91FPH+Tzjz97huS
O8XMrLF3qV7FW2ekYwKcZXgtUUN42LMkG8OGjLa228rfGq4BORx+yxXUc3QVbYM21EjIHwzkQx0j
xVRo9jJZJsQuE25ZuHnq00C0UQbY4SmYhfgzqc8HPPyvuXkRvt5L3uLlh7eGS//dbK3iYw59s8xh
15xRv75pZ5WQnFsYl7ll0i+NkvOEQS2Nk8tK0LVy5+pUvIcY4EsxPoY/jVdzn7dK2F2/qvpEmqVl
FDsLH34nxMhIHZblbFE9dCJ7EbPwSM5Kmnr+CXgToTyyFv2RWQF2gwZJUgDu7s0y0at2mDA4qmf+
xn9m9dT9jBIdBkaTg31cNnfdhEJ0mY3BzoD8T2LKHIDzKdpB2fs5Y86IBUkCZyR2LEqIy1n82Qzs
5ThnZXawT7A7QGGGfEFslNFQkNjJv6MUXz60iLSodgP2X56pPQT4Ot4Usnu1Oa3HCDuwbauJ93AU
7maYu2oTDlO4R5442Wb5e3/P9jK3/AeoYYUbEXCuFFzSjqrUvToJxL7FqO3GMoryYDFISKq4Ximq
3PXCekr5q01zQKGPqEPlP8wloNXE5A5A+kkxvbhGxDyL0vK549qe/1nLXAa0YVOBBeG922k3DWSL
oLIodBklJL4kHU7/ODFIlDlvltuAULS1taJkPvl+Em5VaH6KLFQ2hnkq+nq4aUKr/5kYIhpufH0+
c9n4nml6dYPkt7px8wro+DKbO26nbZbZxXp1mVsmie1XdDu50DDm3vlitmMpjQqBDkHH/3lhla6d
H6IMEMCsEZ3/zGWy/MG/izIzIMto+Gb6s4ZpmnsUl9NRLJrTZbadSHjlmT16v/+Z5Tr9XVzmXK3H
3goBLw/vAk4gE2Nu+/udmFKEOynMYzL33i/XwTKJ5sWeEsd2iprTsqr0TcwdAodoZLE16BZHA0vp
+P92RXGfak2N+6iRowGbVWM/s7bU+0MC5AuRPOd05kNUAhuDZbIsxhEUYi1SvmtCyv6IMWS7mhq7
wxVFiYej7RSegU1XWwzjKsiw1g3xp/ZUp2IUo6v+jtzPl5sOj1o5g3WJR/CNLTCcQ0o/Ujrf6FmH
bjQ5Z0UVrmCUUSidyvBk0QtzDny5pt7erPoxu2Qar4jcrUzPhbJ6VKt2zSOjpIROZrGs5AHcwDy0
ndQr6nt9P/U4CFkOnrT2S1u3+VZQhKGLXXZ4sTTBNmoxohT5Suky6iO0CXq8cHloxLdC16z1qI3K
xldabGE6fQv7Hzzd9GSI9JCXJfk7LImiRrxVfYVn4ZhuwS9FGxOhX9HKUxjU6oqXI8rksCi8BkFG
KE+AX+kniSnpKiql1yAmqYKWag2ULdr21ewR3Rp04ZKioDi9nkq9x9/YabwSREXjkGvshu/G5sQ4
nYtVCp+fOvcUjEm8jjDY8vNYhWuKRWmkka7uVMC3RgwdH9PMqvuOfRTZKp1U62EynZ0P60Yp232r
h5wEOHSRsDjTIkQr3vSCvpj+2XXm1CVGkMRjzZfNq3t+tmga7BjbOuTJzlBGhMAK/f6yV3ZEFNOa
+uM7wXO4cUb0+6ViJbCJaNNxJmJPgTbHAY9G+yZ/eJC74z5xrgMIpD0VT/VEMy3uGQ4ODGrOP7pE
pYtmXgYAg53AUfHakgLmFKqnUPlufbxl6uE8X0F6bLXnNJz+mmxc5w0vyopBtmL7l0KXn1UGHUnn
Fl1rfYdZ09hTbwxtHHPUWHgkRE9F0uCAa6ETQ8HtpaQTDIEofErUdG21M1IE1vJq0NsXn/eFB+V1
hS8z/qAZJRyH77IqN4IJMXVrunJGiF7mWVbKNgsa/zpCXJ8q50+Z4qoXqMHH2Cnb1mEg2GudNweA
nWWER3rltqYbfilwWFfFgDexNkyvbkXCggSkpvy1sUiEa2REB0Mjk+fG6hXigrM2xtTzw+5x1Jwt
Rri0j4S0YilCpdrKCElJPpNKk9upGqQ3hmm5VZznUMnzlRln/qZOc/IzXb41LaU4TSEH7Fsyg5Gm
3QZD3IKmHA9S/WDkH67d0e42sn5oEqxaa/y6yOdvLLd809oOPAuAJMfA9LjtnunINYAdxeEaF89s
RTSorSf4qysXw9RVOw7ZKrbDvSkUddWB7LJi8QxIrBI0SYL5SomPKtXLY9xXHIihqib3mhGYbBtf
Arf78IOqBupUfMXT66QnwNfS8JPm3Mxr9CcsFJ86+iWpukBL7Y8uyNS5ttEO0vHItQ2jtEmZ0QRs
+fo36RsQJtZb3JuXYqBon7onobNbpvVnQyX655kebzpch9uyOfmTxEA2H3fY81q4y+bhfvyDczb5
6sckl++axFBebcc7ERP5y2nG9RYkArFGp9AneELnQCYlPcOADQOuiXVdSIBg8UfHSVrVJabAiqEc
yoEgKxRatW53nHvVS20S/lgKHI1yW2emf8XbsN1Q2onXQ2U/WUPmGbnkQaCAoU3TVzzuU09zKXg3
dRutmiZ7oV8UkWPLGHpIIvyS6N60aoyEZ59YOqOHTaOkz8D8r6DTnFXz0lkQ6KooQXffH5xI/yqU
5CuL9M+mMjALrCHzq4yhyHDv8l6OWyejWBBp9LI7KX1E4Ri8amRBhwzYXz8WD2pcXao5UZWPcyH2
r9HYWC/0/OCQVtmmEyu4d/VmUKxZ7lzedmG8igqLbMncqFsFw6HQeClk9AhZwPtgvfDUtIJ1rB3q
LLq1acRYlWlxyZLiOzPsQ1VZH03EwGsQd6GTZp5Q0z2NKuSD/Ba/lt5HV+/0Ny1uZgGoaq+iA30j
jRgiT98lnqXgRq8r7bhSzHzwfEP5dCAbhX5HI3pkbASmUnprW7txqB+xeaMMnYkdWYCdOZHJDPOn
fFC3AlfvrRNa9A/TsxKZXGZK8eqqRXzTrYPQmRli950RQhtPn8epTT34M49hPX0Wg/WiF+O1s9Z6
ZlVbKxjOE2jOxII81+A/qVnWuQBj7RQNnMFCp6ImmkPi+7RpW7s+Ujwnwuv+bYzKdzdIH61SngaL
nka1fw7bdN/Qg5MMXBNx22xBsoGm6U4h4EAa2gCj1anpJSUjcKX2jJr7E6q8me6rpuhJ4o4w4+BD
Aw3AuyIw38d2eMebOlvZqfLUOIBs2kh/a7LkswenZ1TDG/qyv7Tt0hdr7KYuOkiRPY7IyNepWtyX
Enh5BIepS+io5nw8CEzEdgVlAHr+DHJHzbSjAAlMrTkEUl7xNMJD0CE/3rf230Y0oCl4w+KxjdV7
LkD+AlBeKaLH8lLNwTalJ73NrwlonpU29eZGuO5usNzDW9YA6IM2dCgGs4W3n9AsP9IeEeKjiRv7
EVOM4oJumBY+G2y6zh1Z+mR2yAq35qeatadE7V8lP4qh30tEEwakz/TZrZUjT74HmsvKlZQ2pz64
aDjTF6a+a+N+PxT+ttk3fb5tOC08JBj5UzscVtT2IuL/HhSwXV4islT7Fj81tcFYbHBPSQHrUxoJ
9ZR820fcvb3j/01TLJQT+tPyoX6xZHvS3fZOOukaP4dr2QbvZsa4EQkZ1g19+majqYdPWnRrSjO4
PAisPyeuDSoCYONzwoZa64loho1jqDQYy51gnHFwGS0X2QXr0Zo4IFLJVXG7yBerJak8pc6wgsNz
m8ZDs6psiICqoOHIyILHwkr/lu1Qr7I27b3KlThGIjqsQ/XQqe69bRBEjiHk7DzojkZDlF1K/122
3HeT1LcWMG+76c4G2TvIKYkH4s5SUqqhlQ9KlN4pkLsvMAhpdApIoRnkDuvO4CTbnEYsTyYe6Frm
Sd12Efw7zqqL+8zLHpoMRlSXKOpWN2A2NHV0jwF868O25wVHJHl1v9RBypMGiIzRmLl3/PZRESPY
TVe+ixbS+KhE9L3I97pxt0EHUrSJ8Ch2E9dLSRHUFDhSGuO9XFW4eQjCKhGvq4CMgFTVjIx1ss+m
zjlgMvliR8B7eIPLrvzSWmLjsef2LODrxNFJKAUOcz0MxZjLpYruNR4/Huokuprw75mi6hRExTcm
o+FKaJKykvHkNw5GJfkfDXKdM9WoJDQcwfzIwZ8zP8ugOloEi0GbXzqXoiH+IqCuzgiInom1nx2K
FmszmL0i9OFzNBkBJE43XByXV401eokjZ4dB3uYWBlJxA0e1ekn0irujX1v1pN6aXTYQjKfJSjjE
YFZK30YQfXfks9ujWcyELHOA9zb0T2bRbzTdHAisMM2IbNgOlrxT+qE8REpyZwQE5HjS5rqZ7wwy
U1U19QS0YbdDpG00VuaREHqywuAPfCvYqQk9e6FWcQdw0SjfJP0+oiI5+JYx4AzcUq28ZCUYMxD3
YpXSbbufzKD2GoiYbh+v48k819KlN1X+NZUbrJZPEcasOUlogI/03iXlBinjXdwJsVXz6g3Iwo3M
J4jPxYxofq8ExtWDqyHWL8KnUthEQvRAOSQJVpUaEHcWEZhJWtBzZ0fTkok1pN2vYwtxjzWiCjE/
YgkCsutHPNstfSuM8VFXrVMVcweGnOFEYCpBVfKvafudl7YQh7NNqFm7yBrep+GGzpmnlI7UFb4g
1SbTOE9YiV9QYtA2MjFet9AqteOcgjdfFMh8c2/bGnrIq94cFW1rYXi0ck3lQRRi2wG4nR9SxQoO
KlKokQbq3UyXw/0j4cGmGEfQgW9daPzRLWXc+noHLBkJKURDhqdpCt6OiNB0ufoLBe0AgQm2iSH6
FWL8NgphJCXGt2G1+coaSPebUJN4bpJCNMEL6uo1clQdqpztJbicrhSXq8Q29Q8SLn/xUC6PXULV
WqdwP2JVlOjaPcC+zKNVBgGloXlqUpjzBzYROWJP1ynsO8lOmHBptWHY21rnEAfE5RrUXAM9pX2N
tQocdXtUIq62oharJi2f4jRHjmTdAMb0poL4uW9dXH1JUqysNNz1OI5D7ZwuFi3spfgaNfezzKbY
o5Gt5DKVVzvv3+ym/4Qkup/GcW3p2nsxRCa05B5EL+ILf6hN+CR9vqYOopbioUvsq2wcZBlxdu4c
SQGlUilku2+x2eJonxmPfnsvhQqqG4YoDmI47qi27w1hfk5NcRKaxa0btPg5UceoVfu2ZNTRFXnv
hZF6h+HIk97hiunKfBuE433omx29gPaVggoGLrEPs3l6ddx7x1JoEtFnFl/WDuu2jQmwCTDB1wVe
rBfeCMUWm/NVV0vqDeFOKfNznj6BzXMpdvp7rsl1XYbGZog1RmKdxq56lG8U3TLWzk0TAOwk6Ufv
At7grqTnJLc3faW+KmlKqUXqO3+AuTf4mOGlYNAqW66Drv0MK1rvTeNAfNHkKQFGb69MokpGX/2t
mhyIpE2owykuVZG71orO4mvwQ0hdZe3Tm5tXhrZ2nPhrtMPXkDrlOMpsrXSwAWNXHw/2+FKIKN34
+i4VFKRzdKhoUIONhQ9MIeRrkgdzhpqRvx/zX3Otes0LgVpJrZFpxa9O2cWISEcreRoG3t4mrt7b
sifk6KyWMmFDeTjEJNq1XRjKX6WPR0YSlpc2CLcGRiJbdxyOZaL/SRUEu2EM+X3mDVXtJx1JTxTE
i61Cj8qq4o7fuIrN2NDlVur75pKPWxcK8DiSbqefq/L8JIDOViALrFAipFS14gbtX+qTC4mir8JP
T6qtADWPS5yFfJPSU9TsQwAbK5qW7FVd6F+9AXYqfdIsO98FhfZua8rengbyJy7dPEb5VRSgTuF1
f8Gb+SCi7reVHl4mkMOQfZNkjRssFILptg6xcL0beJtyKyI4zD9oiaH1u/vG3/Liu1gsRzyjNIzO
s85+drXhONbASODM4SVv1LddLT5y/lkgUa5R4uo7ZbZcDsvxlJoq1Pcol9soYpymEvuXZf/MPUob
CE318+PQ2tTBuONzVMFlAPg2PGAr9JRouuLhgLV7Rkjqr/rKp3voyx1eKsd4Ibf9aGeSaJPGVHOi
4wzraqQTxzRxGabyiPINAl7uTZpsyfVWNe01b6qlv1cavVQZPRMkbO8LTt4q742rkiakDIXx2lG3
1IK+83D/mXkqbnAKTfEYTNZeSwnQRYApH08nIgBIe4xhHR12ayUNGo0hCZOwunPD4Fr+5cHrU/np
UVYOYXdNBSM1q0ZPE/fYogj1Nawxahj1Aj+o/hEAabqlh+sutrsTZQWEfkp6EWnQegwCT/1Mbh2N
B+0jyJ0PWzbPjcqFmZjPeF886FbuiQCfQiyAoYBjJDveNDV3C7IuOsT3jaG+ytb8o9gdeWU63RoD
77pYJRkT8/63p8hAMdEdKnlJKjjgPABog5vhzdqbPw9eHSU4TZAKQWqfEt2aSNw1n2U1bCtbeU6x
JF7ZodGv+4LAWzXpZvC5WohiZF64SMWFujJFelP47Z9cIKEI5QSUkvanWj7YqTgamdWsdUUSU+W0
36sAqodYUTwx+/NKV9sgBceKPi4+wyzcA664qaNwqybmV+jU5KlqqoA4qWKlGO30sbwkFoaidZUe
yg7LVKmWG7rCPxKtoV1Ux6HbjDZxQuE5bul/83PAweaGn3CU4a0d5TQJ96dc0eA7WVq4QvTo98a9
3yKh8P3vKVcedayEBqsIH5XkHWZibk76WglUurF6/TLCHvOMVvu0ZXvQ3eih6KmsowD8av35ZIfp
+6h1L0mOrhq3BehXBX9z1F/GpD8XMe15fvBBCPGBsWq4sotua5bjuyxnXZ7Ki1zJXDoCpwL2uE63
HbH5nKkcdlTxQs8YSc2qkY4BvE42IXx3TRwpkiY/ZSl2SoV5nzm9oIKuvE1Bf1IrENJuftZ5hAvb
2bVF4ayzHshd3m6iPnqN0lqsvyuz/DSN9I9flvRa6sU1g9bY2hkPF6vGbclsweMdp7zf+PjH0+WE
Vlsrj+iMHnSlozkd5S8qi/3YgyUM8QaNY5Wknsw7rkZ6zidheCo1VRhcAVqQvF+r63YaYpwSo2Q7
BfYRBeWHJar3dJpuOzhflNWsM3fIi5VAa1Ok5+YFPZhOsNPreG33koZjBbeoeLogXrqBWjvtKtPY
mOANeP9o+FGma0fn7uomtdvj6QBFnzbwwZFA1vmjSsO9H2ySNzb5lJVBRMdVnJ+N9FmKxMNA9a4O
29ewowQ+X4LTiMUUjSXqNrC4UNBPXKbU35ERf/Xt9kLm9tYHlM8oAR1aWmkbXIiOqcge2lB/ywZL
MNALCWvRUzkulCfR8mLMo4elVSBQScqQPC73jMYeMNV+Ldv4k9HvIyrQ9gA2H0/lyffQvbya5aku
/TfCA/oxQkIUn0T9SaGQU2uYrcjRTDZOpu/pMiKtF48GIUMV4A+pnAq7VC6MNV+GjNzuJO0tftm5
V5hWz5h+cLfZBIpmEmmyz+tzXigUCDjAxkmUT8a9qxEthIh8Zz9MCrrJDGQlJlnB4AQ3XdQzaISc
QG1fWZexiW3xaO7GJtNulJQKVoUSgUqEzUDNCVXkGdpuHN3qgDwuWtUjHkyDZmT3ytgAjbeTZrcs
/qwDQx9zXzap79lIOADxlzrvqhazcTsr8DKY3Z+GV0dEwLgxsLDsYVxX7ngobCTpiJzeLfLImqD/
1Daksufv2U4agaoUPpk+IPYMbZ6ntG52HRF63fMO62oSkFH7gL/wh2zTWdnF22dS+oPQOndn+982
np3rMdU+6CPjXdPQ7harIsDnOH1TJEDVwiC0t3rtr5873DRE2Jnv/zFiIdekiBwPbIBwDSDOas7f
ZPFYcv6HrzNbblRZ2/St7NjHTTTz0NF/H2iWJVmSJ1XVCeEqu5gTkhmuvh9wrfJatbv/E0IkCZJl
lGR+7yTvom6asoXKIXTg8PnOj9DTf7QV9O2BQdhv/D1OzBikU7GqPf3mJZh+W5tiUE5yertoQmAM
G/pUh/O9577gn4ftoSBZYhTLdoiPo2o/ZMW5iM12EafdowhAn1PX3ZeFSUnTOSc6anLHfSt7CxP/
QF4GK73GE3TgKRllw748mGrQLavS4BfhkQKPquyOfAyxkoHswfDrFZPrjp+1sRetSaCOxeptZwSh
idkEzA7VxpFAcwo8URPDwaExKNexVZzLuP3SZ1PQYh+3W9/IfnbRWJ1qnDYCytuqxUrZCDwesIMB
PmAYay9Uv0SDc/KCn3plgMmW5KG5LDiLyBUMj/Fj1r34RoS7kMsaLQyMYIHEetHXeDn0eb90vZi1
s2N1CzDVbRyp2i3xGK3xjmV1S4mlz8iH0qKD2VB9sVvznjX2k61mtypz07VSmhFEi+ALHiNI2F19
i5pJXUL0YBicSIcOsUNUDilSNcup7LludcTqOv9jfUJbR4VgSCtJtgSZcpZ+MMDCNqprv44o+bOO
UqXfAq5goYLEHcS9q3vWcAq5S65I3WVi2xqKpvZJSzEEVA0sX9q8gFZFwcoq3pJY4v0iul06UGfW
Usvb6+a+zupmMQQAU9VI8clxkteGIh9Pm1xZCEgPVZqH+yBupwm0/tVC4rKgWhlgd9KXFzXLAFZ0
63s+QU/+N0mFZaklCnPX+lhRs4QmW94FSAMbJiNX3+auFDnFzkZFd9Let+jrlnBUirUnLFzSB2AP
e0qsaSQVv2hsOvAybhicEZJtGeJSwfRu0ZdJc5Vkpq8q4o0mQ/4DdflTYMll2lC36XHU0DrKmsyl
in3cShw/eCKE0vSXsonUU92pm4w55WJwUE5HI4nlpnr2CtPYmmojNzhE7kcZOws7EetQJ7BlDHg4
BIFZHTrq7YkLwT1O+hdbQDJV62dQM/7/YoT6Q0XWj6r4Ls0pq7Nuxac2toleaTd4MeAiIUV0rB3w
U1lStC+MXkEUix9k6mXrsTZ4GHfVFyx61sKa5p850rix3VsJI2ka5S/CHo2do+ewmc18uDOrCRMq
odMQvwGHz0lK5rUpeeJoN9ZmyG2hdCYC7IpCID80llm29ZKlZbZ0NOEvsVwRcDlRvRbxksg2gQHU
9JM8pz1vkQz8hI20tJamaU55CvJomfGttvlufa22d3GUQGDiZ4/M56W0+YulxVuiJ6ISE9gMa0Ay
ttveLM+CWJxkR6w++0OQX1VKKNxRYuHzX1mHSYXdd1Wy3OO9tWLYEDTSgjozy3LAeta2W+TLOGh3
Jgt34oUzIlYbU2wBiw08YjZee8pDwlvQyr6qtlk/ZLq/buPhZnSoLlunfa58tJ7QgMqtIIiGIbo+
99FIJ+WnSUoQZZ3ge2HYzcpxm7sADJXCoadjjBIMlM3t4g3/Zr6iIb60aqMQPu2igGldYjcEwgRZ
wKfVqdDphI00JGwK7mTLx26NHxKq/+JkDjXDTS/0PUYl+ci0wuKeMwvtrQ+sV1X/2fbjG9YzhFtg
FG7Jy1jZKs44PnVo/xXzLc42dXujpigogAxxr6kQmVD3ULr2vgNjtknxicN2XYXKV6803XWjlQSu
RUl+Avlz1unoko5ngukAey1VjZkO6xzEvcxYWdduMfYxl3hiJCse2/vY8Ic721fBNlj6mAJKjhPk
/UbBCx4e8mOtpOqmdC94XDAxVIeXttd2Y6VSFe7L57oFEbG7eqkHolr2nacxUUxHPn1wCqv6a2oD
kRk/9Ta6uKz2WQTzVGzbHqoRy4GmB4AOPYU5+65EN34OyCNRcsKsCXdadZXyVubtVyMg1yv1T0kD
t9Js3jqXgn4RU4KHXflUUxQg783D91fYFD+M59ZneRjj3rBGoPOqTOq10BkOvUN0QRbHV8UscM+3
Bm65scgXOVSUlday5nMmT/yqEO+q0X2vW5UZi93tNMae7WS63eXpd7gbpFfifgrey8pYd8oH/qKY
uyqMKb9Y6TbEAhey4SpR4l2mEuhc+sZFVl58l1fc24ZcBXzJi6HwoAcCgmvSs9Zh3XX3hbs2YM+u
3N4kbaN5HYb8zBM2ZhZsLMwC+VyZC3ggxWaIJ8FuzbqD0DYI8mPxFiOyYqkQP+qq5y9DSek1zK2I
VxRO0iBvzsJGmav8oNbefVOCHeirirWTed9WwGxjL344zuTNYrI0KiuIdS3/FU0dt4E3Vudo2lhU
3zKYtHdzk51KooyoPBSJzV9bTRE0fr/LoD/CydUZSwlWdxUPF/+yHVaFZBz2C+0pbqKY+0C9VdhL
rDRdd5aBsXNt21qZo3cLotBE5UZNO6+ybl36LGSyDh1EvCj7XO5lXz21TjFu9diI1m2Z3vdQxsCO
QeeMMpVbfjwEG7tNgo9wD1YLEscUjjEWlT42FVSH10ZZNfdt4T6kgi9UjOkiK7TyvvbqggzvjctD
3y3wZKmBN3AdO5f+QJGfMmMd9t+7RsNF3AGWjxvtxbBhFhbVt0Li5IKii6lQtvZK55yBiK2K0ayW
TFrXPtLBFogVz5wpaKN7j8th5dttTXzhXVI2/Qbjb5iL/r03BqfAZq3CsmyT6EW47JSEeozW3Wnk
DzDJ6d8ZcjGPctyLZpRX2SSUYezgJR3AP02eSwEO0qUy/OzJD459Q7uPLKNd1SILNkpKMoLU3J+O
BUczq1/6uvUXJjbIS2dQl041MD4b45vZu7vSICY7/unY3KBjlv6QPdpa1amZ+ymEGIkhOHRG8Vwm
kClqbi69ekLHcfBKGD6BH679qMTFo9EXjmf+mBQnTMRxJ6k83Vj6unPUYV6n4C/rNrD3HpSfO4SK
z9oUMx4UCmh7zhfgmG9VitgSHVFO8XXT+y6mNnH65Nng1LpDRhFeIHd2PpxbA/TAMv2v4QUGCqPK
0u/GdaND3W/L09Ak6RZaxn5o/TNxIUhfqEUkWg9Vx+GawTDcMmG9l2N/Ms3mzCwV2+LwkPj04O5U
IARVm8RsuLun2Rk4ytmOQ5PpbJVROTF20qr3Wk8OetY/KsOonRq4QDo84E0e7bKSKW7tGe96YjQL
YVc3Ja9H6lwJDwO+Nx1lpoT0VLrhoQZLo+b2qpt1fdQIi41Dd9gode2tqjFfembI3RJdU5wZlgFj
fV5usVXaw5nkUZ6oOvr+4ltqEyfm9waJ08p7YDWviZl8r8tw5O7Xt53k/2JGhBeSt76xx+pbYFCE
jONJTh+DoBlkPOm5GyxNLMqoMIDYWnzNbdluID4xwt7FdfzM///B+V4WpbcKqBdQpqXoX3nqQulY
VlnBe1/1D5XuvBdpfXOH6hEUwl/qsYJPvkNwloejlPRZDpjaxN4BR1VIDbZNKNlEHriLJhslS34V
1NnxjQNGad81v3OXUsATm9AsUSPPZ6WWrojd2be9jfnD3WAMW4dfkAjybcbA7dvKF6OJfmJuJqg8
y36bq9DakL+H5btwqhs5U1SjRX6W5kbzeXIypuOu7O0ys8X9WHzXExduer9u3AhKnWoW5DKgOy2m
+BllgGDna2+O/g6g6a7D0Tv1UNJWQsMaAep1JFU4vV5411ujtoij8FTkCqmVRna0UaslQmbberDU
NbQ5i9lFt2yEvdW6PsBtrJBEsMgHnQvjsMbPPzHvShalAYpO0h1DhNeerBnht0MRv4e5nEyn6r0h
FP5uUjlNmyoO01sWYVMG2tC9aGPoHahsLPuK7HHXirR174insCgvRkMQBDbVfIxo1WVwXV2q5ei9
rZOdsBSSwOXLaFAJrjKSI556V+jfmP71BYhVD4jRE+4Ec2ora6VYd8W5HlXtILJ20wklWMmESVlR
7XKhMW+lJhyJiP9eL9ZuOJ6ijAHID6VYq0V9F7gEtwcqsQswjjRPqdZeqiBXbr+kfbku24opQB1c
FI1JfyfytwBAT8aEUXqBEq2UQX+1a3k21XqXeemwrjXmu2md2NSDDMRCKY4sfnepA+N7YR4Cg1GT
nEAHOOynB8chNy1k7q33TkbKK8UvU7ovICjbnhg4NC0Hg0VpGDCN6AP9jGDlHHbqOeoa2B7avgjS
bKNRHrAz+9Lr3kTlYTpaSIIUB7iuRanfqj56gmHJdBQfKqtuEWoI+16MxqNvxA8mY8rGdZptUo5b
r9DufJ7kiEWXTQ5ARjTlOo6pRpLYGUflQpe9sYJGyZ4bMNkp4MVUGVVztNxRHm6HVts4dc2shGKj
R2bBolDSo9mXb37cviUVWEU8LjT5kMqm4UeD5M/Pv+ih/Rb11nvT5vj16ytDTYst5vfgZQPGCpJV
ux1+pyQLYF+IkuKZcjby8Sm0nJfY6XeqbuxlyFRVqfUj9jvIPUw4Og0PRKtym8Xxp2Yqa6kWPDCw
hmg9c2NJnrBq970U2AYm303DJIct2VPUvdoOlbi0zm+j763KYTS3Ya09e+SwSul9DZuJER+FR6WD
SAHRjhSIrD9aGbmnuU6BO3OfVVzcGj8/Y3jUwrxqH2VLLaYOEMPmjn1COEagnV88ZAgZFt44HEXj
raLRIkWJLiAmRwOfFGBWd2O55YNhZa9lRVaZojp47UNIU9snz6S8bHjICiz3sas1JmzWiiEXBBqP
BGi45nNCQCdyE+zFLKN8FWqzUmCpSlJD+0g/25pDZii+gTE196bwd9MjD1zgNorEWpihQJuO1MeX
1lUa1b1V9u4SrJFlN6F1C0Ual7Sxq7WA09O5MB/7+qA3oMEBcEqp/MDJgahHaquLrsRBEl6q7vCv
7cDL01RjXersKcEzNkZawXNt3DZa85KplMBwRZoU6VsFYXfl2UxKmCh2qFUmGBA/qQjbCTUYKA4w
+/Wrb9LVNk1pHhvHwQ+lIBkyYczG0MLJKWg29akrzPqk5VFzogAxAut1yg76SLeolKLfZ5VZPMSm
kjywrJ5ezw15hf4RnyIem7aPF6QfBtqytNRq++swHZW+XRNrKM9zE3QAcAjL/Pp5kbgLYsZxt19b
Y1U8UIeRD9DFHgsV8465ySDe9V566u6jw9QrJcB0w6cNV58XopCOSr/Tlf3cD7J1f+0l8fXTVecN
2pJdiKAS2JpPNrdVdlUvYdhZ2Lj81ZZG7lLD1Oc898C7a4DtElPQtpLubPbtrw1ru6triu7uj3aT
uQFWOh2A1l/9NWnjYmEewUn1+8/mlGi1+wCG0XzRuT3NB6KnQuvCWmRT6NK/xGR6Pkkf4lRedPXd
vGt7eTJlwI3rqI+bJ68M0oMuqSWKoGt4ctTulQyEZYr8pl4Kpz91KoPvfOpQetUygKy3n3fj1Iu3
CBvM1ceFA787klVI0Wx62zLFdS7RPrrOb+V6xQ3UxTzN79RFRDaOvhtQkKB718hsx3JaWc67EcrT
U+fpz5lU+ByqejakVj3O19E4k1JGKY/zhSwBqU8Kz9/MR+vYWg5welHVpPl13lipLDdJyU8Lq6ww
XDZ2jtdFl1XL+TCM5vzKG0a7kgxmRvGpTxaNIawrQK3P6yTV0LMeEFuKFPqmro3oTIk93ORdn16A
4CfmQFFcsahzVnkQtQ8JlpqrCleFx6GU9tJHffPE3KtcBp2dvtRU3/jdWd0tHPGzc1LL+SJ6SyxS
pcm/mWXxTqgscslS3Nw2zn70hUA2GBtvYoTInrr5z7pnRpGBqYBw5MtWLRg4RvXi98xoFuWRahWU
3AwXGtOOoR8QTcx0p6X3mG9DsJB3gIiDUY/yLS2dqwPD/3vUxV9dEZavKmsCZm+V91UHu10kcTps
oiIgGsXT5JUweXw1U4chaApcntuCpEBSOSpMflopr/MBLdAcBgm/WM+784EyojgUB6nCdIdLffQr
gn5tQzFbzbv1dIHc0d1127s46v1+D7Kec+jT4GhWJ/NwOZaOulEMDRfiqc98fQ9McNtLq/34qPMB
UfnNVlRgWnOX+fq9osLzb0Pw/lzCZ0ORvhvbhLhIINAzaUHZrpFWTCRoEZ74mSnrWunjR0wMomWp
WfW3LFXudavoAjDi6+j64U+ZWa8QvL1bZ+suEcg1stnOSamqePKgiNw4OHrnbli8tvz+Mx1c3Gi/
dH77xcqxcgmtNeoB/kFjMl6FU9hfe1vPl0HQjQ+eFuUbz86w28mq9g52v7sltdk/E2tarQyZqC8w
CmMMk8KLVJMHMer6vVFkGC0Ydgc0ARbYJKG858YBKAry5D5h6bQ18Fo4JYmZbhuJS0oqALiypBtO
iWXUW0PAKhAm4H9jatlJawZ9i7NNcNI83d7yQ3GOSYIQIGfA5Vd2JyCdbAuk/TvDisMrsxGmdJpj
/wjSO3wl7LeadfiiqoPhYe4aWaNCVeavrn1b/dHVQOb8oJLxvW1ri9G3SR5hT8VHss+2nY+3KW7L
lDPmNgqe21YWXbjuiAtdFaUK6ud310yvSFaO/XGtR2N3nTfEyzpLAzuJzbyrTf20FiVuYBTWtmBo
I7g7ppaNq0+w1yPZf5wXxhSVXd0v7wDB30bS/DCqotIP1/9SFx62N+iUWA26u5wUFTiWHWJgdAlX
A1fhFaSdfj23dbnrX5ndw9HHcRNMiH5zm9MZq27Anmne60I/u8eibDfvzRdCn+btYtLzoDNzjXlj
mZZPcDO/oc82+JwlUK6t75vf/cA/VjrWdue5qfBcgaVbuctLItT7NK1Xqt7BrqCAUm+U2OR/Rxxk
uEaNiB5TGRNqWXp1dngsQASYGqlNJsuP/UqWGPBRx/3oOe9inE+padp8XmI+kFtBfbaB1PGcdrGB
6aqz5g/qbi7cCyXlQ3Bj/n8aA8tWd4pGiX8+ce44b+YD6FCBg6eTx7GAPp549j6YFqAyLI37lvrP
OcgktBZcA79RNawAeaz8ohcYVVgjepy8AXA0HPEu9Ny7RgHCG09ST5/bM8d7xO5DffSm6a6UyGKU
sKG/yA95gSuUNZA27Q9Cruf2JmRF1DXFDRTHwZyoJ141BrrMLCJntbBTDpXD3bSYX9YDyaWib7Ey
t5TD3FTGCUfn/Y+Xc+vn8dZDuJZmys8/2ufdP9os3dX2mUzWnUsNldyr4RDqw6+NqlbXqOFvHU34
4lnoWF+0GPGBWiTFN0C7N8ss7FfFES+1ptV70zbMravF4drLDFw/8IB/MXMN+AyFh9BdxtNAw5ep
TKMbiZeEGjNgwspQ1pUxHFxctvwhNlawwhn/RH8/SJm9DwWmnk2lfwmsSoVBmrus2DvlrrvtdK3F
VlQFul+onRHs/EywtK6Rdrl69lp42lfyyZUHDLPzg9CxGYycEUJC32xkVqS3VgVEG5RU2yhIuL7Z
/pILZOvm1pZBcafJMt2oCMT2eRNkL+4w7ClGiletM3JUT75/yMI2fvDN4Of8dqPu8h+UfX528qy9
9wNQhn46YfocMCjBtGK4gcIOzC12kt9jLElP88YQfXOSZgO91nKxOFBYpUsIkidDj8x+MfdByzm9
hKaNBs48/Nr9fYm5e1YUtyxL893npVMDWrCptPW6kUgD+n7c49vi3c97IkGA5rTY3s+7cQmLBXrq
vnOrewdAsN5XVEBgh6nRMpdKeRtacNVYmPKrM4JbR31aveZpdoPm0f0govnUMB99r1obSZYISLDP
x0XuIhNYKCzkp3K0F6BvyXoYMm5gTnL7DJ14jU55MpfLHYnDnK4Vi4ho6e28+3kgSZWMHGR4li3l
7nP0orTEiBsYUh9dO5Tepiqg+Ha9Xe1Do7mb9+bN3MWa+s27clIXmV1Avax2rlGvKnvhouvKUKmz
Sm8xUdARX62i6fDcp1R8dZmm1ERLy6IPj9UfLOmVu49TdC1dlnpgnT8683+610iWsErLuSIY4iK/
3+Pj/M7PSu4s3qOCUnDoi7rbLGt42A9BkokHf1pyRGoJV+d3m1s19SqhBAZ1B0s4lCv6pVRd9yj1
uDyiZbmxJraeVGRV+I3Zl6JysJSN4ZM73IjH+aCFq/0KHkixUwt4gnVrFFvhwHdNayN4jvzcWRct
5gh63KOjQt5JeE6L1K3P7KcxhWXj5YHyvgFf899Fy5TUKGvrKeNaawiyybG3jHBVxCkCIpgCj1Qz
1z3XuhiWYT2OpU/h1NFZYSKyY22Oqbth1vFiPuoYIJ1D7fhH4HkMRqMovS8qu7x3YKwBoZfRd+lk
d6WIrZfSKBw0FQF2IGMW3QqFAsLUwfnnmWCpFUV1N/wOX+TjTJsRa1kMlX4BW6Li7sj0qUtRKGHg
GV1j38c3SqtzIJLU2XaDrR9inhHQYbIGRDvOj4xv9XbIVOfe5PtZO0liXPOU+LtIVZynfrIswo93
IaXpbqvGH4dFNmUwNM6gnYA6UwqXuG5NTQIG/6mYNh/96tLMybZQfp0xH6mHgYTkzvSJIETcDsa9
hpHYPNhGEz4WNp4VEUZv63l33tDBdOzmgZn9pALCeOizw9xGB82kHEgFpNv7XmOSTNsGB1uk5akL
u2ydZGn9okfxj/lfrRk/I6sL32LuVYrpA0EX0zkuVkUHczondagplLFZvYzGBB90/rspPs4RXqot
dDf7dY604aUkqTggqfIOWj14ByBP8K1OB5CQsQg2Cc+GkjRsDon50J8vmQQbK6WJNmkvs4aQAhMd
H6m6i4q/HpdnctSHABOGhaW6bMXU8Lmp04gAYFivTyNC2nXTk7heRb1xzIWerCMrVm6I5M8dd+Gb
FbUXs+qMG7oFASxe/UdXP2vO89TVDPtL4UW/uv5xVXNUyVjPZUIZ8VUvhfGs+mXxFLR/24naV621
9Y8jmve3I3+eU3hFt61KHxLKKFuSxSu15xmL4h9AVDXX88tEwxAgmjaFF+Mw6Z5VfLsOZTKt1+aX
Ag9ahUzVf7bO+zjDl3ejQcnaG5Q7YQUHJCPmNgUqvgOVV+7mdoTvFE/nRi3rXXyRp96Afp5YzL0a
W2us3dyhmlvnl/NGuhZYmdPEiwLnjF/95yODFnxrvDI8DIzzl4Cfxi7tKcxpmRQXX2jiMr9iFvpS
A6befbb3fqDtXAPgfj71n31hm/7qW+Pdu8DjoMF22A1O88bC6JP7KDPXjszwLqkbtN/zy88+1QDc
8Wef+bCtWpi1tATLRNAMgycF8/eDELVKfXp6qSswvuZX86YKeHZBTwoXn22t7g7y9Lmf2GOyiTN8
zOaTkTji1PTHdShXAtJUlc1w5YKR/e0aTJycpRh6FX5NgVYLu77Wiy4YGYhLoIbiItPBQSPuGytv
0LO/H9jVLQZ+n62FYTgrkFZjNZ84b7BWFpdqV04954aqgx9mM+XYotPISJq5jcCNJ8IQ5GLeRcqU
bysDp6V5VzeRjCpoNY/zbmRHKx6Q+lPh6folycynubmL8G6tTTLk4kEMt0oD6mUJ4ezno4qlnknS
HK8EZZuPlRg/Lu2lZnPo4qbAT4mTQDyGNb5CrEenj6WluAnmlmLcd+Qq3XSfZJL//LTm9GmZhoUb
kKT+9vlp50smfNqswqBZotLfzk7oGY+LTZ0H8KIns/QPd/TJT/1zV1YhSjQPCs18dD4w9ikj+7yf
quJrqqViN+8NmTwwVCLxSbW1FzPXRRYYRRe83fpVRT173VfOAJUpzJY+RgX3OVMhopN8C/ihxD5r
7v1xomOEcKelO+V6RBdLqaILfLOApUV3Tci/OGIgf2iU3r2pOm8/eD2qI8+7yDZ5rqZm4aGzKRPg
9LpJ3FtfG/GSQnx0nI/WdkwmxpC8BBrs6dokYqfvFPdWIhrbiDLuN/NZut5Rjmzi+N5TUu9ljI/z
W7pKqx5xegUBnN7Kj2OA3FIo23l3SIavI7mzeFhVxVMV+Ov5Lb0abEwbSb5u2lR/MVGNJZF7qlMD
xENVERcTZHUiKds5ddICe4k124cXaj4OQ2piN/T7cK/AYfg8ZRzHgUEUi32LR6thoToJ28cgbNpH
gpYoHaaQQ/2AXSxvCJDphtfPHlrjP3exkZ7m/qSeVFujRWg575bTBScUd7rWfE5XZtYSTxFv6xnW
tm6G8twL9PZMAKDalwq/VhWTzMawg7fw2oRt/kaGUwZPMJiyBkzUtmPtIvTv4mfLrr57hiLeEl+H
/mLLL4ZuyXWNM+GRaqR9KkZNkoHkOd9iRa7mrtIF59M71X0YU7LhBjXiSWKV3cNYeO1ifj8bkWLa
2vLVL6AqKrJnMqYk1qFCVLnOI9u9QRw4zV3rWP/auioaRN3W+FBUdOa/Ifc7uXRYR/31NySsoT7+
hjxjTjX/DSWqoedIyO/Qd9uNLxNzk6rJuIMckK10jD2e5922TMRKD1X92ayrX0dHLzD+tqsmutwB
GmUb1M7gJIYSv6jkpK/UQS3vIcN3e6kl1Q7bZHxElShdOfjmfRmG9gYF2vzpVocqVcb3WjJMYEIe
Iyjn7NHzy/uKembeYLjQGeK1y2S4xS8rw/4u7YojlTkio6ZXf+w2mDwTM2zWS9YB9JayG1BHEAPt
15l9n2rG2u+V6Ahs5C5T6q7ruV26OlwghM7iaFj5Oq87IiOChjMMLyL4xevdjwt0e8MxSdXSpng9
x1GPpgkXdNqTcQCLJy+Hj4NtGWrrsmxxJJgOzF3mo16r5wcABFz0YwAqnMA2aRlYJ5P65smeNvNu
mHb2YSRcct6b2+ceWgZ+BOjj4EwtYqTv07ldTsZRaGWbkNSb5WzAjtL1ucDo/zEKIExWGjyL2Qjd
Gatn23OTR+D08KO9SJ1lo+nVN9w2UJu3b7iN8wyD/nINCtPfBVgHbd0wFY9JB8hRK2r7ZnTqEgPo
5lXFtWmFjaN2j3UqCWhNGm16qVQvpao9B2XSYalDUNYgvJsVk6ESa05ybArZkQFiDLj2D8GFNQZi
bBFckZV3R0Ov7as1bUwd3qKVX4c4sidHseYEBfOA/g+uZWkm5V4fmVZ89m+qKtqoNUu2uW0+rQ1h
4Q9Rk23n3fmAGpXv2NZbd5/dHJhUTpVnZ8Sb9jWVfnV2W2X52QFnGaZm8fDj8zKV4chtPSLqm0+a
DzRN1K+SNPSRXHChuU2rRU/YdZTt59029+2NiArYECrZOF5g3VyWdIfOgwQw71bDEK5xqlF3866T
5M81cNcFMZX/iEJ9U9WNdSuGAAGb96D1sXkCusCCP1B/QsNSt3FZsKSZ2+ZNFInqiOYK2TJ91TE3
Nv5YFvu6FV/hAiM993x9palu/NANwrqY+veG2gLCGeIq9tiYIXmdDuZlnjyoZqSuVNCh9dz2ccAv
vhqDrh3mPawUrYsnvs/d55bI0tQ9k9a/XydOcxVWRK2sS6dtEZLW1dcADdXHNVhcQNeW41fEL+6y
9ECmY6B/bRqAIvxeHz/3fP9jbx6relwuPo+1/9j7fd48yP3uOZ8H5tQ96h1Y9TQA/u758X7Tsclw
5/9xntcHsB+Dbh90Q3JC2ZicrMR/aLKh3WHHkpw+2+dXH22yBzDrYDbQ/bNZlIz0i3m/GtsfaQAx
n3yGk59Z+Wl+NW8qOeCpoqcNAWJ/HfA1Ner/tm860S5Xg+wu7sih/LjM5xXaShnWWjx5903Xnzfz
tZgUtIt//+t//p///aP/X8F7fsnTIcjFv1ArXnL8tKr/+ret/ftfxUfz/u2//u3AbvRsz3R1Q1UR
kVqazfEfrw+RCOit/Q+h1qEf94X3Q411y/7W+z16hWnp1a5KWavPFrzu5wEBGq/nxRp1Ma8/63aC
UhzqxVd/mjKH0zQ6mybUyMyePEp/d8k81xZ62/KAgV47d5k3bibdpSjh+8qFEnUeExVCAtJNECfm
fTlaxscmG7V7k6H1DmyY7xq3JPMeVn6xVbSgWXz2mw+AuRGgmUdYJhcRRVFL7KRwu5Mlsv40vzJ+
v5p64JwimMbBOw1Zmpx8XdvXUZNfiwgqrW8Of9vzhLq3Qm/Y/PffvOX9+c07pmHbputZhuvohuv+
85uPrAEeXxA5byUxridbz/L7rlHTe9ItpteotyvwjalFrq2BZDJoGz3WIdPmV3NcetgGyso/KYCb
q8xULQxv+urqRU6JhQJtvW9b0EnVNkTV99d+0ZQ/ZFo2pM+ELxK6/jkCDX9R9Zc0qZtnA9HUQwKX
e251mzo+aT4Sw3k31QBVekPBPH86x0J7sA7SqkS831gvcC3S5eiI9DAfFXnyt+v3xd+urxjqvmtK
hJa+Ruqp79eYdVTtierzf/9Fe8Z/fNG2pnKfO6arIfkyzX9+0Y0rXCasgXinItLhF8P3N3/DQebx
pVpYWSDswy1v/o4/D3c5tqiVEHcf/cKqQSmMj+hdaI7lkbIOetiEGy6zh4bQzKmxdSf+8P/l7kyW
G9ey7vwqjprjGjg4AA4iXP+AAHtJVJ+SJgilUom+7/H0/qC8Vbdx2WFPPUgmKYqkSAKn2Xutb31d
DQK5XnXE779VWfbnULPuqsPKPcKsMreD6pb3rtvMLfXwhYCYnZ6L/tjnUj1agXH7dX/OLoeKuahw
cgb2TQPe2GsHtbwHbfo4UWN+ZAz42xNmyA/udddEaOhNGdzSxZpuB8eJrvqxuv66BSRwvv3958Mt
Oc8Q+IaqCDaDCfkRmYvpB/KPX+GhnSx+PVRosvEX1ieHMkHlEYEOAWEfT/d6UD/Ok2EQ8DZQS1Ld
+l5C7cVxtnNv6a869P8DYiH71017jm8KPKwPpiIkKC6tnMBUHv2fnnV9eGPCQvg6NP77X4a/9ms4
/CiruYnDqPvbzf/af5Y37/ln+z/WR/37t/7rrzd50O9P6r9373+5sS26uJvv+s9mvv9s+6z71+i7
/ub/7Z3/7fPrWR7n6vOf/3gHe0V1lEzV+KP7x+93raM1NGdT/9PBv77C73evb+Gf/7hEcfkfHvD5
3nb//Iem9N8sQ5KcKgjdMxh2mAvGz193yd+U4QjuxY0ndNPgHCqAlkX//Ic0fnPBWKAEo/nMfxZ3
tfhruMtUv5muoxtKmmxkHIMh7F9v/vep59eH/Z+nIvnX89SSQIIMJSzLMeCwCan+dp4GoxYOUWFZ
RIeyFVFyvgQEDm8GC3dPHlpsiGYvUd/VYNxXbknzwcVmMrTqpaY7u7OkHDySm6jNS9zfIa5MVqFs
75JlB2XmNivZYiIvDU6l4yyHArGERaZQtUZ1VAMFO2NEZbAEIvXNvN4iyHePC7WETqSr9RGBqf6K
zDjaOgU1pPaxwI05L9GBplPoLa04GS3V7z99e/9hdhb/4SMROp85n4pgsjDEX4cut1dNYIyuPC6a
4x5CEZseapAbHCpAKzSNHCQ84BEe9+20mDc62aZiSd80A1dBUhECPfNOO4CZzNkF7ya8cisdRlPC
Yiklo4NFNJRE136ZHbs6/p//doOv7y8DryWVaVrKkLYFCkFRFPvbDBdE6AftPq6RtAYvOYpnrzLz
OxzCIGQ6t9yjFr8U47eC4oQ3VzWwCYegaNmob2WijXujYdqfQvKkxxG8kVOy4RhnfMPp1sbrvzaj
fdHGtGDr70NVOewrsHKv6u0yjEBHWRmubbAaebLsDbHcxQYy4UJrCDtLW0qtHSwuEBxVybg+hHhz
lmu2vQO8Y/UihvDJqQhApW51xGkCN8c+GmkSn211G+IxwTHTY0Bw06flKhuC5aAN4phr6DRjtdge
yt2B0E/Ug2w4YkIbFvkdSSRUU3v4mOEc13jTch7njdFFaUazbUON3jZlro3d/RA4KnEPp5AFgvmI
O6/dRiI/ZNKmRQz2CmAb5C8CHmztuaqxIQxC+6C0BIEbr/AlynpcdM5MQdsFORiAgAp7/aoeOVqA
L8MH1Z3jLO3HgmBCj15WBXqFP7oMay/u5Z3Miw+8DNDVx2HvrLk57my8p/MjWbRyk07yXYG1UCzc
groDGa6wyVZkJzTItNK8Pae52tHpfV0We+sGGTlzjQR3I9HYxnlLV3cxdzqWIRIsxN4pmP3SWWEb
znVvwUTUD80Lyhi+S4qeeBqnCeaBYLWifKT859xF15l3mFisBAJLnCnzIoKenT563cCAY1r3d6n2
oEyVHrJGUDNU0Djwr2QgFHKn+w4HAjrKsqw0xl0UF++anU88JWo0VkrFbimXu1AVKRrO+TUfnnDy
0Kiui+dqlm9N1353MsTIUFocNcH+6oofbRLfCZxnGxiFlybtcHb3wze7rl6RwWoSoBiuSFZGgEZC
ogvwa5yrRcejr8sXh0XERDRhrS+NVyYYa2fsoWmDXaAywr1T4drWlx65RalmahLzUY/q3YLnNu2G
y0x4QiS6q9UP0WmJp6bx2KbNhyPuTHc49W7+1LJ624b69K6RmLOqnVMz2S4NX4sauaAjh6KFMw31
LWh8WHFgUZFkHGG8IRNGOyZ1+U2lzmOWxiepLVdJFenbaEpyP0pCneAjoG05VpS4vE9sut+ifY2y
YS/DbGdxJm2KqH/r1MEsAPEgO8YxqA6tYYDjcfEvQaH3HTdgYKWlCnAefd/3VqmfAX9LA/2D6K53
bV0GiY4B3WkTr51ccrGsl4TvE2HFJQ3iM2KffdfUT9OKHgak5VjWR2DxBgr5zj6z2TtG6gdFcE/8
6HXiaqWnh0kJjPE+k82WwjqeU+FiGgzQ+S6khuWh8Vlw5m1UNEEtktlTn85ArHCHJ/Zq79TxWoul
RA47EfjaYt1tnfLeYSdjpCnPgaOSUWPOwUial7KwfQpmOGiHu9lRt/GU3iX2fEP58UCghI9SHzK6
tbIeCJPsXcKwQe3McWqCIoePYZbiiDLvmDQRNKngu7DyK62IHty5azx7np6qzCZVl5r3Jhj121+v
m3YLNhCK8UNInSh5z4itW8/vucX+2nAqQbo8omrbmom+NWYajTJ8HeoSeN8wfeLioAQWEMqqmcDJ
jFt8bHfrHYnrvMD73NiT+110wX1oZ347NiaZ0K3HRudN0UEM1TlIj06L9jpANr8c6dsGmLBcoDnI
GLJl2saujlOvBxasoYLQK3tPakYLCRD/bhxZ9a63o8dgtAyEr/1RQPD2os52vRY6iiHhMLnNkSrx
NxP8YtJkfuo4N7ZTAnVtzmlsvXQZQ5haJLLId93Bm1LH09USFxClqXUVIO0iPEa+gy0YPqCSkCGc
x7aBX2QZaL3nJTnCFbA9h+nNoxURMH89m3RMkY2PW8yuI2xf85JVzXNAx9N26DOFhfNstECb0/ZH
FENXcHvzB9sImBi4hguu4GMBSZnD013vAgxxX0n3qgALwY65Q09kvokJYSOMXz9pQh8QTsYQokGn
y7/s6cDp0wWfxTL8nMz+zgZANYX5d1uf9BPUuPFAMu+VOwItCuOp2ZUU3nditi5hB51ozvNjmfWP
k4ZxN9Rnxhfmnhl5iZUaH3ndDCjCSrCg4Msc04LoyS40AXZXacG3JkJ+E/QurJeSrl2o701JV47W
fe7EZPcKSgLQJChyYpZw3VleVyLdj7N6SKzJJ1H1JVckoZB+FflvSRW/zzkdDtsy3y0WIklHi0lD
RxzICZ9L3BXbtEFVoEQOGYZDsersWzI/xoNuoq6lLhKyAyPluGtuZcxOBOsHIv4AtkxldpdIoGFV
uVtd20Wsn7s2/LEo/bGehgW4hIuJngNea3FhYL4aSOz06VxmPoHfn9QwSX40SlqcZrvN52QfGu6x
C2u+ns4Mtsp67NZI+CE4OlNGTlru3Opy5MuW448FkfamFjP0HvEEF6nYS7oUDC70LxznccSnSTrd
SYA5hmEsowobH1F5AYgXxbgVLN17ZtvL3uKQuN5ZWXI9Bv23BboFY3FubzRxNRIjmk2W78CLeF0/
OlilIQO4vh8t6yWs+x+Lxkmcg4wYnXFjkcqEQNn5Fhr5Q+7YEQe6sW1L44UEF8QzJJrjqv8xFAPe
TVbbXWyBIUCHi/noduyHN8mECCzF3IwBSERaqd6QNSXl+/JZhViWzewmsutjP9v3mhgvSdUs+Gkf
WX6etH56DCJc7ZakCBQs7tEAmcmjgA5YT1/vjukR53m5ybM5O64va9pyJ1L3QSX2Z5tMIBkm57ly
4ruBd4jQejumEnDmDZkwF81t+MMl4DnIjAGG6K5R1LgpQ9z2w/dloFkepn27B3ji6ra5tSv8ThYI
4i6fnWM32SRnjPmdWRKBxVBvzGJbF9XT2NFso4x/6kfjMGly8sxsxjhCIcajkeR4bN5OE+knnoyx
PEM0BTPVlLvKliuhnPjMKu/OpTveZg70Ig0WEuRYAYJdmMQiRPGWaATfAsx5haD40ejUQAIpO5hU
mh+qS4zzCOlyhkkJiDN/gifFWmFt0UQUB5IUWnRBx6qnmu4Fqf5g9AS0gL0LrGQPwJPT3xiPrEv6
g1u4n3HYQJpc9NBTdDs26UgnbBaL8NO2GTechwW4luYGlLV+XxSgiowwhkCBWDl1NQJi0LYxYPXU
vw3am+1xClvlE0IEpoy42krZhj8JgyS4Cg09kW7H2tEAAoFFnAdcLkVI4HEW5NdOXj+gg079ZkFA
O0TRuc+Etm+Js8TFkw8MadiEsiCCUBsL4g7NOSZmqYWw041NdRrWC10RxPHHza9rxgyDwh4RHKx3
4hwGrFEUtf91568H4BHC48rKSP/zU3zdN+vLsHMG7ZZgmupUjrrrz+jCN8LcRyAEjlrvGAsu5ag+
RVUJtEpg+dHWA+brQqyv+fVEXzerSdwWSYJhdE0UmYbGQcqzXk111ONjUGFeVa/TV95DZAZeAZxi
6ySo2yqKkHkDq9Z0aF3EUyGPtI0lpHA3RChdPDg4vsmhCx6lVfGxrE+/Ps3Xta+XCA3Fq339MFuj
TJQ06JDTdYS0meIame0Wtmyu833V41Xchs5xcAjfyMNmUyUG2bCNrkMb6cMNpKHlJnHXHZNpVTSR
24OK5XLmkIkujWZEl0lFaERnB9ZH3RbbDJsqAYVtchMhrttOo2j8KnRdzsrlYZyYFKagE/dOGGZ+
k+AFYQXDai7DT0BNHRe8XVa+oUmL7pIRn0SeGjADalidFKbI9KM3SElxk5fwf2Ad1qzbV6JlmuiX
lNgPeyjfWI+URxnSjI8jBDG5NrFKLLZ1JnYzyphrnSC/Ww0/uKFy5ALL7O40o7J2qcHrtxbO03Gw
XqkvfCzNkh7znFUq0qJTr+0yWJ2EeoAulFol7yMjOblz328s8uqu7JbxoaiYKroctEIbWdnbwoSk
EhP7ZTU053odZ6UazG0dNne5lM1ZGA3Cs7F5kIbAOrSwmdLzuUUgUBhnm1JHZDfhxSDSgDjKNYU3
kMd2CJI7/PrES3DKsNQovg/d1ZICwywlE1ir5YDqDVZiSR22TyHizU0ECsI3nNUXHg0Zxbjwrly9
xyJFjVDGQ/g4LsVPsnPr49hCK52a7uiOgXmah/G1TvMJ8JezXHOIKF/BvGYzHoYHWwysMR11Hm3N
OZPg6lrJ/dzR4WfLDVsJv32Lxv8i7eE2TRN3T6v7u1V25CGV8ntGkiAW8yHdIkyt/aqLk5su6OIb
zRzlJghXO7mwT7Sb50fN1gw/LQZGy0zcW66rHkONIAxYmrm32hzZ1WM4nRt4n2kFE2lIWLEWiRJX
1Xox6PIWiujgRaTG437rxFPs2LdpNeaErU7X7axVZFMFN2NiZCimuvYcgg/OnKw8sS4nxsy5VX5R
9Ml9Y5juVZzZB0ywG5Jy5/t5JocBxLFxGiv5EtuNzZeYYvyl5n+MphCPoB2KbeEyq+r1S8BqxGcS
M48t7dZjhslUQoy+qeDKbCTBikebcm1smbfhmCLcb1fbvQvXIGvXOvKj0VJ4WCS+zTIKLzAkQOiS
FbefhvAUy6LYRXnwoxvSirYjaqdicPZzJFOMjBYfmLG8Ds2UHuJur016eewLLL2DXp4tjtymtXca
rZ48Hk5RBPnUGad250TFtwAb5L0DmdYIGgBBFVtQPY/9yuGAGLAVs5wLzyFVGfpVYCc2XRGMN9ZE
vUTZ0108G+6uxOMHpzq1DvrCPh55gOV3rTB/ibgCee4GBV+hqUIv7PtPKCbRBUrKa5Cbz4PLSmZa
kPKMc3PXcORGNZ0zIyzBuuEHWXOtKwQDXj4DKGItAUawid/MuBzu6xDzdwdhMV/b18AUAW0NWzpl
BRuQHPBg5mMZP1dq5t2ZebKVy/OiZ+7OJa9pHyfZiWoppZfOmSgofPk4znJM+/OGdltzZ8X5bcyS
xvACJae9PSNRUT0C4mgq9HOkzRfW08mubAp1DNYIkN696DpOi6LItG3ozDdBuogTkcs5h41w94Tn
2jeWPTLKNKRC6Hpwkr1dPFna+NINhn7dfKsRwzz2xG9AL+pvgy8fOgvGXLfu9RCkMignuS2ksa3F
hLBvzf5syoZF9pj6udmK7WQFSKwnhXc8n/fL2Ndn0DW+Y5F9UnUw+lmJVKGitGbLJ+Cr3WGwBrZH
VOCmjNZPpfeEnXbFVZM+NSK5BmAUrsiZ4DS7nurIli7J/Vmy9ixwrt5RsyR/k4MTSB5akY1bu+7J
WS++rsXwi7CHnLQav8SmWa9OzRVb4OBUrNpKLKGHcR6g4rnVvA10aklaM7mr0pJ8itmEcJivQkzQ
6D/BXM7bVtfEKaFeTE/cJbEsnSG6G31pnn5djavJpKJQZ6e8Pqpi1LGFZZnpLwqMnc26hPpishsn
4s2kywa+y4FD4DecT1Er/WgVabLDQJ2y/ujrYm7d56mn1AFIbczBSxCKNjiCmIqvq2lZx0edDrqe
W1jh14uva6DJF/aBwLp+3e7mLPb1hGCJdM1uks2a1bVeK9iHs8KXuKXsCWYM9Srv644+DvFBT4m9
adaFCxK5Cpm6jb6nbDA1rj8LvpYuf9yNKQ6hc5u+MczbUN9c4Lv/fuzXE3xd/O1nf9zU9STPsFEn
wmtC9qB/PASVSAaaUF/+/oQGyujs1y/+umpUlGytKMz9Px79p1/6+qHSbICDLbT1v7+D//T3ucqg
RxZGIJLXNxPVtOY6Eu69P17gj7fwv/3ZH79iTJy5cafvqnW1yEAIvVBO0LtKHGieZhOm0pZRAqmc
u5G187GPLm8yae5jfCFHu7Q7NnVcOEHcnyieTr/fVusPJzJCN2mQldsK2H8GMCEffHvomUVn7SEr
gO65ORyS9QjgvPpA/9turXIu9S2HOEm966HQhQ0b/AA40E6J7MElmC8PpnqvmXk0n+nHUhSgsUAJ
oCpPidTfpmI5NsP4I8rLcScA0YXBdS+qE/li2YaFBRPkbJHn6ZjIbDmm4ox1ujU8yRSoQpNWD3Hs
/IzK6uJawJyIMiyN8N1G0IJcIL2hEvuz6VFjxrdkA+mbqY8dHzn+kW33yxCvVE8Lv3dufrdRLa4F
H3KwGu29N3j/C7SNZKkOiOo+CMQCXFRNE8FMRDQ5BJFtmm6+NkvtZ/AVEmc8FKN8StLxMUJqAelG
3X51EIogpsKbjR8m/DDQTx0o9OpbIz/VRCXXUsMlh44qcrzKVID0Zkz8KOrQ5mteZNL+jIhl1mCu
IrkW63vWaFe0pkfY09mxkoAFYsSrjX7H+i8BXTT1pYXhtHjQ0uI8knrfgdNA+rUpLHkRFmnxFMMi
iulZ/QyI+Z4Y2hTEhtx3sfajVVL33Ta+gLF4UMbylJbDdDBkgRbCLa+6piXxqjllrN3SNEhPVReE
MD3me3zFgAVBcpYzy6KabnA0skEO2nZV/F/XIcKc2IZFxKAGGxdHXCMXEloNdgNu9jSZWKDrcdmp
c8Niy6tS5UJmJ0upXkzPYUwCfcPyP9Tq+65+mtN5/CnYmtJIS5X5Nmtgt6fgiLzzprbGgzsQoFEQ
0dZBqIzFDTKkR2kgDXdK98FZpcrXtQWErxuuEbmTEz/7bvc2jK2kvKl94PW9Iqgo3ZehfK6S50ok
3ybwNBRhe3OvqgTXVwtYaiRAgSLCvRIi8JVdfS/NnD+5dbcDA8neTEwYJr25hp8RdcrRAxNS1ORp
kTJJVkuirS0vlHc0IXKzhDtYWdPBNDgLFcQGCZVlE64bGbssA7/OfzTERHiLGEqvPZiZdFlEF7Qc
0jYgH5oPsBrBirkze0F26idC1Lz53tVi3asW9cPps4t00DiKiQSjoM45GIM7sea25AVpMJQUH5Vp
z1vHCp7i0tkXevvMpuzIXsLe5APfndRdYp4kaayEy/rVZAG/aJZzGWWfZbxLo/ShzNyfatTrlYF5
ctOMVPiFgD7w5m+tbtobSfbYkq7UQyqqnsgKRBl2TVaPxNhD/V58K7OGomTuUAjKYjoSLXhDAhqq
lTeWHtIqy8nH2EyyVyTE1ufR4XNzw/QF4f+xJ6uYQtEaIZyQ/Eq441S8ZUxyO7Gea5Wds2k5VZZx
s/4DYE/AE0tXCpzmFqZ3ssPZ/8gBz0hjRxxaTTds0jVPq6RkV6MwQd7D5FiScCcJJPYm3Yy8mGiY
kig8SgylH49E33SLDRpbhDc5rQJmM4QGAUkYJuRLGwm+PmtAoUJm7mwsKBS/tpR7zm2ZRruFYF7e
bTP5xLW5tG9Brqn0paE8sjVzHKxmUz8EGQjfRmaXFIGtCrSXfAJ4uoycV7ZDwc5+w/UKc3P9II1k
oP9l5fAKkZQswQPatrfWcj8a6iF8G8ab2ofNJLYBgZVYkj87+pDIyO9jt9w6I/ShwA6f1oY03a4a
23fU7ZWd7ZuxjrfE1YDzTWHwInydPKQlZOely7RxLILC5zE5miqCvJTnZFd369vvIEaompV6Y1pU
8giArQN2zJL94GTavKBleq2l33aaNm4RNX+IOmr3iZhD2DTHlkZak+UcgkLS85M/B8VuuLbO1qBd
prVgj9ck8aCKQRQKfUFSsFcEJIy52oeIkqs0Kz+atZ4uhgRPC6XC87VyQ88aiNGsTC3eO/bBnTqc
rWL+qDmDkOJuNMN4HmJKN90cvwZkGuOt8ggi8NuyucEZj1J9AWPOQadTOtXtnyklg11VrTw/WvAd
doHIWooDO6fGy9nMkNSpiJNaojzdSWqwmz62XmODrnGSfpiZgGKVLVQEE+ycbjjeLY36SBlDK816
clLjDIULBI4hLlo+AMEy5HvX9tDh+6zBmMjfBIrMLzTSy4LCviRp3nt20RIZNHU+Zzufvk2KJkuE
pP76KuQjjbXKC9wmZ6CaOSACvdnlrnavOC2B8XWG1xEqWBYBWVKmC8pPwzD0Cd4vo25AZ6e3tIlJ
NOQcmOrnNLtkpbv48zICgg898Eziuu+Bmk6Vs037G50cmW3Vz9vC7IkgXoGrCYukemFxILLwl87q
/1cxjSF0HYXJv8WS/4uYBmFQE8bvf9bT/P6YP/Q0zNKGKx0d5QwiGPQN/9LTWL/ZuisR2ji2aX8p
Y/6lpzGtP/Qz+m+m5UiWYZZyDLaS/y/yGXj4q57iDy2nhcINLSfPptuGlKg1eaU/azldUULfLhVR
bHn1WSb12jbZoPj/6Vr2aVo7Kz16hTivr2igUBmIYk/hnTxli3E9szhxaNrSngYQlU8p+hoqMhvU
QuFh1MixyQOG18YViA/cyGtH4071MNbH1mRjbDL3KfNnM+sQuqTzudj1Sbc195yYA97ECPlhmcgb
jRhZv5Uc5MZkkMsO137XQNow0wTca56BT7MgmC4tEmuzVze5eCFdg6wVbONtkjDwltZtpdG87VMr
8W2zvdbyWdE2gmbJIwfirdibUL6iuJKjhkjFD0AxZMksjCP0inTgf00qbopSvhkNXSq7XAzutaGL
6u8yi25phw7QW4tTTvAIp1bnpQkYuqpUl2HlwKUwnYELk0o6khSJ0Iq8UzqMSRQ90NSD48E8qVxa
6U2sPtxcx7MxRVt9YNfdtYRHDLVFyEdi3ScpDGCreuq7YaSGdy6LZTlKwjrylsXckkOjzyqZb+N5
JFUqZOXJQu5Os+dPmWlXSWj7FIr2KeVMUSyUi0mnTNhmR1mFDWINEyEOcc7uUpuVxQJBNDeIrp/V
rV4uzyqCzBrQKbd7NAfUUoZt02Feh2CE4CIzQJFGa3YAfQYWTN7cTQwqQv3Ih/imSUm/GiD0Y3/U
k70por21WB+uCA6ARb8VBGuFpb0Pe+sjdYCna111mXlbaNpviZH4FuTyqnILL2ZJ64PlglqLM9Wr
JxrkcX8HtDTzk1zd0+QCLq97silpMxK31/+oHFyYXf+tD5K1gSFJY1AHu6V8ZbpiC/uKULM1cbZC
bD03e22OPztgPMoBxx4x2QpyZAJcS1KC38TbSINhOdBUO3UF+J9pykJQCgLApztvWRm6Ph1k2jlD
exwoJZ3trH1AmIkcYv4wLeK3keVPEYhqOPX0TKS+TQM+dTS08c4xOrJHZIXMhlMmGLPrSpUJpLzA
2AHcFLvWQrLO/HSfRAnhh20QXfd6ckR02T9kra+6tD4wsOR3Y31mM9udu3hCfxNmBy0hI7GloDuH
VnC03OAFqQHM5nX7Rs0uqyO4K4kmz6S5XA8Dzi2SENHKtKS/O0kGHYDZBqk0sSwR+cdaz3aUL7MO
IgeDdu9u9Z7Dly3FI8S6aE1emP2iH98Mbw5CerId8u2EWYa0lpKsL/0NyiEK1Nl4SiYToLJj7xoz
ObHLQCmCm6csOXYng5amMSyvEZKkbTQ0V0Un510bTARMEEnWSXkpU0UzdhzBH079AcwUwcmMUrve
ae8GFesH4wdrAhqxaWj5VM2JFoxr5kv8HO6c4mvu1jddTbeqSMadMQ8IKeL6AMMkoEOn9lYWufvR
MDRfJ/7KE9EI6DOtK68wzOXRjPho3Ii4t5ZO11Q/TLNKL7aOKTFys1PjWNUdqV4195mtnyTpeYQ9
sklKVlY2ggjNNW6sqvczO9nhS7KuGiuEO5yC9y/F89jE9qFcQ2WivqaXHfYrmpqdg0n931ctrKPc
rL05x7nYDzWrINKLaatVr1nvWDupYeTMKn9qSkSK04fE5f9oTamPXTxBFke1aTI6CPyTjVocrafX
5s7VqNEKsBcyUauQ+EQtPa/F+rrCEbb8CJym2daGPQA4cK+TbnB4tGCnkWTNYQSWnRL8zGBpPxMl
5PiU1HYDbe1NK9Ld1EXkDYXGEWbMRN8vI0MIUJfPXHhua/RiWhXVFxu9L7DAJ7ONgh1+u71pT7Bf
5vYoo/iNCTSn4Brcx1TNhEGJlfQpP1pMd4sLtbkaZUsC3dpH0ZYif0bv9e7o03UyofwwFBOKcoOP
PNF4/SYlI6CJro3oO4FPrTe0CxgtPGaeMown0SbP9NXMXVvE556Df9vGmJNdfcy2OcmwQJo8YQ/F
kfYi0W7ITbC6z340FGLbwh7Zibk/K4SIux6V+k6jSEni36vGbvR2TtQpmnUY/gOKPJoT+T5sp1fq
hOWN4YRs/LvTiBp/EzYlNOhEwU03VOx3QlvReGx0Qv2CJuY+GuPec+12fJEC4LRsnPuhtOjwdfyp
RrRinp0xIpOwWY4mosenUtNvVZ1P5ylV+Cpx/+8rFoNlskR+Fw/TS1QZ10xo7UGAND7N1S3RBNl2
TqVBoSVo6THxiQiEkukStHs1FO0lKo8iKFJG0hQHXFDeAGd571nfH9cEiN7smleL4p8XFYYO8ZTv
r5jHqz5so0sQzjegjZdtZw3UgazyO3ON/W1xKCKLR2Kcp3PW0KEuhPswFFSNhGq+pUv2MZiBe4ri
wCFDmHwlBVF/9F2x4EV1c2vf6M4PNgDFRtr2SxIJF+5mcjO6LKvHEzmhA+hxYNsz1MSrEBMsMvDl
XPVbc9SG+2JFs0BJv6ioGny0mMkejlp+UkzGWd6nNwrDVZQTHMRQLViJzDc6qgu/1xrtkQwHRry5
e02IjdjJWi/IJU8BP6nZ5IMNQ+Zji2zxzNG34QKp2UlNlujVbG+tqnD93G6iE6zIlikLb5klrqdm
3Nultg84qo7NwhyI/ja+sTNicAeYnovLMoPpRCjHPk8xIkD7NS9pbeBMftXdrL8R6wUBF+8KVbMR
7KaKpukgyI60OGkrsCMeAoSI2qFGiEiAVG5WVbdrypxPxoXfDKoNHrSRvKXoVT3a7eu8lGkbsoJs
r3KddGumUXNKbHur0dnYj9iG9ryH6FvYPPfRz7Z7m90OqYzbDitU7TF0hHufdGc3Mpvt1JDeTDgp
+/qIpG34Ci0yKmrqlR2mF4nLj5bhsUAQgHbMrACuLs/QlG56enb0byaNtm95bUhMgY3TIeIqnfco
THrPwH+zmdMMjlRCBG52DsKUbbWwp6MIOTQdvTKQdmSfLIdcaqPEGeupQoyKyM1b1saetohvjSDM
oDPRJZia1u+6jlNFstVtOuF1lUVrMj6xZSIpTha0TA9DW0QvOO6NvZ3HEpX4whqrXAVPwUCam8Wu
kHVlcKAv3kNRHasdBdWGZmX7kSjIS/DRqoPooUjn8wHO7qburfE6G2+UYc9nHS7d3XrIVGlm3U3D
/Vhr+bZeyLjQ7A6tM9mNZFDNJ5eDzZNssk+uQBQ7D9k9RugOv3vKMRuG1xNwBnDEwX6s0MP2NHv3
85oGGilnV81FcQsihr5Oe6c7XXtL/Hx56ajtLCuQIl9MqlH9Iz7+kHAi8p9xR6NqiYDZGhndNssF
k1tmcGsMhx5rx9+2t+2S+kFvOxwC1fcOQt6ZYnMJEJVfs0xB1hyZ8xXidDBnbzn9M6jMIjsgACm8
qJ1ewrK6mnPxapmMBN24pggPKTWgjtR3na6GNjNJD/1ChmJQyG1VMRVMOl0/NV3KvND9AW3oQMPJ
gIq2X5YEcVvmD8YgNlZDxiJq94mli0ZLr4hdvEwDper2qOF1Q5uGXWqNO8jloa6fUSR+dxoqlkW/
74U4pqP6HozlZ9QBnopfXdVf5ngGd8h245m4tcEr34fYOmpht6cdc4wt95q16UXT5TH4n9yd13bk
SJZlvwi1DMoAvLrW1E5GvGAxKKC1MuDre8OzpjszKqdq+nVefJFO4e6AwWB27zn7+CixfaI31DBn
Ea8CBzlAm2hnk0VERxCJS7JeTZN/DAfKwBC9tYZ4wXrTEk4N7u9q43dAK2SsKHgBFJs799O0s0z7
0Wx81LmO8wsL/8oN2pNqyid+kSyePoRhWj64EIm402LTir56Ft6LdGxe/cbc1F3YwijwkcgOW6N1
HY54gii3A7aD3qu6zr9klMmLC7lDjfQW4uGR3JITIEQKHJb+VOj1sZmDYiJsJSSocqc1YdWM8qEY
XXKcnO/O9tZBENnLpKQkE6Y0tsJlL7pNSWmyQmXt1uUTTIjXoX4IvHLLiEVCd2/HMCl1dz1NwZHw
hi9p3TcmaZbzC4L63ek9+w5vOip+bvfo9UgWvNJI3s2vy4Z6kejNeXC4x2tjsCqsJ8SH5bLXSbLW
QmPtKhIRxUD3wYFzrLn+OhsI0swrMV8g0I8ziL7DCifSERH2Hss0G+Igp04Z7cbWWLH12AemQs4n
CIufLG9ro72YjOicWU37UZAaAViKBHnv2lPba3P9h2qat6FuTuDUlF69oyZ9QQ7Z0EEHJw0xgBgL
W32QD7Gf3J+W47z6YUhRLHvOu+gxT5qfaEkuNEIQyk8nBOVbS4W7sil+mSOqXsM4y5oFC1I68F7o
853xKVc0jMbc3GqB8eYEyRlm5i7WOzJWn7I5toAlDgv6tTurDAcTWrHurO08fbZ7Auzvypqb6+SX
Gy3D8a3VqFS1fM+OLF0GQPFZ35bJIiJ5cUGw+8av7zX8no3PSCnpItUCk0Pr2JQslXeXHWzWlE5B
A4id3tFCNbmkaGsP8E0e+3K+IA1UVsYBw94iYIrosOCG47QuaQOJKngE4MDBIBgOneizO2Un0qcP
kqSHuIUd1tkXsvwO8EbvRDXe1YaTkYWt7Vq3umAdIYgddGsUraRmnygNvPakemkSg8xg54wc85A1
0Y8uEQ8Eu0OfylYO3bjYth6l1r01SX9kElr2fUMSinW0NPxuMqIxpS580hOk8Z2i8yf07OfomJjm
3YttVV+Jeq717B5NBFUD4xBML61Abjiw0EOhR4TWZxlUK9PU7z0qvJrT7MlQAIKAZKdjpPV0KWDT
xhnofcE9FfzEfU0MRWBatFMJj8aMSgpyfJsyc/Kum7T50WjiUbrhuyBQc06Ms7sPKLpr9I1PWdEc
x6H4JUjFHLVuBTP+2TW2IcVCzw02AuG61bDdQgZMiNwDUY7zhvGF9/qt2/4DOsafAh2rq346bXUN
mOCmRIJckGCKYZKGAmWy4b70mfUi9ObTa7VfQYtGH8J14YsVkbGnWC9WcvgIjGwr4pYNA4MlsOMf
RVy+ty6Lt5Co7Bb3Rxa+2f5z3sz4cFFv697aqyo4W0V5LPsBwdjgIUm3uezHrHko5taVPn4bA5ec
U4nXXFGfSux5BVwgR9Hf2tZ9yRJ73WjeRbGYyEv7bSB6hjltGZT9pUvMdZn+IMfjPeec+F7y1BXh
OvbEabSQVhO6sgW1stAEe3S7e2LCmDth+go4N0Hq+UGTqLwTqstZCL+n2ol23MZsLEzcSIbnP8Wk
vcaWvg2M8dzZDG3CE+yOMNocuSZvcVo4MVsiQ5unxZ3TV0RDVdQQtOaoWT+dC4XGOzRWBgGBFMTt
CHfGGF2jCop/mWIyTbrwk34HWRTWXZSgsWLDiyxKzZg4Jsy035FZTvOnSx4rZtcsA7tte0joNPWZ
pfTXwhops+vBzIihHgByHXOsMFWiPdfcNnGol+exNg6VMDeF7lynklE9EnOAgHpTj+G+0CV5MQ9l
XD0kqIYWTZn/aIgKdoAOQmm6n+iwkRqxGEbxSHNvX5nEw8r61YMbXdFTofCFZi+zxjl3C5XLGFG8
H4YdrAQqchM7YiYOqhMipkSoIHFvtbb5qRfyQU+WU65f8ii9yyD8S01s9Xa4y+lIZLNzVG/WtET2
BAOu7OTFGoqXXJZHtIOQFeIVHC2AefmbN07PcaY/WSW+nWoEBQOhHzguHo4KhW4WsyUq7PWIviab
F3qVP21Boa0tuWuZTCRtYEMWW8o5q4CCO3EuVda+heZWIVkLlPVom8N97eRvYXanRfkxtrjjsvsT
njqMaNVrHLmd+aanHctk69gwRkwhN5XtH6jMv4k+fp6VZdY2YI7olXOm9HghfpjLvmiuLcvzOmp+
ujI4swBmpQUEorFXeQ+Sg2Tx9fy/cjGesHgBvKI5Rqv5wYC56xSfddCtY/M28J0h2LFw4qyk9Wqw
rS9ESXPL9ZvMkkOO3p8097Xhja+JPjzAC9523Cj0/KiMfu2K6itICFyDJ5HT6Xqtq/yszIn8LZ8l
Tn8vJczxSqP9IRVhQfjYHKVO8/mquuJHL/urZwCEbtJLW834YGjKqOCi8tEoY1qOgpqaHInkHD/T
GSIKyqsV6bvv6AC7/zB0do9+wlbYmuJo5TcGmdg+gVIgUsOc3x7ZRUmrY0Vv+neB5qAW8B90oz24
MZF3sYJnqxXFU1s/TVDOWxCCKRpnw+nA6ahml8Dw2+nRpqGSDTgKnpPd0S7PS8qTNGIYAlQ3pwqJ
FK13eEpn/JliDbKWBGAHtoVF12+4Y+fKgiktWLGND+m0d7z8ifY/0xW553Vv0s4ryJVAnmbL/E5o
8kdrkGqo2n41mhnpFOOBzPqgQnVX91ewQxa6Ss1gyKbbAVsXxR7qpiRpYNSKq2PtU1fA564DUgCT
6gQeclrj0lnDQm97OBH46gvGMoIlNuiEVyydqHcPlo1OOovEmaozqzqg+PTPSd2mul3QAyYQnrhQ
jFhpm1MDa41d4009MUg+6FvmT6mzMrLzZmOZoXffWnNsCdF+RC1icKnYwm+SMkAWbyPJwxASMKuN
tBHJFVr1rQdxLaXVrTfNE+a3GtJuEK7tJtiRcoC+Jgye2RH8mpAvbqomrvddT8k8SBEp1CG0aBqe
ZyMEk6hX1jOip3tfrwj4scx7OVh3TV2Q4Wlq18qDodkEwfOEGNjy86tvE/NttwkgcNVpq7CtLMiw
idqmtDIXqaGzbs69RUTjUne8cC31muzJobkSpDSTk5xXA/nsJsrVvua+VVvyDYAayx+2ehFrORr1
gba2qkdbE92yLuOW/ihenwC6aQa/Z1k37KcAGuF3KEmh7l1vi36aIxSNG8rs7YW4MHSnXljta783
X4r0gybDez1cyOVcdpbzUpd0IWHS73KHU5gRoWfAFSK7ih3y1iTP7oShm5XQ3MMJPDbjuRctKRqA
nw5nFEoRv4clTJ8RgqcNlJX1W2ntk1S3lzGiODOd6Uqw6Vu/GCFmdQDUwq5AbkFOhR/7P+2B5Sm6
ogiXa21vQ4c9p2IomYllLArZW6yhkKGjp6YBLLOjXSRPaZd+xf20AxfewGbn7dWy5aYm78NafWeu
y+3uNSsKdgBYTVLzRYuta4GFBzWs9tTMIxlMBo3nOYpoJBwSjK5rzJABbC+S4sZNeeZA2Waw1dNg
L3xuT1lHdAWREipbw0a6j2PzGaTuNRzXgXVfT+XRKfO7MnfXic6QtXtUuKjlf4y6+wnRRrrZTiIs
XBSaTxsZE3aRfnVkl6RTvOh0jyNoBwV2WHyhA4Homj3uO8M6lm31i1vcWQwYZXTBDteqB5S6TX0u
MKEO5oe+9QzrfnLLXwDXV50LhozCMsMiiLeJ3zyyv56lgem1c+bSYalPCy8kbEo3P1M8GByfkHBN
DckNiwSgkm65Rsa1EqGG59JctJyCjAs484y9oulg4RQflPPcW/0PvyGFF6/WVCaQqe29DPQXP8ID
b2g6brfKRgkUXQa30+mqtzujLVgmqE+2VbSuuvSdUCWQuwOtIqJTFiT9/dC9fu9Ow2oQ+uMQR59i
yJZYcJ/IX/hl1OM59hPWWrn6EMrekSiFg45NCVoNqkMvYuDu49UfWvFq9la4Bz+zaloS1EnkvKck
rS1aCnY08xHhBtRl7YXusruokvhgc1ck500uYkP75QSkScbEjdT5kiLIIuzVhSbXq6RauEAm8hWG
9QNmknRwH+mhrCrhb4RWR9wu6qdApc8G7FLd91l5hA9Flx7t1i/xWQmyEzV0F05UcRPHNUDM9rLU
0KYTdsmSp95TnP4k3muXqODALmlF6DoSLtJhComlt0/fA9b3S8u3H4ZkQKlNDoXAkCH0vZLDVyqT
H7bfvglh3yEJ6dZhlj4F0TKR8eeYfwUxBY2cdaNFsoh07CM+iLPmybWB7prEOkxfY3epddIex2nE
7KzedYs0vmZ0BFbkboU6Il3K3n1qMKFbTvluKrZaniC6gXI9/RhA2PUA5agfl4S1HT2hqy3I7C8t
IlGMnmI9GRerCB+i1vmB2uvFR5Qy2WmCESMiHHZgMVI3QGeyexcuyCKr22tQ0VIk1bh6CTJ1Fzu9
u0TCuENcmy46VXyleUViXH7fA6OM9JauLL4WpwWxQFXRpEsRIfuRTYgX2+kPtwevToY/vrp9q83f
/vbcb9/+9me3v/jj/0XNNhlNWk+Zy1JUPkVxoW/ENAdmVhg4fT3LD14BEAaDKMYlc3qE5IaYd9bi
Gjdp7l8f/h+eg6eDhBdfE/lrUQLYKygOYzgReulwNvQ8Lw/u5CNXmR9u33qO0+6d6aVGbd1CXDaK
QyrQfyEucYKVHWbGQvhlOgF1N9mXzG/XUpk74TTjyzJzsFHfvpxa/c63XLXxXbLGKamr7HB70CL/
/3yFrK2QvkTq5pHMWKKLxoeM5Hh+m398ifYvP9y+L5FJU7DzF05ZJ0uWcPUB43h96PThnw+3527f
3n7guEHPef/vHzfzV06apEvuF8OysFxQHrcfl/nVUn1LRxNDFR00bF6WwY1NDCgMyOM40E6tDrev
/ufh9lyGfHzvdb/csr8nPvYzTUW5l3VBlKGbnFz8HDtkrb8m2jcXEyEVC4CwXUdDkK+sHaBetqIU
31LBFOc21KqM4Stp3YFdKg8u+x7Ua9Wx1Efki562xpdC6IKd+yvCYOtlkuj+HlwA/vdyRJ077vRa
MLmSp5TUCnOX7WAP4vpR2Lb0gJsgu2XCcu1X0Y/poWcTEE82hG2Mpkuj6cf1VHjJlnhILU2+hVMd
TOVaB68bxourJgzsQ3IwLPgVYREcxFj9quOw2vW5n7C3XsTNQL56VXbwRyuPGVUe6TLMudLOurD7
vVP1Pil4aOUnoyi43DiZRZbFEBtkzJp0NpW4WnMpxgyKbZNR+TDEXhsEwRx6c+ntmgQrVCNTIbGs
TWRJs3N6kX6angWJwEHempfeMM3L2AZc/aY6+Jq8m8zym4j6aM2fdJfMxo2QW+c6IkiXgX0ftcrd
A4bxT3Mmu1+CH9LUT92jjOKW0PONNjvnoFzjieYLrhhoCuY5dpVPtWDkqOKSwVBYM1N7zTuEjJjb
bJHfac2U303Rd9HZ9qKvp37lUl2Me5GsW8lZsRufJa5op3UCZP4SOk52Edoz3SV1tqeAfLcypaVC
uS2fdLXpdfyS7M+dc0pFGo4F5z3KH42gcihlVeMJWZsrvk1KBBMttoWsPHORG2TRUsnDDcmNiaUq
Ib9JxVaCOkC2xn8G8T+DS6loCOfeeIrmd0LvSaM7x/JGx7m+8B232yoZcFY61WJ9zmruRF56IZTz
jfud2FGme2YBshbzSaSjhNKEhkpGT47fCnNGVlJhf70998ePbz8hiI+gy67gwBynaIeJjVTYIXs1
Pfezk9OpwMFCuELxhA6TElp98UN5iDX/RSnApepdVuaX6OLnMQvOSYbCzEQqqvTniIi5RWvp18JM
oLx55U/HIP2HFEb8tdPjMPXdMcN2YWkQb1tWirocIPYX0U5Dto87ozThYuas82IwACG2j8gkzJ5Q
p0UkyLconP7VKoxdn7TNKhUGEXo+YYlhaC6lzzrV0TzcP5ipSC9Df4yxemnpRNVxr4Ki9zBE8IHG
YbwnKgtBoXFge7sw8fMu3Na+Dv5wdsfkx6BZLFPZeArZANpGOqMjyd7R2mZZojzcthXK6rixFrZZ
3mXOGc0meotV72FLq5PoqYz8VTqHTvUO1nEzT9oFxe+PoWIR5mTiZ1eSIORkHlk0RNVqOmkfZFb6
k/ltzymJlQ671Q7Uox8x84+KDAs7aJaStYMu7/0+QLdoRxvNgGAzJJMLIKB/66T5aE2PU8iwIefm
vtOM9ISRE8uKIoTUQJ7bF0ctAkhYaheRtXAYBqJppqpYEjry6pd0Xo2QyA+6tLvahjTmz3mdff0I
62c9xI+2fWHGf/ZaZPTknryMdUb0pHmqKsD3HVxNVw/3ZRt/WPr90IcwX1x6FoXb/sxRfMAdGjej
w9avU195WXj7mg7JvaZCDAMdLTVhGEe92JgyKHdT4JMkzj4PDUhMSo2wVtnAYUjHrbKNk4hZUTbE
9tAIUzk8kYYokIFACGyMEJ1MNjlmRBA4CY1IM8S0xDN6LgKipQLwdXPGVZolRK0qZSzNrPpyAuuX
4/j2oqNXKTriK+vYexoh4iMthUJQ57Z+rIL3PtSN1w5ou2k3AGWcYI+T0FyNifaqa4ToSfq4KFCs
mriwSmea7g9FGX7rOvO+I4iFr9N7j8VZbwAXBs+/wNRFTrAvFnXBBlojXAlyLKvYZjrMS8nGFMfR
pmVngFlYy7ojAFBRiYjG5j12Wyr1JVkdPqkmgUeHPPh0G5kfAesgVWPzswikWdwpygkLY3R3xB1V
O3a7+WPdlC8opn71VvwVd5+mZdub3hj9lZyCHfOudY+1z8lsinq5gVyPHT/9APXiwp9apd5IoqJP
xOa7sHPSYygvt9Ka1mPlFfCE1J0eqm5dSZqPlY8ukGAI+2S/h5o5bUj6pmbb3ZWBbv/wbf2rCidS
jjJjn8vaXceqIa00A/MYemI9DYJrG5PoQmKRVhQ9wrEM6Gh2GjwGH1uWWXrIgKyO94PwPZsYXTKo
HlK2nmvNqLn9+vRnamdck6n6YfT5NtDSCTZ9vGdGCg+Bnl9wp0bbQOhPoc2a2chytUTb0y+drtqF
8BEWfpp/qdlb3sQj22FmNkq68hzbSHQK/yRc62IFQEyYcamMNbVF7wztlx26a8eof3aj8LayrB8o
y3o7EGh3EU2p2g4fU/g1C5NOxdoTwSM96x2VIfcSOGiWm7YU+xhM7gJhWLbzShYu7ox8KACaAcIZ
DqbZfctqumZD3vO/5cGWBpmf4JpT4his5jNQ/TPhIwMLtXrV43ibeZDbLvYhqAfupgoIXLPaccls
QyoYa2McuPqvWsNFkenzbqGSX0jxMVw4mMWV0W6U8D4FeJtl34ElgYr24VcaH8Epd1ZuuYuoReOY
pZQnfLbUkazEpsr3CZ8M5yDoldHV/aMWfOWNg7xuzpymMWYc4cGQfa3oN+Hods+hK9wz6QUrfbAc
CEg+ppEsSnYC6x2tYsA5wmm6VeDO/pNcDAcnp1ZTchKd5gw/Qh3ioL9QfUm3dodORwxgEKoq+ZV2
nXawGlxijYWUq59RK5tMxjVADd59okUx0gNMpkPxqjQbttDtmfkBjTi7gPAZ8tm0JMe0w5fipUdZ
V9yqgrJRm66uXv/4Fs3Jtrb0YUdimrVhk01zcV78kSCuAAQdb19Jisg4LOP1aIf+IYJpl1NW4MuJ
pBysDtjkzFy/5pPT0jnk+dsDpstiE+fdG9+1OzGEaDREemwCpBHh/FXksnVpM3M/Uk/lEsz3opzy
Y9k0eCe0GoILnBF60xJTiOHIcm10I3Yhm76wo6afYxbmTFsV0SR1dgxzJ15zgk4ln/5Yzw+V5g+b
0NZeb08loQsbJ8NlUrW2lWAkhytUafZaNoa3c4Nmg5oZQ+j80A++WKoSS4vjdTtDNtrKqSWzVx6L
wwA1YpFSBlmlyqBU1YPqGe1twBlHD6ghw8r5BfK6sWFNQXlM+644oi0hNpYpkHGd/dKDWuPWley6
yL10taK5mM2clYp09ESQ1I7cUay6GqlAFjF8bIESLwpUdDSDIuI9xh9sWxkPqEiPA9sT0mtoXMQ1
lipdUTCRDu0payyP1BbKYys6FB2lsdVNs2Ap4SXVsS9FtaK6AOgkwF5rqMHdFm1wamNWR7il62Nu
N8ZSb4J5dglohNyeBLS2YkhRBI9wr5QCMI+bz86PEbO8a1Hbub1gRMWtsg+FMotjPx8E7PLWtmsi
zF9eR5StWN3ee0z56Xj7ioxgZ9XFLKIawPq5T4o6kCOwB/WHEYhp79HzJQqi3hY9SJRCqI0grC+0
MD5V5RwvM3V3bcYbiIR6M2jBryq3PpV5Q8iC6OV82/6J8YrJqrITFCks50ZDvnOgN/iL0zNt7XLl
upsCnVCg2SilXKpJmFmxlAeAFYdBIZUYVlEtog2GuUd/YK0HGWkbhfKn2TfXOEMIrYlmk5VILvuJ
CG8DIw/ttPj7pvH//9XFYAh75mj+310M5/emef8Iu+arbZs/exn++Zf/9DJI7x+eIeHjghGS3CCw
DvzTyuCY/7CFlKZjOyYAUn7jf9Cgxj9cF82JK11pG6Cu+NE/0aCW/g/DdD1POFjZPGpO8n/jbXB+
MzagtXaEB25KByqpC+93DKY5Si3hFrHDtXmBdLHyayarsDQ3GplorC/F8B+42H/3irNBxBQYOAyK
4H+1UqQ597FJ6eVuWDe+2S+o1b4YEk1qj7XQR5L3p3PyN6DPmbL9Z+fG/AF5IQ86sWNYlvubcyNo
EdvVxAciudpYQH2XmjNeyylhfzVd/9cv5ZquYXGXlHw64zfKau+kuldQ+97h+PhOKDCQ/PAdmWs3
CX79+1ea3/RvH4pXsoHMOIyBfzlrrQwnUCiq3FGS8daei+y5CRGoJQqp679/KZ0x/y+vJbHiuI5n
O4h65wP8J4x5QKOaKiWfir23sexNcXUr+DMuOkrRAUyrBDpxd6+z11gUY7VxeudiBhUlkPz879/K
v0BPuYikYXgGZ1OX/0KxdfrM1VpvKHdUijYiIfengxMSqKuujVdVqscGe4wfBf/pCPzNEHLxGnH7
cQ3p4ej56xEA7ViYjl4whObsN9HuDYd0sQIlV6se647lWR6c4ny6xm5FwUeL3mtQVUAZuH4sZOLK
lfTRkud/fzRuB/73QQD61QYUjNNJ/n7pUoTrDJI8yl1rNWCIUkzAyAjxC6PyF2772ZEEV1c8Efvp
Ush22Rbpw5hkUAK7/skF/TRO3QaKCkat/54F/+aK+9vTZOOhQpIuBNPLXw/X1MXdGBUZpvOuQjnb
G8RXdnRfcfUsBosrwmmXjtH+KEk8/g9zi/5X5j5T2DxE/vTa88//NFhd17OIFCRykHDAu0HQauwC
OI+Bog9dqyuraw5FrHaDJGU6eslp7f+H0fK3g+VP7+C36W1IMvakOe+A3c+8q1RXiLrvU4GaMGZK
+PeH2sATxyf66yjwXD4249LxLIMF5V8/ceFntgsXJNsVrPCdyjkCDvgeBH7OUfQ4sBGvV/mqTyPc
UGy/xxB3S+oOtHPMXev1yaITRKHyN2M6Hj2fsWPCPEIftCkbcS1pmHhJfwlE92iZ3SMtL2WzdGeC
86L4XepY1JpeXad04+XFqQy2HcyF5VTwf+bf7yR95B6r/1Bsi9EkGInVbGFMy8Y9BflE+BQDNEn4
Jbul+WR2l3xCiEtblrFCLcrvm9sFRWj9o2XJfW/IZaiDiZy7iqHZ41/28rMTRhkcR8RR1fg+NLCp
Kgsmv3nwC7Uv6HwsciGXU5Lfg5sZFiQqaAiNUOVgkaZtHrCNQJ0ST9e2wufRfCYdQE9HHBMzgGHn
bSKL8lI59Cg34u/MTr8LI/6ex5Mxu9H0nM8Q5Q9ULD7ceSqejwz568YyNADoDCXrfuNDY2NBIF74
LcNoazjOGSsayet8Ll3J3cBGMm27tW03yBLU9TZ5tFIdQ8xjcFlKJFtj9q7zmlbNAUKUeUXCxT8Y
x0c9oj8tuvdh3le6EwE5MX5EZKIUNxkHQ+u1y0JXNJYcTsvcXcMLc+h8JrD58EO2+x6SZG0U2rNN
cREAW/ZdZzST6/C7dYKzYTr4W8eMJJ0Qhllffnhhu7AUH1UbmHrsSWAv7mGafSn4kAAhhms4cJ8w
Jsw2HvNi6R2qUL8rsSvNCMpk4bvTgzJdBux09dz+0fOmXYayI0x6/n7GDzwk8ypUlsG7Z3MIcr9a
5dFnhdnBQrQyv0Q+DXg75oEWdZv59aKx+tlAayT5692cxBHFZEXjy7moUl4cssk1xEWapX0nRfKu
x9l777CHNtUVE/GwmDNiiwBcoYHLu9YfY7deWQJBPv5gCF9B95Bk6Bg8s0ETBQQQsZ8Pv6Y49Tl8
Ws8Nj5ZMaceyvJh4R8s8bDfkYQBIqOJ3uILakrvjnQz6LxffIQg8TlYtvXFbJZfiK9PX+r3ttP6y
zSUizuZ0e/dOwudTev8433eJoygW0buBZm2qKrKhuEZG6+S1yAToPeYQCUzocuI6D+VhvjmjWrpo
nY7Ub9Yy6pybiAl0a1XYcvz+atZxuUHQ0eyTeHzRAS+dLMV769Kw42Exr2EkCZIberqK8YGgITDj
u9twrOzgO54v3CljHNRa+mYawYPT5saSvEXaYfNU4kbp9yDV1Uu5Vood0y29etrUhGAvdI25GO88
vMNp3AByoAblhe9tzzoCDAsXJ52acXxqJtaEt2mLAImrHqI/GhRDqAysJb5CmtTteNXnEwWcnHLJ
tOjJwBVk3i06p3vEzhqC9CCNMhVMfW0NBhhBtlMn7xoClSpqf9rRoR+5BnqGix4k765WglARYKc6
blnewBJYubTkcRGY29sveN02qKgedk5/decP2mq8LSV561jF+S+8CntqcHwkADZuNVsIj2psTxSb
CnrOtWNZm6lWR1FH2irx/LPoODbepHX4Qna218+GD2OVm5HaDCnztkaS8cau1ZmuYbEalXGV6Xx1
gfbjHyGeItkNyytXuqoJ66v1dlb76t4aL+gKgRKZQufJDuxTonFgSlQha8gQbmENh9Jo8qUI53JX
tadZDOyunG+ThULYLXhZSd+GayvaxlJD+arh72tBjY/aDHDOkSSU1lPYo+nTVOnhrI1fVIBrjihP
ACOzliHVxToGX8rg5FhBmr8K1AKr24C8LV5kF3/PtwN4Rt92IHcQBnBPjtcWAgoCTPFJlfMpxsvQ
C/1h8L3j2MWbdOgLGMwuTZvbKRrbV5DcW5UFh9vg76hnr9yD2WkuYTgMqDwmTVtPxrWeomFqxmQz
VoAOcVUsQgUwrhi7rw4TK0Qg+VTRMNoPfrzXPTPfIBkXqP5LCX7HbzZmUL9UHUckIHgLq9ip9TRn
VVf6L9mhGvQnLDS6h6OpaWHTyhglKiUyc2EG2raSsA2QQeJQNrS16wDlicrJwPsIPbY2A6hIXD62
xnVII3KFpMIETTlR08WQZOCqJawWGadoxlWl08Wacm8f5aS4IbiiQOuESy5kIFI4SPMS4Lbbs2x3
x6/KbanYMW8R1+kt/P5LCkQXWcVB6pMOwRAgkM5V5Yb6G08xmVcUVbiE+7Wd0GO5nbsi5Rrqp/Y7
t65N3WHHYLi0WQ1CwjPek3B0qQRhf+1hzRu1my7DlNPuOPo7f3gxLBx3uTPsLCuA1z2viSxDfXix
zSbJi4GDanLhJSY6kFkIVECgocbL/iIc6GdlLXL/eS3rdyFeky9cK2oJL6zI+VCxVTzmrbzmiksg
9LunKR8ejHkut+VlEnZEQ5JLNBjMNycnGeY2BdkdMKKY1kpYorB0jGXEva1s7Kty3C9Sf8lBc8UL
kEaxmoiCBgRTkv4Wef2SuhSt9Zh6eeuqU8X2YAOW9sBGs8WkHxjLJBjgTXawug2AfEH+3MoyWjt+
261kTIvR4r64mkZZ0Ig5NeSHcIWzMMAzzn2uUvapy5Fj5U+YSvqnvJIcqILS6+R+jNnwoDvu8CvG
zRMm8hAEo/wZYEZwyEfThue4sE70yvBH6Wa0iofozW16Ads/Hk6aa8PvTv2tWcRHo0JJ4pfROahg
GqLIJ6vAQJiBtREbdFh8RN5YcauJk22urUWkXz2ahFg6YFyo9CXiVrqirERVs9qPFdRiT6RbUeGt
YkBDx1N5tEUKAs241sRKRpidR2NcF4nc16F5Fo2BgpTECufnbU+OtnoxYJFsO2frNpi5KRbWCLJO
eSSZMm3j3lY17rGiuEskDQVbc2kYliTLQiKljzn7+d2rHo0FNuZyVYFoX5LLRGux55cxMaAIC47W
HHlqdTMBnQK8bMcehiR9xLhqP7VBXrocU9xciY/MCFZIicjOsyouiuTRSxlF2RVTK+D5ecmABIHV
q2i0ZenTNwgLuc783kX8E37bzkeruH2IbtA3uIKIuCzuCNo5+Y6FQ1+rC5Q8OB5Zb/XKekNIhkY7
YCbXgoSFVsDGpDJbLn3J9T961q7PUH+rItw6ONSXyMk8lGZ2BzaBW0BvdKC/Ihe3F5mG8biGd9Mw
vjx364yzmgjBEqGEVGch6bHns+m4xcLehVDMB2esTqHeHIox6LgjUWgfsUu4Xn2XDNg2bIyfKyzl
KwRFzpo8WJt1bP+jibjSpgl9a9rXLKPcdJW7UYL+Lt/NVcgVqUi4nfsYcGCyrJoBBzBkte2ANQ7Z
n4/BpVArMtLGlSyFtdA0DO4BKz/9v7g7k+3GrS3b/kv2cQdwUDeyQ5BgIYqSqFodDCkURF3X+Po3
D8N57bQ9fN/rvoZpigqxAIFT7L3WXErwNbRo+1wOqmfIV7c6TFwmvB7Tii56Yx+4BrPtdaaDl84m
04g9pG3QImUqnUTMbkPqBAxn5KgWyAhqQ2yXPDrEDpi/3kXQzKywnZQQabmIcKMQpxiEzxlMKX8e
2q+MKrw/h3m0zkX6cfXo6dkb1X5lpQLtwhvFoqiLw61BI8nBwuHYKRGMmmvRjRjwCbXPrpOAd8iJ
BIlisjntYFrTTOd66p0dlmeJlWaZrmGpKzROAliXLN41MWyH3r0x2T7AuqA7IdKA6AiW6QrLZDOW
CKIKrSAT5q/qUregmvbSmPVPUnL6cK0bK0IlBlOgpKNbbslFQWqDb9UW5aZUauZ3wTrLQlQsw3lU
orZWCZk82+uyNY30TSilSFr7mnUzMyy7mWToKr/JR/wWCAhV290q2sQ71fmCRmWVssbzrsdk0Z2n
sijvGZNeiYs5XZe6HeYfdLm4/ojnfhEOi7c07M5IqkvxE5k4FxK+W6xrcqVcBuKlyKQDFWSpVagD
pXFsVLHybjJ2MAgGKwK4i82imzv539W4mTbJZZERKdh5CjLTgjsFyvLKLXioGkuHsn3vC5Z22DUv
oZTIEFSMIGKtO01zpItIfkrgV3HjJZjCvMHoeX5WFw7Sk1UeAEuIci5cIgYUrd6QHw7vS262ellr
6eVRiByYrZD5nnEGfy2l+mImjeKFevopDI7/iF03z9mnKRZ4kJpvrEtAYGbsSLai4OCW2b2NsHKx
TQxaFuHF8QX9FcNStxnwYJWBvMRMbIzM0zTiatzoGErnvn6UQpsNVM2nCoPtTqkzQjKcdllbbXmj
D8VRsZE6hNCtNkFcvM/GyRTsL23knikKHTnyhg5bU10eWUVy2H4tqbriwcY1UBVsvmB2k/nUBsSd
MaHKbanVuR9oWBX49hBItV9naIgZD4HmcgPJcu1UwQS9n+9avu0etBzWwxADIbuFQc12QlfvLJRE
a8th+wK+ToVYZj/SpoOQxkyt5cNZz10apZGGZWs86+N8QxtjZ/Y2B56VPRs0P4/jCxRm3ML9cE7B
wNMbDYmVw4FYkmtgtsPNIsTL9TvoYwTderHsrpiIQY6rhbSAz3J/rEbzK7qyzz5Hj1016GidwEU4
oGORuu6S9WzZAdU50ZBna6JSrKa3+akNGSeXfBM0Tdau3NoWVn4rF1McJxbicrNaJctNbz7bxMCi
HMTRJcTRIvYaZfv8UCvF0bbhSqYdUTs6OO3loCBbgs/Fv5BPLQuKZjh8YbwxsFhCnYLiwjlS6NG9
S0lPF+AveuejGtB+V9p01BYWu7Mdo0jlYI+089Xg9Vp+u755Tc45lcH5KnIKFQmTlBaLS2cV67Hk
L5WUtK6BfheVZ7nfRdHccsKnsXUKcmop2nTj5NrDpMGPiPTpVk+YMRXzThng8eUlmufksy+qt0z1
UpXRxp40mJd42K/bNqVmo+Nk7ZGFBotg9no9pjO9frxWk+mY60z1H4pjUTwTbC9TY76R87LocEMu
xc9m4JqWm/qhZMkOOozVZekeDcNkBsAZK6X1MECcDUsMd9OxE+YM5i9CnTzBcKupEzYhrlraaxr7
2uy76joTRBzbCIceYvXrQvOdCZFq+4ECvSY/gouRLK3hGxnrWQ4l8luNln4HM+lzyqLPRPuRFKkX
thbyEiIHSRa/m3VxC2xwXi8E0qxkCWJouXrCaTqb9lPaR+DZfPAbCkt1QVaIvg96hoxFHpMheJiW
6U1+TAuixEoOilUHwJiGPgIsvntZuOxbTAGsWplIngVXB41CRhrDgP2NjQ6ZH70BvQObGXSA74IA
CAqk6hec0Zepys5oSWgiTvghuPwnFur4RjF316UCHza9JNqM1ArfZaJS9BqKt9lKQFhm7DtkwccM
o8tsUNWwRt511Cp7Wj1bjUUiKkjah/ImbmRxCr9t2ePzjVEhz4iVMwsLIadgW9NgomEBY2W6t61s
3lwLC9FTZs4ADIQD2HrkxAtjNuCdm4Na4QTXZr8EK8yyPrr0vaaxMqPOnlL1yDPYvLLiobv5Z9H0
J0Lb0RUOZ3Al7K05K8WUb1vF2sYtxbnpWj5LtrGLbpEu++0IoGlG9kE2bHYG2LeWHxFxxxfFw03d
jJusR6zcayz8ci2X1GgCarkekMnwFZLLUcZsqGbFQdtpfYNDZy9UE8zDPtAPacOa5JhbYkc0Jaf4
9fJr7Sc9GNgbyq12gA5+0rODRo1xKNmzzURHeZitArm9Z74HlHSxQgZu2HrQUtkWWcADm7E/Z+O0
nSuhQ+SW6wPNIH5nQIQmV9QmVdjrTiuUpbJsYmQoKhTIXQ50Xs6PNFxW1xppTua4EVN0K8xfeJsk
YjSwQlZvhYvzBMeR10V8ISbIQ5zngoGUyh1QXFY41Y7tqYLEe8STMUU40oBgNC6isXqOH1vkmlsi
f7De+00qdSdskFW9fIhITF7BMFVWQXsSCc9dM7wOyTPkA/IJW4aYzMy+i2bQTte9Z0HuWQzrZQ2H
l2Nj588gbI9jgu5/DnrFy7pcA7Zqf9pazorhhNn3hHz7cq3SKAofugEGXUsjg6U6gItAi5oRUxsY
pl+THUvFFC0Lp63J1tg1hbuReDTiGL7tyIHGI0tyuQRFRonz00nZ8jY5XscKgeS1kl1VVKMbnWOH
dJayE2tkfEL3ZZLbvhxKZrnvrVx6SEgjX8EKXXoEqi5kM0rdpEjp0SWp7oGUITheqCgt5Vu7dHeV
wtY7KFM2UZnJgMr0poczydB6fHPdMxc6Z/V1bsNEyNBnWz/rVhlXsli9yNKUMLkmCz3F91LeUWVY
0azOVxZKjSZ0faVlQSLMhDmrzz+bAYLd7CMW6m+v13KrCPao1XJ3Xc1dPyhLL8A7psHYzCaPymzu
yi9dJyvIQtIwhCJ+CLX63OLGcWkwgsq81WYVURrLbcTKFFWzDxsD/FonroOSg/arJmAZrK7Hel8W
IQgGzvoJ022KfFNxMq7Kuti2xfyuBKxViK45Le7DaIcaXwC6bcyvUnsjyAEkfwB3zxA0YhcXBELz
0VDy71WnYlPQzN+Bbr8qRlH5bM+3BKUwuBE84dVu/lbV3SGE5UTq+zA5nFqY+mGLAXKuf1SZYqHP
uSO9a6+opNCFDohcMrC2QdceW3Rq+yK1FUCpybA25+xmFDGAGnXoH2c1x0UNjzMHkotM36wU1ydB
9ly55GxAwXKJRlfQrMyV6fWl0ry0i79MKFICYmHKRa+Pmp4ldwEG15zaQz+J3leH+jSkGX7DTCpP
xOD4Vu9gxw57U+p9wZZpLBuSfrprY109CvSMQAMXX3XozFUAV3ZhMj41vW7tke14I8tttkefxYhP
PnCeUR35Zk52WFspH11JyJgWhsluqRyYOmr6mtepsR3xZB+1YBRbwyzui9EJ4YuYWOnrvvMLGGuH
vIUIkMobkHb1PkF/FAISP1xvAo17/XtZDNqBc8H67cYsbYgZM8t/1cUYFBa67Q9zRUx9Zh2uN1bW
o8rjyiE5o9y3YcXTZ8VdFlvhhoScjXRXrCNtpH4QUS+2IkYarQ4hR6mMdkHqYoktEb+0Wfbjyrfv
c/W9qGgoZEmsbdBqEas3aiTByBuM4e9uM4MR0pEJkdLyx5vrYwl8/02EEC5Gijpn5bznaBqHLh+N
w/Xen37UI2jM8EcPsVSEGUY/bSy3opIqJVu/31QjklXNrRLYegElnHqK231SNCwM4BOR17HTlRR8
WVSPNfpnRgE03mkIs2CMHH90IWboE/rfKD7CrRCH600fpfqB1GOuKwr+m99/kQS8UJZS0dAUXTtc
byj3i1/3esSm4C/lb+xR1iZVYXC1xvW9q4CqLCv13Kaaei7rJPTTgtJgFFj7CMUsBoT4Wbea+mh0
XcPGMc53SqaGB76lMyouDzVZ9ahazZFfTydL6yOcLFmydxGjUYgsYs9yQDsBJNMfTE0RD3GkQiNL
yHzCHVusO83EMsuKgEFndkGAYWLkhJI/Umiv70de4/rTNJrahgq/sh7dwtn2PW8nHOfqvOh5dZ4N
AsEcjA2762O25HC4vXVvgOhN1fJhqU8UxWbfXuJ3smGyu3g9sTW0EPhHA9X9xUgNJiKOc9srFuVv
edcsom9tIrHEsltiEqjNHa73Bvkt/OEx1WoJ0jbenHGJcMcG/XoU9ruiIlKcpALOKOzwJpfo4Xg6
DPLmem8aokcKZwvcACneatXpEFrZJaHRjgWzmQ7Xh643qtRvXu9VTYdWMKtg4ALZB1Bmkro4c0FF
H7zBh3TgLBdlR4BdZpzmB7cLBrpN3Djz/IPpSNKaATLPYluOzaOpkC8Hi20Hz3Uj5FVsy6uzA2u9
7Y0EP38bcvqR8aYUnU/F/WgCDzjmIsR0XJu4YqeT3TcpoSmUw3Vp6I8ZatYRrhosNpu508JDIy/x
Nm4I6YMW740xin1gG3mc9IchtRzVy+Vok8mBpgzKbUwyyFZHokiCUhpEa3gjMkgm0rbIIE+Rk2xo
JYod8LnKTh0fayscLM1iQUdcbCqfylKRbie5c9eToneDlxdn2DKVVMEVlUVE8aOuee15a/Qqb8Fo
+kMp30woUtYY17vIl+GeIr3EjABkGpq+cbAR3B+u9643gdH89mNsVgJyscPM2e9nu5q3mPoIjsF4
D+cg+u3e9TEzfCYOCAu8IPhtCCbK41G84BKv8CSJwOk2QkFg3mrtx6xxWGObKXoe7qsofsN8C0Mf
tEJUNbiqwu5ZpDbf/LSK5hnaJiczhYcxPAYxgXq9DktS2jYrF0hRaIV7gy1PkQGvjyv1i4yWbQKe
MFF3UTl9uHX1spjdK77NwNNA5oysS9n5iuQwC5bw4aw/m8lIfy7G/rAo0Z2KchK2iELdw/hQBcTl
YWi/axblXQPQIQtFtbnolQIlyeSaBVOyj2ZhbTRk0SPhow7KUXjjIPldu31LzPyrtZwvNiYrU8N0
hefua6qDz9kgtd1uz0UIbaZcTPohkx8qeGP5AKoYt6zLSIhjM6QTKcNaL5lZ3PbQ8lkl209dNKId
xQU7hH7MgNwkRCkENags3T5lEaNdY33Emf7eLDxJs0QXZ2KaG/uYzE1KjZqZv4YVvmZ060/CDb90
u/tCgkzd6wH47bTKQlZw5I6Bj8ubtxHu3qIfllrQjBP0ey2M7mC42czOnTjiEn1jFLolOBurLNSf
zK6rrej7e1FXwL6mHrRWRqxioxgbfcAzNcaKwFsGeEfBHdE8TASkbVjNNsfFogJOK+qSiEGG2rNP
NSDcFKV6Iz9GJDcCWfI02A1uTXZYRHZc+3WBC1ElKXdk3D1o6rDvbbZP14pe4oYXWQqarhsqlQoL
wWBeJ4IDnGLgFeb40rik9JqwIBLkFmpH9IGue8jJL0TyURZIagokdnMPWmujW+knEvZHncUitUP2
zE7eeTE+HGegLgADmhISUoKeshDB05+idpTVDo/e4Z/1NoaU8P0vtQ0Z7+gyVdWlK6hrxp/0RS00
LaNvKV/ppbkrQENRcCG4XFua1USPxK7yL1Z6JNjWgOVyPDvXcpdLQ63H5OJGCQgdVt0UKGKN4GR2
BtdDKfOBiWDOdITZgu0sSx5ZFm5PRNDQZTbZXPYB++3KRDEyXyydk6BPWBOq9i4uiU7DRf1ZJpbm
t/W75YjPyUwUTxll6SADyU86NGyCdd4rRwsZyz8fFE0Kuv5yUNCQarZB+Ja4HrQ/iK7sUIQzOO9s
1+TaS4+cqEnZssq3FE/OrWbfLGBo3GY9TQQR/PNri795bU1FFGgYGgIoV5Xg7j+8dmsMZk6pH+uY
7HiTVkAFEiJu9GJSZlCEeSrFfLZQi+C4fnFsQQAbdmd2YbRFz4GLV63Bz8c6gpZyd9tk7n4yKPn8
87u0/iIKw9yt2qbrOKqr6zQN//e7LBqyGwwr5bRxeJdRxwbRadtxxTDMZnKW5bUCDE9l9ViMXHRV
SMbqMb1IMUcc8y3mxNOgyEDozY4YrcGnLvdyTkaFxy6Lz6TJPzNKhZwTviFYlIVJ9EF4IYvb+6sE
McR7DDaCciBUjlP9lsw22L+QTeFVp8E24UIj2CI0EIfawEZeQITcJky44TLdpPJdkkkuvHagFTc1
2e2UGKRHmZmXm8MZT8PPuBjv3l0rO8sNG3WeT6sZz1nTDp4xvQpZZIzJwTML1rfRJ5gXDBz6TNRq
tPvnY61J6vufT0fN1IRuWratWn8RrFZTXCoOpQ/CelPTc1Vjg0aV3a/UmzRyJDNaqYrKK+DdMh2j
wI2bEPF80gbDt2R8W+BQUXYkbkDBjQr8OB537aBsMzlzAxvq/AULTn6IQuonjTucDSA6fqWVx6V1
c39Ql0u+KHA3UKX4Vj3712IzKUosa8LIy6PPsFUQwmnUq2O+OtlQLGKKZMnI2N+wR1HRqGCyY9Ul
KIjqidgB6CYgieSOhnKbxRS6Sbr7MYIKCUoIvlJJAOHCjpie9mcugCPGC0m/MyNPE9gfGYCj1fX3
USbr/FT9q175mSWQNak5KFpXbZKi+0G6iCzX57lgpQAlneDPSC0+e0G5MdfVrUN4BsZSHIzhoHqE
w8jWSBz6Y6E+s9CjXkXFx6A0l4rmCLWAwBX235CyuvO11l4p5cmw031UKT9LwekDsVQDb2a+awPL
vcBYaIykbLBUdGUtjsyGdi/ZzuMWvp21qpO68mmXgLZKqn31KfRkPozIpojtMl9MfkmH4BCW45cx
knVjFX5g9Ld6Ze8rKRKwYuaJxsWO3ygfYc51Lt9qDbcl+kkuzbknKugOKzHsHOjo8dBPL3pgItYg
rSIdOxyqZfv8H07Xv5lRNFNYmooTwHRN6QH44wAGfD5IDKVNd7r8yHI2sHmMNZz7rXQ32IPYtEZU
l2g+A3WVzTvZMJPgbwKOkZTUXfYf9Lt/VXy7usskYTJoCSqS1zCEP4yp3WyNVhVr8S4zw/cqT+5Z
Pu9l6TsbZ7SI8z6QirNyHF6k9Ap+8Weg1q+6Y/6HY/M3g7sO1oijo9sGksg/S8/7uB8Cq8C53EVT
hfKGq4rUhYQsTZQtpAC54kfDVm1YzB+gMsp1iOS8lfUNS+rH0FN47bwU6zxwntQ+fgKziTOfdaxH
VN1/UOK6f5HJu4bKmINC3tU03fizDpcFtkEbfIx2UwrKjCQ9H2XFWh0ABTuBkM1stvVLZgGI5Gu7
kSmGIhgPtmrgN+cPKVAf5zQeN5ir8g36CdsDju3VcQ6ZQjfiNXVWHY4hwryyd1+g6SB4UMeczWNR
KjiP3XY/ptMzpAMYwhCQb0UOBClIjbWrmO6Ly15IqGfRPCpp1kiEN1o8JWb2aZadwCdIpY/Qp5HC
WvZagXHaZTCyNlUfRxiLB2JZkvDZyoVPAtHJgix565L2HcNr3JN2RZ5shXu94bLR66og2ktb/NhV
XpuqJTUL+S5nsPo2Z4h1FZ1ggX59lYoW1NQcV3mCnndRmSNwjN4PFgPyUhSPboQ2KtTzmXhFIBSq
eQ835GKWar+19N0Vpl62DgXtckr8Gia0h/32WLtVdc5m0kOtlNEqn7tpBwzhZzfG5a/Vx/+vjiYN
nThy9H9r+f+Sy7IvvuPPguHiJ1MagbHf//1fv/3N/+SyGP9CZc5ZLuCtq4YlR6v/yWVx/qXiSTIM
VXNM89evirLpov/+LxxLrH1YNMvMDsO6Gjd+MzPp9r+YpFXXxaHjuILL5//FzKS7f12ga7qGOYqo
FtqeYOL/NJz2omULHE3Kfg42i8HWkbGFySLO78g7QHvoEr4S9faJ8HPSn5KpWRmzs6IQkT9kBtBf
fTK2RlYQeq5CbVakGLenR5/3FjEpDTFFOcK1VHyx4ZzXRqE90LwzqDzEn7VNnsI4MujgbCSgvOxD
SULH1o1s2ButSD22SgyAhDT6umjbfTe9dbJsqqbLtoLvB1yUrFmHcGc8Giz57AJRSl4e8TxHfjQP
R6jMqa9SasHHqd6argWjWNB2pADxNYuO7p6Bubull1QE5KVWXX9WuMoJuqZ6G+MmxCtA/shMkjtr
VC/AmLoCkbueTfujhBLgzznB0BVG1xo8A/+kJj2OmTdEmtsPGvjwdtM05aEiDOXbtMx3IjWJj6YE
ly7VZXhlPvFNo81u+jJx1ojm3bWIzI1L42M7KwkzGc1fHNAE9dH1QGahmbux0TaZO+oQH8gWxsew
V4fPqHd/puixayiQeZZuh0K7U4njRTu5QAsba6Z6bJwVTlTybOEEwnYjW++IzQQ9VBzd52SLoRUx
vkIj6nBqW2BNU6veIRB+VB6p/rCBb5FhUe1bEbjaH5xI28yicE9uMKkPdX9JujtXiPB1nMiKyJHH
r3Vb/IARZx9Gq2eQQ11P4Y04gbzf5ot9RmVFyy43rLuaZBjEgvaAvos1Pza3xQ7vW5ZgeySMZ4Ud
v1eX6bclo4mHpW9ATbjYYJUx3MZ2fqavHdIa0hAqxInMmw7aNT6wh9aJiXC3EhDdVfYjKEnOSOxq
a0m1jDaOYt3aRInHjvIcF8R2yCJpFGXMF0M++/EcFjcDClMa2sumfSknGDOCnOVOH7S1Xo7tnjVs
C7uqOpJgunHbALGKTvLChKBVmPN4M6tjeCpcNMVY4PtNp1qPI9qzV5aa9IvXThbCXchK/NiqQgs7
ZC1XdKTRL1HlLTZiaMfACM3CZdcp8UtalUi7q2KNZGvci7b1lcwmT081rR2qeAQgaQHhFCqwabA6
1pX+EOVG5ifRcrLMD3s0pqd+QJ9AyZFoXjHvEwrWcAtURIbKtg3HepOX9Z1N8c2bCuoGfQ49i2XG
USvpaLSZ6SE3lnC1PDrGavsZL9ZrD5ySfXPi4aD+EMlwl8w6cgXJLEy76qw4KKiz+sEeE+eUJqjk
E0w9K3NQYYraP9MwpslJ5GiwDPTCDZtZtQu/0CL5KblLW3fJfyhpeop0Zd7ifd4Jvm/84chcFQVw
q9kgrXO8mKC/NK2QZ2saElQtsTbTbKDoGWcSpSlEz4Ua7UqjBLwDPtgfY2/sbGkK6NjY1TeQTXHI
4BXonYUiHX71uLduw6QK1sVU0VoLu4fe7H+mauh6oOgoVgOdsE0S0JDuS7iMvWKhYpzrW53DZXT0
6YcCUs+io//sjkK0p5CYioJgiq4ewnWRmr6aL7vUDpx1VC4phRAGIMOkGaI5y27okluFNCNPt6po
QzH/wHIY6r+G1EDJVRSL41Hj7NhPxbRLQtn/CImqSIr6AYP87A0OkYnEA0+9KfMhGNpp2gOKSSLA
9PpZrWxIb2zFyF2+GZXXTPSxn/cp3T0BQCaOCLwdZ3IaU+NBcWuq+focvqXwxt2pQpTQFYwRVvkU
qe5bNE7mptCGar3QSUNiWH+GtTgNcUSaX1q+OHNlsxekChmlxa4Z459sUMYH2g9A4BbnKR8QDhpK
5zyWMWKPOB+R2ob3wdKfJ0Tk8ELUcoNXcoQ+0rDNKOp1yl561S8dLeBLqMXBoRT9c4UrnBTsn043
EQqA06MazRoR/WRuE6N/W3KY2Iv1RkvotlSzM6nj506tvw0Ua6t4yDvfHp1jkDHlxRQ24M3dabS5
cABXNDYn7B9KBXHWoY4d4WVY1NRPBKwI9TS2MVBzzX4uIm25dbR2RugE/VCv3wvViG8STTnqKQbM
tFw+pzqptosW/dSXcjom9kVbYGtRRCmUuaYqq+9n0iOKROsfbD2DgrPc6UGysF9mDEXZuOmnntQz
BKu7Bh37qm5jlqmjeZe46AJMe0boTu4seFqn3bTIhKi+YfqwH2nM7IWiIiGjnqJPpox27qu10tM9
jchlO7YOdB2jSA5plb7gUxxPLjEU9HThOlZTdc6neJemTrY1DEYDC3CCE4fmLcjdh5EWgZe3iE56
l3100SgZEtbqZ+UWKtHcgtE/FugmrJ4ahwXLz2SJn4vklnBkMn4c0QPFwD2TwWVNYCf5lgkaXgtc
9Hjq+IVo8aQmtfJCJ2zTG+4XiQLTpqsdc2snoqLXSmBWURb3immRxc58G7vLdzr0XwBDjW1rJC2b
vgIxXJKA4dCZx/PopnDMxzlxpzUI2Wpt9EwVZDyM67mrn1Q0CvSciSOis7KptJjuEaCDNeFmT3WV
Kpu+y+6rnLlQmcmqF6UaAMR8iir41hDcBnJ5p+S2oVaCAcTaT02erqMEjXiVEguzJF1Oxe0iJpD6
TmXd2oQlhb1trWcNU8JC+yjNmaDrnbto8w5P3Si3b6y+dNXeJj0TKbz6iIaZc1fIMFhtfmsb4Byd
BU8shrpvAizMWT/BnFbvqXyQgbIMxqkbsnlvD+IzqMnVs+zevqUogVOtVTT03qnrqUb3rYUmAv18
jKF5E0tm8kmSp5JNgqeVzfdEmhA87vLZMuqPrtIHoEdMI6FBlGfnIqDtsse4awD/GjCa8KxUSv4a
YS/E5oyqes4qPxrYakwqGq+0mhRaLstX3EZS3V2cmtIkzdbsNDwZxovoNOELVKarzB/c5qW6V8mu
L50cNUcXMclXGoS8Dk1uMpAJRGtnRaLcj2gEVSlY6QFm7W8SkYbAcXJGeLDpY5XW22qmvJUvGplu
HQEYeSNNFCFq4gxN10yApxvPsn1TI89hXNNqC6FJ5ZX9oN7hcvAz+O/oSax+j4JwRHRL2FkPnjxE
LbYrl+QFYZx6l+S3keI+xmmn7PUYnLKlzRujpo2ztDd54iyHbo6H9QIJLpc0fxcfHAM9dlEWSojO
HaqXg4YEtFASwlXKRPGdklWgPdX7rqnFvgtuI2zDp9RQPxAUwXFklb8y89FFlYtA9CaIzBrNtnpI
bYwRNnD0CcU5ulgZ523PAB5doVbqpqoKuJl59J3LTG8LRYiHa+cpNqKnOJiIdB6aYZ2F9BFWjtGU
m64ELuzIPHFL3uD+6Q5wUenkXX++3rDG1vZpgwqVTik1Y6c61CmDKX+bbBBlRfS3ZIS5SQVn44wT
UdDy10VM1rnZq3d1b1QHZpH6cL33dz/+3WPTICCRpaBqr3+bNRkC0NwiSVA+39/9xfXfBbWGvMaa
+sxjRTT84V+bIPDIjP/3XyNDzteRk5Eb//tv/nD395cI4XWuoJOAKPn3XyuKUFYoL4SnOiymfj3v
/+2n1EIk2mY1EmPhEPxQW9rm91f79QmuT4UcmNMbV/KvF74+VjbA+AM6tl4rI9tdU/JxSn1nXk8F
XFT4u+QvSnkGXO+1mYyLDpjOfv8F+RwLUYycZZmBFlrrOpLNibqgj++mCV+zIOj2ehMkxU3JYn6r
wb88yKHuDzfXx1x9imSsBOybIlm2HWD3K760V+rikGYTbM8oxhBmC9CiKLUjn1DOZyo/jRflnKGE
kQFHlQxR+s2/4UP/9Bh0ix34/n4726xbsO+YxdZwwZPOGFNGsyJ7QnJF8fGUB4Fni9dp2P1GhTB5
DTrWcUyYUgka53dW6fXeLF/xqnD5/Rel5fqZvZjbK7X1CjwNl0HxcTser2TU3x8fhsn18RocI2iu
h96u2HHnvOb1j9zIOqNzK33XNNyUk6UOfuOn6na/1sXQkF3OG67ksb7e+9OPYp57fzFuOKOPV36p
fAdZiwFIqdvmkIqkOVzvOVyyv36MKhBETgTE3mpJ4myY7ICHQji9/vjrMc67ddCvtun+fvaXwz2h
TvcJAtK8OyiG/4pFbpuNLLKiM8JlPz2Sa3L7iih4Fe5nv163a3MLTrS1d2NPN9O/Xw6vo7/tNkgC
IAcThrGak6Mb0BrcB4+wvw75MXO8bfDYbMwHWt/+0VoRorimsjavtsuhXVurZvMuX+zI4Ayc6J64
qtfE8Y54K/avhb1+dRTfupt/8EC/5gXhphGaSUXhGwubkj5yYW/z42vw2GWUDxAw9tgSvOUQ71kF
P/DetC1LgIctz825fWnXxQo69mHxQD6thnFdg/SG7OE+5kvqRRyLWff4dONbXN8aED+xrKKfXe5L
8weHZ07Bxy1713yDYzZ9TPNd4Y6bJe52ETEXLYxzDJW+Cmuz9waMoPNdvdxb9j4IN9OyV4XFIufE
awe3WRduMlbq4/3o85VowWbUvTo5ZukOvPtwIcKbmoUNVDnyVG3tjK+8j/TYO1veBmS6Zl4hCB59
i0lhn4x8LNqx4I5ppjnhhjv86Bp+teyX2cPeAQS5Ix/xLiq26njjgmdGMjgj+/Us99Zhw0wEKROu
TxUIab32MSBZ6RmpvGpcE6zapI8jpoha94wWrJhvFycW//LFppOGCQrVxxuxTIwfmL549RIwJomy
8MDXMxWdbK3eLcxrt324ceM9p8VKmoFmulSMT2As243z6NyBCnbusuCeGWvD/4xXciO2jHfigTB6
E595tl66bfoyz178ot9RGib/2qMzYpwp/WrecBsdFD7pAeza+MQOU6sxS36pP9R+hygEblb0pd6j
D+CADTACveKDo5PPL8GZUXHlChQNn9hg/OhpWMepN3/t2ifV3+Aebo/lPm5uO2Xj5j+rci2UPajX
M9L3ryK/TUbLz9MXMoibkATE+lY9E9+4pha+ci/BDxaLkEcYA0/VLRmp3al4zqqjsr9Qr13V4/uw
n7KHTuxsv8zhFePzDjzbmzijh2iCdthtcl1fs8Qxs4N+mS64VotVeQTYwEVlwoWx9wZxvMmmfxxO
+Tco/eZFS/YOlWCMM/OG7yl5saoHt+X7qZ40UiXrh7Z45887eKxCHg9SDujDNmu+dY09dr6Zpg8l
W1fzHecjX1nvvS4H9ceWX/Zv1Eo+tGQ3eAObdxA88BQrD7NIcQGcSyxge9ZIeAaGP2+SmRNynV34
+qsi5iLkX1JCNKpbTq4wWsMSkyca36zzWCy3EUZ5j6fkgoj4YhGukDlVG/KMTnWSZ8iNIcXztkBd
hKCWJy0avx2JV/IZDGZxwZCx6vpPzuS22QuNPsAxgiWLExG7LlENhs+DPQaXqrhx2gNCO45SkSLH
e66rJ2iqvf4d1d6WMMq62ZfNXu0hc6wAC/KUcXJUmq82YPZpEGA86phxxHFgcT9kLd3srTaiK+o/
9eBehnJwyef1QzrXHmNFXbyrKhiS8l5Ut87joh3qDnEx3wjB7yuub41UjCTZD+zFUWrxFFH5/VoA
hnxp2//D3Xnttq5u7flWcgMM2MspSYnqkossWyeE7Wmz986rz0Ot7H/ufwcIkNMAC16esipFft8Y
73jLKqgpxFyuPbBAza65JpO1ycR0i5SOafO3Kdl4oRJrMV+su3nmG5brDce1dz7hNJ9b+xSFz5o3
fXMF65LN8sRlwrIw1BvYMgbe/meSjj+VJ8Ur4XCiRbYh4uAnTKTK8g0bXr/rV8vazRr7wanEa3jS
rvtmXR1piqYVD5p3+a/GP1a8lUP+Bs40reHxMA/lkwbWZ0mS5AsB9AB1dy6VJrKnb3FdrkhGqTcw
btPiNK3VF/1skOK1nCdR5xFoyEKv7DgJeSfE3ry3dnjiGIC7gWKg33vvJBfmq3+e1ugHg1dWTkKC
621u9xwto7vyFlTurBkO+n9OXtzLp3WKE9A3qw9LKcnUfK7EZFv0N1A/vWXnUAO3X0UORsDMfd9Y
LDuX5r5DKGTHsOn4DAh2o4N+NhN2Us564apyIv0Kd6SZWAb0OEJSnzvyWZdcNVhlW8ugLiUT6P6h
vgjHn5GgjW8OHdroiq7R5UriclyePr6BpLDsatF2JmKOs15yWaofL69kHo7GxYHUkU/jvuLoC1fj
qbWHd5R/d+OJ7Y/v0cBT3w4/h29+8ZhT1csussTFpOvWJsp7zcYu8kUvO6HqsjpIO+G6RODanBtK
fsGlyDYx23bZzOanmW+UU4v3iiTRyQ409pwORMbxdSgcLkrJhASlde+I35+ceWwX+N7b7a46sH+Z
Z74l64lvc2YnbtazkxyMp4znYz/wbsadNuxAAq4D0Yy7sygonngWjsJV2vEl8d8tfhudbw6C/jI6
fC8cJu3IEedXPj8fi5OfLbTfLdepti/RRfMhpSe2F013teItfZNf+BqLA9uz/2IcW2ytHYU1yrNi
liyOlXFk99OeuMrwJyfe/RO/Spnvz5GDlTBteMXZYysjN2viTQ8W5wwnCz0pj2SpBGdds4o27x88
mBqFWSbW+HuWymCL9i468MWz+KRvLIPSjiuPecmBT8Ya8M7mrh0/+BTKnU8TIEsF0bU5OC3kQGjM
KMU/6uYQsaHe+QHiOTksqMErpz2J8jh7PHU4VHAZ8b1gUqyuw8+cuCD2yW27wraTWsHHWWN5A4bH
Ec5qV3li/edR43KS6uOa0yz95W2x+fMStOLzpkNgjKPrN5e1b3h8K/m8Zcsm55A3xktbx34lRFuq
KOHAIyd9M5ovy1mqrlIJRp7NeSJ6PqR38zRSLECXvqT4ANkm1V7wDDNj9qZ5fAE/CAFeuyv7Zsua
Wt1rAdaOhuxWY4uLLvHkwITAOSLbwlsJVvneR6UHps9Z31quCr2kscvYyQw8Hruj8IwpcrQZOcSa
tCstohPjYw9WEuI9hMgRHVuv79MwQkhLC79tl0xTt4LE3Vzwk0XVTDQa9pWYBkuOdvw0X2jSbTho
LA3jssihCLEwY8FO93qZqvc881IURHcUh7MIGkDKIRoYoSBoxknadmv482E5+BJmnJRo62h4uaUZ
yOKasqlcsa2a/V5+kaWDnp1ZogxgieF73EkTCMYCApS4TMcfbKfY0MNmjB01hsfIrjYS57ourGNZ
vGlH3dqVfIkMRCTP99d5foLNo/bLaWAWR7SdYMPONWhQm5insF5P04XKXCROrCCxGHxsR7dByq2y
Klj8qVz5fp6Do1asFAxbsx9MvIU3tlbjGtNRcgIHK4XrNHAZ/VDTLCcYQ2ibF3/55pxlO6fO5tzN
NqPlkmGmrpsPMkHwP24R4Ypeqq2r96nbiltSh1nMu02srkd1zR6YYxVrEjawHp9G8yQhqMSnyHJx
m/c8j0WurZ+Fa12vOdOKd9YrzoARPROYNiJ+65hRDgUwdI/QB+AJwdIml/ixrBC6AwAmbxkK0mEs
0lZH/GNGniLiBfo69HveMB0H55aHdr2h32F7pXazsYM3X/MYZbNDkc6O0XQb6YROhtogpU6hEB7Y
oBzlOE4bOXCzQ/M9Nr9wP3XhielernEwW2jlr9K9crkoDY9MKrQwYb0nhc+kNGZBVncKkXU+KHsq
jpcKRBqR3cb4smqJhj/8qOD+xp9Bb2MNnEbWS0pmTfuWeDwwoEXFruV5rvEndMxtdi+LLeoSVXNJ
0gs72HdO5kTpfk7O0ROUTWdcaZxcGwpbXGH7PYxjmqeDSEGiHJsPRIGc12ykVK3tM0pbNGa6g9JM
tMuTaTffXHJFvOIijg0MMHhuNFUI+xe5KoWc5WIQDPI12tYNvGkCj0eDADr03f6yTRl7K1+17HVH
FhO+3FD12uQIVZPYvlRysuNwBHxk2Nk8iRGs4DvD3WrHpIXpSbgWARApXaDDElcj9mTprUJngtzB
SGwArtW36MMgCmEeVjOoPZnKRfzAYZ9TaORSJgip+2NaoX2pBC9U15kAHPvHDC+tiBzubWDSrZFI
8J5w2kCcVo5CteeWic77rcBY5TTBr8KYhZW/saPxHd94+F9O44rdqrF+dJ1V6KPTSBL2YuJO+AvT
I5xb8rUICa97asOzJX4yUOej6JFX5puA6hkSIkbs4jpxzNdny2nWIfFcbDIyXZsd3K3TYhz+bGle
9hNcpwsbnkW2QLRXxX0MsiujVA42PUAAu24mRHaXH2KFMsRD1vonAKR/7rAr3udsg3Z+I6zaymz/
1d/QdJMs24VI0gs93YkxjiFCuxD/nrTnBmBYdePKy1qupFbEj/cONQvQuIdL2AZ0TqFLeS+gD6wd
7Zm4z8wmUkpxsjf/rgosGThumHb8EhzBd7VnqwvsklQVBmvbsvLwuhNfUKuRVcAyJt39g/XcVpJT
LGnS9arfxDEpYHe+ZrXfRp4pH/yW9QWRB4E+qOBsnonvOlU2lUHqw6lm0F7vp/4p0i7B8Dqn72q/
KsLJC8MPhTcAokssnZ2piAh1SAcHCardOf2eFbd7yj+Ge5XSyrvswKyS+9Gmfz0gPETMumsO7Moy
VkytXX/x//CcnuVre2EQ01hOsiRX2Xp/tvoTtAcc5EmiGVkvsLk+ZrIbtasKpA3iwScrBhTYGLvi
wSYhYfGll1eNox0ImPGmHcduwHbIv8/r8aBhUGKrq/YQIDw3e5jpdvBpesdgM78mcNjpLUOMHzgi
/bYx3ABvY7NyK5xojB0hdNTK9HvOHH42AlkTBtdUuSXa7G6tpTVrJpv5qsIHwTWP+hWQZQVZG4qF
qtFh7GTO2lvbr3GkyZm0A9wxR7XWYmyX9FebELsFLCmIxrXhxUZobNfJPqCgt87Cfj8RqMnxeCKE
2QuucrepyAv3ktjVAObOrKbqR3Ic9xreh5uMiPiN4mbPlljb4QGnFzxXoDrutbPkgnizKkAK3YyH
Avp38IlvFKk6uVO/59uc4Y/rf1TY74AAeAUs8x0Bx4dui8lNdXnxT5obHoyzAKRgG2e8rvZYOowv
0aYTSEo9GOgJfkfauzMeUuNrtErX+uAE87v+Edy7ayuSgLYjbOCqcsQ3vOPGieeDCB8Bm5rRZlu9
Sc/YVBfHCTc7eV+gv29e+KIbx2T1sGH8E9SKBTVyCGFTFzAxKLa84rjodlkTC8dizT/huyZv8Zh5
j2+souIHEzIk+xxlZRvFrN/7grRGwt6JSqzuZfSqRy5XsfRcqRck45KB9GprSr9UXWa9oUYQ620c
YSZP858hOK4V0f6gdaI6pEIQSGahNisgfdQjuejB+/L/Qms54ilX88Fc5bt5tSjVt7VTJ6yZ+xCR
BrgK7yXYZrpCO08EmoMU/zC8G1AQqGnNW3aIPFw5HXIHvfoGR6EIVipKVoKZV6WwZ5hFV8VIh1Gb
CTEI/rfdPUH/n46yhZmaUyCyQKSUr8Z2m2Pkjo+G4Q3oBdT4SrlJhz69JzLuPitKfUKQrMssPQH1
i9t86dlhkqwiXqSw2f9BM4TjtP7kLJCR77ILeIxtpviOTCh1SLo/hZvhD6M/uqbcxt9nybS4pj29
p7FqbxaqS9uyo7fOWAf5Rj2SWfexrN7BtWU0ZCvr8T35jW7dFzLCAvjdlb410BMXF4+J1F/HRwHZ
HJLp3vymZYnBJyM9atUjdPYMZ7QnJO24yGGiAkRn5wepchmLM4CSkdKyzACjhCs01FvGTPCDgA9g
AFEhsMrD6CgFN34vX8j0aDwkntrG3FLkv8zVDreVZxxCpRgW5mfxVIc2AiEdDRSTuNm1TuF5CfDM
N+nNZK8i5xSiOD4Jf+JcWmEJanaHBuNdZDsuOaHjLvroXAGkSFm6l/Ctl8izxwXBiZ8FaEy0z1b1
Ub4BqX638ROVluBl6qVrYUWeLGLHGiDhkjHTvGHpSHaEjPoCCQ/b4STdzI9OsL3Ko70/cEkq6/6l
vekfIasoI/F1EaAEXnfohYP4kkCvTDUPqkD3wxGgC/wlhqj40RBVtepBeR6pJ64w++X+iPEMfW+w
mjlFCltaQxF3/HrFkKBgvHwrv8qv4ts6aruazh5c4wxdALaAUr2kXNDd6PT2uKJU+YkRJZNJGF2s
k7Ln7Ig20LYRzp/H8gkHsmjX7kTp1z+0X9G1vJWrpSo7kz2tbIL2HOA7sTiGJKRp/1SNytWyLAZs
SWmELvhqRq39gxtb7MybYA80YKxkY0XKJ4ubTQXAAryJvP4LmzubAKwVzxoydNuPm3YzwkVwluO4
YSUJnihvj9YJhcMrbjqnxHjHX81cE2sz570NeePl2ToFd+ZVISpJ8UN8AWN7+2QApC+r7Vt4o4SK
+ZZ5WRK3q6t5Sa01uhwMnlj2+5tBjIkLLn5WWMnRTQB+2vGa3N7Gy47abfwjA/zeEbJe/W2HK8kt
2o2vnInY6F36vALQflODnfH8qiJjs78rJ7riL3PyYTc0jnBKdsIJST9uvZ5/wVZudiuPCBvite9E
sYf2OQk3vQwx/n3e646+ozgD3Ujkp3YgIXHYttarUQiHVgguBIgWeOCM9P6PXweComannqghsW5a
B0QiOWKLs9ewzH2mDgHAwxogG9A4P24jqHJfwuPxkiWQD7Jvzih0YXXJNZBkPA8ThPt//SVbfvv7
TzUgESoWX1sRa8h2GcI9Hv/48bhrq8Y805RoIWzLinXgvz8e5YC0DYZdJDLYaQW9+udHsPzzcZtf
DpTooal94owMbE47bHThv931Px75eA6tYFb099mKmpSPNGleNM2E/FeH+GSKG79iWvT4gbsnr/H4
VWNgL60ev2Ly1UgrQ8xxIBjD/d+79//1Nv/eZgV4Mf3zFI8bH/fBowTbqSlY/73f4/a///zntzAL
Rec//pKoIXT/hq3p7x9MpeVFHv8uBuoyYiws9/EU//byj48NIxQ7F2HismoCCkiu6azEZxRmFODX
guFGOUKV0gLQqzL0+dVG04xwzWRf9GSlOgYZM68oBrualVcpwVhCGV4aydp0Je1foqhboW81t4M+
UeuY8bRs7XpoPkeB8GUm7bFR5btltN6Uw6NskZjWggWvVrmFSj0Q+C05lkCmW6iC/0wCsVlwefEl
tWKI5LHp9ZkkgRgj0el7ibQCaAWJb5D2Q0CSHSa3dIjRqDbatp1qOHjia/ng+iQ9ilZ1vCqWxCpY
xC/DMO8zn/JMrFZ5P7mkxsuxtRpVassqucTZe4Dlqboo7WjeNNPaCs1IqYgvRkjS7doi2RQB7Tls
srUqGaxdSnCZP9H47ogzgl0UE4CT1Vecfz9FfX7KtWTtB18DJtiNktM3s+BY8nmu88KBo2IyJdUQ
hSM+MzoJAJQoGR/Bzghd1CFp6wLVLHCKukSMnsCOpANg+souolkfQQBZr1QBdNBiCMcwPQ2+8QPf
XXaTUv4Dk4TYQOM9SKCwyt3sjcm3JO2CIf3OB4ScQ75ohcMG/mr3G+bmF2PkfN+JSu8V4hx6YRSt
S2EzV1ATNY12usVhxm/zm0HknYSwvq6mHWSSbZYxZ5n9wxjJz03dX6ZJtqOhhh2V7/CbP8YYOIRi
u87axKkHnVqM5d6vYTWq8hV5dm++Em6F36dB7LA2e5JuEmZylVrtzmH6aiD9SVZ6luT4S6XaSkdr
tGcpWMnov0tQj4xjpsTSTxl3X00gIhaf0fSJ7PE1JBeO2KQbh9aQcN8iE2ofziaOSBhHTVBniWBS
iFkZnypcbL9nksdrX3vGC+GdDGlwUKsDTVVSeEb5jxTkmI53wn5AazKqRb5JKgO/WWAwraOnUpc5
NYVlHAvTNqziPwVeKjLmoUE2XEuT3XVq0WrmfTNu+yQ+jPCB3EYb3QbjIzsT0/JEctrHXMqJW8mm
4OKvR9Ky/DZ2EuYW2XxPSHrFGUmCK9PULjQAAa+h4YNen+lT4EgpzEs01WtLUX84k1aS1L75g/mJ
pOfsM5WeDagasziSMdjv8YRf1XoFc7fPECeLx8kIXoww32WS0oJYAX/gKPM8vtUZgE6Kt8s2ZpZZ
ktLoBJF6VbBXtCtN/qy+RcX6rZKs3yYFh2ussLYxpr2sST7OEDy5NU1sXr2/b7UI+5OK6KBQ20mh
gDUracGa6p8gv+6tuP2RBjw5fJqHtNTxHuFjzjLs26kKjnOvfeoIz5yxoI5mIjZnVoVpFJZexlT8
iadshZF7d07EwnSS+QT5+SxVOGZJeHas1cD/9ZUhPgzdu4ZRo13hkYBKFBW5wnQ7JJoaNjr2Einu
5wZWR9bALm6aTzWWfk6PB0ne/yIdfIHtjIY9oC30/WhJMov3ut7coo7uIpOHFqtDjCsmi2FHalbJ
qnzDA1nzCO46lYLwFnJtcnS19winj7UkgMhE4tYMJmaVeuR0XXyfBunWh9C/5LoNPFGgY45IyXOV
SQEemkLHb4at0uhHzZT2eiSTxTeJpyxMqVSH4FL89HX5x2+Z82gMIDPcVGbRrVQkRaEROIbsOx2O
Eyu5J03NwFaR1Y2Jiz9FO8vs7gUiRvyHgT0JFAo2dbpo/8boEqbVXSuba5UPJ475acZYp6KgHbuY
qakg3gIT0CuxXv2huqBt9oSyRH2KjRF+D5pbY3lgE5D0q44vSjGqKHv0JfMuvMiqkkANTkHk8ZqK
LeziZBimjqD1MLp00caCBoe+PiXLGucn4rV+VR14i6TPbaAmXwmLt9Mq4ZdZkzoHNXjc47a5m1i/
0wr5YIn2FlI4lngteefRbxvJ00VqOftRc6MQxGQQajVX4JwU68zE+ShKu3gVN9U7kWmD07T5Wbko
ICECqswg+0GhLzt/dJVxQRV+pO0XeSyL1R+y+WLCIEDK5hVE/Z2cPQl+fSKlujnBrl5YpQDqUjHR
2fj1xifom5UoexPC7kuTldIlyZM9dsHqVPLkMvy/iFwU2J6HKx64DdWpdYb2KePRGNLCJuD1ENjl
FTLVnTAahicWKmPgRCCqEcS8bAFBTLi9Y1lclJzZF1TcHEnmcBNHayKdxNzWhY+/1yg3cKq1m1iL
VOwiLrxl1wKE1MmrOMvfRR+uiqbbWaEzBoC1pUb1hMOmY0gkI8STrh2UGCS9pfsMQcRIk8P8tPfT
fkvQqOQMeE0oO6E7GAr+zYrImCHwUYSXY7qREs0/BkCOVgbpE8PFbysFnRIbIKOMPC2hB9BPzBPG
jL4b9p3Fu2VOkufjRKUjAbSX+XPXVNimqOKMnRUQgCnvRH9mQYzG0Y18zEJqst0jyGGrpiu/pUT/
R3X8/7ESbFHK/1+UYCl7fRE1/yEFWx70LymY8T9VVFuKYVro79Fg/28dmCUtoVYaRjyiqVuPeKr/
8S8dmLz8idtVCfUA+jGiof6lA9P/p4Vce8kx0eXlGZX/Fx0Yy9z/IceUIIBaGtIy1dAUw1pSqP5N
w8pKqsap1IQ7tbs2hWWhB2MJn5o5dt4ntW6gJKl4P6FftCujVle1qDNQrERzTf35Rx/LX9QUwgat
JrKqKQKH8kXcZqwL1sjZDv9Ky+uwEe/JSplKNTuYMlhmFi0OdMG+lGLtjSg+U/rGudR4GSvtMBOO
64yaQUJvQwFSZLimypLoXzSM+y1MiL2sSlvU4mx2dT0NmxRx+lppWCLS96Eoq+0wYsLay4cxhXmV
13ARh/hmTWyXCbsHo+AyQcShVqsAd0qhph2VkGazCmvaoYlTpAsBDvvKlvBSeT0Gm6GV41Wug3sN
tJNL7TrleX0hntOZCB3ClRTOht9i3z6kNH0KNokBoZhD2smHVmyUS5ub/gnbO9Il+oL5yJL9iegh
seKa9aVG6zOicMKmVPSUUsVIRVOibRhplCHxCofv6vT4gVvb1qyqaZVg0mTDZ7LwjF9P1DybJLN0
2qCYdOVYETyMnyRHjYRn1dLik8brNXU5e5o07Eu4nDa5GqtKYoJr6UzrjJIEPPiRi3K461clgO1E
1jRA/vRTox/AqgFPRwbLhpkWnl6MZ3VkaJnCnEWiPl7qtDdgAzE8QWXjVL1ABR+rGMMw1RxjxdrN
bkPa1KqWVQPOcfOaDQbjzhEfr3xg6FrH6TrUcxT1Q0HopHU2pZ2Mscd1RsWLNonyS0XsFBcZW1k7
Y/+RErqKS90tCoOzmYbMAsggHAXjXfSlfTI0yFcGwK9QXUY3ha9cdFI8mNOZd18LhzUiKUcm/Ggf
WUYEHwLI8+GLpFgDrZFepq5MZgOTJgBtdN9AW4rbUrTbRtdmh3zU039+8NG0KUxf+ig9JAhksFrE
KC4oz+irP3zUaNhVMuaSqxlHPjrHwS832eKnbEaCssImgtVZ7opLQT+4WFGZ5AzDfCVklnBOGklR
ejZ0pFhoA6CMJDgYytERV7F1EygSciiF8bcwvFbGFJwyelEkU5QnSmECMrYuobeHrNSbZ2wzJjdk
1wDkdxUI5H0lxT+6GR5zX/pSw0Jb+f6Cn+d9f65q6SIsu0Wx7BuzuASdi/jtdTpB0hQzwcAuk7Pd
SMu+M3Y6LsWt9G0ue5LQiI647FIF2xVuw4SZCt1E4gE2HrN6mAkdbRB9LvvcsuOhmGfkveyC87If
qmyMybJDmstemS27ZsX2OS37KDa/g9Xvhh5dKNusxnZbLPsuzjg8etmLp9K8xT3qF8xSAZ/YsE0U
cLZazbfisZcvu/rE9i4OlP25UrnjsvMXlADSUgsEGH14QVbuCOmljHDJTVr7I0Zqasb3nggIn6gr
KCOu/VJpEJWXOkLDR9QpQ0zKEf1Rl0jDl6wUb3JaLrhtu9Eq5gq+SrWvL3UNA3gkYUJ9UrKnkYjx
EBa+qiGwHJLHcEeheTa/6vCDILNx/YOMnBAX+U8uZIxNJ1u9EPSBFIFaK6HomswZ/7mlDkuXiixS
JexgC6D3voE7EVKaYaY2X8Qc05JgeEHOgAWh7mZLrVfNvmtS/EVKh29JVcewwsKvdKkQQRa+6qVk
LNEAyO3wW+chrMSk+G7TksgJontZeccdJlqBq2AvYvcVMMQc5V5nGRRJOCEQU0PNGtI8MmvKgvSX
oAUepU6aG0lMy+eivuRL6UsJnFqv4VIRh9p8s1QA75JieVqKZs63qelOOsV0RFGdU1w3S5Ud6NTb
+lJ5l0sN7lOM42gT7UrKc3Op05WlYu+X2t2kiI8o5qORJGp1qe/zftcuDE4g147yP/8JaQXSpSeQ
aQ70FlYA7q94c5tH2Ri3YYYeT6WhiJfOwkz7zJFLER9iMWQiZyo32U/vKY4njvFoTcRtiTfAVCoY
3/cKoAJdTFtFt1GUTmHYaZ70XmIlD1MwoKlVaVKySKSNjAzq96U9ok1Cozc4Q0CrX4mI/BSaKcDZ
X3pnNK6xo/g+tn4IA1EVOKH8W8zIaNrBIuahjYuz1QTGitSbnTSEhl2Y7zI19qEwAg5xoVnrcfF2
scLhLFons21NR5ej/ixM+aov6z+zqWK9FsMBoHdmAexWkZzQNkfmZxRFx17KYpjHGKKxtlwF+k/5
0YjSkap0pmYdCyfcTvDgC86BBki4pN/mrNxxpPn7UJg3Q14HLoJ0f52StjELi1yK66N8tMUTb5Lk
u0b7xO4aRIr2uVr66ISGenFNpbunx7beY1El0bBSj10ItNRPiGCECJL30UQS5TZLtz6wb7TpuM+t
+Tot/bxFY9/Q4Fs0+prQvy0KQx8AwFyQABlIYAAaULPBoe35qAZFcMtkqpGOS9t0wRMaRbpTRhTb
Lr4ZEdSFqmZXyysjAWGQP0i0KE+8PSiGyuRaBhsHYcZU8uK4jSTmzoyosdPppqvKheEOldMG2R8u
1XkrhAN7MbCIzlc8LThJCmBi1UO+GYFQqJYI18Bk3gRcGQBZrAqCdBdB//N18b0BiBEXQGZBZqrx
yV+QmnnBbLolNz2iigoa8JxuQXZmIJ5ywXq02pHC87QgQO2CBeGp9SUDDnUZW+mCFtFAKFK4KiN4
lWpHS1xlXzLwUgvMhDvnlwzsFDRvI2iFHEnE1cgrbUGnOvPVT3Ai0a7oznR4xLGT64aXA2pxokM4
hdME2GUAesWAXzMNZ1ONFytVnyXAC9ks/siAZQ2gGUKwnQmI1mmMTSe8WnHj2IsLzlYJG87Gdbng
b/2CxM0LJhcBzuXdLxqxziswOLGzBb8L0uJ7JLU6+VYA98IF5ZOA+5rcPzaB9kc3ZNkdAQSj9FQu
+GA7L6PImBFOCngYLyiisuCJjM/KBV8cFqRxAnKcFuxRAISM8nKfK3rnUiAcgxKc0lwQS44S2CUg
ZgiY2VD6ccI6cv81W3iNAXkadfAV9O1VBwo1l7pSrHC8/KMClGLH19oR0GkFhDqajK3Cpl4HBhtp
DJwnNcK2YAUvBBKvhBAezzst92Weu0OGpp3AlwLIlggGDA4gvgDlouN+MWLAYCnAgUhCMGplLC0j
ADDM5m1l6ttkQYbbEdFA3S3Fqb8xEfVjGy9vxhDv0llnKhi1lictWLNsEQlVJRbf6oJElwVT3tkU
HSnPBxLJpVu64NZ+j1jJUr/HpPfaBdgG4I4Bug0Ab02aFzsv3fHRj9TBrOHrpm7R7CNKKMzNnLzI
D/Rc116lOofMFrcuOYdHuYklr8XGC7uoekNM7rZOWOjUBZeP4FTrCvtgVsYYCoiYAcXA+JwyuALl
yyazjEdwG612eMAyunj8qmHp4uJ+ncKy4M/mYyLx+Mvj31GF4sPsFg/X5YF//yBz7Ik3+q8b//7l
722GHMKImKLN46n+3v5vL/+48fHG/uM+SRLvFbnLvaTLW2n1uB87LLOVx6+s+8x+/z5lpUkbUxlQ
jkM314rupTASdJfLR3r8kOBL/PPb39v0Zd7z958dc6sdzEbN96eV1Zmf2eM1HvdS//td/7kNu17q
1G26zKYegrFumWTNWSfhIoWPqPYYhz1ufNzn8eOhPhv1GsaA/kpmbkAYwH97/N9/9gmsxq4lratK
qSPgO//rjhI6MzIB432xKMLGZUQXViNVch7hAb3cRlAIs7u0RQYwRv66YbA3PkZ8D9Vk+Bj8PX7t
GAbmCC6wqKiG8CAwgzmxW80alhmQpa4QO3WYmTb069bembEzfgxPygte3me02jD591QuZI9fIcCh
LbnNNypScM/iG14sFmAOlfQuepUWzkn2Yh4gWcW4vtIFOdAif+IzZC1Q2lt3HEvjKX01L8o4299M
e+UC8cJBoh52kPUwXi3dclh3P1y/9Cro/eTCye41Ho/7AsM7XA4/BxYeHI8yjwGChO7S5tf2O4da
OtnZBDvULXrocQ45SiFbi6t8NUe/cDBE8ZgxMf/OhzXoW+OMtv9Wvib7nkSc0B0QGiMohrT+QqhL
x5Z2TD2zXUuvqrpDfDBKo4uDnImYJHAu6dmEbOFAnUqQ+BH4QzwBzWx4Rj/3HLTr4lkooAEd+Kkd
8hBnijncyvI7k5ZRhJ0N50Y48hOqCg6VzU8Ph1nviJCzg37c0vdAxvKg0UIwEzYWyXH2NDhsyXmd
7FhHW9wvhQ3OlLTWuLKKUAadyFFfocSpr+NzLF6Fz0tTrMn8mzcaoNs+fcnuLNDpJbKlDXSdl/wF
UwUHY9S1z9TfdIMNdAGKXNuws09r/W5YZ0RSZO/48MkEf4fveUc22A6ALgpgasrrkBJUhS4RuSXG
eZ+qjQ/CanpXz+VqYYgGB+vYInd4hzMp3BftBHRw7ekGg++cwm9HZTPuyhVsE1VxF+Zg6juXigyg
jeleEmgHzP5VeFF8Rsbxjnrx/5jQnU233agf/qu5hWbk6ZfoqG/1P/kX/8da8Ke+4TsAA0FifP4H
Ul97U2NyUG3/AgUC8gDlFwdA2VgwQ+5oL/wdtCLd/REv+S1z9Au7IpRGfSusFjYTdi/R3f/4tmAB
wBdDNZc4qIBUeO47CxYA/BTtAohkQKZaE0GG8A6OohHAUCiu1U9yJ6qOhGpXce/F6Rw8v6O4l9w6
dfaGZEtnaNlpUbkaxAXi5DDxhrjL1MCVnNFZ6PXS8xTb0dU/aKcf5fk56reC84NDX/0FQQpyQnyO
VgKvjpnP9TV2O82V9jNTSXupRZ7G0Es/YLhlXEs5yiM44w6cFOgzlfATPOXnCR5deYbaAJPriulW
vye2q/LmfcRcjU+PbGkvROttcW0Bk+4QZv51K4DGOthl5gry3wTqWnAFrCslduF/2sFuhrRw5Xnj
c+VVPwRNcy477Qb6N2z60SnfmgMdimy9qR44C1iPM39zsn0fmYWtAbzXUFaiU3esz+1Lq7CETGfz
OEIgjN6gsW8rJ1z/qNt6U+FGi6KsdY3VP2fKT4JKCfkZF4YxufXtO/HqDSaxr2A+7N95azcxbwXX
zdadYH8ehZPvwsOA2Ahqt1zOfJmcZXvoJMFuOZjNz1biz8MVdqEPM+lc5kc/2BpgHFAr9uJO+4Yq
skgfZmjNMOI7nSt5g5Y9OoWXwAaRdIrjCGEVkIRx5y1aBQsz8B6tkh0Em2hHn1M8UTBx5AoPMlOf
PTEss42vmCplJR7nbRju14W+rmU3O92L8iI/db85aqXpXAvrzpmrDVMAPVvVELROheVUn80pep7w
iuXqhUd1l/9AKRalNypdoCxYczB36akXowGHC7nUvXE+CAze1c/+D8nDeXus2rVKJIx9n11xdszf
COG/Yn+hWdIdWXWFk1atkytDn1vVuWbELT2mCvl2RqG+HOfwjKgbU5HSzX4KD6tKaivla/jJte3M
dHdYsYRFq8iujpwseH2sglUAd9ueruF79zR4/cJAhHL6v7g6q+XWuXRdX5GqxHBqCw1xHMehE1Vo
ipl19etReu/VVauqe/4Bx5aGBnzwQrPH1EwFYWrawHXIjUCa4hcM3JD3Z6bHy0kd35Gk4hGBRXzL
wISCjNptPbgDq5CeOVC99cQaSRyxfFL8zhvuks3xqZqnnpbJE+ghrPmg/sPN5vWFt1bOzKOfftMN
+LqdGDfli8OSI7DZz8fcjtgcpiioPkDyZhrfMgaAga5AunN3/lqIVEV7Roma46+aQe5sO49afRYH
RFN9usTij2KTLK36OXZHHwgaRkyAf4aXwhvD7bEnhHip/EThMn/+6DgFP6NrfltZUU9covjb3rjh
7abPbD1zGCToADU7iCW7MOgQ9rHXh94fQaVu/0dXaf2C+Amuyu3uWDwmACRt6qwPsIv24bV8rO7V
PcIsRqUXtWMkkE6cMK3DQEj3cpiiqO7/ruoFsfzGS8Gi0VX1LKzhGqer9uLCkQSKKBU8OpDTvfjl
ZGAbeQXGJGGJiM9gtK8vzHOOt/BAS8cRnchnWqU/JrA/FwwkikzK0WUKdawV5MYYR05SbnDeFVfp
q3SBjGWO9CX/FgeD7Ty3vo0Ce8Z9SH0OYZj01m8OGpfkEKgcRK67kWM70Ei7g954dkFzak8fVTce
0gjYNnqI1zVIfhFR2iMj6VTGQ22AnxFf4merZ7P01ofsmcT7q38V7yzU39gG/xUdlGPzAfx1z+bJ
noGlH5qmX8YR0GEW7dzoiBTMAd+PYH2LPsMP4agEzTFyBZsCgLkfXY7YQ9U90qOiKp8/yp/REUjd
TAUERpHztzHZbE72bLioGOYvjzSR6SVvmE3kZTeMWHc3JY8hBKi8PUREqbjf1H7epilAMapGu/po
gppLHXbHbiOSIPCXf5aEaOx1YNjczjNTm5VvPtZH/M/3JA2CRLGCcGitPkpiOCToU8Iqfyke1TGH
A4N+VQbSC/DeaURvU3GlwjeGm2F69XSLKf0mMSBbMYh4tHoaaOoxTVwJJrCx//VMfS/4R1v0wCGe
hJtlITUJqRddFeCIK49ccaN2N3y0l9hNrcfaNxwvdKlm2aHb7/Q9s/xJsRNMLpzpOl/CCTThV27s
i+9GeG7R155/FLJJWQFNeqxL8YA/sJB0NmJr0lCjmw4p/gXj3AcgI9/clfkZpd1uzmdP8HvjMzeZ
HENQ273U7cL1WcUGQQzgnXFcUaZCZIgSpxaeSg3gOYhOofyWn1s0FnQaxa7cIFypy9S+z6FvjR8q
PD8WUHRg25H83C0vqb2qvvLF3sZ5QiAtGcWOrY3lP/Dkimtp8mxdwpXmnnH8YmUbBQSqLLwLO0+8
m+LD8Ats8A6wVdrXNRuHTQhKQF2PbB5PnWprT41+oh5fQspAKXN0vtcj4uMrimXI/mNyiEZBhymR
s8p3haXNceXorDEbcz9kYYD831aMm1z1V/0Var/b67/IVZmEEe/1hXVuvOLGCn53NwZUTAArg7+l
6E91ZVc8SYBOp32MycBkt/2BUkkGOoo4lxI0XCgQgivUd3T2QPHuYS+gWnwbhi3ekacjpCiZSlCF
6HCA1PROxsZCvVBSWfMzBC3hKUxpm+9pVnwYb5AITPVhHl2Gb/wRIAn+jQd7X86Rkjkq1+xxJkD0
YbTzi0DigRlBUMOosCk/ilPQqCDlGbi9sj1Lh+U/ZC/ZIU1d1jPteBpPnL3P6uRr0UkziYj183IQ
nREF1PVUZY/zsdqn+DNbbt8civwYi7+CekoTpyjtDzykBPxECItkJwQ3tcNmifP5DczY8NA+Lvdq
ciYZ6cansXGazBuAww62eO/AAoLl5Qp0grRA0c9Kd1uEl3B+N6FFAqYgZkh3xQeEEyLC154KMyF4
vKsQyntaLzMkAxdEZ944BBiLFw0XAlTwbV7FnAehCwwH+coA4EXlIf9OUncOt9FjKlX3HCXYZ5o6
hwXX0CnQwE4BcXvMkfKgf8D82cnIU9S25I810u5XPT7Mta+Ez3mKBjMp3L60Z5puu0phNwOP3AMn
q75aQHxifjTItpTHQboQznA+9vWBzW76NX8n8E6UZFsbBxXL8JBSyoCx5civRbS2BBfroybcIyqp
MjQXmrTRuJlLmNBBKqR+3I2g3vpGcWxgl6WgT/6RJ2BmZd6ohajo4oMOF+Fu7RQNgCvFb0APtlh7
OTg8C3u20yYOBIneQL/Ou2zTz7cuJd0wy9tcF5En+K7jpzQoDV9ydXiT6Qn5/C0I4xzRbDo9C5RR
N49PlKNLi7z1hKMy/mWbQfhTgToTjKtEAKkujqjbbcSfNL/2NDPvPID1i2gQfTv9kMESYTI8Frjc
DzYI31GgXXKM2QfVT9N4bEW3EQ8c2RLe4OrX9KFS2/qqsf4ll/nlVEJh5VcOcSJwlsEXHzVHp/kF
ZZeznCB2rg9UvpdfNhsRg6/UnRSXY5rWsYjoWeIvxMvCXXP7wo0tXweW9grMFdEk0BLE7iB+QDYF
yfzMRbPnoImtIB1HLYSjiICJvW7Nr+DPxmeOB86nXX9h3WC3TgvbvUj8Gggc9XCXuKO/FT71qz2i
GQ/RZ/bZnz7qoNp91D+wWV6/VzKxd/A+/Q+OLjC2ECEl30/YmJYzDwHkde8zRV8oC3S79pFc1k/O
xTVFr4waO5VZ0rtP4ZZG9nwDUmR9KvZ4mWEIfhN2GXuFY8w4gQqHLpCjlnoH9PI1vrKXljbGG8w9
jIcRtfc6xL8dukl0kYlS+be8FOfswA3t+pvmb8UDr53c7eCl6v6FgBXbDZledigvJUYkT/MPYp6E
NAn2GpHoI9WvUYxgViNF2X3MzMraAXdsydQ9TFRQ7JCZ2W0DSlWC7yZQ/AFkrIx+7mNsN9N5O0jm
G2uLTyJz95o721h1HTwWXMb1NRH8Gp9Sw43Fy4pEH3MTht+xp8/sQTuZ8Gny4z34wjmQEOjZZtny
mzj1T8H5bxN9GKFdoGW1JbL75p94l64sdz6lIGl47O0h+4GaWPzisXM1jpVnQL3ZgTzbridCH/Mb
FZgTQPktbSbIr2s/v4TDpUzfV+PQyegFkXtD/ikK20yhhHFGfmy2IKSuEBv31mv6Rk5uuBJy+b78
S4FJ+MqcsPiGsDFcZYdIhw2ydE32TMqq8yNTq7+QqUqvhJdwb94V0VYpF7gXMeCJGx621Th17Uwq
T3AMGgeW0sLgQNdP9tI3haOkgyDrUKymo5+HJC7xjtSiUukI75IP/R33OVYNGH/IAtmZoEmznn+N
0QVxep+RmYEbATe4tM33ypNsHLargDRDhL2VXVr9khT/4CS+8uH95GKcKHAcNxssBC9fcbThZIjP
gluJW/Vg1U79Y2TshqcJvRVXDkKoKkSzqvJYhT4EKGof+qPJ+vplAgWhxz3gwpDs2bJQUFyD0cbU
+NTKu/pZiz3hO6xBagCIR0LOiVzrcaSJo+5DKi+oy5wQxH9tvmHtn5CEOYav7X3iwCTpnHZAtCJz
F1/3Ub+/tcZrJeK0vv+cEfXegbbfFa6Nl+lICGEDkcxsDvsG2Pdn+G+84b9aMb1qnzJXltymbNfo
Niux0p8TyzZgCo2nenybPjnP+JiPwoPd1fTvr/W/oqf5Qb2JnE0V/tVwxkgyPvLbcwVL9tRdiUaG
D53jutrL8rGn8Aprs/JBXFBm7IljqQ50vzCocH41d5Nmr+NO/FWOnvVEbH7EE578EjLFQA1Tfpff
U4T7qMw8RA/LFAyyu8jHjI7uegIqIrskExzP5Y1YoPiQF+/ZoBvGTG2gsJHQEYRt+/QuofrsbsWO
37T1cje3O2hvHj8V5SO2cskcCDQ0urO4Umt20lOX4UHkF8YdcPCkPsKbql+p+dYGaJjdTBxqQr9/
MfvLjCeJL57h/tTDMYNjXl7Am++r/KviIGiowaGOukP7qzAgC71RoUOfWjROYYkx0Bf/oyJjAcHZ
/vOghMcCKYepvlvGde6O+haH6snjCIewrvznrNmb8Q/yb6Nw5DPgFg1e+K+8MOu/qY1YqjdDfg1M
w2kxZ6SuR46/1Udgd/pQrHU21tDmjbonIzzC1IHVDNcnfKdORwiP3OorES/ZEgVL0InhPmCgEXts
7mFP+XwPp/KV/2wVN197tZ6a8gnI4DHU9vr7IPgkXg/Me6QT0X/GvAsy2sj2s+JTEbO60guZhll+
itO446jC+L6CqJWf2VH5GMrXZG0s5phdnfA3cVs/ddPaTjTbml54sy+Sy2zPxOiGC27cW0FXPiLk
CQeT5PNVeOAYgvjODgPihMYPQVTtyJEPda/y5Owhyex2dGd/G5APrqib2EhphO04KzcDAq6cRhc1
DNP52wGLM9vtjVy9vhVkNXr6MH8xWuMrsRbbGloQKaJzzD42PeLS8H24x9+kLsTF1HLZIBOXbcmA
q3AksTj+5jV0z0S9EWKmFP3oCXX0H7/Y3ea3Ap0vXqOjCXSETded64VEmaIGS+uBqD3HKPG8IIU0
+aiTxa9StJu/JJrYe6WmNAPPNfMCUnvMecGKeFCoxldxYqVdgVQY1i59FmlTZmheXDrTEdBQ8BL0
q6kVYmNKD+c83VVnOTTNjrjaZZEpX/0NLNmJgkdDtYYA1Hwnukedki+p/pMKEVJI1KyIEUDJZi9g
9vHd5hwAxqL4UnoZQE3tkGP7BymLiCrT95Tc1cM0OVpIDYawBGQEahAjVaXfScOtGeDZPTqkwZtw
oybKluFl8YGSEpfFA1K9cfqNKOf8UzkUmwXxB7fCYCXaTanHiAJMyUiRMpiEbfi+TGfltbxkDmfb
O8Mmpq8hcRb5t0mFBjVUpGfFr3lnvicfWRSwNXA1xX3+4p3YVjQSdhFWAmHqJQc99QwzvtqbFQKY
J+VLlY8yG9xHfJsewJMzA7OXMCVJcMJzml0MDQc4MFg3di2ZkSG3uCn+eCte6CRrywlZr5eYScjr
6+hUM6m/MiQ/b/ORhUyxGiTYg3lmglNpMjl8qpqKosOAsHcVhFiZQ6K+pSNgNybHMnepRUvJE7MX
rX0tFo9WG81Q8tfsmddS2MFlBYtpWXN57jyNUaO55KDAQceCenFiPMZEfI3D302DTYDuV7waG0OG
qfV4K6sMIoqj2ivdGTMorfdK+NeDjoFdToUpOVBrn/UPGNZ65NdqQOTcKTgevgps/VyzAPu69ZbI
z1tvhjHJ5Em2zIMtm9Qa8AsQCWZlSe/X4TmoUN0u60ja5sSCLXASMFVuBCaYJCsUKyqfq+daeWe+
UCTmM/V0nm5DgbTZxob77ZU7H8hOxnjUbCkQ+2S3aPdIo8NZp5rI16Rc1R0qgio9pzAk1dGnsV6x
vOOfev5hUIfpnT/nc7Z0xWage9JzVGqODCt3xH3VhDsjT8TGIoNLkujX0wLj18gwSls/xxgfOQsZ
ccZLFXzGKBVtE0YR+dWOizHQlxoo9pAX1zxFSpQfzE7eU5+vnHuh4FfiG3edU2xsshfK/nzD5VNZ
77dwRONXMnVrdkpOPlJq9GI1upl44AxUNZklPDPulWwwhGrCgiUqm3eMKpQVgYIGkkmseDreQFtq
l6cOM4W7Ym61hMyQ5PU918gjYldgKoUaO9xVgOxh06L8sIo9d/Qdu+ATxsoXhX8qZfuzGfkSNbTR
pU5CqXIwnW3Smo4uvTFX+JaSq6xt7/2fT+YTrD7gElTSapBuO+6MOUl6UuO8zUSdHC6Ue11ABGEd
lHlzHTD8fDwHP1T6Fc/z7RbojG8PNNrzR9w7epI8Rm6HSa84XBWLiN/wEh7H5M0xreHttrlbed5z
aXkHvWcbAq4R0WXuf0WbGVg66iEbInPPJNgeUg1s0y5BtsE32ambhoIAfxvt66U7hQeSjQg3A+pd
NYUWhLMgik8ffPB4o0sATSJBPWPP7fC/tbvxhjplHu2Bx0NdOCNrVtWboV1YFZoasOQLBR5OMNAV
0HD8pgks2uDfeIi82bYw0J9iMUDla2jWPRtHRCJ60+XBskD4DF7IY+cOuU0IvbU96l5zjWRfYG9Y
nbW4NsAkt/4BMFCiX3vclvIepmABeRCNG7q6li096/mR4omQUUy4Mef58BDUswCU01mMxxR9ONGu
jEfuB5MqchvFN9YTj4HXWojhMxcBplB+lrcptUFfqbgT7jBXgXXep1+t9cCNMspcBa/jMUjmgcew
UlIwoNSf440odecPsOaYLHw4bOYHj3Ie9yE8XMnjk+i5xzkBNzooLHWagNZx2lafQdrHVXHZ64nG
Bssiq/f9cGSS9Y/DEw3SqEUex47Sff+cA/GcGWOcgQlbQOl4tNhMitlw6m0FJYzS4+pYx1rsEDki
Q9Kljgh/Y/MyL4MniCxsJ9ZwHfv3FJgY0v5VHhTqGUibKLumvuvkc8/br+5SepUY0Bq3FAfEWCY5
Edr82ivPmMscw2fWntHd+Jbb3RBceN4nPnF5KPnGJqZkSyPzljbXNrDR0QKiA+s4ARLO5A3+hn+H
V2cJFXvHnDSRhJiD/4wwe6mAHgaaDNIuK21y4QyX39IxX+YArBt3tuDITDUYBwsVlSKEBffl1nXa
t4/qCzU8RqNbnSrz4cUxC8EUGDLqkg4DVnZ+XLg8OgaKrrUSO2B1cgCfDCw7EN+3GjrMVH8gqKE2
Akx8n5UHxlTC3gBdmr8FiepVvXOpyaF1tOe5Mi1D+nbqVp+c8qP11VxD7onEicmYHBhY0jwuifvf
AEEI/ABk1R0k+jsMFbfcFHwknnBtcV/XIx+/TYKRUuZ+5HkiKpGBOPFUqpxkZShA0cVyZsszWkpq
+HIsu8lq9h67577ZiH5ggZ4S/Y3FaB3jb1CqiBgwX4U97zyawaK7aQk9a8ckI8ElB1bJ2qrpObMw
2TuJyOg1wqsIxvNv2Zm42Y3bSCuMAC5JHJBXzkxCC9S+2EsweRbLINGwHwVR4WwDrtsqHSlrr73E
5A7s5cC76DCCnrIXFsVyHJUrkP7mmTobSA7LPEq42UglFaKrkYcey2BbP+q+McEXYi5Os2MzxB1O
/IBH3TTHtiGpsC0a52BYHsIXRlSUzyC7Uir3iCpANGIPkXdW5+sa/Ae/Nb+2ea1ceZYUWkUaorQ9
m2TfU6iH1y7kLitr6FwAl1Ry2YFKyqTAuQrENAz4BCZuwBSiLHZ/UvzmwQDfL9sW2hT0yEfEUDdR
H9TU2J4rREjM7S7GyCOBFgjUWaCtk5KUfJDu4oNmxQ89on6CG4ksHqdPPagUrDQQmWYaVNOn8A1i
hW1M/W0OgoUU3FMB64gxJbyx3oz2WnfIDMJ2wnkhAFkOP04jSDlbAjpb2K0eleiBzl7UHMf4uJS2
Nr6N/fPW9aKUEDt4XSus0PbAXiVTcuq3g4a1mIl79ZMygkWbxqsbn4nJo2DKgvinJIU9/fLACtSo
9RFkGThE7ssIORfCUIjXWxNvMo/8iq19iznioLsKX3xv4o6bIE76rHMLdcBT4yQvRU77g5A95fTM
lu0ueGWFqh/fwqZFZg9gJExbwNbYTFoIge23dS+A/XynIsLHG53NyuOd6ThxbqOZzhvIzEaa/su2
gWxndk4lLWAnAaCMGFFZukybQbuyLAGnh91Lw0bfufV4kHmr1YHR1/XfTHh6IKFyZen2CZudzYSK
06eZGwLswKoQOnttbF30JLSeWZfryAMDAzMcFVjWE/x8V6R0jqShcOXpTLlTj0d19SnkMNxCeQ2J
uNhY/jYjFmv9mL8zZ1hSXBk70TpuD5sXMZnZjNg5eESR6Il5wENj5ykAreh7zkdexnbZfQIIYYPi
vBO0gJcP3kTeTLyMvSaYtWJfSRe2sSE5t3BUUS3O7EjclGL4MD6Vs49iGd8yhgRnrBZxJkd9pIOj
WZTttyYDj5W/KiKIOWDGz5bEYQclJ52nXam+4M9MP3OL93grQpDMYwvJ1w5+BwDhNKM6PDL7o2kv
DgFrhnparnw+gQmgJUMkxt0b32zyj9RGSdbJV7fjG+QJ5U+QRTmiTsAM+g7UXwDSgmIyh3NLhQmn
PKTFekEyXXO2CuCkqorOq8jm8af1HTV6dVCafmYwrYQyQlvSLRo13Ljykg22adbuMLQNrplRSoSk
Tw+rmacwhXrjAHsYvn2KH0G2aQpMIhpjunrF/E85SEOlHKwGUQAxBURVqkUAYe0j7aFRwP6WD5nA
nBKbLBCnmEa3AKklgdAO3TjDQFY0xgPmnxEsellmJU0Kcg0imzhWByLqxNJ0WNrsAqNXcKWVJ9JN
6n3Sp3yPBL0BsWJm5+rxSR/j50Y1SaQiGYm0FQ8DY9V+2iL6nEIOmVrhdIZc6g0G6sFsaJFZBnD/
kVHqrdzJDOk2mxgh6Ntf/v15qOuLGyKk9/ejNlMKghzETrYXFEW2+DOVmzLBobyUcTcvOswOpiZh
yIbxlGxi6tn//iNHK0DMv+/7TUN9kGtzL2FzAuOhbg5RFv//f5TO07SKo2RaGsIN8em/L0j19Ntc
9MFRypIm0PZPOy7IiP73+7+vxo7pV5ToeHbYOSRYKiChvn2ZixVfClWdemW5Hv+03oWsXaDgz2gF
GQZrJAHvb6MR+P+u9k8Kvm0ylPX+qwr/nz9swIWC7OQ3f/f198M6C4OxJQfrO2o9rQES8u+T//5J
tyeT/V3O35d/P9TqBrszOomzAlspKsSGvJKTrt4G9u+fafv2//zs7xd/P4Mh7isponeKMZ0KI0da
bIwaoC5N7UwpiVwcQVrNmpdWlLEhb1CG7ulvyFE32eKoaXsZt0Vi1iE1dUfLjcrrhPo+UZlZAYtp
5lbeTqkMlPO/LhdbMr/wK9LQvNXH5lBh2+1MjUZjZAXTllJCS41x85AsIyxYAMps6osSkg6OFXfU
PGszJSTvYDbhuL00ImO3DCZuMdNjjQ2YO4qIFJU58k76QkqUP7TzxiY01czuRvyfrNn8Krpbq1EQ
1FqpfBZphSSk6yL+SG5kNqmnyTWNEIokaqtfF1l6bMSl8hQV4GszIaA7E54sYA49rdUx04SgRUpA
fQ5VXiXOUydROdKqcXjqwFXWVK3MLA/PdTEE2hiIiYSPWt6imj7jyleY5FqWNvpdPlGHqlXHgtzn
FDMjHS1uV/a93Q4lgD3jlEWoMy9Z8zMPAgd0RBikU22LaprpyNjQrecQgnto7OkqxMi1kRUKdGVW
jIPdxkSfYxxNexo3gSlRcesJREghkWFg3/5SiX0Anj7R0a/DDwXglGEkgbSCQaqoMpsUCPUpC2kT
DR9jxaC1zaRSeX1RLHKHcibaFBEygKwIWRxGGyrlkzYAzRxB/COlosRvzRIKJJYxtP+hUr28Sr8s
KkAarGt/VgQOr5zgEZctFxembI/KT0eCRMqQYNqN6WEEpWkoz0Uj3+Qt64IKEZiUEIF6waBFbt+0
LjOe2ptrMfTzeHqvBq5YEJC4Q2vvNPQzdkecXZtETzlHK4E9YM86zt6NnmhU1L6s1NJO0cABV2gQ
TeskepV0MkNwzEMgyMtxiEeU31HdOVrKCFECvabRQIwpl7bwXqpCJ5rK/AwdbEII5YQEiXIu5fq6
TgMIKRq9UFDWo2Rob42sACUYBfwWk4oFZNqN6eVyFF2n8tIpuvWKPMW44lk4KeaxmMsgTao+GFCD
ycIa8zWhPRuGNiH80X/okSa509SAVWHx7hsB9WEp4dxLlsTOIzPZJhF5TmIgHlkbP2W9Tog2wW1L
VfUHi0WqjYXi9jrxiDCWJQ5UBmCGoiuDIcEe1pC0YAJJm64IW1TGBHkvHVBHFugCrT2GXRLn76L+
GJExoVwBsQ/ax4MyZvJByVZckHOi/yX81BQdOkc2nbsxirzluWgMqPKSdWrr5gSfpkcKtTjmofRP
WToINDWFM44Aeg0AknrtqGlS6gnpKLNcnb6QmoOIhKsOebbrWvlQAo6A5heYI9pyo7yQJNUpNsu5
3h1gSA17MdR+xKIqvKLScRPJOQna7j615cekIwYwDpK3KvnDNtNh6lqiowm5fDLiBdkgLHTlJHbM
GMrbBEWlkTpvJv5WLV9QJH9KaijNOlQbfAlXu10nDMo4R6x+TOw1hOw9kRVvoEVgIEYDA7bRjEAY
iLc0uRJdOTIORT1ysBjhYmdDjGtm1AWSKKzBpJTLVY1j5CO1I1Ok+MpDGfFOwOt9Nd+lgjxugOam
T3TWpo6yYdy+q93sq2YvHNcEmIawESTreY1cxezui5jPgSIqp4ZHQ8kR9HcUW/tlUH61ifwGxtVE
TYCoSJKWh5n+7hQh9WAl2nrRVOW1tfBntNY1CdpEISasKES1S09OCAlLrzPwZu04B5WEfEYV00XG
wSKUFLtSoOmIjX5b4L8elkidvCREyQG/S/QNCWT0vDoNSa1chyZ9DiWrwaSqywI5vetRJT70YX2y
olU5oj7k6FkiP/fLSFMHKFbXCtJxQq1osX7mZUh8fLb+LTHSp7IS3zFkhnIaVOaHkKzjyaqrM9JU
uZdCOoY9IH7mG0RCDOlnmXV7Eus6OWVS/FLqeIuLdDKWXDpLwsq2aY4TpgZG7EhF/cIs3deNUJ/1
oic9HyfiZkvLnaRDja+PtJsqtE6+aroDpfQ3ncNT2skKcNoCCdCasLOakv6Uk+3mGW2XRqUNZGaS
fhzC8blP5S6IYOjQeNhKJHCHozZNEPZsXNUo/nWGBD9A+g4hqUMCnaagU5IMdXX5tS+iyYlVbfam
scYEwxiDRls4alWkHrWJ9MhA/BmdnxdpVMBodMtVwPsNMva4OoVZ2FZVoacqW/1JnnFAadhaBnWU
3UmUh5NcF4+IV73PVX9pi44aQTYr/iqOJzWpI6/fbA4rfbqpVA3Rq98zeJUnyHgUFH1k2IaOR1KW
LUBcBAVmtBwG8jxi4y0J7aHXkPPqdIoKTS/nz9B/LtMyn4QxexBS3XKMtYAFQUDf1E3DiQp2XkJY
M06F8qdMKydPNYf4XcUIHO4zk/2pVCVK5YYZJETofoHTNGJgw0lYrCcJGnJUthYtE7MEwG0LVZf6
9djdkcxhaxeoKko6ydYamd/JSrRZmXilNDp1qlaOAl2kpJmVBlJfk4OwTzaTHEojUJM+Bmla9dTm
TJwGNVEaPNWoQJmn4xnW45yV/yDu7/Cm0z7r9a1pRxMloxBl0pH712G8rKuVnJf4YmoF2IbhfVFn
wKwL2YB8XNb02DftfGpxWwQ3/BNpOoF51PYvsfA0aeDRM6tr3DAdf5JFDfGvBk1ZYUOgInxxjqLx
O+qM0MM+Tat9XLJ1iIAzZYC1CpqCkD6T0BdvN9/HrPuW+tFrZcKNxqQI3prrWxICxGhgCdfLwjL+
MPDCUKO1dzRppN0shRxBa/YgzedFSeLTUNNCNVPFnSQUHCeDJIc0vK80Et4sVhBRqmKoksZ7m1jB
JA/vHDhPuilnu2pTlKi9iXXq1GGIIK+VH2dp7XdqudWYxOqG9W0VpODglnzmJmUIvhoFegybaQ92
CvxnvXHa5qQl8noxkqE5I0xAWX8hYKFCYMZj50hzfVGkXj9lFq3XGSJOFqcwSdM1ZG/KvswqTE9t
OIAOSjNP1zVKrrOGwsMkVv5k2LFskyNpR2kWOtdYpFdFzy7rMOlnKW9foK1zTpqgN1MI6bLMljMv
FPeW0npERis9IhQBqklWdmgd0OcUJwRCpSsVsz4vOhIK7MJWscRdpUupgCPnP+m15uRRd0jHsXnp
gC26Nf111B2ekLqmfKHWPLKcgG4U6dI3UklpuFVLyHvVrU8H0mENwh2MriAZZDlQLeuxa8TEH9Ju
ixNLKmdGNz6TmtZeBw0bODDfFmaOq1SmfSwWcLdYbY8TJGOKltJHqzaXolIsEFDr5lzWkjIsDskj
g6vp6obJJSQVCrfU58VVewTNmoQwQmBnyofWnirqIGGqflTEvqjbi79Fi8TZLE6o209tfEwa37BY
pLUcsY0pTPCQdm0+DVIQjoW5V6riMOtsk+UE00Ix4cqG3bMi5ua5GansVjJKv8lGQ9hU8CVNOs7h
+iCKKPjJiEP45NPKtG5RAdD1LBKRvV+BMwIII6E+SFmbXYfESj0cu8N9ttEiq8pIwM8viKWGGdLA
CNh3TRJisjgH+gT9yMRpGO3mKT3kOapFepZRk8JyDFMghfDEM5V8gfq9RC+mNoI3zUq4Y5X0Fr3l
BhR8tNtoaRlrduosyikNInmOLovhw2JkG1+A9kmo5XdRpC6iq5L0WJuQYVVCGzRxkX2aOxOmvIIW
hGpgMi2Q2tThWvpxXx3hMf42i4HK1lolVE66j0Gvg1UoO0oO+eSulXQIW5DbltGVh5YyWom89yqa
0aVXeLgdUuONuJIYapiTTqYIjGwBmyGkouZWZfcmCAkKsvJoEbOkbdAuwNHJIig5JaD++7U/rPBf
uv5BkMfobIrpRVYn4Zl0V+Hs/F7bzbS3wyY6oWJj0mschKeqxLKrJFEwBrqaYsjxnfd00UvjgWQI
MWLle8piHVwzatSpWpS0HVbwW/3bGM4vlB000ieTXU7r/MpoGwgUVn0KB2WiIZEHaLXFB6Nu2Vua
+NDR6UfPLfSyJhvhRPI4oTR7wlqUu37StixUHA9LpwCcjOgZDoTO5SYULimwT6SpCIyiVx7VaQxG
yiNjFCbY5whA262meWB+sp2mCu5QmsjeafaE27rwI8MsOJpS8jYnHKsiyo7bbGFBE8JCH5pLt5Uq
twP22klso4se6bs6Uk1e0L5XCublaE5+iJO2iWgmLNG6pvS3vkmJeI9TWoXrSFvetKYQ+D+t/nBZ
VhrUDS6XjeQoc0STEqx5VwP/jxu6H3E8knYV2cOcKDfBmEaMzhaDvgdC919TBPx6iWugGoK+SWO3
udPG13zFb3NdoJBZFICHqnjAY/6+xqUv5FF0y7XXbhy/59QCRBuTStaUOdAaS2p0qEHHdeKhmwvY
ISBIpGoGr2AeRjM7x+1JkcSPdkWSoVCso4HawM7SdBPs7fjUWcV4zcTpV5mgkZgarJARGbFdZ2TZ
TUvyN316qatK+1nVW5lk12Jum2AoV9pA6bw1nekEdRbl1kw9zxxIyJb3/8bGGv3eopeHbg0+J+Vq
eSgo/Q9357GcOZJm2VcZ6z3S4BDu8EVv+GtJGQyxgYWElg799H3ArJqpmkWb9bY3NCYzgvErOD5x
77lEigsUjfBbvlsLmwUhgfrOeM8sNHw7kX3mwBr2fUqEGmOi9FIPyc+kyn/VKmqY6jZPrQj7a4mW
cuCuqpbglza22MkVDZJ0y/v3PhDT3YaHrgteJLgV1aFxQ3QAuzZPnCfRDkeVFfQ0Y7cvOcE3vZiu
wxC5JydyKfjj21JUA7MExeqiJlIDusZmmmdsB2u+TAIo01lnLqsxcSShQc9dzUC8b7bxuFBMOfUj
Hl9WFw3Xbtx4X0qtf7uFVe3T3vwoJe+4k4Q1UTHy0c0FE+lU7Y1FVaTo7eoAK40HmbwnUxqLPoLx
yYMEovFt8a5z+Xjx1kwKrQfkXXacscOBjVXAyubwPuj6V8KasuuKP344Rijk8aC2CJg5aUJSGogP
hlwXwRyfc/bICcs4C0i5Nu2PUuCCCoP9bJrq1HoVx6tHKxcOMXHq5ss0LMtj7j/pAqdxBh72APOj
RLsIVMmyqJgNs3TN77By89xlbbyPR9M/fNDL/rfy2YLAFf8dnm37O/8+fm9//yue7e+/8w86m/L/
sj3tuoKyCPjmylP7J6CN/6UCKtzgbzrbim77B5/N1X8FcJ98BR7UV7Yr+Ev/5LMFf3nczXyb3+cE
rmP/j/hsnlrxa1U+R1V5+vWf/0HSp+1LQaS7LQK94t7sf8ezZekQp2LRzZFMdcrBAbuOGBo22QEA
6jg8J4VP0JuHoh8z8Mfgf5C7MWlKlCBsfBlhkAVi8J37AsFoahk+7tCOKmon9AGqQcpHGUAYIP6U
2nTRZYAjbwdM1epsoG6snO5i2JXkGYWyqUjMi74Fks1c53eIRqTsL0nAkcaEjH68YUWvZXAwSt5H
n0iHhLVOIj3/ksltGeNw8xeSJpO5+p1VxXLwjJ/uA54iNYveDdyZPaZgVc3TYhDZ9jmJIG2wDb3+
ME0Nt+RZBhsdq/fZtaNdFocktbTWrhqgQLWOrXaoglfpBLpQTI5h4fuvVZpf7KjFVtP7HQuvGL3f
zJp88ei6yOtsBcmgc6AfgmI6Bb29HJXd0cGa7IlZxjcZ5uI1SAiLz+C+p0V7LtZ7hz2/QVlE0KPQ
uXYxd2uOCGqCVKnNBEyJlgw+LSNCih69YU74Oo5OjZ2C4z6M1FcksGRguC1lzdgZdvKe+L2U3DNT
VZONuTKeWWIwKWAhW8wcMCb51lc7ENHOLqXaA4snJgQJaBk43Qvd1XvgwvCIuj2foT9oWegua59A
hLR7rSO2aVLw3qO77d4Lh4pgof4CzB9dYhZsQxD98i3mMGVI8reIned2cGiuerPROsP6z2DxIcEX
vX+MM+fOYofhepT9mTmhc3VeALDgnqyKW59gwvHkWxgi1FRQeBh8zBfA4Mtep80vUfmQgqnsthmU
tQ0Et6eYf4jKAS2w6m5d1dB0Os5zibxwdpHrDv2NPHiMAVP5OiQdGoLQDjZt122mEa5tnoGsnxlE
AfZ7doLiWs3F1bd/tIwA6iY7M2EmhzZEggXPiL6RZlDL8DTXEsLsZqmyU+66hC1m3xpqXBzj1Wuf
FTsVlPl7NoQQEJaiQ87sxjgAoO5tC2Ude5vbYpKUcEUfo755nFwS4lRKZRfyzIdV9e+j4jA9Iy1Y
3PticEjcaxaEDPaahpYf3Qh/Q4E5s6WD2QxdhG+Aa5zWBg3gyORaNgpaeMvy2xpBIK9rzGJtQie3
PLjsDzaqgaJT2zNpH9GbFAHC/67DbWkXf9LgRXfxxYxBs6u0eAw969xF6EP7VuHVCl771oyPsDeu
hS0PaqlfpTV3L1aY7/WAqku0xGli8ZuYULG5DYuCXCZGimGwBMC1uubRSOrm+XWeXcPgSJBNlQVv
fXxTuWSclIU4itsEQEuNp5pZ1sYU6VWGmdpFbkbpWwB+VU2jt9Ks5juOmqwdklMNc8yH8nh387g7
a9e6Kw6dPctXXEAJxXwVRkS3iM/zOFWICoaXIlHW1glYc6q0eOhnJyDJyJTuRqi2ZWteoSGzRuah
snlmnDZd2eJgB+lY99KmRrvYLdtdmdToGiosVWTt+MuQvwTwao4wuTAqzIYNoQvYse+WvRfbhPXQ
dmFzHxt09mGCUDlGR5HH2Eq6GD8/VUGehtBplqjcz7H4SRNjkTh/Hl+BaR0pw6AjM7UhDFyLJwUc
DuTzeB/mZ8dlaFICnXXdWCJoWuls9s80YT5LNfS+OOVrEvWIjR1Pbfw+lBfpleqSToM4wabcDRD4
9lE9kS42Vf2ldpZiP/IA2Am3F4qw9uKMKS5Fa/k1sAaJQ/ZB8/SeCjQyUjBOGPzg4EZdd2Q8+awm
Mx0gwUNWDOnuUtXKi+P40almLaSK93Y9+B0x9Reb6QT5byWyHNvujjRsFy8hkSsLycPg05Jdfei8
IkIoAanuUNHhHnpy3zl0OEdnnSxM80p0FyFeoMI1fxy1NvnhYl2IpEZwnxv/EA3Ok1X6/qUc0GFl
VmkhSmoYAuU9UW/wSzeWVMQyjri6gf0drba6udNs06wU/paXYjtGqA7jRsPjKt3Pul8Q93hKk/zU
YNXTkigxmwlIOcMoaRl4Jh1F28ejaNeH8vFds/yJVaoIzeMnRTfiVFft34+yjDMk332XHFgMFIDJ
z8PcIMP9+9uGkjbo3n1dsW2Q7ltlu87WYrM5C+nsW895ntyiPGPTHuLMPUtl3PPHd6Uj3LNn4dro
Up9x7DL8Kfwm2lcz4mwn/TLk/DQECJ03PcEVDpAHe/aeohLd8awXAqNZ0EdsjUk3ijZ9r5i4Wsut
mWz3f3fd6AjA5f9d4XhLfkIv/F7+a+H4j7/0T66v85cnHK0EdF8/oNCjEP0n2tf+y7MDoSnffGn7
ntT/t3T0gr+o5GxHS+1K2/UFj+IfpaMn/pKAeF0F9ldRJSn/f4L2Fes/8q+lI9WncF3PVXIlCHu2
y7/0r2TfZrImMi+MuFiheO3ahqXCMvjnymUGMuof8Hras91XMYwDUiYqJ1ke22aOL3oRJFPxX4Bl
Ayy8+nnOW++5iIsvTbWMTDL5L3/CDGgJuhtRRz89JmKlY54rC69vXLYkiQt2SFmJNtAZYcCx6rhE
maThbXBxWKRZPMx+AWemKZsXGPuETWXyoiSdcmuixw/6a5gu7gMTZHN2VMC6Ziweea2fTGdNL6WS
iHnlqvyAaYXduC9g5qcYZGLH4IXt5D20D1Q60bPw+4HCkY448Q0mrmWMv8uuORYTqxI3HuztPAks
gxnmlDkMnB2kSMT0cUiGm3K958XuQTuG8mkIHeu1SP3vrm/s52lgwJj4Fg+6+Skr8JqwyMfDkubo
n4mUqhpn/hbZhI3rnnUB6DWAPYVs954zXTonJoMuN5KAKXvAylUfoybQhCZxSuVxVjA1hJTI20fY
NmjpezAPHSIg46OaT+Mrq9nHmtC1toRdIDqLCLl+4lYZlb9n0atrPxqNkgW9mONUh2HIFDfa1H6s
nFDCO4khuQy43aPEDFfZyVdpx+HB8Yp0U0uBR5M8z0wVkuCF+QhJK7iOZjqXMUbh3h9wAPLH7yT9
DlbUPiXOH2DBFsJPGgtEqLiXeXYnhnHySS68LbEfPQejnd3Y87xQm6sXfyTdRDrd3WuiCfFgjgiS
OJ1nTR7Z4KfpLe4AIrFG2HWdbi7hHBAW17xHBbNBQZe8ie36ZWz0uPFVBRJlyILLhPKEBl5Btw0i
ZLmO2AWpg6tktsWT0RM8zYF0FFUy4pxdPtv1eP6XA+Lp76bs/5R98VQlZWf+8z/Wru/fLziP6yzg
SLADxwdD//9dcIHpxzxsydMcpbKQENOwwYS8ut3EqAhNmgGmewLt/NrFETftxHz1QsScsYeoVkRF
uPvvH48jnPVf/Jfu0Qm47oVQnu97dLGcBP9+BFhJ7tZWX6FOjuLxlGdFuvd9Kl9KsxcKXe9kD2jo
TWOYuvXyW8E+9zlki9sOguQFtwWdi80oZPjGrD94anKNtLQIo2+jN+KRDCn2SdVQvG9AKqhE9c9a
+zNVl0YB22O5orrAcgpG/lCmAYEfhtjWDmftgHDRsFe5yVwSyMxkq+v5i5Gsh20EOJh8+dXnX/v9
g6csgQOkZz0yp7ehL46sddSpWeUiJZMg1pOXeHCB16BV2qRtNN09+9S5YfHDQqGwtUP0FtKKby1z
oLeo764zyxyCD1SwCeyh22WZcE+Q2G+ZJaKbFEQrODX0ffZC3Y05/ysw6G+jjuaXoHV3fmu/I4jy
rpVrztKxvKelBWUQEpbto5PYa81iJK2dN3sTV4zUvXSyTyJCgFo7KdNtUkSjNPdOXowR1CLrdhj/
FKHbHZoU7A6K3WuQEAbYuKTuGTS0c2lzGTNju0QRZXRKBI9bfC1YVe6SsfR3Xq67LWIDMp4MAasl
S4Ks7z8rCaF17rIM1VIDf0znJ0Cr4JbqDngB9lCrQK49L8XFM1RTQUQCORq44blU5Lw55YmHVB3j
uSLqlVVJmpqEzm2crtPSs7tQ2MbqviGBV6109uGX0vBwkrTCnB6vWpPI2zmFYotlqWvsp9VlaPNj
wCbuAn+TVbSfnQT9H2S/9qsKCPe1JGqpPJLy4MVM+roONTc96YhIll+artdI6xOyYzMPMOFM7Af2
zWFOUTN77Ew7uKyXxtPFdjIQf2fItbmuSSClCX3wYs+7OMv8xnN6XFT46knGDamXDDcj5D1fEF3n
/UQ8r5fwkKocKlVggzCl4Uy1l+wJoUgOwnkfmpnAJq4OBgCh2iu0H7IlqdWpdAfpwj5WATx4P1TP
Mas4MgVBwQc5JuMm1ME18pPHVmgLk8inxuczkGtgFeBFv7PvSw6Rxj9Ti/ggRgzxWfhq9ZhBc/SE
N49ety909sJqOpZdBYOh0gc9AZ0oXVDvfU9pPXk0fLV5M52YXgJFO2txBwiNNd9mUN2lh0qHUSQR
sbX/6k7CYwe4r9n2sJh3floNqvpp4XlmSfhGbfxe+ay4LDrO1vLwxqVVdYWGWzN3EAZea+4FBstV
eWeDYm1Dx9a7sEzeHUEDNsiayyHG9ZGm87RTMQsZMw8uw3Qy5zqhd+wOeqgEIKM9NotzUJfYksnp
KMos3hjuUs3U+q9RmwMxs4zFBuGZmoSccYHLUidNtJvnSQPHh8s0zD+8muzxlZuathqeLcvCQ9LO
L1OCnLvx8m/a8jAXrSdPs7TfYgZcCEot2ER++z6U+pPpfXQMNfrRqbS87bi+DlXrX+zUmrZZVR7T
fHEOfvim+i+AhtKNLwj/tTQl0ISero+6h8lFWallt0ulc+zR0F6rGAtAnFvYyAHz1knu3d2fxeJU
1AwFpiEICb74MyYFn0UT4vOIfyUmkTu9XoxlGD7F7PFESQ6kO4zJoU/izccZR0wLFwOrNNYH7hVI
d3eZu+SYTw2rB+E3Zw+kGXOE9IiOnVldgoK4+1YXkPTawKselgYrIDKlQzanUDJm3z2l65XreKzL
HQmveUTOFo54pYsXP3TVvrcNMCVGc92IAO7jiizwPMRzXN2VQmJvKKhas9o12v5eLVX9PLS4fL2l
vdZzDa63m0E7hBF+zqb7XTiBIaak3wuFgTl06nvYiuBJ25F+CgDloy0asZmPiI4Ht79iqWt4bAjF
C5qjRn5LZmZRiP6yFzlbF6+ezSWHrFRVSUy8H8mNqmCO1ViDs6FsfgtzVx7Luti7+aKuDZmFTQKb
OWUHUEalcwsZibIzxPU4xlZ8QepCsOViX0p6VeIV1J9xnTXFXYYmL0BwNpTub8lpfMwmZiyewG8g
daRQrvAnqErCTRr6tHPR6vXuo18wcsvnJkvIsKmqr3bopefW7Z+Bs3aXksPkzuDDoUdnxmHVnbjS
PZxyBqGnjpZUmE6jAWLAh1TgXpX3zE5SjAQMCor8bHJndcrP1aXzPOZGbs7Op2eFLUmG6RcITyrS
tzmxKchY0l0Zco0zOczcjB7LGMB/bBzyVO2Gy6RnLry45DyWxUzurajvox03tyAIvI2Jxu89/N5t
03ERDh1WJ5+pM7Pf7kpkjGaIOzJj5hUjfmge9ybsDPLReI1oZ7jXQAR/sCwuRs9q/BPjGeD5KcO+
MpyGq5WOzxa+/e3Hf40ZxEZP1QnMvR5nArfY19yJj/6y2EfGdAniZkY+BXogPmMfwiON8Wk6pb0T
PrMiJOsEzlEQfi7q3t3Q4Bf7brIfbZsNDfBkjUk0+J4rRlzDHPW7lsiBh8F0PO/I+8R+sl5Vv9V6
wCbrUdtHab2Ti0/uDpfSSfTzFxco7hVtAeGvNcpG4zjc08FIyabnFt/GM4SrF4TWvzMk2ZfMscSb
GcS511RNOSUtdUv7S6T4EAIl7rUr3ng4jC+y5PcU2d3TIP2Ti2YcoAfCmSjCC14LeUg8PF3eRKD1
2JgFwxJvezI6yX0Zp/ds7PGiQlNZRbeFr+9dAyJ6bh7JjAJO6NbHmFRrm8+qZ9kt7Mv4PpiMm8FC
9goOQz8LmoMbw/vjIuMi3PJAp908cKOcoT/lqrReuHV5chb3siVQnWP36C0mR34KSbaNc3XydfFV
5U17YeDxvMSACuoWjFcw9R5BRz1sD1xlia+nlwS19k6kHBZu3mtYrRDCgqgFKh25nwzqCNjn20RX
3RObUKROEohBXDXl5eNLX9q/Kia6e8eKacDaaL7EZMjCgbikvfa5+yuMbAi8e2RIG2vyQs5hngnU
yQlLsCmHTUfwyfXvBrJNyJop832SEMue9dyXmVeD3QCmTVbBKm0Doo3NHiJWGBcTLgOy5NMAxsEQ
do95G5eolVFCqxr7h1NPsBFmySSsyH+HIWYgaxhG/ih7ehnFYGtUB20Hso1O+vrrx6eyiKL5aQA8
nNn+o66b+iluItzEk49z0p9+xHRIGEVanPfI3PejpvJmLgqoRzWfHbo7AncgtlFd1+cgQVIxlNL7
ziPj4XU1IjJq+m0vswKv1kyKdz5D5XDHs1qP/i7Aoxj1NaNfJztVepS0ofU2nsaQ+5ZbXaoSIYAq
a3LU42r9pKNTt4ofoa3NPeUzqiQnGKY7O2sAu1Cam0G+uBaAvcDKL5Glf069Y5+9NvntJdUPWlwP
rA0TbuHQNwy4YlJm9Q8TMTD4ZUe517GbfUP+u8lnH90Zex1uclzK/Fwe2m6uwOz1AmwBCZqN3+td
5JzcYRDXoXd+iJkqJ/Jg188O0LMaGkLCXJBMbQ3dKAmb7UA4yINlU1v5AaaiSsKgqAYn3zVx8Byi
RuHOo4uDMQNc2W8BJ9t9LMWLyyAC+w0Zy2EZgSgLTrlfVe9+BYogLNkjL61yH6fpm9PlO0xVnQzg
AwKcryaH4GxKjcI6Cstj4SyKZp+0lB/cK9zzTyUm+56jcUWtCw+mlJztTg9+0aa4DmX0tSmC9jXr
nNcumA993+TXaB7V1eXF2tHgY/1MoR1EadmC1oWNjjfoD+9Kcm7qTEAzc+Nt1J68RYx7NOrY4YyB
ABcXz+hY38MEQ/4qMtqkRAbsE82W2RMcALpofoSZca8EL6Gp8dRFZOm8YjPLMrjlI6KTKtYuEaOW
uQrfuVV9mF14YN/DaVHPfugg+ltIu2d+DaqFmnufNdTWkffUVRkoVtPGO7/h8naLxHunyn3NQSkp
pz1NZXenBsiugY88PzGPs3BZd/vZTJgJ63WFUo20WTLUyGnD+VvT/+c3v2jry+hr7Ft6uviN599Q
75u/q7nSCQEPptENEYS99yWdA1NisFTU7rvCdpODms3qbQYulpIW+PFlIfrO87JHcPb2rk2dZdd3
sBhUZR9lSVObOuOvzOFKGgcKRofaavJXiWPZVwBFzEDsEmO3pF4HX0D/qRUY3uhWgVVuxcmq5uHS
VuhjwiCrOKckQrIpTS4f3zWigHaf5GftdVgFq5pA5qBqrlRowdEV4jEhvveF+WT56PcFHRoHAX7e
an5w+NlWTf13N0yzJ64VhOd23G7dnuaRzMy9ipz6scnG8Bo6nXAeBgGtybPi/EKpn13KgJtdG6QG
5MgSntscXeTodCagRAccJVPGzFYJ2FDDmxfkT+2czkIFBH64KdTeK8OvYU9QUhevV1YpMWVjvzn3
Pm3EoAA4eq1jvY1Z+ZlKF0IXugom5c2p4iNJfCY2haaG3SuKhTSxNVhlWJj1Z8weInfKAIejVM3d
jGxmcuhXQfsliJ3icVyHXtbk3oc197QvZXRI+ih5iyawj2XHY7ESO37jlF6ucxX9uo5eol7tRqnX
uGk5EkQpT/FMLkarOufAbTx9rmbczI47XOwKGJzTcjbO6ZaxboO9GMtj4vtwG+SAgDgpnKc+CF8H
Ova9i/PsmBOBupmnyjplGYHr65NO3Qw6LNmZxNvc3KAVt4/PSifEiW74eaQWfqrrHNbxOoSsHZLY
F0YZWy90foVySABHBPmxCYdHPEckKOIrAjsVLZk5ixSTVzIGM/Wygl+KY1UVxr7FzadFtcsVBXx2
ay35EiqqNCR2AHctey/Ydl0bTPG/U1JkrsnIsaQ8u2O453DjbQs0tZReqwIKqpkftuxsTr2vo9sa
6MOUkI2KQ25EFrD4m3pclqRbAuKLeEprqiBkFd4pE5g3NpTTsZ2y7mja5c6SA0RxHo63YulDjMZN
crcMhsi8dIHI2Gm9tQ2pjOUyghJKErNZhvCl6BlGZp7XHnMOdO62GDjjRfwuC12z8szzbZzQJuWD
sA5I5yAaahwbUxcydp1Xh2oHi3b94iFsOCzj+OoPjrqgjAcxVEz98aMACVB6L1FbbI2ZxBnpLf/4
Ik4VC7CNKW3MEbLivABCUqQCsMH4u9bly4SaYixBpXGifo/cNbeF2Tj8l17vdRf0myw6GoYeD97g
BnjPmP3YKdi9YRmSvef6WJHTew8C613nzae2tm+9GPWnsrg5kv075hJSvkohbj4gC5u0syO3DAdz
GSdokxl4+12OH28InnuFA0mv2ky9YJoOEqi8bf3Yxn51IYDqiwvctkVmd5PJyjeeIu+EXens+dVb
WGT7j0ayMgV9Y1986QIGOsbQ3FpFdQw86L9RxtM3M5PUSlbfE7P8xkYB09R8tjC7L1Kqk+smYMDt
Zj8HlDtFji81TeUCOtrCi5Oz+1rwLkZG73iT4SlNxIFZWD4qa3juiJu6+VH5JU4s4JhKf/fXFg9T
Qr6W0lM5AJ5NCjYK6a6VuL64y5/Li/FHZgopvbrXOMybQj60Bc4fWl6Geaxq9hw0Zp9zjBPoidTF
SxBqKt9pDvRx0CFqzOhjDvSUSvnTqhdIBQZ5Wbn2W+TXENnqEshRXdlI7HkBKN0I1rQW0ge8+jOZ
3iVp4ayHiYhK94JV+Jy673NBETYX+R0jEW+HCujuI+e65KwX5jnxdnVu3NtcBtjKRu9gaYK7vJpB
Zpsh5DPC1FfLY8fJvZLk3d2YITvndXRPVILTk4HYWVttfSAkutsWcv4zOrK5GU4m04NNEkw6D0Nk
RdsY1eUZnxZiziI9MktCIT1yELb9ioJY4XHYOnFVlwEzggFJCMaXhzpx3ySuXhzbqtymVgw+qVcN
/DsnfCCIkTYBUFVbMKnL0vaYIEZ/mCtkDkS1mbDkVYiYYlLpJGeAQXZ0GgnECjJ7ubNifSkL8KSL
Hb37MT7N3NE9cBKme13VRUfPhL8QP8ECYVhU20WLHRfaqfbxUYclY64Hhu3o3FOcjowsaDKYDP9R
pWiuyDit157ljqxm/fcwpQ+bL6w9XnA2DIhM8+FI7C5KBBz6ZFun5+JdxkzDI14lyKmUVp6sfrlt
ciahG6mkS3dRWpY6+w0hIQLyqF5sugFV2sc4gm5VVOJpbnRMyDQaYaqZQz5h6VaSsY30mO8wfyfJ
sIkhGtSAPiz5LRtZ8ho2wRijVfk8jA3be/9M5eVBHYKpYA8kUX2MglLhldhQE7gI3+NuGL/pzn+r
ODmWkkVUGt5cEiWfSSja9oGLXThrNG2mqL8SSwfTR5cAOnORbFcJ5sPqSqqFJg+4Sy4TcbAMehZ5
5nP6ZWKclTAF/Zjcu3yulbeKgbvkxSDfwFHFaqSjzdUViWgx1qj3QQeogRZ6hxCJ0dCO1qWvzLL5
mEj0Lmc4+3J7H6QY+px8bI8j+68o+pwmRqKzShGgexMT76VeHmylk+PgueFZDxR+HF/MuGT8WkYC
ak3jRrQxuAWk28evZvaqzTiCRfZFXV/U+gX74C23o+7wUbTEDiCnisxKnavo4vDR6TBBko5BjPA+
EiblcQfNJa0JFGQmAPpHy+yEUmlnaae46vVLKa13iY7+oWuxhQo92veqAU8Vc1R3nXjOBNoo4/4J
oAIcSzV8c6M2YJqBUydu1LIjN3SGRxapC2PSp3D0SKnJsBIaKAz2XAMgTuU324rAuePZZnowhc9m
TD5z//9RNZ1+zTi52Jc0autRUR6zBZ8+U5v8TaI1s7p0wLBTruMj7Rxq9qa44HmgrRrAYy/dz8ys
eWOjIU0zlVgB22I6TBnRAhoacRFgTC5AenMfJxrBa+dmm05V8bbYUE7RUp06CxZah9HweUZWB7Gl
8j9RAh2R7eK9HoZwt+Q25LW+ZT7jJGd+s7vpdbC8GaT0RapZG2gsnaOvgqcuJaUG0n0c2A5G/l8m
sCUAcmU/LWlz1WOS7xsHZ2ZWubgERqZg7tJ9wooV7l2iS7eDGN2LcKpPWKF4Ai6IRdOHwUM0LV/y
hkha1//iVsQV2yn+MYX0bydGFFbFTIGiBzyVLAPPtoH6yVwT3eZWVh3rSLa010UjmZC81HluT5/H
hvjzbKEdZOp2DYZpb3OUfilr0gZSZjdZWUOuGLmx8BZZwCwT8zR46OMSEKUmE7c0sUAuhRhP45Kq
dkkCNDmooKOSzKspQmes8b3sF6xD+xTZM2Te+IuFIOmgBlDNIoe9WxvXOg/Y4BjGcUpi0yR4lVyj
/RQ29de6z4OLDpdx+/F/uWeyF4V4n3ol0UIVzGqWj5t6oZ8gbWUM3PmxL2jS0h6ltj8/hej5TpEV
O7cB+WIqsadzHeKxZ9/BWgxASuD3n8L4e4MybOOIkDyXgKEJPVG7ZYVV3zyfZDetqeX7MjYwSEz6
2a9+zXGUsmurGIKH8EaR7ceXaDWLpmkxXXAuPVRWEzzTvjGEZQW4tHO/k8Xi3UqUi/kYknHZp2QC
ecpW26ktIEoLvEoK3VSypBQkTWsex6LA1SL+EEb391o7S6nwdda/hV3SvgbjZ1s6eDIgFhuOke2c
BD+HvGP6vUbhxa3bvU6ygRxUTE/WvPwaCdd6idwdA3y99T1c1x2OC7qi9A9GB7ltG/d76dhv2BnI
e7d1toeoEBUPswZePUcwPrrJffRMsu9yInyR5D2mfv/qOcMppfmAjR62D+gfmTdZv8IIHj15AuRU
9bQSjU9PDnmmo7fltTR7YR1tW6rzZLh8YlsQXyggh1uYWSovg+RZmAM25jYcnlWWQoQq0b7NQ/FL
2CJi97BZVylSLONewP3YisImY4fSnOU7scrpzEWfDKwPrLxgJt7XDzQkSV5/s+rE4ZKhdCHKEyev
fsCve7WLLLzFsdS3j++iyLpmZtSnTk69vXVzdzii7/gyRsGnMWJK4LukP8smjljt8+Xju48v1oJx
YnBA8U1tdI/KIj5OXfyrISyZCKe8ie816FBDah0ClfVn/fqz0QwdsXHcJ9i2poDgpNiNlaptAApV
cv/4YjtutO/R4/z9sxB57r7t2JAob0rvdgRMmdJ/OWFMfsqmMr3/v59/fCfsSlITtBJHFG5+i3FK
D8fh7Mvq6umADq1qfnMj54glaHetIUGkoUDbpgPuRn6/2kRDj6iTgTDyfhiCGPvts9YeYFwgQ0LA
j7Xt/Dhg9af8KisEaU27E5ri105Wh0tQiZ3thONrxmjyisSNpC/9IiXWmtlL0iPZlJuwY97HLP6p
4JWFrYMdIMjvScmEzA3lt5HOC65/8qmy6z/lmLwTA3ek8wfhwWiy0TPNc8MopyPItHWxLVmthyGQ
1UrhgtWturOqCtbT46+y/Crl8F2w/MOyiXW8OTii3aS5+pwLn7VabPZtJK96ZlhMb0fVJvsWenf0
YtijZr7qETc2OMaYnIEoZ3WE766S6DQsPTzEfgw03/5eThoW8bde/FDsi+ikvHM1ToDiG5utzRAB
kEuzu+sQjuUNEvRpT+izk8L40amzoueA565J1C0+O09+XUR+nlVQPCyiQFIRkKImc1a8dXtH1Lmn
be2BHRFeDtE0LFhHa+sUhoB8+nUSHfv9c8hInNgjEsJQFd6tI/kX8WcMqArdCvVBStFodR5zvC7H
c88vRMPwtQwibuWl4dgF5LnkG0bHRNAafqedr12hOWYWsK2y+pEPPjEsvltth4V0Zuu/KDvP3biV
rdu+0EeAZLEYvp+dk1qtYDn8IRyZQzEVyae/g70vcPeRD2xcbECQ7A031U1WrVprzjFDklW8Ldch
N8LKRvKYbmPwLQPuA58jXgpprHKB5WKmCzLaNjumVtTDhUciRE9WBPM8Djnix6zDD9R588oe5EtQ
e5tkTn6MpO95y3PRmCSSJ7CFnNr7PifEO1R5lu9jXz8Tg36tivCJ2bHCqk8WgJmNauc25HkKCGN9
xOHM8SeiLlEAKCVffcZEgdfR4oktvfZi+TMAet6DMxjbaGnokZ1B7zjZyMrFykwKqgjLvVsDrpt0
W23Nvjvxf7/oQS1hPupsg+pZtWWLwzJ3XmKbiG3Lbc1tncJetrELjKBV7QrupNSQlw31U3rmgbId
oKCJ97HLjqzwNOMhgpcQzDMEtNtiVs92Q/xSMcudHzJIEhAngoULkUQeFMYYS8QQgSQr4x9Iqm99
Q/fRCQGYlbggTNkhvEp+eo7FB5n0KIxbf+eNGIaCNoKdY3Zsks3elpAwaPAIdyRDIi78XZeZXxhK
fuZ9TXDs4rZdxS43VdX5lPMdA3o8U0yt2WMq2ig18uc8gtlSGXw+IZKIbY/FGp5Be4y79sCZs2TK
JhnC4KLg5GKv5lIfKqPKd3pKb627nEkzyMC1CoINHTQ2HLsCKi7a5sW1KZvbYVemTrcdkoq5oYMH
sMX3MWMsLnK2Q00kNqdyglJGtorIU5eowaKvCHHNbJpNJlgt5VoYiNttgrxpm/o1TM7sqfJTWOky
n9ezgek9Yawz9XA6oqFkVlbS3woscWUcCm52CfnEEZysdGB+63JwfBbRKE2GG68IkYIb9Y8prUCx
1zTtZ7w4uFA/VIF9yAt6KY0FMo6B+0tvIeVvdkXlfCcGkunK9BVl09eMFW3loYklaGE8EsDu7nRo
flETLR86GATJiLdeg8L3Xove6nZzuQttfzx42A2qglFt6NKIc3D7l2Cs5VJvOlp2x8Ql+nqmiDd9
DVe7/tIgeVnrLvZ5e9qXSScRXCaUlFURnWTCh+rC93GgQXCw+5im2Tcrxn0vWYzLhiTNRMd70w9e
p/GMV+6zzUq06RhHQfNynk3a9bFPc9mBleok2SfsxjHoHPt7XUVvBMPu08BGnZyNFOrV/KUIip/e
0NZ7SCshvMOobj5jOyPUSgyMGshhaWDx0RyiGdGMm77o5G4whpvVFjHHeLyeJp9FEZKnmjvMzesU
rkXp/kAd8AU2kD66nf8LpfvPEHPSVuXGTje++Y9i+Pv4v9FPIuvvHqb/kMv9Lk7zPMF/VuAFgQh8
/z/FaaoqhJ/mdXjqlxTByf9YuzDi0IwS964jsYeMUdKWAHJQ9uE2yyGwZcZDxkF/03t05p0M12nO
E7aPqI7+rJ2z3vmubB8rlpToevEm254T2P95cU44x17MLOGUtr4AxUb7yw2SbufFzpYWPf38PHgI
RJ8sHa0cMXvs7fAmFi6DWcOiLtMzgQltYV26HiWqPT3/5QJRF7+T9nme63F5AUpD2zTfSfuGuHL7
NojCk8Mxj7jihmqijHfZnBh7xYWv41aPJJ8xcTRz+D05GHqS6a9/vozfNMa8TZ5pWnyOlvAD591n
aDl9a0RID5GrGwwpZkDOibupCvmFcFbES8uHWceISao8/4u8cfmn/1Pb6JuBzyfjC8xxnnyntlRR
4NWog90TLC3r2jIuTJMEx6UOgJcsv3HkQjFsvcrf/Pl3tpfP/t0rQwWwLe5cE++a/86TZ/lVWpV5
IRlBJeoR2dep0wakztY6dBH4SF2wbIG+Lmf/V+XNDSSl23Sv9ooeM5uR/CpGgiEmzCSXphwFM/j+
nKfN8AAa7mvhUsSjdfibPFXgV3x/2ZiRTd+zhcMt816eOhW0fAIq45PoG/orxnzSi4KgYuiwyYQz
3ARAQqQZBwR6zizUOrTn/IIAF4SkGqYdqsRU29Ulypi5G1D7m76dDpkNqLOru3NPElGPL2TvCbBR
GPvRAf0otA+jsU0ZODCaWBUILi61HaOVw19LK5q0nTa194ymHyi8rdc/f1K/352+xNaJVs/zcKeY
7z6oqnSUyTvtwuNDQ9ryAK9MoMlq6D+1gkowaWgAW176sXEzc/fn1/59deO1PUsGnEmkjSSYT+P7
1+ekjBbp8P+AQNKo31v3ZJnutsRut0OkSUgWsGlvaZv++dV+X6583KiWL6UbBCxb717N7YStUEsS
imsbP3VVf0DjDWSb7n5mFb/GOvz559ezl+Xl3TMgAwcIk4+0GMvCu7c2U4Wi81HJUxZiKk9Id6Ak
3lstUMqqX5ody4ggqWj7R8ZzXTclMi/Bblv5NAGX8ahqPOcoovr5Lhot6iUlXnCq0mAaKknWFQvW
DKPoEfcqVBk6uX/5DX5fQH0gbCyinMQE3717y8pkCCedu2QXpwbYr4r2fdo2N6v3yYTCvX+wLOOT
YBDmBlwugqoeqPFIj22RI2ofhUhd7tsQS1buTAHjDPfBN+o3G8bQ61x+CKWa93++5P9yOwd2wGiX
t539/v17Htg6MWfC5U+0GmjwS6Yd0sfpiwLwaIWVtSkXowOtcDCL5z+/tPVf1jzuZM8VNKA9x32/
H3o0b3ntwj6Ni3tAlfO0snyUO0OTnS3BND9shunB6iBsOWnHrGvR1DYjeFg0fsNf7nZrubve3X0Y
ZBzfcrBHu1IsV/uvh2swk1LEQJBOuatYrxb10Lxofm7cf/F+rj9wKueBoz40PLAAf34vvN8fbQiE
nkRQ5zGw+X1ZYdblm7iZT7VpfqYnWKMcEdMn6e8LkT/PCSNoIQtaoOEywjHTCC1yxJAkdr94iX0I
c8P61ljeYe4r+TgIKHGAhq2mBsuGmiFy02GXMLh8HB3rNseUGHXonKKgt0i6UcNJkpXV24O572Tp
Yj5m5Fajqb1GSbQV9FlwEHpyVyg8z+0Ekwq2Q7ABOPI8iO7Qq6A8M5RYlgY52fUqZAU7ODWqWWuK
gLTF5MDlLWV60FjsZVb5JTWjZ3v2W7InGRRqKzyQfORzoxCTGo0X0GvuXo+qXkW1cYEvMn0ZtSDv
BVWSUWTPQKD0iqL2An9sZi4WMOxsOVGleK2B6g/+pfTyly7Kbn0bW5zOwPv8+QP7Lxt2YGKEsgF6
2Bwg7ovZv26XMuH0OBmhPEXa8YH4yT1Kg29p3PpPQ4dJMEKGkU1oBlKLg0y7RHal5Ws/hvJozg3D
ZVqwkUJXDJsJV6SmT4CWkWFJ3Rx7JT/IuSQnvAfG/ecLl78/8YHpscpSHgc+1JXlTvzXhUf5gGyF
GvB0l4lKNCazMf3qo0h+K4rmi29MwHuk95DNc4j1KWcmXfa3LnBSPgy2UyQ0YMoZ5KF8uIQ5eOrA
FagHGzzNuSGOWVTRV0zfIqZV24Ep394JGyxHNbOGlrGWFXwSqUZeDxvJOYucSb6LTP2E5/N2r6w6
zv2X4oZYgYUxGO1tbif0kJktn51CPI0Gs5C8+d6EiJ5JHUqYFLJkHhQdvEaDJDO++KLGlFIkEMSX
adlMdS94hx+LcCywvTfAcDp0XtLWn//85v4Xu05gskeziliCh9h+t4WZqo3nwWcLy/1DQLPn2npk
nyBnw18UwIGPumKiEcdIMKsc6LqK7LIxRhSRBWDkmuwvq7v125bq4jPlscFCxNrmvL8elbQMLkER
nfh49dEjj9T3PPJnzOaaOHQSuqesA6Hk1egeR5NkrRmleukxeEviqgVMaMV/qXR/X/W5JNgTAppF
wG75voDyZxtNNs3Dkx0nApkp+G/6FaFm3pDFFu0ZG3md55rTA/3+6eiSOl2Yg30WlifWf/m4fqv3
l2tBa2yZYile5bs1v8CdU7ehOZ1kZOELxJ1wbDu1TxgDrnTPhxbaNtJX5p6bziX71Ou5NkOT25kR
CzSp4sZcn/Dnrnc2itMuh8kkPc/j/OUvF/r77uRSUCyHEsxNHBDeH81yESejW3saCDcwfdyS5rGI
zAvq2IBzWuYfaMBCE0fz/xiG8DmDvap4tIOkIP43eRYzJhTtyQ9x1MCmGhIo8Q1sg3zSpGGPCH2f
azUSkRDYV7zs9QsrRHFmYonhSIO+6VmGqwwc8eRkzXaugs9h2f00YZfuq0mEO8PsCnRWNZGccYkg
XKYkL92F1bEKi93gS5SFbrvHOf7TaaEHSgW6uZkKb9vZkLtrzEJnCZDTRpm2c3rf2/ctEVWD5ZUH
mgUCeZBL2HRVJpseJiuhQui4weSe6I2SSeQaAKEcWZ5HwVj4/qXuwHMOE9zd+wGkYqCH+lV0lxm3
JO6Q0n2cJyQIw7boPfuDNVHOp1n0gSSIz3nLETdK8q3hdNYRB+evxkQPMojZX9N7eYhiuB9u3xME
uGjtU5qGZ9MfgHz2n81qxhthbDVKq0tiGc+tjYU7GtFSeE70ENUfGfineA6C4OQ20+F+kk7C5tdY
omBPg4F3g51gXc6RBbYjYY8rwkML2fIvNcfvN7+0OOnjNw6kMH877CYlDhnUXC15jVjH72khFKW1
3vp4gHeGYoCgp///p19aPPaO5zCk8MT7erOLoIUMY9yc/CzrdkblPOT9EJxhWebHFPbZZvbFvusS
ujSosgrMPP/oFWTv+pc/P1T2uwOOQ5nuwRg0+Qpc57dnqsT6YalGOoymjVcFoOPCQ8QWLGnYIvvd
Y99wjm4cPhhOP20Wv8bscSfKygveUgCvcQN5ufT1A+CObxQiNI4BddUIHUejoHZaMCdz/CQY/20q
lNnAQZodeMltNY7231Z6/317CY6l7QrXFfwutuCMulhJ/7WxOzmTSgfR9ikGAL7xjdg6zYU0T0Wb
0te+/4xl0Trdv8tKgnXqKTlqLyRxqcMJvbp/64dInmAzFkQRC+NtHKEZ378kVPFI3CFO5o3c3P9I
GiSKO7QuVpHq5pM9ZgwUoD0IhHAMQZTYZBkGisd+OjZqZpiSuoIQoJQMubgmB+D/fmsuaR8RjWec
4+KUxv60lW77qwgm45RUM+Exbduvwa4ST1iMVbwS4YBsKRfFwZHZITVq5tqpE55y5NqhD86oGH2Y
dcu3E2YhBhKncvly/y5oEw6UZmnyFXcyxaown0rZYZZpSLQPHdzSoYoOnEXzw+g6exuge6HG+EX1
bFqsYijm1GvRFQiNDXaB2J73XvwhLiK59xR2NmYJ6MUNFy5IE7/enZn/2K/QC2K5g9ciR/xAPUzJ
VZ076mYkX62uOYWiUNfZgefXNcm4E9i0VmZbkXsYZjnxClCBGW48p9ZgvZZxv2nRsmzHMGNUkDNg
tSanOQd4gvY5q/R6Knz/4hViQ+853NWOtbuXZ5Oub066BGBGmb/LnS4+dBjF7lfJDPyhZPZ+7BOC
L02vlC9dZiebIONu4PjCZB6J0MbNje5iCIJlUsRPHC5qJPe2Ayyio9fUlcMtDJX5mkZmsIcRj+Qm
CF/w/K8zxTNkGkqwL7UEAsfeXe3nPERllD9CXgPCnqHAcrXrHu92HbYtsCaa0RV4ZcQUXYm9fcIu
j1vrwD1IeGIZI14VRrmPx4bzQstxOpARyMD2O97ZQye09aqdjJAWFRl4QGnJT5UsLqhcFrWTvMgM
5VmEj2LfIXLd49wiugXYyjpQ8IwWAA+CMRBJqGv2VYEfMoPc1PmJwfwneqNHBGDNpg1lOQc/j62j
XTiHiMM+GnVSn7qwOU2JBs0HTE9Zn8pCvjll8clvISbBhsdXiiv+aPfNzhg8CcfHwsoXVZB2sfjX
Ma6+ZrA/Ipyldi5zZ6sbAqTBO2leNO2b8cZlrggnN47/dCjNDNmh3zxXCpU6RrLnuzF1WmS5owpe
bfRdDGHoZUpKv0s59o+VNffr0kgJi9LIq4Y8+YgSVu0HMgTw9SLaC1HY3pyBCZORuMn3BiRXNLv7
oAXHrGP0feC1CaZJ4wpbK8d1XAbcr7P9NKOMedVoxImmzWPESfwIV+QBI4/Famu66EboLni9RtQS
i/GWNFT9YkihciZ+egDRegmkUR4gqxPjBAzoMGL428IviXFhh+IZvQAvPzcvk517G1OaWyCimL1c
GD4pO+/azxh5VkdncusXyAzQqxvVMzxxwJ/PTFjLfNEfYb3dkI+am1hOERDkBycCsuXoaNl6JzKp
OhMJZBNfaJbERydlFWpNHohSgBdsRAa8DBjCZmCA9eDahK37HvWT9tnwPSbUQSVQ6OEsIMBsyn7W
GVJRtH31xUySRZmC4SRHWHkJyidOKt2FVm++pQEZrJUHRdivAPTkRhUBem+pMt1IvVLXriu/dJ6o
mLCsBO1D2fXWFchRiifiGePOktjYs8a07Zxvhi6goeKM+szvH59cUsMS0x9vqSynGwqqmDtgXg3a
UzvpxP7NiFrrseZhUhxnyXbL0lOCD35p4OrToIxLSrxdGDEk681PVU38G/qB18wmyEljpt90dfSI
gNh/ybLvbAxMWFvhn7qCUw8nSRXZ2DYR8zownR7kEA4IoW7BaLWvtOWtnanAN2ZxmZ9GspuL8TRl
iYe1pPuaT0SFJIWIQDFnZKsjSzpXlf/cmqPkLf0a99ExwCdzygJEcBPi913CWHvl5iStymYoPhTZ
h74FDonb6pygJj8MEPCYMqZnQ7LFNQHBuHFZo2v0HMpKmPTjswHgvQZT7VlV8Fh1prcbG5M4ryx9
ckpafV3Ng1/VpQNXG08alE19TIrSPEZT8YEtn4UKjSrvtkmjL2gJ0AjQt62pieFxxeMA8mxM91Hv
rsaoAs7KNDWtURE5fnuu8eAmqz7YG6rmaTblNUjFryxyN5OImcfaTGlCOcptgmoKaK29QjhbnScS
2ypF6mPpfIH8bq+gIUDp9iV1c549orrnY0hrc9NCemACrHF+GfsoxyiAW2y+MpKk0WbOwcbCTbyL
sS1vccUU+3BWeCUCKzs3JmRpU1w5tqBVg0/zqBuBkx9ZK9okW2x9evZEBjSbyrNB3RWy31ayindI
t8w97+th6PJpV6lsPEqh8Jwv/zRDYbLCGxJkke6Qh+SNL5pVaOuxhPqsQS/KJj9LRD0BwKxKUsgX
xVJZwO29zVNV7vXQARNvXAwnA7SvOOz9tQrBjfJOplvpSbyUU7tYRpJLl5AwpeYx/WoGb252dZLe
++zC22ilyvFrEUxOTNPwgkptfdf+VlnCmCWWXwvPRVWY5vExMLqtCg3noSgdCNBDc+NI+cOG3+wP
wXy0iEinlOJgNP5AzoH7sGifPM8iB72y5MHpvWueRVebHvej3U5gz+uQCIv8Yrcm6V0NCTuzQGob
YU9c95G29pRo2z6Z3UOLeWLl0bqkF8epI3aStTvRZujaIebU7B6LTFmbSjkv97FM34ns6BqNy3WX
X4SJgqMb3EtXqrOziK3HSACzyS5V6jRHO+sZJ4cRRuuhI6UFHuyBaJo9FGZ9dstqn0SxdZGDeyb0
6Yfq0uAaIgsSNHhAlTU3NYqMXyOc1lU496eEuCk4ieUU1Ff0ZUiKndo4MnkG8mI2wZaUbjMB0kAr
CILAlD5XgR8/SOwT1mT5F9VAqpyF3DSh/np3lncJGiNVwDmcWxLuOmKtAggyARy/+zCkqwV8OiLY
lbKszYi0dTsm9IgqGtFb5vloWk19zFJI7X5hPZGu1qb9d2DOCjGC04TBMUFTsorDOkOgh+HeKbHe
uzXWd71YGHGIbkzEMgzq4m9Ii8dDDf0YRWu5mdKmRgTQhycOeejksUavLeU3lxB75j6x5dckFOJB
zu1iVEqPtpl/CkcYfcxDrVVcYF7w8PokJvEgAPZeAuh8mZMap7CA0eWCNnvIav1SitY89060YYg6
rbvJKWkWtwcL269Naf5Mb++1mGzznM/oVXQImTDJJePtYYDlLOIrcpKdnrE3AyjxLlbfYTzRQ3Ki
/0gkYcfqS1uw4MAsb66RvLGMN2RpVuYj4G4eQLc6Cj9mAemyaz/L4JHWiZsgoEyYCCKwZOyn2uEL
3b/6yX26A06izBtv9zoU0fQuD0R8od4XLONIug3VNVuDJ39jNLOJujBCUwhQ9zw7G8fp+iMij3YT
CX94MgJ9NMfIfOh6o0UJT3h4LV3S42PvMTUdAn0LyNThjPAOZgFClTb55g3ZfBx1j2M1KJ4bK2ND
K4wXM3LqfSragOU+RXwiNWbwJDwGo6qfyxlQgrWkkTkkDRKWgc55yD4Oon1RxfjmWjp8pluEHqrO
7McBkzXtIQAzU9oi5gO9fWgzTi14m7DmDfM5ac350e4BDzSFNr5MIn/EidS7hvcrJLCgQVv1lfOw
sWns7pKQ1paqmS5ol1nHhtSFjelwb+SLqQoHWFtjOhrcVl8E/tCDq/xv0AFsnGPne2jbHE7FKatI
tXJkIDBuQHf6RwTcAidAPMo4FXPRyiUo5ATH54OS9jYO6vIJNXZ1TGKfeIy4f/JF4X3VPGDBjC2o
z+GjR4gjn2sXzQ2ryTGJgGOPY59iUIcNvRj86rGIT6nzyVUG9WDZIkmu29qC7w8urK1VcoyL6Rap
udo5zhx+cmPUNqNL9lI63KLB4ZkjyoC4SHblBun3lMT2LRTOYyBHPCBa5JcJL3WQ5MGrL/A4Iu97
6JVD/2JqnmRbt0/DgCJyqAkYXc4P9/tWowlf6waGS9uj/O09MT6PuqGD04vgjd0n2MoJPTxGn91U
AyQY0MduGg9cf6AnaPGc8zhhvzmBds5GYWKwNO1yzyfzcWxKyYyO1TZMzXUdoA4tCQN4WpAydYM4
fspGB0CTGF8ITmENyYaDS34DtYLrv+T+53CWAFCs4EWDX/mHK8JjTcz1nLCtL+OC3sb2xN2GebEK
GSOSWhS3Tk3AadasaJyhuSrHY2F27JMNucHOMIzgAIZt1VMP5EoAuMizeR/kGrpBXjkXtpoJPoSN
AKkuf9HKCLZMVeCMNkQHGfY4HU0LV0Q4SrFLEek9iErsEPNk54Jh07HzlrAUcuhGhiy+JEgWMAfV
x4SEOcvqfRcg1RjNztg309Ttq9B8KZkBnCca0vf21tzG38uBGW6A83VV9GROYLFmabbdV0bwr7qc
ro2Bq8uhgpvKNsXxKDGKtjFhBA1eT2tv5Ga77haWUZvKtyTBg6PavN2Gi6sJq377WJOGsC+jAJ+V
5Z9ZSCBGJqO/s2l+bZK+/Wp3vQBJRnr9mKPcWQ3RsoaVk/HBRL4cSU4G7kQmtW9fGZaNn3Mi4tJp
V+S5S2k7bt1QI2+P6pLzVtledddlJ6sLT+QKVGdfZd+iThmEDJIYUzpMwSrBPOyOSOrQz26RbcH7
JUY2oQV1hYmzK2XbPImUQjJMm29THEz/JGD5ybBqwwLvp83cxU3GfAMgpTsPUSdORSJpmFWSxNfK
Ty6yWACT0cOoYr3DBBCsAKkbSMDBnLgMWWXMe1iiolrTt8BuNupj7zXuIQnHa4Tg8jDa9i+vmeRD
YfqXyccX0Tp4UtSUamKGW7ExDfHFQXG8dTlRcGga5vXA+3fwmjftszTYgm291/r5DoKiNoJyXwcr
CzLbHTOB1Ny6hpBYBxU3D4bsXxWqxXXbNcW29t2QA3vSEyNg5Q+0kENdjRctx5PPGeJUgwDrUdYR
6AtnrK/d5uyl9qOlSb/hfM7tuRhki+QKwvTkZ4HziC/3XPX5iOjWiW707zdDGqitF0XmpvMWhrUR
q0uj6p58V/Vo1f30sd+hKV/VoJ4fW4ToDq41b5jbK2kM52iI+eTBQxBJUX3RDf/j3Xoo9Vxuxr58
zLAKkTaN+lLhqlhlwDpVL14HbMjYjCZgJ87aS0MwYTCIoPY23wojxoOW2+pB85rHQMs3owq+UKus
lOPne2y1lLk0NfZ5U2KgydMHBdf0fspsSNK4N5ny2hXH0rN2rcXodZbsXebStQyG/KrsmIK3z19C
8dMCxoU9XE2UVfJgqsr+6IeQ5vtv0YhnxvF0uI1tMKskGTXr0Rb+FpultQkBeu9wth0i3DHZDK7X
GWDHxEH8gHPwh9NTyHk0BgDAKrkKOxxBCKZxq9mvmaAlZlm9+4MI1/IL2VLRQxWXnHZ86zXICdKO
3M9ikMOjneTHxvTyc6qK56jh4OUIB+5LOD7pyTFQYBlgZzPA3W1SE3PU2ee2j6Ztq4X8OliJ3BqT
PLpZKR45i1645Su3HY/oAeyNkeAxvldwFaurlTC9SFAd8ysFCNqAMHoA8kP8gvvZ9H7FFv0oXJkL
6xtZgJ54VlsUq7HH+bXSLDtBKz613OurOJq6o5iJy+NIWG4Dc9qyTCS7pNNne2IEOljq+g8IchGQ
AX8aN2lokoEDeBwbhZNvPEnnPZy4N4cenXFZYWfJaFYW6UvgLvbKFuEgat+9rxxjg/6NFFoj7Kic
CWrywvQB19gSjDWXoHewCM3z+NNzFyy1mRJ2Rqjf4hVcFvT2R50mzQGWCNbzYf5m7OHy4PgJrqQR
6ZOrbb0eRTxs7vguqAKwk0Zk+5Hd1Sdt06y9iyYZFGcnl+blKoO6nstoJPSpoQvLsc4v63bvaMpu
EoxayRbkDuh5S4zlq24gvx5g/Wnosq995yYPlPJq1biCvYu66RhX3ZPuAnEUrceWMpn3pimdvOXP
zGa6WIUVbYQsh12kh88EfnY73RGSlWUuvU/Pa7aBrznojYtFpdMIbeLWPNx3/L6DJFFVw67htKUE
vjDuSWyoQO3GvNCf3JYsZAfXs2deMdGacqyP5cjIbAI4BHRlDdx0vCHx9FZew6TUbLZjT8ZZyCLb
+257nk3zaSbU7KobACF9Y+DY1ppnh4Oovxx28i781mioCX7TczcrIBtLfgdoa6JzHNBf69kn3XIZ
Jpp48zhGaeT0ldozPxHHGnsQuckl+qcZY5UVqi/8HeYXu992SWJdWq2uth7dozFhAKeXfgtO1eMa
YotLt6imO4XT5ZhmZrtprdrf2G77Uud2+5w3qUO0fUcr0ShuDbGA0oHZHl0av/pu+oRP1IOj9j7i
BBoVfr+j42u9KraqY8nUo2qqWy5huWnCuXXIhoDB/IikeXpOcvAW2eQv+o3kIX3OlS/Pbp9bG5aP
m+dO4AI00Z12yhI9x5N7oRIdpkd6yBtCVjC0QTt9QrPKkE65ULVd3fI0ZtOjwOWGcbgmF7VW4onQ
ZFYLu/UPIZCZdd3jaOSsLBlFLHeuggqD1bffAz8F0CXLiEF466wrtlx82DpeGOreLrN69jXDpl0d
JO5nPf3wY9xZBolc19Qe86vZFF+ByH/pJU2TKX9tC9v+YA8zblP0j2A96rMthx+c+QmBKvGQCNS/
hHW2G8e1y0sLqGQncG0T84FfHBnlcyPldmbhfKlYjKbYP0mKpl08Ot9qNSVv6A0++Va9BfPb/JT0
O6Psg1/64tL3ZvzgsCBbaMouZNtiOqLdcpDl/FMnVYy1IWdyJQbnLQw/cyJ6LegYPVdRJjZJnD12
fU7qo0qm3RzHGEx1kh0o6C+6pJ1upOH00tQmj083STzeql+FoV6y3+lJxW7UPuHxerMpgR5EfTHs
hGDvEjDuaYqznmmQesskgQMqa9Rnf7EihLoeH5WqzCdtlZ/w09W3qWp/lT00Mmji+T7ThvdxnuyF
UDcb12rC+5Hp2dnZHL0ObU9WWyWM9hqNtx4KUrX38nAjPFIva1psawgkrFX3ECm5kMIb1NOnMJlp
AMKtnrHI4OdBJntEyUmjKyBpJYaDrtPxY1gZ4y4GoXshEussltaIOw0D1TaHuaJqpis6uulqs5Rt
jHGkq9tPH7I+cm7DxD+8crg0pTTVbt4xhO7V8BJj2TyQqMjDsfw41WH/YgZHh4CXx7yK95VXWR+i
WG892yw+N0xX9jmYil1TWd0HTxVHCv/N4OJ2X21DvMrcjxBqQEUaX616+qzhf7zFATZwkj62Q7GR
eZddihkZWVDIo9dBn+IU77vduYp74MO8Ng6QbLWMpFP8DuDrene7f+a/nz9vxK+u8L/zH/v1Fq3l
Hl7IWV7tm/+af3R/0A2261VL/BWRCiUkF8ZGm44KItkkaweLzjZgFYYOMB3AGzcX7T8m+gUdew2r
uCHwERDnZru9bq+frzjLVl/9lbUmd3Q7bu2dPKljcktuw5v/SfwCe0PVW7uABWnnrPGI8mP6rLpt
Lxl9bLNi538bGVcdzCNBeDd9s1/bzw2idXwmeKI82E9rGtchcfPV1uh2vd7Ty8e9ihIEB4l5jadi
Wss6fo37etcCRMMtxaCyr/36AAhx2BP862DFJzEhFZNx9HV5xXZXXf0+/qwJbeNBdUmSysW3jEKA
IGAapJh1vUNUVpc8G/TXqgYG0I9GRaphn9x6bb4tDP9WD/lHvklRJlURNWaSf6STvJYNEgTygRTe
csf5KIhXi+eUcjMtzwLDR8lFvHxstu4Kj820uxFPiyPzdMsAV4UvN+8JX6WqtbuRUO5P9y/KISpc
gfv850cvTukj1rh+0iVn3IPadgqXUO77j/fvspZboy+Ki8U47cTk62LEl4LO7U7ZY3UKajLh79+9
+7FhOnKY5bBJfVGeqsKD5BFHiq8W87LdmPvP978hUlKuE9nQISZw/BSm4uIxINzd/zIkdeWkhqg6
LVegtW38689rUif3Dh6cUlvF6f4lSsOCh5sv/+/P7t+BtVmWffbsHNeytbxmS1g5uMeQ7Pf7pcuk
5lzJTHcdWTU2nL4+hf+HuzNZjhvZsu2vlNUctxw9YPbqDRB9sBFJsZMmMIoi0fdwdF//loN5kyrl
tZdV05rAEEFGkBEAHO7n7L02kdaHmWTk7kLUhjxU4N0W2/7j3bsuKT/+zm/PpQ0AJ73N2w190oel
bOJ96xoYmbqYWEpuaBChCA05s/Ipzx22zrxMlwM6RoOhx4hxCNGoNnLx62Z9LnLbnJJedaGpb33d
0I+ldpr4BBQEkzOBu9GQSJiCUX+wEyhbbU9guvpDI+39D+3g/9YgJxR4Srb5H//3/3wYiLYv/cu/
vZUUhufrl+LtP//98a0tqrL/lcf/x2v+meSk/8NyTSWhE4Cwkcl88vhd8x+sObCMY+ZxBN4N5BZ/
RDlZ5D/pPO19BDmpkKd/4viNf9CzQwBjcfx0yPLu/wTH/7tmGFG+7vsu/yBCVKjcSvz3i+DD0we5
JJVnHyPHf/WArpjJLTw2lriUFf5GNmqqN/tFHg3rW0dHiDXIWxOtfvcehHJosPowhM5UTveGJw0a
DwTl6g2YbK6pVvzsOnGSWP2Q7vml99xomOcI3CXlp/heuMW5yisbiWbHsMXQlU0z/IgMj6dXJg+J
J+7RQtj4sU3yOWx/WxvNyNyZpTFRMJtpcuHL2gBwI+84dhRmNLRdu0Frb345A24+PtGvFrK/pGOp
D0rCAkYgjhRS/t++1djJczoXnn8krBk/uYf2OfWyrYT0H6BxyGApECtuvFoif88TE6V8e4N2vNj0
IUbFpO73UYjrmdQcQOaX5GCO5BtTB3Na7lqlUUCHSZqdARrCqLiVtoX+RPZ1dQadqziRWJNOgwOU
Y4ksvNC9eeVG2VWeIskU5o6ILfOsGaLa+276mDiWPFMNptUNFmJElWtSiMpj5LHkq2ouriXb4t/u
B4+yJ56rwCfnBJ5f/zwjh1Pj8zH29IcyIQ4KlERBTmJ6TJEmBMSb2byEuJ50xtM/3gwOByDu6Ong
p52XtyZvbjIRvTuZQWh9lnylYLJl0TGwTkE2gQLlW9VUuLT84WVoqM8XTj5u/+ZY/SZhW09KlGQ+
lhiBkM35zW8hWqs2i37x4ZBqzCWaUMHQQNnA+C1BxJYY/4K2lBJqcGpvB+TWWQUEdHHsY6eRQw5S
7qDn8ZG5sLdxs1gcabfswtEAf5iM5zpGbmI33vPUEZZuWIqxMjANiYGMw1A8tBR2KatREPHmW/1p
EFQGjSh5t1OKjXWCkqGhzRJAuSb7ddB2LbrS3WL5P/LYms5m2zyT8nNpUa9D922nzKMkXnaKq0b9
KMfypqg48dwpY/07ICXMvrNeuQk7EoSI3MBSCbZva+j5dRpqXygOX9qIBKbibIoOGOmARptfQIHO
UbRKsL+x598KnalKONN8jNP0i+/PW9fK76cue/fajL6+fVf4nDF/c5z+xdiB0BwvEVpbl8TW/zpQ
dZYp5eyO/jExIYdi+oDRE9m4v5jlKQKllT3////gX7Rw6iL2PGFiwbE9+y8+UHvAllrr/EVzMi9q
x7lZPASwlroYnFI+1Ul5bapwMjgqz9nMGQywknVYRe67LL1Tm0Tvnb5D3XAc5N9oxP/VOYsC3+Ns
wWjo/+4zMfSuLAst94+ucel3rAHcmH+NOxlpR/SmkVg5A0WS4m+Owb/4sxbFehMwjono0frtGPit
YXj5qHnHws7fJ9u7FzhNWCmm712DFTaasgNyjfu/OQ5Cve1vtw3bQNCOr5Tb1F/uUWmkG/7IhXsU
vU7CWfQlGkEKxmN+Gdbkz7s12avWkPUb6yHs3PuMKljQTAZp6q54J3DnohiWYUOyNaN/XFw5UP8b
8qk2xPHN6LTzSzomhxkhFtpnmAj8I6wDc4fOs1Pc4GlKAL4mT2Wr3ZaWcybqifHXRXmVORWevYxw
54mpE3kP+xTgLufmjWMiwHAdFIdZXpywDHUBCaMlRI+g+h6hMgrcEpCuicqSINMwaCr4WI7Xvvbi
IasJFwjl+MUPmzCwwyln/eJ+7+FYZzb/2Zi52TbDosiwSMHf8qz3iVqyHiqqfQKJuS6mnZflpLzR
FExyjCOcloDuLq2Im4EAOE8CFfmxzV5zvChAEw4OPCeEYKgepK5+l1srK6f5zu2554Arh3qS+Pd0
J/jHfL5chNfPDiG2AL2UW8ftAmoi5RZbt/Di7NgWcFEoKQTQaCqUnsXfSe4N6zeTnMV1KZQ9wiVi
RzkLlSz3l2lLaISg+pZ2OkY+8VwjnaVyQCK6MCUOVYatf+sJcm5jvb4ySdwAku5eLeNCuE0TUfy0
fCTb+eCZJNNRNwsJVdA96nt5kcp9kXIjYq6ysUfCWWSBblDI6BIb6INMO31jIIjY5HvJgL7tZVoS
lDL4QdlQhdPsVwxMdK6KZTNTztnYHrnYBTlGQeXauxC1YIf+mztIhKakmN/RIp5dCh5buqs/KnFq
4/HOr2CuJQOWn6rrD0ZmtVfVYv0EPw5eMJzvcU3Cu/bsnQJxgD1L6uUrk/fL3C7JiEO0SsQGiQZV
Zge1bjz7kmRqwwIDX5QuwCegHX2qbW2iYzeLZIoV6TC1VPq81Oe9VpZyHw/ak0MbGk/dfPAKRDRL
9S2sJME+nf3Uzh0esjz5StR2gwpr0zghjerQvaQzWG+cTkP3I09TEYJ2U2XSAjxh6PrHSLanvvAQ
g8TjVyBsR1gOO08UydbJxqt2TuUWxTKVUb4q67Ef8w4r7nBXNvb73CTVAYzuHkI5nF1cmVtMrsQR
pfFtzMR649qU4pxM32c+/HLq4ryWVssU0iZzl2nLd7XN5yqj6mHz7SWL3IWmD5GZyVednaYJiqPN
a2l9zy9MzbxgQfWW9jNG3MbU9xbSkxn8HRyX2Nt69Ctl5Axfuq5O9sPC8gnty5Zo6uqER5PAyoZT
gsUhakCklvsRbQD2twIJBmKRIMqMC1q95Iyrm7OZoKwmW3DnWehI8MU+zzZxhDTdWOnnX1O7uUjS
+pRigds0REUGcFOOhWyOdGMR19RUS+xDbHEyzGjHhFsBm7QnYMNoWoXP7Mmr5Abkz62PynZTaMNX
rKv+ptbbB0j4KpXZvI1HVzsNHZ7JzlheKL05GW/DrcRRJr9Hu7GvHdFku06PNYYh81AK7i7N1DAK
GpFB4X/ceATlQJ1+KImcQ19MhVhRBKu8fpgMUHFwhpXyoTLp0eoHt0AxaUFBDuKsgDymuZTNaJBE
GcX7kurbOEMoGRb3S5XUF8g6v8wDLmVNeymq6ZZJK4S1zA0SEx9GO1H218Ph22CUdxGlr03RCnFh
t9O5c8XJGJih2sxWKpushVJqX82QkRlmyRefZKojptVNnia3KXYO+jLjXacNkugSLQ4sDSRm2wHb
1Lmqez09oiFk7R9M39DYFsFESlEdoovTxvQqS1OG6OJAYfJba5IA1iXUfp2Cin8Vknc95eaL35/D
WP5sGG1O7ch17E/dobPD67xpvsI3Pt1CUY+v6tmEO6+VV2Jq9w44jNqNH7NieGvchl6nCI+MbNfd
dCGd5lvfyHu/M75n1jlrljMyvYTFfZXuYJ6nyMBLkEfu+JTbsNb7kEl3f7AzROIT0QJku7ZEbmAa
nBEk13Hx0OaDCxPRf8k8dJl2Nn0lXInsQIxTjlnQIaqGYQ8Uc19qnvGlb3M4ZkRR7yKEnEE20Uw3
wIEJpyO+Lb8cyvCeav0G5cQC15/aY23k39KSbye2HmsxkvbZol7VnJqO/Tg++QZ3Ey0V2W0Nc/RI
/7OhyNPcWpGj7StWB8ShHQmQI6dkxv5Pqyd1Z4caiFNzB+55fzE+eGNH/po53DVwaFOLi7mucDw1
FvVQ1LFaX3/JzJ6UDY9S00gjuwf23nSgBbrFfXBZ35yWEk1NPSWMkUtXBwXy+UPnyZPXx/lO99H9
+3H6Eib3becD1ZgZNGPztoyo0i6RhAZ56CeLyJw4vXfpYU5p66Am7R0GhbA/1iRL0XsUu34g9sN2
LYBL0qQN5NHiG8eHmvATRJnUR31kb1JHRlZxu53B+k0cq8yff2jJd65yNArpmG5tH+VJ599OOvdq
PCMPXd0erEnn8AsRBbd0GqKT0xUH2uHuziQ+aRvX8BPqQe5FIS6Fx8qPeWSAS6UjbdR8rn3rG/1x
aE6SCR73zWSQF7ZTnmszesXqM+TRa2Hhv0JohuNoGh76ukg2hKtCfrXHsxF2TwLEflgkR4eWCBF2
2mPm0FdB/rplrT8ggp+yoxTW89DO9wXDSzDn3pfURefSu/nRH2AajiwjMyRkvvsOSFzgK8cvg/zg
aUSjHLgKu1bG14Dkn8OIDupFXgJREvApqbf6B72elPrIOK6vHeck2ibc3rrFB3eEis30mRqMutJy
2psFBekGudgTdHBaKpqXBkNK5Ac8AJxxcnnQJBT6cYiPpQ/PGfdFQARWAL36HQFjEpAKOyqd4VO1
xNG2EfaOCiz8NKs7L4xx1CJg8SeedzG1/vuk/thCjyUg9Pgxrml+NvRD5yZ6iImAmcx0o6fjt16r
KD+7z0ak289ae5sm4q4gBGinuT3UMcX4HS2GeFRCxbes0g4691wYTMAOB2/a2TVdG83X3+KUIq2c
X6CN34wj+TIuVYSTVk/PvRvBQw/PA01Qv0Q6UdnaA3BD64TmZofRY8BMWWQ73UJAx20gh3FjoVC8
MPoSIY3WnDVWrp21pzwqDkKLO7UAbD829oJl2aqKAfGLfct0ddlXpomeKJuJs1o06joT7hlyZZoT
H1eepzEezuve5yZSBYoiRactJOC2SXmNiNI7zGXuHRxV9jRV2dNpmH/3S3U9K7dRrLxEaZGkGz9f
dPVdSkQfBo7AfAI1Cc3I8y8ir/CCPO+vY91vGTvLR+yMyb5s+/6cEBx1MkaDcFaXwBNkJgdpGle1
Sgwo4XfTvmZSaVylBqKzrHjgFOe2qywifUR7n4YOacsDonpKtFv8aghch33TgVeMtOxNtsnNiHUM
Qlj5ZiNOcWN6YKw9ljnC+DJdMU2aNr4b34xV91B2GTGQyUUhq7d2nC4Sw9rqnvGiovEsMlFYfg5k
B8uiejPy6MagZaEbwF4q16XvoCiNXnY1SIf7unyYJPy3Vl6g5mGaYsFdEgu3PophnqhxU3pA/GYC
Q/Kev4J1xt7RBvrOug+Dq8C8NJoScqRL7Frl6EURIKBh/Q0UftDy4VzXh2leyrNUtWrHmMKdLatH
R5XJSXmjqsyBzjqUL2j48YFUybZDFnReNyXg5DOGlWvm3eE+VH2FRTKMEfJ8oEjTnFuhWPtJ0TpB
01b3ada/dj1zlfXornvruUKjFgTATF87QOAdH0LVI4jXKr/a8yxpUuaBLRvjFe1a/94xoDvbxfLD
IL18kznxKWkVQIHqzziUj6EXHkpV0BBp9p4O4T0LpqOF9A3FmX1p9NHDyluaoQ0tUtjHZOLuVoqi
h6QZnYmNmoKoH1m4DvAnuAhOKbgZigVxv2mYum0sJaIRRObZxvLTmsfTWsPsU88LhgpBDmp/r9JZ
sCX2fmnlM6s2pkdCE6T/XBE1ynzQ3puMm7vRYXkCcjsg++2dJjLjpa29TYiUcOryAcgsgvwFgy9a
kBpZTDHPLsvL1g25EEFKww9/z9RtXZX+1kViWKvozRp7SdEfcZDQJFJL7mXgvfWEHnox9MQBFN52
Un8OSfID7U1kE3ggVQlvLXNphX/fiPw7yTXMa7OCMOA8fe3C7N2alp3b5ydn4vOl7XUsQKuNEe17
Q4h4l/TiLjU8amzIMk7u/IXIGnp6FXdXJ9bLDfpLAZuOlnoCbG6Klr0sVW65vmzhOUC9Ru7ZD/Rl
ZqZwaVK/gFH8asN8SWe8MDhujm4uARuRdpcMBtlWRLsbyWUOxpaETER8Hg6X2DHGo0s9tX/pKlZQ
6oyZlpgkOFXHxKC0K+I9HuOIb72od7aNdqedQRpg8qeMQDnaw5i+SeHznyaba1yqsuJIRAkfa7rt
3ZYEBSoC5Thf1HrEfB16NfCD7gkX1MGd+bptUT3qkgwCq0FCl2bjRWsZ6Pt77tpjS4aRyaSJmnuJ
bRDaSKbxTzn4GuCvVN2F1Lm418ODEOkK5iK24zD93nMgdiAfHw3BrSylMjja1ZfUT8sAEvoICHK8
W9Dr0O9C3mFn5rVmercIWTiTG2bTdIvvNLz9weRTlej5VtyUKkbuJN8Skro1gL0fZ102IYjQxYAD
jNnJOKHK1sX7sjB/ID5gLYRkLScPUi5a+1Qc6T/QUA/pF6cW6UHqZ6zaGk6ok4dhTR0AyOcsqVUl
xi3s27a1XvOa2pAf1kiHxVuiobqxsGrRyUX6uF+/0iRtxh3pcKpQOUdco3aZQF/i3arshbktVLxl
iJXdkTquBrod4iP5HyRxYs3+WkzTNXgtvjKQr7BqLQ/TElKwfFnANhb6FdjKY0mxAeAG/pWFEz6Y
eo7rWtwuKcZR2R5PPcpbkVHh0ZyiVDZAA+R7wXwBjZMxURiuaqx5JIb2FJ0QOUW04CWqlnM1p9+J
D7q3dO1y0ClKtCnsh8K6C1GHgq/OuR0TH9rAFKTJi9wuJRDXLxLkOVbZH3FPxjQfCQSFkFMkFGtQ
bsqKbn9akawwslJYfJI/E2y2mv0c0XpgVQBBpgzPMFB+jKRYnTJyebD1Lu+FeOjVCWzHFNY0P/ue
oJgIYP9CguSPZNTN9BZ1BuAO/NGU1FLKSoudILuQlCw48ahf2Jsyu1h7MrmWvlNe4TCP3n2SGyRf
2rcwFYwdE6guL/qdW0umO1LlFXOOLVY5bic8bciWZi7d1gDh2dx2HdnohJu+i4WRVrZXJkMlurbC
2IYzkl+pG4TFI3pTLPYCfKyR+JtpIClMdNTVtPo0Z0MWiJhD51fdaxiGV6qKG2aXfTPfxUP0JAou
6skxtC0pnvCy8UEiGGKAh3bohHa8nbme+YTdGxFHsDST+MLW65JViamT/0CB1Ef6qjGmEMVGdIdG
KTMoIvz6rV+TmJfcZc700kLT4Ra7VewKFvxgyCvlNkY8JFxmiRPLHAyFJCP32pfIPxYIsSpyDoWB
+KzaZ8Q9RzXiezoFT4nV34oOOicVKZ04poAidk/XranQ2OAW4OasqAt4NMR2dL61ek6jI58fnIUc
LCT7g6e90g5O0D2juzOYwTXmydGZFiZpQinKNjct6xsyZJ9qAqI3yTx9d+0RQdqQnQYU9lmhs64p
dZQu+RAHWA2uQx9lUQ9uvS033pJciya/NufkVlYi2eVFAvg8xS1BxKbfCjyOlfNDl/lzj40EQ2e+
A1Oe7uDenjJXlNtQLAP3IvtZR6oMtq251nz0ZZRs04tiSX3cdNzremBPnKjkjMxMU2CWJBb1zCCR
R7Jm551hm2/hYjTeRtDc31FnxrBqVqh+1Ia8EFn88rj1KWs21XjWusq7aBu9PZhadNfyH5z1Ikfh
azGGDJM2X3RgdxlLmi05ExREUfWdq9icQWM7rTivj/04/KKbRhVk0oOeUZjlZUhDdhm9kl6du8MZ
NwZxYkS7chQHB886IkJTPxOia3JGqN3ajozzurdusgwyTcK9G5EggqV1E8o8Zo2LErSPM/PjufUH
S5xcUvOfdlFKnbCtICBF5tdImsklmTnN2BRceVllkM83SOI/6U9SMmVp3MEY4h+9ED5/qOKuTQBG
Ks6fG9uHrormdtrFKiJPs9qPZOv/tVoCnX7+L82Pv2gJvlayj/9t+5JV/ct/ERR8vPAPQYHv/MMC
DsTSxjexVToKqje+df1//rumC+sfkF08k3Kx5RqOgk9+Cgp8eiceCcEGLWkS4n9VFDDcGg4UNbjN
SofwP1EUwNj8rWEDpFW3maDpQKB9g6bqb9V5X3Rlj31fA8mRhNsa+9uuZJmykYhE1e331EUxs7au
e/ZsvH1kFp/TqXteCu0mx0SNYUnMm3RELU/HeI8iMg50Km+7OWfV4EXjTSQxuyYLAySCm1aJlAX2
HrOEcWrl+b6Ko12sk6o+kfqN6xX9fVXcdY58NrHLRcxulCfsOp6QODfeDZw4ZLPVQrhly/wZzx2C
df+baN2vvl89pMtyPVrTKwD7iBqT3MtivrDK+eyF05EIVcz/ugyKGNyVj+NYGNld1Sc/zBT7/0Lf
G/V8I7o7mjf4GVT9pZaxtQFzsGnTHDDVZF8yOuIJBLhRjGUwaOU7CsKDsFjqYeSoiYbp5I2cclWY
607DhJItrN7HmF9O8qQOest6IKVnO8rsUXMj4ktNPjNxz8jYutulogvDrZsqa2S8Lrq1m5lQ0Lwx
7po8Q9gHoWEEiGfWfQMNwN96rfa9t4f7uilfyNsaKLZ1c8oKvW03wBJpJVfA4af2AYRkvxXjlu5B
wrSH+GEHSgGF8SvNdVn+TI9gOa6GCsGnNhbk4PFxM76FTuOWqMN4wMVHHoQRlnS642MmTk5a3/Xl
dITw5G10mV0uFLk23sgCBV3oSzMzY9RmlJhIo39W+U0GiNGO5FdLYijgPfaZrIl+TBLI3WRpGEC8
FFObbCJNuw5xcyAbm360ZG+Q0ImrIs+Tvb/c5QlGtFcxObgm8vHc8yXMdTXdzZNaK6Az9394LMC1
mmDtWob39rTcxBxrg0itw5gMJ5s5HXmijXvSrUzfKKJ+q8/uNs7jB2mO3jFue/yWKHprd7ivPAu2
e44tdbGz/eBitgJPsu84mCS+ZpzKqf5ENhXsMZP6Z+Rll07VYFmjYmdNtx2e9qPd4b1UTSLThdge
D+Vz4dXPWZzNrD0fLTd7IlAOzOZABIjh6o9ZWb7OA4Dl8op6zt7LEHw0Fmg43XFRpU/7uq++VqNz
h5PiVOECDuZ6PLdMCzoHI5cZhTeO3V0b5bWrRQl+bvtucatp01Qk4OIpsc1W7gTmMtJOLvpp1Ddm
b2ZXn5vOSawtfNqEiBcEO12WlVzQ4/y8BsTr+i70+jeZMZnKPFB7S94kG+hYDzUdFpp8zq6PCLtZ
LNT2wBD6mDlT6eL8qKFo4f+6zfsBZobQmJkI82czwLoo52Hrt/EptPty34JrOZuJAV5WlZDWvc/n
tEYPKpg1SvW2bqSVMb9e1XZqTw3GLKK85z9+CCCCswfidyAx1f5zX1sINC1kS2tk/dkvb1eQs2rV
YDtrg3rWNPb6kRPz41FG9Ae6nCQFTG9UfUDdxOHoFIgNgcrQ4+0oi3kyeXWFMzF8CFwkHatdY0Z3
UpTxhvxQ9CtpxVSb1XGPcpfghIgK/8feaCKQnmmOfT61/kbaGphJEnf/+fuJetH6azP3ku1iU+LR
SFM7G16ClNNcDsXiEkJIawPxkXpOqM36K+umjKATRuLw+cznbyXoW5mYVHPJ4KZ/vPLjnfr1/da3
GpL0LvKHFl8DZ7c9VF87CXwmKxPrfiw0jH+HeszSl9qj5EqbT0aeiZb2AYO4HvhN4kEtc5sbvQvh
u1OEp/s/HKA+gM0YqvtxntsraVATdvTy2llCZKI9jY62LnEzKNumgREgWl6meLjDpe8b6JKCWqv3
gHUCe2rS66UIrctpHu4LQjl25UDjLXQXjfSM3Duz/m6OuFIeOk8jisAUl1pdY6lIa3eXEz3bxxCJ
l+dJ94kkoJF6Dpfnlsq/tLVvC6irYMG3fJimtL+GlYZJT1TneuleKB26Rw239pEQ7B/WROOjt/Fr
xN3gPSQ+OSqOmx37RHN2tUZIkuYRzzrLNxg/3Z0jwurGGNwNtucdiGSJyVQmZ0hoNzKcMO9OffXk
TNmumOO7Io1hsXUAUgDHpDs6aM9DHy+HLGoUEEMpXHW5jX9KRGvXRnzbcnbtx8JfAlKduzPK/XSL
eL/ZhlGP8oheFJECI4ZIWhAWTc2DY4QXlrqwUpsLK26xrlBO47FHlcQcfPzVNIWPg5LKrpslCbFF
u+Oe2URxnhIB8qfvu3GhY0otrx6AbVhdx1XouoN+ygGjkVaBzE6piBcJ+NvGPhS0Snu8bkIlhU1X
/evn47kWRKnIGQZQZSwbQ0mX1w3Lew+6B2doe3aUKnpSDUFSw0+1qkpGGc3gtT657q3PfT50l/pR
KydtJ1zewyxLcFLQhlBlkJRC2nR21HM3DBJNh+ShfmrVVbpJDKrkRZ+YmNwotdQlkC2qUs153djo
lpbNuotyqT57pk27fvB2M/CDs82swLCGEqd71J8XtUl0kwPz50MSANCeRe6wKTwHItKkye78sbtW
wtfH2mgNuzSrX62IMG0+LzUivk/OSL4GooZzQYHCnY8jOLteicOrGZC2nw7k9arjuhRqcESJxthZ
F86hAb23HuU4xSNbGTW8HArFn0d5LRl3qm687q0/oATyZs+i2kE4Rvs5otleN+uJ8Plw3VuUDLuv
p/jjuGtKBr5uEnUarOcCISXMXiiQRvvCaR7WY2/pCxqZdVdn3kAMsNY9h2Vng84R9UkkP7qopmsr
QmubocpHjKO+VvWVrZveNZXeK6Rs9edz6/dN8rp+sKf+uFayPzca6bDnz4fr3vrc4nxrqrSnxTjS
BVy/0/V0W/cyVfXOQng961n2ufk8Bz9PRBcNKMG63WHQBFqciLZaVlbLHslHdV43eWRwXLQhQ0Wn
nsRsVTM+NW9jh/b749h9XKOiilFXqcszKXuGtmzefh44N9I8BAR/Xqmfx9CUtB5GVx7XYzOs1+zH
lfuxb6f1K27bbrcemM9DtB6x355zS3/YNHmZ4enmEl6v3rWlQJwUB2x9vP6E2HUyemPxqK9CeHUF
923HN7A+7lI60lSL3OLEtI+aRN5wGapLZr2UYlDlH3ufz+kRSoXOsA4QdVqiIwGA0ZO13W46dPrY
ntcG2Pqzj19Qz1VRX6Cjl+7WF4yHa0vM/XPvt+e0lmQ1jbk7gh4PSWPCymHv5glFHuRNF36yHIx1
4BhY6ax7pR/reLza7+sh1NWQ8XlECyvkBrs+Rp7oHLuUcGZ1Ca6XZNXFsdhFEUkpNPa9ncyG6Iif
neH0Y5y99scm/bgkTbR4AVnn4Wa9JJ0OpJ3eUUL46OwUZP98vKg29Vuivtr9eqDLxnFANKurdd2E
Hvf8oG1CTl4JZM5XV6VvW7x6PdK/PO48R9taOUCZGcMbI45qGq2bWh11sT5JNVY7ZH26Rxjxx/Bs
+2oSoh6ue+tmHbfX50Jks2HZ+MfP4TKnoM2XpEbOj13e/1tJEma6yWhk+uomU6ihxpkzsqe89SNM
Juy84ONnRtQuu/U3Jp350XHdXX/EPOyP164PI0O4M4oi7cdQ13H8AyNXcYjU5xp0PtK697n5V8+R
7sko+vk7EfbbPx7/9usTaxUihuL39fl8fR1srAvbNiGHfr7sv/Hns3hxtktHoTVR/+v6CpG7L+4I
M2h9VGEacbqKPLC2/wlIg9tRqXP5YDv9YzOQnXb+fA5THhebIbS9aOnCTmN+UWhQVExHHYv1ZdEM
LDFYX7K+eH3yt7dZH/7yGn92dzbun1J9+Lg1n/QYDsX6Wx9v9/G7Qz0hlff4NnQYcIf15+vGUf/v
x0+HxQooCoO9tWqGiQ7Cx7mmZrdwd2tIgHPqGY0G2JzjoGf9GdpKd4ZuwrSgLA+LukZ1tVEoQbiI
Zsqo01fwYZavlZolaCmzhGadL8Qq0hF9/3MrLDSB6oqYYyxJXj1err6lkIZa0BZJWF5CB2/RInBT
XN0/62Z96K0j7/oYEg25Y8qVlahL/WOzDtvrbt2bnELe3N9ansBaZ8qfBW76Hf83143aoEBlfq/2
KPFxR0jLB8+ltDizwMNay8gziKjkawvP62dZn1o/0LqJUt05DEV+6OGq1GAFmQzEapaQqFuj59PR
8VUzN1Jddo0bA0s9dQ8UKfFxcgI6EHsJY1+sZimzuomue10P/QV81KI0BXYuvkFFsHZSiQs6tVn3
dMxiVtLJY6+G3kn96rrXOhYV63A5SjVwoxIjq2E0OAV1vr2Px6OVU1QCFGL19NeOIA3ohqpBoTBs
i1EyfO4HJKPkQDFZXNT48rEn7OiMCG4szEXfrZ4370/3G4QwXGiLvEobG02UQdQ099n1g68bR4Lc
LEPgPrWaVAB343MLNaGoWMuLTRPDz8PiWmzTjmXcGAOIpQJ4gMoYYbBVV+OsRTeNXU379cRZ/W84
qRlPP6xwvcEN2QovGz9aTqvHTFDPmmm+YEGTq/vMEPOhlOnRVDf1UU3C1j2OEfeFzycF0Tl4Z+j4
ZOpDfG6IEnYPxBrsP5+y1RnURyWJk7RtKFLY7X7StNv13QY1pVj3PjeROlN7vXsCZert1jfK13vX
uutMiFzgi2Ubsx3sY08W70CgVCSPsdlsV1PiumnWU42ui4lB7igyjQO8/kCrTBYHffOy2hHXs83z
C8lcQR0qu7TYjXsTPk1tvhiAwcsimpkMqJNv3RBoAY+lKKN3in04bShzKta7T38L7BCgm+ns07o5
C2EhAfx8XFAwP2b0S8M2G89p2o/nyhviAsEBCn2mnjybAJjZgdB7JRluOIf+PJwhnA3n9eFfnkvh
ZfpjtynGS+SN1ZeG+OVrgjsxngOWyQWFIph2fmaF+6WguQhjHLfsAmlRhO4eXRzJmz5AO7cswl29
FCSfC0KqWuEtN3pxN4vSPVo+NPy6+Vp3i3dB2O79YoUwKxM7CnrT+Wboc3w5ku7YVou4kVLHmhod
69C7YrqdXslZmBeTjgST3MDUiMCK6nO/S3Rrk3vmDYwo8eglFglkA3ibbnDvEB6oKkxPNLNwz2NG
oXJCWEF46IL/dE5AfkGkqUcyJ00nJOlRzRZGe59EYsJ4o11Jl+XH3KXN0XFJFtZGE1vS1MFB6fLr
MtQ10pK78mDNnNFO48hTL+XRj2gXR41tX0fucpkmElKhmJ9G00dz4MJ5KN0RZYhGC43MHv3UG+MX
KlvNRZua8MPUnsyat84shr3dEIBuxuskt4AyqWHRj6hzbpZanzeNbLFf2I1+LiMEHloYWhs7t5Lr
PC8ofLIaR2ROGJTl48eyqiMAwOhYtu31MrhAZrrx3oRcvccnUBADhCMc6w09vXwsvmQEZsZGq8og
UUfzVjQI1CYwy5G8NDwACkMthy1BS+g2qgSPueddmWVb7t0GvWpMbcZKNzmlwlu71u6Bp/UHz012
ukq0KUz5aifVBSEv445SK2IpUjsshAcwWOJia06gncLhZ6WDP5h1endjvSVZ9N4ui+mKQMMUlvL8
MAmDTlNa9tjXPcKo4sXbpVJ+ryxcG7LUyZCnsj6n4ofTUcQth591FOpBvQgq/JhlJxS2piOvSlhB
qDhHAzaqoBKcp3eNo1ptTdzvw84ECWZP4razuFmOZb5dRGlsi7lr9h53CkDBUzD00BFy30bn8P+4
O4/l2LEsy/5KW8+RBi0GPYFy7U4nnXICo4TWGl/fC4zMzqyItCqrHtYgaORjkHQB3HvuOXuvXYJH
qWcSNgSmyoLcw0lh/leKs+Knebkc4WEg26T095nOocFZ5NlZY3WWMf4asm2HlktJ14a0kHyLYHGQ
W9HjFKVVEYI3vTXyEquBkNBq4g8zF0UzOUvReRKw0BJrgqtLgdjS9QwzYrP+7rS13kTHYKccMMl4
LV2wN2z2aP2Y8BLmKE/5JlZAYYfFimskSlFZ2TNBLHlK3Vou6oLRKVrzEohgYgU9XQmGWzGrcrBF
9Uc1MSwpJaX7wzD3P3XohsbtP525OWVRfH928Wff/evI7Y8f+6eF1zAZaulElOmKbEr4dP8+ccPC
a8iEe4oKbizuRZ2olH9M3OS/ibhrlTWcCI4LzqV/TtzEv1mmxQSPAZ4hyaYl/XcmbtBr/+yQMjAY
y6LMWNDQxL9Ehmgy4jNwLMO2AZFCLRnSFa2P4KpiJ6I4cLSue+mEH/rM96ZItEJVLp1X9BM47USn
j25mKi2olpm1WTxXpXoRO/NmDiYxvUUVoBXEYoSYm7GFbQj6meSeEV3FLhNXJ2gygAXq1cm2Qpqa
xhBMNuK4DdEABBDo1K/FQoeyR4kjLWf8A9fKEmKnUoz3dkoRZMvXTGL9FsPxpAq0zo07Sh0UX+5K
CJJqA3WFxINE4oqb3w8U6T2RkHlh5nDF6TFgr3PkWL1a8/0AyK8ZNVdYilvDUShq9LOuJR/9aF1a
PTqNTXCcOppBYnNOJaQrVZeTWdRDea2G5mWJqlsUlPdDUL+2WbOZxclrxY4o4sB4UpXorjfSn6Hh
weta9ZKV8Q9nfVLySl5mHItXvdIOjSYdUUO2FE08Zsz3L2rprYMpJZc3QdB60KtJx2iY6qswcNTz
YCUv2RBsQmlEubW0ohsWXwqM2aYBSiXysmFoSpAqN2SXI2IZLIx2HdJR9MYeEYMnmc3Hpv3HLpFu
yW+xU+CfjljzGLKhwvGbZFs49W4oI56NdPA7okkjVn8LjO4zaPi5eFjQeyaCA8D/gAtZIzMNJ6H+
e6UIDKD05U3SFzdRMeCkEbSTdEJOXutABFP1uhhgCipF3q6/OFFRqP2+20ErfKnVczjzOlSZAt52
Mp+THnx9m0ykIJbZtQ1pV9YIytgNY31E4V4VxHrAUBqHCYkLYDI2w3NfWLWtLAXFf9O6SoUzj2iq
x7SFjx4YRBdS3/zgq4KJlBTbMgbHs8pk+G+D9VrDvIossiuN54bA24OFcn2NusIZYd0SA1JoDGAb
rmGbof+OetKpRCC5UZ4svooxwJaM+U4YpE+5+ZTSWLiX28CVMgasYQ/5WInc2tIDRwv2KjuY3xhG
vLWm/WhiwlJaHuuooR4MjB0zOuf3Zgksa3LEiLFuTY20iD/MBEVXmpVrPnDPNCJyySl85kx0TmPe
X4RtuahdhxgSiCyF1xr2o0/ed+aqOfq4uuBpVn6YqJEzB9W0k7PPaQicqiJ3DUb3PTjbxg7vxbHv
HIIsoASjGzSplfuMKNXOozK9ryAt07rfkLv6owc4fhd5vfFqeK8Ru2BO1TTN6c9koXDGBYq0Ty6f
NSh+GepMNeVOEJ+ltasORRpHkVAggjyqI5eIMZQYcnLeq7BoaJ+O4Yu0SkO71aNKX8zCVNa8jIku
2QJ5NPjXBqBVjsBNB+hqU1f5kfDyCavPDWwRonx0dqG07Jf0Axq/Dx/VkWteawZ2P2zMP2ojuf3o
q0t8Y5jlS6l0Z0ZR5ZgI+yAlVRNwXFBjZb6rVWYfUR4cOsVIPaKSFTyYyQchQa3N2mjiagxeCjxw
WwhNO0waN7lREOOqvcd3EHVZsWXHNVarTGc9VchVdODwMCaCB20Z7YuR8nd1o2Yg30+bqJ2PJqtn
qhuJM1Z3RcUKlLem5Nc5WocqzT+YcatO0tW7nFM7483cckrMSTLd6CqsRRoojDvESPebTLrvTQXn
RVj3W9I5KkeuxsQemxkVpLzes+sgfI6N85SwWJZN8y6X1g/YqdQR2sxto3pyV/VcmVbBplSFg9kK
E2ww8MPRsm/ohlJl8ISs6KltWY5SjM2kZSvHeEQhinQQIFPbc7TvVL9J4oLNgGkvL4St5eYpDA5i
zFjbipUH8m+8qUM9ZtJiUaW0dFchtUKYBuCRovSHSDuPAu/goGoM4EK9x3lPWRXN5qPYa9vSlCJH
wv1+EnOy48o+Qa2RA4SyDMxkYj5q0Ah6YoVFsN1Bp66R1N4gFZD0U7NcDRIoPGRfVS5Czlsh0FaR
q+AzlQ2oLVKKEyb56ovsgWR6/HnaC+5X8E7GalYAOrip5+qjSkWec6vdoDDJjq5E3HoZRkZBDh0A
HyirWUvCVr7OTZqAn+7ujSx6EJv+a+qnx0bPcHN1HYuFHt4Z6dfvVT5Z2y6N0CU3TLNJqlMhAOct
KMvKKC+xEvuIQVhuCzDatQJF93fD0iLeEjoivKMCiRsDszNswAqDMw3FyVBdprl7N3oEJCqI4qWH
n8BlIEnZl0iWiJMrTJNDOd/kqgzrfVB3QYu+mNBVkM5ihC3aqg9TGzC30DY1q/0c9GgU49kOZJ2c
LeM0ciwGTssKHAzYEem3A7XwKI7YpxbxG0HIk7mEYL2y+boo+bwemF/jfjHWjgcvPvQjW1nV3rAP
kZwOTcPmlJ2F1uJ5FQjbjSR/F8f0uanEvQQiLp7YJ1GtVch6CRVIUFNPb10g47pQs9DRw3dVxdI8
VEdtfI26EpzpKnUPfsO8qaPh1LHYWKm+s3p+2uiQAmCf34Y5rltAIo6QhSxSoQQVqmLxwQh5a4eF
pcJESBP08nXoG0500+Qv6wKpT9g7hpadWFTIIc+GQz1h4A6TZRVurwwgBnYJQdEbNOZ2Jp0Vg/c1
o/OWG2t427odcvNgjKTiyNbqC2E6IzhpM5Dt7QihcFvm7gUTS7qfyh7WYcNiq6lXujNuLImRb/Xs
lJFy0jrSJdKEskHQqgdh5LlE1klpJainZSa6US0CiYNAABH1vJYucSWfDOaktiFL53kRX36vHEsp
EVVZDdmB8z4qGCAb0KYQy2YM7Ao99dJFXXuQ7WUcguc4ybdo2hGlnC3ae1xIKgORyejcKQru5GWM
3C5h6BshyEqkKoI+gjA4Lr7NUaLxpumVX4vBOzkCHMqGyIMoltiGXdbGExHqpZcKlFl66sNhx2qI
0FWvhsTvJPWel7zY0s7oDp08/f1DPZfdoRkHtNxzU1Ayefo0WHtFajdmV0lbKvDXqGbcl4ad27b5
b3GMqqWhBzmW2XNGPyES2vW33WuR8c5pPaEPu/Zfg2aR9mHLhz++FtcADGLJdDxxsKmjMrskCHrd
XhEf0La1ezyb6/Q7b/elQURCmHhxj64LqmS/13qxJ5U56fe/X/5+6NdvgIgOW9y26se4dpWNtaus
rygofaYD1sdEEqe5eVH1WfPTtSVomQ1mDjqujqC0B0tuTB8wmW6O8nbhHD+16lnKI2kjxvi3ozSI
XFWtSe/EP2VtcjjTHKpp7BfrYyl4HfcYnx+1xsp83JF8o0655Lq4Eai81zlnJ4X7uffieljfz5DM
+zRYdjGkc7MnYjUqznPaiV6BCZjTsxQeDb07InAja4kEJIr2NjwGXXYkRVncKJGi701ocXtLVbxI
V6ctNgXoKsVDALBwKoKHdgE+2lrDZ1k2wzEyxOG4XAlTPyOz/u1Oanv+yqMevRH3pu+VQAOZO2S7
rENLV+N7sc1WnDAbBQINivXT1JApcfTs5/crZgwpFT8iNGlJHpJcp0snYRT+/QyBnVYYIdk5RnVI
SnoBcBxfyTTp3ZqLFbu8/oIEp/URqyt0Z9HR6qKCT/yfX8sTkAW9iL7yVXkrxpOBheD3UzUFB2qk
1I4Bf0doKnkv/ZIEs8g65GMbu5Q5KeuduRARJB/rchBoPdF9D7UCmRVfEbTLcQobd0HyyEDKjpkJ
h98P7frtP74cqyclDgJfLzvD46CCESfvxgOJfBIEUUYscDaGA3GInA0NigCENeNRDyLQTzS+7bkJ
z8D/AEqYFmEoeaH/8VmgNoardoKCLol/+/1f0P/uC9CIkp6ozJ74IWX9Ib0AmWM05Ln0rXiC4nAK
xmT4Rux3qCaxeU2boHBNTdTPY4ABc7D64TDWo36aBSJhyOoyFnV8iDtAAl2uHfDaTXatMDKqjV66
CS0BgXIJOuf3S21BB5dHlUfzjuC0UZRv6Gzgly5TZAPJK51ZyitiAszQRVAxvlVLuDEmI72mmsxE
OZ1eye7Ln6qeNlFWUCCktJUceNqOQpsV+59++xdN77+hQ0l/kseqDE+IZTbJWeNiQTcGX+xf4RWZ
JciLWjYMLXKalHJA+kT0Q4iD6SqFeesbqhoFYXsMnApSAbvX/8/fR4oswkwRkSD9GeMykyFGPmO/
bY2JjNj63BgUkxwElTj95TO2wEWg2e4D6b+Kiv4LQWZ96thydZAegCLNP/1pin8B9kLRb9H54srm
wNj21m2iU2aH5E8sqrgVozb8AxjyP7VlJSucwv7lPf2LTvz8Pf6v7Xtewf5rCEj/A0e3+/o///vv
P/mPtpX4N12SUIqT9inTMvpHy0r+m6aZaL2RfDPGB6j0z5aV9jfysiR6iYYiQTJaWXX/xM4Br6MN
piiGpJmcNP47LSuNjtl/ZPrQYFMU3WTmKAJz+TN1SxX0CT2ZsdCVbzdprJ+4hz0z9oTH+phtDTLW
yf409gHEmtrtb927+hneuidgTwXZKNYmmH0y3A3huasOfbCRdPTEm4pOVxPb4hY8SC64MEqjxxQP
Lkqt4B4Koiv7xbvCdc5ZNyEG240epa/6YLnGzqKX/l/Qkv7Nfc5zJKgSxh4FsP7nbHLChWcJa+Sy
FRfjqZek+6hfNjUjkWRUP/um/xEEgWCHNH7VYun+Xy6If7PIAC/6N6+wyjtlaKpoiNqfVxmOV4gV
Q2XZmo+kHos/5X1zoUMgvlGJ/iC/Z43uf4wH9b4MXPWAFTZ9EHzzZD2YRNpd1sCPq9ScpGO9l9/z
87JjwSQu8Bw39njtK6f14vP8DiIAqL32QObdkrjE6X2WT9FRuRM3lfkdkpHOIGZ5Sr/T0dPv1FfS
5MhgoAnAz+Bx5pRlg/yw+7f6MX+EGCIoOxLHCHQ1aHazRRN506z0VrgR7ZH2ny9+0V1Qtp1BbA8Z
wy7zHeLcH2qoqo50oOrbK27+VqJMt6PP5MbT8afn4gcsEPnnfnyC3trbMDOH9xUBeOwviSdiePme
twAl3GX2Yornyv6RDzWJEDjrE2Enhnb7gWUAOCII34+WYRURXbvmbcAlKnvNI2Rm+qcy8156QrcS
hyocqk2WXOe7hTPmKdSdxryV1/QbV/iEnvZU3rTNcs9po3jOxxtg+BIGbm6Hx/mleNf9MXUCJOE/
CXSoEzGGg8T41YPjEcISM32wRDBz6cooCPzxmc8vA2xo5bRI2C8lrxCvqujPvW1cm7fxoH+Ud8Gl
K8/yA+MtkEekHsahg/vYuo83wjnfj+dwD3U6vNMPGI5nshmhFDnVe7avMTnigL+WrvKTeKEvQ0dq
OHLb4wdRSOngg49JkFc6wQtSrqq8i29ddCIgA+gOswndQfDqFYdlo/qRB4/QoigubO1V+gpOFQXj
aXlZOYFufsFy8Rad5JOCHIpQGlconEWi7cSp0k42xhHTMqzb+WA+Mw4DcwPBIvturjiFpzO8EzrW
r/LgaffhDv/dWsvEDv0KJjTWbeCVYIhNpJNxrBFXb5P3ftc4+UW+R2BsPoYf+rlvDwAV4ufg0bwS
18OlvfqI3R5GxE4/5xeSgjovBzPLuMkTMq/aFh8j1gwn2cLheSHfLLFRYPdOcrLurKelpk2xMSpn
8kie5u6ws+/hvFpGD3JyS0qnvhDOeGkzH3sYYOwcfES6H1/k9U1TWxezmmyPOHy97p04DTfjDO9Z
FKAeZnC4jVci48H8nVraS1jwxx1RS7Gtf+I4XJ+g7hcePUesDxhiGDiOm+Q0kzy05UQKofy8Gv52
EcAaR1JZAxkRzQwOB2QZDoKLIfRC3N1f2WPkZVuFcs3ONrI9b6c7xCH6Zo4cbZc8dm+zu5230aMq
MkYnNM4JLxwDw87WbsF7+yO0+55ImdMw7OZnhDEe007rilsbJge48wZppT0hrHNamiMXpX+0rsOp
eyXxB8jM63wvPotuDlvLFu+lC32f/3x9/MvExJSoZonUkiSJbU77U4I9ZF1TG3W02i0nw8JaNnJu
PJu4Zf/zP/OXRXj9MxrQGktks5P1P9U7TSPMvUgvYqtJ4239E9Y87eZw+l5a5ABzTkN2qdni/x9/
9t8s/aSD/mV3NSVVxl+uEpJsqkyu/mOFqYTAMODEt1tJyJ+xVoJhmIpkW00h0xhdEd4kWiQZh76g
ekpCa8VJvJfKiJkSg9bAiGenVvOtDIJhu5gyt1qGerRfSQ8EXxzTfrpMRMI7xJG1vqTMwJjFWPXM
STb9RpYqf1nKEYNRe+4mloyMk7NVqgdRyZJLsShMpsa12E2Mfar7SDLaJ7kCLqYbcY0igKF6VpSC
h6rsHm9q4HOV4zmZt7IykLldPnaa0T+EWiufrKygZ1UNbp4agk3sZ0VuY3ucDMKR5pCNLBCrV2so
d0y3szA3/Ez7JP3OqQtYLo0uAHLCmlTmxAd2ezFPpY0iLjv6Z4uvr6AulZxIQQ96XPZYb9ax1Tgy
/litS2v0tcvb3rEcmHZhtX6NRXZfoiFzzMh6lquGBC5rWTVy8U/fkG8mj80KiRQfUj1QT/FQq4zG
6PmUMjARuCuIlOetVjdXPYsBlRG+OMU13lWtWHPlzR/5FkGhhiQQTfgSUI2HWQc9KJRoyQuLulHr
3PQnsfAFGSylkojGqWuNE7F+hWvQ/bdTQ73MjUITS6DhYE3q2eo8NVu7HSgqtsMAH0LsNGwHtI2m
MblTSuHTknlkhbbcNPk95PFCE8m/mlINtloFhmta5EsydKdI0MDXlrrmy7H+RFNw8VS8I/jCYaDp
FAkDoaNSo2Ld0vUHbQkfxAqTOgEXognRadbupOmrnnAVVYKyUcP5maz6p2rK3qML6QS5107t/RQV
D0kQ3ki7+UqwW9kLF/BCXoyjtc/r5+roERxhektMgqlGcHE4LZJL9B5PMVW3tCzHAtS9tuiYt1TZ
VeUc8H2S4GJOwnNUaY8YhE4CwD9HXbH+prwvE7g6QqYK26ZkBjfQZlNIvcBBOD4RZemIJmEoUxXS
iJm+Zy51UQCGWslfgQEtZS4ImiX7GCjRRkh7pABQ8Ngo9DvwngB/2Bm688A7MIPPynh1suUkzZVb
VSG4+QfU3WjaIx5H6lY9XWdUGYWI+5GfEAMBJPo38yzfUHFoRZo7FgaHSWgMZr1V73Rcdrlm2YOB
PLOsnQobsomXS6NDOE4GnecdIBqURbETSG/aQGJgw2yPwqvQvpPofZkelkFzFeBOJgFxBO3tTCL2
VEjndMftFpIA0R/4nGP6AUajHwijUMlVzS9zBFYAjaMBVcZYN42mV46BsMbJhMZ5UdwEt8AOZB++
vgoJ31xI9U7Wi3mb5BxLU3ydtiZN/aGom3sia4ONWtJ7moDsASgif/y3MVex8iG1NFvXHORwS8zC
nsgNBqDB9Dv9IoRejPdziaK6FeT97wd9ljFEx4B+bNnqok3dmSsjpCC5VmvdREKBQdAmySORCJxA
HdO9ob8niJJK+/efYvO5GKDIlHGeHX7/RYus9I/PBvmTOyI5LFqhrR1lBGQ1Joqwoa8WdeAZQWVk
tA57+ZvsWsGXV/7h3UoXtYlDvG8JHDUcSoBqa7rtqbzSWIo3uHYoGYNX+XHZyq9J5bVuc8pO00l6
p5PVHoiu0i3Xuluw8bRO+jo/cO/XR2wQ00+zkbyBCuGonM1Xu7yS9Cq+Mi1WL9F7e1T96dQD8j2X
H/mBkh1aDBLdF94j/cU8tA/RVnVj1TYM1vmLAYqEfCvC0yU3V3mhHKxsWE5haxtn8Q79oUR5Ss6d
vqecHQjiQ3OKG/JquhT4omo3r1JL/4vMHVqirkGB6OiJrX2Yd+aXuau/4+E1WlymJyocV2Iar8MP
uWba00gciVMwarHARVD1OGnnZmdrYzyVNwr58M60pydjY2zES7wxGsdgEwPOdlV+srcl2UAY+Fje
aM4bm7r1SnnNdpjZm9jyoHceuq1Uc1Txh4M8odzfZwMLqOWYyRk9TqNtdOkwpl4o+/O4Je6NaFOk
UTRe4WOBo0Z93HQHzFfiiSEOa6kGlARhXg0UwotRAUH6VG0BLs+dJjkTT+9aszYdcg/vj+mjIjVG
FgT2EwcUwlS7La9h5YXPIPoqlxGDeSYU0aAdtMPH2rzI1QYUZTE6JQm3qZ0hLcPme5H3Zrzjw6ng
6UHPA0Fi+iYjQHd84TVOub/mDbyURtnKvB76cep9pENJBNzEg07YdXbsxdeSV4vq8hs3ldIcmo+S
QeYHv6adPDG16aZlFwuIHa3/cKsX9+Owm6xX4cwSZp01ba+/CsBRYPRy9N7xEgPEycMH46x+IZ1C
2sWRrKv2DWCFTmLo7QjmzThDEmiTsxkf9C/ytq7LU3Dh/NS+Nogqi/vuNjUufzt8o/R9KY7Vbvji
TAZOVP1W/Pisn/L3vnQYinbP42M8ISJwrDO3DYjTcmuOJIQ55SNJKA8RRy2iXl+5A5QPyH5y4g5E
BcMW7DhuOvVjHXrwzc7po0apukDEPuB9syovcJtngIjhiLrB7vY8XrE/gXXknqSEEhhs2oZo35rU
qQn/qDf1I0ScOdzxNPnVw3BXSi/MVwrTNs1jqLlxiqkKbZptcJA8gwjB/E2C3CHYm5xAYZ6XvFM+
v6OG5gugiznbE67uEN+l7hBOmvUH4UMtvPg+lLY94UgMKCnEztZlzj1xsRHiTbvhCDmGVBCuXNUO
BLveNEgXfdri+/SUhC6VTfY1Y9B5Ea0jFOWCTCsbDQNpNmKxKz+a2kYrWtoRtQk6iheuK2SHE+Zk
2vrAGrcya0b/kXjqtgBzeQSJN9kGOfcviMB1h2KAA9joTU9MtggH2gQ5Ek0X5UCLeztyZHiZhDjh
3+TMoHuo3jmQE+F2srhqOKLSF/Cyt3UEQX4YYpQrJ3JEO+lt2FDlkdVpOf0zsEJl2piOsmsd6UXy
5Y3+mG1o5rzmmCjZPnawjnzlsaCv4BnHQ4lr5mHMvemOOXp9l105z7x2frID76yeUpYxzLiuxcL9
FcV2uM3PKr93eGH6+MZzuHLSNYtttB82w2KHCP6OWe4unrUrS3e6hJJDEByR3syzxXNwj5O+Y3yD
BsUZEYvY3X17EV7rg/aA8rh7Ma8QRN6iXXvAX+NRJlyDybN6DtvwaB7IhTQ3C4v+zvKtD/hST2yh
3V2BA+c4+eU5PDefDChncACnlAn9BWiWSrn1WH30rnZihVVvyjl+TA9w7uR9qOyJlIbPg/RmFrdk
M1cwu4BUX9WT8VA+oSGhwAQJVIRuwFWnbZsvjgbM3A/NTnphIrVcONKd2WFohXBGjD86kJkygwjA
HnZruAZ5hyoaD7cK9rzuuau+1Ac4lZXqNS+S4uFvTS/mWevQ5PtkXSH1jYTtJPm8T0Hk81zK9CpO
x1LdoVvlkIqJMCA48URbZSwpFo6cKqWvtv6gqrBqt+yO6jW6CbaCOsc3r/LGepDQ4YCdJtdGBFND
39xB5NzbzQ6eotLb0zHexgVuhDPt7ogN6QwPQeKu/BkaV9lx2YXPEKnOv8sc8v99/kZ3BUWF9JZj
kkJe7M13+QYd/DWMGTB+RIKTmFc0azHcLJfhxNLsO6b53cGEVZTpJxZ/cHlhegjGWy9xpQs/9kDu
meGVyR3rD4BtjmA3gPkPsxd9Ss+C5XIiGE/Z6xoY/CJdaIAMCJIv2Q7qzlXqMGbY+TV8Y19iMVCg
yQ5+fxou5X3MAPST0Ahk4s8QSE3LRdJm8QKQYsRWtkIJOQqGYGy97HGqHkPwxjpah43F3lL6bCoS
q90rUDDDSS/M1ufr9BIED0RGQXQmkZArNpFdrXF7byG96w1MGcCDgjj0j/qxfCuDIzTX+D65M6uD
pW21bfK6Fp6CH79PDDHILYzdhmCifXJZlO3CRvEsbStf3fSwsmE2OfVW3HQ7jqf9Cdd11Gxq2e+/
Tc3tCptlM6zRsdn9q/kgLufgATCsF7z2311lV1QBN6hw+G2UxuVGCc+ilz8ayBTuyqvqhPcVYVYO
hC9M+j+K379V9Dd+5n3+LiO4ip2WQ93Cy84MCuo5RfgDe158RdN4N4gbLd7hn/XmN5UZ4COrupKz
TIJI2tdnwusfsPywiyhb80mnTUmQ5oWG0rvii998IWmbMdxN9JlpsU6EQSHW8jIQIzdITcVBu69o
lgACz675t7JQxXr5t4bnP70u1gG7vuCZha8YZ9Kbh7tB3wVsi7P4ptJuydSPYYEllIi4p14WPXeb
lA0KFhzTSW69mIPtqLLSrapCooczSqA6bjiow9Jiwpowzt1Isq2eQNdmL8QAw7pSftrms4nc5o7n
NLNHwcjfhd/UMMWloUi4KqhNQoc0y3JvdOu43Uqd6jVBfEPZ/E1KEkYlLeX4YfePY2pzHUc3RPxf
xuf4tloAAaJ81N+cGq3WBVEW/LS6P7HRkExoAma0tecQmdi6CzkYL/fLaXZhPm1yqkt3JNj5TFDk
awNNRt2Ugi8NbnXoBptETA+y4Ayl+0vcUSLGG5jz4UE91VsafiwvtRees9dil2DudtqPnmkhbc1b
fShbaPc2O8UFbMDZNA/iZvoevs0zV6UQOvltOUWn4hNxz6U7gSpVP4h0f2qOA1cBqo+nafbn4kda
7uD1FiDOMgdQCibhGP/Lp2FuKsYUYNKYbplc6ELrTjF2AfCl4JQALB4WWeV1nmo8RQun2EgzxAMk
Jekw/X5DErvTkGN5FMmO9YimRDuyfvf3w+//9/vZ748ZY8hCnqaQRcpeOlhTjCXj99slJvR9MN9l
YbcdsfdfW1FyQw28yAociOGQ2V3dqq6JN88zZF4vIL/TJq+Iak2mnFrehK+eXMJo4sbOW1RrlURS
GzPU2IoOiCx4bFZH51bNRX8Q2EEWQwRvWNSq25FnYMsDWWs9yeBM0EsfJz0VFQhbYkpFAAMmcrxG
pBllaSvHG3hPl3SvEiBOr+7b8QFBgx3nBRIFmQ67aFFwdwy2sB4kEyfh5qFtFZPMbPNdjlQ2LgFu
1azAn25CN2yQzMsWUZ4jwZTuJBMDrMRTRMozJg5VdYSEnNs47BqHDOnGrzUcxXXBVkjyTHdfUx2Z
SDwtK0GFM6EUyiaV41o7HlQUMgxvFhop5niIkgzk4co1FqXgFLXKq67CJVtYH5I+jXbFTCdTFZL7
CmyYWRkHg80piOrDoCD9XMD91TUV8lgG1ywO3lQlxclGyNxQThyfUflx3Nb8LPXH1dAmG+UuDQ+c
r++6SsxceaXzznBdQADknERmioq8U3fhaD1GOQIk3C5Q/U146MgxwP4SayvvhpUEnIMEDpL3rG9w
pVvSN+5HjmUrPXhYOcIiQOG1AZL0avZKlg4FALBZ0MWVYOdLB4k4mO6X8JoXhfaS9y/tSiyexO61
6NFlS6MbJ8ENgL8EOwcca/Y0RKgfcPRM9NSsn7owQM7jCxEE5KxiwWPIZwmpsOqNsilw9F2eBVS7
224lXtRi9LOg+JCQjiHPytxoxTFDNvNr+Mz1CmruV2QzefH0vvWRCQM853n9Y7LM6RRrjrwin6cV
/tygF9ZxkjCoFpw4AS7dQgURV2R0DDt6WSHS6YqTbmSIHc9jLTwPsKZ19tDBwt3RQKFGTDb+8bN5
ov0wzU4lhMfVyPmdflq8oqwJrbsQCYwUZhZvnai+FCv1uvZ0zGeossWaXWderCdW5cjuzZBHYHxK
0LNLKNpRzoEYMknsKGX3WNSgtgsVQo4xWh/NBIQn+FB1SuMVzm2UFMwrrttQ7RJ6t5VJLyRCo0Qn
Q4hAvpFYy/lYQvwOK44M8goBT1YcVQxrSmqgc9xHGkOlcuZEB9NiU0oxh5kW1WltoK43noQVNT4Y
DfW0+JpW40eywsjNIiA8hX5Q3u20uIOwsWLL4UAAmH2sV69rorCkZCKn5ajNII9jf0PAPmMxkoHK
xrVuW0Ws44lmAzDCWz8BTjeUzcC5NOkGYMaCeJ3YptoVtS7EtwDyuqZKJDBK6HYRVqJ4RoqmtBX7
okwauTLQtyDaodjhFH3EblevK6unzGuCeQBIWmHeFvbVxbSKazwCsqrntU02m4SlSBhRu3ssdy3X
2/hIki0K+RUvn66gebllbBF0sA1gZ8qigQ+O1IMVTl9J5VXhpeXqlAvSHylptQYR/pD2zwl6PAfR
OQ30rMiPVv2kmBzRpCJ5NTqL8RURqWeV/K8kNG/DmBwX+PnBCtLH0rUpS87S0wrZ1wRhdhPChi4V
c0BBJH9YJ1vWzqDzw0YOsQBMD8kK7ke9916vKP8yymE+syOtkH+sbg2sJ8D/KgkAFW2GjkQAhFiu
MpBoVKJ7b2cV0V2WJF61BgkAIdu3w94kXyCaKGSr7lXUDyHpA8w1ttUaR2B27bc1MbjPW1fEfWWQ
W1CuAQYQX07OPeFyu5x0A9Qg5wks/TDqTNo6cdzlTfNVZXtrFt/DMGc7JZvBxgoMs7zNaDYZ2Wsq
+G3K9LfRolNWwuZhlkDBwxFnfn3XZ4v0zZrCHjUz5B76pAqBDd2a3NCsGQ6NOd7Ha6pDSryD2ISY
8LR8q/xf7s5kuW5ky7JfhDQADkcz5e0b9qIaTmCSKKFvHXA48PW5wIh6GVJkRZjVsCY3SL4n8jaA
u59z9l67Y+yLtHKzNNFz0ufVvhxnNtYC77JaToOPKTPv7UvTAyfL7fLJ6OGLbnOyTqqF44mbUCxz
Jqpq/dgQSGEIppgJqEh0fUE6cT+ZKOHTGIk0yyklkYOGa7pFqVJ/40m+9dfsi7iwD2lATVwnCbkY
RRlsm6h6aczEj1raasgaL/gCX+zAbJF3wSaQzqGbQM8H00T3V7sHxWqGZL2g3aHFnbO4H0s9+we8
lhDxyrMkvvcr1NWLkyzWKbedxyrkDFoO7ctkSopof3g2gg5uPAWPI9fpZvZY4N3oIDxyZcKRDCHD
rDVZs0U0ISOKsJGC0JE4a49CEEbQ0ugTZeRsMqc+ibJFgpY9W7z+j9nqEmmKz4QVpezEpJv0bGRO
DTO5jib75GkbcCQ6U3dNRdG5YJ1ak1LSNTMlAMp7M8QIbTNrbE450SqkFNYbO8mzfVxrfV+AT9A5
gCp/SjQfSUTK6eTsBXOdzUwDyMsIfXCIcvHWTJdpTXdpiHlZbAdaKvaXfBh3oeUg/x+Lgua4v/UX
s51QbGwnYmOKBbCUsvn8/XjZi5S6DDmVj/LZepi9oSIA18u3fVhTslfNvmuC+oAQ9+fUadq45NZM
H0CvyF2I+7abybVBKn+r3DRjspvuwNce53B4VmsWjjX0p3gMj/AM6UH08nFac3NaAnQyE90VvEWb
jGidds3YaRM2G4ZW4EueuzWFp1Pyk2taubEL+P+x/TKtiT0S6eeQRZ8CO6HRp81eiineZJGqTjrx
P3vwQTaQQbYS8CFDGqT2DvFAfNzTvnFcbO+JxFBETyBce9bSLZ8Wy7qk7fLcF0wgWNgxyDstt3Hl
TR9ImJebJHTeRsBnt16uDvTxgePDOtjreHhK1Kkpg2++i95aEXeUEHuUr/lHsIfCm5h3qPHw9Rv6
a47FiS3zyLnxFS5aw10ddN+DrmNn87kkUoUzflhzl4o9CGTizHXtbGrXeYnXhCY9Uih4qCOaNb2J
SJfnYs1zYkBD9DQRTxEJ0nRDkUAs+6yMcVAy0UBna8FnD24hG6LAcNrbYE2OGqNH3FrNZlgzpTLC
pbTYQ0ZnLp+O4rD0tXdW1eSd37/67VtTNjPh8xSuXfEtYzK0c0QncQSlf314/1nYz4Qk28nrewrt
+0OnuQNYsJxd1XJqix33i70mNiq//i4bW+1J/SJ/A/77H+QAmWo6fGlCUepQyK6Qpq0hKBBRFT3N
ksptRQ3oJGlOHl0nucpvi67882Gc20erEsF+wUF6Vjky6htXNsHZXbW67w91jf5k+BI5Jjhb/3nI
kBd4i+yApiFLLteHatUTy24c9pgUyakI6YoJ0gZtwhAPepTFtewK7/A+7f7/VduH6DPEB/qfef7f
tH2fMvW9AZJd/1XX9+e/+lPXF/r/xWLjSke6yLswpiJe+FPbF7n/FSL445ADYdgLfgHABv9lh2K1
iPK/uH8DwEaCkkz6q2wg4hn+n7zbP/UG6rfv/5p+6vyqPkBUgU5QCtyogl/noDH8VX3gYlIoRpn6
l4ha5RjEg7n3hifpwE7B7Udzs9HpnayxoTqLONUJQuHaRnqFVPUwetPtX96+/0UO8ZsM74+nAwvX
jlDD2aHv8Pb/VW4LTMpt3RYhsZAuDfY2bfe5+13PQXtv11/BbrfEtJHWYGGfmaKp/ANS/Ecc8P/y
9zEAt/+TXvjnn0f0Sl0akSfp/iYBAWW9KKb13qU38RdgEOOzNMjQBlVfJjsuGQ7BV9XtcFVSZ3/c
HP/Xv+2sb/Vvf5xLhWtFSh8VoPfbaydOLk3GwvFwEUzyaxPPxcGfSeCaGTXkoBc/WHlyodVc0COA
UZO/+VV5Lpq8uuQYBThSZzgHUxsHy6SW4798ML9qcN7fmT8wxghAHZQ4v10nFIF6tq3eu5SxYrKu
ui+y7PCHdLGzr1Rm3YwqTWgH0ViQNXPErGL8seYuave5bKz5RDukmxjL/fPz8n4V7bw/L+4G0MXS
d0Lwyr+9abCCVBWYDFGkjr0D+eMcwCizAbdEP+G8Jiie8oNwS0LvEKpvVanluewqeW56cs8LqFue
exSKs3nZzYAahoCj+ioiCZL83nbOUQS0xoz9s2iYfMwBbTo/yZg0+ubNx7MMCP2LDwLjCNXjmC1z
R8mUNK/+EL1Yues9WUX7wE1W3EYOBeSQO4++ne/hgdGLjObHMaGvhm3sMW44X6EfF6c0D75YvvvJ
duvo+s/vlvNrFOP6bvk2t5Vv4z33CdJd382/RDHmTkoBnsQerOLGJreYRpIvnWGLB4nZUImQcUGI
uiEcNaFW7L83dD2AJP+/PREH/7sgfsvhhvrtRkty/FjpPHsXCUHvjGbktrJj8bRgvWzd4XleioNs
Z3XxYu80cIYbQst8+Oc34+9Xjo9ve03mRnEb2vI3ZX82IPrxMW1ddJz+tFz0djVzs3Fm540evCzf
8xn92/L299WWv+m7pHjzX7aE365WTNpeQM6EdxG2PJq+wf6u3Gcirh+auLL2eWQzcJb5nTvQryqW
4Ba/HUQ2R3zse/kvt4779/UGwws4YZTlq3p8lZb/9WIIcefrxXLEpSmGa1NgFxXRcBtiEMeGHj3Z
4fxdBla25dBJK400rf2i61tgaMtJLXWGm7p1boGkhzdqZqY8hTNOWr98wg8hT0RgjDddX8QgEhty
49S8L/AWS4duLLfb+C8SQffvK7dve+xjUBz4Alfzry8mdh03jqn0LpM3N5d6aeP7vk8EFNi0Ohg6
710chdfWQpNJMJZ3KpUkVXL2X0XTdk9qYarQIoZox6IGvUiJLiYO0E2b6tM4iYuWrnVXqgTZZcrA
pnIY4I7FvLPmBKFaIIDv+NCcJWTwA2HQ/fGfr9UVwv7r1sCL8kTkRevlGvzuAinKCMxS0XLdFLI7
gilBymTzdCe8vZdOfx4T0+z++U866/X/+9/0sb6AhOcY4v5+f5g2REMVdKSzy8g8VUkyP7RZ/+C0
EH4i2TPuJJHykJYivLw/hLTJ/TeSuap/2ZSdX/ceNnpY+JEdgMSHhv/3O7VdnaJd11rnIabHgK/y
2UMPeQj8hC68yczBnXJ734ahj4rBEreuUuyECglF6KrxgOhqmyR98kywRf8vm7b8dUVdn1sQchrj
0Mct7REk/+t1R0+Z3GdYI+cuqja+VQY7Rw7AYjRyaD8hbluPhIfz3G7twEWLMozbtopDkrj1NplK
dOgdmoREC+sySQTtvsmOUifEpeDuLSDJHPqGy5iObXCEtbuj7U7PM1HRDrsbOUwzNjB3jmE6jfJK
xGdyC8PJQaXhd8d5YLhovPjRZoZIaRPtsEVD2USupkgRO5gUHVG4nvvAUGRMbgy6yKaiYxgV23nJ
3G2eNzvH0tERtab9MB0zp2ku/3yd8RH+eqVJjr54LwJuXIS3wv+b8LYOTe6ZSnhncJfI2aX/Yi8p
ju6MTp1fV/fCxBOb9mhvc2tYOzWhvWl8P9/8get6B3W947s6G7RgFkoGD03H1FDMBHiB9H/PzshI
Zd5z7HqtvOq0EMzEtYNFJW2NOM+5L85R4D+ayc4OZQFG2oN5uXVgJxaYz8+4nfPD5E93mIcZNSWI
E9+pginix00fxRCiFo+BpmNgz+VVjQTDW1mX79+bvBRbFQXkwvTkHmzaIAz38dJvxNKmJ6LY9G5q
RXPJUvrmYdZH58nQKZ/mu3pa9qQnV7gJk3ozuP6w53jAJTTBbe+M2CxzeGTdyB79gR5PJ0gPy+pP
xBvp05LWaz/viXWNvjvHItJCX+fMAHJPEYy5HXySlNieqLPMpvX9+J7UAwLvK+9hYA29nywEq7pb
0p1vt0CW8Jd1eYq1QyH6IMQk2BUCNVwwq+g6JD2q2AhxopKIs7yaWIYOZtYmMGDE7MqCWwfXI+9c
PJn4ALKE3o/Q5qtiE34uy9e8zj8LeST/D77VONA305m5Kg+55jLZnxpK4tPoyK/jMCLoV7l7s1jI
/Bonbg6076miAxtxVKXFmZFqJ24QPiL70nfZKPxbFWF5MY2+1PTqyiEKnqdkiRAgxHswTMMhWmL/
PC/zS776K02O9kra6cmu/B815s29SiNmwYFqGMAzi/KckVTGdEgetKZFaI8ZfD6Vvhb1fO8hPKEp
pJ/AE23VJDjID+OTT1bRNS7pbiYyrgFuMVcpmvQDnd2ATOQYQ3fCwaOq+sNk/OEEdKok/rJk5qqS
J0vHPwlYInJIFtWOoUx0MMPAYVYiQK2Tj0ULoZGU0m02MvQYmMrcuEsYfp7aHlNMfdsB973ENHmQ
1SH/AOGG8rbUCG4BrH8YaYlGfXsYLbRkoZqfwio9yCY1d5ZEuVCBDFhau936XNYnJ0IGNQSWswvb
O7eD82KXcjlyrQmGxCPnGYfPBqMVdi63DrmVymnb0b7/4wrva2JUq5grNeIrp4t/RlmvLs3SoBVj
D46ipXmYwuaOlcwljGSJDolAgyWVPZ+jkRmnUt8sbo2XWJBMOz1FRUbq78TJQlBJH9oUSedU69s1
/3Pq5u5ZieSQeFP8MBB/kc/KYvlAFhn5P7I6RARIX3uvrBTvSYH0vEqWiyqDiSZ/nu79JU8e57z7
yhhHHQmPpemclF9jHJcsGNGdxq6NzQKb1Jj3wYmg869eFM+XoWp+Wp6ebpPRsUn/IF+IuArSNfsx
+5BIrrA6Oyviuz568XOPBBs6zRi8Ddc10+ypYWyBGpGDtxeI/l7VBRi9qjqXZFlu/O5nNDnWbSnV
V1UO3b0X6JtqXL4ldj2da3rjO1mIBpde/zmzYSd3wSfV9K8ZkdgKNe6936yQ6ThhBBlGBcxLUumm
QJzl2paHjoQuvGMJXDoaAMVY3uF8nw+go+ydXUVI8Ajcgr1n5demsz72lMMHOQVw7eijshA03yuO
FFDSipvKcdqHtqCjCJrqSuxVfOum6DrcpX624Q8wDBHkUC6vqZzFLu9QSDlWUJ467cE60a8If/Kx
UoeoVsGG2qhHVpRjpiL1/pqF0EBVfJvDEXwUxBvHobv3B6YInmRwrKZG7Xo1UIZi9v4ANJGeIbMq
B0+CLIlN9nJzhW4Rf2So/ANO4QyGeS4oo3kmuh7FY9miCMJvTlIvOVR3Alf8FiK13tapLRH6WDUD
Q/T0JCozBO8+GU5oNGaT/tiPo7lWOvqQEoPO/aYPEDS8e1LESKQgerEzytyIWs4fkqvB141AF316
kNiAushm00mHESpP9o5HTV0ZeVKqI+17cB66uOOfe+M1Viq8tRZkrCEmu7U4q6mM9+6wSpr6HsCd
ExJ10o91sJkIOuC8+LwoMquM8bpTxOoEuBHgbW12DhFpl7lYHmrY2ztmYXpfVRnAq1x9oDkWkP0Z
NruuiF7jym+eqiWqQd7kGAQnRqEwCcQn7Tl63+ZmZywWJ7EU7BCu+rHMKtnWk9CnOoa3blEN3Uz0
G3c1ISzUDNs0RejW+IXhInEfAbnPkLqoJSIXlRntBpjuPhKZti4/BJYpr0JdZ3hexwhy4/ZGtcnM
pLelWmzNgwpjDCV03Gk6y2vrWi9Rz4AytkARkUQiD2bEd+IV5BGnfWDtypE1xe/DDdxTQgrwXd+7
E3OYIlB7t5uiz53Cp4fy/GgqbzwQefvF6jhmJ7O3IL+v/J2dkBJcQ8c4FgtjmnYtLkJvUm8zUE0W
yMy+ELyDpsPQNeq8+melUCaElhRXQKiPg99V96FipoG32+yrMbxqPfSPnMNxN0WI9aIYBUHbp5dS
ed02cfrmbMl9y5T6bKXUL4xkpb0IyAGpBSJCpGofChspPPCUaUb7YXCKeZGlD9ni2HuDNMwyTAvd
wZir7hkZDoxq+BxHRJsGJTLQcCaRuIQgE1pnaUx7IWcT/uOipzPrsA2GYh8Fc0A9rqctxIItwUv+
fd903UY3OeHeXjqcZt+xL65G9T32b50r5tcsWQ9g7oFph3UL82LnFfl4p2IfiIJTRLteR3d5Ry5F
vrTNwdQC7e9Ay8ull8rm70IUMTVqsZllMYESdIybCsFD1Uw7Jp39lgQ5gsMF3qNKZHjnShoON4wh
5O79L+ZdOh5an4zTQn4pabtf8zhaSTMDkbluLq/EIhJzU/Xu1SvPAiXGZqhneUrTOtzF4E1uDTs4
8GswGqZHg9OX1p6dESjJEv0IhvBn2miY06H3qmv/rW1RQHJP7+qYKHh89d8KKwYMpqp0O1kow6pB
7iP0AGlKLnvbi34HveRqC31X+yOFijd8ca3oNJiLNXN9V077w5POq4hc7i6XaVFsEIOZjL3D+94g
RNh5uvo8NkV61AWKMRsVsHL8J0MI5j4OJdmndfrq+5e1GWZSwbi+MTNVyk9TL80NdpZvYTB+kiR9
QUDY+0yytiRwJRziiLCdMuJWFvVsuGVR/9To79pXFbbAZIyzIFxhoNeZ4VRGSbzv0Uj080heRerc
el0P8yhXt5Ybwvut9/XoDPt1Yo5gujfiI6QoZGB8bNMwv0qDuyxLDaGhDMRLCYgm0c1Xu5q/jk5+
HGfnOwwaB4ISgY/Pep4QAIe5t/Fa71j1H60xczdVgZwgk9hhe/nmMg7bqKIvd/lKFxrxXxg+jMZT
HLEjtyO7E8VOa+TdrJE0Tt3QcjAu5Ea0CgVzbvGxoBCaZqKD06R+1Ha3yQLoKkA6d7GwnG0IgMoG
AdUzA097tOIQOq5w86B05Cj51ZT0W2ILOP3620aNGPOIF99OWXPX5FC2Br0H7bMKlYbnsSXBtOxc
fUK8RAqb7TGmVQ52W28qH5JBl3u9mCMzUs69uqX2SOQulS3FzqDgYhM+ozFSWFoWu9Zijl0lU4yw
Gn+Nk6OWgnqE/gTSLkUfoQUTZ9kSnVGUDeAC77uCtNjiy1jYr1WKKw07Irrw0VrnQfdW0B/GGMKp
jljQqdTQoalwH6ls3ALZvBm77AcV79FDfbPrPWAhuvc+sjE8cBZ98xa/YU1i506Cdsu5c9p6VvAY
Wll2cOH3i152+3rpnsraqYGy1d2uCNM9J/QbMxSnqhEVSyirXGAfW6v7MUtKDEKrDiybn/p4QpxI
K0mKimNlAiawSdxnO2W1qKoR/nPQXDw0cKC0imeqivMyqQZJZY1rJa4PdSJm1jH/GI0twimFYJJN
K7opQYwc4uKNEeCPyUj2DIFYXM1Ymk3wIQPEtiu6lI0gj3dVlRL8lSRXmxHhXgwok3SosW9V8WPV
FncZqgYoNiXrx7BqyqLvSO7Q5ve06Rn7JHtQez6xnabzkXVIuGbYyuwpZjgs3kRbAfhFm0C6FKis
LtNblLYmKnax4+PLaBj1Jw3bjxpwFjvjN1E/LCAAbyYYYdsi2CWWj162pr8rRbOttMS83nwrLfDZ
Q52oY+G+FXjkdiQ7wBRDEBlY3c6Za3Vt8LsRe/VFu7Lf+DCBEg6Cm6LUxzpgMOnJNmClNemn5YAc
8S6MJfLTCS1F6alH1+V3Wms6ME/kJGNehbJ99HFwiXCi+oveF1Dt7yq/pFoPHmudKtLToAnYDkoI
/4vskddJrzH3sz7GuetgkMSxmGtcOFPAe8ylG/L+Y9MkqmjXO5TjHs0qBuRkrFNNsFR8y14bbLU3
njFfywytvkUSWRW67C6jQOa5qQfFOV+Cs7R7b4RREFBxJU+ejxO6LZCh44Z0dyrxr3nP7lohEEb4
8UkQ7Ga6g0565+jWEFB9/bWXn0t3eCOzlOMJxhO2MBcR1DZR3kWJrETe3YtDszjXrMcHktrDQJBI
cQYjdwyq5GNttz/hNaH9MS2H3IhyWJLUE5Z3Cbtc7Fbk5ET+gzXMRFsBBVxoT8PdILPQtaOnKYMI
rmp9pQU6PScR7glqiwUQOl0isXT9TjL3Z/ch6M6xcYkD0us2Ak9JHHmvdDztcx8LvWdcgPpZj+XR
We24hTb2frRq4nPneLXMBPM+mDL3YJruh4xCB9pBc9Usw2eHcC0XxN/e1iTfuHbjk/Zk8jt+D4ah
9asSS/NdmlQPYk6X0//8XA3eRObqKgeGiUtFZSMFcbkv3r99f6AoQW4QrFq+VmC6IsONGCSlh4Mu
u/SuFTg8Oc3q+dzF02lYf9a//2we0re0rtJjY+AkTa5F4pyyzwHz97v3B/mfr3yBVcIkOF9NEr6I
CeFFKfRx9A1Np1JN0SlNrCszH74Npu5atCjmEU+3kcOcoMvcXZuV7Stplu2I3cQqq2OdacSCOTK1
OtDhZrSKeONW9itVsdkGzjLto7YmwJ6P0El2WdW+KaJZbsIiHzYq1o/hdIwAlLFboyxrLYv2CsGN
RWo7l1mxf9s+c3/rqGu1Z1o/b2ht3/ZyQjk65NuS4SELJ+a/wLfepOyvi5ei2knoj0m2mUKOz3me
3JMza2PXRNZuO/c0ZdCsLFRzkROVNzdMaYs9Ykt0eHr+oDrxdc6Qc1Ce/ByXNSzb67iB1h5jKjj9
d+m2knSpEeTwmbZ90J+Ut6RPoaOvyl2JvEgVnQyyr1cfTLayzpWvr+tKSdCbYOdOONbWubgQtEwQ
e6LskyQScdssqtrQ9Agvph2Ha6g6TENjfa+WbLlrk7I5sEkZ8NvcPHEO9FWODl6ayd1SRLsnZRt5
KavlbRZN+sz04jZwh/Qahh0u4RYoiZnj6B7USC1V/2gXQXTsOVrcLJUTPDuSzSROUK9baVFdlKzu
lZRs1gDekVfP1bEokCPahNdB7YczO7fcommXgBNz8pMhH8yyEMurAZS4hhF06F3dPNi0ym5M0Gyg
hqprnC9IuadPVWolW8Yb8qqgrPldd08Kd3FteryjXbDmXcImDgn4RYfmhgf2zengdw+1rVBrxqHz
KNOnogy73RRnySetqruwddJvTQviblXKQjbftp0UW8sd9I675UtjleWxKgeszKbDUjyT49wEL3kw
sLxPBnc1L7Vwmn1v2AeSMeufy/xUul5zkWnzvYfxe+8BVz4uOmxpBbK7utK8Rjr4uLguJLDeqS68
9PTQViA/jEnIBBNnDqrFoQ89nwrF8y+mXpH3WNK8KLmd5gdU7RhpkykhTzwGRNGiv81AJW6YCGKH
kP381HK8H5IRU0DSfHKbCqMTOuFjEBTWNezq52gu9sixwMv77P/DUFbXpqJ/kmgKHzRvn/o2/opG
KDv7Tfg0A/m7Irh4cUrpXBzjLjc+PTrC/KwXe06bJ0eIE+U2wvWVAvxefLpNl5wG7d/SKUoeRlJy
ERnGLNQAHQ7Ekti3ra1tXFG5c6tsyLvMYyNksTZO7Pcfvv9/plrq2/C5Bp5peb56TD07fZ6mQu1J
B6T/PnME2Ew4Iue6Gh515OHvybH+ojRfWUuNJ69NbMSu8sVMlJNX6xttmASIcaI7UkNPCz84rUX6
VU4bY8GL2hAHsAPghr1g8j9EsYiOXV9h8W36GwR6C4GNKG9Dlxk4T525losCsM0pn8uYIHRZ4PhS
6RNGhM+2+ZxPSHRFiRwOFfxV2bbmM8BoNrfGgo8J0hCFk5OxYNnUobhQgL1wN/JsWeTcaouKipNd
mB1hChebqknfMmCzXElb16tvGed7OGFkva+8aDv29xEF2c1ELDiW0yL9Lvw1Xwud7TnHTTqmfnSE
jOuePXf0QQF9bDWurvcH7qOnxcu/e1bIShoa5Gg2rRYC1pnDT/Ts379qzNrDb3P4ODV9AxTNSXOx
Kfq3kYCUbgKoiXS4eVfKkJZmCjnjDAB5w2nsvDgqu2i9DuWo+yfMQmNjQf1zQL5oh1mQwW+s4QIR
c0vlKq5+zb1hszTbiWX2UeqcKoEXc4jK8qR6ihBA8c/z5H9Xay5F7r+vr86HCe7CgSzZx3d8sGG5
3hlp7rM8oSelSY0AB9ELBF/NiE0wgYqxVWKi+h/zcyoUZzwxYDsZf+B3N6fAUxdrgcqLAwJdZSWJ
I6Ab3SXNT9kXhEK70ZEuHMm1ozcfixAZKSXf7IuJWJq+xB0RvbTALB8zEBehTH6MXuefm5lnbKSV
7/TA6khJdmNj8Lh1fESYbRWB4rFyTlk1FsGqicWRKjZBVIk0juqvzWLgpp3xKKvKWxpNxc6GLcLw
BJOGXUQfhbbcy1Raz6a31w7IDcQRH4gzzf0wwT1nQMjbBQ2qqAT8RC15yjMa607JEqW5uPM51iCo
0THiYYHiXuzHsuL9zskpmYoOUQttsNmdz5SdEAby5UE4J2sycKJUekh876llpLWRC9YAa0RYgmRb
IuLcjTnm+dzz00NlMcdAeLrNOZPYM14AJ8D2EVviS+ZA17TK/nbwetLtDPYe08SHtC0PjBRCYOat
v3PNd1pzFtUaLT2fYyj9xSCh3gmX7s2mSVSVAS3cbm35mApmZvs1KNz0LjWPSzp7x6WwHxy0hAeU
M4oxcXiXVZ44NS7uttFaOSrTuGmanjE2bsLW7ZMdzRANaxSMz2I3F+2PvLYQN00Amq1u/R+dV437
ICoeBXU2hQ/RJNaaREp8UAJFAMrNMZbxlyqyCSRxogkPFYrjqljkTcO6tFlaA/M02JqZuppfxjCl
wFon2+ZRFzAwnfabohl+9KPp2KSIpSv/KfF0uR3c+A3+yw+ZiHKn4xCDYtm9Zuh5AA1wuPZKRmld
QB2UpcHZ7lpvzwLxkjrVs+2GGAj9+MtUrUx8jUXP9HQJJoWuoWDZP/Q1c5qhCo6lLXZRLT7GSfIl
6sUEJR+uVO2DopznzEHwnbEqUK2mWcOeGDNMFfGWUC+NUsaUUEzosCvh3gVz/nFIVyxF0T/l/fid
lF4uxZ9TxmmhY+zkZlN7iesWa82yD3OaIhlOTfvz0me08DO86WVBClgbzgg9oU6QzrsNkqq4UMD7
ZvoetWuLg4k0TIdik/ddRYBvwjGdrIPcPjARZscrDeIsZ746tCj2yMhegAqV20mVH6Xft2v6GNWQ
5NActdgCMiI2t0XpPy6W9zrb2mc9WHEquHBnH9Jv5AocgEpN2zn2WCzEenlbP2U+w2Xuu3Lnzx4Q
ag/zYu1cOi8WB4avrPFz94ZEjNsjVG92rFyCUMx0M+Rpu3VHZ184NIEm6vEo4AC+aBoZIN66aXmx
KpgaS3gg6Wo4qmGyz12ru13rzeYBOXq+HiRpfvVsDxkzUrraDOJMjwTMyZ8NJfwFMzJM63E7c/Q+
iyjnTOpjgURZQ+bt5MNj8DvvLLOeK6hbvgTJMLzkWSrv/VTfjzpKHgkPOEZyKj6UQCZWN0rvX6cV
fxlbbX5wLebJk80hvvJmDKmc7dwgafZjdUJo2V5Vd6gj+VKH4Ve/bOCEzMGxK4bgvm2QONOn3y9Z
TzhiSWFRuZRPRDbeZ4u+VKMwzxUjw5uyHj4siRVfUq8Or96Ycr4iOV5E8WEZvejQBhyUWojytJwE
dTCG7LFqce5lHd5Sn3H+jJGEuQHX3+i8lPFESIaHqr8gIE17CWif7MdIzNuWorm+rRpzJ8dwOsyu
6HZ2W32vF02JkQOnElb4FckWRpFW2B/dBFk6fKkbty7UscXzNBZhx8DdPNQcuEBT03nxok/NOuyI
3eRVmAZ6Hq5ihmvJkVPpd7fh1eBwgmheVYyMlkUdoFHXQKgHPOa+82AnrX2Aqw9AqeW4krWrixT0
f5Ht68gjkhkZdVXDkYxoNQHha2xGwUyJCN3qP0iSOZpg/O51wHyG2LmVjR9eBbErBWqSUx+2YNlh
8pdpIw6uU0IKkezQzJDwg6VtwGmiJeeJf45PM8TKNSYkT9mhomc14nftxDfm0QMW0u4xZC0+iLAE
MuJ37cZWPfrDGitS7s93VQkNpSBrctfTvcxky4TLeI/YYg6w6eH3dhitMU3IjNVt9Dj8zHHFacvr
3F0SdQOHXucwZtHT2Ev7HCcCbqEJfSBhGAO66raWK758LkizhouhrQDCcT0ylmQe7qTV6vxn043T
OcBL6X6JNZ9cijiixIuAzqA42aycmzBjKEpDt5ADDnbN1R7jCjA9XUjO0HQEwZ2oY9xZ6VnssInZ
JfNMosFSWLzgE2ySDBomNxsbXSoBTvg0ukDPbDU+lMg6AfkAYH+jIakxbPfbS5TmlyIYTrXuP/dB
RWDhOhv07CkknCP/OWc4bdtJfDOysI9juJy9cqZC7wALDWo+dAlmz341y4UGBEGQpcnJsgrrOe4A
0MttnwVMDDFp3fsBnJn6Bz6nTWJa79oMxt8iUcEmbaH/9KV7bJt9zad0b0ErdUTP5o16ZuOl/dEa
yQcx1kSzdYIpwGRtUAp/mt9yhaYDx0KV5Te2RW6wcdCadZTXihA0wqPGU15QUFmURYnLSNxCp0Ty
ztrJCVLolhXFZxJ4O7cvonNIw/gBEdUHG1XaTZO5d+XkAfgcOMHlbgcytXN2/mfXVPgZOatcPebr
lsm/UGWH7K6RvY97+bMLMfnnIZJBJztWWZUwAcnWbUOhpI6mMxvoncZH5lGW3ksFEtNy1H9zdx5L
kuNamn6X2bONWixm43StwkOLDS0iBbXWfPr5CK8qj5t975j1tnPBBKWTCBAEzvnFUa3QS0tMHwht
Wxw7szp1pdestXw86F2enMtJYf45Kbh3qsjVNGDJ4UcO2JV0A7Rzv4YkI4/K0uvKZ1h59JVS8lzI
bbEOvJ54uVwfJtiayxxcxtLojOncUnPgaZq9bs1SbXWHbqhjT0tv9Emqhe0OXMzWh2+oOSVSISXq
4AQkKlIPzF2jCpVYSw+h7/vArmZF3AU21UcZMWw3UtJ8NUbWeOkNmUGnV9sruy2PoBbQttSni2Rm
9UpjFgbJtADYYDXwH3ElO1d4wW0gZBVQSCFxQWpmCqrZ3j7uXiIoLrJ6B2kTUrIHq8MaQJAEEPba
ttTWqk7YfRzI5BQdORM77R58oIKPqaMe4op6K5UI73ikioqhRRSyew2pPghSxoSRWrVE1O8ADw11
5+hLaYMt48KWT2/0fSG2df+6Q2yTEhkHHg2eqY2n4goiz+sweziGPj6QkWUg7SSKYqNYlJYNc7A2
e7etkMzLgWgi61fthT2mNCnNX86Lt43W7Aha8u1KGGlTFEfWHu0saEiyp5bF/LufHeO8uBrJ3nO1
NJsOXs5nMhbupuKXA3E7oiinWbqDe8AHBCvT26LsRixZb+vQOBG0N6MfN0/WCb5K1Y/lWjdyYyOp
9eZmb1ry/IwAPZNpa2G7NSmZ693Cqqsht6rRX3cvPE+tFr2DMowY1v/NiEnnau95/ZM0HrfCbJW0
6mMZa+laGGc6Mdg90yQUOttoik29jSxH7euPehql9KA+IkhxnO9CIqzIuvsTUiToOm47jzRrmfqf
5mT8FKfH8x+p0G20v7KnGpl9S8VtEQ9JIA8CZfe/lXmjarIGCvQ/M2/Ov7rPn5/faTd/nfIX7UZR
9P+awYSWqeiWPvNJ/qHdML26aWhj+ybbmgm0FAi4DND1Hw1tzWCXgei6DANHBQVr/o94Nob+rxhe
FPIVy7JMVXWwfzNV60+kaNDoQ5dVhXYKYEFGXQXAoULfmng9OdQAPFwo9aArUEQqgs92ZuRjOWMc
q7K3FpNaPXs544fO8Ie1KXmbrFERKwR5IFX5usFc3W0q5s65WqF0pQyfSoDgr0cepm0B3s1ZpUmu
8xlws01aJVvng/Vcpd64cojAEPDNLjDojI1i7yswOyd6woWaG9ZyqgrMNqeQgKg87QEx2Nsqah61
diiPlaE/2Rq262XLB0OpZN+V+272Fe2Q4JXwhCmMfK20Q/0CQPDJ0NqXKpHzV83pYX8OZ8f2apxe
+orUV4+MvxTle1sv7wJL9ZCvI3eLXuYPSwIO4XkZrMjeUg4wrYFCtelFAoZoKUGPvGZrH1oQFbN9
2r2kxwusu5mIqPJra1nrSJmQuUm2uecX73leX0J5PAG8JB/flQp9DRoPdAfIgMDtHWRcTft3wwtJ
KypmvSrJGTJPUx4cn3i+OMMkxrCwTWdyVRsYvGW0IMID7D+tOuK3BySZq6gjHxZfGF8XmyZP+eas
0brcKGmirvNSp7KL322r7Ksc9cqgIcDihxniSpm3dvSfpoRsI6AWRqeaiaid44EOctG3A1Vj3PVE
Q1ZZfKeXDRB77LSJova/rbp/H4y03EoeU96IUK+ToejQMuOOmNYsK4xLwYYm9W7y9DXDKhTj8Bol
C4kcgAFnOehVTGB1FF1zubEI7K+zOl6pCDrsuzaNNqGFsIXWyAEBD2YMnaRciqrHR2qsopVdOSeT
IdpCgia9Sny0uVB49C5+JIWnJEa3aa6bfIqkp8ZbFgmjpSmfrR76jvfAHtuNnzMrWVpqklyKUj54
BsJR1iNamv7Wr3Ow1S0Rqc47lUr+lcGa3tQyaCU1ckCX2EG/9wr51dcBafh2r1M93mGSnXxXkMFH
XkAn+Qjtmi+/26d+ddDwJs6nXnuNERQMfWsbVgYakqiwJGCVD5EGaDvzCPwpOnqGeug/O2aPW1ep
0Wwb0JBeKp/VgJBQUAPM8JShO80xuz5snU0QqiiUSPGwNEsNQz8t2ZmMRzAHrOwLd721TcipoL+N
1djxtUji7JXvfX20GSO5tfakJUH7XrbZY+Jnz7Isdcu8I7rthEO9nIbD0PX+oUKlYzcCZ1pjNIJg
DXzSF1AuiLX7lfQpaeFJ6ZmvJ7KD2LdCH2IjEKxI0i6GRnGuwrbfeJMElThMX9XZEDVV7RzkR9eh
IhkZm8QLtLOd2scA3dXt3F1lJYn0CrftSXqXE+XUyHb7q2yL/GjJ3nGyETiII8Q6wLMGJHypg1EN
MBADR3wKJaAH+DW+qwYelWTMBuJWeEcAOyn3ns2MzyTQsJxAet15DnNK9IW9XVjoyYmEJ3ruGTk0
v6q7pdFIaIfXhBKCLm9XpcnQ0qvQUgXsRXhQgXgPoshbRmnvu5bnvTSNHj3B/Hbz0jbdTsW1LU5N
G/VfaVP79XThOZsRVq2tovIF5mlCdzI9BolhXhfoKzDL8na1RTA6408umaB+lb5p7hxt+AU91HiM
/VBfplGz8gtiAW02LA0DBcVSNj9GqUCXzk8P9P1oFOiEVyVkTJbCfkgstNmIqA0go0O6pyjWRSnT
zI7hmN3+vX8cgfqKdbH/tno9Umy0KoiRC7HrW1HsGgxGLvWgXMQlxCFi+x9XbDUcv4nOPaPSIyLk
kH72zjQhtxMUGAdei8Sl8r1YF6V2PkgsbuegKECyVuy265DTb7tu59y2ibPFDitBTs5rkbdEWYKU
udj47+9AEvclDrj+nLjKt+L1NPEr1yLBoAOvO/HW+WH+vLRYF9f4t896vcQfzynOGSpEtYZ5SnO7
7u24uuoeR6IS629PIU67PqA48PbTtzr583Bx4LenE+d8u9PbL17P/HZ5cVEmbEiK3O6wKDrE4tB6
YeIjUdPifLHQ4TXKc/Tx7z+4OEnsut1o4ei7IjGqDV3gu2906vWE61GDjpwHsfa0QUrCjJts4kc8
4xTlSAEgEozNYABtvhyK+1RS0CkbGVNHRVJDxMtsmovYetvVVGqyQVxh/8d2sWrMJ4sr3PZer1L7
Fdf6dkVYjYsIMMF+KDEK7+VVJDMxCMlhMkeYixLQ8b/WxxB8ZZCFTJZvGzOElXZx/no9RewQ5xFm
URCl7e+8OHToBwgxoqEwIzJghND1B9hP2s6hjOViP9ZJuRelSreLvdZqJNEagpNqCqt3OoeONxDY
4X0Xr2ghuoJChRuoqrxn+QHB8jlUzN+MMXC2s3HnrOvul1X/oicnvpGNH4lUeOixWVq2h9OWoa/c
/bUAa5j/29XbceI0/hqo6aC5XFhWu51RoUNdWzsduepQHr6ywKnWVVUDKnemAGlLrX8HKvyYe3zm
QxMeVqHSLZhhke/RqmC2M6+CGHR1s0FZo99oDHGuPmNIjGA2ZkW16w1tiyuyDzN0XtTzws5jVPpS
cgpb9KWpmLbj4KTby3NJrBbNhDOfne8kfP8OYtHnMSaKI1/zHKNTBDArOwPhT86IoZs9G0NmhJZY
WMgeqb1nbbtxyvbDP4s2lH4XitEjsVrMbiGeFm7Ax10qTMAOozbhsymRTYQthxWHJ22TgciMMWU7
wp+zlDeI3wU6avGyw0B20WhE+srZkMyyam2PgWC1SCGvgaBQmalWKry+HhsVsyvfEe04VYxI+JxR
bxEUPEVHqqIIII1p8RyFLxuP3LDp7UhdGOMEWRkiwx4CuaX3pLoUJFcig548ErGAuUTYewk4Jt+S
x833g4pGYqLI+Spj3rJP/Vbli0X+VJQcM2CQlRsnjIm769+All1icd6WicsAYCRqT/1b86JvbGVX
Jg/IleR72UJJzZI6cqleom3lssbUYr6HcY5MxCIK0M9FsZ5MyCYFDPNaCUVCdf5jGKVnp1vFqSY3
DDXw1Hxj9046pN8W/hjYI/QUHT/SDKVSA+V2vjS0bwMzazisKtixCKscfW57twYoSn9sG2EVLYPB
nxb23Bs6Vo6sESQ5RoEoVXbYuqnzI31bNwnirZifhWTM5s7FnJ/7+jjzg8Lv/qvandnpNZ3wBxFt
SjyeaHDpBKpqcf07zK3N9nZ6YMk7CK7pXjywKN0WYlsTS+qKgMMbKPRsH0QeVTI/s9SohATtfzZC
QwMJ0NTlUrx1ogmJ0m0h6kCs8jVhuBrpW2OmrMEmw8YOMbDr4rY6JvJ77/vEwkf5AorUmFzboOe6
FjUd8cQOmwt3DFt8iCqJBi1a9bz4YzUH+5lqSMU3pVHRmfXfF6MUMNyZt4FyKeEllXu711Akinv1
F6Hmas68zSg7FkFQF6vB4+9Vk2faYnC58ev2dxHGOpE22pOov25uP6Iktt1WUfja12ql7DzsOTat
Ya67mHSnNGkqOSKrOpitqS6GIiqWUa+iWeujCYWCGtq38/PpvNJGroDqlbG1zGomgQvFV9H4k0Dq
JrNXoSrpa7y40YBR72yP7I3aWeY+xNZtMY1quwTQlRwGLTr6YfTU90248usiWSkVPp7iZkms+GBN
5w7dVs2teIrrqyBhmouQFsDNGnl3QuOHFhvoyh+lrWgdjZaiIx0kT6hqZNfeV5RujYEsRrTXHzMA
OG7l+fISAcnqoCefg4KIjVNlBtKHLHAFXktlAw8rJ7TXiK8aCKZ9QoLUdxwwNKW9DbE77YL2pcV7
Y42Uo4/Gr4bsUReghKoqxjFsk2EzBX10aCAIIlFf3JcxeFB9shD1CxNpYYD5JKndtstKxq9VsulB
OisnqD6p8TaQw61S1ABgVKScsp60ytxZNDpdme5huboQ61ACjYUT86l1zBbPwwzTXF2xQbXZDKPl
eYA9zF9VCHrMVFvpRYtCggXdOUkxALBq52ITY17YVfXUmxuNaS9o4fnqIEznuZoHUGn+3X7KNbeU
j9Djl76FDHeKjr/SNIx0TMC2NfrLyLzSa8zwkkBBAzVslGOhyPLkim1iL7JjA6bazVPQ0tdMWKV7
XuKtBfKk1r8mHXCLWvvKAUFTWCUInmdxv8fi89lAOgDZttkaDENNgBFTvRI3ltnoOrWxesyd/K4i
LoDWuMUo/HdQA2cJ4LGALB9Xdg+Q3e/VdWcj3jVA7vLnnlIsMkkiA13Lv/Sad9GuyN7X8qPtod9G
AJUM3T6ZF6LUYio6q1E2e1MHdmN1dxYw8VUU4LCU0ZessippMD6eD+Dt3cXmp9VV7bqJgJ10srfs
mtDeEqrvr88WFNgoyHCdF6U5d7rzAhcHFgRZlklLNzNOr/lYvfhSMzHZnoBCW3g6WWZM4h1M8Rh7
matZ4XiKGrRINLJ5dsPXQdROOs79LppjIPwkTHnTXkn3TDbTvSjZdmhBXvtnI3D8dA856ZBKMpmh
ebs697KidFuIw8zbuWJdXDUOM9BvCn/A+dxvx4mirGLai/Xa7+u5Ylsa9bswk5E6M37EMp4nOTQ+
zNgQbdVHXYL2GT1m4CpODpmZh7Hypm3UgzRwsOFRkX8nEUgITRrXmqfVSGwPGO46X36fvkzIBK6m
BMnLdiDHj6c5dMgJce3BLF79NiPzhZ6nliAFjtbaogJmuCi1zkOZdTj0aVL98IZ6VkpwPrCsI/ME
lRgn5dJy9brtFwRS0RiV42HfIyzxMKkoZUebwdb0j3pWr21gJdxZgV+dPIWcThaH46dVhUeoueaz
SuxrS4ipJclrdB9gj8T+XiM1ayoo/XRe5T2WSvtsDtPwCZw1cEN852FkF/U5qxGynEMun4GaP2Sq
Jx8BhoIlqkNj1wBwIjPKTihEOJXEnzUafuuWROQOYkL2XAXTWVyVWqOph4Z+csK8v4P+zzBr/jn0
R96DSE8f4dSqe0P34lU6oh0ut4zrc2wPoM1M7yWKW2uo+u22rLHS62F3i4cYmx4Z5jrUjkVdKhdm
P7wQjNcvtgkirhZJerny7q0JZZl2CFANmO92IqYwOWb8lkrVtLGGRtkoSRu8GcihibtqR9yFgsgE
DWUl9r0R2xiLidrx4Vzg6a5dOn9Ujpk2+tdLImCz7QZDfRmzqNnmY+5gVdz075iyXs8MchuEZK2h
YYZm8GPbDR/iinISGtBKvOFOHVPs68ymRxWZmlGC/GyThHomMpjv6qFK14qE0ze8CfHseklzguSL
M14vt09hPD2IC5LMS90O+ZdzMBbmOc/t4PoHBKz+rGIsyrQwTlZ1C05eMeAXiiohmegEav8xmXaz
jpGB26qyZTwDRz6Kq06BpbiiibUejHbR7MSJJPJ/EI1WH3QAMYfAjh1kfbj9DLX3BoneFzRvXCWV
h/UIgGgXWLlzH/kEWJ1Ry35krQ6CMlBfMfwt10yU/b0fVcO9P+DQIo5o/WxnmFL0JoV6tNbHqtwD
Eovva8lAUFpO8x+zObpnhOMbuDxnFWjlxPiN6KgyM1CQ4bheB8TKetCT4J3RlrrCE9LeK45XX2Yt
h+t1jDBfRVDJ3hODSJhkGSnjhyy4VBWKx+KX/DRf+nLnvaM5UKziIu0PTAyUO8LEqSvuthqQTMzH
5sMfVf7cnsqH3k7LO9kLgPnOd2viupw2hv0xlfg7DoUSHbOcOHQCXe56RAu6qwO18WnXc1o20Ztj
Ooby2cCm/vorA30AWsyfCYDLZTZI2rE2g+KMYiQihPOPON3WrLXkKA6Qi7ZeWk0VnprGck58Irzr
UdCxi2i0vroW5XTHtOpTbDcTTVCJCOHXyY/krxvK8RXABkg7aegGnBJ+awnlU/kirimeeijlGYiP
w7onVd4xDBHjKDU9+Uqlg7gfZSo0N+PTdi5g6BxbL4C+PSXqZ6e/igPqcUDuQS71c4Px01Gv4XY1
fiOf85Y/T4e2DaF7HBnmKCqYcPnB8oOCb9tUb9Mp6x4mGxPRTjHLnzOgLzFb/bPUUgl1Ha5R0j4x
UZLtVQeK/UVq/Ifr1ZzgsbBz48WTEihcmhkjXSrpZxqTQ1u3vU+8WRfi0FiDOJe2Yflg5Hq3JbcL
3SPPjYfcJKEhDsnyWcFNrT51C4VgbKaqs6ro/SEGpblSO/LHclJexKG8PU+tXDUvhFbidcMrsS8n
O7jrkSxm5JPVX1qAsOD8xBqT2oXZmNK9Mo7qlsGTtJlMLXq0fELSGaP8nymtUnY66SOatZT9ZSLV
uHhZg34A9TjAgOD10if9LKrHVO2XTq5gOdZNuR78QdmrYVbdDbVE6h7WHyOjV3Hk1IIRbjtFuR88
hEr6sZkVVqvD0JbtY2+VUBzn+h79ZAVQYvyQoqJedm1jnHrZD7DXkcmReVbwNrXxSTyLUzhvctdq
z1YgoXmETMA+Rm3nTrEkBKQJ2/xQupOooJKZHL6NU3Xf1X28C4MO757YNx7DDulbcYiHob1NuuoD
4aBhaatOD/1Ayo+eDuHNCOvmTUnxr5nrkEjdZxhkfCfTPj9YXpJuFGnAezJz7HtzQtUhKDTMaNNq
pTqV9B63ABD7Jq+PmaEg0hfFSJYC5v9K7XuQJsaPQUr4KDqWdAdBTt0XpR6sPSBXr6TPT+JaQSP/
RlUueiK/YG1q+Ef41PDptnwgrdy18aMLnS0ECeXNQZxgNZnBcIimzL9L61wmisj9iIVYbX1HOtsy
jUmZuyZx2ny+OELzr7JA/1tT2pqOss3/L6X93HwG3xPaf53wd0Jbdv5LNmR79l9WDFXTvyW051y3
KauOoUAMpX7JPGfI1wX/9//o5LfR9zJtMuCm4ij6t/w2EpP8Q2gMGTYS36rxP8lvq4b9r9pm3JpO
ZlvW8K/WdNX5b0qSSPCHQT7a48lU0HQGwgpMzJrjA9+KJnaNs78IAYJr8c8DdJiSpHXbdV/HE0E7
a7oAyURhDF4dWMDWFaIMHXrra8gPR38WWchG6cJnv99W0OjpeHpmg7q9kpTp95BL4YXQa+XSLYU0
8DhaIxVtIucOHwdbawv7LHXcRBZAvKkH+hFE74E0vQUKtgfgJcNtoc8Tyx6RqbQt1ykqVS6SdkDB
SzNeppDnFrUIhYgnsVMny+9EkXi2PT2Kop5OSXewYQssEdmtF5gemPhhz3XDnPjvqvh2GbHrWy2J
o8RG2QSCDxhr00ZBhz3IHHaCzWd2b6KIMkqy1vXgSQBTxKYb0ESeoTb/bpveN2RpxJ5E9/4u6iKA
JyAqYpc4/bYqtt1+JhMnivX/VhQn/cdfFxe6XZf5p7Ebw2rYNfPEWZ7zT6LUzauidNtRzxPs26oo
+UYBhEgUb6fcLiNOEatBAglaRvza/XcHK4Y5AaqYf/TbFa9bxekoIPE7ohjCiZnK4Hqzf9zT7ffE
tf74KbEazI1CUvVueTu3EFQUsQ61S3WzAvJsIeaumVjC8CQGoUe0TlFM5piEmZbEHqt8IzZdD8zm
HbdDrtcQR18PmnffVr/tjuuAmXI7h1euRXHUH5cTq/95t/iJb3fpN1hnBvPkCnJGRhZmjtHF86OI
I0ufmM/C6XEFqRoFtxixzszpr4PE4WJ1koJo3z+IU8WG25WYm3ARsZ7Mlxel25lZ2hMLuJ1jS3CK
2hQESBXwpYRmvm+Qv00Wxq3YerhdpAqBTLF/YPq9hAKKB4jkk8RWYo0hxQzNlsjVx/p9ahjG7pZZ
zcL6aI04LFmNNG4nkKDFlHET9hxcuBaVOahgUJsx2mVzEFsUxdagsaCx+8FGrImFOFEcd1v9dkmx
UewWB97OE9s8NQatizPtuvSnmU2R5l/dCL1o8qoDXBaNIBnZV9OAkOMlzYcI8oqFVqO3iv/X3LXj
JIO8WVoBo+Zb5Ort0O97EAqAOj1zm00y/IryPOnlU24k0Lm6iriKCFyagJrSmlTGHL2+hazF6m0b
1sfFMleh/Iig/lTNymlpGdGxV9qrHpXEWpGp3QZVqW38oB/ARrNITADLhISewnRAeX9mke69znty
TOO+DiG1FRWBqwY+9iLsS8Tb59WU6J3e8BQqan3uOMQTqMG+wdLTVjAW6aLWFWkDkbwi1IcqlUMA
Kywx825fDK371GzYDGntl4cwa4E315gMOg6xwFTWvDVSGY9eYrtm0crbspzqvUNSZG9I+LWJUm1X
+tbCPBMJhAKHyCogKIRSxS2jUBdzPlTkFW4bw06+03qk8m75qltC4batGiXk9smUiMC3WMRBBbU4
U3akcLBPCpCNJRt1VwLb2piViad70fMKjCngMdMHNSPJiB9V7UV1uv7aELW5xd6anyiJbWVSIQvX
6QTrcEiS8jzZ2HPotRjJuCIcCTjhti5KpdoS3icoO25tLVlKVjfs48Ka/8IajkRZFuBFL9YDm10D
jBKXZEDnZsipEuj32hJXdLLLkBcILMkTRhjXYlOi7lCru2CCJNJXSAxWOIb5hYxyAsgbO8gckq2g
3sSibHe4XfNBbiMbncTaJuUDawtbimqRNzji4KCsMUn11xK+Z8NK40Um4j4wotkq430drcdHOVug
VI9iygfqmDio28j6Zu70kmyl3znsMW1ZkuRTATe48U/Q4/El7DaF/9aiEjkQ996O7dvqh1acIRbp
9VYNlnKw6gbVXSGJt4KZaPgBoIhtZsPVPvvQvKBz6j9b77NL50tHyAo6LpOLBBTzSw/wS1rJwWeq
HbE4zGDsDYfZwcBfB2DLiSPlb8G4S6dfKtEG9CGKYB/2awNTTBNAnhvbi57kEBp4vf5s6lvd2Gna
ofNfrV8Ez0bj2XBWoHDQQqiiU26+BNoGZL4XrGwV4eqDHh+z4FRBIJWZEy7rBsYHyPoNUm9T2ywL
bVNTnThZ13Q4OAIlhENKt3V2eE5qoD5+DwXiWAi19O3b7KGDcSI6esVdQCY4g7QOq/E42g9Zsunb
Vyy78NC6FM1Ps9tUe/tgxUtEDu0OY7h9NKJFiB7LDu9r10Y0sd03KY5/D0TGWx3v8bPf7U17C9Xc
s7faJ0zYBVJVcrvHikJFwAyJlRJk3JmMIs6YAfWrPYXaC/O89DKSj1YZo27kfNH8RjRJfqteUFEa
5K32O8JKm/HanXLCc0VKIMlhZbRC6jN3NmjtAi8/DM6qv/PDpfLcnNDVtVc+spPeOocWMysq7QYN
ZbsdGQCj+gUufUoOfn6yYxeYf46Q2nS01a9oYki9n6oWrP5RdnA7WebmBmhxMEENucTtIQr33cR7
oeFzBDcl/p37TK9PM+f/AIuG+sZ3TvY3Ec9mki7IsBPF0y9GzBsP1WCPvpavrfBA17vNVBwQEMLe
xfgZTCtmtiVs+2av/M6r+yzeFZOryXOFUU9SGWHCQwh/qUKAshHkhDzoaqVrduS53eYjbw8GdrC4
ZWbrEdMggIn4B0cnWHEZVD1EJO0DJDBlWMrH4sGQVor+5CT7Sd7qwbLepbAvquUAKj8/JNMKNGkF
crDH87paFoADkQA5TmjzroaP4RnCWERieZUY942669ET6bqj0azHaI2CwGxE5SMRt22bXT8dkCxR
fkUfpsStIqpSb1R52asPfXq0zLX8pEpLHSRcdgqtu/DNgOk0bfCjUUxG4G767hBC5VXwkXACKEmC
JnyYBuxS0Rzlra2inRwWrh+AMFwjP2KNQM6XfX9QidQi8qSQPNpTJsuONkLbLhoJHZIv9PZiwIyR
8tTad4jSVdE2RegG7bSfBYyIZ7txjZV2JqGD6BqGpjlEnmof4BCrr/t3gHSmtYlwzMjWRYozhpu/
zQFMOk4YviYGV4jTknbcRIHrQLzcKmcas3Vyztoh3WRbZPUkDCPoN9sF0XycCRewogYLuuESuToN
3RU4dPjJEng/tG+G9la2WytZNdv2AY91bRVXW26NaFVB0CaxYV1suCev3tjpUQUDqC1AazwXr7VB
2n6jOYfkICPTLK9z9REAcENgka4YDa+uP5ryOvhqw/MEM7zdSZ8Jf66ywVoQWB9KIlDs1IWFlvlz
9pqeyn1wpz9Jq2Z6gH0z4cZafmja3cyGhY2H9bChIHqH3OlGS5C4Pkr6qZpxiou0eB4xjbFXlnRw
knsAEwM89XvoJ/BdsfVA93RMts3FeYWh7PzIX6xDom+HLSmUR0xgCSX799MBByLY78OrA0MZOcVs
CacZQxXcjCeE6d9kbW9Oq5DcDRGsGlEcbH7wig2WQHMlRsG8fUhXPxmS205P+gTa5b5nUlp/OvIR
WzesH4nDaQZ/ZJfDDSRJwF5OJCwfn9rgaZz2NuHlpsGQZo98qmXC3X70o9/9+N6BlmY+CXP2Na3x
v2pOqn/XkZKUWZHXGjSVZJPYD7gVJ+U29oiybzt6lnCPxn5YfvbFUZHwNd9QQzGfQpJ2GHIO5KoX
pIZq4dk8UcYd9af9yV3eBW+I9XP1GN31RYClabeIzUXwhPnOpn+AIaGoywmyDt5HSHIwz17CRUTz
uPlSMMjaBNUmbpdPoJexWN6rrrRA1NflVf+Bx3fxisGXeYlX1U6Hprye1hHWnePFrFbah7dFlxn7
G2tFS0O8tnfln/jcRS/+UxS68qN17qMVd47VNI44r8iged4WASH/Wcf2HELSyT/9ql5b0tTnCItb
0rugEzNXosWyIq0kF9L/A7aRrrdNXep0QT54EayNhx+LX8Wq/VGvzeUuwKPtop2zrXoZ6RQYADwj
l8Ibk71Gr3CWsMuqXo2HDjFWC88eQu8r7wlaEv8HyYlDe8gm3Q41U1zU8qV38axVpz4nIVTiTVND
n3MRUjIwbRxc2NsMoXIwIFC0VzuClajhBI2bf9Sb4g42NgksGcDEA9OlfJF5ExDbNeYee32JJw9/
CcOt9HWXnac9RFMYgl/OAtGEbaSuWnWtvO70dolZqO9qx3Hlb+Hc1Wfph/yiEHQNF/UnUK1Vus/v
jW16Lz/7GFpj8ISYRTq7M527ZpE/55uIu9qE9/Y7nrfsU15xRiyR/f2yuOsVzrU46ZJZyl1mWuhD
smQbaoPL8B6ZUQMyGNX+CvGedsYG+Vl5QoKxe1RfSAsus3V3QRgb8ZVLfEDOdkljX4Nx16k0F52M
Y33uLrg6bT5Ah03H6VieNfzYXX9LavToBCtkrojd87KxCsC4Ar/ON2OxnhggjAiNBCvw5diaTkdj
Hbxjq9fx4GTX997+o/5EC/QMFhi42YbRx1HdZ0c4tNMaIpAbuyhRLp0FEmeL6OS5eB0usyWJi7Wz
Vt3o0uxM28Uy91w8SW/hw7BsP6Mn1AuerIX8u3wBkrYzFujywjl4919NUPxL5wlGiWnRBSxZpvgh
LpU1X41XejKaDjUMZQS3LwaIuNQh7uEv+sv0UB1JvhU7dOC2xtI6Gk8A8ZdYjG+cS+aGa/woOLdZ
Biezcqf31lXdYQFkw0VH0cCo+F3StrkLydh8T3mqjb9hULJLDjSHl+ipOfa/47O96Y7lZ8Koh8jX
m/z7LT2HDzhd/w7es5/pVqYm6GOMg3FoT3g8oodC//nYnjLVxQZYfg7vTRgQ9C0LLMRZPsm/siUH
yrAqnxV87xdPzlf70SAEtooP5X26tT/15+p9PNMR0kHqn9U78h9uf8ZTfXiMD/FBfQYOfinv9WcE
JlwqdaOeWLrTEs+7xVcRu/Q+69rF7TxYGEdri/vVPnibG91WesUuku6NLLnTLMoPneIJLUA2Dov0
Xtlmd3wS9+Uv2mr+nGSL3XSI1vXzdPDpY5rXPF7lJ75O8S/R7pvX6C7A5ZavC2/Rcjik/L2iJaaK
jbnXYL7kLhpYoBp4n8Nf0CebV/bxMqHCBy3EZo5C1WBzxweLakLihG/G1/QVPSLqjNap1y9QaVXw
H8ZxjASDzWsifaFOQ9LGNdbDDmInb8sFx6/tsBv4g4zn4Wf1jrNwvdDWtPfsCWqu9gMtTyRkXqS7
aa2s/W3OFylStsA85Zdee4s3WPruwt2wmtXeyvW00vbSSTs1ebiyHtJfkHqNehk4P9GrgqyUqnwy
h0v8amPS56yD+/FB3lh307Ed7+NTdWBIgS4k74r8nrvOCim4y6/wvp9VVRF7XCjTEkF8fx/dhffT
6yA6QNFLoARBp1KiuvSc/0KrhU4FObkviMozVzkjgLEI+Qx+9SeTjuAFFvJy2ClM1T6bu3LvfKXJ
SpLcHnFp1/6kVL2Tcz92d+Yw3/V09OFPPnR4xoNdKhfdo/UqP1d3MXqQ6HLcz+ODD+Wr/OAWwY2F
xrL81Y3H6ZUPYvc18WcEXJjNnTEdG0OE/lTTLY0raaHi97gfV1/dlhEec83/x915LDeubVv2Vyqq
jxvAhm9UhwS9KIoSZVIdhJSpAw9sePP1NYC8r3Re1rmN6lYogkFvRGKbteYc8xEDhkeoDmNFuMbM
e2EsZZp8nzIoSbv6Ob0w5KWX/sz/Ndmra2gkpA2vtIs4wrtbsQRaa+9AoNGT3rkb58CBb0iulBsS
rffwbDxrByllR/tyD5HOvIFF2kpvBEKxChnGXoL9Z+jJDfxc/PX74WrddauCCS++8L4HUIEMkriy
t+zGXktmnE/71/QDYYD5S/thktIMNHnr3uev8mQdmlNYr91H2s29DShlw5QmHlgOUofhR/s87HWG
5+rQryG6nrQnIp53rFB55t2D45mPrCn6L/wb5Xtw7E7Fbtq3Xx3jxD7bkyG71vbxNn6KruR4nvJt
/0iPfq29ovHhaB0UTzx3HJlXjln/ZU4cJrj+S0f1FW3Ul/Fj/JAP1S15zO6bu5xR0P7pXsIb8K8L
bIjp4B+tHSitKzJxL/7xGXvK43DqOJz1/fxnDauwxz22tl7ER/oAmCrGB5QiAYEmsFbeZuIe4DaW
UOShrt6c8MxMo77U/h0SBtbFR9LdNtjiKe8e2C9c4612zzKTX614dgEm0P1cFf1huIFkPbiTl8db
4eBc/kLIAO/mmlgj3+LUePatubmuFxwtfkc0XW/Fo/vKm/gMdizw45gA+qXa2rGwwqCoszdif7RU
3JS5EFnMAqXl5Pd1ZBbqs+RwKTotwt7lnDaXqJZzv6tRjtZuiz6+sguhjLtoW5eTpRL1fXE5F4zI
ukSvG+ulCrW8H0dNMb+40sPd95T00wBrryeupZcHXfYo6pCba6QC5l10qpX3jmKOBkGSlsqmxM2z
HyHeHh2O6vnt46HcEzRb7FU1uAhq8juEiGyA5xO2LpaqWIdF21rNOvTlHNCWaj/pvSfm7IYazDcr
n3TuKyyy9uVs0qgRs0DPcJniosxD3JGRQwWTAHkHiM4UwE/scwIXJtJlVos0dYrpJ416+QBdktRq
xHFHbb5qwDmObhXVaDMmn1pjUX2ZkZYhK2o5BDSohmFelGdr9C9ntDEsg2Y1LlUt5JBqrEIewl1A
5qaMdsNU3KNjZMAtlQs1WqACVcrAyXvSAx0zWPE6dDY0i2TM1ou8t7Hn9shyth0sShqRIRlN55Lu
UuNd6rrLOQT/NOv6sjxlfpDtvsW8/yTwlQopCFUYbIN8xLK0yHcXcW/33xW+8FKcddezA1vqoMsJ
dENgF8tZy/evTZtBFJ/rsr9rtWKGDQogi7yZ0FIAgWBJgNmNTH+xM/yfc+bsaViuW07+uDjO91se
liyuCEI63jUHXa1VfyVq/aUOzpreKgPAbKlQkLqvGlwW2my3cKt7klj5XItydHRV/PCaPuxifBqZ
f+jbANvGbOAoZyuHnLtSw2zvWM4lOD6m2foRTwNaMbhfGxiy0FLK1u5Omt5eWjh5226W1U4CA3tJ
VZ1vw3qxBRyJ35eWG1wVSX8UULP/25XL435fXs52AxwjW570iZqryYAvKqT2GHCpH8MuDOmNLeeX
q5eTnF7lMZ1Pvi9+31rWPhXXLt0td/u+/vez6GSRzzaH/3qw1edXpyUuvigJUeqgIK4JjjPPkUsX
lETmMaHK0AGxNvDoz44xf/YXkZZAEIk2/ChmKxHyksP3bcu5YHZqOYvTa3mAvniTlpuWk3LxLhmz
jamYJfzLnZYHUb3G7wQRnwN6fr1h8ZP9fqrva39fXh6wPHS5a7y415az38/3+57Lld8P/37M76f/
8+7DbPyqqu7pj4csL4jOHLbFbB77fprv+/35zv52+R/f2fdLl7PFTeB1+/2Q5Sn/9u7/9ul+n10e
6X//j//2Sr/PLnf4/QHd2ZpnLSa9+ftb3sl//J8sr2wv/r/lKf72yt+f848Ps9zx/3oH3y8xvU+N
8Uyb7kc9dwfzefCfZuvEcvLHdX9c/Ke70AOgrvXH02hL0+r77su57/ssT1uUFjuw7/t83/xP1/35
MstT/PG0v+9j69NjQ79t286fz1l6sUE8FmRKxEjw6WsiPeVkvvWPi/bS4cSg8O9bnKWLutz999nl
/gW1JvSt7e6fnmK5x3Ly/TS/X+X73fzHx/3xxv7j0yz3+36l5fm+rxvmLtj/1xQMsrBUcuz+MwXj
9atu/scLYIIoj/4bDOPfj/y3dsi2/wV2Vdcc5gcLEZCKDqnnof/rf0I4/Zdl6gYpjIBWBXfgpv/S
Dqn/snRVA4pho+ZxLJvYrpmmg6xIt/+luWiKVJvIrlns4/6/aYe0P9gYBqJF7GgG0XaAO1z9z3RR
cjX6NKfFfegVqpeOKL6yrqzXoo8uNZLQE4CbdJPKghi/tv1oWic7jMpd0mvtfbcdQ4PMixbkJbzT
aAZn5Nj/PdPI6Cv1wVZa9kcU+5d2UKGLWQNb3SDAPFJKf5fG4bjqA/8cWSc5gsAc1SOhFe66Qsu2
bqEzbfx+eu0/LMOUG4CPNunme+CfPV1Aucf3I9ZVATNStdigNro3lSVwMVR7hqEQFTsqoMDz/gMd
6Ext6rexlQdrzWcDEaTTXT+NUOrRIgdheckQza+IfVunmrMKE3aGqaBBi9B9l/s5uwat9Iy4szaa
eGoJbPP0pO22qtGdYRdOD4NV0FnBRb8p647SSxNTKR+xP8pGkhanuxVFbsIQDYfiALxASi4RmSf0
tJ9IAHa2ZuRVHYWyMS+jtWg/KpI08Ek044VYyshLgdt5kuQjGv0ba5Tnqqd8aEe2AuUAKCxSRboB
RBJ5QckEX7YRYII23oahZG1E5Fw4jcNN75zHzJnFx2lxGEzSdIVZnxEBrAh7l+ImyRa5U0Plpglt
Mzb1ixX2V9MAp9Bb29Ji/U1vOa+AN0SvkwBc6NL9VMnOk+7FAu3cte6zassPA1tMJ0ciXfRq2yQj
m8rGOcy36jAVVg2g1SCv3/vYLdbwydCAZ+DhVQ1hb1T1K5XI361Moe8Pg7aOtJz6V6iBjrOOfQAG
acQRGaBrODlqdxad+hYVdXKHoYvYErxTWzytiF7VbhWBzPKg/1GsSQxtF3eT9NB6t0SfWM0uNuot
+cr4TWroyAU/8FVjwitWS5s6WJSWbxOkxyY/NbZd8YMLCq90VPqm4MPXJWbRYhTBLs0QfjvDzyYL
bqoAqqHBifL6IDmLioq7r+qPUhN3hAleRepeSAoJ1mX/bkBcpXEbv5UyrNjpqqshmvq9omPsSFpq
iNHgbBCb0vOp3W1UaRY76SSco49XGUR99jsadCdwCUFeHutO0nDo3Z0+tqNXJrQ4A13pdwTcbrK2
fYXrkR0CjHqbNqw8RgIOswFWHhIIWOH+nV8pV8IGSs8uq0uo92dgGTutJmmmIHVxVcD1SjPb2cB9
fEpqA1IrbEyModqqlPZ9Y2Tl2Y66bUcu2jO5akI+RhVJZgKEKkEmK1VOv+Imo+BSiF+mU977/rgl
g4xjERH3rk3Z6dsdhg60gv2mcJrwrTcffCh3e3eI4PhOqKMb7MEhhfEoeYvjRzZ60artpdfZItro
mnlvVzHaE9rz1fiaa8PXqHT2LuzM+9IaSK+rxNamu12YM9gTqDYKgu5hHDE1tQVhJd2cTVC19IP6
dq+lbonTPbgi89y6qn+tu4sv6mlTuSHPkN7bOeGxemLpayEFZl8DbHs3mYMXkJmxdmHSrMJI3av0
iMbJXGuUooc282zV9sZA/VBR8s4kDzoUwtjaPna8LmQoi2sK3w60VigiP1uhpiRpGMYuraZDKVxx
B69lXCFpeRxK138OCaAu06csLIsNrLqPsQ3BtUM1PNY5fMCqCL+kJOfN7fVL1BNnkur2BdtndxzC
/gXQSnYMjRffiunm0EzueucQJaFz7fRhlUjU9EOHCNRxq8AjnlzCfgzNTS8xGjjmlxX/BSP7JZ0a
8k5Gl/pVIr76Fq1ABoR5tIB5KKZ6szPoO339M4j0/l43i2RdpCopHVmxJU6HJDj708ktMh3HGXar
M2A1hL/GqBUcychUFhOBB1gd2tQIrtZOs1vIvQq7aYkihXYUQde+SdeJasGqU1xlhdPkLsGzkCf6
DKw3T8jd1lVoPGeSbo8eyhIWzmGc0ujoU2hzitnPrQALCYiDykg33YYi4H9st2dgYc+luq+d8tIj
uxkkTDMlzucOcQzxzxdXaLtrsjTofOLywLKD/EwzN6jPvFpxaSeKYRP0gP7MhP5RmQCXsjTLc2hc
VKh01sT2kIyYuO+Wa3f77C83bd4ACCZrOy2vNRDvg7YfJqJlnGS8pOq9kUKdpU7Seo1svdCA01Q1
uuNFKmIhNah2ukU0re8iJovS4FSavvqQti7KEp3fTvTCXFDCRQLJCbJ5LnPph65iWuuz8kFPaueh
AK9OWiT4WTt/G4QRnqwQQQCE6UPb5ORcsJe9iyx5rvcQTxSy6qF0h1Z3bxstMyRkWKJkn6Ja0Y8F
vp8HpVU5SfvsoMRoxWS9N2N7ozXtE+DsZzzjt8TnhxIkr2FBz3Jw+ldX42epDeW2l4RBF3ZJ1deC
Zxso1Jt191BGctp39YFxtdyOSn2MpvLiUNS5Js5JzlXy0q7u3R5FSDGBf3Rs7ldN7nbs3OukK+PV
Z79/NMbpVzv64PmG0tlyqL3Lqn9sm1E51AG/f7fs1pCggzVrDoJXfdEQ9qkf6R4JFmkbfr8Xszeh
KkJNakke8IpeSuq7X4VpzEiNAjTPSI+0HB0A7DQVoQduI7PXKNaha0rG/AjH/Uc26Dd008m2M4xH
yD5UxsFAt67bEikAUr4tqIpk6sEfCb2vZuEG01FUKVjUcCgyKXRnu3uLqMP50wALsBxXVhbszSHL
LmrlbGAhBe8ltANyexWK1F0Z8m8Jn7vCNyFEi/fQj3YkaTHBxyjm6uHVqhK5EWV20xL71WwJsZoG
Wr1FT9iaDjl2Uza5gBLdtPTg+EILjdbGEH2YcMzfYJD9LEIt31UO7VFBTbnsaw4g/mOqopMjI1xK
wa1nR451JyxDbN2g12iWoYEITPGSpay7LCv9iBu1IbaM9inplSuzpPCuKN1jNjYvadtNBAGEgVcA
ubCn8jAGbnMXDNTVJrt7Ll26uVPMyFWTuXIuQPOCVJrkGbw8CiXY+vJT9Uv9Xs9pcNh0cmGDxsdp
bA5ZFF4jqGmnRJofsiOJT6uma6RIwLEBwTnBGyBPRsTy3aqUG1EhhqeHvr8y4A1QU1Hq/WiHZxC/
iMzT6YpnD0IYgQFX0iH+IquI/h+qG5YPzqFi+bSuejs+SAieqRMPXuG/JvMPFY7w1uZ7PrBaSe8c
bWCJxFgX9X6FxhHKLMk5cuMEZrGOkm6EMoyuparOgW+naCs+40T2q6FP5Q6pX5qIT0WBd9kJqrmK
UD/rQLwborAOQLgvKbPoSctc6EmTLFfKJVcZosm9lRtlzB99QjA0m+BVs40f4+m+LMKrbxA02FgR
S8qU8hbumGitTZjMiS27gRdG22tcx7wSnkqHZixhxFe1+liA37tvWPvYIUt012Eew6C5MsU8uMdG
uZvmXUP7aKq9th7QMdm6eedkzdkn0GRVEKuwTxX6Wr2PoMlQ0ERiidG9YegoSVoShHc9VT8yo3xl
ycvajpDztd4V+FxlTRjWmK16DRQwaSsHaejlLYGdSVE7bs9ksdJtgbDM0c3/mwCFleQxgTsMO6Nr
nwdbg7kPrA096uBvpwZlHbyGyDN0FGKDTg7FNPQeQUktZby/GGNo/5Z4jszuYJfa0Z/Be2BLFQov
BMGI+y5wQLXwmSHbFWKlyeowdnrnDS4AAfI1aIUxrtoa6gepTA7ZV4jGGtBuF2CBEwvrtnwv5WBS
6JbtfvJJQNOVINxYZAqsO79/MSJ7N9n5ebRjggjwM735Mv7ZOaxG42S41GH3RbVUh4ZlgQnIzAeV
zcad2TKiRDBWs8ABG21ph2C+id9f4Rs1DLXos9a7k+rwG004ADxQKJ9heqdkJi+lFNE27MvX0Ry/
RJk81rGKakJJctqF4q7G22Xu8jI/5xo98KKuDc+cff614qxsNfwMqPquWIm8Z3V1cKyReQ+RFjmt
rfxgF3W1uvGlV6otWaiTJ8Qpg0HfKH2zC3KN3uvkPoKm2Zm+gYoBIq0a490NUtzEj5Z0H80h+HBA
yQ9utanMapUSkuRVwYevtAeyKtemQTuV7Q3klrNIUuShWuu5XXEsUueopvYBe1y0Ep21MxG9WbW1
t/zw09Weh2naTOzeukH+kKQjaZb7bNgDbfKNO7g3f3R/svr8YXeMIWAM1or8IbSzCwS8soAdMbXQ
f2FvQHJYw/Bn+w9TIE55KF8iLFySxv/k1A8Es3SrJrUfzXjysIDSktVQ6IRxQp8ZenTDfhP95PxU
cZpdpdF4naUjD09GL/Np8wpluJgWKqa+eogn8ZZXBaZ1OoUdIA+fEVrx0eQRtpEH9wVZtNi0RYkW
hni0EMGFY80mQHEtVO1FL6s9GY+wOBLzM+ko9RbnCbwcfcTk5hr6OZbVZbSVB0H0Zm39AFC3UZLi
LoCnaNcKim9jM0kZ3b1VEb00TVdvmO72bcyoDAikEBaDt3EZKuO9LCRIZjHnkNy3sBAVhUUhRNch
eTddk/VeSVc5c+9Y/4p1Eg5kVxntz6G0tiNLnIQ0GKmlXlIOTAUsBOgUliztrDi/R+u9yerwp2sO
19QfqAiAPVKF/WA6BMHJ7hYRaFhmFA3mryZHQWy62Tar9i7oqiJjOyrKp7gIEk9DCQaPmFgBh8yC
Oc60EMfG1fehLuGziFdnavt1zNjeMyPN/3Old25VYezcILz58tz1ZEeoO9RnI15+y1ot2M/RfWhF
/xJ0cgY0E0dKUxOxE2WQZ5YVL1QvgJQ07J6V0H9I5h5VHOUrozPMp0dphdWJlkC7IcRP4q1IHpJB
iQ56z3qKigupQqp6R1IjetmpJkSHQUPi/u4n9lEFyHKHrylV6dR1yF2sWrJRVkgsQ8nL3N8eAx2Z
bKBehpYKABMX8BeZna1eeYoKsSX/sAKCaZBpiyyMHSDJ5GkzbJLRP+XBgBbUZtx1sw3JpV+FxRvw
Mf3rHEMTte1LXdqvbtZhnmUXEVroSIe2bvhJuC3AiOk+jf0VkZ570UKQV1FWQxu8RrBB/bSY0zSA
zAdyR+WKZRy8bTOMSc24t5wzPoV5rSrYzIdn1o7om/RPheTQimVc3DNbWA2KDn499+NI/NzAFg2l
LtlKsviUkMYOmSG7NQU+mqJZvw3d+kEGZbhu5hgOCxWxTWgx5utPLHDjTY0upYPZxvVzGguNeTMC
58zU99DpsbKyVHtnj8rN6pRLq/cvoqYEU9RUq1TpbpUI2rWZMi8W0zv2MrifemhsGwe4cwHcIAu3
Ahc00QMuAqI8OUcYF+8jKCWJL4iokuGmmqLwqEBZ6HyEEUUJZA3uxA18Tgt2T7zjSmYRLX8aHRCr
obK8mNbPgaBF6LG6ui6S4qPw6YL1xMxO9l3iiuJeDaLmlkfJwXfjTRhWzSml4umZangkt0jtUYdF
HToo0Fr4UxIsxro85Zrv7gaCRCir9b+yuJbr1FawPEzVHlMFQAhKnZss6e/0vkOjaYuTMNlyFMMT
FjuP5RbKrLyhVYhDqGFh06cVwRvKeDA1idzEbE6A4d1N0/pvAU2tslIISU1UMgrQtmNb0fZa1d8X
EeltgMGQ7EyklZfWX2TVy3VrI9mXZvdmNQn7hf4pTZUMFV7VrqI5U7d22ZX0qa2fgGFZWyGVa5uK
HFW2IHBUsPHLTHtH1m+yF0Av4FCZe+ZUvIuOoCDQ1ewSWJy5MZNtb8P2T0xzPw7WsQqRhZAruTEM
H+EiTfBNpo3d49D+KvR+8HpSw5m5e6pV+rlsDYfQPhXWrlFvCkEkpcyGu0ZSqEyhb/Rx9WAPxU6j
FLvqBzqQpUK2R/nTJMmbIzj+NQ0WiYJs6FDXg/T1za/MhkLcg0xbtY4dnzqpPlVuvVcV7NkGMv5G
Da56pNz7DkJZ37WztYHMRbLLYS04tHT08HAkQfwgU+NnVLux58TdXVQE50nzt4mo5kNUzzxoKMg+
JUqlIFEOubj5hNZPnc0Tk1lOlNR9SubbChzGNS30W6sUFAdG5T1XhA7aXAWcZCNLhjMKZUA5+yhW
if/YRiq9c4vApVrVk52ZdSjIdpXfvBR1QD2WPCLpQgM3sFoZgsYw8V2IbgLIfYQv9ZX7S1HRn01U
pKw4QDFkdtOOgure77K9b7PvUKIUF0015MegiTCIINC0tazcEIhBgllLTlDnridxKP27FBwp9Oef
lWKIjc9Ped4yXd10FEfcPeIIUQpFEGjWLeDSBx2OyD6KtTV5kKwtClwDfYjVZTmHfAAJfY/03/UV
5ciBwo6QvY4HqMM6LidZmFpH+FWob0Fl5KvlysaNxrXQOdRrxkywfWAdCf6oD4tqgND2ewoyJk1h
6EsyhyFMaUasvllsehDMjemZdDfmMKsQxLpoPB1yiRoEZsYYjTvKyXTUp27fZ9m4W5xSC5ttOdc3
LGqc8TBLWgrQD4e2uGYacPcNIcAnoknZiiyvHoKVO0rD9yx4FqlHTZ6kzfl1vxFxi83rj+tYhXpD
LMW+NvkSuwyuQE9ojddXk7MWIXUfytDIOy3UAstJmLNtpbPyuniihrk1GWaFO5KLxVl7QQWVSzNt
1t5EDfNPLsy7MlLpQ9aGeepAAkPWBj7XRCH69dkAqkV4VRZf4XLSctRseqF+fF+FcfvIKlfufnuq
vm9Y3FffF+MROe/YMLR/3wBiSEdtzWKukAxv4HZ3bCWL4/eJW80mqOUy9IxNWQmIti5HATCbBj1f
q+zsVjnmddDAxRCJ52Tlk5362bkIWA9DH2dfSAG7zPxTZufqwTEi9KjdtNFaTfPULtNxbxBH0WYk
xCeHAqxTm7U1qXVsVmJXURh4EmXHTHDNcib+fmzVx9Sv7iPJGilmLl2R3kdwXt9Hd3aMRjebKPJa
IvE3YWd9TYKwDpl3B/YEJjpD8hgbJ9tIqlLK8CQC8lYyVrdUITGIGc6t5zD0NIWq4hhlz2MMydAY
eyTHsXaKDf0nGKmOb5QKRDLGN81P5Z0i8YZqdggeUBzHYEY208Bjn9mLTeG3D0bq1id1CjcaDKut
JPtwckp0sUDg9g2lobW0g+MEQ37NMIcOumvJcGnRuWZEoeTQLo+F3/0olexZHWpMW9SD6MC3PcpD
W9PXxELbh9Rv2S5VcK9w69MPIiKh5aRgESeCT/a+QLYVjWAoHwwJRL82N3qvyuWvUhSXGi+UIfYl
rOdKH3epTd0zM18SrUGqX+lfmWI9VWyq01Ke0nRMyaJH760Y/tpI47Oui+ekdEdgbqsscQ7oniqa
J9CDgm641aN9jJNbJzDrBTqc1NZ4dCt56N34Xo1G4imLF4rx7PfhmrOVzJ9HgxF3QjVMVNB7mLkP
88tKfJmrJsMbZqGaCqP4V16QqkwFn0bc+OaX6ibzScpR1OwJUv+rodDB6SjKknf6lreMrMVU/eor
/a3hE5okOK5AQBJyJ+ofxKdRVRNPuIiI0MMIFWA8MMb6df50a4NywzmxrGnnTs2H3QUPLtEyZgHm
k9LusWc90XRojOFL0z7LVLTUPuuficMjlWm+A1P+XDbDDsw0u8So/VX3Dcsr9rlUwJkrBVY5A0dF
cxPx4G9MFRE3e8AD+qcdWPENYyOzPHIfUOPZV2LgsrTLrvCglMdRAXo4IIWDXQUpQtW00rXxJoX7
k7zw6VRLalBaS8hAgoX0oowWJuy+ZN3X4A5RwoqKw84kyXLlQBVa64nT7cswsh5yqpiFiRZTpZeR
Fnm+yaoGuNvER8jp7M3/OhpF+keZjJtOV97vs4JdKhGShNa15pti9V7QWERwQwOzCgOPSb6Ku0ZZ
+4KaNzAwdJnlubLQSc7fR0Xu2LYKKxfrb33WRucVGs8HY6Xu5YX+oyuwmRg+n7msyMjqxp+kjsiV
km4CUQW7pk97bq5ulpFQQBgtFjb6JcgJZu37stpSr0FeF5t3GsW6vWUX6hF+3ueILk0T9RVo7V8g
8WcwWoL/dQ5nMGfui0s8dkIjQuVb9HQ0mXmov0/S4etxHXRf7t3klo9+q//qMwJtap+aa1ETMd8g
ojM4M98URTZS3aT+JSCRFY4BsZ2D1I86DsfipbK1izt22C+Trt9UhrJLyxc2WXjz6N2vg9Sw1kaP
c8zFclEnbCmzzLzRUScIL6D46/Y2gQ26QrWx3OhxQqZB3bF0jiKv/KG2E/E7mc+sGvGVONXJtItX
VTHvjShLPcoIcTi91l15EEZ/abQAXCHyaF048NLJ5CEFSduD4LvFIZntjlXNy1Sad45i7IIAK0uj
oHiNyFAsEnZbrtiN9azXF7MHdk81+00JyXXGXGmMRD9pkDqs95IlWG3mOnNp4vnSeSxd69Ox6dzw
s8n19ksU01WWD7Yg1segDDj4/BbnGwDb0ggu/bf5Bw+/bdOSv6gYwUE38F3WAEHD1rgmie0pY/xR
d8HetYotb23yWotanNurD6NPJYbFAvzrEWtgISu08spjlqR3svskvbTCPNocCJw5jGVsrK0q0FeG
RvPQdDZ63a4nJIYbIR30eECyfF3ZI8a9p051tWzrQU+ba45dKM8tr0j1y/K6I4RnWI1JOKeqbyu7
eAxrXKMCVYI2seQ21Ihfp0WaJgskVkTJuG2NFBTRgFEkDWrUBOOX4ja7whGIvKmprAaTIpspyk3c
PtYEXWHcIlnYqfKzm/uPlpZ4+thXu8z4cKnjYtw3f0rGrdnoXFflc1zGu7oKT2au3Otud4xCRsXB
fSChiWI/haKgCRnBDP2jTsejMtrvjeP85aSfagEegt7ZLUf7UMexp+a2tkoKuu7YmBlce4rCVFhx
wU599U4Zl82iE7ONBOXCQKvk5UccZI+IKS4VgRGpNKZ90/mp12X2tGENcheqwZFsl5upGq+y4H8G
BxJMZXuIgCUB9bLfxwA1w5wZJJFSSNowJFCEdM9IZFK6Y2xaG9qBH2pLybhN5XOMfbyLHlWz+akG
rHEEgYAYO1OOEybaXdp0F5XJQAtp2UBblgVlYg0y1NqRWrYuNbrtFS4aEkQ5smOxq1RMlGMhzk4U
bUbVeCsnde5e+ScI2F6OOqElVJldIr0UFe9ZKX/EbfdaIyheiyi66CEGwibG1dDkvxyHClJitG9O
Wm7qpv4sR+M9K/OXPGVZ0EbPpdX9MGwsJV0+XFlr5Fv2jzYTAESJtE8+wkbfunQnVpRL8XhWnybf
p+8MgoPBXg1gyJ1US0gixP2nNNe4wFA7eEItyzW9Pv2S+lq6ZqbJyXDqprXJoVToXmTzjcp2GDZ5
jzOxMKElZJF8o6DvIUxSaXg19CW15KMpUQT4TBS0xQhmbcqzmtEvNvjHICeI8T8AYuxF8KNWMNCO
5SlvWPkYDjMlEpITldcHE8zmyg4P8WB89F2CEWK8OaP2QdGMDNW+2ylExzFf5j/n49svCPGtG2wB
Q4aKWaD0RFh6M1T70IUdo49FF67XxzsTnBZIVyuble8jQ2m7D+zGvNRtwgZUKD+LkmcxlZecUVOt
SxTyGesWszJekQbsjRwLIWAmoBWUjJflvt38Ehb1qSaA4e0q2jw1X/IOD11XMmQizdOS5ifC1pIS
s/ZZk042KT08x4yfT76xEPKsRWW6yDq0Q8Lj9gqa4ug5EXm7DYrEZGP1oCZxdAKqWuvZ3Dab6MgU
NEgLeBaR9aaG9AVAMp4Bnr40aneyaifZaGV98kmT4FUkjpucIUNM1zyGIBkluHsJEi3YDlFVoBXS
QEOw9RhVk/2h1xE+Nyzf9hCTcVnj0UiGfU7mnEGHf60VgbUOKYOQsKL3u0IxX8sp6g9ljQM51uhP
2tFrKSbUzKLYwazBZiaSK0sgNAqj/YbwZl9NlbtmuUWYKLnaq0Knx93OYfZ5CYr3fqS42rWYPQdy
MwbKFZupYFzhyzW2uRI+luT+beD7+iuiN60iuBRh/SamWNv0g45tC2FS7cJxd+xgp+lzpHbXHt0A
JTndG9LNp180g06yZldR1Oa95qPP0J3hmZ/CDKl7EGbfk2ZQXBU7fu7V2YJBms46ypnIyMTbxENf
eMjDSo/FGj7RnE/OEHXI0Q75I3WfusZbITlWVmOZsMizFQRTFqyQPs7LvQwO00TwO9BeQsp02vM9
7VKtMXrqBNaDCzxrW5jk5VC32tFzVncdgFdT6p8ySOI71Ty4yX3FJvvakmk0hIF+oGXWqBNfSZOx
smHCyuIOf1rgTCD6J3AOqrmaZIxWimqebIkmLUNMy+7w3FAW6kX+2BT9XdkJa00P/6Wpi8zTzTdX
/rQaG1wByJSVKqLHLJoec50yXUXPcqyD/tFPrk4RnCZqIjawEBaIxclq036bTspfFUw8IE79zJgd
CBQS3cE027+ECy8x9cedEavPhvKeJtaXakzrPhf5Sc9RzugdOFjC2jZuIEyW7/om6vN7MaUvhsnP
OncJsqbYFk+1lzlpvlWs0Nq2JHXCk4ccOKggcrEYkUu39UMt2lCPxnCSlPAmdEzH7ZiD2mcO4Vtj
bRMf6hYuREgRdUz99QSRwRrAUBS5vXOGF8oz1AitOSSn6T5zQVsmk/5TP9hvmhheKEc8t7lggivd
aqdk1v2Qt9Six19aRUU2bVnSEMDI/sqK1lnrY4ZWDpNU213i/G/uzqw3bibN0n9l0NfDAtcIcjA9
F7lnapcsWfINYVs2GdyXYHD59fMwXVVfdWMGg7ltoJCVKX+WU0ou73LOc6DlOmMS7LiHcpgW/WMm
fPx/dVftZG4OugrObcSsPgmz7wt2B3co38cC+VM8fOvT6FDpjr18E7cUVOMdC/G7mVBQpPWJeGI3
i9Xhl1gjc6BVx9thmDLQAuSJLrilFvkQKjBD5WIc/MvSOYnFfQgSn0KLUWfgHVJSOs3o5ptmcn6M
M/G8eeHsyiQ7ce9LjrXzOqDm37ImRnxSAOLwAL6FRfmYBTgYK888RZX7YuRnnwHsjPCWUq3/aPTw
LrJt3HTlXRHgb1uhYwuSpQ0MmuIYx8utZ6/OPhcjeuX6WOKTU67EXkcLs/R+zYl3yFoP9yONWDft
RV2+KjVs0tIDKOB33i6yF6AneNWG6ndb5eQWD4mzI83zB7HBxFiUmdgb5Tynvq3P0wh/qp/F+wAg
1E1Pecs2iRHjIFe34Fww7tG0XNWaY0lLm4+vYdDepa5Q4GwwLyzVvAvaVxX37TEqlxfhkjOsOH8p
+Aqgqi7p37B8+0NXDO4elczR1ZrNWnVyPDxy7LdeliR2OVkfgo7JuhOr7yJ01dm45gFsLNv5aTC7
YiJpO1XTvFuIWI4qI5+tAN6DsG8zyxv3KeMV5JTVdqhJWAUyi1yxOLHMiff1PJpTYJ3cxgxPYClZ
IGYGhZ5hh5s0e8+ePq/q4/+qSEag8w6i5v+7vvpO9SieO/WvWMa//6W/S6tDqIxREPnSFYEAofgP
XXUU/E3KCGV0KPnivyiqHccR7PFCz7U9B4Qi3/+qqBbQGH0XQbXjEEgYhf7/l6Ladck0bOqCarc6
f/77vwV2JKWL0jsIwtBDqLDqyJuf359VlfT//m/Of0eYk7VDm6QXl049RLrWOJWGHbKGU6Suvsx5
ERyDHAX0+ur6IFJn39l2drLnvDkb5zNYefDXh7CeyeS5PkXUw95LL/c5UfGxn8I50IU4ZWH9TYMP
3hI33NFaB1xny1+iZ0Oiqu4O3BW7GXL/Zla6EHS7DX89u42nZJdMLsviwXmIS4THk0jaW4JyEPmO
pAtEOEVnZ+0zhuXFzE5+bJblZgBzyIJHROfY4gbXhuW4Q0/Z9ixHe/CZuy6CHdW5U/6Q53sxyktL
WM5Xe2I0OpN7GhW35MKcyRT80Tco2pKa/LIICQZTa9HnEWuUtkRinFO5oJXbQc8UDIcgnLlBPG3i
uIFuamG118m6aF01bJQkrRIoc8aDa+HO81BHqZ5YxCJiBWqS6ei48cOUpN8dldebocsqQmPsX577
Jeqd+ZDNlbvvrTlnZQ2kBjk/E4gQe3ntI7gpspI1oCFWlwBhTdsKX4nGsL5p4GORrZL9Fpl8zlvX
PcOf3SmwHlxx5GORJo8hs1ztIO+xBRrDHLSCT4XouIM5hsu+D5f0ISnUHiusrN1dOdc3baXACsxj
fDfGot8iR4z3WSsfpUV/V2mWEyS0PXQWAEzEStnGQBMD6sLvI4/zL0uVsbyiVCeDNruU9XPmDMv3
3j1M7fhrgnB/LmM6XvTPu3Huil1f2MG+qIuXYIx2TdgyQKgQZ7R6SIn4pVrJo3rC7xprCvgsPpSa
qQ8+T3yiFhSg6WkOq/TEcE1TvEIGKjsS0rR19k14h5HOOvOruYED7NwkgfcLQSlpcrF2diPUvq0V
WPC3eJuBw4jXOU42P11XFOYkQZbTTEkqbABwpxhB4g5uWL9dcDiex3pW0Gycp4VgZGB6bvqFoRkp
TxWuBUICN22BfqzU2nqwaZNEnifnwDYf04BW1IPiuS3CCdaIqPYjcLyRYLvQp2JNrKI+mhbaUtVX
n6p4Qh7MhDa354dl9ImKtAKkcxHv3g0udgbPu/Zs9KCTPluus9We1z2LJGMMzPoPui8TjG7kNx4E
M2t5LOuh/0mXV35L+3PfIjL3S5SI4Hwck9/6DpWkDL8kS/XhVAORzkr5p1TF8Crq56SZ1aEGSRZ5
MIpbC3EkAroN5TC4IEU8bpqjkiR2kvzFXZvCFaIlQVKbUq4Th3Jw0uHGKPpgVTT3NTAr3XbpRs/g
hsZ6a7rjsCQsp1hyEsPC1Bjan6Em0hVRR62b2kddZqeGhNxtW8+HtLHZhYm82o4dFg/SN81AJeki
0AyIiL9zHfXgTkg/uB+uyt9yftW9tRwDyg+CRU5uaSUvCASjuyxk9GyHSGTCcz8OLeN+eVuX/iM3
3oEJGzlejRv8sInsW1e3R9HzGd+qxrDK5TmuWTs6J+oVgTOxJHmXHpKyf1r1OxrKK3stouWXWm8J
fqxYbFiUOiUR1kx8Z/DpD6bv3y2Tfs38HGOKX8/oyNr63MXhoeZ7wAT/0a0IMVugraMCdJMF1kol
ho0V2d8TBykIy4tS4e2Px4SxQfk7JZBpiJrPGMnDvYtzm9xSdKNBHqSbbpKCSPmF8ayN8imemSm2
ncYozwx/IOIR3wrgiSZkCSOpLC11YmktD35B+ugiHjwVN8daNHDlh/4HFhuGalH0S7X++9Bm3dmt
FDGjbvPgzJ7aphNDx9S1m6M3MtT3YVqw5IJ2oATm6cE6zDP2ex/ClURUSzvWn+DCm72t0jv8yzej
ocehrL+t1YAephr1IcxJ4OgMmCQFP8BlRRGfMmnXx0YnDfVcwpI8me/ZFunlDbq43iKJYPCxhJ8j
Oo8aWVFPFX2LVOyxJW/ihPDgszXqZ0Zuyk1Mgs2mtkgWTeevUufhvpvDbBcAKO9mhEh+sHzvFNt5
B4Ep30hExwY04qZxadhx2I6n3B5/z1Nd753cvxv7aGaOau+KbGIdXy3Wvpq69syt5cn2X1rQ7J9y
ZApcvGvmOi+jisgBCLhr+iQtbQt7/KURo9C9m+c4EOEujCbGnoCxSMSxtr5jf1Pd7Rjmd1kVs8Fl
R8n2rptKppwxUWDIh/Xqli7ihEEDUqdN1PBb0sb8LIOvSZkkLzYFKWo4rirl/Ry53tFeZvSPkf3m
9U+DRwivYEGJ0WYgaCkBphL9cMIFn9Is6U4YyMzKe7HrMicOFWgEIqyTbojBkCi0/CnpOf0Ir2dK
982aZ4AgBa1mFI3xwTYQVoq49vapmF5FugCGQlIjmFY7I4NZjo9vDDm9PXG0H1qE4XYR4Ee0I0d4
Y8BU8NlIb4JkVoh+EzgLXo60Z/akek2gsXr3pJvdBML6ZEOdk8sN6L3LGBP4ITyYIGrbezXTn+P+
UndjRNjwaM7oPT1E6OjFE3KDEP+6dPmi35EpT65P4zIS6Q2u6iWDugW/A50ucAiKjaLNuVP0NpFW
TvYQAAMOca+z26zTC4Pcs4XKZjclUXPbSOZniJ9ObZewihkKAbnOfhts8+4pm1tIX+2JjMWOsy4h
69z7mc5mJ7rg3uobH/VwfqyQlW1dwfW8qeSZjeuzCM3jyGFEoOqN3fWcxqq3fiInIgrB+hLZ2QOE
AqQRdMmsXwu9aKJo1Iw8O+SqMy/vecPJ67t4QhNcppum6t+56wSHinyZ3YTpaCMDBFHMOy1aH7DA
HjF1XDaZwbDc7HHOxLInh6xDFWrXzqXSjALQSvYHAyiSvIlv8VLT0sxSXbrA+aU0dQZSjBNg3uwY
gNRsPbSycx/abJ7LZR+UNWKaEPGS9B3n0bEhLVpB8To5OJzwzBHz4drxfTdWCx1iyCxLLvltDg8Z
1Uast+m75XjvvMt5SxYL12rHSt7Qts57GR39RHrHAT+/6OicGvSf+7wMsgunF4J8G3BsUC9nBkDA
tLhb7/qy5AoWerf+ukAJc8VdsEkwCKqcipRW+alGYhGgNcVhiTi1BAbLGIM6VABb03syuINTb1Yt
UODcszF3b+yJQfcY+J9dGNXEYOjdElCxDAi1QsmmeMQsMgs73/k1AUSmDEkqGhw2u3Sn6H0ALiZ6
H0ZhRWl2oqVLbyJvxaUMLPQ6y/2V5F7P5kt887Xf7qYOLhnJUec2wSJUQRjMRn8+NDkwMRTJu8lK
4AZmWGUUv88ZDNuQrJdO0pCZwvRgkf1vk8uxonwYwVGZ7co8+FaFhd7PsjdfCH+xISBwe7y+bE0F
8S3jbNQtqV1BFD1mA8XpDBZZc3Lshoy8nqyoX+zOrw6lVHgh7fX6XbBMa9C5HSXbFq6C9XOL/Uuj
iT3kxrRvZUJ8l2jwuLREXVCOZDe2XRH0RMEO3KBH771r2yfwDZhFKgl9LSfZUdGmsI3KQDrKR4ce
g3V/h9iQj7zMuHKXjYo5COs305bibokZzJfL18Za/XlEbdw4LDBdvHd9fQpHdwShB4tPZuQjxgPV
cB1ntySU/ZiyZc3sJulaAB/eFZF74wP4uKUQeYhS0+OEYgAmEIF4Q3EIGSDdCcXEtG9xD4h2n/fe
EaMu/QfsM3qO/utSIHLIy+Jmhpl97uz6BZ1AvHdSDzTUiDGQ9JjbMV+mVeZy9CXfPGBAHbrPkzt8
9Co6u6n8mGt2J3ZOPuewLqpr+GjZyGV0csAtRhmApwb6s6dS3uldZy35ve3wg4QIRoMEGF/Y9yBO
vqXAwS9QkrOYDobG4b0LfXZHBC1uXW2OXBp/qq70nwqHsOMyYv241GePQeO2aypxwUF7Si5pL+Nj
mpifhBKEdw439m3MRD+b/fjFyswn6gi0voHSECWfTdLptzQQAOLSz96a7APWGSScS3ZTWAj15guo
Xzaqw0eEBOuBVsZeInUn25G8T7TL1K6AxDoGYe3ybvjUvs+Zt2mnvPqdwHs0d3zmzFJsZzhG7fLQ
aMk5nTITd43rHoppgfoSHYZxz6EUnKU91puic5NzJwgGCFn+8YELjE/hT1eA0BqBuG/QraOsM/0r
5pTsFEAbcjhJ06qLdu7McYRSXKbDbZVAA8pgQZ9aGZ5r32EqGvbPlp3Bupoi/3uZBfs6q/cqs6pP
F0ShMA6ndoPBOCDXgw+HM5keGINXfj/N022SqIdOu8UXvBFcoNla4/Swuos3GbL03PhcWDAiu8qm
Vub3skUfzbrYbtRmKZz6mMOVsef+oRHjy0CUydruJ0fbNrcxHgPAuNxW51o/TOPy4TXl42S7w60B
3HFQDLawsJIeX1drYdVX25iIl4B78j6xITel/fzkGo9EKLtAYw5TUNDcT74rDl0wA3uU5jyZRhyU
H0zHoQRWKIT7VXsKkWPMTN4qXLQKzs8+DAvO0/I3wvNDijz/zjHmAcEoOGZ33eRkSM5MbL5EuSNu
Op9tb5pzj588uUuoC24rd6QYKwkw9UhHOxvkglgtfjXCEvs61fugkC+4ltU289AT5KFj7+aGCUBU
Ne1dCxZ1Gjv29InaR1wHDiybvINjG+cuZAutbZvlD5poXVnbqZD+PvKRpffqayc6xfoH4wGyv5dU
Q4zojbzMlmQjJCW1DopUrNTQJnlvfGzmV6+c135K/LNMNl6X3NixryjmaGHsPeRVK90VhotJA4nj
OLj5M9FwNy4SSVzXfYlUXemtiNmxOFOFrD7viUYebDbP9qosxYZq4QDDGo4ILyBvq1ZIo/h2Jati
7u2c/FPxg8r3u+vC1dQx9qaRY5vwoHZjl2Cp/K7x71H/OlyOTmKW+J0p3loJS9+W/AgVXt9N09pf
BfOBlAF9bOZmG2DutcIvasyhZBE6Tmz98HiVy13Vc1ynZLm5vr5y6P9S04GlZag7XEIBfHm2ntqu
zsD/EXd7fWgDbC71+nB9ycUbCrg7ElVaFgTfrA9pMfrcjrr0XiCWPmItBJNZRI8izuPz9V/rVwHf
9aHxoLMb4KwrDP/6JmzkqICBwW9PMl74Mx6uz/5PL/sRWUFl9We5vkG7DOxLL7/XNrj164vrlyeX
hWpuul9251Q7ShBa73mhcFrf7PUZu5CHgjL/MEzxaiFb/9Qi2ZbDPjmjWnD/5PRe35+XVQgDXSff
+iu7XOgB4FnkSYCv6aPWhIlK7fq72QKkPHTVH9hSvZLor9ilK4T++qzjY7r+F5oCwN0jo1U7Mfou
Jm3WaMxM9MXrccQZmzQTiwwwwhdXqpW3/r1p6mlA+Zj8OLJPncEhV7XmsqzEq+sDfoAIHeY/v4hF
n1qzRcxFr/todfl4iUkPpozkWbQ+/PW1imr9VPnZFoLDeNFkAv55KCzTHUi++zKJddwmnedkxWUx
/asvZkV2NYNRf+Be7gTh6/pwpXpRZDeXNkLkHNooK0ZCss7wFyA6Wnlzmle5abHms0hqdA5oGNl+
RzpEVRKXSuE1/HmJmQEX8YCS0l8nhBkJNZecM/HsiI9rfLXtJNURIdXt5NXjxawP16//SbTOlQHX
GOLRrnW1VsAzcdZsRAzO6ojtpZXrPVE4H052N+Lrv+RTUPSnRmXDxZJhth3HkTzRpNFENP/joXAn
MqvEDFJ7qp6uX+ffzy4oiTJ7Ge1t4oDiXywAUVcxLtM6bzPPTnNMannxAmS8WZMSttMLwhH++VCt
/2jva9T11y8+eut3cNpEX9T6DUli1FBpCpsaen2NSxSVWCHZ9nY1MRAcd5kfIW2e1C5BoqIly1DP
pk0ipFWQ1QDtJtVv0dhQrkc513TH/2amVgMrH5mLLOInxi40ZZl3HnO02Lhwww65hxXP02YhX34T
WDnrxBp2iAnij1DWTwnEYGOb4ACo8qX1oq9zWY2opDE5ZOmxbrNHNZuJVrrVd6kGLFAK8ZlZL36E
omYqwb1DRHubg+TWy3xCI6nWN1E6Rody/izVRLYB53FpmNJlLlpyyw8OGfbt01iZfFfRNJwyP3Z3
IrxYbpnta694S0JAhP6KhChKxHPRQH+Bv8rvipe6Cb1dUurflHTDGcjSkZ/oTeWoX0XG9ZKVcDEH
8BM4BMU6LmczsFkQhB6iUA4PWc23Da0Q2SiEeG9Cmli2Y37Iugra3wjhQkNxQIimEecUOqKfEOSQ
ZK714dscF/WMGlyDw/biiWDWsYXJHYnvVvHWI8nZBZ2wyG2h4XKRYQ0itw71KM99lAUXQnMR/xSd
uJNVd84z88auihS/er60Ne2Zz0+2KVBWPPZDusWg/dqWoEQHiuVytL7WXvXFwm5yDPXaZVbm6Fhx
gKFoEy8B2JYPE6GE9KQ8FJey6r6qoADNL6BIUgiepeN8DATjoQd15b6uJvecjG8Z6TpfmGSh+RiP
ebQMQM1JVmvj4mlKArnrsX8FkvtbC3psL53h3QQh5V7LAEqL7yxsih/CDB+VnJB1yvSHxofORtsi
gXbkw7ASFv3WWP3gFw7gIkNdIw8Riz8kFfUxMe6nKc2LwpFqAWRJErx1sZx308DcM3KCI5m024Kx
xGYSE0JkNF956YdcwdkOD1lNKEAsHqrxFNuT2AUmto9eLfNj5GOVRqifHosp+QUDIth4FOTsFtbp
mnlaWms5OSiblnags7Mb4Cx1cTuTmbLz+uiVDgF9wkSLqakRVP+NWcG3ccKwmARTvUWfQ7PkcStJ
Vf3I9hd4ZcP2FSMIOo701XRwynvZMahivrrtq/QGwn33vLj84DnbaErwj8UDbima2aEhNQxCV8VE
PSIOzrM9jtth291xanF0Bf49UvQBkWXw4ZeqPFXDc11i4pm86c12EH4kRn/DJkksSLDiKCSHWZ+l
TC4yCh9SldO0+kj4YOjDscMn+JTwbjO2oWPsw+zcgbPZEAGGeqhdl1Bl/AVOS7NBw1cfnNWf6gSA
jTO8e6wyColTHB9BsUWDRtRF0RwKteqMS/zH/mNTIgf3ZEKAML9uZjFk5bTh9yRESUWyHlTXOHho
XDguQRYbALF4w4UFCCH7NvsEQsRN0ADl2SAIJ702LZwnJ7bZiuffGGwjEU1qRBnNmUV3csO1dV+R
ekYRt8frJPbWRGuXisbZpaSODNx7j4EGnjq73RfkgQjpu0/L4v/j1Js3ZrICoBXAJmxPHMLC+hms
BD5p7N/d2G/hbDpvtRoXaBNoL6mNvogR9ZzIDZOCOB/20o/EoYwnUCtkBXNf1FyzmCVHDLo3Ii2b
h8mCUjpfmlS8jrl2HyFVoFurOfLipg3ONVaYbW6J71Vfv1YTRkgJZTYn8PKQhO2pDfyKiNjA7NRc
ETvIhR2RSravEsSVCbdT/OYf4ZAa1Bcz6QBIjzVIi0zR3LgeukociILm8j4t3gKjAuSZ7RtioPhi
AeNskf0wn1XL22jI/yTilMnaEpw7l6zZ2WNE6x4aj8CZwlG3vore8gaEqw599+jg32UeUh7nWd2Z
PCGKgfLTL5BVpPOPxOqXYxaD6CyM+ELh+dVOEX5m1nSUEff/Ou0AQSGVB8tzpwi+3dvR1yGes22g
wS3zn7ylccM0WV7s0aMZaSIHK558GX1nv8z20Xdnb5Oxj6HhCxpaZZxwhfnasjlAl5hvRmm+k59F
znPnPPcTpGztAg5p4w5hWEI0gj089GXxi2Ggj8YsXSlx5poTFjPH7etYnbP1a9c/uD6olRRXrjlg
WVK8MdcEgrJQpVwfWjIhKIAuZYgbFV1EleB29+9HwNB21D1DVxmPCZz4drwUphuOoqZmuD7ENuXK
9dkca6zH6HHiQx87u2bah220UY3LamWwzM2Ma/oYspgIneU8KDvZK2aSrOmw6bD+bMmwYLjq18tF
+v10KuL8riy48UQRUTATt/Eoc0KM9mM3XbCDnXPbnqnwCaOaELhzeW1cIEzUr9wkeyoUilghYYpm
sFyvX28JeT2WY0dTHz6BM6hBfbGeVPnzGGukil4ZXTwRUVjj9tDEyTTumlhEZCDDnzI7yzXfSIBG
4KYajPvKqpGO2XaDJLQoIXGGxc3iDOWNn4xMRGivkhmK6WbE8UnGGaEExFNx7rlo7vxkDUdcH67P
rg9jVtBSXZ9WK+O0PpjUzm8qhNs3U+457IedX81qFZpDzu3Cp4Cb8QrtmZZ9JnbWQQgELhrUfXe5
vqTVQwiMFaabR+Yf60cmY/X3T0uaBZdL1t22k2zXyFIwy12Gl0euISWxItmK5m+r1n/Knypm58j5
F34dWTI+2aWyjp4vylNG0E05Uwb+9YDEizLVVYxyr0+vfzLj7Y5d+gVE0eVNqhMUlJW6x4L+cQ1s
n+2pXZCgd3eYOOThX76mRX9nnCXjRKXzE4tODhMcrXE9up31cL4+Yx+tz0P1NmY40rlyeheM+pwJ
+cZa9Q1+BBn0+uCs3cGyrJRdEvlgAZXMZtYuIlrho9dn1wfCqGEmjHWz68de3biGvJSKObXKOkwg
zPPIi4fY1icXFeFhEB4BKW7TohLnoDMXf43Ac2XHMbaW+tcHqQaY/4m8L9e2TqvwVz0zJeW2fpas
5gcvpQynhKsUxw6+sOEik17StiDiU6umg4UdeNeph/Q6NPB+HTGDKF5JzX89EB1anJyEFrZKEUzz
ewVcrKzfmLabi5Wl7Z+H6J/PvBZVtic5RgOdhjBWhvvcI8rnj1pkQLKZi+a0m9NF2tsR2ctJC6zc
a4+IQYSzLfDoZxLmuNcPIgnwkhULWcKbvpNQiFhfM/nQI0t8SvKmBj6Haj24aT3nRrMCYkBZTtbx
isdMVvAA5/spRbOaI1+qzXGY/dMVGokq7zmOIvyk60ePPRCT2his0Yh9H/uH2BufdLiwzpEDtXpc
M/j1NW/W+KeQ0LXx2ghZAeLTvH7vVzOgtx4a9gpd8SNJMFIIO3i9wV/a9U+vL/2q00TU6LNOEto6
/gscADaRgIvPhdJbe0HM+oo7x0AH0i9shlIWT6FhKOwNP4Q7AzTJ+oO7dqHXcM8/QanX11NimHl2
it+FIR8JHJM6N4wVrhKc6eqQvD6t1+Oz61eCNTfS61tP2/dZFN35+k5rZOFkMbn6TvZ8hCZ3Ed0R
P8rxjMBtaaMDLOCb2p69cypO1285D4pD6fr0+mDn6s+/zaqqvVwfXLikBVPXf7w2ZnW4+suTNeTf
kKUeBV7sY29WXb67Hl0cIc6yTRfrFE/rxWX9WuejqpVsIXbXn9i/0qavv4fM6t8X3wl32TRt7PXX
k95i+/Zwsw7igld5W4+59+fcvL5FZHsItueWPd3alndl+COe69ciGRjotKRziXWUsr6KZ/VpptLs
r6mjMetD4shiIiWwjl2ub/V6vlxfXh/wCOHqGtJhZyJm7td3Ps1We/AgWkWIiBO/QF3Cp5vJla0c
zEAfvEOuaALNOJxNWeYX4XHKE8u9ZYL+zh2M0BpRFscm756sYvXRvXjEcp2ifLh3Kof2IYk3CDOd
3cSsZaOj7s4o+5EKgmEkVy63WJOfDHJU1SbzxhOMr1uHNLTRumAGZHrdmJ8Nc02sSeVz2LjvmRYf
gryltnGiHR0l8Iem8lnpBbdFtizHJsu4ndv6EjT1TS+bj2Dw2HcENlpDrASlRJUzw5NDPf4tidxl
Oxi3BMiptlUas3Flsmg8iEut8sFD3HhtfAdljWV7MO5wAN1nY/Gt7guus/4dTsVqA6L9J+P4/tkw
qzTFGqKXzhg57ZOmHgtXHyZVIfQaYkdkaMe7rhB3jOkfwwwHtnxyZDwRd4QHaBLqYSqojBVOq304
+3sPB8OWIpVCRSPn7uqfnJF4IiyKMldBN3TtHsxN5nbbsEf+wLaAkKA2EDgFqjP4y+FHbT/iGCDb
OgY3SX/CXb6mRjVlsgtH+y3xrYeIwcU+c/L8LEb924mo61sYYFOL076vrehwPRkZOg+nDA37VHX2
cSS993oVidDOLuCeuaDkcE3O7XxGhsB1bdbOg4OC+hCtyYQT/vPzf3GJpv//kmhW1a++1v8Bf4vy
cf1bf2k0AcyuoqrQ55j6DzJN+TckPoHrhz7ihxAh519izehvXuj7IrRlKBxsbn9FZ/ve3/woct3I
9xwnuGZx/6//+XP6H8mv+vGPBrP/T6//WzWUj7gWNeJLWtr/rNV0JMewH1AWeQ7/W5O1/0Wrac8B
nnwCKG/MlEURK0QRU8B+MiVF65jmxdLBSMhsb+tYCO8o/ONFza8NG/LsN9NPv/4FFs0qXn1s/8mb
HlCGku4TZ2P83XErO/8l3CjkYjDJmtjIOkLKiYl5TndaKysjWE1CbuvzvHhHqkL8lsRSLk5dDgru
FPZKpIeJgbL8dPOupNOwszAGixRNeACgTOwqil//wFIYXX3rUQ3eYhAQ4sata6avSWqVX4JmGNn7
j2FIynwUp4xjkNxMLKGhkO0yHHc/iib3GYRSzVDXyGbldQgvwh6BxH5ajrEZ8p/sKsuAzEe7qEnL
C5n34Ytmcrp0xnvzkdbFKDaCQJ4Qjlks5hwpisA9CNrzFPdABLOtJ861ipQ+9zk+YPjACxv172Bu
x+KcdBbTqD4vIeFgmIA/VeZlgmo2J3Mh0w27RIVrHW2BoK6AOzxnP7RxlLWZojjPbxtPdmEJtQCC
IJCCqIeZ3/t43oNJSOuDYARsK/VoGayahvXTljheeWkaaV24osCTmOyk8N6Vl3vDq8zaWL70Me3e
Z6Cd9nVCSPzpYMjojk2L+BSTskXqFxBdQPtIG/W3EtFchE1pIENqEPYmlHOOQwF0Btd92e8hcwFr
siZnBLfXYo8DMxAM22npGBj2pU3jPgeF9epnKYlhY79YUCTqHAJuLsYq261Ni31JCkPRWIGM6HeD
9iOGc7029aPKGEfvTVam9aZFxsGUUgGs2OAQF+PBXykA8yaMTfWogqUj2jMpFbgZaemFiSpsDbLY
tMVf8JlTUMDNS1mIGyvrQf4hPJ1YoE26whZf42z9tNn/h+To1JB2myQlpCtkI7qgOezieG8PZRTc
TWHaUiaUDZg/ewSt2u8iJ1PAZlNfz2/M0eLmDOFw1Bd4cDFwksa0hZXvG4XhKhk32g+Sp6on1zAx
0IxyrAxscHp8Pu5MTlTNwE10HTpEk7SYDyJKGca2D4ulX7Gr4Hh3Qnermknft60T3KZciwBn1YoE
k6DeIalzjmGv7f3goWisYOSc5ziWP5xkFl+0kh8ytt21SlDH0h6i43UEOvg+Qap5RuoOXLAb4fny
6KAkAkdDdqdvJv/QNCOj67bXIJtUKZjkLCSDMnq9HbFO75ZSA/HMLLHjhtbs4jRxiDHTKZAA5Vwy
Lw3JbVXBMbb1gJ4sSS6Ncb+YQSM/q+fgxYBS3rFYKSjcXFKE7cDd55l4SfKo/C5qn8ReEzX1Q+v1
34cgWj4rv5kOnGYT5d4Ix9aWMWO+ilH7oIk8m6bkcS6ZN09ixG1UF+q5yvoc+58fX2ZNreOFqTmO
HqMASpEov7Ptnk2GxBRZOAPhkUiRv3nC5HQ3sGeHzI43MVe2fZa1xdFKQwY6c+90DJEmzaCcygRQ
XbEdI4bFuKOw31JDvYqkWokdy3LySPF4NuEi7iyg3DeWQMqDv6XaxyJw19GfAkvqx4dmwdHfL87L
PLotr+bgOONQ3ihZ/uhnqJnLWIrHUuDgQGGB8gMmwIObi/ZYDCmc82gpX2FTdseCQd7NMhZ41VVl
vxLxi0kQrfldUdrlcaSQ3vP+q+esyazjbPf2EaAW4u0aDnXqVzhCZz7+exa2COHDOX3TNTyxRmM0
HAYv4cjBbI8QHFkV0gX+uYBg0H4UkpgsLdszy7TunaJeMsKusS3JMEInVoifTZii96pldyhWR0pt
QuvGEzrYAi/EkVIDvfWWRT4ubaCetF6oi/83d2eyHDeSbulXaes90jA64IvexIAYGRxFSdzAKErE
4Jhn4Onv56zs7rzV1ou7vYsKy6JIiRGBgP/DOd/xyBxOE0AIS6B566gBYCJxO/fKYtjb/MiErRJf
bkN3qOlFJlWY4T0uRWHhrBQ4ZkVNtWm7zn7kUIBls8KWQpR1yvskQs25RGHvVnFISjyfRGnzHCc8
CTZ71kOhILHN6TJ9JMJuz8Q3Y0QYMonyPsYOHEWQcpj40LMW6S3W5C2cRguZCoHckFe+HMq2Xo6t
4yU4waCrSzmq0+iXQJOGxedanexb2mC1TB2vP/iTBV1DeM3BbkmPiVd8Vlk2gHNZ5Bo68GEAUy7V
tvKRNUsLzMloG7x3hcH4BOzhFtXocO9Fa7urPARYxL7g7rQ799R3wtpClYEqBOks1A0ftzAxh0M0
YsWaWNGM/F3bHmE3+jXFVKAbYNIDm6CCnsR1MFpS4lRPoJ2S7j7yUXthQveATTo1BbYNiiImkzQN
yNZOuCHfWZ3nX0eA3se84Hpv6iE9yICEVmgD2McUiiCrF0y2/RT05cK9WwJ92GaWMxy455OG2CV2
GFhZuStaowyJY+9OadbY3Bn5U9p7rJ8QV7ZrH/GuWqPPAsyY0catP+WEM7cwIp9N1ST3dTQDt57Q
Eji5HhTKudqxKiavDOHiIQX4tTO9TAJQ5Fv6Ge04K2iIaQxUQ4Rs7qZPu3YLGJN9gcvFVFdNdHKr
YDi4M5CssrcgYucukOSpmraUBah2sEscMo+k9yYijheLVrFPZG5vc8XUGGl1sE8L1h3JyAAlK1xr
G9diODOYt1DMjgEFu4K1sJQUTsCqfngUbEdXkTllGpN1X5FnsIvGGYW8qogbRq99iXItYmRPCdjG
WfczvHf8jxavoUk4qW1Y096M1k+U0+yjRLBc/VY9r6xRt4nCKpk5bntykglt0cx+elo8d9fODlGA
5oJLVQDxqiIAXamXwK+CgMPg0593Ptul+zHnnVsRD224Ay/bwaz8TYf+9YZvCAVwDT9C1mjC3HVc
w2UgEK/v4XtGRYtm0El9ADk1dgujaffGSJE32mwH/AhCctFh94uHQJCwzeI3W1EhQiBbsRvbEjxx
BeXMxSY+z4IFkyIBtx2DiWCBFXtF1wHStsx+X09zvxmjxd93rTRujeOIi4is5hCAttNjeHuHDHTZ
ychDwbamBWrYgTUYhS+0f1499g/Zjr3FW7qSA+v2PgZ110nCwYS76bYrOixFBq+0ShuCLsmJymzL
ox+jpaRPJfGcjh+pcUe6nTWCqdR/px/Bi2oHj51ahPkBXGUPhAWAaQpU7dD5KcvsNRh35jATNyAJ
vEZWkGOxMP3nwOXTGYsKq95I6IL0DJKySCXbOqXdQxJgjZMKLj5v4CNfGYTaD1/GrdhKdqOBHSb2
zDjEkvO9cwfgqDFyMY4LhHcVCgpkJubRTqCJz6qKEFvX7q8M1zdXOlruCHbjEfmVeRhw67PMGKIH
RJ/mxsiq6egHisj3nuTYqseumUR5dDBnmT9NM6g4t8GCxJFI1AVqKs6Mle/plPkLCb19N85tdZgn
Mvyihc2Qa/fxXT979jXySkyLK58Nl4XTZsRJQUfiT+WryKL8s+Lm9DMfWuwAgYrS6m4uQR/uCybm
yV4AT2Ns04FecyUXNZIMKyXa1VdD+RI3bFHCqe8CmxLExEWgzFVth9wY1ksbGNhBqVFMUnNkTJ4E
1+SKE5Jt35RMFaFcsZTRyS4U8XL29r91Z20JN8A0+P83P17+lP3woZZ/mh///qH/3Vhbf0lfkgIs
/62txhXp+TZeRs/xhEtjS+/8twfSkX9Zri0t02TtKGzLlP/0QLoykPTjtO9oLj3xX/FAOjT8/3RA
ugAGLEGAkXRgZVnoIP5zV+0I2Bp4X+LzNO+BR7BAUbRBu0HMxqmqo7tIxmfPX9szQr2XQtvHVm0k
M2d42/k50wYzXNY6RxzTGSUrYn5tRJuxI29gayUb1yGeua8LE7GcppVlz9zu4VvM4HQIEMHojs1t
0oa3Cecb6Q+pNsL94y35e5jwz+GB7Zr/7/PklcLgadrCxvBh/5vTc+68heSDQJwAPlnbijD7Gc7D
MWpY9kSs6M5pgHqslzHWLMNkAaQBeDHwIQZf3W5UK25hy3wtI+cM6aY+1C3CuFWDJzK2F4mIyJxw
hvMAbFgzAbbWUD2XhvmLKbf78PWQFxgVhJzNfSSjEPzkbranU2oUqLEgq/UlZWghdOLCsqrpgsWN
+ANjOKYrPEPOJIwEkT1dZKdifnf3XTlkJLRqAehjtvjqENEJ/UARS2resu3NEiyjfuj6ycTKWvmn
1Xj8v1+WJHFs1iJGbwTRjhKRkl7vZb4ekrRH/m1JR3sv/h5oj1rr5ZA9OKONDCOqcTJjKdvDKnJ+
Vtp19mesEtpjl9V/pXcb8dL8qEyYQxBd+3My8JqVmgcYC9M819omDxXnllaqLBHcBN7ZGRqPNj1f
Pyy3WPZ99ZirWWlZXBCyx3sS+RidIZhHZ6ZEZK4qJuyl/r9rb8p/PHx9zahRr7iLf6yLMjmkTvcw
6+/quPxgMwxHe07IEcnhslHzod+wF1LiLb4ZP8kSn5SGTuHhZwkweuev/1owMp677xzp0AcsbPjC
Q00XA10hxxByBStMRC/o+CIIVcgZWZBNUN03cG+AUjm4Z6O+ebfVYO1NLQhLtABscaxHmkj22qYd
Qi8arlL4mFuTEcK/fqiFyaokrtLLSHtxGapuDlU9vH596eshjmf+sNATUc95XIkGKjf5AGPw66EO
Pi1KK5T+oMpj961W+XgCaCE8LqrGnElLhDDA1o8K2wVgBTDUIw9xpXwn4GBsnEtbtdectRlCGPst
ED/NoVOQXID4LHorBIECjVyKortyjNfKYHdVTyI79ThxCMGBul9DfyvX7NyOl39tufz1q0+C6d3J
VymyIozKjEuVpWdfrOLUZX1yKZdY0CCkLzFLQ0RAOWOYh6GwGJKliulNkR5QMJAQ02BVlN7EVIp8
9Qz4hpFjLWD1zj+dCkPu1NwvB6PPrzkTlO1gNJha2eqeyuht0MGjawTCKPVGRRRPhRhcKxiZMxG4
1NjltpqBneh1UC2hnSSG0FiF7/y8f/ral6wC/0HrsTZLmnw+9nS4feK550zyES3GxKJfb5Yz3W8A
Qz90MXdjGb7gMkZyWfevbdq/izUHyTUAVA/gawfzthzIvRymJD8kafOMr3S84AmsWQqFqKnQha3B
rq6BFHRauCp8d+cWwd6LJ5apef3TmRIntGGoMOvr6GKgySSGg9Gcl4irWB5sRqz6+ZWvZS+KkBhV
wDnkQiyI2xr9kMsnbhzLSXlrjSas6sDRcFPkwGyOLsuhCFnHYZ2Lx84f/F1hKrhcMGn3RfnSImHb
dInnb/sK34PC5bXt59nbwoA0QqfO70EfLWdtXDvJ+NvXvhm7wQW+76ek5oS4cR5UZOyVPf4BwBRO
K5GvsIWvnTUloZHLH4nvbks4AiHV4ytq0eqUTDXpuhHLeMJEaPWT6BykzBXtTLz3nYPYv9aDgMYg
Nr5RLxNGmqBxvkEsYb0cGId+aG7VgCiyCKI/SE3cuHyLem6+dYwkmMt8yctzjlblIILirTRNunOd
mBtL9HdtiUiddTOXcCtg+a38lmzZM1+vUOkNNmOXk5uQsIVmWWXjWgnjzn5lANMeuU88+c4rsws8
yrnRhbJC9sAF8TQq9jA2MVfUZ/hX6ba0EhVhIUNZwyyB4rM3obijxCeyCCUbuB42XG7BViwjI2Kn
AR28OROu1mNaoxAYvGGPw0EADVhJMlogWPptf3IHLq/Secpnl1mTMNGdOT/Zf+k85C6t/4gluSHN
sug+MvA2c3OiKfDuhIeEAjMVdKmh3oFCBJTKTzhL798seCd7J837HdEQeI5bAhMq3IW0H3UYzOj5
I2U3B3ORv+asClNDRY9rjGnUjNlkSW+8B/F5wbRwamwliYTDe7hG1VklTXns7BJVBiUuc4isKDDK
ywgwV67gETTfbYtNlkdqz4aQOgynlC/J2P7y26TfYpilFZiNel8YWb9P83E9Ib86ZjFbc4e+KcCM
CLZwsI5VtN7NdNpb1ah2R+pW5yB3d+oOoz0ZFbm34lLuU0SLkhkLWVR0yYMbjmvBr7EY3/y0YkRe
GsajYBqaywxRVWGf7XrdBgZKPfERRTTf3Fk8ZqUkLQi+3+prQiXGdDn6Tb0f1FyC/Lc7Rm7ct/yA
eVxT/kxNKrPpaebDvBGVg4k9iB4mASxF1Pmd6w/7Ps/lFueRppMaob6VhU5f3c+2KL6x/O1s9V1I
VObMrHX+GpOmsW0fVgQVu0qxiaYfKRVWSGLpSJwu+JwPjyb5RQdjYPkJZNTrvdc0hykTu4ChvZTL
0qKT35k9rstarocqhu+Y4gqqet5+pNhQinpB6A7YCteUmP8X0uBIarO/5/C3k6eIVLL7KQ5+QuNi
eLsyCCOgW1VTaEn/Ry7rHq6o0TIKcdyDvQTr1g/8H5kt43000F4nhbAeli63HwpWJ24F9TAtggNz
3pdmYrkIBvkzBxsMlKC7qsAMM0lFRk0z7JYKcHVuQR3o/FKcspoVZveJqNy9DFCesx5ZQuCRtDE4
+7Jk+r6mLoIzFAWg14lUpCuVR8hxOGxV1BzivANWbVACDxEr/Djur77EblcTuVbYR1EXV6KT7gKb
F4bZD4RqJNoTtkeEWNvOjKe3xbxzp2B5DariFMyDu++JPGt1okXmrbtR1MAa0F5YMv/dMdUrurX8
4XrIgGvgZcKt7lDRYUQxcMmuaUAosHKWvfQT8e5v2obdOdSgynbPEAa7TUv2Ap63BdNtRB5QaqOb
RACB1VOrIAAR+Yh/4RJVbfELL2WyDajdsw7yifnMbPURxzxSXchGLoQjEuzKsNPQo1GCP6qtb91X
nQcXKYePNGtQUi6XX8xM1MZSpDbCUmpgKgnYSj6MpVXDlorSZJ+i0KaoWd7HEe7rlUmnRjTlGtbk
a2wTYpI/BHYhrRePxCoxqYfwZKCtDYRqw6oH/tRDgYKw+jZrJkCifizYvMGWvYu+m7aJi7eJ2VPP
r7xTGi0Fk+DB0rApW2Oncg2gMmtQVBFMdI2mqohwonAAV+VrcJUNwapffi8aaBWXJBJoxNWoYVfZ
0HyzoV/Ns/+jhIZVaSyWhI/Va1CWr5FZcn7Fl3zAfB8cnSXCu2dsgYIkWwXG129P8GLlNnVYF9oW
uLFuZoisEV2TC6yLQh/FE/wuT4O8Jo30QtZ0G7EQxbzLIZ7TMlTwv+JG7lEIYirC8+xACGua+uY7
zDpj0GGYLta9C03M1VixWQPGLPgQiURaNbxPnf2N8wb5jvZjQiZDinhqNKoMop1gyrG2pLIbnwgf
J3AOwMkmsCGGkHcS5pmhHleNQOsoxyoHKFoJHc2y06esLSKiFYBfJ94HEI16IOAyBQrfjrjeWTRd
Y69+SvCNG7n5rSAIDU5/ecIfjmMASlsDzKYSZEkIDXDD9M9cH6ZbouFug8a8oYpdNPYN1duFc79+
jNTNAhWm8XACThz+nCcwuszBNUKuhiUXaaicp8SDrTFz0xdwrnEAQmoGnYbRNfFp1nC69QtTp4F1
q0bXMf4lg8+r8HVbWbZlcUNoZnqyQTuD22yYKgUOcnK2WQSSj3sx4puxY22Q09i8OMi+NXD0WAZM
p9Z6mBT1eMtz9lrGrG7p3yTDH27w3sWo7d8rWWdRrLsqD2AfqnJMlGly8DXML6bl1nA/R2P+6qT7
4cP9mzOufbgiTUER0yY8aY0INDUsEBxevpe5fHOd2r5DgbyuaGUhr6Mfy+/LuXm1wR5sRs+AQxTD
GaC/yTkx/wzGcXGQQtclgREDiUxl3Vtb8m/htEjjKUHOCsJmCQ6GbAsc6Hm9bVv3hXQMjjbuhYIY
qi6qyUyb0ayUHQsFVWASKMV9ZcDCmHNq4qFrb8GQM5wGO4UaxX6PS+ISHMu+L1fuXoGyLg2MF3bf
d5CWPhiiP/pZ7ZO1zV3CzW1Mieojs3xvh+T5p+cCIzWTQlFYQbXU+eYl9a7ZbtmxIljJy2PskPZZ
YyaHHlyF9GYbI3bHGzfHNaZyZEW5C9L+lgNXXgwsesb8yZD+J9rXaRPb1qtsmYEsqGaT6aPu8/pk
LBBgXHYDE5NrRZothP60ArGvixILFrGa8o+hS66ykB9VlCCFo0Uk7xU3GJaWSee8aVQwJtd723Iu
/pCdrOpzyrvlxTCoOUzb2qXdyYl7Ku5CtIc2r0iSQFeLpenBEAghepBBVoddMvEI17NWwbZm9dDj
Y2wgFGZXRyhz24G5LhwV1lEZ4TN2ykjSHME3SQv9PpqLLamG49bXLH88T/B8VnXo+6Q/jDM2RyFR
Z4n4W+mkAZD7Coe1eqphajoCLjG9iFuAHzHZbC9v49yhjcp8PvTTWz4EzykuBTjTNzsb+R1yoruc
SkZb9pQ+FTx7Co6wmdUXKQs/8m49di6NQ+6jRmubZ/5iyibg9fsuUD/MDm2kYuGJPhWIU0CR15Ph
Gvb9LC5V/xPoSHkq4uVsLYa952Nc0upSQ8dXoXyQREzRKYri20Avh+0bUkOZV7s6WTn9M7FdTIdE
0QZqnsvdnWk+p2wOztmIAYWbVNierNFNiQDBwTzgFV7JRIpxzojC3idW5mGYRtmWR0Tj8L/ilEvw
V8PMTjIpWd/13k8miFyuLPD7BUr1QEGyDOspMZMfKBg4X43qkgdNsAk4YyH5bFhEssqd+ThQFjCG
z1M4OIXPx1+/kKq2vwfXEbDkzvQRuzmYoT0bDZ8Jw4KmGwIgo0foOPabu6LljRQ5rXr4C/K54a+Q
n/CBnus0rJP8D4PoSwNAeZM5dkSgpfcAzacilg1xgfBWNLRscantX7PKPwRe9E06bChnGbyQMc30
vmW2DODo0QA/4GCb2Hq0RVs+4fcNwJnISJEJPEmSOnCfIT6sKDemUmyR0AAQVx08BeLE4Obj+e+P
pj2iw2DwyOH4kaKW31W2A3veR93YKZtennMinuf5GAlet2gy+bCRzxh1UYTEFiUlUEE68nomBYG1
ZLgOThq6meNvJy+JD1HHas0hA1SK+hf6pmgHl/8Jf3W2jUdMw7LOLgmY8sMSJYxPbA6k7LWO3dcc
Te9hlg3xXcbHNHWcsf0bTIUdEajHqh/vWg9I+HLHPWQcjGfPkjiN0+JliXGTu7joeoLfRsm3TYSy
AO2YsdwaxJSowHnD54dfY1XL9ElpQdrnE1s4GPTejEKuIQAZCwp44EDuMI3Rh1xaTCuLwwtIlQ8O
pETGsqIc1vDTnM9VJnjvIHXn2I4cWA7c6VI6AQAtpCRXC+is6JO6arxBZ35qEGMfc7Bl50LKXYNb
fmi7Yyerq+1SzefE/h2ltX5zmvk56tJ7DCLkDQhybUnFFYQ+673bk5c3r27iPrJzd7zhlQROQhTE
ZiiKzUxN4c/5BWzzc08S43ak6k8K+6lodyryq31ZRKDDY/8iZ7pWoFclsT92Hv0EJx4aQ8qoatZs
buxC/R+ShOhaTKLXnIKEk+Eojf7e1J81h7zPtvxe+fQS60zHNfYfa2VYOEkg89KVP/RDV+8RArzg
3/oWWc+GIKrOrYzPrl/ugjhIuRZJF+HqmXHIF5y87fyh2Pz4qx+j6sZ90hrvMw5iApage9mF84uC
bQsTutgMXfyjwT6LeNiniUYP2o/pQzfsRCY+7VHdfBKd8LXH74kjHyI6zrSq70XpfhpG8Vzp52xM
/TeBq7tgkRcEZop6y8JoxjsFacNFSJwjWi6DO9aIFvHB4ej2vy13xnLlV7favEOVYZ+crD4pytRt
2QZR2JbSCn1z/rIhhchVp3AmsoTq60wHks94LpYV2fSSMkLMgvW8UEk2Eypea9nbaT8y1YckFxvy
OaVXcBqTUzp7NSJrPeaUHAAuMAc1OL1EsQynuV2DTd3VYYzNXicObEe/EMC4q53XR802ICNnhr0B
7pSMM4XAaC5a/nwgbDxfrZ8srpDO1Ko5qLo8Y4VPjqkNzm82Ea8JbfQRvKFqnT5Q8BDDSCRdQHI0
E0l6c1EQWYw1gOpVQ4huk9u8qtDC1UTjzVLZTN3XACHZ1hhNAXowv2GlxehprEjvZgOnCpamdEQV
bNFKhAEiNchNbihX9b3LkA0Z3RPOSWcnCAB6ntGBscLd5x2uJD19OsKyeiPp8ZtsK1y8S/Xbpdbd
Go9k8dzhrOOVLtt0h7BsvgZJ+5sgTuzUqWsdqgXdf+MoHz8vAwKmN+8zkMhTlOXuzV25EJpgeShW
d73IKd4ZhZ3BbFBY+WPS4xfOEO6gRR/cJwlUfYVKbuOTI3aoapHucyeettFqLUdCAwuEWOmKKmq1
HE1Ex4LQm0dzIpBiUPXByj+dBP6xBDm3zRcGldACFM/bYWiLdnio54x6mnGzJEQTl/GLbQ4RWFYI
ThZekk0xZg+LISM6kPllSjDPVBa5J0zH2ZyLcc89Dr1Nyc/VE9vgEgbHKsYa0KycwRl7z9Iukksa
Q+/LsjNy5gWEBcLsdBlc9svtr7SYf9eMZc4IUs5+nT/kJSjrcSX2pI5MD2aOwNqc+b9aDyOeH0Sv
ZeDc/Hj4NTP7uZBlDXlGOF04T/h4OzKbIxvq/RKBbgzaLrsjL2kr7Jm7YNW9Z+Dj2OzPZG0xL7p2
QfEnQx+4B0aAYiqgI3CjADlmnT9COHfvhGI+x/g6VJmVH3gqx37O6ycCK9hLC+eUjs10M43kNSqN
FDzW/N5nTXNtdbxIENf1zp09EsqhrDmGad4npAUusx5Wwj00rY3TQ18w7QTjcksV52RAjAjKu08b
vzyUdoZLxfLn4wCza4O3dO9OWDuyzF2eluoewh5JRWY9PKKv2putfeKYIA/DPCXwBU9l+9nGxnTl
zfs9NRmBg9XKMkMaOrX46ptjevGDHw47kUOnKPF9o1nvhs77NtlOdS/rW4lc3qVxDmUBMoV1QgE1
ck+gUrwNko7FM4wCUZDIl/dnNuzcvz1xZTTbhU4wANMxm9/+sDyRo/FUL8ldv0J35/TQYQBoZLxD
M/GO+vSgsp/7g0j/NH0BsNkevmlXHYz/z5EwFmBBgPbrFMseLf2MjOQcY6reowJcN8Y6PCGbemB0
NB24FeKV74PncjSi0FuDl0iWCWqCanrspvRPqkqiGDyDjAWO+ElVrxOarj36tRupsO9kmwf4ckwC
AJAJ7FNT/khF9WL1ZX8fzRgPcnzmg7PEP+KIjsNU7uMKSJolC1wZcpbR26Tpd8J+0jBevseruvQx
Q9S19n8OlvOEv3eHO9igtgNjPA2ec0cFMSDBYxiBCS0tm8fMIY5uTAt9ToxHUkqW0zhdfdLaGF9m
xpYsCBcfF9wTfGX7Fufy1reSu3lajh589H1QQ0lLq1Xtcz8iIrtYj0D3w7pvwHbl022yEbMEzc07
G7jDNlnUtFyC9Jy2719rIoB896lz0TD5jMCF7iYTNRP5ijMu8JCbFEn3xzX4PZOsDqsxI3DMdO9a
i2koysKPAt6iGoLk6ETVpZTND3dySPpDCzQUIqwMoFToJxNUNOLBm4CyUt+RO2tBsMYYYhBUQlWe
lIBxHe319zY+ToXCjD6jyir2+IWO1oCwLc7VjUCGD5qr5AA3JPSFfJ9rou0wKduMEoddFqcYGNs/
4AGynaHdtaZNWpFjuP7Nix7awnGvZlM+gTAFRbU4fDyz8T6Qw1uMmnjsUMIuRvC9Kcb3KpmSq2Lb
vZMZ2067UiGO/etYNIRklKRTGiBBmZdXYHmbhlyq6BAkwtw5fY5/pF9O0C7BUBLIzJs3v/jem0rW
W1rAXWD9NpwtLMxEaAJ0L5vQl4u9dUxPHOOCtbTTEXA8xxNZyHWJq7Z6Hoz0Fd35UYLG2TBYJFcE
AVeGonuXDXpuv2K4yDsM4ypiXS/go+1+Voyqvyejy093w741R4n9rohvhVlPF0AqO1AKIMcnwUmP
yhYS1rWwJjK+0qo7Jch8d3Y6PU0qFif10iMeA8+Gs3NyikvERRL2JsIizzLsxyWTe7HIbyqHqTqn
xFU3QNRApVYH2zbZ3JjpB2UDKr4grba27zyiWul2KeNm8BpUIDX0ok3mF0/KmCjuIRri6ibxmrVY
vmkr9Tt2S0yxvfHU573P6+LHD77Kp30wWgwbM4CV+eNauOJ+xYpLnJP/5BWcBjJdby4NITftYTu6
vn8Gf/1RThTq84yXOrLt+Lvq79vhM6I2f1ztUt5gq+5LbQ5cET0syoRHbg9cbo9oH5+BwzRkmzGW
m2Knux9M61exoGlNlUECBzQAKv6rYXE8j2g875paHUVT7kx3al5bIKpWjD13Kq37MleH1vav+Qhk
dJB/VPI++epUmHyaardx9hB6937lHuOJGnCwJvew2GWLFJVwhiArkEon3j5xldyhkA12rtvll8C0
wuF7ttafZQvkcuzzbd46EMWq8rcjirNHdMzSVndZ4kOLRO3oryjRCFvcJHWLsZcgvdqYk3D1fJqi
iNJ7wpY0A6y0uV0gWKbmWoEIjhUmjBa3QD5NTxXYeBaHEeCDGWhdh04ideJf/pKRSIMIUCvi7pTR
MYZfpAphlFw9ESdhNhfXYUBCFtA4sN5AarbEximvh/FiqfUwDJ66DvOPtuy6k0ltRDxsup9FYl4V
9vBtUTDXq6sh3tVu0ANYNRJaUvCLpMG+MTJ2sU+uj2IiuJk83l9UGwZG83f8BGCgJr0VguQG1Aso
VV5OYHXcg3IzDr/FKh4dXd8IsjTMDrpePWX+TTAujxYOvGx08vs5Wn1mDP2hcfe2Ekd2ax9Z21d7
v7UyuHIGIzHaDysC5ikDOEhIYSeXTTD/fBfWZf6UduvDOqrxfiDXidaYtxOI2i/WlXck1mZ/VhxT
9HgcZvF+SXgWFDjd07IkV5Ng0RpzyK+sQwQwBBi3zCq+ee7A2bfiQIsxUmfKwe1tg5Cjp2LX1t8L
0fL2WXykFRFlKf+mzb2iI3eWIQHkQKCHD3bC6MRPDWefN0F6HBHhsnVnaWwz1S7nqGDOQ5iGVf6U
WXnvVUW162xtd8iu+WypZ6RuKyiZ69eDYWSFzquhsxgRudVcC4DJwaBYHVtJRWSlZELwxeJpK5r5
tLBTNkdBdYGRvbVz0IF+jfCx8tndJqvzANyJuyZ7RVQDbCK6xrwg0vsR9+VF5kTckn53X3pZ8b3I
ea97lu+lDjaNew8did50Wlq4PQpCEIA/LfctK0Kc9BRciwwUd2bcdAxNSoJqBHSI5sVBaLrvaoDJ
TOqKQeKHZugVePYBkx05tCM05HQytqhPfJAuan5QWArR5i8E6c33Ag36QXUGliLyDRrKQIq4P3O5
srdkjjlBvtg7ku2BqKE2BcKr9rW1ku+4UKC0TIhca7qgSyGirywOsT1mt9gInpRZMLUmg5IyWTK4
67H+LaJH3TMTuQaGsIOCBslUaQW6fZJd1Ny+Hkw/26eptx89JyVVxQU76STmoQbERCfauujCsvZ7
QkUllrE8mBFTnAbN7VAGxIabnfMwkwBxTTAEKwAoG2dM6E+jfsKgs55Wz5FX8oxIDCrbh3iEVkI8
byWoneaeDcgSH4OyBJ+NnmCJ1wupGa+oIL2rnaTxgU07bnUzfw88t9kX6OXZ7cTENIPy3dlT9r1i
sbnkytw3o32dZ25MVd2cjNfMRbtRY28ImTtPx7TjcLediA/ZOgKWscjh6OroIZ6pvGMQGqyhx/WJ
SDNS8lbnGg/Kfyb14iNABW67r7VDWVsbQK6JglnEUFyzPjgPgHkDR8lDKgo446n/AFN229oB8mKn
gEGH2+bozfWno9LfeEyDsDFFt4eQ6+69dPGZoLh8BDR1e+VqqmzvV6553JMmc5fIz0xQ3V2LFKWM
/VOgxM8yTZku9fJuwEP0THIscvRiS1nMnTH/1ljddEP8ZYNVtMndsBqHjq4MTvT+nDLc+FnDEl0N
l5eDhGEhtpxKE8c7jR63edM7ugXAHyzUUjJutkMchDba/h50OTYOPb7TPPNOk81LEOecYhBqxUK3
2V3i1SaUhiMB1G+yazUhve5bl6KOoOrAPhCtlodwJfhNycOyi+XEGpBlNeWBwWY3bGGwaxY74F73
aGo+u7GUP0Xw4lishkwA7kRos68pmW4wV5fZyXPK4g2eHN02MyDZL0+0/NGpz9jG4Fjdwva1t3XU
tk/4E+mVuhPTlnhnYcxnUOGdJ02aT1lH0CPDnv+i0GsefZY/Em1IpzQn50QT63FKMuGeoNjPC00v
VPsigMglLDj3mUm2Sd7/FCowjia+p2hIjfvGm3oYPNx3VzK5t2YAf9Gtk5eRtIZtUK+P7twBaIVD
dSpBeW4Gr6N0W+UFG3V01CPvGdX0Ie3d33Kht89leRynyjqUbntGrLacs9IiszTLQxr45Sz1w9d/
ueawwLhKWlSO5gh8KWJhahHT+hWO8fXwpcZAmkAGWm7OLKETNEatkxV/29npOFj4pBUFa0I/hTqM
ILN8yzSavRB/9PXnXw/d3KBIN4Jv/OqsfL/AARLaAf6H7iHRVIGvL8WMoxviMY6ZlralLsKh3K+A
rpMh3HLPYBCv+pCqk0AsCaw30fQ2HtAUIgDJPJM+zKHj00AJJtyQsfTDa97zpAOtPiuN7MVvhz4k
dmz915ekJEj+v7cEGrmx/w+97e69f/8fqJ7Tfrm9F3/+1/9EKviffMXWv37gb/mzNP+yPN+3MA87
/j+iX8RfAnIp2mMf9YaN4fj/iJ9d5y+PlLjAd51Aor92cQL/HQDjmn85wpdegJPjXzbl/4r42fK1
c/mf8mcT2bPnOsJ2XGnSHDj/Zipeir4fSz8NzozWvs+9xbyMWomV9XbQiFIzyl7JEMFrb3RXgt+6
S1J7TFoX+93InHRvNAvFXl3dAd4Yr3XwlpCccnIQRyiiDgBND3X+CaswPS6L/D37b/1/cHcey3ED
WRb9l9mjAybhFrMp7+hFidIGQUoUvPf4+jmZVHepNZqJmO1sEABYjlUwme/de26jGWeRuWv0VtrB
TWPzk6XjagH7dq705hIPs37bj89Bg+4pL5AxEOJCBU23HmaX1OR2Os3VWJziMAZ1W2jj3qERe0pH
70lUKGIabK6bNN+bYeNdwgaNFVWgo12hGbZ6jVD4QKBXbaytRuEUcYYbH4uUCLMsc75EfqLflQhU
VpmVbSs6a7e2i47MCUZ0JcJ6qAvn3XVQJbTR8B5jMdgujX2JKbYcgfI+19PCADkj38EKCOITTEbP
QsyHfuxolFrabdw3DJeZcthjsA8KY3qGOgsHgsqi6PM3BOrnso0PIQW4hykg99roO67uGH7cPF02
QWkmcL68E9nBOsAzF4a/zQ2tZs6aaTiWjOpuZH4VQ7+sfeiJA60ya0Yx21Rg+bzRxFWDu+/cgMUQ
2XHuKBpzs9tP9sGPcP6Cdt76EK42HgQrR8vMy9z7zJRGMidgYNyKoceS42TrqSm+iaZ9nk3oQagr
9m0W5XsjsH/U2PfQAjstELMErRaRfriYXShZY+ocy/S+axuTOz5DNmN5RMpKumi5TWQAo4EZap/F
7tmKtqY50PWcsFNRqiGSToifloW+IhjJxtKaSzJp/gW31c75DM8x5L4/3WSTBos1i96YDw6bxsQY
Asjk1IX2rWAwvSvseDrE5bvGx+OWrFOBnHJCwhOJ7qPSGi9zzrQOa2QR2EfTNM5jjcSwdcNsm1gN
QTwRWr7FJrMyRrA2kFxWlDaEfwF1WA+DH4YTjwcrhXCc0ifZpPEcb+BUgN/X3Acb9+96GDFAYeEz
dp4zoKCMoFSJ7iYNFzrjcAyRcXZHwjKOkO59NI/OFtuOV5bBl3K+YxgbPjgJFHd/Y0QNQkAOMIge
dHEq78XWrOU8U4AfJMM5N6sHOvLWDX2k4ZIYP0UzZTeR1pMVXSCQbDSCkUkoWVWuaM74OoszZ9xE
2UI/44Xrj5VPxhzG/y/YLOn5Ig5aR3QpLnr5XZvaZo9v6Ws4MzhFkUfBqQE9RO/Z9F37VjeDS6Oh
mwvjOuCom79aHjK0rONGQpDO3ZgLl1MbAiVa8STSj7mn4zEWT0UmipvcIPnSc5zxgIl751RwRaCJ
Aaz1OndnhMEa4mdPi7i1D3YHAtzN3goIPXsQrEQwklaJZjN96RgbBe5wG0441+dvcRZD2qAM5kfe
YzNy4TJmyEdLrVOhjs92y5SyJswUzeg3Y7Hjw5iE8KiJmc9NtBR62T5k5vJTBDpOpPwcxsMWsIG3
wWP47jnh0SHmElB2FTCirg9Tkn/nc3uYx9xjVcYygbgli4kAY0DiTMDsBTQNPsUS/cO+i79S9iYT
qdW2bT7wAy7edtKj55yLNnOFDrp6VkoOJwjupq3m9WODN261BAiwbGdKbzVQtt3OLYr4aKIsFu04
7Hrb+c4EgpGJkSAPZIS5s/uKUnjam7QpUFh1GbNRJ7lvWnoOfpZWlMKxI0gIYy77dQ7xN4m4Q98A
yj01IlqSob7uA9CMsxbtAKEHTNte0MynlAvtep0n2CF0xP6ipg1gMu3PyCLdavMPOyQDaiJkEO1P
uMvF7G1mp/nmTBw/Ai/iCndxtSZy8Ev+jgIw26dFsxwbVFGpTuOcEdTFJ51n08fFd/yhFz1w09uU
qT3euw7F5YB8hCh7BGSEMg6ANEVT+sciN10GyHa167X3xYciHk8RErZJb3CNvqcuwtZ5whHQUlL5
zD13103x/dL4sdRwNptkni8Jddl9VuRvwtGeNT0A8d9uDGLS0V6ZA0UTiHtTv9V0tKYGTMGsMdBS
APSPsjZk5jM8knFAh32ymq0l7HQ79LW1myJmtCiAn+ZAb3deSZSO2+rmHZzP4TM96wBzeiflGBgx
xxkGW1th5Atakd/qbkc3ziTZQLTYDkMURIyIl/sgbTpyDOuLEbQcPrZurcjjme9TIydjZgauFSfL
pSNmDnyk6588AXIqbUgYmipU9aaP2AiMjgHIqjb3mFUOgp4u2H2EPDTQdN9bNnVLYjnC4Gbt4044
DWDTncFebi2HqdWA0GNDxegcByP3BG+qdj6wEW9GsasN9TOoEmPjhW20dWH1EiYyDZtep8TvEJ5K
VgjfG8YkQkmHMrsl34iLL86S0Wlu4r665Igjz1bTNOvQbC9Oy2kChDS5GzPaHKF1u1Q+qWuQG9oo
VsS7kMYsFRYXGbnWGUgxiFfnzo6pYSz2gAYa7uhQQT0iG6ZkJNN3XKCcltFDrJPg1cKlx+NSn90u
J5ScOTtUM8CtDaEgBoZnLaNQ6BcoTOkCdUeIThv4nyV5OEKKjpmzRKZ300OUODRP9Pw0lNWWxCyE
nwI3gvVfLvXeIR9uPUZTeWh6cr0iqsy2Y1zsoMZikST2jcDrwE+/q6kbXnKbrBd8OMc+LW3C6hoa
0qLI79qYYYCf2hsN2W2YaU9eHIVHvfOooKFLWjn9kl36dt7PdRhu7Iw6fD3VhJGNRs6cIMhPXpYl
/VNHQrUbVuYhVBCuIWsaWLRAhIOKYJsg6pZVI6oa4YP3w+xmbTMAz0WKDqCLvWpNtGSFu7TT6KUj
2m6HJ4U99/oZrXPpUgb0NedUmY65tkm/YL6EJwo94jdaiJS5ULitrMoikK/KDpDUD7acgqnFkuEO
soX/muZjuw3t4bu2IPqgBApmjQ4Yv3ZGB1hIHFtuL/2BIjqVeoNmYRQy48IazlAUf0UCkXgvbaFk
sStCdepyH0jtAVVrSvhWqM1bo+veOsbg5KmV2seHZCrWcDqSpAMXU+BSsVEwYoJfWe1zQyMmkL4H
Ep6fg7QDoywNY57tMcPz20tSQhZTW2HlXUwqSztURPVplmYytWZKs41auy5ywZCriv0D1Wn6rHKB
8+PX2mxa2jEOt80QxOfIQ85X+o9WoCdAiwNABFxPih7SpU1MNZJaJ9yWNg6qjvHrzhDVvfq4o0tz
Dos4ua6YCjIV+SgX1igTV6/blJPdbRg4XyZJzRMSmEgDHslgIE97OhLUD5nLcG9thiNtj2bfSlCo
GBr2qdUWge061TN6X/J4040vxmDUR89AXDoMhjYD9GQ1s9HJ1EvtbdTPiuin4FvsYbx8LNUOQ5T3
i6OD7Denr4rgzvFZntTadYFlipm3hN4JPd844CQQpIGwNOW0Gxl8dbLlQm02c/pO0bfeXnelFfHd
wu8ZZ0k2ovouKETwtajvqjXtiw0ibGd+Au63nCK7EadgEbDJF7AGfWxGZ7Vo5Vrr/ax7pDg4i2fu
ZwL6ccgcRdHtJ5DipMQ6sJtdPHP/WiimPdyWcgeP+jnXKg18boSbbZTHXAwkr0bVqMjsauENbrOl
JvaeIdZFSzbWy54ElYPGuONE+OWvhXddKwQOGrTCyK40crNQIZzUwiX/09h6lCgYOHLt61u6xKhi
ySDhP3VgO1IHCveTWOhnBm3z6LsjsZTyjyrtAAUU0ZM1IiURLi2ijwyLPrlfDMjldcKRl4hGvpta
M2YPo4/aHrrwM6zQcKd+FPVbqB9qSAEBk8fz1KrCSiCxkzXhSW5sOHv1y/xx/LZSqFa1Cd7Efx3Y
rs8sa/CPZl+jAlEH8qTwjyRhtIeGAYGnvhDu479/X5CrCX+iihgdmU58fAXqv1T/r5Be0et/zmW7
2HlNdMzJ4aqGJtlEuvUDXBsN2KkQB7cD48yM2BUeGUQmSJTKIhBcX8TXlhA3j9L5tuuS3QySUCvQ
SiYe6Ug4JKaV73XvMpzOQ6Q2ZeP80qQpF1gv9EHiI1tMsd5uCJ5Lb66LyW/ARhjxGePvykd0sHUW
GO5NeSDAc1qbsf04gLzZ9P5NrdW3hHfek3uPEBm9Xi36U5gYiK1M5yha8Vh25RMiH+6Y5JYLyohu
yuDdQFC8+MXNNJArV3xHiPVZD8mah43EzG+Mv+T6Z8xZM+r16iUcihfTDRwJpACClye3TVRkh1JM
D+iQbQj7OyzRlziExAtjCgHRYH3BZRnIvDwu7fRtexfIuL7Y6S7M+sMYzAx93OFTAkn7HDbdTScx
+mEWUcAFwiIHqrqAnQGZ0j0aOvfXUAfx6qEDMSxzbczTvZ97nxKkjmsKEWfvTaNOsIUwA8XFGx/t
3mP05Un+lbjJmu+T+eAtj1UGTSuQ/tI6Ty+RPb0xIcnXsabdaj22X1NQ0A1pwgeeV1OJwCvjBDTO
oIbxizVPSWjTn7yfvfRHMMcAT+aIC2gWvrY9gxUNfZWs4l3QNXrrCcmCnVSPXnNE5rCvTaRAhueU
fF3dferi043QvKMwRm0z5jd9iQJ0SYYbffocuC7RT6FzMzPI6JqGU8KY6Vs0aKsMhOdV9Uz1c2tY
WFUh/8I4TOPj0qFrQs8k0tfWHj61jvdt4EtYaFiv+lHnQHTspyZLT16uP9ZZh6p2trZVs3xP4aCt
h8QvYLW1DyJw0Vc6xEiSbUWwefy5n6zNNJjPgKukWwzYT26/N43VbHqrPvZm5CIe7+9zEnOjckda
0xnSw55K6s82ht/md360QS+SmpN9qRMwRza4nD4izKSO3W2CQX9V6e1jXmnOaj5ATQzpaMdvi5k+
Jj65kVPq3GQzxBYvLS5AIQ8WRPIun89IZ3Yp9O7VIKbvFMtvo7x5Xhr3KTX8r77T0yrjPFpK6C66
xOdXtXefVfmeiKLbMUXcxJh03zh4g8r8kU9JQqo/I5dPvL3sLQYiy3aTVSybGdoUlRKiQktm7iSZ
bSSzMhzp+ggGjulWP0D+oV4zOO4uhuFqiYFGl8BCClb6Pp6Anc4BBNhgRsnbvjQhSM2xTY+dSfhu
7nn9emlCd9VN6XA24zreEyP5tSnoYQdGya3gSLTgu1u2LlnwDpPbenjVzZ6Ln9ZvbRM7Gi29aOP0
eLjcrLunVYhkWEPaiP4Lujgq0wyeVWF8ar0CPi36x00E5QM+pofAeQAU07jUlinLNfkwnntJafG6
8DDbKBuIA6FEjbJ6j6oAlXPxMwMFtUZu8QJLvYKo5m9Lw3jvZr/dROVwWzHEovAOiImafbbuK58c
SeA4o4hmKM+PcxrN5z4f4lU47C3omKsKNddBTx2ooZDykrHWLroZXvBoY2sa9eS+6tMZJrW1h2D0
6EdNBqfKHDYufCmREUWZzM5PRhbh1uqHmkCSe9cMDeCan+c2fmBevFwMEV9gpTKydvqfVo+Swse3
xUu+Tnaj75dGp7NE0wg69Ll3TQObLdA/lF0c5T9E1oARS8hg88Jxk6Yy2QpSoOXd2Chj6f5yIi+O
iRCbaJmE1650jENuUJBeP9+3BdXYPLWGPR1J48QA9jN3DfL3AgqBc3HBaMRUzR0vZa8/+snyhv+h
uEFRn68XV3Nuu8y+I6Ic+r9G6zDOUXV0w4EOeXjMI8oCHUreAH1YkmTTlmkIzgIoKZvEhQ9P6jHs
p+qlpWJ94bK2iSd+TTtsflL2mHfNVG0sWOIHPQjIKq37E0Il0mXJ37QCbp958x5RRVnV408vgTmk
FRdPJxEQJO4DQq90kw4OWtpcv3RNfyfq7Ae3mAsImWGXM7x34u6lH7x3bukD3V8EWj7OcgPBfZL8
SG109shZ8PITNzCB4DB7QQBFC3UQc1iCYYL/mDKILVqiEVJ6aS7KIBxmDWVJLTzlqOc9/94Y+nhj
a1xlGNXKtBm4L51A7Fwv2pvbN/ammpFQ6UhdzCZ+bFI7v3UK9OJO7gRrWEku6vyVkbn3GRNrAgLQ
KWpotTaD2Db9TRlMazwv35rJLRhn9uO+zO2DvryDHolWueFjzEG1ZxmdTWIbFIFumNE4EKw3tj3B
KNHXEm0VSKyNj2AqGsbizlpISwts8JUAEglMnUIdp+PkrYR1B+AxXg21yz9s5niOjWyHswy9HBkf
o5cmhCocLBTMF83x3iLfvtGYhW0ckVe0ET8VKWiCIkldiqVc0MJ+uA8GMgEb6D5xkEBQm27ncBA3
Fkd1DKeZZKf5IqzR5vZl9rvoRBJhgx0vO8dcJXCzwPUysnoggSYkkWWbd604U/Cme9rjsDEeSRKB
crizyEWx3fF7aqWfyv6mLTxbpkPSq+4jUJS9yZzJh4CQL1TgHHNVeFC+ME/cz8N+Mhb9RJmsIHKK
lqVu2/4mbpyHmPjfCNX1JhNfUurbK8XbVQuX2IM6LYKDUeBL5cI24vSFhUEEFhUvikMVKASMMXa8
T5oAdSS+niz8CYKwwsYk9L2LLHbV9irOfTpoVnbDbW6dRj1ED98mSWcqnpLhLe7OgVnb244h0Qr0
mr0OLOu5IUzZrch7INH31UcMgEAxbg5zNnxdjOmNcdMWPdM3xJmrEZj9Q5CUGCAYtzTxg5XxeVp3
/DFF4kil8qLlntgSvYNSV7za9lyduqJymCgfF53pVdxl771wH8u6GFYdGaK2lbxVpnhbqHhsqk7r
uBYx1ew56jxPuzHJOgc9ghZ96hED8ZtwGU7pkBOETFxTDzI1A4amhcTAzLDDKJk+WnVN3Eydb+3c
2naGfwwcLAzE3dDsxAx0KMf8M7LGctu7LWk8nXV0LKSrtKLP84RYKHLEHcpL1Alegl8y951NK8X/
iON2kBXoGw+EFrkgyTYTft1LBJUMrQZgSjdqd7H9WgwDWjD9e111uOf5HfMK0FzvkNlT6f7rWIF5
gbZd52uqTuhIdCxMqG+8TW/ATKtvR/DyW2Tpn/IMIlktQ6kUnaSbZVIVeci/aCWKW2JKHMLnrCUR
oflIupK0fbV9XcQyHMu0udJrhXuaZHBWZBChVVL4/wAqKG5IrOZsHsdbRPhWI9+oII+LngiUExnR
pXZdF4OM8oK9mHwg/hOV9DUIUjT05CYhA8yTYWCqteu5JAmodm+hUsMKb7HXSUyjHKMFcA/FpAcr
Op5GueADXMijLfZqv+58TUwxH2GDjnBp0KV4Mr4MfCXmGAkJgR0KRb2jM6I2XWIq1hp6elksq0+x
LHJEiIqqQ8VwJkQ0fqTdhU69gKvmyvKILRcK635dZJ1OmqaJYwIswK/cBYLtHpFdMFKLs0/2aDY7
W4a7qUVdFdMJqRf/lgM3XobBJUlHKolcqLXrvlIf77tR0DZzDYryMl8uDODUAIaCBKC2rzuLJgK3
mBkHHWoggQTdtpE5BpDO+9MyVRF3d8Q5mwZR4kqxflTeAdYTcxXUOEyRmUE87eluaQnPw/YMIkZG
6ak1ITfVmnxEbXrdARCk2LSSZdJF955FKJ/dyXw+S0b16TK0L3EasWbAZp5UAEQl14YEa65L53No
PbxjKRE9K3tEkg4GkNR49iWSaK/WDLI0V3rvUOAs+nfDsqZtYZOJodhJAmTkMa3f1IbaLdBpE9EF
C1P/J0mJyK1fTCW177rJgLfdppUVksrFp9LIn+W43Rgt/7Au8xHVQu2euy44ApSB6GijiXYispGz
5NYQEZsKJ6M+MYACqZUgG6KSn1HIXENHLtSmWjh1l2zq5jGtuBMT9dLjePh4/98+hPw4DlprIr/l
51B/mTkQQLxzhsuIycD7JEic9GX0ZC9DKDH6lbX+JZfhlIuMqYwjDDgJqVf2TISlLsMsMZZZDeGW
i4y5zEtK2tpANbslAxMjY7KeSMVMp+yNMdA6k3GZs4mJHKrvu02SZkmiZiCjNSMZsrnIuE1nxg61
kMBJ8bQ8M8xnLiHjOQcZ1GlQqNhZZHcScfzYTYW9TwderiHf8yfOd+ab+0Umf5pEgFL0bWQiaBMb
zyURoZqEmjkDqtIw0fgWAI/QKeXIHdxTKDNGYe89aRoWkdohf/T/tdbDNGDW/m9aj5uy6F6Lf5N7
/HrOL7mHoYt/UJ5A168bhmnpAunI+N52//kfmmE4/9Btw3B11BaGqaB2v3h3wv8HqDtfh87m2bZA
3HGVfIh/WI4AnmeZjFocRxj/F8kHECM+wL9JPmwHcQmkYpQfHoYHT0pCfuPIV0uZmgGH150ztw+B
0WA0ToktKAAbAFeFRlyUTIYyCw0VpG4w3t+81kPSOTkGXDDECzXlTaL3MFRDfO2Ln55MRKtw8HIV
exQVtQZ3EKiVB6DqhsZJ3KG66muXXPXyIR9tQq7NkDH4ydM/pXP3tmDFL91k2RpxNFPMsr7ikfgO
i2HPkLS7y9JZfwByu4GSvoKI4a2yALil7RBfl4mJlr2wiEMzyMG5r5fls2bnX6xZi/flz3Asyflh
gu7Js6knQzxqUD/DqOrXYZDtQ56Gftch5zwOX7IMjXnszj8mQdQ0397aawSwKGSNOgpwdKzzKRxe
p0VPH3LUyL3fELG7NMkFyuEZ75AgnyxAPdLP4WaR95nYj3/UvXcuhqyETEYNftgYZqvvda/c08mE
bwFgLBfQUnjEtDcrYAVgGE561MX7CF4GKlX6+x7/uZj6/oJHqgpt+uJMxlGx54xe4JOaNsO4xJzv
wf8W+BXvUGHg3KAp1InQQzHu04SiOcsE9R4GO8UcDQjJkoJgdyrg8QZ8VoOepimyF6OB7lOb2avR
Y6pmxBzuGMySkV2hsGfyt7OSFn0y1kRnsRge9/rJ9EFWVHW0MxiFJgZJxIz/ARo5Tb8P+QYo30HB
QfxjZMOjswixMxNqboUglcQbGGxDlcNc7s139Rg159jLCG7WmDkzqkUxfow6XxxmZk1Y45rPblUA
AXZzfxNlcBFKm2KOPWzJ9xqOWRoxBsxKpH92LX/Y6VazoEYkjDimmFIXSkkbTLJn7GM333Gm3KC4
ezPCpN9jg/9WLHRXywjh9zBLffptVIdkp1rVa95BIdWIDiHmPrmtjSbdONXiUNu5WKZz0kIErSAg
EeuSwbPOzJ++HlXHKO9f9JgkzAaBH20Ma0vTMt5YDTTXzgnPnXNoy+/wIHN0iCZ58FFJd9Ky54uu
uzL6z5Rk/WITNUPxGGGJgzV8FnVrrLuYzBStizbIwA18tVDTa4ISpvgRn4DuQGuuxXfwZEUEnV1v
7lyQabvQwFyDtzPKOb9RNmFAwqtjDOuoEelx9sov6G2jVWWnmzy2g3Xj43XB4POaN8GPjgvYWl8w
FQHN2slwLnq4FGZn+90tphtLL3jtZCSns+6BLGOm3pBOB4C6NUiQZni8M2xovQCDaUsA5gJcGCJA
aQzitozkpba96ehW1nLfgDGb+qLjBlWHWwHTrYm5x6KJbbYL8qJNnx341fJVNbkkj9dU0jECf4vJ
gi+5/zNPx8yLH9y1f/CNwwHskPKkjPy6EsiInFN2iN81xAxzIY4Tx2wT4q+SE0q9NM9pPL4Sm7wr
23462D1S/sVp8zX1lHLVx7ns0ZfjMTGjl8qPbvUSP23kkdg0lBxyAI916fCzaCgsG78UUJUoCM1d
G+50UUz7ys9JpghGmuMoD8rsJSyxNIzFZO3rPrhDkBJBpO+bdj5OmBkzQYlTH7qdKbRXAJ2PaRa9
2kV8V+SWfacxxsMMxoSOgJ+HpJ9vIopFWzBDM+rcjlkdIe4kHO7rsQXq4cTe3kTPDY4tODRiXo/V
tNFkfmzW3EUJ6OdOJs0VWG0YDeMloXay0HOMgUkDw0NIOtroxAlhOF93qUe0q0BntP/xnI+/ySf+
tm2ijd3MC4mUiUekRLow3VBrTIjuF835YaVkI0WWsVdTAQTz/216kNKfAO8nfnbDwgyodttpP7f+
nSGYnxGMAlpjgt1I6T68Y9h5hGU9QIdmIl9H4rJwod44kWvSaXG12wjYv46wdx3TM177sv/oEVdL
F1OuqkVLFxDQD+yPhTLaSS0K2TVv27j42FT7jG4yNkVEVL02LWQOcRvFKUMZU14Jk6V5tLDiVjnh
u6G5fCo9RvTgGG5RAR2iNs4OlKXvdM0iAlwuKjs0TyKMjn2bO3DmjfRU22eOK6BktnPvhOGXLgA5
OOFPCw0yosim9zrPP1qujiW9qcL80KQmU3D5y9lGvWu68GlymHSu1b5WioEzyX7ESZ+TDYvOF1VT
O2OQiw+OWUBXnbzXjnSvLrHqczbaP6FH21vNIxA9cds7pXtWIXJKBq27t3RJl6OwyNk4qGAsjGD+
4AQHyim70AnpKHUUGUOFlJULRZjtyYTMwHrQnTSwU+KsKbttbYEr1ZpsW3eOvnIngCoj+G+6TgQO
OBg0oBjKr7+TPWYrTdMT0Cx7eqLPO5zykjKCO63IokGVauiXMHWGIyfnN90A9owd/hiPdb7TmdXl
xWCuUROAyRe0mIcgpcGmjgALMjfFP3rWKh1QvdN18cc+M0TT2eIhJp64y/VtLFvouew+LhUYD/Ut
NXEFbC+u39V3c10oEfh182MtAeLk2vqjmtCrxYLYbTPLPnsCqmFeC8CpqwRyTCVA/Vf73B9XA5Iu
fm3GVGphBZTZ4CK8FExB1OGgdOAhsKNtrZs/zRnx0hz2gV4EezBrcfQWZRHKvsib17X8fqF6owyJ
addfN3MycfKD+ssEjnfBmckj89phDrGodj9JMuWvR6i/4X7biaGNknU7i8P1lYYC7Dmi5GmlXg3r
0K93/HiZj7eQn0Ct/fY2arvP+2dvRDH/x+PUy3x8nOtbXR+j9pUByimMqOE+T9xvf/zxf9xUf/jj
NT8+6sfbqb9/7FDf2W//xm+r6lHMOhdGIFM6XbJGKz++zutL//bwv/4nf//7Xx/6tw/t5nSgiCHF
M8DAXFqHzxM5PmeAJ1OIrcbYg4duDuoPAQUrKqTyMXkY0/vCwhWRNMjCzp85STjlI/vJhYy1Cwnd
QUgkdTV/X20rhnhanWAgNWBkU28ZIeHIjHi3pIimYUhDzSZfRW2rhREVw6EhCRa4vkHoauZ1NAEn
asb1uRjlP4FGbVW1pr7RuY1uxTCAF8tguTpSCDSr/EPBjQglanXn5pSjpP5EKZ+U4kRtTii+8EfL
Q1Btq4Umj/zr5vUpJYqzw9AxLJKpbGrRSBGSWjPJ29mIhHGAn0/5Sb0ILj5/XqtVZIo079RrQexk
r1r9be/oWS+FzYBEiSNm37cgd9RfHWPhYhyBTe0TLTt2A6ZP1AG+tp1S8zkeotfQhMg7yLNRLTq5
ljAYRu4OMN+c0cjO5smn1b3Tl4mmJ8z71u8PkbxiGBMiadhDlVdBpCtpWsrvwup+ELieH9ULMjHN
P14ag2KHMeGI1PnHMvr3dY6qU/0fQeo8BTUp8oW6IKh96mvg2useed7185nyjjnMmLiv3yLkJsbn
SuNDhjCyM5vqsJLwMFJ6GQydRrMyx6iHKKVXY2Uv1WTYgBqAY+GO5Rqoa1O9nz2XiCTrcWoStO0G
qCfQYjmdrYOSfnyoQGIjLFcZXbqN+pR+2t02RGrt1OurzwVdbqK9erdYBfkc6P8/Hvivn1ZtFn3/
PbForU9lCYeP1KlfApNe3qEGqZnS2oh/TW2nKtfUyA8VhO3MIlxH3xo5MS2z3RXjTa+74oCS+Zd8
bJR1VI6Fn1WUI02Xv6r6JZSq6rqp1mLPes+o34vZbzZ2lPqcJa4FzKKMEFANUIEj7qUVX5n6ZdSx
Her0dWymF0EpPg5Z9Te1mOVPft1U/+vHAS2HQH/bVA9WD1F/vT73j5fqEPox9rhRp5w61tSHUZu5
ije8bqu1j51LjJJED93s4/cKaUPQQbORSnKqqrdlrsmZrFYndap9rKrzW30aRn7/PAHhpjOUuH7k
sCrQWzBO1Pz+kxK5JfLcIB8Ox7o6TSiboJoOZ/GtbAribuhcEgISRTq8PTRxH6uB/NbidaBka0rG
po5UtXZdXPfNGOt3s2FiTcV5/u/XIPWPYfLmlq9WfTU6Uasfn75apjs7uZlKsi4G1ttyXnbOhN8S
zyyZ1Y54+1DO4XUzPVM/qi/blxcutXb97q/7XPrH6yK0NYCOciAsH6ze8rp5fa5au/6M1z9cX++P
58bFc49dnWsY10x14ezdiEgVta3OPL7xtDur7Y8Pv1QGhRRtBKj1r1/6emyBAQo1jTxO9cWbOtgP
tRr1PUMZdSD+fVW9xMelairn9oAQbaPkZIkcwalridpUa2rfdVPtU+qy/9Pj1IPH4PtoNAWesn+e
RoM6QK/nTODJw/jjYFZ7ya7qFyKy/vkEtfbxKLX657Z60ser/vaoP9/gz2dpBsXfzvlEIzWR/dP8
pG4jak0992/7rg9RfzXVKFCtXhfq97huqjX1vP/xVSulJ70+RT3wj7f6274/XvWPdwrlBZ/0iQYS
IXN0zlkIs7hp0Eqqc/26WDwLRPUo7yfXnWrtum/5iI+Wj6k7IqRWH49Ul1v14teH/vYXtUqM/UB0
FJmY6ogG2YUw73qi/Lb9sarOq9/2qm31+N9PTwQyZEOt+3QxKOkxOK6/Axt3TF3cZ2Q4MXkClltU
/r6rKb754zNkbRQNba8/czlB2zVV7gN1YRrgC4Q9WJJHUVu0JAgJ/1qIAtaGpT2bRuDfD2ZZb8xg
eEoTHKllMxEnmaTREe3PpDv2YzEl2LmsgKJem1WXZY4LpE5dcsxFfllocyNMIG8rmuGuekNe70eU
Q8aAQ1pT17g//+GPy8lSzNgJmVQt+bTx8pEvTd1e1Y31uvCvd9vfbrlq9W8P/2OfGiCofR/v8Lfn
fbzDmPoYEfa6joBDnppq4alz97pNrAuTGErnlMXU+Su3R3lyfez869//eLpjd/PGdVzAzZ28qKmn
58gYkzv1yCGtiQef6gf1h1mdgn9fjUM8UpiJvhtII8B1xeQbz+M6G7ue26YIUT1E392CVLiKHxqY
UyIQgRQv6DnELm6bAwU79zTqFtKpwD4NXic+t1V8bzTOxZv8W6sYXmMvqb55MC7MNoc829uPwF++
Vyayh5jL8zZm6H8YDRkluriYJONiBBEPqLk3In2jhXg4aCu369qGsZ0nHXVN6oz7TuvPOIbCyN6Z
ISPDWvM63uI+zPTwgCsQPtNcNpD2OhJHiJnbxVl7AKehrw07PRvcZw/c4l9StOAwBeHialrw2en7
r2E0aesww7xiA+eaqLNR5RuoglEIByknK/AB7gTfJdPOnSZL5o3dDlFIlcKB0lDo5NUEMD7xx2fb
GZ/p2u6tlQjHBepCCwekDbJtIcofmuHfCQ2R+ALYxKm0n7k2zdtcA8tRRXzyzP6cOVAjXApzdVW6
90OUvEbzQKAHdEuKA+Q4Bl96p37wcgKxyAJbZw7f6pDR9sM7WnS3/dwtSNL0nZ3Y9H8DwHt58QON
9dHWAPWV0TTtFKZjTov7utT9O+Z9310fZTnRbt4Bc9p6kbHYxpiJI/ScSkIIV22BB0VQXlscCVRG
BxJ6GWReLcN24VI5byP8HUTaZY04aVjHdzkeq91Y0rFGMYV8OctBDOJ7GV2YqSRNpCFlC4OEUquj
4qkV1tNY1t7ZnmsBE7nYNHX7TMKxtXHxQW6F5z8lEvuR6ijxErt/iXBlpfmkfSp9qUjwjE9aWUDQ
JIt5xQUqOfdGcFMsTbHrQ2SoFUBQmUt+Lhobf+yAuq2H+eP59eucgxqolhTv0iQ8mBR5e3HhP+wd
rfjae7fF3GIbyLp2RUuCQrnhPuez8crsk1mlFC0V7X9xd15LciPben4Vhe6xBW8UOopQ+a5uNtn0
5A2CZgbeezy9vlw1Q/TuPXtCR5fngsnMBAqF6iqkWes342UO25CPC/gnLAkzDRpQPWP87k65vw/s
6jrmmvuA5zEyVzVMRkb/GF0LAi89v7hynyMVBcqkfGiH6BzbxnDX4+uws+7ILmpH7Cu/2HMEFoQA
azO0l+K13SMKmbvkKgKj/bJa3U98bLtjbrjvbbTbV0QXPLyevy+W/j2tQSG1Y5ZeS1DDeIuiB2Em
xmO/ECsn34IW33QfoJH/bsqNB29ip4JaOuj/6AGWb3eZAKDOFRm2wayi8zL8FnlJ+Sabsp9wpxAE
8etj2lYk53rk31u04dzpnTnoQIvQomekyIggDNOOaehLBhJlZyI1eWyb5jPwCPuYBHgMaSg+jh06
FAs/tmyIv609nLfAyll+5umxDe3P1cmsJkyZ3e6rO5FKSJfPEWCt3dqbIP/Mr5o/ACDVUCULcEFE
yaf+UTZO/JTqRburgYhgNtISbEJifoRG9uD5sBoNd/piei4/EsUETBArCjTvhxEiHz9qRfbaRbkl
cWHueZVRAxjyUKq1CzANoJhA9IFsQ1oswLqZT8dvNkUDZVS5RPDBoDfr4Cc4duBiyOjhe/eQx+WT
12T3hGPno+fdZS57TSP/FMCiJ1DtI0WKmVALgQu+HUHSC0x0Hhc8A20rezJ9zBvb5JHpD3Uf7G4a
7y7iezwuzbsKocIfEQKfY/VpKpGWsv0Yx5gcF8GcP6Rm5PdTCtOk5e0O0fLRdMZPwVRop3xBpNhk
8GeB+aZwinv8FLOjpUGXsYHTXnwbfT4D3acdoEqLm3Y+jk6lX5vwEw46IFy8o1V0H23WOzuov7Dk
V/Peb7WMIEj4ZIYJQjshtjUolx6mtb5HMI8gua7xR6iMVz6qAHZbz4/2rIWHxO6YIRbmpSKC2UUC
YHlgPbNrxvZ3u7LdS4OYF9ry+zWs/fNoKcy9YROnXcs78O0J8+tQ3jU2O0IXNj0JTZ7yqDKCXW4u
E3ZE7mlppulVWANb90kyn2qSNklQt5dkQFoUQT3iK8nIEzhM5LMJ7CKlAhZ39aBiNbPdH/zgS92T
MzVbUkGRHv2uRf2PCB8HgK5P42R5d1Y1FjxQ5mm2M3wrIZ2VKCq/slbzAyqIza5csux+0Cz0kb41
Xa09wirm5xLnryZNG7CtScc7knK7ygGbiBzNOW8YLBkadl4xhlDO0THs2+7ejzy0qYj3f1I8cTco
on2k80MtkbAbLAYr08DfBc2kt0TmD31RJWfQ69BpLVD1VhZ/TY3qMfUrZGI7MnZ9C0KTWP4rUxvf
rH16j60OyPzQ/c6OGZkagrVB8oqkOMQ9YGk70nokQsPoFVQ+IDON/xjqECKtFjDrMBpkq9z5yUlw
x8Wplo9VYaxWlsH91ajJBc88jve69gFmcrOLCNPvghB6uZV80jsI//m3MCSrjw4lyPmUhXUS4QG3
fBx1F6Vc7anJs+RqOu7TvADlLsBbRtaJ4BHSUSY84YlHvPGDY7eo7M08fCW7zQOKzwyOogUIsRxe
XGF8yJa4f4ogM+1MFA79eLobcv5CGFCc2mBO7w0dCwMNV7v6YZq7AE0dRANRcaoQyTyaLiaaHlTn
CTT/IVSKLPoC7PXk5KW5g+LxZkEbi2HcykDsNlezCPr9lLMeH+EAlyZKfXVfzMcQ+W743sm7AXuj
3VK4rKYbqCULotOgfzp4jXht7bqmQYr5DfjOxwz5xb331UJvd79YI6EtszlaMahy3UXkzYnRUC/j
FKGLBFnWZtZU0nK4d0YTf9vs3tY+I8TgnSNr4qnPsQIDXvQFzhjmy9b6fl60N0mHSDmy5ROa0JWp
/JiQTQWhPvnOlwWkxlzU95OWG0f0FnDkwMbwkozTR7+LL4ZXNsgGtVCvvGxlkrsL4RST2Y+Hu8Bd
0IiPWDAnkD1m7U08oFTMuqnGwMwy6vVtap2Ue2KMYt4a6Y+eFs6P4dScgozkE8KtkJeWb0TaUJt1
4p91uT7Mlhceydfyl0iMU3xXeSCJq2R8vRb6obbegZLwYXfDBZ17JtTcBYaYtSww6xW9EwSkYWPz
CCbLLiy6zyPoiwNqxF98Z8Tv3UMiHQ5/EMS/F0v2BaQJauXEJVCi7d+aeECcYmd0LnMEhLrI3jv4
dBwBxCBp7fn9qctnlkmG8y6G1M7+RwE2KxRDQeUitgyb95WnffWiuDknA3uHRbvXpnV6mFSuatHc
U4chD9pqLMUYTasyi98mY3fvVat352G0vMtirJsWBuXGbPLDAns6R5lzbwy7DB8a07LSu2kaPkK/
/r1tMImuCyTVAuypxnh5NQIDyNom3rt+v5xxEZjiFfhCNtTYMb6BKd8gecZc7JvtnekNUPDTQUNS
3r0zu8B5YHPBnqEYiS5fkTzRL7lf2SftczmZLNSroIJ/QjK98O+YDe13CaOD598xoiNv5COKB7lb
b99ksx6c8mL6sQ7272EZ4sIEBChJgQ8VNvY9cXpY6/GSamNwagA/uwMa0pUTLHdTGD7q3QizqLnz
VK4wId+54rR0LtOmPWD+Byg+0ZNjYakRiMHP6qY3wzxfselOWVXlZ8DzsG/CiN99MLEIz/SzNg8j
0q26km+wn4r1AOiFRGiMeHr8pVzaxw7GwyNqy0BJ4lZ7nUfGqa3LkxvXNfSKeWf4evmYJfPJ7tXW
ZGr26eJ/LQqTBKEFubh2/YZfv/8hRmIBFN4dQPK3cPTPlWGf7RED+8GCSoEYLbKb7vSQlyu820wJ
0Jgfl8b4iWdRfqidlM2CF+YnePvFPi/QJ3Dtz00FN24Ac5BDA4XLrOSxJqZPY20uAZxcLJTsfeAd
Z+7/aq7DBwwlvWuZvhl0S63QcVtAKvJbWXgPXkIACJnQDPtuUBaD4UAomit3B1ckH/gVTma/PmJ3
9A7Hyh+O70yfoVB8avCv2HVW/jNJNRf1Lrj8LHcvKB/wa7EfoUyYH6HAfOpA9pAgNY6w05AvxVk5
Lq1yr/XddAL62KPmHwHJx1Kgt4t3XY/5epEjNLYCdkoT7UOZInLW6egYVOi16D5R9NJYP6HU1Rz1
OT/FPt+l66T8cirsf1rc7MN5iE+K09IuVX3wAabtIWEtYppsPU4WNK7GynHCWUb8XOa9pyHRNpm5
cUYqYYEgjaowYP4dPC/E3G0WOuY8TygUI+/otal2HKMnvDOzE7BK8jA5Uy4iBGwzANt6MWAVA/qx
GZ0qJxyYzpCuBjrt7yJoCLsh9rIj+Olrzux/bdEdnpRpdqTUPpae4HPuP2Q6FKpk6J1PBdulNCKV
X4FK2zstJKYQCNs64pTi64gVWEiS7FrSYvi2Jch7oLVWRKDHWAe/Bizrzrmio6IkANDU8RYHk4E8
ZJu4hAfsrvPdGq+YtNrskgGMngvkyhH5Xy5Llz4VLj4EMZLrPNRI9oSYRKNS8boMixA7O0vbuy5E
yrodn1KUv50Q8Fbsobakt6DT4B6lKOz0PHD8Ak9GwugflY5xRcA5PoVL/lFPLYZ5Jq0pdrUzVl1k
R3wsDNGzm6fuo5+8je3+Y9pXaMbCzMdT8TTCbb/j22ijDn38dK8FEV+ejVRFhthk7w4QFNGDQlYH
KLEfBx/jGv0J8t5Phhm5ZxBl5dlDSsUx0uwwtMj1GathvDYQJT+kIYsZozVNsO7HxYt/z/lbKlpA
gCp29hv+T9/J35/VLd6l7vDVIcqFH1H+oZ0xZE+XHnkatGiKFJZBWLaHafiM+8hp9AIEo06RYw2H
rOmd+9+bRsuu+ODxCTz/rckWBKtTxKBt8PlRGKEZs/KVorp1Yl+BJEMXPw4VfEdnRoiZwDAYvHZg
Ghg+rObwuTAi87Hir/caQYdHfU5URqDyiIIgFIKTbXmCrvYu9VUO1vUAaPcqBrG8HpqqPXWGhURc
M0MDsozoiOUOsrdGv/svDQk2XKC6fwcJvv9Wdt+6f/a/lpf8KQBn/8PxAzZHOuqadmAaAIz/RATr
Johg29RdcLgQwBzk1/5EBOsKEQzMzzUDK+AI9/CHCJzl/iMIdJ/5BJyxb/wnEcGGrv+rCFzA7tW3
DNexfJPH9J8RwQit+Dk0IvfeCEO8MXL9YbIHHZX0CWoF1AKEfIEiLXgfLEMz3icqQWl3Mwg+oXEM
nh9j3psgUO8m+Z30iWmy1MQ0eWuyq92Pfetc5CD2swnhhjvxxBVojdQsFZ1vh8G6GxtAvjSkezsm
ffktmfrrcI/Ryrm22F16Zo6JGxzVE1HNoyPOXckXrKWNE7qUJEM1BFUJwmY687LltsWe5avK0aoU
a2mOCfn1Kj6ublNf2kDP9X2hvy8jLHUMWyO+qMX3LBsxwXXd30dsU8+eAfr3oS3IIzGOHNbCQatX
FV0okMT8E4RFe7dIJFjn732Hp6r8HSF4EvUmJiaQNwG/8X5IhygE3NackUnBTU4/diT6vJwVoBOj
vZ2vwyshHBldeK1dtNyEDyNF7sAvLZHe2tl2/4D/CervgRPsUzNtr1IgWIykulQdfagvOZ+5Yro4
hCPKvtttyL2s6oakJgX3wSpXn54CRdNpWCA8K6SvJ0kwK7gEq7LwgkIEexJgGSl6BG6Vo/9BJCOP
j7Zm2TvL9wGUCh9GCh21J6NKCa0xjGGIXEfHtc/R+h3jd3OQzNdqdhJExDFeaGcool5zVS4t4jwd
4mViNsrDfUXGb14TQKrK2NhHjEW4PElhnVA/AXvzOmJ1eUXKSnmSpSNoZoyUrAptNNaXDfyy9Zqw
TDaKhEjMGqAoV5uKGxKU8AIRgpkM5MXqxvgeVP5D6iNYEkp2VRXmUOgX3ceyTrWSqvIJhMSvUkk8
RyqVKUWoMgJSqxb2HUb+FiWRT96Cwo7LU5WsMUoLjeH6d/iLINd5YsJJLqXHLzNIh2MQVoQmseK6
EcqmOsAwgHDdQahlsZ+2x94Mfg+aAiwA8f99QeTmWt/OrvEDUz66mFfb3W9z9yUEO9fp1mVMbRzF
9eHJhrJ+MjwPlMJo/hBhVBNLG8RbvQFfMChWbC6mKzK6C17MwHmLOq0PRdgCGFd/DnfxeZYale2V
P4OT4X2r1/XbF59dcJURVL5zH4KK2pEg2AnmDmmcP8B+8mw6kvaRKhI/LK9KByuPfaHEPexE+wlk
GN/hgsTMigUDsEiyeAEmVTG2TV0zw49cdBxBQ6Toco2AYjw2/c4dYvAmQ/0eF+uFn5jnXr12/EDQ
djllQxCf4hKvnSy5tNV8ms2wuLAq1a+TF6KIkp9x5WBjpIRiBNDnaiN2YmZUgTTFjFX9yHGBIX7E
AhsLOVTOW+xaIZ0nKZDYZnSmi4dITavwmrZtaoSDGSkEqlkXMwG+IvpW/KIBmm2AVO0cfY8WfqDV
GLBA7F2krhL/ko0JpEkHoL82djhw5/OZ2AeO9aoQOp7UpM+fjPGYuekPefp9pRPTNBmjARxdoCau
EYH4R384dHQsYjtoaI0FTUA37BEZrCbd3W4pA1PTjP1BxiDp8gKr39kkk4kcwCGANSjUQfRCQP3i
VII6776su+riNc4B90G29fJbuFXBrKDr4I64aYE+MLLqa1Am1jFTlgFZ8GZZIhO1iBWYGTpx9qHH
mRubh2CG5DY+xjUjhKlEo7IIQWLLfxMY9R9IWFslC23zfkowtFuc6INrYmqgHRNwOIwvcQBtAGsM
GXBlfEMlEWgciFdp+TEc2RANLgw0kvKiG7VKYkxPGipqU5whJl7Xr5LK6EC6445VhAm7Jw8wgoXD
wkFfk+gA9xsnmbR9QFSF9EKYDNjGQ9qUmpUaC9uO/oIOeo1yKF8H7miI9qLNcZVmaA4/G70ajjH7
zf2i3qpPYoY9z/ptydCkJzBFnDfWs3ui9zCXr04EemhOFftLqlLg8sNrVOGZXYowIMMmwFtnPyvo
d7wk6PHYUNYiVCnuLBM/ilXPi/vFGIr7YXJrguwV4h09Notu2ePDtDB4zA3mjGFBDhnFMGDDYZxe
G2SIEK646jojLDsl92RnxdsSry/S5TAeff8JUa1Lu+LZUFSYesIrqe48D0SwqeYC6UP7zjwEuY4k
zMQ4jwDBcjZ0584r9fnqIIUMEYIn/hwGNaIqk3eXuPmrcdbnyzTN63XQiNAtRBnH0A7RpF3WXWg5
0RH7zDsim4SS7QjYvTbeoyEz3gdE/Jr5mKGJbsx1eHJRvdD38v0Urf7HNyXNmIXQ2fLmK3JvRQ8F
vouGt/OiRmL7sSeIfBkaO4ZfC8DxiqJF3vAcSIGLUXqy6vLjYCuwroKH5WoBI0Wpan5dkAopCfkS
VEUTTvUhhcmwgNxi/hvbi9eFV08PppEwfhFBy0w0+7vWeJtWWJiiGfMNo99dq8IldT5+SqLqG0ms
+mxNREQnjeykvugoOIF3xuS9qAPjDAhfx9/MuyZhzW55+pg78ARCd0j32fRpyfLu6Ayi6jnuSFYe
faRZr5nG+BJb2gUbqU/F6L7Pwhkcg9athFOX705eo+7P48HDCGk4edWHDn5P4O4H3zbP2Kwh+5ME
HwsjeeinlW22RUx+sX5HZ+0RJJNzN4TmcR4JmyGiun5sA2DPkT2esHhFB6VtPrp4m+6T/KPXz8Uj
GjgFrC94CzkigjAJdsXqPXaZ/qAn1XhKovirVxH6X/FTsVg/HbFfDuAiF5fUw9zNnfEiYcV4yRtA
krlHGrma80PVVWoe+FZXQBW0unHu+srEeqM5Gpc56803Tex+KNCS4Z29uKhfhwlceadXs0/A1LKO
7q4kAb73bdRMlzAbjl42dgf0ZjFOsYv3iam8ZBO8Cud1Nj52zEn+qP8O8W3FUVr70esW2ai8OSDh
ww5xJfq+qvjf7P40Rv5HfPi9gbjCDqowOv/wK4DXETJaQbcF8+oei5UsTNWfo7HjoTOi+7nGMw1V
8zxCKiXRi69zZ31elsl4GuMi3oMMHWastlwzj2Dmf23glt2bDgpEC4HWwMNCxfG812ZnlXf2tPDn
DcJvfuVc7R5hDc9LQdUVSX6w3rjFkL7NkoJsBMGV01CQH/EXxIMdvcdqBNl7fJyVWdrsIpmEXHB9
0hwHlcQ++mA2BDT4EeT7rkSvpPfTO2bVU2kD2ifTbJ1yzAtjoCS4RpdfRtRpMLxhykvjY4lJCARv
B/RArGODoY1fSUDhUBfrHydHKZm5byckVy525X/JlgI8tGM/lsQhdt0rFx+QPfk2VH3nanpFtp0t
Nhox9UI02CKua6zBlxyHbS3gTsf3Q/SUuWjwYRCxZ6RDVSVuTVSR4g82ciF53emXFSEiPPKqN70F
hbvKiOzbE6fP5HcOTtJ99fg3pRgyLu3RqWOk7lPvA+iymrx0+tCTZdtZXY1OA1rR1mRhQGWOT0tE
fNRb0Ftq8cuZneBnF7UMhDbiZ3blZWd3DImD6bN7qCYS1O7rMa0CnmJysXlh+4QIUd30kAmqB4y1
hyDbh4ZzBkQR75BXXQ4xgmDQJ9FzishyjO8QLPmpacTIDD44gXHUOtJjFFSforn8HsXYxawkxffo
pWDryheDAVb8HVcfSBzj8AXWbP7d6N1vY4PfGdvlk28Mn9sAcQbXgy3d4xS7RI5H4jOPl7rA6peF
tmC8aoETC4hsnNP0ZDNtsMVy6jDERg2Y9VbISVvzJRD5xWE58T/fVyTtq4CkvFKi6S1WR4DLUU1U
M64xK1FKaUuhuEXXrUk26M/DLmvGEynTVy2xIdhQrP2kBumlviO1iCW9+0or2DNItxSFOms7deuT
mut2rN7+7eHtMqlic0lzeZeNAJe2C+maE90tMQFEdVfbidK8vYFUpRizUC0XbeXnJ7cmvRUr53OY
93fI9wTHtW4+pWqOS9QyfsAa9ZC1IEmw02K3LZ1SbOdsfXCO/u4cbwyTXYl2Ye6mCh/K9bdiux6C
oawwt7acE6tb2vrKQQHqb2f+5Z0NAcbcmU9k+NnlcuKtp2xKn2qb1BnwTO+NgbLTqTRgwo2QIp4V
rlpwSV+zkOibQqRzUQdnrTXWKoyyHb+1//qY/esqcn7WxigNzRV7WfsQsibn7uBMJaNeGXvZCueo
+EyvpbraHpuKmWycUJI2Cpc0pRDq0tbUkcPOGUwvW5fUSi3K9m5H/FvYX9tRef1f9fHEkInYLr+d
owfBU12D1hLqW1yMxIPb8jcNn9TjUGv++b905BFxC0wh/sf//l8/5v8Z/Vb9i++EckNvv/2snoce
b6/5pUVAeNHGRCJwFN/f9Ikh/oo8ojjgEl60fMd0rEB/Zj9h/ENHH8DllSgSgAsnKPk88miYpIM8
x7E8pWDw5929qfIlqsruRfu/lUPxpkrKvvuP/85tEFi8nXf38z/+OwFRz/e9IAg837SQ77VRPXgu
RaAXca0DsNfuc/Vblr3JpJ4c2aBI7dYnDwl5Hx4YOKs8MH99bFbPVStPmLrKdj05XYpKPZ2mek4j
2Ct9NtjYp0/5E4rcPdx51tqZjE1d1+FthIw/QnB0ykJdilqGpdtJLc/XCmiF0UTOkrX6duqzy23n
bIelNjPIs1afvowDmgPbwRfvOtkpe4HtsNRenHO7s07z9B3GuAkDzJ/3VRrdJ12NxxoDM7ZJpC3U
AI8OT3vVZQDH4YHBXHql8GQ22dpoTiNArF60Mj0Yap6QV0sXvt/FFV1Amcp+nbi9eDvzdrp622dv
8FeHX/RFJTNhx5QYMzUOao7criQ1i6nUU3NqrKbcWSZaqUqRqs6taco0basZWzoHNYuvQefdvsrt
W3zxpUqzlO/fh8qLhj2YXKBqCCO0NkpGRHvQcQZ8hca8lxwxTFMRcjVoV2hR7VsDzLOcKH1Su71O
ftImDg4nPJgf5Xe6SJ8cLgwD1h0qOdLK8ZTcDwnArGevlao52W/cwZtO0tp+/NK8XVTdoMXGw9Aw
fib2gIQt0ntSlSIhKgQO5pvYxi1RS5ylUBpXmSpQXO6htlKzQTjg5mlV+8Rg++9VeQyKSlX7pYeQ
jCKRERf4RzBl3ihdQu0YFHcPsasW5z6wX56/HKUf6hKPnSp0SOBmiZSiEL9E2RncRwqtWcWXpU1A
Bf88t/xiSoBcFewjCJWrmiWRc1VIkwTBp3WpcXFVZ/hIOdRBaUO5VA8TssiUqKWPZ0CIWE6RDxAm
VeT1bJ6eVa3kaQabCFZ6RtF1YyjdeEnCf5maGeRWAT07cE6No7+Sj0PImLeQ6o3LQi512lcBqcrS
9MwCAj8232nqYrSwYLSy3b5npN7BbCC2C5WxVh9fODHSlEJIRFLLiuYV+Qv/5ATIXmOlAHTDXG2i
kLr6oxQFSdgVrRf5K6S/2GXybjouCpfZ9vapCqRj6kkobS0J/pVLc5wnj/iWrYJ4eHlQdRyYj3VW
gnHMTO/qr4TrauTt8fHogB7f7uvGVkz5hVascEEScFOG+k5s4EasAc2LdMk3JP1SC0+gPYiDhCuD
PBiWj3UHE/3WFEbckqLG3iqmWqdj3ZyE0V2kfnLkNT4GyGucJnu9S5tqPIskthyTmg29CmWT/CJC
2JvEM4QHFA40CX0StUALd/jp91NLACsmn2BhAPCHNrW0sXR/Z/hZfRJtam20cBSQqkhSS83vioQf
U/QgVCHRDs9Ae/KHUUrUvirQKUZ0ZeInDRjqMzbXHaEDCqltTX8N8ONY49+laxiiLz70CLRxB34S
ntIOA1MdnqxofQXQAtKs6oqj3sRDj7xG5n+q7Zzx/pee9Ut961kH/I9vY43DHB9WPuHtY1oxUjeQ
Dptr3RvmnV7AoifOuH1KacrnrZWkN6zb0+y34TlBdmKvC29eBcPl44Kk4GfoSCkdVVMDDpvMi1Cq
BhQ8ABanSNhsv1f5dVRZFxwsdwFEIonG2xOsHuNg0M6FEorYumyMMQjxQw1Qke5NRF9q0QpA3nNI
Q8i3UqmsYKOPbzY+j9B1npF0pO0YdrQDZZEeXxJKdB+dTMwhSMgnHSZUoxUcarOvD576zbtKma7w
ACikyODuQQiRn1J9YbmoCBQI+sFJ76VwMf7d9ehzklIs7IO1IpAyqDzArOT1pOb5ET9SfLDmu9Z7
Z6BHvfNK391XSkmuLgpSGsx73RX3zu46zujgBvpcHCNdZfYylemTH/itbTd9uC+DmMebALlbtzxq
8vW36ouUYhVFdky8QPQ2AQja1UNt3hTdfPWt9pqOvV3F3ryvkhtNbiPCCcFNmn3rEpHWcQLxkRH3
lGybFFFkfMJsAUkNlRTTVZBfCk9lwbY+aVaSHJCqnCOHt6b0WWkUn83FvZeWzQyNFIG69K0qvc+u
c6sCXN+7PeMeRpzaqe2aB7MsiGLDnL2aaIjc6d1TZbr4kwzsrGwjQ8ZVQ6Id8Jm+m8oiQ1uJ31mu
lpK9WvSgcMOoYavOW1WON7H2GlXflEQq6nGlSi0LLQcLee5SqtIpRS2ZZ1VorJqZNNSGdnuNNMcn
MIvJ7SJySHrlQjiUck38UYnPdi7pPWnLZne7UhwSCkf4HcYNC5Totml+ts2WbbG8RvbG0ny24f33
hwtZN8tOW056tomW9rbVfnb4xeXSLSTgBGl1xvP3up3y7C5vJ97ewmuwg49CH1VUnIJICqtJr5uY
9KQdmvZ4iELw0NInxaCObs3VZ3aSk6W2vVaaw9rE+FLAMOEsG+4xAQ9V1REfW/dysmar6Vaqt97t
Ottbwd9H3SDP470clfeTl/zVyc+uuB1+cYvy4mfXVzclffhxzHeYC0s+cjOYfOE3uTWtpQj2TPAO
8rN4Y5gjthgvkvm2U5CxdJaf0q8PCZv5F0n/F0058d/2VVWcgX3AyULOw5aUC27vKa+7vctfHh9G
lKkat4HpI3esRqXt3qXWySAl1e0c+WitmEi8OF2aDq5OCm0S1JN1mSBXyV9wS+tOWs9X7hlTcdJQ
OpBk9wgc8lDJIq8Yx1cxDvMnkRYWoIMnJHBpb8Wts0UEYwcw3GRiUgYn23FLbVVul5SLSFsO3zql
rS+IdBvlCibb00i0a9O+nnTsw6Y2uPbEcHdE8tDSwXt057f4f9mOClE1tYdMtaWBe1a0VRsTj+md
gaWpp1wwRltHzc9oQTnLYk0t2wZZSwryAwEnPr+vmBYLYjqksAP7Gqw6zieqFjeFc6vZyejh9Opf
YjX7dGp1EciqKi0B8AeW2e6XHHjuXrsHaId+jKz4RDIWQwgltqmEYyNVSKerdZB2zA7ovWe8NeOg
PcH5I6WSxMiiQgsDx+c7V7CoznWwKyDM4CtFLTdVexWpFWOHWjhrhvaXfqlk77uWxCnZz+/AnYbr
JrkjNelzofEeLMNa+Ft3GGKsDe7RnaUxUSBoQmrIwYIg/by2vn8sZDr21UwsRbcC6KiqTzpDMN+x
+ks4al0lfxipSSEH8jrCp2HE4CFRcru3wszjS7f6p1DGRsFDpIJ5EiDUrSq9epk8LnYanCTWd5Oz
zRM+L/DXy8uTNwUjOSIXIAtc4y59FSHbrShaErNbU2rSlzSQ8rVghmygVHTDABVdN7UhpFnxtN+U
dOWANGf1pwqQPIThxS5Uvl+pbYUgxeQ7lz5pkvpT+wH1kg1INq7DU7wu6AHfdgvqqJwiL5bzksh7
7EHOnQTnJYAR1oZ/yHZJU5MpMpbNnih6NcI6306NkxITQX0J9s9Oyi1STkl/RP0hPAdrFXZoimCn
K0rLgYkb4g6yGLteN+kObDDi/eR51WG06uFBiqGZEMQcIFvqszJwU3JYUtzksGwbA0CFxZKRpxkV
JW4bwwpDR80arXrlGr5ccwtDBCXcLBALAVtszWFVGeitLbUNkCHNOtTzy3/pGKsBtPLvYqz/p03W
6p/1Xm8v+RViJY5qA3txMD8Aj6m8ev8MsRr2PwB1urqD0pZPhHUDd1oe4E4f1Kfu2x442wCN1j9D
rMY/CNT6OnqvvuEEhv+fibAarvUyxBogbWwZgU8c1wBhqiLKz0OsBTJ53ZxBJ8BHdjgmyqhJChSo
1quhLIzMFWHjUo0/osUWqg1xKBtHqakCtcdPEDzZY/dZgBCq4OzUMy81Bo+iK+KbJtugoo4ypkgh
Q4z0ebI+lE6tyYZzYMZ3ukroRdXyHsuPCOqy7AdKI2o/6+b6AFYgPAmqbiuMriOkIm00IKmOdvEJ
uLqH0jaLZ3nGb4/rTSzOachyR4ZmHmw1oUlhNj17cpnV2BH9WTXz4AdEEuzlMAplnadCJ6MoDUo1
JcvPFjJLl0M6DhAwzRSIi/zFSGo3lwygaeq7bNak73Z4aor7Dmkz2JgFyxRnIQLQu6yztiaLQh7x
UlOQGSWKy4Bbrpmj76UKjZwYnFSl0AIDna0ZNvY+RHpVbaOUyAKffCsMGdgiGc0y9W0AklJmTbXH
9E4cCSXX6uqNaa0fmdJYe2HPaZQX6ZYTtrOm1vzoTJaGnzim4EvTvMXGub3iF0/YQtWMX7VksFoU
Nf/5MEGG0MCePWXRNBvv0T7rrlmvwi5yorRNFMz5NNuh7erPrlla6k+79NC986UwDi/evb4d/nVL
co3bO0l1u095YaG4Hkx3qAkjjZ4jki41ze7Nq+XkYCWlKp1SNGv+1bd12GbqFVsBc+iPpgM14FJW
6e2MrX871+kIk1cQ3zWDEHXp85cnZ095q0v3Vnjqt3I7Lp1/2X52Kanit5GeMsd6v71EarfrvLzE
s/f9l2oa/LSKqcKM+NfNvrxS7mKdCCwUfrh8mJfH/+bmn73gWVUu8Dc3uR2XmhTPXv6sKocSlRi2
c9RgUXLa4/PLelb9/rfi3/bdnouXh5PcKi8vOrWKh0kencXLh3W/XVxqAB1bHS6r2uJgweyeTYa0
7TXb2S8uKwfc9SlOaudOAmcSvJLa5kkozRd9lR0SXJQgzL9U5dQtFinNLVS5NZ/F6/Ch5HJyyJmU
A+Lfv7ucKIW8jWPH7zUM3E/SZWaNO36W6ohas35Mu9U465N3llC0hPEXhH2BpKsVnXRK4efKseN2
SM6S3j6ZMFL2VpBCXZNOB7tHe+JeDq166q7vpKo7UVG9fnYZ0410OMgGGseZStDcrqVA6Ok9u5sQ
k4nKOSy5AcqDzU7tzt+T1v7CSrPfFYYywC1MDNCH71mOz3rbz4rx9XPBdrGo4hgyDZzkpS7B/OIs
DfuwhigLWxi8E0RPy4t+WCsR05J5B2icUezJ3HvHZ3d5+xiLSiMtSRsfB7VsFUUaSUlI89/2iTLc
s1PUzLAp3MgFXjRv0c0Xl/5/uAx55eHMavUi7xZITEsufatKr1zmD6Wev72TQk9QGVuq8/O7Ie57
qs3lbb2pQQlkRzI1mxqU9L08ZzssZ8s5W98NUrS1/+qyL6Ws/j/e5sW7vrgTbMq/FIBKSLoA9L0F
H3+FIaVPopLM4G+MVF9Ocob0j7ESzn1WlUOpzKvymhdXlGYhM6Qcvp0pL1rVjCm12/GtfbtmDN1l
0cDSwRTBKKLSHh2zdiDHf0U2p7iP1+KhmnTUrIolQrR7mkHD43BjsSJF3KI7VH6mHxByGaCAsvtP
4/o7bl8rHMwARE1f90ckmedd5GTBuS2Khy4IKuQ1jXNQo82cZf5Xy44UQJIU5Fccye+MDHDY5BM5
qUIT8RLv7VKyOY/Ik+y0rvmRrqN9GFlhHBPrEWv29U3UhOeunv0rRnbGLk+a97qn2ee46j7nifYj
LbrkDLwZ+ZDVecQozocgA4jL+dQFZXAOkgDUHGxaJ4vP9lDth1xHbjfHSMmFOtc18Y8srEKWxO7F
6gCJO+F0jO3sVNQzbH/cOk8lmo511rzBqer3rJxCRIrQqsYf8YEtAsblU+Duuiz7tuQ+VEQMCu8T
VuQHMBjX3MSFBHe7R4iYD7ryu2TtrvLO78apAiUMOT5urT2ma8GxCLT5aPcLVgJT8hbNUAgkEVjY
b2OJq2M8QMJcNN042VWSPgA4/VzlyTevX62jMX3Ru3dDVL9pbCL+zaUq9OJYe2qcQ8NhbWEIQ40l
vpzoWM77IaTgMIVNtMK2fLLd/NK4A6FzszX3lvAz/eprNc2I4fcRDsoV2gxLbD2Z1s98DCwiPjHs
Cs9DhiNe3qLK/FAmzRfHCefD4OOSuDxF/5e7M1luXNmy7K/UD+AZ4OinBFuRlKg2QprAQooI9H2P
r88F53tXulE3qyynOYGBYCOK6NzP2XvtLMChVCLLHn+XmUZRfCn0mmVFVOFQosJsGx9SwKLnzsPo
0E48m0z1Gb7GzdByUa1Iv9saDcGIndtsnGwJpa7cD4gG4Uo0wjlNOkwLqyIR2y2iA1jw1z68hwaR
0c+MkDEaBEOVZbvTUFEaCBM3umelOWN/qnLbLuLfsubhMA7Oa045567vyvm+++48qrjId3ZE3ovZ
KL+UcE8sbLlN0Z4Solvsar9GeBvmwK/0i56SJw2V3ySWbXRL12vNEdw7CtS+DIlEy0lWagEdE8qm
40FJmwPRlxiB4yhcV2SRr8lwXBPsQNapH6CqzCoyhNrXIOl+l/k0rvUKtAscmx5j8GaaGvPO1I5h
4fWJ69+WemvBEfG9yaU/NpY/CQsHYoS7JM3KEp6T2nltp6FeL3/nlXFB/61ty5LDYRPit6U5GQHB
TC5V3PcYkQVGlwbtL1HoGYGVpYsJKIrWTcEt2kqZ2RgWOQU0szh5Zu2hnJFJG5rF52CEQGT62s7j
vdVa9aaJFru1QJywvGMi95gg3emcF80l94OFzgBwQpuPrW1vM86PJsnqtY+/o4nj+47RPh2Q1Dla
WjiQwUrIvYpCyRUGMXqTdhRxTAusYrJmBNoHsY1LdKqRkmY4lRdyyA7TiOO7Tl0AEih4xzHtEPjB
nuqirOduX5B/okXZZYrYEwbGTS+bnOd56LmH1yo4i47UelsPtF1lGk+iGyvyStvHWg+d/TzfoMaO
sQHW5QR+DblrxxC6SoLmrDo3WRiau1FPL1TjVXaSMSHcNp9Dpcu3Nfr4fkiKAzVbqBVLAERQN5sS
RTJCyx9GjQuMZHviSDjxvUIhfkPHo9MKJMWKv+tM+FECagvvLZ/JLrPRqOuEOVbQRNzpTWcwYulN
zvW0BGvkFFzdKJWjJazNTQCvqjEq0j2OCUfjwaznVWf2a+xq7O+6jLywS78VKmaXoSMhlW+21o3m
XA3QuKwezb26yHbmXMtXqjZ+b1sgOWY87Et27kr04a+593/lRXiO+nlvxeOjn1eXxi/NndO6RwIr
7W2pKdW6VXRCQYr2qRDkHgGtJaFDSbGM6fpjr2vYLiP3kEcOMW6g1S5D3GQEmCi7PuGiG4YEybXZ
IjlfUhmQ7mxbPDXbIgPURhplVUEb0a3vmRtrHt4MgELAD4pifl1PuXio7PKFsw/hfd2Vq8EF+JTy
qHV9UFkG89EExkcwByTMV7uxbsjZmohJHbPgGZdOv+v0H1qhjRRQxoqKsY3oK5ofRx/1v00Osze1
4aHHTo+2yjrhmHjSOtSvrdufVPPNTf18VwpQFC04ncyHaqLV2aO+ZIYGNcg5JU8qD7X7znJb8zGF
k9M74tjdWZjLsTx1K840fVfFkE5wKnvVRPBik7lHMUHRADjkbALrHoQsrqmSc5JIiWaVV4o4jOYF
8fxtNSZY1WyOvSHpFnBBckjabzXgd8qbnupzuWvb5I0JQkHsD2i41nW3hd9xfFglNKhEr3dtHUcb
RtKHeukziKm5JE60mWIjvk8Cc83VjqSNiYirqABhxYm37gKY4EPlDJ4RxUCUdsVMwhzpFKNHY3Y3
9f4LfojCM0b3ZRLqDIi3wjDTpV47+T/qzjz2VFHX5AdQ30qsX1mdKmt7nCLyNgLy65kJrIJSPOZj
BAgJ2+gmtY/CQuBmVL6LWtbVtm1YJWTaRMR7WeK1cjqNvFdIUbbDprpUnf1kK9AW8uKVilp2mHtG
RB0cH8W0nsd+AjuRPefziPjWyfdpwB62mxR3pDufKgdhTmI2T3ln1HCbZmhienibOMWw6SczwfYZ
wfByCFaZgRDoAB/rB7UV463TFlsbJN5NwblhJ8SJcCFp123/g9ow0BBjXEeWf9ExCnO7ESYHNNSu
hPgaoiFuhiSa9tjUkl0TRy8+YOybOVZu7c54N/pxG5LrdKM64XJkQJEWoPzmCUtOraQ7g8TqwppO
/vJLl1p/W+SwFKeSK98AUK1sh03uADLTnegnSOPYoythguBZDCqqAQCnKOuVo7iKJ/pyRw7wk0OB
CLNUcIN0ahs22nDOCShc+aboNsaQ33ahSpClXgpvUovHhpFDRUzZum3bi6tXAH1AWJPwUt6ZUFJE
rR4LfzdaHfFEpEOs7LiELIkgskoeu0Q78SJ2m46eS0vhiAanSPTvJTIFml/ONldJCLZN+6bGIk6M
W/hgwMvgGG23Qxz+TMYXa0huJjH+TgeozJWtgLkJtEOTD6OnGwmp10ZGnpPV1N74W1/oKWqVAgyz
jWfHDUlyVsNbHwCiR89OW1V2v6QQxhgmcvBZEVmkh4ohNMCMU1nO+QaJbrMvei+FHYTqRz90Ydqt
SAe3+Yve3IHKibS0WS+c1kNlj9sZ5++ea9wm01z/bOXxg2P0H50dcQDAY4nIqmlD8svB+cCKcrsj
9iXrxq+sI3biPJ0icsbVddAcEnPQiOCe88XdSoTNuCpFonhuUeo7pg+eMN4gNup3jbZcOtMcv8k4
rrOu/8jVgYtJ6PGL++s5cJ5waJRM63ZFU+7g55HP7WYPRB87BAGX50BXH8RAqA/5QY9m1/0EipJ4
agnxwg5hBOKGdMZQnBQDuktEXnUINmuuIKsVIbkFqm3eJpShx1lZOYb2vY5C0J3UGTZxUp64DzLc
Qi8Z4rrzuoLmU8RAoTQAWxp6Y+yqyoWM0ZQUEIZiHahvfTu9KaA2Ar0DkKEXD5nrRLu0JSY4N3H1
oShcq6ImYNafbchaEIvUXtwRzHhJA27G2OEOXWLH5zLub83oZ+2I23oQ1jc9t700uikVxttjQq17
jn9NBGjR8yNEzHDNEJHizDFKEKxiG1RMUlzxraXQd4SjGxYaxslB4+Qj2RfOISMTICYDKiNf3Col
n1EQxIkWAk4P/B0wpbFPBkxKpQFvEay45Bi14CVtYjuGYDr7NYjAPEi/hd0cEDMzAz9g/iOoVzy3
xdEQRuJxejE60DpzTbTie4IVf90k4Y9uip7IW7DWuT/8Fi3QSJfkSG3qf1vBM+X4ZDuArB+yUX8x
w6rzEgUv5eCO+mbQ4JbEBCudrXWMzHwfGP4RytmpJNJn43ZqsCN9ljyTd3dqkjOVI4JddQNfTXNu
Enry9Yzoj6rwnhr9D7No6Mq2AP969WCF/ryz3e4XKQbTGqRNqEYfvYCUWBlgv3I3gnBPRHaYtj/r
zAcpNY5HZzJXUSWiNYjjyCtt98NSsnVBoKdSu2fTbnYGyh3HTVuk0cG9UycvhfD3g+Y8Gw2M2J5J
MpCj6an2EUsm3bMWoLvW/L5ElJXc9iosUSK5vIpuO334TSqKl8IQP0Ly0pSCyPuiT72JQKAyiebb
QgGqmrRauO8FBsnaZZcp2n3dJspFjU3/Us5Veql8IG4ubX+5aUB2Wo9pcr5uI3GoRP80ZIfPdwXC
D9dZPYbbcvkk+UQ/6z/a2R7XVduvocc9NtVjkxrDZdBAJdpY2JiohqthTjDQWnHMFwmelbIPwMIz
io2rzt70PWzeMTqi60dJZKa3PREi9+2ymFL/vh4WoFRxJOLevMgF5UiwGtPMSBQA73Vbbk3Vbu5C
Tvm/tnUzqWQCafKucog3ckz/LlsWmFHd0q4unBSCS35bb8dMiMu8LCjNlnvsrLgjl4dNG+qXuLaj
u6Frrps+tzeW8S1i+Augg5c6SiUuaTnOa8KAiG7/6yN14YtDE5jkti0v+fIEpEGd4cvnFlMUcKGm
Ij/IPyyf8MNhxWhMXzM5LQGC/OdbRYmaH01repSbzKyMbsmrBzIUxvfUCrHuTZdW06L7oRp/j1Hl
HwZNP6tTnJ7G0TQucoHwtvOK1jKJavrPtnTq850PgMtLVCVWViVll5OudDeJmZgXYoHM63u7yKKd
A6xuCtuGVj3W9pWPGXQ1m4A1r4/hQZIbVaSGRywCz4elKRgZjZe4ce5ml2tIjxCCc6czLq6bKHdm
dAyWBzrTm+uCqdVrF4fzzWSA9GMUAuIZ4Dg3h79eNya9u09n3N3yg2y1sI5kUF2yMutuy2JaX4+o
uYwCohla/LBZc1cw+ro3CPC5F3HxWPrBeJQvkwurKshVdfJyLx/K12oOUXJmRdCGfJfcRv5RSoJL
ck6hwnmuGriXNNfdC9LW+UbXuzfAkO5Fbhd21t8h2IUv5aj8H8vL/G7CRiHCs3wFs8CLivqdsg3H
XzFF7V4JXOsiIc5lTqS1FoKkYo5lX+QTWhs3B7UEJiAfyieCRDVuq7Ty9DhpFQb+IXSVTNfhM06M
3Hrz9PnasKpsaH2NvUtFBV51iombVPzwviQ8Zj0aEwxXsDJIy9sKjbBL9Q2CZHTfLQuD/O8DNaV8
BQ1a/d+NdhI6KNj/V/efQW0b/p/1D3qrf498vb7xP4An61+mpbumLTSyGUlv/Qp4MpAHWHT/BQKB
RQTwCXhCOKCqlsvTKsmuqv0l8tX8l6uTaGPzNkfHgPU/inzVbP3vka8GczpDxxmGp0AjPggn2N9F
AIbroAodbXHSr4QLiblI20hf0LXzjgAKsRNLf1xmbvfohnEQ/PVYbmxVeGS9kkMYWWguU63nM3Wf
mz4ztMNVm0YqvQ8vYAJZhmcAMIm0SthLU79euIgjgljZpZeLYXDUbB8t5BZG3ZL4REmjyvdcqvDT
LpJSU/hHfYTv0FEQPEBqXDH7fSC4LfDmMHtJC+ctnPQHFQj8Pu9vaerMN8zcN9akmQe/v0uUfITo
CkHIqsrnJpifMiTJp4H7ozKIjUs9k9hlJP1x6GgkFDhM4Q3nfojio+GHGMMZoK2SsjhWLrhIHwXH
ZvSNPZfnDI5yVXg43cHp5dWHznV7JSz7QiP6e+UkD03FbVBtv6VmhZHDRPW++KV7Z+aszMA0UbZj
imL6pypvSkge7m+L8XNN7wt3CqPCyNFWedme3Q7WezacjdYEBT6b36psujOT/F7TozeztAgtGbL7
nN5+Lvx0P6sPlqoUkIbeepdbl24IcJXBsMrGeN4tH9iGzTequlh/SCsacyKiMhz6yTBOdKPdaUul
2d2RqDdTAuwN5M4PED80IEa0vjpw9rF+Ctv8rQz4VRERw9+1Uh960nwMo/q1dJwnHyS1VtUXp7Gf
3VB7gdoB53eI925mnV3N53cnHsKu7oVSU7OvgcKgBx+hyg51jO+8+lm1JMMVev7TMaj3MKxNZxiF
FqDnYfgYhubD0X2cSUgSgmQXxgB9mvTGb9D/BdEWT8NWR3iwdn2KwrZFvcEAoauFaEVy098URvVb
CMtdTeo8A3smGTi4d21xl7baL8z2a5GWT0j3sYHkuP4pyv3O4CYBPj7GbUB2LrgJHByQLWb+aSU2
AZQwt5psZt5WHb6RMAjE3y6mbS1ams+Yk6vU9obBfeeSn67rob7L8++DqmfIaIFgaBwP3HyLR+0b
phqyw7SMoaVhbdXeP+mju12Op1It9oXq3AcalBFAwoDW55RhzyEflLtkpueRkUJrW3einxoPJwG5
BZS+hgKgYpNMP2dtvE25PQKWjO86R1V3baKHXmfyTi27rxc0e6UmL7XmM1dxb9vOUrxOnTYBYzsA
APj7lVL8NFr1wpDCbsl0rRJKjaUT7wlOgGrvQMYebW3rlOWzOVg/OyA26yQTwIh86h11+uioxrw1
IbC6MMwgfjGHYxK5Fnp0o2CVYF7PlKoxLrntU4BO/VsTXU0WJN/gbQ0Em+xr5myeCvZZE9G5dtqn
AQ69l7rZxsg5ki24pKvcSiGHBnB/vcxilpsW8eC1ZbyvH4feYSfTdzDgqA2TeTbnKl93yTLJMhm6
jvpxTtVj2HkmP6qag0x2EgEBs5x+8wdes8i4KCFUj6SO3o1sPKh9tvGb+tG34nfWI2Tg1t5RICCM
TDeTQxn1yVb3abdUwQNFrb7bDT2o7WL5f8DJsqOEM3CSJiMzaqDxmG7X2RSWDL9j5tYO6vXqd9wq
+8C9zd36qa3VBzcgQ6DVOKf7WL904RmoKqLZtLm39OhlAJCiNFSvqP0fBmUgrb4YLiKfHghqSLlL
cHjFb73OEBsr32+CvTFMtEm5CpTxaKXqI+VPrmQmykLwf79U8xYJ5wI5vmvS6JevjcROpsNDq9ch
XxL2SEFzyJgEnOs5DzdhY22cmVtK2PmPfdh/NMyh1bJ/I1yGVvuc3xrUHL1WcXf852s0dZfQzQ9D
POTgJrMfCpBgYDRrZkDPMOJuGmN2vKSiEpYXdN3UB1jbACWm35rIn4ahoiAV/x6D/BiP81YR9BNh
g05e2xoWgbwrO3LXyDKWqTyisarciOJWqSKLf7D3mi5/Vvl44djxRvU1dFY6LOPMInGg20FqYDoY
c63owkvsmB/zBJWcgEw+JIrOZFpMGzPn+jfPS/DxbNxGvXEM0nyfxMY34Ki/bF/cFAUJDuEMjz40
7JMv+q07Dkd70oC5Z/Ml8rsjURkbwwDmJUzKCtno9YRvh7Bw1eBB9ROIbe1J1w8UFy9GBpkOyTf3
wdIkx8gFK2d4TMF3aZrfp336K4j1M3HF9dbtR/KCR3XtjMWlrzQvWs6ukWG9rlDY10Kq7mRh9AM0
Ph9g0yomNm6Y4LYobzRy4EM37r6iIUnURL9OkrzzGK/cOrn/0ecz/SsNhnQ+v7cieBnH6CEgmKbo
Y5BHXaXvwTAhbrLV7zmow62pM3hXHBKNKwoett0fRFWfRiW5TCHDicH3TJuLfE4KQAgaSzXnBy3r
phWtpX3hM+u3KPe0iXFWSe5ex22yG7BMloOG09L+No6kTixHuytKbdc4pIYEYNyCUbwGAzOHoNHf
M70G0E+1N4pBsn6H7bW3p/GXO7YbJbPP6aA/wzWhEAz2zB6719j2293sDDe06byuQ0JYKM0DIct0
fwbl0Lp7DfArNZjiXi/EA0a9o+OCY9RoOIgqgbFqXTRR+x4t6tHJnyBLbZsy+WEMoJqsCLbxzIGo
xjryEhSCitqtbbPkejeaRCLa1a7ICxKDZlrNuclx0xcR1se29zqS0peI8e/mkNFXMdleqhy5OVi5
E0MKbyhU7m4cIbpR74I83VulcUMd8aa3+MJlND+7Y3asB6Nkj79GWh8d4tn6GSZiZ9mQxONBeXfx
93ol3cI4dA9Doi8wblrUVfrW0pnaFWW8c2gn0FZxgN4kiBuDitKwm4tjZApcU4IuUJQ/WSWnuJVV
P3QjfsonLjl1Xf1i6pxsnepZT1R3E5eUGfI0pQLEeMgvFE4H/bkg3oE5p/OCcppJ6XPUU1BkSvMt
SaxwY4b1K3EYd5MFzDko4gcro32ULzorl+GTHS8MgG+IIG9ANPoeIHCuN0O70rPxXS/pbwno8qX+
PhN/YAzpk+aW+sp+zW57A290oPX9qk65ImZG8+QYaHzSTP2mKBgv9Z4jwVeDbd/wFqK/v40l9TZd
s1dkdFP0gYdoGCMmvm7oKdVlC5gQ02j5YboXGAxvkG9+NmS8e00znJLGESvXiM9TmK1FUTz7LvAf
6t2Xxqb+GVOSc3SSgURrDSsV2p2SjPC9nOCOTlBnpIdOpahFMfE11ZP3uAp+VMl8G+rxQyviWxrX
Z3uyXC/P1KPekPrdABmcCw5EocFeCscXUgaQNM3V4+zob7liHQvTdFdamj52qXVCxg4RafQxeSvb
LKY2VATfzILMImj0R7PSue7GhM3MOYVc40kR9E0UizB1N27WeTR+N+PZ5+JVXnwG1vwrHYImqyae
KeYmFAZ3hSkgrGcIgfdmmvzMNQ2+13yDiYabljN9xMRikveoAHPKqYfS7KeFfWRErpAJv4pMoqU5
z6vBf4oaG7piq5aExEdn1Q06ONam7tn9faEHhhc3XOCmELSmYvK3AY9z6mCfSXr/R4BEzXJmhim5
TxjmRBaP0RTfEq0Itlb1kTfGQ0z9Bw5b+GN0hu922P+cuvaXmK01I+33yKXrWqr8VtjrHjoFiHSK
0Kt2+10PEmuP1f0Bn8tuMoeTVvtHS2Bfwlr/1gUgwAlU30bFDn1iSft6H0f2dxFnR7+qfoctt9hJ
S98G4axNzdm3IwP6WST3WodWgC7LR9gq0UolN1RTkztX6+kthdZ7m1qIg+1uMyfLDY8s6+EXvmHH
C4a6IdAmOzhU0HaTWnH77x7BYL3rMTVCkZKrsi9GmopCs4kYUA3G/0uveHLGDy44Dzoh3q5/P9CM
AX7o5S0AQcxcqFLgZ9tJdT/EpDDpblHvQ1hXZvxMnZ/QnIDbv6QnEsgIfjEZ4PaFqsLxEhuUmhkp
d6a5qszxEDmz4RUdmauhfTf46p0oaeBgTzq01cgkqLG8yMm2vehOVUHQUE2AEbD2fTeLNZr6DyOY
HiiBmfu6qy4wzV7U0nkFLXZSgOhz6nKCOT0ZBDlBEzDD53nIQOKJQx9xTrWJ9XNqtPsE8Ew9dowH
5ugULoXQyn0h+A6Ae+PEGz1SVY+g1rt6oQK12ktihxvLMXeV34+rfliIctlx9J/iwSCMJl1GtUa3
1FG5AUYIQ5To3DV1uI30sfP0YtzrE9co122dlf/qD1p7WLJoNGQiG+STqkW6PDw68AOOf2NlJ30g
F8jP7GfdCF8cvydG2L4t+V2DEslGkf7qhLrTqv6UC5Tx/a8o9H8G8/Ddtc33LrReAoPxtuvcMP++
GKX9u0rKe99xxrWNomMMS1qOjJBCFyikZn7EIj9o2niqo7tR435Jh2HnFG6/Sv0djvl9JRgsEAKS
r7phKjYRTadVUJRPTYVZOMbzk+RMarEn195spz+yiknkvGSuzWP4GtZ3RkLuT1Bymydn4dRGyYMg
0GrjTuGv2DHI73oyue8Ja/PRDeinRyOy97lvXPMSZQjiFyJD3PrByrK0aCOfyQjZCkuOdcIDpmyf
lzD7iWK6Shal5NEN7kJE0wegedXGLcuf8n3pGIhVWaMOcmUeodwo8zLzJU/ZtGi3fG4bS9HtYmUM
Jw91xTUtVUIhepndOi5mPXpGP2SqoVyQC7brCNfq1/miUc6qwfIWlgLNgNBpNl/CbBFOvPUDSv2r
MNICn7ptk+ZRKi2txKG+TccWhdZSjBmi5GAucT5LgSa1QXGQl9SupQpT/rf58n+ZZhOs1YV28SmA
/FM+aYa0OXQOWnfxUruU+MnVlavLolCCfJ0ouwpRBjfvAQaO/LfSRoGm82VVvtuWCGDJ+LiuzrRU
rRxmrfwS4wLaIR2aYd23eRQ38pe7/koRjfXCBG0sf2v5qyQt9/ym1ai6/D3KW+4due16OMjHcqGn
LhTBLtxXhrtuh+5B/hTR1fe1aGulVFVulIt6HJh9uul8zRmWX/IqBm0Xpq9oKXdMZvXeou9zmjS8
/r5GbtPCUhBqZa5vctRRAsnbQ0C4QT4XMzE90wMXWIzpyyKLLXs3B/M2QJ2YoI9x8z0F8s5aUdop
/q8//OU7yFUbIfqK9jRs1AWAd917Uagyhu6XEMPF9CEziztYynukH+vxIV1ik+SPew08/3LWgEIl
Fln+eH/+gnoV3pKf4ihzs9VDcjbwuIRvCmhrgGeLnWFZCCe5wfmWc4/jqJJfqQCwkNUDZIjlu9BN
v0staN2lapKWhVcI4qdQrvg++RHynXLt+vblY//Y5iKxW4WLd1geCX2cUkug2S+/shgte2/44prj
Lg+f5QVWNfMCg2FxGUx7eQSPHcDlKTdpn1ewIilLXTNy/9u/C6v84IcG1tVcD67p0vJPym87x2eH
oRtDw8KqD9cjSf7Hi9xZPvzcVtgGFtFqZwrcSgQjDdvQTmmDLTSAz8Pv82z9coheV+WLZsqge3ep
g/wFrKHpZO6Ul7bJt9e9mlfkLImgPnye4fLfk2+R2+TDYDkKVcToTYuZMbSjrXzOkAmi8hWf7//z
EJSP5R6Sa9f3yMfX1T+elw//2HY9bK9abPkUlCRKxyRPBmXTkcC212CJeWpvET2z/J7CNbtVIOCJ
TmIbNzTmTJIn5TE9WMLeWISRzO09CFLKlc5JoJWY1WLVDsl97mDqrpccLPzt1Brv8+xYNCPCKFdA
ry4Std7rCpq/Sun2yoSyRi7IMsJBrNUEm8jHdupgx0LtMqztwgbvKnyNNicerMSqeEa+/p9Xc8cv
t4MjHpO0nA+p9YQyJjzC9QqPMGO5C8jHaJIKaxHNhMdO1ECVYCEN+jgEW9e04LEuTwRwCDzL6bZW
xhX6j7DYz4dy7Uu+7JdV+dT/L6r2y/PyrfJN0WgXhPaJeDyZYz1vP//cl5dfVyWp48vWa+Dtlw2f
X/DzU/5p2+dfl8+OlvmW+7UT7PTG3Pzx5Of7r39OLM2HPz6eWNBgW0bt8/XjZCTDP33Ml6/6+TEt
JbDVIJhLff4p3IiEVKivV/u6NCJ/WZWeZJFN7r7zCQRK4VR8UsYlXPwzaEE+IR/i2dx2AKB3/8hb
mCSEIUh0So5jEGwomnMbkcR9aY388jjJSsujUMUgVOaMS9K+XKBsoWkh4etuXdbbQtfuZWfG/HRq
qtzgNmbDpEY6K3vQy4zFiNSRL0QNGt+M157O1T3dJrCvjcTZMF/GnJk3YahuZEMHiX9xA22KfDaS
Yu2FhZRKb5GkQcrH6oJykA9xJbxl9A42V+vzctLKNcIEdmSV1VQqSeuM4KrjHl2QSHUOMz9GoLDO
FzCOtN+Xf639sa2uVZtZ6JBR06CDJVH7ckEME8QCuS1WRxJmgfrO/2bx9+ALd2HFWDIC6CYZBXJN
0vQ/t0UDeWwECkFJmGL0AHXD6NdcuEWjdDbJPSwfW7V48YvC38j2muy2RZJ1JqkXn923qQTbzeya
ivEyrpNZCnJN7uk/tiEzbigM4oOQvbdrB+5L5ESfU1NriUWQu1OacT87clfH7PXxchOzEDuFeYuq
fBmzRDLaXK5OMvtcQiRQ5fzqo7LcyD0IbBnr7OcelRvjHMCnwli1k1iOOaybncVVXonBShnLvvUl
TEs+DiYcwVWWPpsLKSHt22I4kvndHibrVZqSpbv2c/FP26jA7JWo0XbhwgebkDtfF21OGaCxdaQP
f22bqqAlPIDqsqv6xlrSIuboXQ/c8kAN0twMTf/dlIgSuZ8CuYvkKhC+Z18E4fbqSf7cE3LHfO6d
sNaYpJLo4clz7XNhLxenz4fXk7K1ik0yJb/kbpA76J92lXRUD4Uo9wHlLrlTSsvdktpq7eSZdt1F
8sxz4t70CN2iJRKCoOiXijpKmX3i51Bp4oXSsYzOyYgmBYVRKM2EpPxAFQ+pefmdJJ0gldZm+fi6
6gZ276kh82f5E6rL73j9vZc1+VAzeuaOMEjk2RLFwtk0kMk+SQ0uYvuZ1HpOqOu5hLrtYBXUz9De
4xvIHGSVS+K7hCGEiiY8NbXRcqsi2Y/5sKF/SaFZPiuRNn4+KhtrLl/ksVQtVKtiWXw+lGtym6ko
NB4YQMgjTTI5lAUo878ah4CwzAVT8N8zZ+8Smg9F9nc1xPVN/1FDGP8ydE2zTYHJS9dN9wsRQdXR
PFgWElqhIpZweOrfcVeSiGDZmk2gleMYtoVQ4j9EBP1fZPNxTUSswb0FOfr/BIkgFkjt36izbEBZ
IVxXWxQbOn/u72oIwrDhUloah0VkH9NiEoRElDe2nbgIB8OXoaatiaDUK6m3rjvlMXE0naKUNq7D
hETfrB2OWOosL1cwjowT+L2qRekbG8bB9RWy1A3OGsO4yeug1jedOIRDHh07fcf0B1UlYRTeULfv
Y7W4IpqC5jxwOh2JkDFpezd0ky0SE+dGxmc0WGbWcYhSRxQYwkrLfCnNLPHqhil5rSoWzMoRwfKy
9rlQDG8kn+qGutIaETcRDcvzItAaQgyXVeSu9k1C1NO2UJIXN53ETTkF/14ETSluiDQnL9jkVi8f
JlmWeuncIFH/68XyCbmIlnfINfkpcm3KMRG4Zr5BERgjbfiNa3HGW0JWsYwUkQt1yRWpZ9/am7FA
tyEEhiNF3FzX2gKPrh3i/E16SCl2e/CxWMfzTCxd5jK0d10FVVNk4zU4EfunrfuGyYKj0xD8XMQ0
OcgmTDBZJD4dKj/qzXWPwIqOGx6zyIpOVO7AAN9mlkkbuhHxLl8MIHFNkurgfGBhANRdzUSeqOn3
dM7SNb7sN8fpweBN9r0/xEvqqIVIO3byY0NAAQAie+04ChHyYUjfIN32xPx5GpEMe/oCJ9yz0YoJ
ib02xkqcATdq53GYjAkBqM/PFljqNq7jvRpOyUFx6E+IJkCE3WnhSZl+63hpzr2bJmu+zXlockKQ
jGMd693Jn7pN3Ip3yBHEWy8xC7mqinOl8FCrW3+tm4V+LmtzpjHPPSFK+8clFXMkmOBkjfgga7Mh
7FUxwzNlD47Odk4JE3eb/YC4vCnz7NYAwrQKMzjC+hAgEtGSvsUJNEw7g7xqoo4ARalQBkU2nGjm
GyfdAgtLjPKRbqR5UlPi5GxnfpHPAdzi11PUTeYLYtCXF1gxcVewHHca//p5cib9rC3fum3Cl15Z
6sURd93luXlZWFF2NwncVKE6P1tBjNeESvFqSogIrgf+rcGK+D1IH3GF8mHPbbCdyVMlvWuOd+aE
GrmrOeebJZEFShQML6v527ahfq3D5DZq0W2nSZgdFeGqe8LatyLnZlcvs8SGP844dFmVGz8XeWjT
ZUTtx6URf+giq9IM/nLcTsdPEiqy0In+rE1xWgTTUmeA33U/m8EzGY5EMCzhRWAXJRnSHDlZKt1C
c64hnCfwCEiSsk3IQNKXMKQO4gdtDlISRBUxLbVyNFrO+F/cncdy49yWpZ8IHfBmSoCe8i6VE4SU
kuA9DtzT93egv65uZXdXVPewB8kAKSYlksAxe6/1rdss1vtTnbo6QqTi91rFGGnHHyriZb4rnd8l
mLXoWcM+bElgOqhhTZren1wmOK0sWFxt42nM30yLb86VeU8/aOCWMKhOpkKtD3ktSVFgaYZta5Ae
xZBAmViKEhLISMEoU6ZUmTfVrtFTnkTNrMxKmP5/smkYtrHEgK0Yz1muEtaj9bHJHfZpllv7TlNY
x4euFSyafcBMmhxqmYpl1l1DhI73ZrR4Gruo/gdgjOnjTUtabfv9SYoRrphLOZq1NURsMyc3aqJA
5BHWpFsEtzKNtVtPJndNnNh+k8csQqiy+4asBn7zTVW5biDhnIq3ShaYHe5QLy+nboWNpYZMZaWf
j38gIUgsl4lihcwWw+/1ZGCtOTVU3xFF0zEN+dCTAYlJoZAEgyhhpPBAYhlTJV9jD2l0TJCzy/hp
35EZZ1F5Iaku3lmEn5VSS0ckjiZT0RTi0daqib3u5tbDtRa1FpjWI6xV0qhD3Bo5RzGNcWqJf1Xj
uqq678FR7daS2lrEta2E6Wot7YZCTl45ogSQxmS/Of0cJClNUKXN6ISWlCeMnLS4qDdm0IL6H90h
SQ4nqUmIT3fn5EPITNQZByHo7b1a3WckV+zNGku3yLWn46Od08g/cnA8EDaEk8P+SlxS7dZn5jLp
bpKZd+uzkaLNeGHxQoZE4zlFiiZ81BMESv2unY8kz7rHpBhRojAckn5Exp6ymC96fj9KfvNf7329
O6yb5myJruYOwvL6MXQpDQkMIIf13nqzlhatyb7k+vw+lprA32Eb7G6McmutmYEyPVCXOYIpgYI5
wYJdJk/QzKqCZcZL0uqe2BIfkpKgRGLWcj05JBTaikZ1rhQnt2zJ3a4yJL843QU5vluBVCcIZQ0+
sU0B6A65C+v7VIKcVWqtMiFxBTqrhCaqMj1RyBxFLx1bYnccQf19CBq5SV5voBwxgFVyI014Trz1
fBv3zTHGo7Q2FIoU70aWhIfcZi6AHQv0FprKynz+uVkf6+CzqZCOv4HU6xhnyGFvPVpvvsHUiUI9
L3LaIK4i5laoZ+vV/w2rXQ/XG9cjtbKQ+ZUWQZZpRMMJ0QNCConVXW96TVDwJAJzxZMXhGLaMh2z
xPax6fThhv3asu1N9ff6e/Wp/edv+evuIgsupV3sVsiIgzcI+coxzGqbCm0zk0vv5i+djNUcZADg
etMpuRl0BH/WlRqZF81pGiAvaAZZfyEXIilUh6GwlPUE0u1RCW3iUkp5ZsZ4kKs1anS9Nr8bPHhV
yCLtk/67vDvKpNLa2qRDrO30kU6/dCPyHxOX8nG3xpw2RnZGa5ft11L72mMgjZFy0E+7Yf3Jz481
Agxlturaivh5eD1KZRorIfQrFYXquHUYQ8Y6WbX6wYf/3P0+MuzsaIwM7Y0dgXuST65Wtsr6OdaW
XZGw1lR7miTW3mD0KHWoyKYMmk0HZ7lYwjsOMu4jcgj+SEgAwWytnTTF0E6o6JedRk7IChdeaTXr
0cqPLtdkkfVwffDnOf+7x5xugr4u40t+nrweFTLmhI5p8PP4X/9//cGKtFmPsHUrviKZMeulV9dF
Mt6sh01rl5SEJ10u2IvUnxjQBSCTRpL2Jsnq+5lCf+6uR8MK7Ft/vN5fp9mfuwWSvGJY5lM/gaUp
JQlwnXJWNnO7ggLX+6O8jiyJESwkJiSWgMH1xl2Bg24Pe3AAQjhKJOF6M0lC4cyM7OeSWlhr8AvD
FWXoMUQD+oJvGK6oQ/SMISa+DsfmwZSAKruWePP1cPJk7SeXvKi/f/Rvz0pEihNjkjS09VnlVqgw
O/EiYSpZKyAri/GnSkmrqfvnJ3VmU/pbf8SupaGhK9tEK+BRi+2qOKyH81rQ/XkVvbMQPjnTkJ8j
2T2qGvYCcKtaip/fL/7vj/y85BrMur7i+tjU6e6RqNH14b+eFdO2nb9/8n24/vbvP2R96no/aUg8
8Nf737/x56XUtAQ469l9eXacmQHiX2/sr7/i+8/++fHPq/83HquKc+o0ajvs2Agdl1AiITI/QSCj
20GzRdO0HNRxfpxKc/IXKpnBpDXXZqrSvhwlO2Apn9MEUWrl1c9ZbcB98BZrh/LKhJPh3HbZVP9i
K/zFEv2tdzC+LJRVAiLByl2l83StMiO/0K3CT7r4abJKNRBphqiBVDYTJfamCBHAdp09b3OC7XY9
Xn+jSphpXBpCCzMKPIHhcRnRlYlGfbErHOmo8RH6OOeoTM9KTPYvigUPDxRv0yTZbB5Ft8sVJj7b
2fUj3piG9ak/9WnLQNvTeO7K2B9Aoe/rsv8M7Tjh8kWTGKvDq95PiLrtX24qfds1nPqZqpfZtrt5
0n4bCrbmYTdUk2ChTVTMYuPRdYQtmbbVIeuyU6zwueWdeSaCj8TIJHmN3b68juOPcX7PvXCfGmWI
kFfBclrGL/1AD9cx4qPZsCEtqwlOqrE3+vpGq6Oer6pRUOmLDzvMg1r1rL0eUpFAKLWLUINuRdu/
oAH/sJSgtWUBo5iZW/mveIbn+2zCDJTtrBY+MMGMim/mJArkxnsW5ncepYnnoXhXxbAVLLluZmJA
CoAuCDeyAMnLbUPNkOK9oW84av18LNlxmKL2I/v34rkqDn6vO1ZZLpOjzeiYGlPns8uGhoAgHi02
ngkaV21uQtVx+zd16eJgaqPnbvLSM5g81F6m6ANoG7x1bdgrZmajLLG2U4sfNqmhpmiG+5Zypp9S
Zmof1SzJUXHyCLjgKXT0kBWJgvyVBWhBZbW0bG0/9eFpVGWgRT3RAoy0B3dsTYBj1TEuGvM+Md0H
t86vkSSxe4+wjCOtpqOR7hEcjcGiK1uPckYQ8pGTreDtlREZcVQImDVp+EHQ7oV/aFSzrPDhL1d+
nDDAdSb5rEvMMJmwwMJKEaQVBgzLzKExqjcefb1jFvXE7zjpRR3m+cablQzaXn5dQ7aeOs5XTUN7
Z9b2fmgawrDJ4DRHbKquWAxSiFG8CQ9ld2r6ZmSilO7797Vp4KrOdBzrF8V0GVaHysca2QYpkX9W
EZmsiXrryl3wyeVDjOiYejYSrAE6xODcl9jPZnWn5Fq4L63sV2NY71Zn3ZsYBn7BsnupGaIgPMDu
dhvwk+O0tHsd+smVql4lnYl7fqKbbeoVkOeBzkdubMKwncAEBKYteh/i2Z1die52Lr/o3jxUc2ef
GVlJKokZ+x6dS6N62X1bV8cmmkwKWArWBe25hMuWxwAwag+df+oi7o/sfp/hYWKfTwpDOXQfYZyT
42x6D5YDz7o5ixSLt2lW1QZcOMo3AV0Hky2+TDPkcrNOC1Wtk+O51Llr9PDYLTosusSziU8WuZhd
JmLIQwanqiA9s8/TfSJAUhSddyrceNpVVnrdhBoQqyj7TQ+ZOcCbgi7OW2RdjHxOwyK0p+6j12W7
y+LwpQgBrrQ2HWooNvGoPtSOEp7yPkMLYHnbvjHPmYo1RplMY5NqYwbdofsYe6/bh4xRmB/gCyQ9
e1xzYhfdd9clykwYCPZO2Lg93MdRZFSlELgFEGE/Els/W7OBbGVM3pYxlzYNYJt0LXDEaOGu9Iar
UG+fjdYaMcTM5W4m1iLWn4ch/6qJt8D93DowCNAhK5y+9RtlCt7ToPLpaNmrF06Hxa4etZiY+67K
cH0QaVMtcb5PpRA2No3iobDdHSFggatp4jZ3Lp1Bl6Kr8vth1soAJICJJb3Pt32dVDtvNgKiQCEs
a0u9TaY3EY2/Jxd52DI+9VF+on6FyrfLH7xkeFJmZvFCz7ZTF59nZbopdft9KHd9zlCTOOnJG2xj
25SEkjoj3kj1a4xrNSDm6MuFeZpBIaQo5+CSXzj9EkBMlDKXa01+QDhfs12O6y2e0Mm6mUmrDmsO
xo66DGqjRH3D+iiYRAJBYuvmVbNNgT9BSKGB0SC1jNh6ukxV+Z7c9qvcUN2t4UUgBROz8dVS+5hL
7Npp8ss08aFYWAU2VTe8C/RNvurVXBcZtKcYjBq9pUD/PThgz8I6c9AK+TVciM4W5nXUJdsQPz7n
BuEgs+PbfRshtITNsijxq2ldLUWINw6BXzyi5TFD8UrC6aliN7xrR+ssbNu+1sr4qlWJdo48HCRZ
7l5Tb3Z3aYHZKYo8bDKUh/E413dNrh2YhZHLEaqaOqRz6+nyAo0B1VTa29vB1ssgZtG4wetSbxLU
FzZEReSL1Eji6Q20gBqkfCNdlz+38TKxZtQ/9eo2sihDmdWMYc2cGQqf7Uw/d291nD6Zi/LWewlt
olBgmFqG7Mh29XoOS51lQXxjDNqVGWvl3qpvilK7dRd0xqWXNrsBKNpCVokf9YA6ZpPBOA6bnRiM
p77BsSRi5mUKCPemYjw5IQNkltTqXR2VYk+8m0GZR7k3K4RPkMQ2w1BHvugLkEeVOeDyIUMn9tT9
0kOzabnjkHw7ieVCru7tVKkUq/nKCsc5zhH9v9DMTVrazlkpoxgyfG2hpch3xEF5YZ7dsPLr/chx
nuqsPYsyvnWSpjvjwns3cTdpdUszK4ET0s/kIofUAuPU3dqiIMtKU/FN9uEfLZ4excLnqKQN3I6w
Rf7STHTvPRQLXsMKdtDvNcsgYS+9XqAx6IrRb9UYtTAC5CjQ0jiga/ee48zaWQ0m/jhF6ul1w8aw
3LcwHRKKqCwBDa+7UWdihKcaj7Lh7FN32EZWFX2y56CKT1al99Iq5b0HWHqjmclMSbjGJ30ay2o/
lk5+0lMQOoOKCyDTSX4W4z27XCZqrrpWUxjhYDWNqLbJSY5UX9fmR2C5D5XeZZcx0bZjDqIJgyej
uUf0gsQ4F/cWRM8gU4dAc7PlajbqOy1RtbPSk4tSKucu7RG4t+hkcbxifFqa+s4bWmrNrrZdIgOo
ChHKfttUZ0riMaIKVrcOMTfKL8WhAtex9/IBc+H8zNwd1abyNko852bGdthX3m+Go2ZjsJiHtaB5
W9zl2vXQZudWVU+exwyeQIhgpi2nrcgTOjDj1pkt41ihDqzNebp1DMh7qqK1ATXwBOhYDbaCyuSB
JPp0p4kDqq5tJLkKuCi+HGuBBM+cFKii/FOl5gfpLfMmd4SC/4WC0Jir0w0gvm02PpYsCfd6Vdtb
OxfHelQBRyPoOxgMDQyInnoHm+oSZw3ia9c62ia13Xz0tiyTFB/UV+uzh/ULq7vOTOLeQN4QIzNQ
oPScGk2+CkZx6JMgTcz2OGptujfsFhITOd97QBN2bph+ryc2wC0PwJL2Luyi3i05o3Kidyjcu/CS
QudjoRV/Jd1VWmq7gvmVZWR4AJNwb9gPjqcBkW6JS4rGbue5Dq5agIRN89oNFM5Frz+bOot72Op3
BQTH2ugCCnh3mmuD9UCPuZ1gGwVT54WBWi33cMQkoguqmMonPsfgG1F5Y72oxSGHKyAyAQNJgqWm
e2GPiMBAa0CQOjmENfpmod/2NDr9XkUeD48/GNwx8XPk174SKuFGbZdnTOHsCwgyHw0gsLiKafso
HeJ/OnNavfQBVg+WMPTF8L/gsozp1DPbjH3+OAPt8Alg+4AdowUFtgj2Y24XaAnK+arRKdt96nHR
44KCnEiUJSmV3qFqbStoHbqDWVzV2A+a3E8dBBo5ymV2OchkRLqjt3iV2/zmvLJQNnb4bkfjRgWW
waor2+ITSoMs0bCFJeK3YOz3DYH2Js7s17ZPBQOei/TfBFfWijd76h8z4d2ZDVX1ZsE1qWHJCpdt
26GDMebpbS7xgRa69zIUKY4FR90sdWNDnIEGlcZzwZk9Ek5pnh0cL1ypBSV9CkCFize8VeS71GGE
pjdhvXcGFHFdMZyq85Ak71aCW2Ro8TVa+jOanq92YVayJmtnR8OnOS/XRSa/QLsGnkTGNIYE/Dzt
DJCmenIb5g8CcF4yOMS1M3yKYnrS4+hYReaeZf1bCKDySMg1mCfPvle78ipWpscsDZH1K/2pB4Fb
VtYclNLXqpKP53JBkkKUBIMxXVXReKpClO2T86YvUDPrMZKZyDrSpYhGc7Q6r6NKuwhVJxbNbqZz
b17TGooCe5GEhqV4IhKRz0kabYzCAEs8wzLGNFtYyrlnTcoo7FGuUXvxvJRGdc0uRc9CgH3gRTb1
HGIga83dHPd/6Nt+xYKAqG6h8BjpnNq2+cQo8dHQPNvVBbbaIWq4MGId/gSjdghNgvk5ugzKwCQa
4b2js46DmNaCZw1Q9ppnYMrDLkiVyL3n6hmtOmOXErZYRmjo5cmHukCydArrtZr9bsbcUcKtCLzk
3Wktin6ck52jwJGhXQ1t0KE+siSBolFM7NrqK16azI/j+RAn87tW9roPsPAYhvIPUIfyoMWtQPuF
Q1T5JSIp53Sca9YIL0ZvPLT6cGuUyh0JZDdeyrdUpBGl1GL8Y3jLvumZn9jIN8KY/CSJnyInxNuK
P8qIMpfoqR6TlBKzQ44j8JEVaqIiZt0Xw9UQudC2g1eUrMBNKsyMajPaFADkVErJd9d0Vu9iKvlA
QqZIU8X0VFm9P0X0buIZN5E6VwIcl6ldMioMiYVWLnfGN6PpXl0BMnWxJ3pkiFPyMX2etbdY116j
IgU42Fn1BjFPtetNPxm07lojES5XaJRM9pVuONa5JqhxMkUIQ0dfaPefqT7hT0fSfsg7tbke8sk3
hXhKZiu8ascTeh7mYV1/rwQYugy+HoRyKeNiRp5rB9iqqm6HLPvyWvrTSqMSuYiCsjNihIcQ5oDW
jTPviDzEoteoJM5OkCtVtRPW/VQpT2L88mKq3rb2NFpwa3LXhbH15Dhg3GwDFiR59YcwZ7dIn2jj
CEYAJ+L3t3maAH0rj3HtXFs1HLKlirRLOQ88iZVqk5qsHDLgpRUMSq1jBFF7xy/c7jZWaAo2mcnw
kN56MTZBob5rQF32M3+CX2uMfPzNseFW24aeucZytPXUK7lHhXAUbrRQa7ggeUuTOr0IdPQbG3Zu
qui6H0UwTWu7wbzp3ia9mmyVEVghvuyttnhPWdd+9UX1JTUlVpHcgN/VNuxUQr7jrkme49FzAz1B
hJXkrM6VX4ZklonOmq+c5I+ZF7dWsVjHZmlNeOOStAPfWG9gAHXKUzdrdIltqIZDSA7vcxEK2K3V
wGCMD0/r4z/KAAOhQR7F7t7vi/qRSfPKgE7rRJyexdaQ35OWpZ4/DgbvEVuAPzR6yzqaswVSJ/ix
RN9GmNAH1bs3Ru21SnNv5yF/MexjndqpHxvOQ0wBGuTaVWYhMYBPeUqi+JZ6HP6mMbt1LNqnyCya
bny05/QRsuc9NuG7KJnJZ6qv+67Yte21lemvYCL9cACL0fypsWdFo3LbWQunl3KZEigL5eLs5MZ0
gS3KhcuCNtJujCx600PjadGFhq1c7AVO7TR2WqgHSNwK6TpWYO7Nh5ow1kF4GrxNjJ1wjxKfTJDf
5jLc6XxbRmhucWGpsfngLstjY05Y9l6h9Rs5C0R2peSzDnhuIJQTuFtWvmvB0Fu8baK2vxfH+Y2/
lRKCdkXU4JfovN+GEO9l+T52oYM3Rr0UavhEG+muURqABOWXzh+bL/VXFGcPuVU94tggX7EEFaiV
zrvH+bzvMvEKZggoRMKQlDYzIZh99Zan7bElBLJMaBGZOYWC6WjOcEj1+sEiUrLt1BdH6x5Gp9jF
E63iyg3v3Gmhsjy0X5mb3XnR82iKG71TYHik+EfzP7VKV6l1SOBWxA7JCDTPKDZ37dDAaO28OtC1
5kVJYI8lr1nffRbRtdG1SJnqWuPjca8qHVSHiG9CwB6NYlw5g/VlaUUHSUUWq3Tjehj0yqeHRhWJ
lXZcb3snOYX9C4zYQxz9aqdIORb9fKeEbAUdFQVacr8k/39Hv+u6KylC/2cd3vXne/vWZf9Zh/f9
n/5Dh2f9D5i3pok5y7LV/5VKZDlAixwXWpCro4D7R4dnSoWeobsqQCMbgZ7xb1Qi9f9Gd6fpzl+6
O9U1LZXYVMNzVMO2+NP+s+4uNxAAz7C/LyXO2AkvfROC7Jatjp9OyHr3//GxVUr7rWr/r1+mNWNl
V6EcRyGjGUW6W3//d1Nm/Z84wdPN4CTmDG2+pTwe5mN1zr0FjLg+7oFvo9Ma28d4fK7cSpdZ6ADx
aIPiRtFeCwylNJko7Vi5OOFMfymIzHZ2aY2ww3wTQimBzQP6wWZp2JSMpC11MQa07V5NSE78q6Yt
smkLQBZUJXoBTbNrxC1WeGPTVi6s1baaCZQdrvJ0eEYacMyJGL3y0habN0udUz06R91olV0c4qGj
M73FeswuZ46gexbPjme/Ac8w2I9MYQDewK9hyp8slS1Opiuvhc32oeg97SgMyoLC+NB6G6cJVUAZ
ZSrgvdBbUaQ9uyIlw+XyrkwmTtcRN2oVDrs+WSArEZBnIoInWrqzgg5grSv8NDNhStTls55Gh862
xBHN+NdoxmYQjeVDplJuEMITQUgG9M6iguhO8BGN/Dnii9o6YPyxeQWVMboogIcs0JB6b2pLoQ8F
LbYccm/jEcmBAT3flzM14dHbDS4KETOli4Ce6uJY7rMXUcijwNVsh/axtO2PPvJU31TV/mpO1AmM
Qn7bxpI8BWC7QGncGmxeUu2BYqe1M8163znF3YK5eKiazjcVPJBl1KCuxI+5oWRKGgGZg1OmXLmp
cTSaDFCkZ/wZkmbejhPnQaKZv1Mvy4JwhE2a288qiWw75Bc260UaXQS5J5vYAfAJAYqccLx92nXY
qpSoJQTDXCCb16in58bPUrIX6nJL6fxtsDXefB3ru5A2T1sj+NPUP9UwlKDr3xQnphmmFjV4YABI
bdZc3CEvKPnw9WkZEA4hKdlJVd/UhQfh0wUk6Gp08mhu3yzw0U+FJc6OwQat6OHRJnglURFWIF+r
57Jy6oPQa1leG8YdkrSjXRhkJMDnaRpU3AsLwpn1agSEnmxDAKfWzCUwtae6QfdALjT9OlGxwJbY
j8JW4bLo8XURLaypc+Wg2SlsfLOPA61x3vO2eI8bEQB0GuAlOfdpn3+qKmDe2DqKUhY6LNZgivlW
OihbnC6xtoM+X7zROrIV+UiHKdwa/R0iHZ16WYUEMnfvtGzc6FH+O8PXDq38Hbfqazw17cHKWHvU
ffkGYDT1u97cKIbx5Nah5YuR70rRGwvl5Vnx3ietfpDj68adTY8vzaRBWV55sH0PcJV8VwodldFU
9+UU1uc+TL7sDHe9IGfLi9J9JSKM1KPnKzaCwTGWLYmtKYxHvawfWyjBB0XFV41m//R94ygRtIqX
pJgF9Rcd8qV9B0XQC7D1AxXqFtyiMJ9Otr5PSaG4dTLK1KanbzRbPQNNF34bmaeJygyrnSkL2tK1
NqW4So3ssS/En5Sry1SWHQOAYWn3CnsXQwC3QBt3bpStsSQv1kKJjTIoGqGGNsPc5WdW9G2QnCLW
aCBgRrxP6Thf0mUkR8P4WBCOXoHkuJ4S6p+63hxEY1KlnW4b0kHZAXTOwSlw2DvZ06yQSBA5tREk
nnUVOe47bezx0loHuk2IZEMYBUhG76vEzXdRrhN7SKaOJdiMW1Q1kslFQYMCiI3dvFWskEts6ea7
ZBjLm7Cx0PPRTW1Kn9C2V9MbTvgQCz9SZnY1sNHQaVo+BlCkbm6461wILNryWRcWZXAx7pFfl1vd
NH/X4YTP+Kqdt2nT0sQwMxrXM+qZuLBu2SaSrer4KA9xUOHahsplFddGm9xrNnkTM2EDrmgp3SzK
uzDdhAoJW0rdpAWTyyQFHbI3fXCPEIQgJI76lFcQ2HqjYLcE30xTZraqsBvwoKNvA+6rLzHJpcI0
/DkNd/LSmhYxXnKL7nqWfuiFegwt89QuMGo0G1a9qJTPZhx+MSDxaAqqSGiXKq4+6mq8YTK4tBHp
lgQ3ZUFsyo4x6OeounjpDNd7/Ep0lKZl0X7GdgyuJxyZKvuvGT0yUrf4Me07qJyiCSoN33Nv91/w
yyfqXm7Qg4G6JFb9q7S0bUYJnWkvEQE+fs7yFPe8ErpfS18YZC/BIsNiduz64ZAWFgXgJsHDiZha
5NaN6ij2NYRGPClTXF3FVBnHSb9v5/kCxgj47zCXlyHc9VGExlrPn7XeRFyYGcO+Lz2G2mS+dcPy
qVFLmKipx7VDYra12Ppulqx9m+3IPIZXPWrQzq25kMfAyKxpW/UTlt7i00vKLqAYwdpBp4ezmGcP
HRRI9OkVF6q6D1vjLWxCtt+8duSQ0+EVjmTdXqreXi5Ll9zNxbOLUP/EBARvv/EdNY8wBNlfwIGc
nWtQoxj0IQgBqvm95dzzkvuG9r5PNzG9TVTZKdCjSzY2ymUQ8VmtPbbKRexhyyMdvtL3PJk4qqaZ
z25/D8cOcBOktqEmGKCQXnmV62nTCFIdk2q4FrMnJUHaZzN4W8+kTjXa9a+isdg2puUX6Gfa3moj
JdeIRqwmlnyVw9B1M6q4AacEHQu1pSxutgO1cyrtPordIIMcHrhNN/g2AxvU13MSVcouIaRnYyVb
nT+Y2u5wyzqy21hTnAReGc9s9YAHdMmIh216g1vFFrTqnN1gjJ/RCemRcyC8kZ3PoryS9JHsp84R
Z9YK9qbPzZrJnjZkrRl90EwmnfGseddyucRz+0Oo2NkFhxq+YPdm7nV6AUbhEUKgbh1kmIEo4AeY
VI7mqOipmoN06enXdHxZm4FNP5vhOoDTCy9O8q74/FI/dZtPIRgwDKNy4WtIVr5So4aYtfi6sSg8
09ufyBFR0Bs4RQWdsUYvXWLWpNzgE48Zbwaj+HRmI2M3TFBKj0In+QDksGkWfWZ9VYxHB220VOjT
pJxC1O5Oa+xci9aipehcRoq+nZvZ2o+UT/w6crZpmtH95/d6oyzIzV2zU6HdQeIq86A3wfJZk3qn
dEZNEAIc2tbW2j2JbfclVsSLBQcQEAoLBqolV5wDrEFyyhUqyppIltDK4cPpso8lVd87tqthPOU+
7WpZWhK/m3hxt7Mgq7lNgbDMzO9by5qflDpJD3ZZTFdtaDzS662DirwWSjUbKxw+zMnbKj2cJAb1
DhAcN+1MIJOnY8pIqnNpiD96H1k3npOQhGT0e7tWHovCre8sIPmhdXQb4FwyUmcXee5VUyVIMjQm
cho+dLPckixNIxKXDoq+nVJrajp0qXmTsDOeFz+GsnmDXmncWw71DmJPC2DkrOmjRRkelcmCS9xe
Z3kcHTTDRDOPymVTMq+pYbWLQVQyIPbJdVrZJlUsAhkcJdZOaGLw0NUaF29FYSxDs0qNBZVzWkL4
0VDVXtQ0QmGUNZ/IIhr6V0ZzXo+EPt4YlqoddQV1Ic1tA/LVOLNagHsUVeOLMhfgH7P5YlrCuo4d
LmwLMvGcznABpUgjdfNyn6qDsmWRfj0VGdIlVy7b8QsRnsBSTq/QCihReDUTG0zqaW3tRisl42AO
D0wUlxbs0jkP5+TQhcvdnA7hYcooe4yqc5ocankZ3YBTj64kH2iZe7D3jyFhn8+FC51bw6OkzT0l
vCimhexsZ40y5KwaZ1FP6VUTulcFA4nQqktXLeotHFjf0Ob4Igz7tU9gIalmGB6yqXpsusU9F3Xz
YFGwWNTSOejFfae6y+2CyGTbLEWzA0YOedSryn2i27afqqGDHX9JT4AuH9SCxk3IzmJXDolE5Gov
PSYJVm6bdijGa7Bt1U05XqIQVf7isjitZOx1IW8WGYa73vz1mJvlf5KIFUeoOsOpdgemxUiECApW
efz6qAq4tagYz8iTn761zCppCrQK/nUfriSmSF3uH3SczkMxw60ooy9keWzXVt37elOtqnlj0CFx
G29JD/UZ3wdNS0XaKjyvkIcy1vf7ft+8RQj+trb02WprQjmC3An6bhy00ie6/mC9SVCeUlYUQMem
eDgzkFvYtTLfmQocXask9zsmcj0cisjdCq17WQkkq8b452Zcg+elnXhWlLvGBH8lOtqKIqKsvupr
19dYb1QGdjYgUK4jHbP4v26GVppKhlj5Bp2sLx6udvP1cJUxr0eemRwqXZ33q8B6RUyw1gpBSkh0
RutFy5F6crE6pVczzLcHZj1cVf2NpBbTFrxZBfBsPHAN9B0pnui6d1lHurwncMm1sbKwRR00tCTS
/FqW0grUSMtJFVpghEUskOH9hw5Xke+EkJ8Gys42Q6vehippedKH++OAoSu5aNtE2ZD+Fp1aqbRf
JfTr0TdGxZycX4IR/FtwvUqtq1ogPJxd8utC6VCSnpnVLpOVObb09T6+Kiqkjk7nVyHgStpeeml5
X4/MNhMHyxGB0Eas8PJmPcrb3tySPPM6yKeGatD3BD4DPe9O68m3HiXY8zlBp3L2tTTHtC7Ptoi1
joaYh0O+JHkiEvqUShN2It9xL0814VlTfRiLHJiLhoE5wxi+3qy4jlo6eKmnouOLUHhIw/iyoFim
y8seuHz6Titdtc9rtuiaULreLc263U6G+LBctUdZRBW2NyLWsJJFkK5+9u9DeX+O0yTIPDLHVnPM
d4zlj1nmxzsDar3F7VZ65UUUbMNXV4y6iAubuPDbIaKwZdjGYfErRpdMJ0O+g/UNre+FZnKlZaeG
WGS+k28Ls3QQMUzUxN6V5d5GQ7qaMhzF6U5t4uXtwTVThhL93jJHgI9ixnaaVqRF5/Im40IJ2ioF
Gi1JKesN1/Q/R/OaCP1zf/2xuj6IaHsEtsUe+V//zwbpiAJT3u+FXrS//nq1Bf3WsVM//yd3Z7Ic
N5Jt2195VuOHNDh6DGoSfcMI9qKkCUyiJPR9j6+/y51ZGZkalNmd3oFgQJAMRQPA3c/Ze+2pmnhv
tSXZBmrXosXEXbxnbiIfxLQQrPIm5j5/+82hheqKeotTUG7ULxKjkSB55rQJdU4JA+9OZTv5QR3p
Mh1T7flm87nuO3erjhpcuWKrhwhmx6WyN5VWID4oybMymc5+/AUJIYRV//OQqOu973BXGT0Wqavb
05vEN25Sq0IVLj9b9bEiMWhP6lBtUA93fzv87VciAiQPg0RxK74DZSYETyUcxq0WNiAvKHiyzLby
e7RS0s2EBl8PQ/Qtihzg2j1nptqlH3tBu+bAin0oSVk7epK6FShXHnDo4uSpXcq49WapGRO68lFT
36aCBvxtV8nXPQR8bhwNe6gJ9KAYwtmCILYOKXBL5cYnG9TbVpqOFQrvxu3lq8NYhvGqPbWJqvrL
MvbIvv4CxP8OjA/GWd/Tx9x/vB2JrVB7BffPaUAVR5m4wV6nk0L21w/tFgEVyicCu8KZFR74MsUT
4AJCbqJ2Jw1+LDXtbg28rzvlBpyeRO6pwylsWIHmcdKfOknQFcNxsJr+pDYmoz73Jnk8Cu1qRFJC
+I+TUB46Yf/nOWlTf9uJ0Xr42/mtdvHmOBAMCRVSh5UZ4ckS4vy331Nntt6Jq7A1pLq3k1/9zu3/
qEUlvUAVaXTy/40jGUdcTMxgUSX/+QLVn7QO/qX1RGbdytPHBcl6hL+HKBW6bvIij+Teb4fqB2Za
uuv/20AD2zH+K9DgATRsO2fDtyL+ZzPl4w//bKa41h+Ob6AkoyWPTvPvUANP/8MWCI/4MdR42xT8
d/9pphh/8JCDOPo/LIQb1MD/wxU2OAPhiY9Oy/+uuaL/M+IBP49rWabpCt2wXCEciVao3r89xUXY
/vtf4v+TWY/ko9JhdWfVM0IYQHx58mzNaNXIj6pa6CChJu5pSS47Q4co61Fb2uWevm4LeJk+9MGn
CpFOK6Um3Wjt/aVrWFthNss5PcEi0wF1smG6K932cfSNlqjrDt94NCEUi6x1dJcPjrcCG0BtuOef
CZgoNKenaWSF4os30juTTRAvqFxpDfJcaUQ9g2sxi7qTDD8h4qj8njQgiZsUxTHYodUy+tGBC8PZ
YlaAslVYyaYFWEmkYO/tZxc1T5uGb74po301u2cqgSywgbV5Rkb7ypo1Thpyx6Cx0vEcDqHhfonQ
kO4F2TdzG/4aW6TIJr1LZBnrbK78O8SesE+NSVtpWXbKFrCOrjPG+xz8+LomJXPX4sgGuxqQahCT
850llr4KejFvFvRRa12b0qNrNN/NOf4VBR4VL1N7dVwUsyyJ6W7MMULSzDvmA00PBNoXNwAp6Cde
coyJzYS3PE7YTVI8FEUEugAc/7gOnGXa9Jbr0VOgYEfSVX1cDLLWiImKr3ME5j/x/VPpDBcMPd1Z
ON/bCKWkKausmuleHJdg1ilpe0RgVbpvwDaudaBlm2FygdS3BhopWKLuXHfEl2c6ZRyk6oNueaya
0X6bSfxmGbaPGnomtjakMIYlg4TnJadS4rYvYFfOQzMuaPS9QzSsUo8EQ13r3gNRfmtodlF/dO57
32UhLctIroNOBPI1NPi2uywZ3YKsDO/tkiIOw5Vx9Q3WtKX1xRV5d0/y6x1G3+qsDQhZfZe2j25m
m3Hx9mapzS9BT+WkBbufQJc9zwuc3zGlLxZ6WLb64HXyIdU4petizYhIw8WYsCu6ArVDGlHwd6Aj
eGFN8c6xhkPuGRNZbyXdfneE6xr9aDJqnDGxBEi2hr2gw24XVEtTq12nE/BguEGrPAzNJ4QH0ai5
QLWHDZg0bCIttcZgnKqd7mTijj9Byt5xnqB4oUSqdVRorPChH0KC2SajPy7VgF1jcL92KGEP+kS5
KKuckDZKBzmj0z9PjLtA4g2P4Mv6orv1jxEe2iaZ2mffocwUtsFX7OMoD4rnJQKV2RfxxfKQNktw
bAFDm66Krm/EYH72iWVoF73dwBxYNlBp6XZqvNWsavfl7FzKb/HizMzpacLNxjO9MaZlxfhI02+n
C2r2jkHdaM7DfRYHL2g3fnoAkVn4j+hg7fkoEmPvkr04O/SQ8k5vKegUv/IG7a1kNkdkVHG+IGXR
qW2KsLmzsUetvAbgSgG0eQ0x4MyLNR/5lL/HCXq6IhbrghsSYWrud3JU93Qt6nvT918a0dy1DYZw
x7WTjePn3blLX/0U47QMca4wWVNkzR/Tr2IafqRM5lbLhOFoZiyPYrKdxqrDBVcSdUHPbUEdvCSf
g5oidGh7a4w9xUL0M7VcxFJMbB3rHHhkDKCQF1C40xFMsfXddLLlJDDkF9NQ70cXQUUQdKAqDZ8+
I3M14ca0KlOBqMWKIRghQU9rmYAlMMPFIcZxMvv00n5sTHAO1RTlB8PmZiQspqwLpRYqrOG8R2vu
F6+Z0frHMq9RsJ/THtgtUyiNkhrGvL3lGcahMZYN/ZV8m3sw472x3YyZKfHyVHh1863MqK910OTo
2M3RYTRhjtvCbg79lH4a4iHYjG2M2BGTyZZ25lyTYjh1dvtpIV9BH7uXjm7COhk9yl4Lt4slj86E
DQRrx5RIDuvRHYzdWFKXqkK8FWUyv1YZLWXJs3z6vGQmOQMgXbaLd5wHkihy115PZIy7EzKd2dRT
ROMnU/qEC39lW+ZpHFN063OHJpIm2SV1YmfT2e8g01AE9ubGn3OSKHL3XfNt/NZ5sNeMnPO30Y0t
LbsAURhta2c8aQ7plK79w8rFk45fSCaaa9sGoa0D9gzDVvx96aCs9nHx1m0lnF5L3GKjhyLZgLLY
dAGIkuDg9vp3nabutjOjPSwBSuWVOIQlwTV+0B+1SC4VaXkBcd+YofmrdopPqc0NY26QJNH9WS+k
gRGtTOG0t3XMCX52CRYgyOXMqdAZ/poC/7NpxBfbQkE61zV8yoLrmInIftAdHMhFuKlaM9ks/byz
KW7MRJuXNTj6Ck4QRVSTruS1G4LHugFMkRtkjPmcRBjLSl98qXEr4Z6Zo10YgWbWjOHYYQI9oTjs
IB07aMi9Z70UHTYGA5lrJ9Wa+nBcPM/YmZXLUJwRShxsPPbXccFnTC94X6dMPBxCExuxHAuKvGRu
Pk7ZciwTTjko67TFgvjrQCnmEgJ/SfqUt2L3BQZB+lcy4DP0zWsOGFdraa6bQpirReYegskeqVyP
795AT7nx9kYCxX0ma2j24VnU6OPtHAIC3dq0nt+BeYcbVv0xX8+4F7616cL0ffTdIwJ0Z13bb/Hs
vdtRToW/+dR6smjaPQhrfAsxW2+Sur3XEiJ9p2AtXP/cOaiQeYFdkWBA7C+ahWaSvM1LHabOMc4Y
ZN2h2xbcC9Y9uDnGtnnbBXUF4IKbZBUc44EE7dqHsAMHhTXod3oYeYxeIHWiE+2RO1HVTEescNej
kbijzX5P+/5TOufDik4mrCBOrs40L2UQhfsEs+5aT4xjWJZv8ISQjXB3W0Mn3ceiffX9hnCmOf1h
TLVHNJJ5T3n+dUnwhZDzQpaxjTSVYLBz2M17Tu6tF5HxWFcV3zsA+YREiCrLngr0sUVdY3d0dmlO
qJYfUKbxe9JVvRf0RzjOcncfEBfkRETl0f+gdZCCtmdFx9yqMslhzW2ssL2TZHTWhpPuFa8hixnz
wMiOHlmqgNRm7OycZl4OBQ8UElHbGoITROzHIBynUyPLoreNekwRINRjnABMOZ2BtZFcs5IE/edG
oQsanUtWC3fKwa/qPvRjWH6rYy7O7Ih/ARh33n5UqpbBAbJB/jzEqHI+JtVznvYWgXyIQRXdRkFl
1EbVAm+MGbsanY16I5paqatioiKmqNri3AGGtASWPrWYlxu1pzbqN9q+fgeI1X7AtG8FSfUcH895
ezpRBYyS1ZxWx6T+rrgj5fAcxrp/dHC57CstvUbYHU0YGrFF1DNgEndhhR57wdFFPvYn29tbCnY/
/gtVcOhRW0yMWR9Sg0au1JvcZeWpdv+mP5BKhN8eU0CU3x4LgAvkrdkcfnv8dugFpKgnydJy3+JG
HqnCqiye/a2C5ozuslbHlmt/IpvJh9FIwOrta1XshuxW3ssmiXdSP3em8VOeEg9bqMd0NywPLX29
2x+rvd+esEmxbThuFH8QF1RtUW1UxU4BGNRh3NpUg91sxklMjVc9VarOMfWEH7th4LwZaelsVaFa
lRXVXqqgHUQNy8Gk//EBBckisVnGkavVKRDHK8CyBFKHok1s0q0BwH58bR8g8Y999dknDndzROc4
XYqJs1yVsBWdRe3RW6IILTdjd0krxADGYiG6/iCiqN2wdii7w9m1QZfxtro3dRmpjesmfAuVvKIK
G+qPF7OoEZUPVlvW68yCi2iG4npSh2pPl4fWQP9nrY79IUlZiXZbsiqcA5jHL4QS9OcyHlAz8Qi2
3uaBh9ct8cYvNn16pBNbg4Dmtg726bxMT6K9sxAxPXmxvbeb4HMTNNnJ1UZaPkyld2lXN7vKDRIc
s9jOrOqlKE17l3oE5pkY+WyQAfuonBkuezOV90sWc048I86TMw+DMplFYtsKGzcJVF6WHNrFeTeE
SGhLOXT+6dOIxcVMl+jXus8ELS7TW7ckoBzFxCwiTLUj5IIYo2abnqmZ0ZsfgvxqgAzf1w4JIp3L
0prMwBRNPcJumrb3uo1bytaNcz8NXwajiKF6Zh25eE27TTLD3BBDlJ6csfjFFf5iMdAfG591mabF
xMLoerbLMexsslGyW9uHrtWlqcoJj7M2W+RWBSRNSHxbOMRXw2RGKBp4IqMCaKRGV6+WhKVmJcu/
CnE8ymbJrHAZavf24G+/o36qQMq33ytbDEMNUgn0cxf1s0zhN9TuMgCxLifjgdDq8rR4EIKE3KjD
jw3LEoCDKeN8T9k/YTlDw2mBsRXpdHgnFNp+729qh8K5NvgPk74MO/VEWPFpE8hna1JKmmmzTEfy
a28/C4qi3gwaai/1WC2X+PqMGV3+YS83t6e4HRYteVnGHOeblvYFHgk85wcJREE6VpyqjKTAldq9
bTIvafejMx6TDNmIZRcQq+SlwMnONZIVtVyCio/Hbj9Qe2rjNP4oAcdhte8LGqvyb9UmTOdvRptA
U/nroaqtLHpQjPmV/LzU55JUbozsy8IXojM9wG19B6TF2yk+t/oeHAWCVt9rmJf+vFa7inmtm/ab
MHHIQI00JGDSOCHQM08GrhigGaBkB99FQprz1ho7NE6EjRsHj4mTLe8tCmWs9vyKr/i3xyxDkL42
Gn6Ghi/YhLJHVMjh1x/VW8YFW7tOTMjM8kjSZnzUFgfzNJPIcb7QJgGkLZtBam/I83mfaeMhlMQ4
7F4znSLjwMI13DZcGugKY1T96hUs6oaIcP3PF9iMliHBVxHwaP73yZntHUH3iLPolCWZ1h694euc
jJSO+xnlu27sAzlAGk7c7CzPezTle1WV7CZJw+6sjqdsKoEKysCQZArJ51vjYkTXBsHHAop29NKf
Cu+rNvhSrfygqL56rjXtmWijco/E6jTK2q7aQOknQcvl4xbyZFN/p37Qq4o+0fSyKKy2fdqAbqY9
DX2A+vDHb8knuv2PHwTh//qYp8rMt2dQe+rvbo/dDm9PfXt5t8eSmos1CKmZtW7yKbg9s/plVzHq
Pl777W+izIsOizC2t4c+fkUz6FA6didBwSbNdwkogv3t7NCn3KsmRTlTRe8ZelnicynD/ypPFK8i
4PWya6EeLJfpdey6aGclxMktIxYUSSVHFx5vLHiFK12dMurMVSfybTO53rUJYmOHTo5wlvExMWlc
eZKWhARxpiNFf3Ipcqw2RQlWuZPjcJW4DCaK+K5ehN4Mz6MBu8VDIxDGYAId2e1zZQfJ85CaebmI
T7wFQoq7k5nX8TGymsRda2OQHFXzI57Fg8g6P0ZbKznltKfUczCK04kdF7vbNyLjvkT3JwbMQ9px
/X888tmC+vLfjBX3zc+wLP71/34WdHLm449//8v4+JM/OwHU1v+wHGKbTcdzYBxLF8P4s+3+/S8N
Wx9B0LbtuLpw0GfZfwt7dugE8DOAyIbh2qbPa6CS1EX//pcl/mDARf9veo7lEgbt/686Abg0qPQT
hMGrlq8WiwUh1JS4aJ8ZJo1tQ/9nJyBt+yUdez9GKfrV0+uWeyqMP+pSyFPH+TBn4S4o+0+RWQdM
z2im0fR/9ab4R6hH7dqLqamrLuNt89F/TMy7ybHFJptMGSdfntSmAT+HHhLeh5ro2vISmjppG5y0
Sxb2BsoNNqXLdHTJE2PTlfA00XAcHSHKbRdRDkoyx9k70+JRQ43Ar6bDCI4gTw+9OZwD03rnJhw8
MMMCCWX6n+h1ZwTmUowHOuX4QNvH+YE5WvzI1O4YYKEVk0f+R5tfbO6ERyxW32MW11WwaOfQYtld
a2Ox+0gsUC1SbvTFB0hMdVAdY/pUjTA36tKBLVFUezuzr+mgpxCmMDSgbvyBc+Jdj0znNGVcvmVV
pqs4p7BkeZQDxyF2CGzsd4UAsFHJDYGc5snMvo15yLCGy3zTWDhXQ96NlnyMjLdhRA1TakBBzPAy
pfBh1IhThI526FwqkHUYntOl7WTVB0PoQEbYX8wwH6DHAa8tmZkepBD15nT+N3RHVbYdxi5Gt5u9
jGZyl0R6dp5nZIJzSRqh0aTuyesje9Prxj1O/o3QrF0qIEoiMMa2GhoZS7goIwpcH1pmsw4VRY3a
lZSR0Bk9hoHXgg4qkHEKmdVkUyFeTUgSz8FiGjIkjipf6O2MPCR7xh3E0fT//tH/9k3cvp0yTq2t
1vS/TKvY6+iqD0wX0AF5U7VtJCFTbWC0NluvtH/qbjmjkhjbU+gABO6lbMWRF4Pau20mLWppbpMj
ZDHqqxFfbdQb+u0Q9hUr0QV8d2MIGiGMKstH//xjl/iqhzGDPxALAx35f8YZtXc7VAPA4jbWwQOp
rb5pNRVRe7eNOhnU4TJP8J9sEBwfzX859XDVWl0FfqgH1dkBrfGzmQNkUbg59dHdNrfHzMgFPpV8
zApUWMDH1EGlCKjhWM0XsmWURT3KObFczKpQB7WZ5GpbXee5wi+i7kZnL1fHajrWKFmLiuv42zG2
Egf9jdUCAd96cZCfItCGIAKyb2Gq07EfSpphGsX1PO2Wk+kR5W7LjTpUG4NgSaKbK41S0pcEiKWA
UlUNRXpAaWVuIEcDBDc8Br5J6jQ8Fv0UEou5wGbRnZsxePNKuBsowlDi9trJM80XpFL5blRFGvWi
EDkxTTzp8jNWDwhZnVEb8689dei3WMJ94nkw2KFmU/PBoDX2AA7otelIRwtxTIkMOzs5aDGkF+EW
+cLC+2aja9qM2muMd4s1fY7zxqeTH0Una3nlk6UwF1rMJQKTzRD5Peuvmrt2ZAPh6sJz41ov2Iry
nXqJtVyqRTl23Mkx8s0k12vqB0Oc5PVnV/fr4zzWDnqEMXmZ527hiqblky6PrV+j9iUMdtsP7ZV1
3/eugR1vaiOJo8NdHFK3kyMd/ozgR+yL7AgxhdjdvNsYQfOceXp8CNP+k27VB98bTWlk/ZYTpUvR
In/0dz39pVOc63djHme7ouY3akSooUxE68fEBwqUXSrPLfbeNH2ZkDaIKf0SWqV/NKcEFGDu4ZOr
Fjyu8lSYiA3H/wLgWP8SkKG8LUWO7b7vr7FBXGeZyCCyogeMNcTtPuTdYRauiCSdHYJh4MCmUXFH
/FLOLWKI76yCDHeXsynMLz1ph0AYFhJs0RWmVnxEAn4R9fTsRa0AbBBQG8ldfzUmPXrqnvHN9qZD
bY/nRa4MKg84dzNFLYr/+RORxGDSEuLHvaj4kZrgACavf9cgxJ7wdbhb08s8FCjtAtCA8EUNBaw/
vMbgDvZVMlNx9siOm8lPi6dCJm7P4xoYwb1pJubZpcp0LFKvW5EfHNKgRkNCaLUdpHvgAOhzDauj
+FKetcY3WdfUcBqntt63PYg6sw0o68e9gd3uni6usbUpIayJIF+DFQ1AHy50fe0Y4BN+JHrbnuAe
XppU3ExzZ5o9NpU8/TmLRacAPL/0ACnwBI4vZIsb28XUgDaaLm2tzsS1TWSrA4zHFwbkmoQArLri
SdFdPXSLTZ/PLaazUaTaFTcofxz+iObMuXqZlm3qoAKuEeSvU9VNuEISsQMf+ZX2QYhPWTsV5lKv
IqcLH+asOpudp+8WuFea1mjX3gFQF45Q4vp8sFeDnU5IIpp2Z1tURqT1z/V6cfEqu9rkgiAxwTzp
e+YASlwErys2+2xnRKOx9jzzjZTjiLqUr1erpTCOZTRsdD3+kdIvoaMaEErnahe4SmuBzH49MJ4f
uokLaCiiL1ggMAXgDsVfUYujVkAdABGxNQidv/BifriIr+knCm1Ly5O08x+iMB/cPHhkFXBJMz5T
Ry+/wn/7AvF3FUz+ZSxz3KRct6lRQ3ZNwutoRt7ByAjAk5cqGRVUi6KIFlGAnj0X9uviBtpuLiFC
2HitnaJ6TWfs37Z26ptJ7BxL6zeZnuywTNSbMQKS21vRp9Lx3zMjYTihMbDxdFu7LuSr52WyJ1iY
a1LgNsJ1km3taFpDoe8ffMlLHPAjMzMY30Nw6lRDguSwZIBGu2PkiLex1Y1NpVlfoBicRnI6wDi/
dizqN5Nm/Uob134smhfE/XeVH05bN+xS5CAOYHGrME5FOfByk+DQmpQ+AzvNt6gNGs2YHozUf+aF
PsSyidqCacS+Fq1jKSXLnZ/JbH5eqtBYO7V+Z+qBt7V0/CihiRUysq49q6jdIFXW+N1IHM517ZIH
eKa8LD7rZv2rKpHMN4Me7crM0WieaMXKpJ4HZqXe4sr/PtnBfaL59W7S60scLMm2HCJnPaXiruun
qzkDKeyL9NFwwRvqqGPboXux+o3ZRvdQDJtz5OSs7unsQdEC4JgOYpUK0LcQAWzaXCMWWnxLmGyh
7NQVWJFhat/I3uw31X1cYgACV0FgsMwQcdpsb6Y93lPb/GbbX1GiBOcmwJ5qI3Ygd5wldQ2OKE/T
h9FlKqNb0EVpSbdF+x3qUbZzAa4tRbuL+uJzFMbMxBegNhnWBJpgb5FHuaePkeQu1G2qaEQaXuln
hC+gXSzf3SI1/VGAXTvyQWR4K+8rnLx+pTUU4HKEOuvITWwARORyLBXDEUEsVMFwpIzkS2/MLPRP
w4QQ36y8lcGIfZ4FSpc46K+MpZhY+ofGwzAhgljbGEhw+gKPxohNZQWnoUQ+krDM0Yct5gDoaqiJ
I/BLVH9kuUgdqz2lyFWHY4ujc9aYksnli9qo0v7tkCGx2BG08WmywO0MeZFs2eBpJPIYZ63UE8uN
qvP/dkjv0D6G06kwmO+ZjCYQcedn02x0wK8VlmF67Ge3d71NVUNEU9V7qhkZqyQYQDD+GiIsiYEo
slez1Oed5rfzFmk6kxtBbFufRe8Khn9TYytJdjKRPLvymAYdaMpuclnaci2UEQaly1UuoyAKM0A7
KTcCwNc+juI71VgBsfItxf+4NY38GI/DsFcPNyLGtGagj8GkbJb1jF6SahZrDAIodDqJtpnL04sy
Hs3hHzMuna2nLAgiruzjoH9oyZWgXG2U7twIc8C8lIdvLQnVpsgreCU+iruVakQo9Xtn2bO+Vcc+
xhN6ke696kfkCjeudhV+XPX/1KGQObH0vWUtj85uDElO7nLvwtyiMzHEwikrdde51UlitMSzbZaf
wPENB0YRrF2THl7Cob4sVm69WGGwTkzvQctLTu5SaPcQEH/0Ee0DGakDla0vd16FKDnokunqyU0Q
dT+XzMl2me3OJ20kO5WSOyvYCIDrJhuEto8C/WtcMH0SDpaRucKSM1Rr0gJsHIicIlFc1qBrcude
DPMhKJgvFJHzrS8t+64mRCGL4vBa+BVL0xxAb6oRx+w4MNLaxvg2seTC/lk+AXfLq2etLteUGN/Q
HYQvjqehiqlie8NqXJPVaft1gFGPVRhfpTX8mkl3uHSiM1ZtRp82letFhMfW1rLJfEGH1dxHfdjc
j44tdQEl1MTEPnPmgXWLuGU6sSi4Kkt6HbFjhxtLi6aL4c9oAdoLVbkrXwTQssxOHizxE7RIerXq
I6Yyk5ZERZOlSBpQPRlwyQUwf9665a71Z/oxVTzf0xBApesE6yEV/aYtp+kx703Q6wijhjFn/c8J
A5AGNFVVI3zoXaKY9YUAlzBvjlPjbYLCaq7+HLfXvpxaYiEHxvMpTi6tQ9yDPjY/7ZmigR8Ge3fd
1UtHCA2Y7Gm2HtrYK88mxrAV4c/wIVteum2Ga8vnFgw07OQwv0d5qS9nVkzHdvD0l9kl4MHODIOY
s/ZHbRCtk9AMPFDS22noAbdljdVxjgeucjE/IFP47HrWQwRI8EjHC9e4bT8mU4RyMp2+YWH5qhWz
+dDN9XClwbUu3EK72LoZ7P0eGiDRPfvS0i0YuXr/aAI2APo0wZILlj3Th+sgiuxc2APzOW9dEGsC
39pBUG9iJxNYNLmz0bvpTVHfY4h23PieotmdPYMdTQztrGMlPVhT/o4cwdnOfkZ4hZckV8ODCoXE
Y3pM67A4DAzSIxtWzfOdOxknnRnFdqA7tV4aIY5N9nn2EpYnJd9rRrjNJuqhRPQjoIeoTVoUPrq5
oo3icnJVKDkjz6dPz6uJmcEX3Gb27TKba1BpvNPGRzrAgtWg6ICnPHkrHRayS9rd0TzQ0uARmuRT
TZXmwNMCTUB6zSgPn1hrXGhuaY03dtyKdKKUHLfbKA6COy+YzO2cWyf4Oo9wd/CeEx18p/ZYohjr
VEt0lENNgVkJ2WPBNJV1T7jORpB8rPouWhRm0NuehkRSNgM9OQ8+NSCtTOhDDriQS8C7Vhn3UDwQ
5whYCDvp90jGYavXWDsRGp+svHae07SPnsBIrt7q1N6DNpXJPDoNUdY4WpigsLyfSKcASDS8RlOg
P+nFl77j+irLaFcPuX4dHFInubum66L5LuBwr4md6GAB62RtGTntlTb3VxjOmZPhNblvgeDeexUJ
SFn7HROOpKebzTGieflC7vwJDLp3rBueIkvKH6O4ywbPWcMzx1DcdPCEw6a86pa9T4ZZrKKm7s54
Vr65mTDvfJR2a4QkFm5MmpiEyUDRsltMSKX2o6/ceYfoFU9y4XxKm3Ig2CB57ju/uYrILo+9BQ9S
3mPbpX0KQTWi77DHq0hylvczkRhugAGxaNZ6mdN20TNOhD4CZ+8JHPljeOltRExlmz9EJi1cu/nS
BoImlDc9uh5Qp7jkDOyCnj4DdXi7y8ctEbx4T91UW5HrXu1c13/lRpMdxWwcWQK/V3aTXeYQDnTn
4CUNss7dHxcChLZQGL1NORonw4v6Xea1SEZ1D/s390jOmM8pCWZMMTtA2oa4j1NfkHA0IGe0QByW
OUkwOJQRv0ZjA+i8uZ+WsX+S1dTpkPWJ+945475rnS3XVHuIHfxe4H7lOVzuw+K7Neo6l8OAOA3n
6SS+M8UYD2kxY1a1MdInUXFc6ARuih4/cJFCLdTiaU/w0cHP3J8J0/ZXi9l9X7OKhK/mEMl1iqq8
Jkx7/kZrw0ajzKXkDDN4OUBnDCtG8Jpect8+JrGTXYcUVSPT62E9Nik9+bELsIhNiGwN/1e7ADEp
nK5jqguB33VsFwJD4K2Ckgl2L4qXmvTteZm1tRchXbYnw9t1iDC3Uxy30oXdgd9nNq98cPWIBXps
jKuaikGFW+BXy3ZR2X7q4N1toqYU5NqbrzX3aavrJX65dyk1hCPW9zCFFF3eQVIL7+xxOqfxTDGG
yXrXUbe2A6+EzwhX2UCVYAS4huIl34d99j41s7/J5+HJBUWaOQatQA0GQNKTjZkZ9SoH2eC6WXX0
7CR46fVeMpm/WeNCEjSNcYCNAkNwSp7ZsFQbAYv54iNfJPvLY84ZkZMm0gXc2LnQy+YC/K8aMHiM
CLd3tjfMzyEg3rRNxoMRIJ43AFtvyzaAVhxn0TWzmXvDFEh3PsvXOtaRikXauq/oC2EzTkB9j9/s
pnqK0YNs7TpFb+YEylT+ssypSVmTVhaeoejiA+/b2r5+BxQ02IJdiI4L0x84ij6rVuOZldSvYdGn
O7eVkqoykYIe4xf+Ssomhnkcl2Krz1q8CdPcYswoSY3pKHT0hm1uKyuezkCSdn4Dwpb8xuIVfi4x
w2Zw71jfuiTp36w+YWRbMggYXvuO0zYSK+6SVzziVKIK2z5j+tiZujWgeoTLrtkF0BxhBXs7bbSN
VTWUP1vxVDDQhXXu34VD9DZnPnNEyAaIzti4QVmfc9QT7WDRQGackSS5lPFwysptBCcU8Fmm3YU2
qv7Eb5tDLjDyCjBDhTxhzcbYpBY0HoQKF8tvtX1aVJ914FF35UiOt8urnzQIPwgRkeFTNjtkS/At
D6vqdeZCjAd4aZHtT09aPe6XSgufk6A4jK3NOVbQ/xCJYAHaeuXe9lAQ+0jJx3y0NhlL222uh/a6
Y6DBhwhHdmitENvSYB5GvxjOUYN2hWFe2wSdidtM/i8tlVsgQwsDKbqhjQd2MM0Tots6W7yY4P02
ztSOa49mDcuHGtxs8lQ6hb8t+E/X3tAaYDqZoaZ1efXC65Q19rlJ0SJ0dZYduzR7FBo5aP7IF+D6
nY3PC5AtbD4GAJbYa49U3mNs4CTBFHehMCEZNRpZNUZ7Jl2o21ntgIUrmhJaQa44kpT7TkQb7JPB
6/YBXJcrom/0IbUID8yKduYY8okA1djGi0fp2Biqo116rNcw62+oQQ4bd9RMdDJasVcftIjI5xRi
vmo1qmcz0M9uxTyY5dnASLRILU5Se4eOBMcgdptH3Djrsaq43YK3mZ2vmgXXo/DKFz1LloMdmhrZ
wrg9ZqO7lPn4BXCB4C4L3yaYLCqKeb+AFqGMeje26WernoiIyBfzDg+Nv6/n/HuXp80K5ZR78Ac9
ox5Z0Dkxi7vYYXIRUF7dAFZIzpLWLbRKo/RNx/KYupV+pFF49svknjE5hPQRZBfy4mG2puUVbsUO
g3+8r6aYhaEdPgXUNi8FKMt4/BwX/8PdeWxHjmRp+lXq9B450GJO9yxcO52aDJLBDU4IBrTWePr5
zDwywGRH1nTNsjagmUE4AAIws3t/EQ2XbgKE0/aNamu6rX2ROh6TtEK5t+LYOcmFW/cxh6vjtWpA
arRglezMActsN2AIWWVuvY8Gx7lC8zm/4rLdLlJuzNj+bFnYPfmi1jrxZ4gZ9YlJfU8An2/BYNjP
maPk4KnUAvFn/R6HofoUR22/npizbp1k3Jb6NNznYjF6zTbNu3uvZ6aaj3F9U5lPpeN1J9NCJZfJ
g36pOKg4zhUS9EkaV+gdafGx8MDr56l2qyPo+4BILc/6hOZxNM7I4Joa+hj849ZhUzpHpYvddaSa
u9IiYdnPdQRykrGrx7drXYEbv0iy+QbLDu1QFONXs6+ig84/9RpBsLWSTdGVF3SQNUINjlLcfRtG
y7yLeQw9uuSHHoxrmKrXSlBo18x5j7PqMKlDvd/s8TnN06NZWM2NpyFtVJcoJ+dNd0OAsDoNiGkS
3zaTk41Wk2cRuE0njAbcelMpBp0BU1OoI8kmT6z6WGZ8hDNUi688sNUxEadbt+UhMtAnZ5h52dV5
deUQOowsjH/S0ngcLP1U1pW7V+IgOgYu8HO9akmeVF5yk0z9zewEPTzZeN8k3rAyvSI64rtCnAbL
uMFEyzsGb9Ro+KaRwERujI8natukeFqk37dakRsAzNEuzTOP97rH2C+u39TYrvZe7n4NJ4dwSp9d
Fy02OwPMpXXlV93Wqufr2ihCkIbotYcEp1cl+eH9NI7t3kzp6mOmTbtBaEd1eVXuIqXcuxXI/lAP
uqfMqi87ANtHwyHfPE8O7DBwFnjWDOHJStt71e2g1xQt5zoyTC/d7rH0PfeSAO5joNGXIHZKrjdC
393unCOI9KKpyiOgIePInJuHo2P2NiENnVnEdrW5qunXsNtpK/euHQlPDRa+DoqimMBOkbHI0bsg
lNO8GcGIkgnKVYFqFYcozreGSifTdM1zbhef1alo1/40ICDIyNYd4628js6tMFWbnechzHmAoyA9
DFr3KXT7bovOmkLa7Wb2n+wRRHmvVDOfQJsAsUfmFnFxPAVa87FMTpqpji+mRb8z1Ga2E1y6cy5f
ZPs+5P1kBlC2BX73GFZ5viOaS7A3E7EkNNLg4TXFtvPBXxdQA2e0L9Ykn/KN4nUpXwLMQ6RTvJar
2ToVhN5zPW6aNUkriG/CLnHykIE2bKAz2hAyfDfN8QKgVAo9NsIpVg3uAlR3V60g7su8vcQJMYYa
DgiQo4kfAU1Qsy+ZAc5wVJWDV9+AfE/3EmkmvczV1HOAJaG20tjacBFAGdlUhlBdjdsBM1gWYRpf
+20Lf4BQzUUzYWZqjjzcqNIVJz+pmSlb+h0vS73q7erJmgedOUsEHY25THGKUw29xizINqrnEsaw
tbI8TbwhTphMRzQxR4LQM9pTQg3BkQoJUvB3xnaGOOgnLUbBMYjRIfOwEV75QswDQiSScgkS8/JK
5AJyd32RiiDf0qYYeryDiPFJ4p2WPLRvMEpKmI1YwkFRXrksFQJdv1RlySknlAXQLkRxGxkTv8bZ
U5bcXyVZDcW9KnT9cW6r67DKQJuXI36SQY8mgBX6F4NYeKAu0UdSMGD+Rc226L2OM4wEiZ+aMQfH
6lRAqUpsU84LWZ11BqNxXHgrMxsvezeZTk0wq4wDuBni3HAb4+nbSBhGIkEKCV9nouokjclWMOCN
jZp5nxvum1J90SZDQZgCCQuohM1FIuOljEHAHwIs77w43EHr+0kzlyVYoQzkocviyRnfyCYSieMx
dJ5acTmF4J7LRYub3mboYRn24v2RSJnAdi+yYsqJvpXeararr71L0AwyGw4beHpgA/TnojeKy04X
qkthAmrEQpTGlhFhkoPa1jPi5AAVgzAikcxoNG9NN9F2/9Y8bwN6NpTovxfMfZ6AiObBe2DXz33+
BHap5h8qrCmhUsuxHOMdsEvTWIURlGFAADcca2F4W3+oCDpB8vZs1URuSl9wXarAdUHIVl1DVRHa
Nf4VXJfwpH8P6iK9pmpI51qAzPgdg1N4T+/WZmxPagAD10b1ErZr1CIAMUEyhBV3q2ZnTN+38X8H
b8Xt+bD/yLvstogIsv3XfxgA1f7pr4n178jkVWCoJRTO4Rrtpx9jv7KfinGDOIF/R3YUlVDruUhO
wZWxLx4jmD4vGDW9BfvoaII9R6F2Tcb0cnjSLseNc1Qh8SJLhUPvlvhicXr3T/zNqaJI+d9khTWX
PJamGwZMI/55H/Buk4aUnJWa2pVDWHFVCrCbRLx5g8EHyBSYyh5Y2boE5rEy8kd8k8cj4zK+phIH
1EqVGwEQYsjXYoBBMCpkar+pzByDHNGLyEWPXfjOx0S2Ep9JRdCRDG0e1pi5FmvZlvtgyzR7KjdV
jNBcgn/W2q8qAUkH+rugWM/A2hzG5NbUmJdJ5E0kCSvySyHry4ejVPvbnPQvBt/ENfFfnteFhuT9
Ak9aIEuT0A2hZ7qWuh5ykdU+7ha4Ty9NZHJKEhCOhhyIMXqgLgDJqkL7o3Pge0GuxMcBTUNhVMFP
Ws6gHxhKnQGy567alh24RMyqAoo9m1DVwxQts8Gt/b3R97tCMHdMkXNTRA5OlviqVudqwzS41fSj
JQSoMvJiqJ8IMSC5qEQJBGG5GZDvXMnODZUkekiZT1rqhUk2PR395yqtDm0FNLsXKFjiji2APqKg
uCLtZFM7K9BvESS3t74bfXYFGIzk8g8XSgpJdmqySS6WqlbFL9YA3lCp2mIlL1cOi+JWOA7JK5f/
FbdGWLjJov1ylbLk4wDNQyhuguom5S6b44flCnUSpT8v22kHckIqzJ8yVCB+iX4ebBsP6XKxskR8
IT3wOmxlVyW7LlmKqqLf9+aM0TtYIdGFyXXwssmAl3REOiEhW2mUNUKCZESlIpSHaN7O7Yqnc9UQ
TK5pLyHUFqH/s+yLfDoE3PQwwHeX7bKJ/7i7bj2e+QAXQdKRElHvp9281sIW4eAG9vMYKM5F61UW
yaU22ShhhT0Fo54BLi/jTwzM0TOLZhwa4bWPSEqBNRxMB0XpfD444hzkY9uLcz6X5u4us/x29+55
fQetxrHc3TUIi8uzWUD+sirxdAug22+MFJFLIdsjEGPoVzf00Dw5sioXEkq2VD9sgqYkqAAyxxtT
qAxJilMAWI1UM75Re9sr9hgrQXsSayUV6kM190FVel4D4jzuyfCnUI4Nw9e1rdzFhl60LdPuZTm8
LLVAvhAoYCQqDlyHDW+dEFGqTe7XIJRswNgI0SwWsm2SIjS5EGNKhCyTbJyFVJMlRZvk6ndbtuqb
0ivZMRbAWGbGyMuI0mjGZf0ii1NAqGgri3JRuRaaO2ROmkAh77eskHtXS+NyNLmNAsp9lQr5Knnn
k1+335Y6V4p+34XVcIQej5sa70h5EVjiE6VllXdA/QzWvpChckjjnK9XXrRukM8mwXI6rzWBGcDj
msRX77w+1N1tVBvPxTTmWxtosz85W0sc5Lyt3ErWCw3U51KVJdl2Pty7fXKlQxR0SE9arTt7Q1V2
I5wfngVx2A+HWdr0wUCvTa/b704DYNbwkEUQfBIQH6ShUueLrMWiSRXPaxqSS5VtgwaDRZaWxce2
THD/bMtg+sLdyBQFgpLcJp/DH5O4+N/uK3db1hRyv6UuSx9/Spzh0hYAIVI9bsOk97CH9B+FQOpK
+Tgj1LbOWKYQ2dUX00eW+wNiooIwj6eNPpb7Xld5RIN2hfo2yt5zVGMv206gjqWUk1i4lnoP5rTe
LbzMhZz5oS2Pqrcmwg1LcjPVskB4rInHteRr5gM2H9t2wBoJKdB6I7mZciGt1JfquzbR6yGjPvK9
SsVj7yD3lZvc5Hwgfdrh9bPGzeQQD1W20z3z6KYABJK6feV29EdFUy9jG7PMiFwROSAk+HG2UtT+
wbwxkyS5kL8kqaCOfIMqsyA3AewBqVfynJHF7akJ4ExW5RzyKGohSFaAhMRk8Oz/LYuhoFbJBQwQ
C9hcMG/cqdiNAzjqsv8m75JlKHlxKPJyPjb6tdRblHdJyjImTnMTezPWVE1jbbPB+tHFaJF2oFCm
0f1SNSGwPCc4eEkzEYBHP7AIMAH8FCIHfmzECEvqC3pOl6nrvvTvo6IHKyVg4+JxAFGQHuoxhunW
KLN3HPTLQaMLaSqn2SB2dWdr3lPLWHeaguQiGk5FjYJeD7Jrb2GlSAhTB6GOXbxczJicAEJLDn1L
fjop3OvSBUShz48VBqzkVbOLfiDPoTHAKTR0Xi1lQLgod+5isy7XOooeG5Ji2YVciI/thZeNP6vn
FWSE1glKnfgjgi+Ri/MTIIuRnTAIJty+jkJQErqjXDuhg5lyM9fIRZookiDvDjm7X7Vzc8Q3Lrhp
RwutW1SiieEybiW2dGPP6bg/iz1qmfajGTEH1MVQTS40qdUmYOaymhu9tieDRw7b/F6O2m2ewo1K
XKW/kKUqzgiVhySRwoKxbsYVgM6b+c+8q3sqHzuSPKI58YDGy3Uun46evOZ+aZJbnI9BRk9YI9ot
cN4AGG0jOiGpW5amLuY2stiZcQePvsfwzuwYEamDh/ih3LQUBE25kSxJXTZZWlbI7c67zBBVUkGN
l21OVXl7F4czuyTo5IqFOotIlKzzsGsE4IjpMGaDGiVWOyg2pKuyviQXjcuhaJIrQwTCzyW85eE2
Vpxe2pGAcnAyAzwO0bmzbkffxhzHz+nS9fCY1v4AtRMAO2QP0dZCLnJxaNRLJuayyco0ZaMamAm3
YotlxVIdboj/eSYOB1u8I6C+uCCQ6eAIEe01t78mXhUDkDoRcLSwKn7O31wtu8KYGFS5vm829mN6
zbTjXtn6Hrp2ZJLuJ2Fau29jMAsr3T9VNsPzzVTfNwAXomsxS4o3cQCq/KnTv/SI2AgROxfYxDZM
nsz4Rov3OPhkyon8gYM0tc47s3e0E0meleLzfl/mOB+Pl914CZ7FJx/ln1q4zt7atu4wUBy8DSHj
JDsKFZCaLDjXtbMv8kvC4DM99rr9hg8jikA/EPWt2z0OJ47ySggIsO7w0DpHMgwImdxMQIeSZyJr
ZKaCTfjJRlryq8ApgVHWH7twG6LprK07nFhXmDi0yg4LFtPYO+rOzo4dRt0RLHDkKG9Ifcaf6vi2
Ub+mV+quXF1aF+UXfAGukajgFV2jxHIBk3sdv06XmML/IHv4pSlWJFA3yi1+c02+Gl+9/bh2j/p3
7S7fDsfkRd2UT9UGX+ED0Trg2Yf+0K7AD986W0Ci9i2TTtI3R3eTXWmH8mvExLK9xuO0LbfInaTR
zleODX7UyHRtym6nMcJuNwXa85uvzcq4yY/Wbn6EZILR2Z1yHbxN38On8kdxWV2OzPzX9TZDM39l
M83+1JLCvtYfmxdz89Ye5tOxe/WPnFW0n/e4o90J+ONFcXthjAdnj6bUZCKeuYUyETub2VoZ+zzb
2tVLGyO3dj8EW7Qlccezq4OPdpu7SrN9hoQ3GvH2w5xuzHatfjeLuxCJps9BsUPBxTY20H7JLXj1
GkAoCuVGjPMhZpq4OF+0wYr8A5K2pdZijPlany6dO5xf7/Kjvc4f7PEC/1hctY7asFH8ZyBWRbCf
cSrAVYKH41O3m/3L8ODd6Zv8KtiNry0h2+/6JWnrDCqDdwhwRxg300OaIP20a8dDiy6EfwSsUdgY
+K7yL0Z5Qvvuc5ttYv0O1khZXA879VupbMt5Sz5XpYdQkdNZTV+d79hZ9+CgrVPirByAgQyFh7Vx
A1Y2eQLlfbIeewTiTtoOnfJn6zsJ9pXAkPIkXfr3AHuczz0MAH+dvnrtRjHESvNkmof+dXr0ykvd
PKBptA3v0lftDRV5IhPqVw9ryov+i8pTWV1qxZrRzz5PNvhzBkc8+2J7Dc4aj2fgIjgD6s/5vu03
CI85T3he32W37kt1HK8ydYVVRZlf8voraIei4UQ+fpUhmfQ9WNdvHq+PRlJ67eN4ou3SAjubPWfI
4dOBSf8au7gL4w41Vmx0vOwgCEBv6tXwRfmW3gJQWzNJe9Rfgu/JIyAPAQRGaHpFZuI6ea6ei5N6
h4xEsAu33QmrQvu6OKDIN7+Qx7p+mu6tB+Vg3MZvhIExCjdwV9ioP2AbwKPb4cVHgHfa15/aPe5s
B/METwk1vyc93PRfmB0nx2aDWv5WeVGLtbPzNyA6Nt1jBDC+WGlrZgUxWk9wB7RNi1ggn2zm7Xf9
KwL/NWgILhF7uJV6GWz4pj4DukI/4KHwN1x6sQVQ3a+gt+8Ra1rpO/eQ33mfEZN6Grf2Zj4kr9ne
2ipIHLk3RrNSm6235qO5CS7yZj0A0ln7q+KS1y3eEaSDFUOQjOfwEvyDtiL0hZjCijdfj/fzdRzC
s9hZ+/Hum38ILpl5HvLDzIsKLNy9bQ/qEcWPHm45YWK+gCTkgWNtqgfu6bE9jStcg7BUQ05nCg4R
19CD3t8gaVveei9CXgNHtmBdGTuMTgyefH1VXTsHfGpcnsM9aeduD5JzXe3jz8NVUX9i7oWYEQ7i
ubeD7t+D1ViXUEUu0ZI7Vpf+Lruwn0zOeY8MGRLva/KPa+dEaq08GPQpa5NeHbTOLvfXXbx9m26S
S++LeZt8Ajm7D7/m2toCDoDc3dL9uXlFwEd2kQafDcQV2wPBowvVdIA7Gz62lgxsWjHDkUoQppgb
dQNwjQhE9DbS3RebtGxjQXoY0PwtS6D0kPYuerGLLAViQiJLgwW65HAugn1BbSrtT2j3xftIbJPK
2c3f720kFaOYRmdSAo4OsRB7nbRFc3KdH2GBkzVIVRIV3a9FXENoUwR3S5bkiqYpX5UC3LRSgdUg
521ijDPvwiTRjw2RKxcW5XqGDHZxLo4qsUfoPNXGsc3G3DYhA86h8jEyd/sR4BVyjqssD2O+u8Qg
EHmg7juscpBFnBKAmWfhCFVIsUitCVlqw4Yx9lKvCzH7CNWT3ZtC66lG3kIQ3VSxkBIRsrS0aV4/
7LO6u/Uh9gDubdb2xD+Y6QkzXThv5WaCHLH3g5vAVlXBiWcMYsOFi8O62cs03TlXl1jX1QSoTZIN
lwXwSaaRIuIgF/oQcpd6XAFFIHJJPNalyyd3aTRtjHKcqIZIJaKRto6nozmbBxkOlsR4WZLs+CjR
1YMwGNFs7SEFLLtzUWSk++gTpC/pJvyurPDs1rSdafA97p7GahqOA+AVxRq9/RJAQsWqW0+JLV7G
qEMKvIK7mM1EYoy25qsOAS0VSSm76yOIeZ1xrmLhgdwkQyWv9x+doFGh743giMNZeyxhNuzIAYzn
fKenjcbeiFw4c+I/XJvWczaV7raX6hKxiNeZ+NcAVnLLDckoZiriP7cslra+V6ej7l9KorAmBV3M
rpg2k1k9qk1z7TDrMRzfPvQiECdDdELnFngqWHQpAm02ItRyDh4vwWRd718tC6yBqhSYYhXwnPMJ
XP1UhXxZq68TyX/eEcjwu6IxnvvG1Zi5sVAz8EYqOmMNDiPbJdu8EExlyW2LiItkYqgyJpf/Xsku
xWwdNRitQnSonAZ3NU0u4Z1KBJ3PCxFDtko4z6sAAlPmkUs3KgE6RHPvZyZVZl3PdVcds+2/dQ7N
0wxyJ3+fQttETVtH39p/FD/+sS7SLvv6V8nk8/4/02mO/YenkhZzTdc2dFfTyVj91ElwnD80Dfws
NpCk4AAWLDoJhkvSzPQ81yMRR6bXZtVPnQRWuapn6KwE/KnrrPo///mXlFbzof6Pdyku8fPvU1ym
p5JRMw1y84DybUNc+fsU14TlrxZOo3pQoKCVQr31hzWfuiDYqQ2yTvTWKlrDMfZUvvZmMd5q+ocO
MKA6f9fhfjWqz7A2WGHKfBiG26E8qIDjqxdN2BtGt+9u82+SXLr7u7M1MLwiAYnHEgPuv55tgRBj
6TINPyijeqGFoNmarLxVUWRc+ebLxIiy6ZNtMGNB7hyUTL13CEaVkFrc/lAp7Vcd/EBv6oeZAFcw
4NGd+oCb3R1wq+NkEkTl6xMBauigkHk3jvHWMEVIGMyH/g2HqdALTXwfTHd5Kw432dka0Tm5RVIP
O7Mqvolt+sRlbgPFiJ8rLOKzno8LlsKhAetKpSv8Bvky0yQ2EYeET7wXZwDTnLjYsBsslJfcbquW
32AW/DopcnEbcU7iBOUJkw4rVGtrMxQRJx5xuKCaUNq1Nz5mM42YRSFzpUcE4ChXlJvBX6MOwU8n
uybAgMJVb8Q2IezZWsj8siurBS1YsMwrsWlAW6zjsphv3JaY3HjUcb4DRr+u6o4JtzAc9g5q5r/a
TZVuxTGiIt9UIUQzXPkq9sXlRCi2kiHcDJl3JQ6nxycI1wd6l53YIomGu4qti3ZiWMbPDq36Q3dr
BMQ6qLk3VnMyob2wR5JzAH5Dnhc/XgnS3s9LFb/XoM7pABxvVfri/iBWmUYo/44HC0MmJP10QFTy
AjiOWRKVUaK9uD3i2sWPi2swlXhb5clOlMUtBPK0E+uagvkdzknJo8qpTUb+BGwI2YiwwTXHBMse
qHuEv1cdWc1AH8FQBqu+uI31R98GAQPBWG0vIg9wpdVuRVVs3GgMWBv3MKlMlsEwVohokg7ZdXG2
7rr8JNp9BsI9erTx/BrxG+K4yITgF5atEw4nDqFT9hDOzhFcE2dl6xr24eddXb1d4xcOAhbgeWQi
QQlThHWVOCyIY66Mo0H7Fsac7YOKBi/uhoxm+T+z6ZDubO+zBl4ksX0QqdOuxz9hFffFlyzWVp5t
QKGA7VDBH2VyFwRgIsPNl37EJapL7kfFf8RPpAX5Ur4mTbZNNXvlwdvxs/RpKG1gWxbmdq5FdNU5
NZNzVdWMBuGxtsJmJ9SvOnJ2uHF2SKeiKtzSfemu+5jkL3oD6UaJcCRKYpdZvTp8I/y8waoe+/qA
F0bRwluIFlvURHjOuq0xtHcEDjEwb9BCmLmDxg0fseD/wybgsL3f/uf/4hP9rSinGoBwKz/QS23/
Vlx/yd6af7rR1cPu8eMGfzkon31RB9qw+dJ++UtlK0V87rq3erp/a9CH+bOHEFv+T1f+lAJ6nMq3
//qPL99BkfzZEb4Hk6DwbwD++Pve8/pt+MfV2xh9K36z2y8MirBfNsnHeIZq27Jn/FNcSPUEPMWh
43JN0xHd3582A4YjdmJmxF6AVFxh5/xnp6n9QY+JHYCh0d3qmun+K52m633EWnieaiJsAMzC0qBe
mh96Td4FZEGQTbyE4LGGh8m828BzaJ+k42Xs2n9mq0NGvura9hoDcrwGKZ/oQxg1Fd9H65uZhXiG
WoDgSfU2IZo5cmEA+7/wdZfpfTa9ZiLrZogwKtQZZoqymLvYDW5lsRPRVFmSi8ThDVDkl0DIlMq0
b2lUt1XWwaMSo2S50JoGUUdZxO4wP0bZ92V8LMfMzl9Hzx3fJyxtFKEBS5xfyqnI8XOhuYBbZbGd
TRR4MmfaSISHVEQ7T3FEynQRSPM04Kr+NGOxxRRHznMk0GNZWOTM9p1J0OnXZEeOgCUIA06Cspuj
5lI2YTtLLChwI/qiicAHYgMsz6CMvijuU62pd+/AB+ei0+mELcf786jYEMiLZbwsq7GAnWqR8qNW
3G44YXDQCqn2fjNZSjyeHKgvKaYGaAtApSr772023SqdQQBkJh7ReBkWht1NHatCZ7ffu0zGVo4C
j7nuohaibf/oh/Few8j4oLkZIVwoDGVYXw8aZLbJqej34+AWR5SqrU9zjgQg8hT1qcuCAmSH9sVP
kq1jKBEhebPfIcFJFC5B0KMY5hR9HqSkmuIYiJyM/N8w//iUgkj056tcN5/k/495N1Fh0gd1e2sW
jBc06Z0zdLHPYGoy10zT31ok0re2HzGRV8kxypL3q7S0GeVAOmGpy22W6rKfbFM9JF3o3yBVTF2J
hcGfh/5/HObjannYQA8t/uXiHM/rkxNydMgciRZ5HugQc3JLffm9f72tFuKuST7TdYvjy0UmAh1L
dWnroT/sFcvDmHAnW5fbcr4FS/3Dalkd85jhd4e6layGg1bua9QGyCfheCNiA3KR/6qC9kT7cKnL
1XUeIxwu95Frzhste5oRXp4tlEdm6NBnfnPYD23Lz5eT0Fr8sFpWl22Ws8lb4ppks8HWix+RK363
3XI8BWDzrk68y6Vp2XVpW65taUsa/aa2bbjx8p7otvOpQDx0B5m6uFCE0GrZFLUKpY44Wa0rgHU+
FnURelOm4CbuCIHodtWoW1ULNCRoGNnIYyxH+1CVx0ocAQeSazxeNpAX4scnBl0HeCjn3/vdfrLt
vLM8jjyR8xGWuizJLT+0FdmoH5NaLY6DsGQs/VdzO2QEg1ohD4uH2ohSo6hHKVpzYLL/WrQmpB/S
VHxGP64quwNsAsiVJIKFdUGCgD352wi1e0bcfORlhr6WXcK7jQK5qVwnk8bLprLa2aa2mwiDLWLl
UrFALhqJ0NMQPNvNU3Mn2xZRA0sGYpa6VDpfqsthBgGbktVQhV7r5ViPSq/KD9aVVuH16wr56PW7
FW1jbSIyeKtOQOr4Qr9f/K6tTfjukjKVqAUpav0OKSGRRFKdVK4JtPFQmqSsRxkewl8elSvXdXda
Hl3L3c6C2HLjc1G2Kmfp0NmFOJ+GmEAzfpCLrvc5+zLAT0YEft7ZVwpkvazKFZrE3JXFs1qDwFCF
/ptc6I5KZDSPAQZZXvAyiluFp5LwToLGFahAm0aXICMGUWRmEfpAF4nP34JDkSXZRtL8K6rbgLgi
fcYKFRJyLxYw7bV9jpHGB9H4GD+L3izKozTGHYQ7rjYiyG9jAxjiTaqu/V6vd4E539c+MbYpLpBm
Eur28v8rbR1TX0CcZGMnnx0YptlFeppxU2d/Q8d8GSYiE2CBM5R3Qhow+qZ7MHEc3vuzauJn6ZkX
shRahKhlabI7GPVdAZEzEzorUokDvVGR5hES4WfJ8LAg7WuqMbiSqjnoYwO5wJyHB24UsBYQ/yvY
Sw7owRrTUZT7gm2UEUdBUKLdjgokngYj+osU9R3m5cqwHl2YNTpBcHdU0H4RozpTjt6k7rysSyHz
c+MiIS9XQx9hnFfqqb42itFfnesfFOvPjfIgcg0ORPZOh6l3PuTMyBCfAxKIs2I8uNqQ4Z/QzoA+
HT4nC65ojKq1X2JkgCKdrQXWUerBywXmS4AzxOaNFMWTdbnnsk17jmrKY/7afNmmtiuiELOKpYpI
VcjFLHVpZfGs7S71Un67HlEAdQUiMoYxzvd+2UaW/gdtcpPzr8hd/Gj4jhpGjTPYn6cjS8ul9iNc
SHypvbW8SHm3lsv9UJUXmih7a76TuZ5lseR/ZFsgehCZCdIA9Bo1Jqy+7FoK2Zst+8nS6AgQ6rLP
svp82Aic5eFDo9MIgegPPyu3+ds2m4H82kiNna0GBVEQnnS5aIOaQ30synqOSfl5o4+rG0uYUfz9
+ncH/bjpu/q5+O7YgIl46xRE8eSh/9t6uekcFQiUaN/f/cbvi7//peWkk0l7JBqJlJi4Ge+OsWzy
7hByo4912fhu9/P6d4cy0r3ZYBeCjaX+bpH+qsI335qVMh3kFkv7soNjEr4t5/R1afLNFmUGCx+9
tSzKNV1KmkKWcAlADz/CSQ5knVxI1fVZSK8nsbBZlkXZKFenUIDAxonNl8ZQ+DlIzfd4WW13YrIs
t3x3OJhoCJNCLkawSBTl+vMvyXpcz49z6aW7phMGu8vusvTumMuvy6PL1fy77xUNSrWWjQi21fqT
fFeWN0JWzcDW8sP5vbCRqiJ0LN5CuZWaoVKNLwo5ONGxDzKdFMoRkFT/XxZuTi7eyzsVv+jKpCvy
NFw7BcxXLpR+1snbi3o2J5a6lkXvre6s6GJEAotOTbwzmI6T/xNjtqWajbsY7VzXzfcSAt+44SuD
HSIIgtrlNt0bSjXffTryFP2kMSmCjaU9oHEP67HrXxxIfKeombRdq5mv4WR6Wzm3TjhM4Z281kCz
RlzdwtxYZvggUTE1CuhmlC6PkcLRN3USMMAVjC3boDO3W1DsVYzsrtpBZbc/IQ27sqzx1JiA11WG
qDw7Wp2lW9fG6wlOXIx8+TJ3laEIOYvNRqDAFTZxJI7hIP5bJ6ngZ2j/VMD7mpxk+I/1F4icUf5X
S8/zrn8mqKw/TGHASX5KppOEWvfPWJtrEjXTCL9BubJN1zQIqP209DTsP3ieNIPHCJkrmYX6FWsz
/mBTzcWX0IOshXrIvxJrg7FB+PCvKSrN1En4OJZN/kw1HIxF36eoYLpXWZ02ILLQ/EYfu/xkuZO/
V9FkyEu9Q3TeCe8CTPHyTEv3akuS0yhV4560WIl0wwyeMSvXyZDb9wTSvO3c6PkO/838cpgw4QY8
b932/soNyv7W7oJdQGDvoVBq0F7RkF02XVk+G/WVpyVEjtX51e/yfIMZZXWtt3mJ/DQ86CBuIKGD
pL2rvNnDoMbPHpyk2ySBHayRaDXu8VGZdq2u6SeriDxwBi1ANyKHGz2srF05kgQupmb81nrKVegC
7ksyOz2ZuZ0e5tHPiPpMw4uKYIPfROPnyC0FFcfalnXa7hn4F8/IV8OfDp3+aKTiExF0n0bGPegz
T+VV187tJ2Rku1VRIjlRujhboZKJnRV6TJmV7lMsvE9Mp66n+W7yQxMwbvXFc4Awx0myRwAWP5XI
coFpz+G+RpVkQJsc4tI1ApTPeJkjUWmHKPpl/aWX/WSlolvlc7Oe1LaGSQ/XHOT0Y2FnxlaxMHck
8PumDC7gO34OSLCQ4q0w/ExHxGf6TR6W4SGfh/su6b2toz8MIIcx9cx2uao1OwUozF4pLiHEe0/q
Kb5TPSu/DbrxxUf9Y5eNRJemDLTaVHdo9+yTIeh3DdKFK4+v+Tj2SB+N/X1e9+gNdDF5kiwN95io
zLp9qbiphQkzFkQFPnltjd3j1Lr6RePg79PhPvDkd+6GyEl+q7h1uDIrrWAa9533CEZxnJkHpEHV
GzI8KfhU47GBpFxvnYapU9jcuDpyvY7ll0ev7D0MQ3TgzaCtdxb/nF3rhXtTRQYL8X2cO8cKTFJM
fC/PpnSjxBjftQmZPgUpppM2KD8KsJyloqJoH1TGncocrfeNo4YE8SUKE+Vx5KCQ9dHDblU7uDAg
8a3cCEez3oiUneLH3r61Xfymes/AaCh3Vx6QeaZK6WuN9eBlKRbO3ELy7qNDCE3/pCZozSYheKzG
uMh8wriOdz+njn7lRqN+ZRj4PzWpmSBWGj8kEdoDPFkXrj+5myFGKdH049vIUIhuuvbdaEwTgOyc
qoim14BqCHPn6D6SGEPkEGBoaU7jbRxk2SZTHAeLG5V/f9YRg4mcTTgj29oW01M+6cqm55avHRSE
9zFoWzsbulXsE4XTMyBgxmT3Owc8rFYCw34cxrw7oVH8Fbp+eqwrrPIsu0W4JMaJRa3dtVspeyTK
68M03w9Re6qq0rl11IwJtiYufwJnnBtFfRgRFNi0SITsW/Gwln4bbYrcNjeNBoNwIh98iobkWcW4
4tYr9Aew0heRbxhXeuA+hYpfnJBd2KCDnECeD4qXDFFtp27ydc4X+Ip359lqg4gvF3lOLZ3vkFif
jghk8HBH8Sn3y3CHuy044LxImY/jSte1uAPHceisOhUtP1UoEaLmyItm8pmoCzQFh3TUr40okgqx
+7jOX02zwqYXCecLtVo34ycFkYHWRIyt0EnvTTgYHREq20Kog//tRrjbePNTPubljWOCRNQKXJSH
EVe72XsBSwTmNncAHFvZZ404eWGb/q5yleJzFBuk6JxdVxnlVZC1OYo143hfRpqQQSj/L2Nnshs3
sm7dJyLAJthNk8w+pZRSvSaEbdnBvg92T/8v5gHuAX7cwR2U4KqybEnJjPiavdeOL+5MxE3j4fAV
noHWtrQd0AiFApXSms8i069m05dXb3SflyXTgrZaJAe4Mzw2bEEJ+XR/j0O8BXZylHX6LkdSZfGe
etsyrEDPHecustdxTnIcXJwVHUTrbd4mQCtiIO6JqaWHtNZ+22k1Ahsyr4AZdyK21IOjO36Q5m21
5R6qLk67KkTVhz5z8qNgZUd5rXn6tzHyusfOJxGwXBt4OQ2IDcECBxLACEgjEZ1aYrZE4/6SSeS/
W9EcPYrWIKaJJcJUR+NBpWxKR9wKF6fQwOMwuNo5WG8LVyfACVjUd2qPApGC9jbr1rloHfVWudvO
jMBsozsJTYPlsd6rf2niK6TJ+HmyroovNhZWijFCVItMzOfGyz7zhHowmbSzF6ExzfIM8vCfeoiu
CoPYW6ppn4WrznXtEq+55jNmJkxgM1as8G1+tEVBJDuHd0ugfHGSM6nHyzh/L3r5PTv8TlKJ4p1q
G/8o7dIPpJwBYSV9cvB54skQ9VuSdI/gwX+gsvnvjWzsw6LLJ0JkwExRh76kcwZiaE5uxKI2+7Ll
H5InH4rYCovJgoxR+8NZdCYp2U35CSG+CcasYMibxUMweHDJpkVL91Bm1M5pU3PvxCYxZnYFuRuW
d9kV094xKv/qWcNBN1x357YE89qDrV/8BmV8pfXe3lucEcsWaECJYGuN+zY27VyCntZAlBFm920S
X0sahPk2GhUC4dR4Wlb+Ycuu8yZ4huQ47pzKGE59RDws2D3Ur5CuQjPX/HBszH/mPP8qVGa8z8ZZ
H0r/fc7HG4URGGJY6s3c+VuRdW9y8CFr9CwHLkuDcjvzfsVihjyhjbDxTxph66HTrKlxfp09mMI4
/+cicQFex57HrZi6zOWAgh3ajjtRqd6kBuiNMGubmthNWIB+DplrMX+ZjW4/Z6NuHHO9sS5mZiW7
tOGmjgUeK9GVkKd7dceoVa9gH5hreVzryoQJAuihPeRWV51b04I3VEjoZhn61ij3DrzdN3jF/zj5
jbEd/owpwmRheBDkm8y4ZbkM3X7wz1bD0mskG6Cz8eO4LOqV0G99/zh1tTwL0oHamca9znoLtJ12
HqZo2Rmx023sru6eOz86+xxAlyqy1MoFBxDfds6FXeEJDHYfpDVGMkKJ/jZLQ1WglXGgUKJANtnW
spvQsauXvtPs1xbRft47elAajb7zermHW9ZfivQ7t/Ty6PXzTwuzZlv60OXjHgh54qUP05IoAlDb
mq8nk/Ro4GE3g5dHe15ntEKy+KYtIgsEZ2c9Si9wEGY+kqFaB1XdlodVnrXjlba2nvzyfNlxNFaq
AxWnSRByKRIJzw+HylPXwVEUj+mIjbMxDtEYIQ9pbREKryGSfjDji2NXf6GdRwTOQTyPUVB0QpDD
iVv9ydK0j7GK110j5hOtemFDuZYRmV45eBZuaVEaO71psnDMVPlJkjsZ0XLSlifDzv64KWWHMDt4
AbX7AEMCJ4KsUTEvgDxd/6u0b1osxquIxC9bxHCBloPuNV2gG2n3bJjOZup79+zl+a6hg7lgz+lF
Xp7zYf5n2VZ86SOJqkUuXApuYgV+spopygK4DWpblUTzFtltTLWW9k8FpdYk8G/IVD1RsxaXgp9i
gL1w2Qh8iQdQxQS/awCvBksi/3ed98LssPVkC6LYysaK6mb2Zhr0/pzZeTBYFXIaktkPsze/CdIM
95aJalVrk9Vvn+ztdLzG1G6bsiXpt1YRscW853u+IsfUXiGimJHXfrpNzZ8Q1rjtr7UAbSRJETeT
5piR+qdSKJQZlGqgt/rJJi5orbCb1EG2OYIhbVsgyJEzTLdC1O8xuvhM2VAUsTrVSb3cMqPc6Ek8
P1QJTD05TU+VLANlJcaxm4R11CZ/6zveEFoaRXg7Vt126DJ9F+flT1ly5UaalVyAYWIHn2vsUL0r
Hnukatx2zrKn6yKNS8Ot0MQagitv5fWsNwqioY+iTcXxXgzx9W7qakKc29cvXaLqtQswr4tk6j4u
/sXNSAVQOdy11qxf3CmSIBWTFJFV/gxLLH3g/59yxyODGi8hcgYTbZu9tFtjHJAHibkJ7kXZ6I6o
LWJGjpEDVLLuU/+sj8U3kxMUwlqZXxqVNseh1MvQ1ZIMhmVJ4OnsbH0XtrTnNPPWN32LlO8UlRDC
wbSR/FVTbr+0lteETkWoqs5tuWUptiXYoBpvFlTjxxYS6f1/wiaM+bJIRChI2isjbTv5dnGTPgaJ
iuM4dvT+WAFBDgBZgyqh2N4pm2l+YjYEJuLw1CwKX5VQU2stmRJJUR2mgqey0USCAcA8sDx7KP2W
TYBvE1IJ0tCbvXJbqe/BpMKy6QNQkaHlF9M/1wNm1PncqXmf/REExh+FVaOKrol0SDMolyUC8UCC
bgYICMANkWkbct2z9NLYkvjDkaTJNEAAaz5WtUH6OyDm6GBpJo9AjBcql+lnSpzSNuq8nCuWY4CX
btvl76nTLNcOFmjYLwAb+yYLllimdFDjiAbfEKFpykdQVuWrUZeffksFXA0YligYQ5yeMozmKT6L
aXqBqz7sq1739nmEpltQrvQTDYue1+6hUMnr0sH5TwDh7mzXgZDsT17oviDlQtVXs5qoM1VwgTsr
iipq966mDfs8nT9gChtArADp5l00stXgsWxNPDMjFlFSAB7quf5IYILx+JVq45VWcq7LeY2vWIJB
kCWSVpGz8zp8duMCD7dJsk+F9ncz+E4SZmrpdjB/H2yksSd7rHijRKz+cweToZiyM9qL5mg09o/h
tcN2ijCKVCslsExyDadYhEan6axwHqqMFym8N9wJAF+2VcXLPBOpxNzrX0X9sh1SPA+El/6ZbdB2
eU4uPN7RC9mIYGk7wTdXQGhUTuJf9JG3GukzxHTM5D63jYtfL0MYl2UDJN64sHazSUhI3HoH/Bkl
ezA/DhNYUoesNinsDOchM5KKkG9Gei7VikgifWcIJZED238ScjEjvam25ijN/Rz17cHZ++SJ7OOM
677n3IYX0/xy7PlPtxx7+s7D0hHhUQ/E21clWs4GAyAxpt0B77MVKtci1NacHF7DeTzPdUdb3nMI
1yigSnOJHqZo+KZz5TfkYN8Xj0xed3COtWn3T231BLlxzy3eXyPuoz1Eay9scPIwl/X3ygqtJfcv
ywiVo3d4L9p2n+/0NsPsLIHAJN3y10sXokgbENwTMPkynb1LbmrGqyMd65KQrbRP3BqtIb0pt0d5
gy16tGyzvyJFwLLUy3jveJimvKI7tuXjVJniAog7PyZl1DWBWyLvNNzO23Qz4QCGz+UHfTnZF1EK
oUDkeJs6pNezXRqPel/vtJWjXMTRe0xcttJBTMrUV6FhUe2g0LEDf7ksfrEHWZs90hFgJfVz9Ny5
1EmZWjCazl4bIFDXCa7gCpxaU78QyfkG8Hq6kEQ/wfY4LHP7NBf9fC7yMVjSqHt1ZmyFFpyl2Lcf
6Dv2aV/izJr0W51r6zznPZsounQyAo9KRjD/EUJt/djIQz/NsMGRwGpEQ8B1ueybyFZweEfOl9Yc
Di5tJs6dkThT79koOuOp8r6HDsi0PlZPtVHsjA7zYrUUdqhxHRxRhSMjxT64lNpKWwY5ZDrTLqsZ
UrlC83kbE1dkPCja4YckGz/zXuve2eYzMCh/96Sfvog8+SR2vTjLKP6+31jp6hfqSndrrFDRatHe
BgYxi+G0L3HG+WK11kPG4nETq37Yc8iZR44VSvZnS/Y56YEIXGc3HC2f762doYVKLKLJYF5HXeCc
7CK5r3jI+92og/xxqu4AUdtYScIbGhH94Gs81NzVj+b63RJNr9M1k7vkp2O/t1jhHxM8xxP1nhyN
+TBGPWtFSTmHYppZkyH/OYs7P+W5c9AtrbtNlIDmfCtsVX+lWoVcO2V2ZGXwbaac2ZSoznaZ/sPh
rz/Ysb21YdjChAXFnxroOPzJZIhBWPKjsxW+Amg+zZja8XRGzb6IR4y6yZKdk8kitC/z+52cGpCp
VaUdGk+9VP7I10/W8HEo2gOM43I/xD565SytQjHHyUMOInBfrzsAOU+kGk9C/FZkXTfiWNtj92l0
gO0Mppro9pcriLv4kKcRJX5HHGil+Q969eOBuJwwIwVt13thrPtfscZPy2M+gz2UUYDkdnvqCuOm
LzgnLUU3Q2UzPjXfnlgq5P4ttt7VMxRF1aUoNPtGUlAI3PsjHnrrW2qfUaSpc2LZWIic6OiYrjyn
HrbU2B+vTieODHLbvUg9HVsn5zy3uBbCsmQYU+jPWgomvU7cAT3fQODxyDTX8rKXUsH0XEqW/HY9
bYeIZ7Zah7XW2N3spGWY6bEsS8vY3S6pWQaVKDks9PK9y54nhxip1CZ424rH06C55VUIIIBqfE1k
5l7FeJTM0C8+97JpjNEBcUwRdM5Ma+OLEtCehrWzAJdZeB6BcaZaRS4uf0maq9MUoTXAETEFaJu0
Q6JRW5dqlhDQIy+oh5HQpL6TO7smj+c+sRgWVW6K0S32WoIWA9pavx2kVuwg4GcESFT+3uWtvuAC
YAgUP4EtuVUW3XjukDM0qeGdneFy5H5+HIX3Z0B685Klhv9SCyYEE7MJAh9GB9gJiRz+OnJOd3Au
jprSEV95ETZQwnRAp5QPo8w+upy2l+MygbXf+M/MR4JqqrLtuEzFcaLWY6yPs6CarUMJ81ZjQXCa
jVluNKvANtEUe280v0ym5ptUOVs01MmH49YHL2vfG/vPMMBiYcLhhYOu/3MyQAbGOv7wJJVzPPlH
18mA29TN4519yuguJ5+ienGWHj8q7N5jPotHSh15lHqGgTuOCYkYqu4SYbtkL2cycW1M5zhopo/a
3zjZMEGYBbeI9Ie0hXO4ackJoz7irkhNdhHdGlJUE7A51hp3zmw8TcWahaeVvzzNxESXgaLDLMiN
M1MOcyTf8S3gzOZD3uK2yLmPCEsKGumO+1S6j64O/Ys0qEmRM9GljI2z/KYt1sbK/OlkrB/0n1Xn
QSbpfLiLGfrEftEZoez6KPrWGraoAvxWCvZkQ3G/BE7LxFXjN2lligtSxYe58MBENNipu9XOOHgQ
6ld8jdsJ2NdKawPkLdXBVtDIeq4vt1N4cZhebZIUqvTiqKuSVNUTuSR26s+MjZLtZFXjCdPSeJow
Gnv82JjdtuS9tPETbUXYNra2twoB88G3d3rqPHaEo+3HpXkWkUnDm7PB1RDXbu9fZzY4C9+vTY+d
A03WLX7+fvXmquohFQgAp8YhsIbcO0pqDteKzaqR2FUosTsEf/6ru0rnBZPonB2bBhrf/YOkXM8q
EhrmhuHgOGbdtiAEpEbNQfbQR9XmP3VF8nLayUvROYQTrTBNy87/uZVatkqqjrbYc5nTlOBre3I6
stndj1PzZyK+oGNxBLjjkrb+1xJ93iks5uKKA8niG3tlALrrB7nK2WQ8mwTLsErWtbuTalKhWLWk
9w+MfHHxs38BVgv2H450to/UcMlWGdk8meO2isfffewjyDKzF5c6KKDc6/AfrnsJUR2F7uGUKsj2
kRjva8PglS6zWznDQneSEswXKNJV28V0sNqhbIINVhSX2cPqSalrQcXBQbnNaLJgwWQjeDQqDK30
f8sm/6nEsidf93VJ878RjCmyKkFpLCwyuCUdnpXjvGraDEvGOzPW3yMkNydTANeAOvtt4yPe1D75
jEO+7ybtqZs8omUgBiyeaTC4KbTTrE+4guTUMXbjhWjKN92CH6J0vdvcdXre9MSTyxVY2Q93UR6R
bAV49ggQOSgPI60XcBIZD4+U74MYzLdq6Un+yFw8SFl8dBtX7WRdRbulnt/83CK9c92RLGh5zla5
/l2PFyOZoWJ7Kvvyqj5MNaoP2+20U23Yr7E2mTtdc62TXs7v5jg5mInABU04F1hjyH2mjZzZSuKN
c6AHGDpU3EiEVsaUm4nVrAc16xN6GWcFc0N9xE4nt4aNBVRV0to0zOlX6eR/9HUdMVu0mrf/PJcr
BHZmzrjR2OlDIn5oZ/e18H/s/r2FnaHN8NUW1fzChzUyufDVpiwdACQ60kuV/Zv0ORR+P4cOtvON
5uMJN4V3ZCwMZKTrHRQVUc9eR1iHunTNk8YnxyZ8PNHxGjtl766XcWAlFUURDyV0QWaIO7I3QucP
ZQpmpK3fAZ9KNDhDubgxcfyPWBA6/S/PrL/1BHZFWZ6HjALYeZm6p0VO34J4z43m1jQ44/CplfUH
wQoxgWvY7bXooncEdAxqbapN8hi6F8ybhFkxliHuAkh2WJiEWXAlIPCIeboVWRUKg1Xhv2UoJSLN
e8P8MJxcaE/jCrC1V3LRhHIOipsWFNOjbBrryHZDne7hZPOdKE2elrFXVLwLE7Km2cclE22WzIHT
J6TzXUboz9uG5MWNPVfPhCKRVcomCeKPWfghDasOQWYXL1Iyu4PuXyXyRvIR04jSUME9swmZIbmG
w5y8SMZPlC/AlX2uHWmRRxpbA6tj0H3rSEM/ufBPa9yP205NP3dqWXmoY8ISCJvl/Cn57mMZ1rMF
cmIRh7i1/b2kIcJiMB6sGe0z6OYDoc7IWFaPh56Kk2rqiSmaqR1czQqkidcs9UlNGrm366ahTbL8
Hzwz3daUCzVzYSJFdBl9MR8A753SVPr+AwSxTwpiGU5Rc73n1qm7RX6yjYNsscwlK+mY0LQvNhO0
GCnWEXsm1OEeRsQORW67Sm+olEZkoDW4smXWL0MkiCkt1pgTReCnVWGBAeNcNJTVk4sgxZmmjwIm
wM7y5vd6/bRo9bN7Da9Opz1TISgmzNFV5/z5r1S2Xs92sVpNCJh6avT4PJkx319Uka0jMHADuntp
0IruZGRREBNZEw5CbjnrGnoVk74QukLFhnr9apuIn3ssF97aZXFFtdAERUTRVyn5qOv8Eb481SDB
6n7J9k62xphV8y9vXPFA7NHIB6JpXm/p9Su//2rMfw1JZG7cbiJftoI3QmpvAEDhfXqG54kWE4RU
TU7OTOFbU84wnvUihFrdPm/aAF3zJi3cG/cV0tW+uZHDQHxALsk01hVLAAPg/ELigj8ZRHOkw4fp
Fr+UdNZ8rnEJiG/jWzBJWTN867e/Vic21GeOZ6tkqeYJPyTIyjtluJBOQB/KY4scXZiGtVfG+G7b
3Bkc59WGKGHm8T4ZEm0u4EXUjdjmnpcGNvEGYe5HXF05YIlYG9DeGuY/vKpHYTPHXHMQ7vc2Ayx1
1Lpflq694tC6xuuT4lnRWUrn0Bji1qHD2budGwV1ny1My9giuMN8VR3wsijdTbrDcrJ29sJq3uch
lTze7WPWT2dixeyz0OPtbLXiZrVFw0YCL2fhTBdeyR4hwPgqh/FKZftMt+aFnt3CPPIdLRBJ+c8G
hbqhVw4xrdmwafMPj3dSo3A9RsP8QKzxof8g+Mw8LngqA7JeeOXkUG6F/rcbG6qniuggTrpoT2Bw
Ci4oemlpATeZ17WYIoF6JbQsOFMjJHcbP69Bk6ppn+cNp+A6mLNcYoez1ybVVFDG8TPnRMRYkTGG
zWYbDJpRk0tXGLI7Khhi2w7qU9q73obhLXTmQtd5A2v71mrWYJouP0gjcQndxYRkatpOFbZ+1L1u
V8qOcUHhfSVABo+6QRHjzlcSxLpzm0AVL1HcqGS89hIRAIVJ3qpfUVr+1nmJN443z4FtqC5Ev0Gs
3tB8l475rREXYfX2Wa8tbaOnUFqQsFQzlFsL/fVxsjFt0bB3QUlnHZR5HGjDrcI/RsdjcEtuUl8n
sgzT1Zb7kTSLbMJyPWMVo3J+90cxHwz1oxvaoTPM6GjVaGGaHMaMYT+RM5uHvZu1e6NwQXs16avL
wvbQzeqQDZFxGu2/URVpbNrk0aaXDFon7wO/+tdWUf7pl4xXuuJodnH2TVCKT9wcmS4EH4hS7BbL
/uvXBGGRJkC4IabYCDxZQkrAxlkmLxiS+mh1RHnwDeD2dxiQCTLbGC6bIQtQgmqxBm7EhIU4Es47
DwHQMgZCcVeb9EcIA2QaEpQIQckvrsmYy4NJbMSAdEdrgT5lCQWekLypglKXvywK1nWd8sfxMz/U
+ZcxdTcLMY/7vIcFM0SKUaPeOjuQ0rzBi6NvOyMbIgM72jxKJk0vLXr5IxIswifA1jyqdHiSLmmF
mbkpfOOH8b395Cms8FHz0EO3CAcM7PsxYVynOobueX41aLDtwnHCTso9B1R68KraDmilPwt1rHP9
J2rxP0hyt/cJRNqQ5Ve9j+xyHzEY4rSiSkHdny8PHpa9yCdayl3m8zThJhAuPuO27YJJoNqyBLIx
U1RhBd4ntD34Zb3t9gfTcv8ODwuBXcz/WkCMq5HfCConZVlO1Bw5d6ImrlV8m+2r5ZIwp0Y0CsmU
inV/hfIH9cdW7xzwDAy5KguZS1Y+I67wdm6WtyyUkTAU3iETGtdRtmX4SAdlLypgK0Mbj3saIOTI
vpGU0qwUZ0K+6NZQ6FRgm9xcnsla/nQnJyzQz660KLcZWJAkaUzXYZKlbXFoaLglcIsXv4H4zBt9
/cLs2i82zTxfzDISh6RrGriP5o/HPLghFteGsirj7DWvG+M8Q0i0Gnhp7pB1bDsokrnmgPyEyMFa
QoTiIE1bzN6yudHlcUnreRPUybI1xBzmiZqPRMPru7YDmQK2Mi7GMiB/7BnnRBpayfDbbe2XpW+H
gDF/WNfpkdgszyoYmrI2Yu4YEKtw1FsiJMkOOlUdEdOznh0IQfNRyoD6i0a2h7C7iPTudqhm2XUa
401r10Acno46s08sRnPiWOp9KjRjHxmQ6iZM5a5pZiERsfNGdsYfVr9W4NQuOe5pwSCGkGY9TUmo
v925nyvHHI0JmUre8t0k0LeqqIEClU6fTvUgCdRifyN+56MFYm8E6QdsVAZFNXwh/oFM0bsRdk+f
/HV4Q3lLqDufssu96daWk6LSm5AhrX/KCLp/11REiApUTn2Vu4yCjqml1c9OUT6lee+f2N9APYjm
f5UeTwerdB4szwd0r1hH0KuGlhlz8WaV2JkyvmZjs4ngJRwU8rwiHy6y9IyNRfQPBiJB1mg9htBw
WDSztwglkIGWQQpctmIrNfnVwp/ry+WtLvYLT5QYKa1H0zR2SVrVQUd8MdNJnVmvO0ID1f0LujEr
ZCc+bYvFxOvrfJb5rAIUzghdJhTNKc29bcbB1CVsd4v1aejcNfbNDOwIpd3YL1tdT18VCdwe66NC
AHOIkIl6BqmQUfqWo0PcIdGgTef5QERmdc9W7MVn1lQPI8JDXKtOsvNNIJBO9BH7YNNU7+5SOSVn
RyCCL+z4sE7xiSBEGKOkFaTU/4tG0pbBxqiYR9BxIs626LKemjq/Ri6Bq4bBY+OJNkLcR6BBUySw
28f4sa3nL9iMSvwhz5eFQF2+1WRWb/TB/07IYdjFsJWKOJ+RwRnrGLI45wutRTn0vCdQg0FWpXk7
SSvdAnPqWcUnJveyzyqMej55j2wHPKZlktEpmXPqNua2cn0nQr1fzz68GHfbdaOroT/Xzpvnuv3x
Dny/U+D/S753XRonZxZOeMeLa3OTMeRYXYSFxLi+DhbuH4z/+dX/9b8VWLg2PY3n4uegIz0Gt9GK
eBpS3Q30iT4Tb5ax81rvRaclzCoikRU4zXtIyz285v6rezTL/Vf//fD//bf7v/73M/63TxNiollI
bHJ2hZFx0jS4rbs2vsZ+6m2lsZABX/Uo8+ZoCbWO8UxMCHoZt29iFD9yDQlO0mTcki7sbkTjnUsv
Zjri6OVOIEcOHH4XNGUIGiS7UyuhIapPnjkwEJxZu6qeaeE4pBeevD1HrLkjZBi9ih9P11EDuhMX
IiyJh8b21bOpZMxhs6rdCJWcYZNt5hjdMTqWQC0Hhm3R97eRGf6DyP9xZk54vjnmVDdDlGn6vS18
KIDGL5laKpyjToblyBTJSDklLZcSSm0YvhPaGplfxL/ax8gJy8n6JvHyaZaRu3dp4dcltqbG32bt
GCRL96HRswR1XOZC8whdJ762fmoxM7QQPw4oikzH25hrRelE2rsq/unY6V9G46s35r8ES8UhNrA3
2fQOQ/V5b3V9faqyLN2oCV3N0pqC7Mx9Viuxi0Y6+3GqfkCRPVC7cA3q3Tt6aObSC0fB7OWPlAtb
j45oExsuLBxD3YqIFD/thooIlKdpv40tdGU/SfgdehuYZvKnY0ABYzGZdjgzioPZeq9kUVu81cY5
NHD4B/TLV2spvjw1vkwFhYNuQ9SEe5Oj6REMW6Q8E39q7ZNlsU+W1dinYfU7isp7xdihqHnp6KZi
6tdxEWDTafZ2U9s+5kpppwZ+NLF3zshi+KexeeNCu5ZnsGLaqZpSBlnPkgls44IMqKarya56w6Gp
2m3ORUMyEMFbc+UD3pyK52VWL7HvdazXzSFsB5LDNGNyT04B1NKbi2bb2aU4pqxbsoRx6ugDQOYU
5Ktjll4U895vdQ4U3zx6sZ+fZ4DcfVaMB7H2eENVZ+wPwI1JEk23fsXPwpCFeRbu8kGjuFl6bDvS
H+NDHbWnus7QfBNKfP/+SdW2HJcRyqQ/si0/mcsMwtcuPtwse7InAJojurf4XUSogDwdZ07EehEd
vn0jTxcxAOOn+x/k2xfL4XvSRkbOsaPtemYGQ9w6B3Qb8yZfmMWSYSNR83kRPhcTyqs/Hpp4GA7D
TK6Yrc8srUy26hUxqHBi88e0TE9Vofh7B2b6eGGl6wSkL57chjDFhXoYjSvdf+bvKPK+2pheULgd
6tSRDL+a8i3Ppk2aPHi28QH1ugwsP/rV1cbFSp19n7tfS5l/Tu2ApnGqDu4YfVlRHLHFTtXLYK0I
Lj0Gt1jQ1bAyE5ZA8kxEXKeiT4PYwJ1rpQz3k/krq+uZjT/zqAETFyl34Eo8PdZfKrv5qxfEScdZ
esM/BX21cQLo4/sRBtCtjNlsqSV/dz3Xf9By6nXah63LRorVtJdeiyw96FoU7yDexQ9p7/jHqUz0
vV+cFMyFSzURXKmSlo1j6zMSamw03vHVUAbtzC/HzLNLufwq0RfNjXubGOVINo41oo5dNwOFXbuo
0QXOay7oFjw2D+wdoZHl46uXM+dY836Dbt06VLX/O8V9gJpLAe7w8vlkro9fbzOq9zt+7LIk4Jn1
8jk2VxIeHqVApyINIuqMPRCvx1g67K3q9COtiQnx15i2e/zK4hLcyb0NK74cgV9ChCkA5aMDVg5b
h3na5phXAlxlPi2NDfMIzQy7HWIu/wcgaK1BH34NJBqqvtzWSftQGsOwN9hEeBaioLwB0rqkp6g3
ddYI9fMAlbtfFxr3D6pGoGLra06oF71P2QRA02tBitgrymiYfgqd2FnPR+rcqOVMyVSRNNhbWR8K
U76WBYUizokRe/WK2lgN22L9sFQDI8KezeKd1GKYyftS83uLbuBWc0x1NslWWor2x0yykuEqn4MC
gMZqPdMc4gzg8PTBmIh30U6bhEfj4DcWO8+hffDQN33VNRu8GqFZGU0f7brBrjy4rfqY/SCXio+D
V+vXoUP97irBMDDR3tErFkuUPCEy7oNJEzAw3Ezsxg5UU+RM7AH0FDKrV6qQcVx8XrR/M/N6Oglx
djqiV33Sb/E6G+1fr94CE7ZhPpGiwa1ifY6KRbGuI8ayRy+5ZqIhGBMrJYqMkrpMPRR89a1fVrfI
tX9PnfUiRbx8aVV19t1x+ltY5Fg+jfYSf7UFO238agkbnBp1skdEO1u7dzOeg3Sxx92QMsGfsQws
oGIC36yTT1P5X9Zotz9z9+ESS5iX+pPshUO3NNqhKK1/kYsYlaxSbZO2XrrF8U5vWCLYsvCihAah
sMy8o7/ZItBR90uw+vU2slrKh9lFItoai//irhJwv2q9b2M89nX31Ov2zWlgZ9mthB4MXsArmjdm
VCyu8tUtUCyEaM2/7PRJTEn8WrYGY/QE7gFLfd4ZnGxuk/4y81ae7Qg1Zd9bZAkSIXEkckCn5Kpe
KjRydaR36Is7nXa2uY3IRsnwGv54vTdylfjtaw0QLqWyJRjm5syqv0SkpzRQCE9pYkRoBRB2zU0t
ccDAlJ54HZ3YrUndZAZrzn99K7+UMt1X2Sj+mU189Fok3zTvzi4Z+UH5yrKvyjPArJK/syfPPX3B
80Wfi6fpL9lPxqLVh4UKN3Tlos4ytnHMKOP/MXcey5ErWbb9IpRBORyY9CB0MCS1mMCYzEzAoZVD
fX2vYN1Xdet2d7W9WU9oDCaTZEQA7sfP2XvtayOQao8NY0VYjEdbl9upHOpTHzvzVXs63qZ2TAuY
dtvJ98z7Drk08uUWBnedMl1NaKb2jemzpmvrvbUh60BXlcQ0Mab4/pBzJrxLCafsqlORJtUpb5S3
9iu6q39/SCN/23butHSoVSaQAVe/i9/iCY9X7jPh0ZX9kPihWDlBj56qVtU6M+qbTSQwlmkMeNoQ
kvVuTNdi7KAchF6372T7JuWcEs58e80rOjduarnHOjWehbaDNX2AYt3Fvy2SxtkipxfGQT1n1Bk9
pItaWjAO1iHjJkrWatFWKSLXbIZURcpwjx7AyQZiGKf06j8OXoqESBTF0i81AolgzJZNYa1b4kSI
H8spiW2XXlKFaYZQo3Zn5IW/9kMj+ztz7V8Yl39mWoobfetPIXFMaFyBn9HGNmhLzIN/oUTqOMxU
1alk59ktJp65tU99Z94puwvuebk2mt7UXeo6MJ3o26w9dwJibDL5nwtMKZRSiNmzSWUoWpKX/oZo
LfPMvlOpMnbIV/IcaG1OZFh1Q6nfrFAOdNtl2Ugw2IQge6NKyBRQ1M5p5j11WdDi/dDWwUnR4ROA
Y9JIMOc1/aR4Z1fhe1Y4w6kN6mRva+dShXN0+ucHPy/aXRZpQldr5loudVKPAs6cpDczX2urdWVa
D1qCmPwTlu2/oW26/wW2CSbNsW6vpvQdXkqCAP/suxxiDBEzwVi7bpA/qz6y3nWTEPfhJATGpoZH
h6NXb/NbNbVofmTmwFEfnQfUjgI5SFbutZs5D8xf2wtx6xs0CxhY3Bz7C83uR25czDhaPplTa+xT
wIvoS6LrmCbeite+XZee95VZTUsWlorvbWyISC7ij6zJ0BSNc/5iqbFYuaVL49SNiRjw2vAsLU3w
11QfkIReOxufntvW+465M/VZa734LvPzf/86Odhu/3q5BY5PCWh72GSlvPlX/5QSWDg6LGN0ATtt
h6uxyHuAWe22GkqebmJPlJICEHJTd4feRMoak7zCNbAdHK32tIfPYUGCfMyEQk5ZA3WY3nUiuprc
bBGsc+aNy5+iyqOLvyYYe3rOR3UezXxchSlaRiPM340k6R+NwT2g4fn3z43f+98+OY8n6CEXBlL7
lyc34WIt+hnZu/edXs6cVWyG0lEfcdVigYxK8shc3gimV+7GqVtyJAxl/PBri72rpAhusmrnJiJb
F1DQDsxP+wWWKfO5CcSwkk1Oq5vLCu5JiXiFie0lcmT2p89SEZ+l7XTnSScF/Ki0++pZIj1zKl4J
xW02/hbxz3iHK9c6z2VbrKLIlO9hle9zl2lcMZovZpe8K7tXz1Q3epvhgNm5QOAeMoTgC7RICDGH
yUOibrzS9fEesUqkC50od91w5gAEH1jLmrnJbsq8PQkP3DnWwY6vjQ95to4s/5FND8ABE4KhzuJj
FXjxmcMsC0KIl7JJxvDQ1gXQZ6//BZr9xlb4KPU0oXFHCmqLh65Hx5BKUROj27mPEA1oT+djcedz
oF4ZFkbSvEbOJ3XvvdVjebGaWfxiad3R/QwPnjdiqFUhKfPaj56S0M1AWwnvjM0Ox4WR7zBdKvYJ
epDxhn272RBEGXfDpp2r9h3bG8Lxds+9i393CLqjneBycXu2o6Gp3grpQU1CpIAWy71LYpHvOqeZ
tqJDitkntkRZ1TnrjDIjDkvr/d9fhd+pnv+6oAu6R0I6gU2EqPXXO4wBjzIcPLm7AJHIzkS67NDa
PMn+Nevtq5JAyNyo8dY0E+1DZkEjiVUa7ZDQc+L3h27d3GaOyrR/5II+r8vsbitN5uTmRNJKPk2r
mdTupd3iFNA3Vf3c+QvZtfkyn+hBto2/dsqA/n0YvyNsQ7RBd3Tp5vPJ7PjOjIyyHcCo/+Xmu9nr
/7KwoKbA9eY5MC0t0/rLwmKI2pi1LePdLMsLBCr7Yk8qWnqZoc6R0Ie8sPNdERVPpR0gk+9N/cSJ
5mIMmgNm0+pr6+Kx7KXN9EdEJyPMvFuz0kEmg2e56lF/R3mPcvAmhJzHTwv338IxcABGSfLMTVSt
SMkw06Y9e058Z5diRzs63ZAzyXxa1mKV2bnYkLvdMv9azYyz/peXwPL+6ybkCc8VgYffg+6jBZ3g
z4ur7M0KR3Ad73q76i9TFvkn3ZBNn9tvnuy6+zny4rs6Ul/SRbvhqup1UOGqkdG48aRJQy4Pqvcs
vXQ9jHsoY2S7285TLiMAv8Ri+GwiB1E3/Wug3kNkCtd+6H/Uo2nu7HrC52a45otDNgyKFO60NsGv
MpWXzgmR7zPGjsvspWDwdoGD8WpEnVqqME3uWoBlj4G8C8OietJ0hFZ1PlY7rctrVpnDpWGEfByj
6cM32x6Zab4B6ow6XHgv7ZSISwf5/sJ6+Za5ylx5tsVl2qnuAf2QQ9ZLe7ZrLTga5thDBuOkcRXB
yXXFWg1zdWkZ1awIUT59a0uwBOzbjCN/b44AK6d6fqiE9UC8e3nQdfPgOJ1/HBFEPeQcBqtgRnGM
XhIG73AwygrPSVeora8FborZ3+o5IE28ZlRAJClLnn8vLILYDa8zl3EXwZozEKRiU4wqFwW6rPyj
LVoD0RLylxFp2Yb+x08Jf2WNmzpdYAErCMrJwmuWWxc6Dtk26bNmXfkoidsCxJLi+A54L69XwLAQ
31lGulF2WlxNpXdITpHvKc7l4UyzW1gkjszxkBzQdLeAQGmai9gP11Zt2Vu3S1kKXiiuqP8yOnpG
HG+T9oewKjpf84SUa+7fTem02zlGhIIzktpPY3CsiKeme8K5oSEwsM7sK7rNk4Vk6zLkNEddHKY+
wpxFzbHr2mQ6WHtSOOtxouGiJitltF6gBZSoLSZlPuEzL++zeFTLweN/xqFHrT77LyjFFo7k3IfC
1DvmemLAU4XG879fUC37LwBbijpP2tL1LN+1XC+Ah/svt1VsGTSGemlsmaaOy5uJ8JJJMOQouu3F
NLs/ew7RD0WVhCuChbN1JV3oNrH10Rek240jjTsjgStRBsF4bQ1CwKDvjEvSJJ5E4KtdA7Jg08vB
2sG+f+0KczlWU34SpWgv3WQg3at7op3irDsHobEMhF9ywLuOcRpfb+O+ewpSvBWWLdeqQPUbMpz3
TVJj/L7rFnnX8/8i2imjLDJ2ISc9eSXih14MejVglT4JN2dsXloWk+Hyk7E5nWq/POk4rlD3cz0q
YcmznXX10vFUu4mHJlkQhZav86l7zQdbXodUrR3cZjef3iaP73JDt19yavcqQH1rGVfb/kH7ot8Z
JdPyMtnMFBFnSYXLTjIMO+Ah6E+gWg8syOuh57dEtieYS4XzzvGia1ckSG44gjGam/ZwL8Tq2wcv
5MHxaOtlYTXvcjo2i8wbghdstKd0qqFTuPfFDHSBwtu5i0WAHbCT9Q77PCSfKHDWLjbsxVwXziUt
KM0RJh3RYS4to6LYwOjVZChjBqxJB6+IzA0y9puo7aaEQFyN3kU8JThv7mbp56s+RIuZpOW8C/y0
Piv0IDPYCpg/mPFQSSZRkn8FKcKAILEXVhPaB1viVfy+Yv8AVv9xGvl7cMFX+Qcl+y8P/+N/wmT/
H6RgO1TK7GT/MwX76df42f4ZgP3H//gDyhM4fxMmlEfTI5iBCkDyw/4BwPb+hlEHDCNhEn9Qrv8J
5XEDzw2g5CCqNCnv/gHAtsXfOKEIID6m6ZM5Yf5/pUbAuf7LocciyIKDdSCxjpvUJ98LzJ8OPSZ2
mr4uS3PvJk2/89r+kRsax27EMLWU3okTBZaBsHrIo5C8tHk6Fhpv1SxQGPItdlYdnRD/KKvFRvjs
QiL/bNqIAh/bWQWQPTb7p4AJ28IJ4vtK0F/orGNTsgDHswAEGaMnnd1nzqHlMjXt9ohV57Mw9cog
eqKe2CyUffEsucD9emclt052Fe4aPwMA0r7C7MFGExfHtMJuHtbivnbas2jQxZQF+QhYCtkdauea
abqORTtvBz/d0FghA72LGGXPy8b4SoKAKRWNnsXQSMawBGZJy14NMCKzzMrXs9wjhTUJ5LHwm6Yz
sjT9kpuI3lBu8MSKLaakp5bDwnKQ4PV1Qj58PYB9AKOyNSM6pxgZ/bD9qH2LkaZ71FKWiKHjPfMz
/OXOgKjZQr3Qywmea52jPDb4A27ofU7s9onxjHmQJER9P3LH2sZ1x9etBhxPZponX7qcmtigkLGr
gMZaBD3adtsjtRiILsPhND5ihrO9wLgUooyuoTNH1xIySgFs+jhPTJZx64yrQNT0MmdxI23o8u8P
NVKG60TegKmCjWNPMVGtyn2SfYu3WfYuUpw+PvVl+BqFhXExg6ja6IhUIInD4/L9ofEn41LZJSOP
H3kwEuBFQ95e+Jk3nxHsaww3+IncnK+ZTY1El3c5UQbyAycHcjSDvFg5onQiQKlWjJ1TOpBKrFtK
YoputpDy2HAKQEpdHUQ/So4/JRItfs5KZX1MU1CqM+omjgJg8JivkvPWmBB7sqG4Bp5pnLyUCVo7
qXg7RapdaSm6x6IR7r1lnvtgH+NmekYFwQfzI3Lm8PH7gc2Q3R3K/irxCllD4j33OYl3haHeTJwZ
BwdsyzL12uRtrkzSpExxU3I5b2PZTk+oQV96ZuA/kiGvESm67j1OV2qVuhjXcWjiFqZVf5i4pqUR
Gb9q1HUDwcPnHqki0XB+iQwiIh+JMM8n23POgZd0Z88c1Kpo7MfRKKeffp3vo6EiG7tEZ2YZXvxe
DtziGWac1M3hrYzeQzykyYcV4joAeOE/UruiJgWDAmmJE6NP52CfJbSQat7n+zksSIJNffHhz9Ee
92f4Aw8zjcvxEozd8NxKdpk4Hg3m1k77RtQx80rPvogQIb45UPaPzNdWwbcaDHvQpspLd+2PQfSS
469a94LN7Ptfg8HeWtpNlwm9LVysenqVrfU6pUbJoYjQjLFpUzIBmdaItu1/5p+GRRhvOrcOxNX6
kOV9cMY/pejUecE2G5V/jJmOLN2irZ5iT29Bw6AhpQpY18ncP/khjSqvt58D2z25SFw/c0PViwZW
7bW0zOlEYUMQVj6S8MLNRmicI+9GH0UM1t0R2tgwPha2vdOCCTGQKnpEt68PcT+vO+rH9fd3yLYJ
dk2PqKCP82Uv8+k+beR4L9xuOBF7DF73/32J9zLdRqY6KM8zFy2MnlcUjght8NCtvx9+88IqBoo2
Ao1DgxHiVVjpJSzT9h6xWPo8lRPKsuHDw0J5Guq4eMLVdFZFG12+H41gdaCXoftLuSdG8o+fWIEU
3okpOk4qNV9zM0ISLsTTNA6aHnvwAjBuJU2AH7RBs3vo8lsCot2l66E4MPFinhgjZScDQ3rp6GTj
UzABsB3xYYf2E/1eCCfKl/DUQ4FRzEMoloX1rxhbb03noq+lTUOlCpZzlhYnEhOaC+8f/J2+j7dy
CoudGZQvkWu0GJKs/ABHxCS0FUIVFnm1qzzYImavfoK+u/iZaXyNG215+0xG06vhFuJOB5kJooiH
q7KP3VWjMYQ2nLPfMq4qsJbpK7FOwUHOgjN4nvtvQ8Dc0eTyWtBBd9byhnfSa7b85s2c6dxkCpmc
VXW/e4P7yfasC/Ko/sWj4bExIaTsmz4UG5SICT0OI7wvLFEu4G6VzP4llsi+dq/NBCqqN7mF6wL/
sQ5osvYaMZHnxtWLLHlTctmpw6iKc8io9DLMpPcw1onu+JOTZyky+pLZ9GaD4sHYHSk8+KW+Byyx
+G7W1gPRMCL0qp0oy4zmUHdMa7+/ummFh9FP9GsjjE1C5M+dZ2j1PLYAC1xZtPuqVurZhufC1I5n
9P2vBRF1qUFFcAPpAFdBmyub+So8fW99T2W+v3Z7WPRJua5y3DvV3J3824fvz4aCv2foRUxQZ9of
Rmn3h+/PKKLJd5krgBlxOELXYPcdC5YnE+LLylc0hJRtQ8ZKc6aceOQJhRl2Mm1/W6ZpbQOcHUv0
fhyWbyRbZJx3OLajjeXnkE15Ebh+/J1DU2HJhc+MrX4HVUKWhIp2cWbqfV6qmxiejX1AOWg3MjxW
JE3CGE3ONjSi5pobXX5vsMoudJRaG8P7ZQGPWLhsCtscaesitdv65km5yevNxyFUCU6i0NrNDuoa
6TO/KFOUu079HgX51op6e01i37ATQ/ODRXgmGscILtHkcvwt9WsNhP7Uu+OnW6ON15WGPMf+oFOC
eqrpUXHW3tg3f4PT0aBOmeJK1+3uHMlRJ8FdVbOipsvBIEK6bcZ7S2CvbZv6d6jIBdKNuaphXCza
zroa3S0Gxe5/OuNEJvSI1EFaatPRx1rQpa93fiLdpXDbN6zqSK01yb1oThB9jvVmUEjeMUXSgKi+
ohZ7MHfri9EJ5IIYeYRzS/nM14GClVXbX1ZunDqJMcoMx6V23/0q3jLhvdf0D1BDDr+kBmta10Di
lPKeI92+0Fzdth7DzloTVF1Nv1LE0QuRgd/oxldofF996aEWnaMDpYZ0BngAk7nqRpSTaNqjGXUR
8sIBAkfYh5BRjXZR/NQKeWzaaeTmFWMejdndbAiest0N6qYYh4FAdqCiL5su98LMxX3FYL7OvlTS
vM2uWNG12GKJA86gcqah2V09VBzehPUKAeMxlOlDqQMkJIxSpfl78PAMTi/h5KwrNKZVJBDl35B/
sA5m4w4L1oqraY3PZzn31/E2/mo4SaLafOgd4zMd2nszMvctQnmsZCgry13KSrzw7fHJt51oWRoV
gWS6JCdek/aGaLmMoBH02UMhhycbhe1qRvm8cpJ6xd2PktD3vm6qrA3zOMrgZF/T7lk4tI+JcuTO
djymjc4qcuvnUnaLLmCvd+5UVV/qCH8IkVlH6qd0y6omcUYtmCGdbWIFVpk7tMiRyIoRNrot7Odx
IC/wrBYOelqcy+HBrvnsVnYrkwUmj95A3xVnMCbvMq8PzMS/is6stq0xPZncj6uuwZFMr3WX2/Nx
qGoskTU3YmCS6UD7GVH+dAWzafLnp5hq/BD0IG9PE+vHKc0PObJdeG6IwCYAhYuwsTZc6qTF+aAv
54gxQ+mcUxPV/Bg4ao3B832u0cm1mNm71o9AFiXrObBHCrn+pc2d9/b2cyxLvEdNdmaOBJfLx7A+
xb9ql3vEMeovLL4Dmh6Ck71nmQcf0rd+JP5PdoBr2CC8cirkSEy4i9b/7efTD9ezj3bXEkxd5A19
cH1NwWaxT5LIZkyfveO/TJb7q/eGX5Oqj271q23BEedlfnSLeC+QrXLRxl+xUPfdwNCtFNWnRWDG
UcYT2xcDE2Y4C9wDH17Ctcw+sPXFuCtjoAtZ/4Zr7jXS4qH1kLZUwX1mT9eydPLFlI/vpg9LEBsP
WOoDpZG9KJv4Z2w59fcFmAM3XmQlDBWdIJmtvEuTegdN/HUE4wateMSEtfTbKzFs3JQNQm2UW9Ai
HR4ZwxVh4jWp3A9hqmvE/uvBAFmUI4Z/dD/HqHV3NbqpNYDzJRL+pMmvRKlVdDRR70Q0g5s8J61V
s2TFG0zsKO2xqa1qtCmV/+He0jvref6l/YHud1ofWu9s5EBYEvpmFA0MRWcv3TmDurQZEAXP6q/+
hGsuaz5CpOalIZMNSQ818BmsLKM66bof111nWVtPRcyUanOHK3iN/fkTeKTeu3K0SAY1xJnzPuw4
rCONLqEGepyPLZzpnKvH+OQS2DMFbXyVTfikyuZ3Sl9ooXtnRqYGeQV3ffSQPPraefSCQj2lpfMa
hmztUVsBLQihCYg2R23htHtx0/IVgR53sw1goO5erdjNjgPADqKfpnRD44hJU81RDnIFU+s6MR+M
7Ek5/swYq3JXmRO7S91fOPm5qwh2C8XXOK3qQMGujoMNIV2kHfaJ2BrAUFm7vZe4U+Va+MVFplOy
6QMsOmYoDynv2sHgmbZdvJ+cHt2UmV0MYyADWviXYfDbXWTmDFmDhKKlCVaV2c0rn6V/6Rjjh9dI
hsEM7EQchxjB/HzXiBT4ZGnfNTmn+KI1f1odmdjATCCTBmXOXuMmFMTTJkOl+tbmWPAZ/kwc/B9T
qB44ybxP23FgJZSsfR/CQG3qx+5McjHnZo83H8+siQcSR108hZjuCp+IRP8BEimHicZ5YYrMdtlA
ZzEabxF1/gV5JchdFniZmadWG2CNk9A/BMZhYHv186C78xuCX4tqMp7bcMKAFKhVE6g3kQFLa8Rw
U6b/jid8XbpTODFTLOVW7XKwjoJNq93qrrllvyTfqS7/fPz9RSfwXgGcAI68fd935IvXTqS//OX7
vh8mtPw5jdXb7/9Km5snSjPiL9/6/Y9mSEWIe+j4/SO/vzRgDYIWgmyBiDQAsxHjYPqpiwRSPQKt
beuI/dCU5wQsQ1cMv+KcYrabzDcaHie1J/gW6KQBUKslgrJr9jSEcWJ3zJO19yZU/yOt5l8ymX7V
Dm4cPYX4Hpy9Mwy/5pTJFsaSJzaxQx4v64CA9y6nViAX1VzMrv0Lc1ia+vGqqaxTOaly2f+c5xu8
KWMX6IV1rEGmov8BmKEdIO6g3patX1msnDDb09sHGDp/fDZnZIP1Qy2RoEq904O5+v7H7w9x1+Eq
HcRzjVVs3dvqEwG/d2d2GWZXF6ZLJRfZqMclKBbsNyBVFqYbwZW88e9rW49s177G2n57jMeWD8zQ
u+y+FBYjkwTFbtGWDEToJk2AJu5SLwM0J6jOZjt/zdw53swSEX09Y+EhO/tj9uNuAQfPBjnp3LiT
fLD/8ZlH/49SKuImHm86W2bj+wk1UGEnj9lNJNw6Z0OKn3CThWM+dnb0kg3RAW/QCiL2KRDNV9yG
z1KNO2znwh7POfDZND8Ojrm+kbJcS2/7ZD451lAuPNc+IlRfuwJDsjaJEe23aqw5z5C4xqGHa4ND
yjLgjw3LIlre3Gi5y1Ffqvv+JpOc9Lrz5BqO9kdtRewMsjirMfhZTf5eteHiViKQMQG5M1zJILtn
TH6QpOh19f0Y6VNV1GdDRZtA0fQwjY8OUBi9P0r8ei3KflHr+MOazRMRytwjMzk7sP7oppAQnbjm
1S+CesXkJLXBpunhDE+HnqZLIZUxH3AP/cb3oDenRnXER4Y2pMkXuiah02e6Gybke4/1cgRBsmiY
F/UcqIm1THmakiu4qLOnUtO4LDNYJ4AusqdpQv/i2uGrZfTb0Eg4X4x3gX1xJSGyZtb9CH3Y/E2C
cExV2dVO9o4Jg8B1qt9pBX4nM+7gybUHbGF3wgMN7IOn6cegPFcs/JAE6JD45R4ZKDLpqq/2LSOS
EV2l0eljnYfPkITNlemml6SWgI6qy+QW/rZx3ydspEYGtJSt6a5MrlrEBWVQhR8H7hB1o3U3626b
I/depG2CqCR/haq9Hi0H742K6bDG6qlyEScCEe5rTgEUHFz6IKKq5nG+CTqBDNt4IiEVtO70HAsW
b7dvopVRv8e0Hfx5HXJiWuRN++WWqONckN5E+30lZe5DF6RiTadhZQ8nUnw+xlCTpYjtFtNZgxsJ
26wXx8u8Ap1RhvHPaXL0WcEjyB1EIynbWOYHr0nKYDTU+ilRPUcZ8lbcYnirM7VMuuzX4LWvGNa2
RLB9dQG5qNq4UaVsIoDscNjn82NmN8jKTY2XFxwSGl8cNhgk3bi8iydtLwiAOICXzDL1kEvzEpFs
W3TT/c3ZuLe6N9dFSNe9aqnunLhaD7rem8AOkmLCqC0tAETEwGY1Bl+/F6QZOie0JOuyTi4lMcFU
6KcsbK3F7EyYputzm/VQUNV7lFyxJb9mpVutigrFm1l44Ds8VjRwaZt+iI+EtkfvDJG/LC/FSGoc
Uc9ewujF50Z0eqoQ38Gw54f3VgBVLaIU8az2sYaxhLP6gFDhMbJvmPCBPTo9zHhi20Y+5kmzd7vy
M60BZAEAt3AbBiBPUv0eu5DRq9n9AfgtX0jkxcscgG8cp4/5XP2OWSjsuf6N3nNphrd0V9YcaZET
GSJPKX7MavwRsihYVv4bBNep09XdJOXHlFQfDLU5Yzar1i1QFpf0/nsLORJZX0uZ4g1hVGy/N+6Y
7Ihhe0IR+IgZEZDpmrvruTSHe9zkH1UIzq69GfgGhqH8gXhEx3EXTM867/xNNIEzuZWq5DL/7kC0
AWTGLBc6zw1bgI6sixtAIDexFFvTDUUmN5PiKJggB2Tr29Btu8/I9zXEl80WVoX6Bop9d6yzpnrz
puJczqh9x+g+6ecHz6Uom+kUa9oeAjHvkN5SHgeeinEZuxyWroPnwT0pC4OvcuQj2M5k2Ux7AYCa
jq9Pd9p6H8wANBZQM1/Za0ltaEYonobaxpSY3eh92cyrnSb0QyYq6GztRRQ8czne315iAhiegiyo
lh4rAtzojd3FXwbnstVUlZQ5PIX4HdQePWVkWx08JrBDwbM9WqfB40GBOLiZQSB5+Sz2hNJcffXV
t2I6oeyBeCgMyNXZu6NQV0N8Wflz+sLkGc/Z81CUQD1ydfm+kbqMS7/6TfHxnCtZrqMxWyWdyRkN
7IIH5WSYkPekhg2XH+ExvTMD88b4Kj2elB1SsxtYaOhIsU2m8wkpI/S29Mh4jJ/VLzKHK4YdvV7a
TLu2sTZ/hHG1ghF/VYP1I2OOSlOuvkYWWSjMhtdTWXFX2ryAUFPX/u24XeLUMsvIOnqVSUMwDc68
+8BLCwVkinYIiecxQkfaRrdQwcgXu4m9Y+lJj0gI8YzP4WMUNd0d6zmMaXD0w29q3BedPQrdlxsF
VyYcvHLFtZUtQgfnFWMn9hVSxlZ6jPFXiOkubFwWhTT9LTCLruvB36Tj9BBV/P5M93pTaZcNlbl3
jkIEzdxdQtLFSWj9PGRM/1uzPs+oYXYd/kuy4Q92hpI48zhoB5iqkTMIWq7UpS3NJxP7f28xdJuX
s6pLILSwJtnREzp01vtsfeZD8jIxgoFcEtJnuK2QdftujP2nh6154Q/x2st76wgxmAm5n9uYv/jz
xlIA7jY7CCDsrf1Y0He30cPPsyCiAztojYiEsdfGIyCO8AVEhT2qbTJ5qSashJF31cXWVsXRVRqx
h3qju7VeU/+uAzk1ZNLCtBM/NxrsZds0m6YLXmfsQc7QfekaFujozhP3XHSRWXDf2nRJO+exq8fX
ygnOfcQsI6uNNzq2wgQyOsZlscsNWpRerNhn2dCUmn4gqt6RYpAuOeb9nkmVxTrLmZU53xL4klp0
ko1gCJI1/fVgH6oftO0ltxC2AJcIA8d+JyCQLTtTP0ffXLu55I2LSY0FBomUVz4svLbrN7FdvsQu
6MKOP6CPTbnoG7rKMzRDKy+joyH8lQ64xPHHMhfsoxolE0gMtxebzgq+KG+eIxxkVELGKtJzT00y
/R7j7itv3E2nJLVroOxFaHkcIMONCSH4bHX6xQo4P+n2AmmIt/cgI/pJSO4vRgnSHR4g3nK851mT
PiNfpxm1oljS7hnc64iM1qZLG5XWMc7Ju0+AOb6YlQ1DcIiCNRM2IBXtJ7CCehn1kMXC/lQg3V9h
sOaFw/NGlO+G5XlaCcwgTG04YLXBQhkjce7VSUaseaQ0YI6Pp70Mqk/wiFucF/suH2li9dhK4Mh4
nJssJA+DlT+PQzptVG3ShY+TjfCqfZGi8C6t6TyV7a/CIOLFaJ2NS5/fql6sjrm0p6AID0r9qA6g
Zfo7vze3RrWNRXJBXW5Tmfi/dOvT/2euh89uYRi3FSB3GUEPa/60fJMTjINnMscJWZgLTAiKojx4
RYBO3RD1nxD8FHn268Bq4GI7ZE8xsV+3rbznQPsUh8OnnfpyQbTJ2sHVs+1MB1eLnLZhp6NlPzYf
bUZ/y1I6WcWjm64t1NPWZF0Eg0IRYlmOfVY+x0hPRqU2/YhHIueaTJmmQLFhS6dkr3atDBjiNB4l
KNT3ChTapMW4ynuj3Xjez8E1OcFIc2Fpp12FpuWtIF5DummTnzUjs+VQwMXIODbbdALwFBis7DQB
+c0g5m6QB1OtRqP9EGGsFqNDYWyGNpBn0D6oZF8iwyATQmNTGfxBgY7yp5U2xy9M6+ZS5PbV13Gy
9Me7iMnLisYYXx0fOgFuTcbIDOLy0AftrmqCGdK03y0tq1lNOYqkyjZ6qNDzA1j+m1BqhnlUF93a
xh+wGpR5ExVQTIrXUDr37hhly1DRJfQtfwVb472MFI6VF53oYhWXAVg+mB8HBxpIIeuNa8MXbJ5k
ZctVzwJDLlh2ZnlA+3bKvXOYcSczeXJ2iTTEwohc8z8Je6/d1pkm2vaJCDCHW4mispzjDeG0mHOz
GZ5+D2rhHP9Y+Db2jWHLsiRLJLu6as4xA2jJRtCPLDK13eJEzbSfhM0fuAIWWsB3bYVhLV0pQ5Hv
MzgN8dANuyKf801u2vsBSApXw3ZPLX1X9Qx70iE+KwbThiQf90nmMaPL1X2Ua/NudilDbNOEdTCv
R68Lt0qf+VZKNkCJ/2VltmPgyp4AggQzSmqzIZ875RWTxCFpwsVo53dNdVSjGr90REPFaF0CCaZU
P8hcilWYzVyLKq8LJjF96ognzrkqfaZncKCL+yQiurZRnHPYY6KMED4xSCJJKMVRGCYPYT9QeLi8
sgkDe2NaCLwhsCRxFqRMJ1ei7e/Zxwa9qnobLWVSi64NumdZbZEGkg91a+FXo3p1e4x2+f0gI+8l
xBqfrKCFKN905zazsLfIj8HNscyYXndDaDvok1QmW57vI5YwwjQc0sJBejWadRUYYGhVIBoVmn5/
jh2usYohNhMdEVgqF6vUDyyh97UDBtIpF2Me6MPRrGDM2NSbIfaDNX9Fs835Qv9T7qx+saHE+M41
1ijYsjqwj5Chw9LJYR4ZOdpnqUDH6WvlpiFEPHacJ3ci8iAkC+YGwZfV5kHNv7SLqigmstM5Qh82
mR/QDkEasc8afY3kCEKFWtxO/XwynCT3Ge6sVNHdFkCTtwIACTo9yepAfI8jRcRwiR1T68ybOYsf
DDDaMCZLdPdJrd65IdJbSzGeUErey1j0bDtitpzSeErCJpjNuVuZDB33UiO+ovWQ0NHzD9SuEH5Y
zre5cjEVUW457s5GplwQFaD8GIkemSV9CfZwiHeS5mDNykcTp0/uKw39Y648Y7XYG0DZ/SGCWaN7
LD3qjzHIkaIgf85wiCy9ICYO/YfK5suG77FC3nAnsTCvvIxPcjbwOUxuARnXBrnJNPpF6i7jtxKC
9lw3iFvmHarIOzlFADgjuMTZ4pM0KtIdIENfYo+w9k6l2tPLGAdY7lyUzDlG0L8gDWe01vq3BPXQ
dqrdkcM8pFFxVpX4je4gOxHRIv4G3Kn37oodRbk2kdQy+TAvucR40K9ZLuydU5AuVTBcVtaNLTtf
6HSyWW6PkiHduu7kJ1JJ9LhmU/qGfOXaXjOf1L61zgU85YAHKgyE04WHF3LrhjhwW4gWCorPMaP+
zXq59fKqoTrcTH3CloqmfGMADWJmifdCZzbqkWGw0TKu2BaJkFjKlzXRY30Ow+kCOAyDY1Qcx1qT
QdYT+ojUBD9G9yfSUtpc2R8T66Jf84m4Eoqf3SSHHkkM60DgxObnBOHJs5QD+TYbQEvcK5FPokof
UpO2Jdpf8nqHp4n/RpfifUo+hCUwy6FDIZZH92PbAbVQEjBVTSqHuhyWjym9F0ZhI9A9AXvqb0PP
80s+Nbb7xQP+loVGHOdbWTkR5JTsW4+Z8qh29RiG4w7ZxFvP+B2vNxcir+k+5jTeUUmrzuzg3ZLM
u6vqD4Oq51kGXMp5frq2sCX7Z0cbzx2m8yCcaNcNssB2URUkAuQfNlgOrpz6EVfEdwjx0B+p/alv
3Udpb2Np2EGVDrfT1Fw8T9grFEg7hDX9JizKej2AlN26WfedaQO48IkKOFed5q5vzGPiLM4ikQWN
oxAnr+kPQuzIjc4YFKqoQOPwhcFUG9Cs4LMR5JtBA/Wzrm7XBYunSUcDJ3bxbruOANDNsuTGI9d9
75Cyjq/7HDpOIbuNwoqJTX/wa9sm3q7ofhjFEddgILwiZG8l6dOVk5dDpTQO9shke2DYRUcT0pHk
gOOhuTKknbltj7bT0OkwvQclzi3EF9030i42UYB6IUZMYjsZRoeax4ZDpCvbKqHY1LTnWVW+22g0
D11d7VvVy+7dk/uojXF57CJ3NVSpTb8zerCNHztPu9sqne+ivhFwc/xwjMcLtHROEXZcXdait1sI
WTaWILU544OV5wq6z9Ylb3CduJG6amyB576rXshNVF/tzrpvDeuzsrLXqMDfaqaTGnBVk869RYN1
a3hZekQa1TDJoeAEE26d7YILZAYjgjZT66uOrNaR5e7H+iXr5nEfLtmjqtV8Vp1sDkVt4M/sb0UN
pR3lgBFUPQ2fulVaiHs1VihrGwskkhNROZuGEGWMzpcQVfpek9N0oznpKY9EewiTVt3bs3pD44Bu
NolpbeXjqO9Watw3O2FCQEuSQd0IOvTrLssKcNEdBfbQncj8Cb/jghHbSFZGanu4AcJ8CwGx9lVd
2fTNOOBWS7YQKy/QPlmzDA4DV6aXabIfNHJ57iHw7iFJmdsx0h4SZlG7UQX2OYnwUFk2ceHkzmKR
Gg4w/M+Kg9NOHbUnjQ6hZco5yEDAEuw9QGg03I+0pu04tWYeTIXF8DADr69Jdi0wP+D4Cc53sP7o
u7IjIXPP2tzFfuiKDzLrvG3MlaYElu1PLR2yMBbbzIABq+Uw2NgI4zEovW6PDkTlUvKeI6lYw55S
AmbvIA/hwAGRcCbWMPW2a4qMXTcBPT0kRavRQB+gBC8+Q9XKnvMwvyOB+dPKcS7VBSr4HIJiG26y
hcsZDzgpUdkJPh0QvMvuV/FDx/4WrXhRGgwGiV0GoYPSG3q0tW1Yl/HKfAP9pDD1nI59YH0zEOuE
OOYwVDWG0ybac51iN1XGL0OqcPU1kPYVXrgdlx3nd+ISxWYmyRvJjv22oF2dKGW5yrsM1GVX7QzX
PKgok/ZGQ209VACD240DAgdtxvxusBkeHcaudZqBqGSKkYhX6MrJxssEpug2xPbG1IQK+Wdoaygi
HYxET4jO9xKadg1ZlOt+mLIN8VuFwvE6D32H6LbjytXyYvUlOywh2iYmadaVzrHmYuMAAqY7rL6o
VPe+I+WjGrWC8DjaxGaVkAxUiccigVQvOpuIoNAyfCvu4XVwcZJpFh5IWVDhLZOFqVvFWq9g1tW6
AWtvVspAjbnyoSVpNpExfbSi+COysUYo5dxWrWpubW+2gpy5wxrhynOWUAIOc/nck3NCkx0dfO5U
F3yf9Hh1nBZuPTyqMLB2DThEIpCJfEGG0FmEpWThPvYieB8kzR29Yiw4y63icP2Ofgpizf/3bTq7
92z1e8dpeYTfh6kphQhdjEV51FL8atc7Xu9TNzZCu+vP9PHdaf37jGFW86vrz8kU86vrH/zPt7+P
//c3GL073d3/X1/F3xf59xlZ77p587+3REC+fKchSvpIuh7Hx/JfX5/97wu5Ppse21Wx+33iWsko
Ia53bTJ7bv++f38f/Hrr76Ncv1OdseV84CDde/I9ss3+QFRHtS+LUd8LDRTeb9j5NW39n9vca+b6
731SRFZ01VBJHK73vH53TYn+va3D10vAmbm73v73Ea6//fvH//V3/zyMhTuIHK5IW2s2ffRN0msa
dUN08/tCGl1hAnF9rP/59m84/O+jlW0ZBfpoPYHpYWsuM3UK3J680iXl+foFcnnJ/IEv/9z2++P1
O/gG5DmVXvDP7de/v952fZDfH2eqUPY+WO+vv/39xe+T/d52vUtOI4sO/PLS/nms623/PMz1R0/g
xNI6K17TAdn+Pt7ff/f68/WhyDJN5/U/D/P3Tv/1sNe/yWbv4JEJvLUrWxy6krJMM8EkX390Qlhr
1vLlnx9VYlLy1T+/HtQgnd0gJY5qG6oLmGV5yN8v/9wG9TdcGSM2p99n+Odpfv/2n6f6r/tpHhmv
qDr/v1eLvrA5wGC/3nz9AxOID0y3//9VXR/0f37/z5P8568VryDxLO03//kW/Nfr+s+Hud7x97Ve
73O9LUZBthkc46dPenONzhcZ4TV/vRwEow+tMFpxGwHBC/5eLgbjWbHwQ87nWK+frleDihbeIU6J
EDSNzIlZwek+FBs9yxRaimzZbENZFjGYfZr2IXAdbJn+tscJGRLmUb6jW9eabLHteiPJDQCAVF/0
jNYZSJBHNWyh4sTpNhvlYwMdbGuD3Vw50K9XY4f6r7ejoA7lDTDWszWzcIQ9NXNXTLdTLb/JKPEz
ADKI0hZqI3NYeoDNItedfMyTKNJ0NdwWmvrt5SPZWh6c7wZRRDHC4RKthastTDY6EVZBlJ2LBU7U
JhA/y5mgVRjExTla5jCV0TEFKQCdowVgiG35nl0iCKAUZopeww0R4V3d9HvA7USKDLN6R6S4DkyF
V2azXR2dF0oTtjYi05CwU+gQKhUFwNCoxJiBy4KtPu+pX7FXYad3A6jZJht7UqCi46Je+jGYWhD6
z0+GmZOhV59R6dakkZlvzdAQhjflAQVUsrFY26lQTnHERCqFau6zY6/8rtxPcX+iK8EeI6UNqKhV
50eptlJhfaCXNpNgaHjvMAzuQjeOHyNmiHOtD2slBIBWszHv3IlQivFP5/DGuNJ7Y6bOeFR6p2jK
SC4CvxsukGythrHM7OykSzVG9JSyb2njl0b+SUMKSFWlIhhny92G88pRarET8C6Q/LjbxLR5p03a
6XU3mBtq42dqyTHoGhUekOi+neS2iBjaowvkb21ayVtDmaZ7XYGj2A9wkpm6rTG9v3ekgG4Y3xe7
WqFBUPcxNIRZG7YmiVYuGo2NbvKPR+gad5l7NyZeu3M7XvQ4o/mMsAIQHMAHXQcEDcGzYhtGiq4L
/STnXBI6O/tY+SPCgujB8bwcQXpqi3Mezz+MsCmTO8YDjfkuFCe8VHr/1UC/J33GddbIAOVqnJDK
xQB81iaEd/ZTzokxBWkAeEPMrhv9HPmWYWbKds5U9M5iYihSMFtE+fISQtAhIzwnhALh1VSQO+Py
XDZKMr8Us1z3o5wObU/2AsTMIurCu4l8zrlxP+ucJKMI6PAkQb25BKwMGnWZZpzpJ8THuMTK5cXf
yqJ8rfCcbrRxfvUaoIk2VHrlh9hzxCeJkeyx5RdrL1XBo4NwMkjgDmP5OGku/jTv1LtU3xUW8SCT
MP6V7CtrYPfNDYUxjUdyu1zSnTmhrbQIcUlBrDJlSS+E3PIrE2oQUJ8STbuJRroTBdPXXv2wGpOy
B/bZpm8fuqx5QkwPzppOpY2XXRPywgwNBo0hglzI50oNjbUJ1gFOt1rQpJHsN7QRJF9E/JaYGHek
MAQsc6GHNdq9nZrPSkpTFNtanrNH6opG9cu0PhiuFmG07neEZlj8bnqJPPkRRk3L1Lj6TufXmRgO
ZGrxFymTzO71J7eJnyTug2OZCC0Yjh4Bobb0PsRIPjrtqnFCjAeTWqzsUP9T5uipVfstHawLuswX
SQ6bqXO3QhvOhor+TsxmupFIWqBWnUL0IbSmpm0Wx/YqIQF3N33akhTf/DEr+3etL5kLienWTBV/
6PEM2nQSMUlw7TYZhDUwQrUSuBxaGD/imCAnukcdl35I3qRVWyOEwWZB8hwWLGxazVqwR4xVanYH
vw+htUYdtIUV3qFGERhmvZToF+fJHgtyUyAwlgodhzx/HaI+9zWQHQj7aEd0XfFSW5qxtoi3yEdA
2FFGhoLdqjRkRiZiqOw3nZI/g4e5k+PSnH6RNlNf4gSxUiKISPRvUly+i0T/6hqDLkeLyl21ohW0
ShwzPeUasevEZiKkuZLw4ikiiJHpR4Guc5iqBzVtLk03EfE0neqeRmdHw0ofeMGxHngd1jtV6C15
YzZ9TbW+YW61Sirwy4YTsW+Nxn1FCgqfSJnZdYBehPaosOGLa/uWqTqge0AveXUpMhpbhkPCjf3R
waSqRvM2dvPCN1VCVjWnWUWhEH4/hOg/3OEgmKwTeWj6Davupgd1iPJPZr6tMLtB3AdB2yph2xjK
FwiZUxzKcWuQXW8SBKgLx94y9X40tXnriMLcVqa+tebhnMXlE5yXwNRyhOgx8hDIs2+JxWGmVK+e
StScXEcx+IO6uUcD/FhY+fM0i9w32+4xbuevarRf9ApdDa3hgrQoOxrPM6mSGQ1XrUPKqtn2GRoC
cKsFpVwxlLHNbp+FKFQSG8a4grsEpdobU/t3L8of7bo/jba1StUBgWu+68z8LRs5JlLRBXpPbWDI
UzwjIprwuaktTS3SFm8TQMFGy/mZIaeFQLUI+WTOrC8ZCJ7kFa45N98nMb5HHTNBJ0cS6la0CRIm
vkX2NTjJk9GMb7KZf1KGtDIytrNMYDEVj8xXmcip1X2Nq7RPFKbjmcYXI34wZwQp8IDlJtPAGRQY
Xk0v+ujcbh/12HLobsLvKZB+COenMzvS7llhV6TMJ2BiGD+pyC0WVF+zpK2Gi0dIlHdZpOJ9QRix
wRS1HW1v/wbPaGmQuftqZEyPSY0wr8kkajZhbVb0Y5P37JdDBO2mo+8WHXVTh4SNOMT8Wl9qgfFI
HV6JQer3av2S1OQfqVP+7LXKkSvfQ9KGNWHWDm99dNGg/FWkzYl02I2k7HS7jhYyACKLiwRSiQTL
1WpgTPgeTwwGe6e+JO6iXhDwJrrJ9keyjyHbkRCOmkEvMalw9g5u+EO0AczZwVqXY/uCKuSke+K2
J3nN6Ye7WkTvVoGYAChvudA03xzPQ3+A2XPdzTS1DJPe8MyxkZmk3nARe2labaCiGUmUUE+ckluz
n2YiANlSFhe8AahtMAPhmeF06V9sQVtuhvC96qLqBlA4AHU8KGt1QbIbRfQIlfynXowrhcgHpNf9
E7zifNfGTFUQ9Di4FvAYoDsvI3lEugUMpg/fscH4XHL1APJr4HTybLTeWcBv9ZsQLX1OMnDDaN1Q
0BVgoS4y1KluRBCHMVs0+Q3eZIe30QFMxgVdK/xed7xVh4edPguT1eIBPXXNMYeYCQ31Cq5OAvdo
I0JbPLLAUUneed+ELvUnbRLrTsCbcUPxqMBgYIDRv6P5JV1KSbDL9u9t5wWRdJlqJBO/RTKX06Rp
mYrkVdX4yOY5eSjCGjSBTcT4jFkfgtQi2xWzdPdkeL44FPU1K3gva3Tg1MZESuLrlCyGycnEjyWj
4Wb0Ug6XJrnXuPz45PCgPw0zxoTNKUqqP06X0B7XGJdnxhOhuBcEJ5/aiCplbsnC0jAJhYkbMO49
91FztCkWI5psII0ulCAwHq0zaM1nau1n1zbqtQVBGpnuSK4re+TMlePF9Vhq7MnP3P4jqhNWc/tO
AQKzgrGIdBsaeD0QtEbv1iLfj2I8B4fkUoPZuQmYPPkjA88UR6vS2hVzd2WljcOTVQ0bTbdGCiuF
tdVhH2z3t9hQGfYq2a1Bb5yZ6yctsXLLmO2GEBSmmHMst+hyDcIHfM0tIUhGn+yUm7WVNcheNSb+
APbOyh891D+SKgMIzXQwicWxNi9FrZIoFCMmzgsK0dmKENxl7hrU6sLLPLe99whj44fRjuGZp2QM
N0je/Qmn9Aqr0UbI6DaVpomIpHkb2xTi13w/k8UjZP3emKAtxiW4CGb5U20iGR3r8MkdENA2akTd
iSkfrSwGcBctByFUIeIUxivzTsKuII7sI+1JApTDBJzZ1gPTmB51FfNSyhkY8w5DxI0WydmPhaCE
gGXCK4pNrNkoQcb3eTww93nKHc7SohiaTaHxPpmDeYnG4jxhZV42SQuIqTt3mfUCswv9oOSLlK96
d1Rg5KsjYwBLeQBpFwBfxDihIK4mRQ0f6PTsLt5deOB1lnFhU4yjEXdv8Ck/dTISg1CXDyoAzklo
6XqK8nydtFSElsfRXynEWFOYkHQDZW5FjS8SJH1VZvwxGFeQXdT/MNS+XjdJQrR0QI3qXYK6fhU3
BM15zO4Vj6PEsfQPy3V/EuZLWAWrvaEP4JEJLMx07b6xPKRTmoeo2MA6l1XW8gebJLGEjwBrN7oZ
g3GdPEdEkY4Gcy1Cz7vWPCQ8iDteU63Zt6E4Qo+7aSpEf1DdntK8PMeqTSph4xMlCdxFeMzgNR0w
aL5Y/lJ/VXXzhVbAa21+T0iS6mJOwQIiJjO6/s4phzenG76SQuxmhtq2rr2j77T82hiydTkTYDC2
2Ppggq7JSVRr80Fmzl3PMHQ1pcVZ4lhSmFGuqtR7A8tH+7owHkNx35sqg1C27gS+w1dXHdh/cXnO
LfNkakw+s0hsyFnBqAGBrWbXIQFL+DFTAc8cnnSpPKleXwaE8IFMs6QP2uCuIKNAyjTcs9V6db17
l147IpOC2HvmyGshUgpsCkzbwZeU6pU/DdYB2dhKtv1WODH6IVzP+VODA5RMrRAWL/C5OjY2QMHZ
iUkEb/gNyo2i23SeD12E6VLr8PlFBGt4Pd5TknCHRn1V8vzgtr2+DcdpW41hUEkygSMC65BUia+4
6fzJMvbUF3jCKTAGZ2VRVbL7Gm7UbE8lbe2VRXkCBhOFjLR5GntDva/g+/Bey8ZAg+em35MD41QQ
fTRhSFZkT1qCpyO6ml4qM8k3ob7NwZCsSknwUIerxU4Z7Zn9a1YyYQ+Zdvphyqfm2S1aGG/A7UhI
jufsuFu6iK/s7GkcWb2tCkFrPVBySLIvoJ3XYKEgRXuOB3P9uw6dCBJ9fSG5OTAyi4SHaTzWmf4J
CGIXxmnPpg09ciO+kmF6ylCxwbwG+Nxwxm88xWFv6HEqDUN3KafAy3GrLqg2vRMNk6+IUWhFzH0T
bggtqckLIOglD+mFJMk3ST4n1UHTxBaM+KbQIk0+6XbxWImVS529aiv9ezAwdeRPUJ3KLcK3dwc1
izOP9E+8Yp8Z9XfFDChwqvw7zbH6DnIIGj2+zBFC1YYvS1ooERrzTRt7O+d2ZDXlVLzgVP5I9DDQ
LfkHJMsl9PB5JVyjNIeAKek8A3U6Tq2CkqNhF18Z7Y1sTXRlTP8cpleZp2+VmRSwuJ5OuaWKTZ6U
fZAgYLQZNhMONjxzjqIG0WpELoNpb9poIqbaWxVzT8BEGu+1XH3Cg6r4CdO/Z1NHOzI04Z2Iv73x
pXGNF/Qzj05B2mwPdcVCZ0EWcZisEHWgSEJL6bBboODl3ESzWzXbhgwh400l26nRjOex6BXe0Pa+
4s1bEX51p+TZ5AvTeIXsDot+kP6MVotPxotOWAgeo9neaYvuzQRdSikM2AjBiMseFpcs/q7eKOjD
4XqU+q0XR3f1DxfeMELM1xinMZZ3uclOzV6C5dOhQUKgvsZtB1ZLry4W6PIRnUJAFPJt6siT4aEj
c5nJmoxhfTaBpwGb9zgZD8QulO6Hg3O5UzkwM+vZie0H3YZ5GiXn2Ju3mcCCAum8azlbCGNCNLLr
DPW1F9an4iAJ4f/aY6oKcOPSjElZ/505Ia5bl/umv2SNfe64AHhmQsaX0ODfLeGpSnSaW7QaWkXW
J4xZRXZfdTMuWoHnvG/QMsTItQaAOiqhBqsi5GihiunLytvNKm4qiwlyFYpP8JF3ddzP8AGgFrf9
g5ObR0QW3ZohBTUVUnuY/TR7UrKTzSL9oQDQGMroYmWm1VdcxLvUyg4t3mI1s75jgOcBM0bi53ON
2L1kq0/1JbPJLG6bfF/LET+JWm+ayvrItO7Q6kxiPejcaYb/NhXGZxyWd20CT9lGERXfONAQunk4
lQr0m8xGupGAvxiM+5CMDT0M/8yl8qgvnjUcO49K9i7ROFizTkSyWlNz6Wg7i9o3hPbl9ALgcfIA
ESfaV2X2LcLlzY7z90mTL1mJVaU0cBp3Ff9zMlymbDhXafKAheKDEuJDXWTOTiUDq57e+zqClq2y
kCsFpLF4rsz1rDvIm/trp3LcjlwyfWOiNasmJGPqRI8p8buHJWiZqZ4KIpxQQd+TNGCuHFV5m6Ph
pILsi73yrHMJB4qyFVWFxGCAW45gMRmS1yRvzfWfxqq/LCP/DOuaZBu9uisUQkUcMI8IzQ9GiPnD
bo5zSYAJtlebjl6eaTUE5OIBMeSqhISml6hfpgELU6yFL2mKKtaCIcvR6ByT2TQYUyOmV6poazfl
sFbXYh7TleMkWTBHzjGvyg/bbN6Rjt/IInQ3CccpZ8gLbgdno/Q+cPZz0pNuqrfp2hng6TsK4Qnp
fFHIiChzSdQ86D2rh/TDkqdsrHzt6pxdqCjlDhg8Ujn01KOLxW75p2rDux+JvVowTezKqeg4isuz
kT9DkPHjvLptY/EaS7SvyyE4TyS+lJRHQWRzoNDLv2D3I+x6fg0dcaFzexN2ocouAShhDgbXSusj
sYMPItbfitEmK1vElLVDvXW9eRObgoWxTB5QL7AOqzRlaB7DihTjg5iK11qkX+x+HwdXiL2DH4Rg
2NCHIPBq1acWejTlQb+PY0qUkEb9SXGB1qKjWiO2z0Ax6btWWSIj08mgZGhIFZ6UU+XUCsED6stY
0Nudeydo6wQcs2UP7OkR4mCooTNu5qRxEFVQkesX8wAwrJQv9r2rqZePZhK6u3FWLjW78n1UZDQx
3eggk4FNo9IGBlzndZ0iuq9J0Jg60jOVHC1zMzcRkwiSx3M3VrdFqG2nyWv2luIix588F8KjUZAf
26Gpgcyxvf7497aw2KWcl4xvfCdPMrTAtc5aJSy28UW1gH39qBxfXTM5M/jpAxtaJ2bPaV85BYFQ
rvNu00eGiAhswOgV0r2VYAau6fRmSKdPK9ZsbZ7nvO22RJ6v24E1TMK5zRLxUI/VRy9AQCU2q89M
NqCpSW/rhH8ch+zIKWc01NA3nrtGIpdERdDhTVH6SWBhorS3B+0HNzAnDRV2EYafRmqCzbFpoUNV
gpMP6lFFgtXaXJbc5oBzZGmeK4g23Z0TOl+xp2N+ITlx4iIc9mQJzslJNelYCU9/8bJLjxQBj/C5
WZ4uWSYwhk0o1BC/D54L+hoihlvuTPw3awjKp1m174v6pk7BMKCseSgjHO4YmfZtbdLSdG7wMK5a
x/1uR4uoogiSl0Wq+TI68JSCtuHYElsZDbggDM4Ij6zmXhWHXqJ7bKJmXJGi6FNcD5zWxr6U5o+n
Wuze4KegE2+ymE6oHfYrzak7jizDWekTxjsQUjcAoV/HoqMcGlNsjUbxZ0jm7iwysY1ob6sWO2Uj
8lhgJyAsuKo2Xqy+JhNRotEfVFDpUW0XLwIbzjpxSy6P6UMxPIcGthTpskeLI+SxFdbvUVSohCuU
GV7K3tlBlgdDZpsmqvaSeVytMwGkLqPFAg3K2mrJ0ezpvtjSvLDHfrTV4qUr3HyjgHT1pQaCIgJo
X7g6kYOoU1IUmXyIEZt2dWfSOaRJhU6TtifG3zlnVoKluVaaw6zYF7Imsy3KIP5KPxrMwgLVtT9m
DInFQKuSKAhSUiP+CuAmG6GRPZxiQFgqSTbObBvg9iwftbyiUDUanMWQflZQNCFffGdpc9t65bDL
p8VdlOMZ0c29KESPdIfBVDfTfCL08aOnycdqU5GM3NAxy6t4H6VyKaD1N8vG/0q3MoKPPLa35Ksx
WNGRty2jp/C9ocOCcUmhdhUnjAOYBjFURjk0PYqRO6I7SOWoaHb2quJt5UUqC4Km6OuNR+IYNT9j
D1sO7r4nyZZ2f09sAxi1wDOiDAZH6yOeA37XZv0dccqkS1odH81QHenLnyMLrgLE7tNIupk20Nak
lqrJIcFCw25qGzcm2IE+Uc+CsTuOUi5iEFLx2CTn0lRvvNo0CJ3om0BO1X5uUgwaGQFJS3biHLE4
RJHZHQf67RmBkbs0G5/tEh+oKp6YmvH5lzOwOTqyYdKlh7yirc6+tcD4ah9bQwalarSwwcvkJBzm
p02LFaU2RuXYchTDAAMWKJB7soF49QhmIsFrUV0K6zjLPZGohH4l1XNpz8YOz1nKJayaDma3zIRa
VVn1WoFviyBR6trcWlU9bTUz5rCACq8TikIjkBONbZZtPRdkBOISK0m5IiRchxJhDQRimZyiXU0C
kB3e5CNPAWqUEyJvl3BM00BF15zw174Im/c21MAhpwk5t5zsk1+Mz63Nf9xYPCVkXjoxkc1ljZGM
7coXy7M0pODFyaUpeYyqO5UWCkcUg24+lU2cdVAeQSKQ7hLeaPUUGA2XUG2pshxmPRvbRQmeRnJn
snFfqQpZL3pvlluGxUZslYGHDDOOJc/XfKi2Ke4LPdzIdHoBx3CqpSOhJpAYU2C+BLXDiGgGIDCS
Jr+Ryh84sbwDVvRZG3bvOy5ZecxQaRx6utcCsKBtbtffush5i6b0Vi5OXTd0n/NYutCHS7mJmrpe
CTSovt40u748tiVHshXimuJEgsxSn81JcLkZS33v6Dg7KSssjjmz1r7HyPogRodAg+++bO68Gt64
1dzOna0eugRjeRd+oN3jr03dxtD9GEKW8seaS2ZOxWMrg7wMzJht/FNpLDddrLx5rekiVWhVkmIy
JAWm4mzy2f2KM3JGY8Zea5Sx1BoztQg5yxH72q1eca0sxinzWbYJhQyng40VZwWSGkNzTzEbVWMA
QHab18mDUHKiN91b3VQoDNXpWY4AqjqVrvDYPgnJRMQmvEePSsJQB+D59pjPvProHHfiLbcZkRl/
4PHfuuz22QSzKko5vpg624Eev9oq9hRq9l1bWfFNBKdWqQzGBtQqQ4eet5JvwCPQdIfnrM9An/ff
g0tDv05pwUOEfhQ0BSo9JxhHL22aH8aTDNkeEnFJ8qQYPhS27m3sTJDDEnNfpOmdYtZAaCzoNs5c
VyuA/3Q4JXs+qHE0/+vyRzWGTyFVKhZ72Glce7ZZWcH6zD9xlIf8LeYSxWVnrDvtPf9RylGFr6it
rXwbQ/h258bPlHRXqLCF2tC4bTqPBDF0yWuSPSPeZOIdvSPHUbnWGrw20PmHS401y2wRsoygs+L+
Y4I+zgqbUgUbK0wlCUzUEh1IHUxp1Z1wltH199L6Vp3r7xRYO1uF9EFXiQeJG1qvcWVB6GtonGCg
629Ke50Uyhe99uFdiXZMX5GxKybZLv+Hu/NYcpvZtvSrdJxx4wZMJhKIuLcH9K68kzRBlIX3Hk/f
H6jT/UslXSl62gMxWJRUJEAgzd5rfYs22zRkr0rBB1WCrREU+HJ25kRkl2x9qHZX4fwgqb6lGqzz
80v4VF47SeWhiG2OtnbuARcMwPEdmAdIICgQxRtHcyELVh2hZCXjsFcY91ELsjwM9ae6CPqVYZpq
6Vs7x8YzJib3yQ8DoDIVNe28BqpceWxk0n5iLUSuXV7uy6G+71QxbU0MSOsOmNIQk8rOIIfDukrK
LTcPLmIHi1Lj4P016MSxhGOMtVHZs/OK87VV1e1lVzi3ScYJzSb8qoVRXTZuQy5xCJKS/48AXmto
b5R9dFV5I0V+yow4Cl/61oBJqmjLR63xaNmlQt3xrSgzbxvMCco56LJKEZgGxwMLO3JilPNeoW06
WqxGotWrHGhZhGnLszus4fkhrtphk5IFTgL7JVCyC99mr8K2DB0sMZG9FlOPMdBDu0XBImd4Z8gF
xqaca8Oqbso2pgxjQ+IY6X8K5iU/adgJ4M30uuvIwzUeSqtbNVnqb7QE/FtpOB9KdngPm8ehQWkm
KpYbakRhW4+Mz9b0JgZnV1nQWaMPZXOBTmnyWg6QNHTVsPbTUP1no3/sreKhihFTNFxcZn0/xPXR
rVD44NNcozN/MGK4BsoVr6Kr8MlbQLpr17SWnqlOpk/gLv2XdefbexfJz6GIhgdim7yFX2h023NO
gBJvcAO2LdHSOEWSzeA5ULaj5B5CBH1ThZMfGTlKuvGqs+geSOF9hSsuiDNAvtNP69ZsVlpXXQAe
S7bIMvZj510VNQ1iRS0iNgakOorfiQ3qKc3kezUNFwK8AavUVeAFRwzJ2YKrU0MQVG9igU8rnldn
9FGu7CjA0h3XGDY7a1fKZm9ATGrT4U4bJ+OiRQtkFpJpINzBpZAs3q13M7bAGcOK0PKGLLYpZjLg
vJnlMi0RPZGceGzopVFzezZF05zQfzLaO+NGaxp3RXTK0hUBV0t4k+Rw+XzG+rza1sLY213CVA4g
eZ0YxTeya7HWDdiVTO2dCInnWMQvDURlrn5z25d8LyLsl/ig4o091eBqKUKSVbzWNLIdWgs/n5mD
BBG42Kgw0LGVnOYOzTLCJ0bYQ9RED3z/t+qlwi9J+onk/RyK/rWr4ztkWyX996EebmtTvRdJ8+SM
9R1dCCikkeZz0hv6zrjLSo/tgDBm9Q59VA3PtS3AGxHv6iwIKyvZ8ut0nZVnHYvSeDG8HsxShk5s
7mZl5L8v2KkBC8uKfTfYx646jGSFKu6gDPVeysDt2doXEng+KhMnNizrYZsDau493PPVO9kBT27h
U43O8qtSbAyPmZMxPYFfB5G9uxgASuCd7WmerFsnRFKnE9rts1Al1CBZy9nmwuDzpsx3GprOOpjc
iwFJ2iozxGuS+jeYhYMDDKHDIKezofyiABDGwj09EVqGn7dMt6R26Gtkc5LVBcTGzN4a/eCf6qYo
N35d3uIDW+uSqOQiFgfy2aFJlRpGedADqVs2jPAYyaJ3MhVqTAvN3soIkPHAKZL/vEHvnbEJs/21
NvZYIAL3SGWD5ORsngdDYw1a/z4oqmuLlKEBqAMfI1z1+GhXDtXyZUXNzwaYuyhply/DEYaesuJT
ZJc3PqzbhTkUdKwGmhhDSiD3mGzLRgNQUlw1k25Abe42uCbAq8UsykjNyjNQHy014TCDvNOQFe4E
00UIv3oOjszWetEcfIcUb19HqI7iyADAuIZf8xSyWUzI8QKMyxKg8eHAsegHAPHm09ArI8AKrq+F
K200n+2mvBJ6syOIdVw3BuvdpMEdwrqalPokh7XdXze+9VKIo28xag5hr2iHfbhoHHIhIVZ27rsa
m2eKX6J0HumgbIfMp1cSHy02pYHPMmLwzSsVDVdBj6S6b1F7GPvCT9KNQXnATu3rwcQMR3mq2hal
foArA9qsMp/qAd4N+Y0LmYJZIRFo6Wb2ZTZZd54V3QrGlI2j2m1cTVu3MA4eM7lwomWb0yCzQSZF
EdVILHARFgmzJDYIGSU/OT6LnQJdTA3PWG/SfZiDqu6MjWpICKY2yA6a9HayAU5iqN68qHuLa3oV
0bQwytukbFtumhErTP4F3f1bOMj3tsvXHqRzS0+Kra4N9MtGQIYlu3Y7eKEkS8MeAxnFM+3Kyqf7
QKrHSA073bT2mDLLldaYp7DXZrwsGp2WCVHWeG1PH2ip16VeMGHU1bJzxUYSmdXo/QuS9eskfhHW
DDiI9xR1b7CEmXx/+dPkuasK9AFWJ+OBAA7USO7XoEXaTqfzpIFJIJoXUKCfDieZOnd4rShwp86D
XnUn0ruuzij//1/DCsgWt4gW+u/DCjZJXoVvzz/GFfz7//w7rsDR/0O3DIIPLUnogPlPWIGj5qwC
W7quYRq6S/nkX//j/4QVGP9BHdMBD0oXnbqPTURJzcY0+K9/meI/pGnZCEN0W9mQ5eW//td//hT/
9z0awn/P/50c8WMcoDnn1P2UHmVbksvCkBKWnaUbn2KU/J6+FzvIdidpBICvqEKczzkJMTBIm4Fg
ejrJwZZlcHwK2fIsW7MEZFXGK1bRAtsnvIX2Umtiyr9FhfxRVtlJgukoEx+3ZwvkuDG6i1qWrI6Q
Jmxddobf4y9+OqYfj+FTXAvRcsQZOoZlUqLkBH9ONAS+NrndNLAw5Kta1iAqYw3eieZhrwUbTm2d
O6F11ZvKteQv7218ioD7/uauI3Ud8i9fyaesmMqKOtQ8stkSw4SnP9+WCUWDCph/YiJbaj3/qrAL
DRIoabpW2P4tA+p378/X5lq24hoT1qcIKLSscTEKASrMqa8t0ccr6jtUHTN7kSpfW1b0m8N+pYcp
ZcQZi/bDtf6b68f4dP2cj9/i6AWXt2khcOD6en2+DTO//q9/Gf9z6BpWiQAztpCvgmVUdbd+BVjU
GiUrX8Ga0bLQViAje6069p89SLYF2kSoK1mKisPCjPmXU/L7T2QJNd9chis/nRFyIz3PKppmS+4y
nfVoCNasK8rTXw6cm/PHG4cDlya3i3IcoLGWoz69Te07Vt2VXrslAAKtgZOT9DDY0WMBpxZzt38g
QsC7nKjCOWZnQDmEwaoqpKoJA/OpsESwTQbbPpKj52z//Nk+RaOdP5rB+GBahsklKeYz9MN3IsvO
tAI4Mtu6fFMe/Df0o6/Ccmm7w0CF6r60PXztf37TX0+7NE3TNaVwjDn25FMWIlilqHesvN1GWEmW
mQeqv4Anv/7zu/zurJvCdF1H6SwrzmF4Pxya7tRmBF+KQ6OfAmyZw6hySngJQLa/XEe/O4s/vtWn
L9imel/6kqBcZwxB0yUdCJ/oDfsm2hkFP3y0glUYjBd/PkBL/ea6cpRjS0IlXS7gTwPyGMQogXtu
aFPpVCWhOWDd04/QguBiFkD5OveKdhMsRtySjUIRPpYdxQDhskhR8apLaO/hX91qvW3uYoKr+Nzm
prMZd522o7I7xKdSIoHvWhdat8Yqn+CNreaZF944dMus8j9qA+nXGF9XDppaPyYA3hjN8MSC0G9u
jFb7JkoZ7v5y5PMJ/WEqmi9bS4fTbdDVUZQcPl22+GFsE1Jos0XYGm+MAVJeQx0HEn+80lAONDo2
gr6bs6zde9zIrN7EeN1nnVoNgyRYNLtLkJRQAwUw17IrKpy8Z3FN8rRPYx9cPtD5riPwoYLLlsj8
0lHTjhzlRYnG35hM6yRNEV0MNYKoTGOj2Os778toQ3Q2o/akmdHTnw/ZMH6duzhm5q55sJL8+XTM
kZuwTZAJ8uJSpeuWePK+jN6HnB1S3T9MEd2DqXXoJEg57LKR06HJD3jGl3oTbohM105+/kZGsnbS
9a9mCMIMROvXwJuMdWiR2khxGZSXpIrW2Bswg+rebVE+6S+R5gQPKbUMKuPMkyh+Tdr6CKU6iOjC
09HTNkC93bpZtBp/J6L0ZujQoObFA+YiA9aCyJCeOpa6MBvd2JOWLYYjPD53iV8G6nhfHoj2uoEb
9OB0x3iAS5qnhP3l4g5txIMjk7sqknLnkkkBdwgwaUelk5AE0imwa1CXBcRaWKvc7JlHRfgID84h
KcJphs3k+A9WFF7TO7mqbIoiYReRHdK/jgX0K4Re49rwS8K4wImp+GA612o12ilxnEV7L3SUTr3W
XPl9eIxrkW6G4qEMAc2MgtgCxFwHgZgJtmADz0CiTEg67dbIqTHk7mtQyddcVddoYWDKyEVaym94
te7xVHxRKc0szR32KYL4BVwje9E4/BKwKQ+2j/s5klW4RRdh0UmnT5lVzVUSjH+5qn4duBwpWbUy
FJN4pdSnEWSoqV3A7mq2rWg2xKSixYm1JVmO96j56AEHbBop4/1l/P/tu0pmXUmDYp4Ifp50qEt0
dOzpQWr6Y231hA0kH21F327SHgA00y+0v/zl7vl17eNIxUxguIYLZ8f8NOXUGHAANoBJrQSl1yzG
2DBEd5WGQr16lop0GFc/6pTjF4Wcrv/85r/euI50zHl57rq6Zdmfbly/lci2u5zDVfkX9qebiKrR
XhD9vCkaE17xTmlvGo33v5xmw/pllOSNBXJY07Esi1P983lOdfJqQc9TCmrVpcsdtmYr3kF8G4d9
nIFLZs+wlF3TELgyXdYMnogi4KV0j5Fsjb99ml9nfT6NYxiOKRXRs/LTp4lDbTLsggzvYWAVpM/D
BkDEtevXiJ8cGgZJXxuXtUJi5Yv8CkfICtZPtE6DHiG+mW0lrqc/fzOf4xuZRxzJetiQjiEpj4pP
l0VZAj0IO1Vvie12YKBo68IWcCvD7rHwx4+uJicCvBbiTtv0mfeSp9TKb0fl6TRmDXwohr/AkdIc
AkcjcaQlFEqBbVjwvWLQ8u/h2l00oU5AYgQ3A9ODhwnwoiT6MhDEqsiYX/3nQ/qc8fv9kJSad4SW
y17t01rEFxqYtoDkTbLC3S00UL+9NBRWrqwDd3QO9e0AdS07S2Bow1VFvwkrZyLnGz9lt1broNkn
li4zOmYZ16u+KFDUuUSRTqm1Uj2sdH1GPcS+Z+GHce51M1dr8mOn1SAocVfuCRFuQ8QNB+yLvW8x
rQ5JsvM5RzmGt7+svsSnDL3vhwxOyLKUJRjO5r//YaWHRMxNR9IEth31liYIdqBHEI1p427C+tQR
TenLQOyDHkUB6dZ0EYKPCKORDFjwd63QdizPMUx5g71iA4hRyIKFMaHIXvZR/iUdynaB5Cfnd9ub
JnnRnP6hoit8SDKjXrf9vP4hzDotKguz0dzkN8HJ2F18cIDNrguvnvDljM9TnaKzjEVFImVtrUy9
vutz++3PF8B51ffz2ohr+oez8ek+Q+HQkyY+ziEqYHfHZKyW5kQ3C+kOAKHYSdeMC3CNaMfZxlwb
M2torUo+dFHzvYDz32635e9GehbgTNKMQob6PPQ5Yyf6UbY1Rm7VbXtixI8IU59aj357aYynUHZI
F0KSiyq4cws9Ma6wW8dXygUoIZLdxAc/eTmVSlm4WFmy8ajc1FpUE83mdF7jzPgNiIov0uSXgD99
bnA2711fFDTF6Z1zMu75tfeVA3txUrAjAgTkC1IfsnXqhB8JEOilp8yrJpHeRqb2l7Sg0wEQe8SP
4w14JonQsfR9gEqSJYwDTk533A3KX4pu+pMlvGdD5Q92GzG3F+5aNeVTSyXXKoPwFJZYSiv/zTGi
5PDn7/nX7Q11It0QiOClrVPS+PmilyZ4ay9iOHVE/Iw3MF9pE1zLfGJN/+d3+s38ZbPgRjmFVYzN
1Pwl/3B71UlsZ1Vu1NvCzz6igl6KKnYMndeQY+dYXXjqKY16kYn7P7/xb5a8HKNJ79oVwlb6541z
CdirQMjN8JzJdQvAioiYQezjpn41LYyTk4N+zcTcauOuXEj4laTOspMHYoSXIslXBaorIVuCyItZ
4x1U0ZpgKW/WqP75o/7mQrd1mp/KIsOTKtync9T4YQl1Xq+3Gbg6BMxH2ITPnZ5ck7S3TMMQH3z+
t2LWedHy6U6n4kd4qYHNQCJ3+/mLceF+DmHI3WV07aVu6SvG/hX6z9Vkq5OP5Wtp2jXmadfaUWW4
NT1nT5MGA7eLNtzKxfVgVc0qCODXYvejkRuO96HRHxvtb0ugX/drfJGSqVPxvQj98/IrbJtOBvib
t72TNysdMiPjIDI6W8f3SHf/48/fxm+vWLZIsLEpt1Hp+/nE2G4U+2k71Fsru4DcRMuRd0XBcMng
bOGaQoJP4kuy0v52wf66I3dsgyoplytfCCmxP79xVBuYCgQBVunUPPWjuDEUu0MvQM0bDNUV2xXk
OOw/44GWq+033iKS9SroNPbhno8XPa3tpaV3CNbiAzE4xV+mSuN3o4ah2Dzq3MyO/Dxq9GMrp6BG
DGpq4plRBR2aaKINEV4X7Bvfg5DVcSecjY0xyFHjXSFwhoipgFkOjJRR7MMaOYV//rrE774vVsh8
U+xuHcxLP5+2xu8808r0aju2frTR0zHYa5ncJzUOpNn5flk3rruMQmIp/Y4sRBaO+8KkiNhGDjhN
rNymDO+sYXgn+bW/aw3/JvDq+pJgFFezpmPpYOFgpDmVbtmubA8vXshC8zJjXnAj46JxMHyGbuBe
TAXTRNaxhAv10V4Htts91eVFVrBDCAcqPPu6aZ5JmP4Ciizfa0TaPyIGfpvKcI0XHidVFgwXicG0
ZlVTccpnPCtrgD+fsN+cL8e1bbCAumItbXy6vgMUvtga7RJjpVyiXo3WrZgAomVtsCTX4j4M2htb
qz7wzK7+/M7Gb9ZaxHgJ5RJ6oDvO5yJ2iP+pKCtVblEiYQ/SW7ELNc/bmp4F4zC3DZJnqgMs5f6Q
eNQ3LauU8Ias//c9FXspxF323I34ZWYoMoDFhSNKFMXjVSVS8kRiHZIT3cqlCoznwckMbAXZKRJm
/ZfL9TeFfIc3p5rLJgbdzufqkzl5fkSvrdwiQZSL1g+2ppO/gI1GFO6XWPU0N1sSbYxq0t8UQRn8
5S7+zSjjolh1hW3YhpDup6+flVJGx1uW26SdUnhpe8tbRk5Nhk+Umvjk/nrEbIV+s5dkTam7GLmU
YzGO/3yLOrHIW38yeM8udV+w7UfLvmhowVK0gU1T3SVZhx5oKN17WOcAslvvzQL7fFQDiXP+4LnX
kfYM8SVYtzM5GGB3sIyB616jITnVBkRFdFTaEvddCDfCIr7Dq0kXhLvDOjk+afGgHmtKTLXuFXeE
Rj7VYzeiqakiIBmEIo91clMnyKAsi3Br7na2vYSDPWRN0a/Jf/B3MFWsp1iIl84O5Lo3gdDOe6IL
H4LjEnmW9xwr7G4oJk1dv6Wao90LXPCe6uUjUfXRnvKXd+GFiFhzyK/XUu+qm8lEzNDihqKxUT40
H1ZO+zUcOvvJsR7byYjeO+r6VT8HkIT3ih3ETd5L7aKvSDgsUnweCyfw3NtIoeXy/fEYtOH1NI3G
Y50Z6CFGXH4eXv+tpXJKRKYQV5mbPLKSafdV5E+Xg6kfZdEaBxQs39gExReFMUQoqhIy7UwnexzG
6F6vfGAE/eRu8D2OXwPWbSnsg2eRy4SxgwTEZsIPDjyG5Lyxze+iUL2aQTG96rFxkznJ1yYNtU1m
YggYVRteAMcmCKjul0HbJziT0rxdp0U4sd9LukOYQ4FGOTJVK/RuI1I3/BrrsEMHlVj1YcoLVvVt
8tRoUbs15p/OL6lgIvPCE1BBdMKimdnDS+w1zWGkTHJ+yXAKeWgQhSdZ2J/QgfQn9Jbd92fn17x4
WNVd5ZF1BBEstuSJ0qN9Oj/756FP/W5d9NTkHFmk5IOQqNiZeXjh9WN44YuBWqc/wir04vyI8AxK
MZKn/Fiq6hsuJnYvExTr0O9hjc3PECzD/k5MHfmSPwHfr6arFgUV4W1QkHiFzt94FSZQ68jW2OWV
fWogKF7/81DCQQlZq1yqFIimrOMBiS2bc/QAA2vcQjwMsRXscBAh10Xa0PQecToxW6qD25WPsItI
flDKR54kvTvh5BsCKownDZ7TsQ7Yy2gsk/Wi0G6bwtBuEfvddIlqcE9l2rVRUTt2AWp5gwbV0Zfe
vR/E5SGoa2KL5h9TlvgX45Ss2nqApI90eDGouL9mmVD1Y6Itmihsr+t4pfToaEKauykTVy5qbUj2
HWRGlJh2vol0O7oReRfdUGDq1sMYYpoZbcrvdheQ1B12R29CQ91YykVxFyXbAvzluslMD8YL4u1M
NClrK4cA0mF6HAUSavTM00WmedOjGacHTRjuTapX1WP6Dcvp9CjqINkPLVh/q1Dbku3Lg++5491s
2K6UUT6UI5boOvYzauREsNs5mesjW+Iruw6tq/Mzlq49e42FcupwY/TNLN4creqkSrJlVBl/sxJH
HpTT2IdzAhlGs4UgxBWGQeovaa9VW0nUZ8qxPMw1ygWKJ7UIpE86dWYZd3oKolnrrlu4KGt34rDJ
BHIfuiCzV/rgKMABvHEXAscZjL64QIAzQX2uN9gbjAr0B91zjJ5d136D0Pula/ujAf7syu5N6zKv
59glE7CYVqXNRU00mLAL0iJtpO6m8CU1CL3c5D55VB3EHXbUTXo3pe3NSDD51zSabR9dMew1ogG+
yOFRSpU+WqFYWwWskzabjSVp6Xxtg0NpjvY3+r/DBixks6tB1H6RWIrr+XXgb9Y6KZqJQASGVQsA
zIMtNEJVK3Pctbivi2qKHrMx/MZAknzLLI9/Ht/hz66uHSMm3zDaWH6YPg5t395YDubN8bEQpXHv
IP6/cgiV8AlrfpDhFF9GjfZ6/imBw3qR1TiJUy/H7pFpfBvUXm+YZBBj296dOz+MZFpRF5rEMaEF
uiois9rBJoKxSHFpV5jG+OACjkdbW1j02/LxAXdqvE6U/jL0Q7os86i+I/+FnDYR3lZ1V9818wOE
ZFT8uWMuEbVBQ+4kZefM7Q99Bp+rnH+M2ia6C7OCbCH9m5tWAHadQe162/1CCEPMfs3mXoT4hqBY
7Qw/Dl/qd75omAFa3zL5OOLasxX7cbmqklpe0paDN0Sy1hboNG2KvoKj4Hf2CWtYsZZoeVZD6I9X
vlOO6Pd51gUsZPI4wRasRZsRp/d1NdTx9ZAWwZUNFqb0/U3aSWz1/zfdrjCp2ChiCGEO2eYBOwMC
qNKdCGpK1dGivhYXwSUmjfzoG3FxFEU6Z2ZE7rYfEVvFGA5o0dY3ZqjHK3CM6liaTnFMMR5c1GoK
rs6TXY6EchVEPRt9T58uzw+SvgHBPvpWryv/JNxy7fiGuQfw9zyFzdEOUKdH5Xuuda+2h5wuoc7G
ARzdrt63CWw3dtTuKlfDOhSNfzR031/JzIAAmKcHc5x2FduIhRThWsOYhhztLYzj2zj2SANNxo0/
he/aWG0rklckxhBSAmEVuKz7uqFe57jMJhNJdedFpzqonxrQgtB736LuJJjH2cAsh0Z8Rdt/q2uA
0Ch/3bCcX2UDkhQVo+0eO4mejzWkloqT0zZP5thcT/irKYdcEZo+z7p0ljxw3uijpYqfHFLyxESS
hBlsRQ0g2jx4HYLWWPvIuvByNJ03rEYknhF3riEmpefp9MsqMZaD3hRLWqFAo3yipFQ7Ic0eywOb
oehAJMdjO9rXpd1NKyMp9kjm9kgQbzqgvBjJw6To90MElTAayPDNpm0dauuxM7exb6+IhD75anxn
x3lTWPRX4YfhjSgEFcgUE2RWs2SVHFaRsVbW42PXdD2xTQ9xjG3FjuRtJPQJGD9eaKPzWBVI6rVe
qq8IW3p1jARzXogycUqam8z1bu0RZ4A2jMa2jliZaHo6FxnVsqcaV+YOgB90ntOEnyLD7N/U2SG1
bEwPmXYVDsNzONkbmU8gNyo0eJFlfMsK/ZJSSQdhYZtBvFcTe0+3nt4CMFU0/0DcEjSCjI6mSqkh
dK+qyiG2vLwwY4JxUYTky7KwrnXi4ha1xPnSYUZOzC8ITi/HGuEPZvt0HacJgME4qtdlUF72mHA3
MLkJRBKg/zwNqJefm5dSYx+RYS/d1J3pHkebIUGodw1oyyp3rA8tI03Tkbm1gKx6GXfTjV4DiW4N
CeDBJmrB1HLI3o2/iz3s6RT+dUhepU8CsTaj3Wha2NOFwp57GIIgXE6Wvy37/GQa4UMzTUQQZJIE
zOwjo5TszxiJNn13oujDqjHKwWouFy0rC5xG1SZO+Y5FVz/anQU8oEBggEVQ3grIuDSjfZcAkr4f
VoPugsQzMQI5BV4VTc5G1+boOkSzz8zzvk0usHZvJhMomj9A5yplvCEAB9Vh2zHtEnFjRIAzy7E5
YQMljEwfvkhD07AR91dV0VmrkM4nisr+iLxz2OBi2qdmWG09zFWWr0/7umxfMybAqBjDm2YEzEC8
66INA7XKymI4xj0Ei/OzOiTVwieBGFTSBeUcscXzUxyLwcpJAmCbS51RGgUmZUdoSEGCo5sBnil1
GBBuiJkz16kZO1G26lK/OjqtX6EyqP1umUtK8OcX28gqj2hvT9bQ4y332/JoaBUVRcLMVlD3y6PJ
/qZYpH1hblu9vVDzG5ZiLI7KVoyexiC5Sx1MUhWF8Rz8/fmzB+mQbSwVvdIaCI+RP4QglFoo9thb
V+jOTYYrLBWJjsdAlij8y3SWfVQDzrTQuczjeGf6lbauvfSFyMRsrXyIYSnBNORKcxLiiOaCeyaY
eVp7RKc67nLsygHNdljQ/T51ACsMzJkLbcZ+OrhzF5ZdQ3tz291YIBvpew+jlQLic36gL7hRteli
tpBrgp3CfdVIgUQtTXA8B/T/SyBVx1BqTxXZy5t6/un8ElvwU5gpIsKr9BjmZXac0iA7OsP0zZEs
lqwWYRmFqGLd2qSv5d7UYICdz3JZ1wS7FRPWMzvL9pPHPd+k1j5ymPgDPTk2MMSO8fzM6IPtJINm
B0Dxi9N5+YafvMP5gcjBhmQM4zFL/JThBNfv+fUocRkqz097Ga0p06ldOTs9xjgOjudnbjDttNBm
F9SLDb6DfhcW3VZVJWg32D1PQVEPm+8/aoGbHLmkwBBYZL8B49M5BYdECyNiWngYNRnCLyB80k+/
v+w0AoACrFrY6rA9N8A7avYaHgLAtiX1voxfDDama5oZzsFqO9Dyfndpxe5wCFR9UYZbB0gPPTS9
p+PJvGYoLp+ksTSMXLD6ixTwosEObm32gjDwBBiJozuATjUehiJeRK5ebEqtMLnJ8YDktapA97xP
juEdKfJV6ySuQNBke/Tv+kZ6ks215RxGEjCWfQwBTdB70Er2qkmsv/at1i+N2VI46u7baDYborCH
dYyEv+8JkKhcg/jTekZeO+lM6D4/nUKR1zPvLDvY51dRtZOD182U7vOr7fwfZEksCvY9VBojrktd
D3bn161gTlM8/zvdbh18weeXzw/nX39+pvfoqyM3xmUx/7Lv7/P98fxfc83IlhBVquX3F8//qjh/
3PPT7z9Xyl6Z+HF++GzD+cOf//r7J5Fj8iTn3Onz7/3nILDX4NgbxFOOP5A193y4sSZ3tRyYpn1c
AJk5AN6enyXzs39+PD87v/bp3yHlSDZtmz2cXz8/9H6Fj/2f/6v8Wm4wM12dXwJpQ/Jkmr/UTcZW
2SE6OXWVWJ1//OdhithI5xO218X5KWN6exDuIFdOYh2gVFU7SEkSwlnpraq8PHW6Ji7QUNqYwCTG
oSZKtwPBIKtiUFhv517gEI1iiTjuA15Ls8TGJHHo2a9MRJiNGZyR/wd7i9TclfJb67oZjXqTeNlw
gbttScRvgg2I4kxVu8ZWFABiegRWZty/J/qgb6eAxCibrHaQLFpLtzfUXxy2LlcBpQ722Xep+sqK
jRhsBnIk8pNa1ilBobpg7LHj5L0emstKmoS6Gsg+B0InPNJicir2C82etI0+qW+uupYGOSdD+eIR
enbwxrJdKxOwXeM1D/AKeeuqX0SdHW7TPNzD37S3uivvsgZxEUyuHVur62m0NqHbEQnqeyCBKJ5Y
RnNKKgjMsOqhjKH2s2yvg6KIT7mnCRzm2AC6DN+ASkmqScqX8K7vyptQeMCWLYv1k39t5QMpyPlH
IwDBpHiOmD/fu45wlqBh4wFVd9XV4hDNgbSSnC5vQGHBxo5iETUWKmIVKyTcYxU57QYMlRMxLV+H
9qrVs1svLvtt5TtzvJvjXqsuf+mAoaxjp3wr/PZea0p8cnoP0zrDCB0Fz2m00dIK348zyxJbsTIx
uq/Tst2qPHOPfoU2IWRtZGS9tmvNdxtT0S7oHgLkW7c+CeCLIvQgRmIcNUZcbDlqJBCS5AEV69iN
wmXYEmSjl2m2asPQYHq+jIBFCR8ALVvgjSF9wFcyT8jgNOxFp3dq6/oVhvEYCvTo5zP8lMm+iilr
GTHpLZW/qz1i1uefFAbUg6gcImwAI42y628shGdhWjxpSVEflQCxQrwdqx1R5hfkf4FfIdprjMMd
padHjY9wlJQ+FuDPaQN6zrAGOiI2uQJeVpvFM7vbbkUPJ9/6yuyuQnuhtyz5MvBG26IlaiwbVLXq
aG8iSC/pKKaKDWHO3p0SWApsSqb8RXjPhgbsFG2iBUnY9dHrbtAxuaxMWBsgNSBqwn7o4JXjel+M
WoLEhUiQNtX2E4J6so4yXMJ2VpyyEMtQlhasg8GgEN4LiJNKIqqo4KuKbGb4yQpXVlRVp4b6UA23
ZiFSh2AY6aNO750vg1GAVnuJ87a6Kr1t5AGxmaR52fpUGOpBC3exnl/qBuqPTgImqoNgWOJhIuJX
1mATQDesMHJ/64nDW9bCDv43d2ey3LbSZet3qTn+AJBoBzVhAxKkSImyLMmaINzISPRAok08fX3U
qapbURF3cKd3wnATx/aR0ORee61vbSW1alcooiljxXa1sjexYC6Fw+Xu8obBiQpGE59CDfu1KyPD
KHvUD4pRfOqAkbHgKzft+OTapdrfSRUhOlc8ArtxTFDdFFEFe00n+FgG9rW0WQsXtH3vUqK526Th
wVyaP+8esNZQHEb46jDXoeiX69+aVbLRZD+Mpv07zlQwjcQ47+E8arY87FowZqIUaCC3Ef99uAz2
3rDkb0lz01K73Z4jdwMwL/QvcpYS/zM9M3THUMCj2Emj+z3gc6InDMM2r04ALo5aNJHxZj3kQ0bx
jj3/gVutbzwBMcJM47hR3TKeMmAYkQY6TMNL5cUG05yF4/tcMbunHqWE5L4rVD371TGqJKrItQBD
Hl2OQEZ4JCl67sYcoHSYy2/DIv4kLmDga5+zxzEmV9yV4PxpbazwAlR/S3MxZzNVcWvf7yJAbjNx
ZevRTxVDXDhV7Cj9g0f/9qbhoHzp7h+AKaWDNEe9xongp3MwOvVADV5x+efD5tk4iPBv0kkOWCwh
9mZItTPzJlrqwe/kA3E6/eBmAJJYB/qsABEHIYW6czGee4zzZwbKZWcH7C8qOovBU9YZ4jpPqvtp
0j64Ko1DhbJiZxV+BKMONkM67+kEPBJQp+0o62KYEgBN6p+OlVMsJ9qMNbm0d6/9VHtRiQkLaQv4
hwxklDa0stNNOHEqIarrhfPRMUmz16uMwWnyZ4H/S8J+z3vF3vOr+6CFJt2OdrqlmzXbmv5QnjMB
2b+WWeRlaf97rqbftknotuCwU5tQ6NRCiLD29GdDzkx74qAL7aGFBlBDjPYBlzNYHzd/soh/5cwy
sAa4Iu2RZCnvoPfMTgGmZvXbOuQXmbDUSOcqP7DLMbjcCHpUY3NMUb0inFdKv/TJvVdODu6edfMP
xEZ3y+EW745NfHhZbbY5oTqD7w8J19LcyTMKYHIU8mcKHo+PHV8+LR85ps4RjG6YcT4V3FVh+VGf
f0fyJnxEE1QtHsM1CHHWwuP37QzGajtf57ShmwuTxX6u7jMWvbsn0pBb3xiXJ9mfBx1uG3sIHgtO
gGlpqJsS7W/Ie1x0zlRclqJ/L7o8O2jEF1rDYI+hmu05JxPBbDDGKUoIo66wLtJhCrl3lc7NXJx9
lul7KJcW3WLOGs1qOk1ysfcapR54/5g99iEvFzE9U4eKfy7viBbeIzFTS6hU/yDSUT1PLJB2eQGR
nRaMmlZauqga6NFTMEQPAIDXeEqLP7OVgvmxSO5zT7DgoSsLUop9cGbFMxat60i9a7If/Bl2V69i
dBkduyNRTJrkt9PQJrFRrSuuqOWXgZ/y3A15+LCEYRqVeCpxY4GXdhYALD6+vytSgPlQQAq2xiR/
6hxm2ETbj1bYLMHGGJv86WZm1MEVrFePqZtPkqetSVrTW+wjyS2issnzpCgMbEvwCnlqP+FRqL/h
jYd5UENBt8YfakzaFzfPx8sisx/cbt3LEIwc611Zb8IEKEZe0ck4dWezNahGvf8UZxzkYs8uTmJq
lliWaAydn0bzMlt/jaw8w1XZq3DZTZ3rv1canBQmQFQSkO8UrS2PAZk84g0wSAykJDfJ86Ntd7Rl
WfP6KPgyb9zcqeKy5gip+YMOoQGhsJMf7jLFZR5MtxbS75Wd6XUg1vuSleMRCQqSVlD+pV1x2opR
pZFTmX+L4THHxP/Qzb8QJPpLkRPTGuD8w8KmHrCiV8Idhb3PsyU2rX7k7jKJbxjjdM5ZZs04YECC
tSTUM46dugMgHk4zSxKGlzpNsqOgjQoUkn9wuXBPpv07C8a9qyewhmVKg2yWMOAmw4dN0bRnVyAX
LeTCBH5qDKoinvMadCBhpUKvkdFK72nK3YOjhReztD1Ow/zsOu5w1bkyeYPQUNk22iY5yts1cf0Y
7548CJPyh7LjDDvX78qWCyekjN2eRTi8tX/5gymAd4vLIpARxCL23jyqgwk17VSybwJ2IxniA+eh
WtJPonUIor5Pp3O+evuyng8w2r14kBl42HIA4zh69LqnDi/cRJfoCYtzBEAKG4diTwWKYuKpa2WW
ewO2CyAnARhbgfWKIPE5O4MVGEYTvfcyR2zNuR+PqyqTGCtPTKelvSMoj62KJ8V8B2ciVe3cxmxj
VbhQOhL9KjvLPQsSC5vKxsoslyqM6kDRZgXw/5tVVvveQ1JucLccWq/K4TzA6E3xOz6GyONEkXu9
AxO+WGYf80RasH549KCqST4H4JVMbNW9G35aAJHjidy/2wsi7zrj0DcTabaZsretk3FaCHiNmhUR
YdsZL6CmdFSNHU0XjMvnlYEVu2vCksDNPmwk1tgJwo90pv5buXtL5vIpXQiLlAT2tyzaKw4XkE1E
y3THRKuOJmZt0Gn1w6xPGKcZ/ACoYMh1FRUEGaQ3OJKlRwVjoUh/9r4mwR4Wu7l4yvPOv6rOg6tk
Lt/NfpvkynizFrYyvroBbEsiQ8D05qz4UAOmuYtrD0GerPsCO86Bb0xyVM5b0rjJ3sgS48Ob/yR+
7b1ZwP803SGhu+gHJwBcruqVPVya8FIv5EXWJGAsp/5e1Ut/SajeeZ7mF8C1BCCwJVxkHhTXauBJ
gpR/KDCc3CpJhB96nneZyqsbMMulAa7pgAYVTrb9cEs4wfzVpaKcNgOtPrmYVz2BazQwuH5b5IXJ
TQACVStpovtH76RDRN2vv+HYGF5DSn6tAs6geUxVUxzVur60csgfWFHoZ0WZsAHtbDONOesn13nv
+jW4fX0g20HWsj9baD/73ix9TKg+uJpeEwZK9cua5MuF98H07EzmSdqA7ZCJUa0nNjQSV5pvhP1l
HZOKuYAiBdxAfFlFfWtEYW0N4PxIwyM79pXivabE+xy08MY4MbSocol6stfd6EYh3sW9Uwu99z2z
poqxyh8ELVNDEaznGqF4n9mmAKeL5mkaE+scl3Vz58qDpZP5VuAbmVlSdvkSPJAdBQ2eYt7O2vkz
o8eIndFK7U9bLyeXgbXJsn43yY5YbZVau1HaaWQFyIrWuSjT9ltNyr/DLUVo6UGX5D9ELSPlwm21
M5fzeyLD7WAk6QOcu6dCiuwoWTCggMK6Fu07y3eeIk6dRQscjx38D00iH7w++5E8sstk3NdjrrZS
swyy3F94UY3YlW0AdjE74TdQ568PQ83htgVcsIc5VN0q3ew9jDcvE3f8KZ8oZCpGczrpLPhRJ+mn
QXjzqRQCqyQIDsxUzUYnYubICLYJFBjtmjM9E42y2Rx3XhpXQwrHterSg7/SN+q2VG3TR8bxRC9o
r/K+48/YPbvRkCf9gT4vSK9Z8L72FIOPDbZ3MaszOKeWpUj9TjB24JIIs700rF+aMpKd1rSHDszE
kKED8CledbPXUV2rKVsek6Q5aw3RgF53N6p5ClGzUpi7id5a3EPyDSoWKKGh7PfCwMAHcIajUA72
ukWReHTTn6H9t/Mn8RY2M74+r/zRGORDF2fJf6Crt9uESwz+ccxg7fH0JvA3SwEnGyhZJCEcV1au
wJgxC1bZYfQGj26FJIyJwKAOHIphyo5k7F9qCd0DTLPYzhBH6WQJvCgrhhEgQnenk5jddTyblf8Z
0LUF6Clxd7arXxyvcuIR2l9g9pgVbEzIVU2dZjsMzB0BPoERwxtWmwHKh+GlrGvXPxSc3KtfbM30
CBPL7nV3aCDosJ/A+E4YZEih8SR5CcwfCnM5MxUVA1TrARMeutZq891POghMFNwXmfUT/nVv2Zz0
gWo7QxvCErOXTRI2x9bRDUYDCcADn+mBerbjRAHYbrl3chXtbg5Stp+U7jmN83c2Y/IjmwKln0Y4
Ae/Dmk5JZxwbs9xDb5w39oL+A1vyoirjx1Itv1MbLaQa0xHku6a5ZgWNAxf/cZ388NIahXqwmoG6
F5wZLDRZonZUK9bCzva87++3br0tlgqo6fKeU9Q75/6pGyqe9063U17X8aqHIO4A3joKjlOZnvfN
XC/HQZCQp/oIyyWSDGcJ/HV0CQwN29yqyYMNBOz3bjRQatH4GVLx89DSiRMruJZqhX5kFoeClutz
6kaW1eMdN/p659eIX7YbDkcjzGgVaGpxSBTlHODyBgpzhz/o4bQNCcgvBKXn/cySrSwaWulHKnRS
gaxlEK3hFLRPbSk2mWeeKxcizCLG5LlDXNIL+9qR9MLZmECnLfXwDLITykCRYocYDefbUP/0bVjP
2GCnzVBpa9fJ1j2C58G7jbA2DZk4auK9WyMjteAihZO5zZHRO06Olf8mDWCvPVW8B2A4y65r1wKz
w+JHPA3PfLMWcg2K2cTsxONUWyfid+WGrerMWRaTuCIkBZSFoicpe/Hg4MqJq7l6Cv2heajrHOWn
V+rq+5w5vWF54CG8bpakCB/LDB0kQ1vL8s7dLP3wwglKcbEKzDKyj0VA6atDlp/lZwowToWHFdol
QdpN0DX+zqg6dR399cViU3ZXpPyTZd87j8YGCGDAF25uNeO/B7UKEvRLV6zDiSfcyQFIT+hm/jnO
trXN88bY9gJ5T+6dhCo3u+P4ljbWL1lS4DY49Z+eof2wtMAajeazLnr5gMUuiHw3/zO7d6nLTstj
TuTeDeZmZ5MijJwg+WXb9WOSf+m2CNnaZk/WS8K/I1d1aJhebNXS3S4h+5eqKfttOrTGuXdzDrJE
C7drWjs8Z6vPO1T9SLqKevKVhhBjQiwKjBxhoV0uYvhAw6AyPive/DnWg/JPhUXHvEXH0VYFHVtR
WXV7AvyncBU/lZ+bUWbK4rS0HujGxtrb2TTGXZ2PDOg8SjhH3urkr+UrGJGOq3FDBIoSkDw/eCl3
ph8uGzTHkIEag2pIbCS914u0VRgX5fxjKFV2Tgd9a2vwcaprH0qSBdvca9gQrszDQY8Na3YFX2PO
A1mJGKQL53diIdE41NkcqCo6Nv5Mm6e7lJtiCsXJDYxfgIq/007G/cvwf5+tgvMi+N8DiHanI4Ja
qhIHWCQrx8dQy6PwsXSh0KY7B5DVwWfZUkjvlFZBs5m11cQB3QgHOk8IrTs/TG0E524ZKEqAwx37
zrVBZAFIVCyGcUst8NWzDb/PsHtu5FK9CT+ZTwT7mkMLw3fbsH5aHI+FvuhaXCQtz31nCM9fH+Xs
/mnR1tD+MqhR45DF7IuekqB1HqQSvzhTmr9L5dzcxJRXqbsgolT74k9zzvt1svZIQtBLE+YfEmd8
g6mxZdb0jugt2VseNtd1HpdNiQiWt/f12JC+DNhZOTCV+cmuq7gregreKWWO68W9idpfDnbHQ2st
OtZ7W14ZElJmic/j98BxDcrfWwKidCdnURzA+MFvDY2Fc4D4nvv1sRr7n3bTFy8tktCBdRkOj0l0
12pULxyqNP2UFVaCunytOSNpOYh4gj63IQi+T3xKyMtW9jyRZspCCwRTHRCw76g0kuAJT8rkLTou
CbNhB7Q06wtGgZUUhpXmpw6gwQOWuehuZN/XSxrcekmpk7G0ZgTD+sPHuLY1PQDjzkL2gOjWSBvR
cOzsRpwXnbqbkFlsyJHf4M1TLDbOVqQEM83amJdwtXgP+u2hglO00bAiKYyd/IsXFoe+gck9ki/n
e5w8X6kO9+iNHe2903GX962NQiPr5FKZQJYWJzyVnKXjqSRl7rU9fie7vMqpNI5LGvHvYC438mfd
+DV+Gy2vIZFBmZOfsFOrPFTsKVlBLX28tg6jsnHJm57mMtMB5GWtbTzUwxwFRLx2gQmXb2Bu6xbv
veReeaosrTgqyLjGQfVYwRmvtJri0Sv6a5imoA9aWV5m7kspFuvkViDxuyUBhIAXThZXOUDF7kuX
tqmk5dsz0WCu6pKnVW3m268HP9Xf+DWMlvLGwbZj3h3XDCb2wezapybNH4WN6Ls6lPQY+XTmm+lz
CQ08yNvWpP5vvNPkO0oDlPct8VhOSGV/o1uG3rIZ89FUsBmaMusXfRz1U+b3gJQ750eA0LIlCsQ/
iXzHHj6beDWn4zB9Du3gvHTCHJ6CfHipYc1iBlpsCqHS8tUt5WfjedNnQ3GU5+pwsyr8sK7BKJyt
+mEyPBH39lJcAts5rOHS/uA1WONBtPN9QfHAaRQKdXzU/lUWeEqStKm2yzTuUovWA4NVepLZL30W
Pstq5SIymc51c2+SmkgI4uQU10Hx/kjywX2c2nXaSkAEDVIeLTt8aLMqScuq5clZaAMwZ9P5vuIa
38j5lZxceJ9xwWrMJWW0Yjn2S/u3onVtG+R+5zH0Yyhy9PIE5DW9Kiq2WDc81wmTL9KNf3bROXcB
YQbke2CotlnLvZGOlOflvRt3NIARAiDbtrac+xVe2pxDLT64BobCwFBHYyE53rT4sFzrkXSycSC2
KSMb2vaexz09KKvLibwZgJrN6W7IVLFf7cIjQSX7o0PW6VtRrX9brm+q2esXJxxhMjJHbwruZfoA
zEeQemyFKPrjLpzJP96RuYAZMbY4wchqdU3OlYLsBin6gUBjcbWth1Sx3G4GUWEgCW8DKNXH2WvU
qZi46kgM9ecAeu5lcur+avdlbHbNN+ECyJxI5sSBUhxoBndrU529scJUfF90+IzYP5ymQO4cIgIb
3aTJNzzCrw699lRGdsW585LyZkM3BygP/9oXGQoZat4lzBvEP5uA7iLt6oEdLTNWOx0r+rCiMR/s
G7XB91Cwu+vG0ruX4/XX0TQvFs+MXT820CHvbxGjRLr10gznHd6mmQWWW64NuuA4PKdGY97gFfYU
Xk1D+btAngLra/ZP/fTUDGX5UBIuYPAsrHeMiQS4LYXBnDXDG/PiNF+S1gl+0GEMftHjpWgh/3A6
9Nku0WqOZjn+rBe4n+wynVNl9R9MBObZVrwTQvofTeLgPsWW5wE/Od8VHk4FpRlP8yJemoCznmNJ
FJL7R8CCCuTGeMt5fz8Rg7hZgs4kGCEnJ+9xEeVQ3Ccd+tuhI2/UuyCak3TmquUjHZi3jXWGlD6O
h4mCxBgWb/6cYIzzTLiTPBchSU/r2UPAOGovnZFkqtNsEAtsQ5G+qgzZNa36hMqNpibB2CFAO0X9
USYcRIB1ZLeqplmpZzsKP/Bu07uh7HlO8WhXGO6q4dQGfvtajffpGbqAmo4GsaGLk5rfExaafxvR
8Qr03SdvROmbepM/NQnEla3QrZg5DAVDovcaStSuGatrQ/8j5ydG9KZozYuJ1r9Ji/HbgEGZr2ud
vUEGpiUtIC82axU5lhZMtNbW5RA6VVN7aYtSUYRTQNzp6EC1cjd5UpX3M0i95iC9ieqPlGYhDLdj
US+HxOsZ2hL+GuWUN1cHwZk9fcMmmKY3tyuTI0WwI3k9Pd1m0iUzuYN3TyF8FkV2s0gbsiix6Rsr
PFIeSUz6L/J62/szklPwkn3RoE19feSu5V+d1DEv0Jh26c5gH/ReOp06eyUXvFXU5vugIO5PlQzO
YsbeN/bSP5TGVF3aLMe77brjd8nFjdhbvGKmyg/Ih4xUVJHEbZ9am3AO21+aFZHOaE6mJjyBuhO6
J8jpI4McTXiiZ1UvKvE7wCr0vUfC4TQAj973A4WnYl6etfaaszEknwty0HMGWjFqa4wK4ZdeVeMx
rWnpYneDfOWpHlK6plXCWJadEDg7gcpYWwh3IwzNe+ogy8V3ak8leN1JnPpkEt87y/zPn3ot7zto
cTpS5TQezQZbeFkvVaxnTVigSj/0KLLvZfsctmHzOtlJ+jxT3kibSn4LZ2k8Aj44tDJ5QdXRD70I
Jfa80L8VdSJfra9dxLi0pymptyG5zxdZrg9D6PrIKYV+KeiNNQiZnVWJCYMxR5xnn0hUGqrufaUb
e0e4oD2RzZwOSqE5hLjZAAuMYVSMjNAuJuz6bi9fXbUcoD0H5EvK+upqcpC1YJOrsZrvJ8CC9Ezx
Uu3cvrnaTfUXqSE4dLaJg8GeRcyJnFuCw8ZmqVjwJ9rgMcNJd2sOyxrRzYmqb7n64nHg37bNPHG+
M6xjaDnD47Qy8rZFar/CR38dxmB85h/2VyuYtiv2kP1Ie8Wxxoa2UUORPGD7ph/YC1mwJsp7LHAU
B8V2mMbkPKUceKt+/Mu3E4Ew7XsupFFEdVXcX8WWeGLSdZ4YK0ciP+65MtxlPyxNsXfetFsVL11q
qBfOb+nGNKi8c1vORzPl7dG8DuvVXRDKBu2/jcIcv2OxZcT1K31jtWNd16TZjYWf0/reumwg9Yfy
Buvy9WFMFsseMpDoF/waa7Kj6sLpEGTrme9VecKtZz0n7ikbx+LW9pB2E/CZZmcx1ni+eFmtb0No
2G/W77Ifr8ESpq/SsNNHiCJvC03Vu9L1G/Jtcn4cVT8/VsH6QAI2CU8gb3Jns6IbRLXmiLoSfGVN
XJtR36n+i2hwNgv6O3LRD1u3zeyn0Sl/5pRkYo9qxRs+KYnJ7tswMZHkHm1QjZgUbPn60Xcm45GB
AROQnNB41lydrdQ49S3feaApb95KwbUz+SAU/ekHk4UVExwTZyS79LgsVhWFC5kZVa60w+EDRTgp
HCi/Ns7avZ0m3a4hO0faTL1KVPEty+6fdNTJ7+v45A2y2hP8n/drP35O7fCsWyvYLU4zXyBVnKZG
uMDj0u9p2JnnsRqcjauNlS7kOjjMtjP9E7j8/xVEKvBUEPz+v4NIXz7r+rPvPz//J4r0P/+r/0KR
Wv/yXMLFZNi/aKPzZz/8+78ZofkvASoHmmhAjDzg8/+ASL1/eQE0P2KxFOSaAEz/G0QqnH9BowF/
BILJBUtDLv7/AUSKxP2/cAtAPKE4WaFDQt0jk/q/UZK+VsKQs1vH0vKNLQU67Qk4eHuaHTHEg/k6
dq46NcJuze1qknSgABQR6v6LX7/z9WFUekLpReD75xcXQ/b/47e/fuPr1+oRi8systzz2awi2TSn
fkobqI0pD8Wvn//zw0ComLKEAdk68Y4luauaApWTb1XUad1/9PVBdwq+wnHMoY4jyOWBoF297w1U
y/sP56Shzerrh939bynAqSH4idbeNC51UGj54wmUTdw51IjbS8oDLiiYj1DQugplzfUkb13o8cUe
pXU8WaZf0qCRgEZb7JrNbl2drQ4eW9V3dEaEHWy80I5QD35aC6k4vbTflYXUMhT+b7DDjvmj0p4k
RJKfIOYYUeGsyVFS9IAQ7PRR25aPgzk9zY4kD6XnZqstSlI0e6MMY0Y5gv+WU2ruR5UfTDvNjq6j
yE5iQR8GP4JLlVATICFjiTNiaY7wJiw6WwgjpGV2NsR4W7BaEdUBG3dYunWN7Pl7ISdA7XQ83h1R
G6yAkV05b6ZXvvRIGXsvCXFxlRREYWyDa1TdmDhpb/TxeTlG60ZB+I3QEAG81WYxbAXvNSp721Io
zyAgdviJHzQlFeirgXE0NcjOrO9pCqBaD68GKo7R5XvAaXljrt8N+TwP7CeAbdd3h6NTgvMGgbsr
BHjokG0lkht+YElN6hywABn9GUK/i0vUclCAGPSDDOLV6EQ+JQa0iAIdt8oeDZRXIYD6CxuE5YhQ
QMzD8HZ1ZoenrmyfRKG6G34Gd1I+/jskYg3iLjV9J8LwrDapth1Q6byhWmN99sOeHUlPbakOjENW
4oscKJBZFI6lUSxAAVvqlwHfR8t9s1Mn3q/5/qd4GvvB8s65YDi2GSK1CNaPLLEJQwbr9utGWb9R
ccQyyl6ezLolGeSmDmvhGfyNdH6nA9XA7IIKkt33FU7exnVW2wdOIId+hMkz2N7JcmgnqsqQ4M78
HJpq2Sxd0kdzF7QbuNn7qhfRIsH0e0VQHNNJ7AlcqpM5ZZGr5nj1OH0ob3nIDBg9yS20i9iFo1cH
E2Ei5X5DI/2F3p7vaF66DQNteta6YORA++GxFrWkEGMpUMEKc28lYG6EYdPCnfXPtZrHnV6ybbMU
amO4+AGNnhtxONYedaD5WEJ5bzD0gdA/k3l8USZ718ywzuZ67BznT2aPUHOKyj0yuTxYQ0pRlIPq
umTYciGh/uLqYNYZ52xvZp6gSqqRpE80FSIhewfEDq5ioofqfXLH9OyUB6P1mpNVkU7H/EOCjb3T
oOcIQ5qFbRN53eVQXd9Ll+yg2BPEZFcbHrH+0RfYq4NnlmHEBXRrSGfjKnrv5xCZ38FQwo4PymXd
0BMi6PpbZdrHlcNazfso/KSNrCjD0zl31YeHNXpbW5LYX4IQIKL5IoT/Obqwv7yAdo9WJZRs2g6k
yaJ/Q1Sujr6YOMKiTQzwM4iCmJROsVYh3sHQd8FMxLcHlWYalg01jLzjm/Ygw7BnIlly5OoZsNds
/ek0RXnqvYCtt7VakR95gBwQqdGgiLZ3kuzr/S9pgP+v02wcpO8NO4QE0zKopqNL7Wk0nT8l0agm
HaMxW56WKcOsUjpIPQrLXh9+S+4nsd53GVN0thxXq44V15jJwjdaS2BQ0qbSkXZafZhyEh6KQ2uI
F3ZGCLYLflaZ6c87Vjmjwm4psl2iapx8wGET+azTxDhAMXh0aoqBOs/OdkO5TxEg6ZsS7LwTgJyO
9yoWk/sgMziwpSlr0KC2d2RQ2GlSkGPUmJf82m/269zF3oDBWidlBgZrTs4cy6eavao7Y1ykDezT
WXi8TJ4ujzrkPm/jUU8FTRZ13OILx4hSvbvOX1Yyw9Yy3Gk7lFmcNJTvYjsNmto+kYQ7GopTXzqX
L0tFMQ/eAEoHCsAPZKa8Jxe0W17399hhEq8065rjnxbk9jFZxWuofRpACxJiRT+ThaoJTHJVT2hQ
mxR5dJ+W9BX7z3mA1gqQexuwpgNmyhBrB5QE1pqUDs2C08Oa/1pb2l4LQa1XgtGPhtpp6j6Eyqny
scYecUborVlIShzy+tcSzj8XzcRGPetoLI9M4iOEAVxUhArOInxky8pavS5KWqWSH6ox5ziQ1A3M
0oqTilHBte+wfJYhALvLo1Hq5KBKeZzhk2zDdK2ejNYgduA6kKeozKr8po+lpgZLDuoULhhFuSXF
4jEjyPwGeRLH8auqoIMYnEHIMNzZqvRqLOGyUEfQEa5zw6PIKwqUum2xUhdcU4KA7iBfOtadSHNz
grupgs9X89CYi7+EyQGazffxutf+FjCLHfdvk9Mesf5f2rHlQaP1wVvLN9r83C39CLvSgdLgZkT6
AKvCf1XsiGQX7GpeKmmvH6lbf1FeP0SFl98V1uS+wu+2mSWc59SiENZYXdJQ8HWS/pp5bRq5ontV
Yctq1PQoRY6mvlwORk99Q64kc1xHQUrDPUGLMlKK4z0bGJ9DtyuI3trR/fhyajRR36E4Z56++rX7
jTvn/cuU2bXtclCFPIWcZ/75AKXHIiUPCEU8t/Q/Gk7RQfWbOT5M7sJzoOl3OUT3iiBjXK2hSciE
DyHtD4wXOWbP4EIFm7/vzBVmCFUIsm258mT4Mcmq2rdFg9DvshNOSWRCH+horazcF3OCiSoTTJjB
lO9nJ9yByCW80pqVvU+D+ifKwngaHU5f8FQFp8yqejaLfIp0n2/THJ9Gxoa3C4bN6jddlIR/Et13
e9dKsHyHVkbZVwCscamPCPy/eOb3rBu7xxSMVpRCUjh5Bh40bybgWXgO7yxqODBlB82WbjUuU70d
7Uwfcre/1XcHd2WU8UC3ijutVN3ePfkzIUJlLw2rpamLEJCfkUI5QBc2imw1sT9PMl/sZsGpuhDP
pHFRhRhXeUm03cnE1RvX/J29WZtsZPFqbAzuvIPnzo+Z2aOpltaxuJ9nzbp+EbmFNKGyyxxmy4nc
GyxM2v1ARlJ9Q1aIBOV80o6t2Evg15d5aR+broW36HcnZyw7DDbBc90PpI+zb1q+ohuTxhjRwr7+
OR5sQK4TLNBhlUXlhFfC6hYcdklxyvGY1VQBnGisw7pgsC6q7jEmY2hfCGjxf6s5SUfjYlyQ6924
GkkrJhAcmvuJPW1xzJu6KvZ4sz8RNgbiup6MOyIKnd+hZXZWgmoI62LIJuzDWe/TbDS2vBhGABrC
7k5V8uH0yfd85bAMQjjdcZOAF3quBqGOszRfBUJ3hKmU5XlzmntKWUdNUrTwneGYW+N+xTgQDcp7
D9KeNrvan3cS7zGzdbqeGtPEmB5UH1Wm+sNa1lRgjv3J5xw1sDR20/qjm76BcficAftvJaGIOrdo
f7fLU9ihmFMUhSj+knUGUn0rptPYU/Qucu9nCLL1n7gi1Ap8oZqhPZtbzubcThZLmTUcLf7hzjat
wnfOgTIK7RzLvIco0JhRaU+fU5EYe4J1SXp3Hpt4XRbCkwgFODJe2gB/eToIfXLuQ4TTGJFER6bQ
loIwPAATp1HTJ270H9ydyXbjyHZFf8XLc9RCoAkAAw9MEuypllJKmmBlKjPRN4Ee+HpvMOu9LD+X
B556wsVOpEgC0dx7zj4liZfF1bbIKC501mCATLDnjukj3UW1s/Pehzmk9ho+lGOQlSjm+544nwId
c+491ZN0jtVyMYSfmeNOODvnfIsk4NU0BSVbfRaUKNIQlNXNIB/Va5dy2A572NFCXrR1suqdFYW3
IvXEBwm1aVsLekOFarkGR7IJx+JFMdhukcIR4d6f4lg990OU7crO6U8aWs0J9SUVEtLmM6oocfuV
1cNrpnAVabQ5bG9cex1S0zzd6kM0HUnzoEjrVQolm20dC5fQIiayfWN3I+6BDrt2npFZnZbOwSm/
oDUaUZPHVHyXk9oaEGUpg8LiSBZtshyFRk06KrIfesEZVk3aXwTX9B9Ogo8iqHIMFjrFnrCj/zC2
DB1S8xhWyF6nicrZjW0ZyAtfUdACSPXQp+1rL9zkHSordlaXOBji4/SQQ8HHcM/LOWZ4LacQYGrS
RtRoZpS487Lkw/0byITyUOS8ho5JkiJh6utxcV/a6iSLmQZxQYhQzHt3lbVquyk5hLScV2XjvaoY
lClJoVCElsN8Iup3xcADR1i+O7HxEaVog/qpOieGOEnT7Hw4bKeMlrE92MQwVjP5p/Ns06FmSe3Y
Y72qhrOiB3KIrI+88BD6lHm/Ue7Pmyf2doH5kxVYYJuPQ443L1r2rjcj9e0iq7rXvsSXS4rXn/cr
VLErM+or/3YBnaNeYQbuQK8bt0W6P5vikYm0OVIGbI+UYwU+HfXVNmdv5cU4gEcNCBHTEpqIQoFU
klZ3zOYI5Q7dzP3iukGK1m4RKZIToal+236JGYyOwaxbx1jl9q9r6SCh8itGa+Yhugl2U/shJg+s
Xx1mFcTLEIKHbt/gfWmHmm2lpR68AqaZLpWDHk1uHOV5x3557PfF7b4sIRYppGuP9JCnqDIPkPom
T4WQznacSnT28aNh5WijimD6xAhgr6cOVA6seibQUnp3SgtDOh86M7NH/ECrDMglddseccO5vpWW
b4NIAUChCMOAGaXrkiSwcFcF5nu1sAJRVaD3z+qIg9l1H9mKKcqibvXrIlhmSRGx2k1UOx9vF3rS
z3v6RnQbZM6wQULr6ATz8XahzY/K1OThNq39vtto8Z1xDk25rR/15WLuqmvRWh6WxE5tptj6GsAQ
It/MGE6zw0GVzAy+M8foPszJwZ3TgcpoD6QJq17hVyON80lmW6/oDyE9/MDwtowBOrNLJDlycuvh
dpFr+jcdHpfdOqCNPfGiPJNkVZo3MX71KU3iU1njzeuNttrRbD2ysMJPCvgXNdjEhCDTai8CfWsh
6sq6l+oalcTVRmIZKDWd0pcX4iBxGQRvg6fGSgDxaZrvQ73ZBib9ksAjJMZbTtu0lzPO/a7dllpy
vd3FHDYdH2A9ddQjuAAe1h8TzFmrzJj1TbdU13BT1Efk8PVRw2/mNbjMXK+hoj3zcwqcjZnQYUNZ
4Ut6c6H3DHOhGW21si+OuOiK42TUD+zGhl93GbdiWWXIl3YkAt1w+up4u9CXa64EZkSs+xqbJkN0
9MAXMh1uj5uM0EfavjmG5YgxHpEHcQJGw6IIild5zELm39uFMTabKQAious90FkZIR2w2fkdb5NV
0PChb9cyTDzbFKf/bYVashyF649kcxTFfizUXgrxXUCf3FWo6PNeevubxdQIG7w6PYUekDRrAsDY
Jk9Fsq9CZvV+RJOitWAR+HhsZjs4DwBJZBDxu2sPo0jNNSmsYjOzz0MgI3/00yhOk+WeXDcRlG3w
9q+Gjlb0U4TaJhK0ZHh1rHtBeiWhDeWVQ9UvNrAYmIFIN1Wp7hPFe/XKElzYDyEFer+n/7i2pyG4
VIvNkQRMDm0QSigP0tivXWx+bgtFreh3dFJPoZtx5FEcZdsPC6Ji6o3Ch850HpLeSun04OVRyEyc
xHlKw+QnxYh0B3UgHcFyRDrW/xkk4FT1L8Ak6Amp0J8IGl1RjtZWNT/Bqtam1I+nwvDdhoZ8nbxk
sfmjm3A+6agNQLZFX9l/3aN43KUeWvwIZ9mWViTmO/ZnTdZvR8XQ6jQjRHc0UcLco+JLcC0ksPHt
YFxZ3Tgcsc5xDrpTAZuHL9uZFZK5JvVWLalMWzwVSAnOKWzKTTc734rUO7RediZhcqAUzcf35i/2
QEMl9RWClHvlITevpbA3VRMhc8QGSHFuwzszKaXoGFqcr4Cb51M3iXQHgud5FNC5WXQk+HuoOjaE
rGfKrM4gzihJaYm4L5GJ5pBTdN2N0YhRpBM01CkkICgymSFTT10Q3TM1kBGiU4sbPHUeqeOukcF8
xINn740ctZaeZZul/yUa7TSZrrlSrfZMgfbZV9A7tUq89Q3lOlAecTF81dkV4Q3Rm6d8jt9CZrOn
BpktpXVC7uDgUChkGoeQ+MwCDuNOOwGFInT2uZkJHbUCRqp5ifzB+4Tu7uKwlumbNrqMyw+tJqKX
4EqOZShhlBmfjnJnwvVeAR7Sv8+dF0r2r7bVCD/qLGuHk/EyOGxhPRmkTNjVnQJ6TEFYg9GdiIR1
uHNoImHsMXtf8JFR5dBSjJT61q3HLx2Mw4MmpqtL8qmQk7epGLNWZV+fVU809NQN+xQLMEVYUW07
gUFYw02d2fIp0+De9RmKGx0v5yzkRVJCaRpSZzIo8Me8QQqRZ8FjGly6SetWs1ELX6farSONIl7E
KjZggtjADbav2TQwdRgFVkiJPvdMb2OYP5A5fzfJ/zUKcilpq2csaN7D6CHqwuAwobSh2kMnEz/G
ig0vhQcgI64tpzXvfRY5EegClSPI9xjZ+Kz4snQGleDoavWHXVs/x8+C7g4hPQU4Od0GXBp9KZJP
dhhk4tptikmDo7vNNro0WGpXD/jIIER7VBssbTvmTXVtLA4QZ35WANFZ55obBATFqYs/SKfjTBsk
Bhj5logBRsfis22w5mJLI8M1k8dq0QlV5bRFIBlvrEgUfgjZfxOwPa6X5EzCLmvjrUwSolBS88Vq
jW+xielBDVjZopkQ95wSp+jidBWL6ITesdyCuGKJQxWomMR1poxZQ+si9XJVddY1iL16Hzj9OS/T
K1Gz1tpL5mIj+3Ijc5BDJCVFDBTF11CMiMdtAFaYWdfYcSGCqieHDe2Q9KumNYetJONyFTNhWZT1
cePPRYleydGedD1onyPL+FJO3nuRVrhqReTtWob0JpJ3RhD/DBMLXskQmsTgwR1wk4RaPxqGPAp0
aIYN0mwXnq2DDGjVTAiFMmrB8KG0QzdQ7/OmRPhyCezRSrteDcieVkxsCcE22rdGa3Y2wRmVaEIc
uBWe6FFYvovMa4XTP7K1T052hHqQ0q1ilGwHDTZFwKgh4KPC6gVnmkqAIkb6StZVSZgrRWbkG69O
1kKZmN0DGYBIwO2DhbaewkuK5Lesz6k3oyLNtlEx3TeG69cZkmYdtw8vc5lZlfNFpM+qIq68nvd0
RPj/neF9cFpnhfWmO+Qqu0RXIHeMhidpgykvwI6tHI+X6KNKXQhsXzVa9qGnpLdocfuF4q+9VqZx
n1DUOaABPynYditIyC4iD1YgWXsPyop4pB5MbpqXpAT5lR2Xq8oyAA+RB4zWBuJsYfrjEpcE037b
Z94n6Ea+mbmSlzBB/LmcUAREbAINdAjAKkdVLOPsilOEeaKRlOgK5suVbaByaUb2DlPXsHbVHd8l
gWAo8AaxneIoLNZd5nxQlfqkU41AKK5W43AgtEa/xoSzC5R+rP1s1gXmZzy1pxTp1sGAajYjO4HX
hIgGwqf73dlBrMCIgIt8pUGORVBObXRAa6jr95mRfKUzorZxS4YBVVeiv7XkGQcZiHwnfUJ7ma30
kUZLwSkN+HUq/KyCQJkWKXDsZrxaTnnM8zrZugrlzBjROYoqHeFSWy8+CwZVB74orsa4hddKvf8Y
1s6W+LB6ZU2sK/UCftSY7/GRvqkMtFNmYP9RvbjgE9wiQvlqfSZ2tqhK+ncQJvGqtkvrYAM4mwdH
+rSS5SoqmtK3EYbD/G9+MsY4a8x+4KzGHgzT4rBgzNjBhWsYDTrfzaESU1pA/Tj6yVCzS3fv6MHJ
rVhKPmVvlRlArZ4svWBZ4/6+IAG5PiZG8j/u+/0UkmsAwIiwCAlHblC8E9xyLFp0qTS6uBrrJZ1g
dn8KbxIGpSnPeYiZrTyaGUymvzy/DnCJQ4t9qW5/fnvOX67+ernlNfGzSRannB5ieQnX7O7FLGa6
L8sbLhe3v/1989c/8fv9/vLS//L0X+83wRTzQzEzVAcJoO7lXYZlFx4uL469n4707a2FjMQeTWwH
4cB4sV5Grz0kYrY24qtmzBQIls0E6i4WMf96FXVvc1TuZPht130ES3mGZc+fF4lLqDZcXW7T5PWE
f7saGWg6EHRxb6M7yXGJTAl661DmsNy58y+P317PKSgQ/nqVbHm325NuF9JI/vFKv+5EK7WKZMmC
l6nz9/N+/1u/Xuv37b97zt/dZ2mte3CanVrqlTb2ruNAZQeLxQRNd7kZLYcXgrk/H71du913e/R2
83Zxe4HfN//ub//upeApQLow+S3qpRZNX4NtPGXakE/Lcbnc/ts7zapmq/D78XL5o/j3H91u3x6W
gOfCzj0MS6W2BkBCvOtyNSid6c+rt4duFzYEbxhdh99//i9vcbtpwsj6RWb//6rTMeCsw3b/33U6
dz+Gfzv+qJsf01+FOn/+2Z9CHcf8w9MNSYfYMk3gCw7Knz/FOo79h21zP4p3QxB4+0+pjiX+MKVg
BMTaZjiOaZFT0bAqIzPYdP8gStLRdR7RFxmP/D9JdQxnibwoF6JRcfj+H/9OaozO0Ey+FiIdHhTu
v0RsGQpVr9nZ9b4ZMaZGE2V20JvsfMclA5Yc4CaM4RDWZuurPLpqNV0yLc7zY5O3iO4CdQ299qkL
yV1M2iQ9F82CfRoILUuB3a5GqCbrJCuTLYp6sXI7+WFBSzkFsX5XlyNmv2k26alh1QIjjwZZVjvz
LRny+uQ1JXlU+YJHXsIGRQsbyOo8dKgGnXfE0tOz+hqI5BvRlsljYxkobRrnjnUn1PE6fTVKIqEG
zVOnrOmRf4OUWWeJRn1w0KxdhzzDBVZx5/bZ1a3mC1inZlePtNPDDMiXrr/ij9b8KIXKEo3Tz5ic
7x79nkK9aVRjuKbHc2wtsFGqw6kbjvl9H3vBtSusT21IPpTpLcszt39QCUOaastDm9GHR14yd1N6
RBNPzd4AXXOBwIbDzUwuuOljAr5qvAQNXt90LIGf05A71FZxTWaAKcoC92SzgwwsNW+8ELBaHQ4v
U1ezJx925LoXO2PglSuZsbXLY3YyMYX6stSPvRa+hdVM97L2aBwaxipyrqVKJtYm8TlnN35Uigpw
RO+vwreJD2pNPRf3bDm3ftIHV2TIzUobFPwUOvuJIMlAq/XWjxhkes/jbr7ETd1bMSl2LBFVY3xY
cQFXzWRtNSX7drC4Ap+EdTrEBxdPXpkgZXLGfOtUvHgWpKfMlO/UV4AU4F4f2vKp1GO+t7w318AU
Wh9mCrApHWrD8heDdDQ/CXDaU11hAZhwHyFVzaa1mweWWHtwB7TFEAHfsFPrnsiUuX7VtZEfJcLO
x/8JsxP5omex8J1fi4hB154zH+sHWyqouM+I5VdDHFzE7Eh09+15GES5tSYDaK4dsMAXPYFG6QAF
evS10aG21/P19vkLDuQnrwY4kWArWcXpcXKp+CM7wrowcGpUHHTUmUE8xTE4w3060+BFwQ/q+tUY
OdSQlu84hkdabMgxg5Xezu6xzZPWD2d1wPO6TkbP3YGhmLdkoQKVh8TliHiDeQyjbwfBcDC1e2qG
SKjuAY46JyxykP7b7A4uJY7KxlkNowAJ5kGMVAOEYHjq36R8qwjFe+60L7Yg54UfdabXp/GjSlIY
6sQ9jzQM/HSO3rom0Y7mgLKqpqNwsExa4Dksswg2+Kty0i3UQbkbSf/YjyWeK6nYn5Sifoaf2p7d
QK8QK2PIgybxaEAZzWvR72TeIn/BQBAsOKXRarCJ5S0u+AxqIyXpTQ3rCDcwIgJzxFKYprsyKM0d
Nvv1QHXVXBC3RBpoIFX2dV6dNda/qNLIETRHjzVgjbUGV1RV0sqHnE9C2odobfBBDCRxnT0jiSYw
pIZQHD5MOdSfyi2aZ5daD/pGTIxOn/lBN5Vbl590o6OElSXq/MSleo/5EhquMdjbVJPeLiDRaB6H
axbCriV9Am5whjsP6izDYoMzXfTFrrKqx9GB/z4WMAj6PPsWY6NZ51PyvQzThPqDui62RGoJsAFn
nZ83qVEd8Ct0S/3LXtXQIOjxr3t6vXvrZ+guYVoDvzNxnnuKkMfZqalHxFTDphanW+VEEHuc/jnL
MHNnZgU4s7bMTVa6r5ocOERdMaOH94dB+5Hq6Us4T+5GaD1gRjrQxA+Q/e3sQlX+QIGyr4LCPhm6
5rtR/E0bc4qiUbZv08o4SCQWNG7Sb3WjkQID06ePzY3uaPRQWtEjfuYEqo30ntJwjCYNeQ2WrnJj
d+42jccTlA5o0cuTcCPmfEPFHl0HW3Sq2rvUxqAH3GJjD4nlJ3tKwsWHYRoomaIOfgUNZAop+dXt
CkBO5nT2TA6FovS1A3aKljEO7GrtqO6SCu/OBc6wwG5xRpdVQD/AiUlFxNFB35KwxTj8kWjVvkOd
sy7j72HUX8IKHram6f1GE6XfuFPrF5TCwH/BwGlGnJA9KBfEUAxbGha1ogzvUp1seVnAeZCx+zN2
NOMsIYHu5kK+N5Uuz0o0xjbDQoBVPdDvxljtTIvk9zqn+0trQpyDeIYfbfaQMI1WPRhTjG4D62NY
V4/0pqt7p9fiM22tXQTbUl8ZTbvxZudxBGBxGHjw7IZ0v0WdPtZN5dCGRDxXampnhVrwiKvuzjMT
dbLxPW+L2P0+auYx1IzgMrXRuFOd8XM2Evsc5HyIwshIVo4VENqmqI94Xg9my+mJxA3ZVYyxSbkA
2crxXQ+9aUtQ8nIY7POohbaeBCgainRtLfNW5xZbL2nuMNu1vhbwvEkx1jlHTYs47wE/RpLuKsIr
ncLEN2b7fo3DWENM2z+PNaFu9AL6dA5Xbg84YdZVuu1q1CFOGT9RBEmPYUfRLyRlwKNHrMXRC2p8
9nxt3q1DHWDt7WScu4giEzGh9RAgHsS2b7tERaKtRVQ/ogUeaUqM4j0zQm8nMw/yPRomr341Gg2k
uaeTKk5gWFkz1Oi8LEdxSoDbCMAQ0aGQwadrgeYqJhg95kBZtBiafCUIEPD4Plc5HvK92cdPreZu
pNk9Q+7aWRLBLEQQSpGe/XU23CvTEHUYKl4r8jXjTdeNo+9SOKIT3PebVGndRhXDrR7/k4nZEmK6
S6h4bmvZ3eWJ2E8N6hcKEQZC2vrdRJ2NiQXUaFCR+ZNOaH3rfo0V/1sepF9KdMjngGXhMpXBW2mP
RoxCs2KBZA+AMZABAwaiYO3ocOBglh7Fgu0bWhynaNpWLhE1cfIOp1v5xUKkb7vo6lnNnTnF0Xbw
oLVYfLlrOBDlagZbsckq60ulAZfCOgWww7Xtw+jek10BQkTY2ymCjBVF64ZBjrUJKTAMDH7kGTRX
qgOUE2nV2iaadOL++J7R9cAxQZl51ibJD4o0GRezMhGYesAKY9qCWRmX9/Tp0IxgpH+a3PbTna1n
CbfzAbv/tkbN9JQXz2U7aStUgc0pxcx+GghZ9Dr7XDI358yNT8VMNdZMW29f65m5gxsU64m3ymMn
fiASgxZhOjOiAv2zashPMhiuNcL8c6rM70lQzM9peZ7GRiey4piAIL/eLoYqeZnGKQFC3/RXayzk
mgm33wehynypGzPZB4G+q+qkXMfwU2y69c+tVRWPGmQkajjGppSQoQYz5otQBeahChAKVSwm7SVF
po7LO2Ialhi3SPmRPTpXPTScQ4oSDSdsCm9obh2srIZ9adX8Lkfb80UxAR7H4v3EWhnn9yLAsif7
GqRoJUhgffx1lxfBMx30Av5MRU0cL3EacnI0quz3eLpJDRgUkmNNm3wzI+a+i9rxRWicviILkq2d
8xGi0fq0p4jEiYEf12g1PsVnU3nAX9DOXwodK3xYyfjOy40j0VRJ78zntDnG80A/HgnSeiCuoiOV
DTEQojb94Drl7Gv8bqszfUD3SYiZpp3sX7KMYl9p1hMVZgTXhvU4Oem90w0ACmbtWMHHXRehgBK7
VPXnob2aHgRk1UDVH2NnXacHWXiEvhGmyoK/CjZBEb+S7VzvLWMAAEJewJ4pLt4OQ4bwoRRfBvoT
VjSQ4WWwAwi68k2mUAg0k6kk6o394hCfKYKHaK+TDkaNdypytfTJvAOEjpcBGuMulSFfAc5rACi5
5BsSLBf2RW10d2w4Hgv0tLlwmPQ8SLQdkx3UOrDHbu8nVQeSJHZhQ1ojmrjeuUKlz7ZDDGVwbstF
yBMCxPSmozLEN+qJ/QaJg1jlRAwADLNOHedNW7jjKlx8W+RjgLf3lEBVMM8JtD+aUHUJRYGBleym
GE/1KNHEjl2L4I1kYn3svycfjZzzR9YiWD45mF2YNbZ5lbYHZxceyKZdVig9mMvacK5F7ql7NRM+
HdnfWJy3vkWxmZ+6O6be8K1JK/OR4eZUKzprKXa5tXTxUGDihoSDCEJIPKWmYe57DRFBThnUc9Kf
eYRBepScAlKlz3pi7Ax7OhCNSeMD2TPlX/eHLTk3dHaTeTMam0ZVe1dzt1o+PI6xnu9Hg1OXbke8
qIWtt9C2LmTjEIEsZblpgTiKcJo3Nas4ok2SZzsSb27FL5KnKXJg7K6mG9I16sNLMSM0CfrsOSj7
s1YHH65ksxKPzXNfBPWmmdrvIfMulVl33eZFBRXaeKMyjFWgkqE/j0hLgeume4K0P2jfsosdjY5o
jHD2bSt8kFrbbWiBDmu3TeU6luwi9MzVMUDUFZ8uxCthJN05ngk4GTSqy+42C0PzSbE2YRo0VtPg
spYN459VWG6NZiYgJyZBSC0Br9F3xxlsGizgDyDrjvtEWv3e4T/eAMnp1wEGQ6zA5D+tR6Jwagtn
mV06jk+9MkdyFbykoQvkMq0P40wPLU4H71SPxCJ3EekMTBLXnrypQDezjes5Yh/0OU56rzp5ISRU
kbf3QwnVACipjCPjzgL5uU/L8H4iTfzQNO0lQKe4lnJyNpZloGn0nPx+mOW9wh/LgVJ+ZXnwmdJI
gUG4iiCCOGM5IxOrTrrTXEn7GdYs4UD241uBet+169CG9Dxb2iuRHNoO0ICLVYLhIjbo2hR5zjQH
ExfNi/CTVDBINtAJtbBJabzScxdp3vlSLGJtui+X2TAuzRynZ7v+Jp2uPVlRdzGVe0TDyrLBkNFd
YXSDz+pQHbyY8aFTtIE6cCUbSkvD2glYUkOp2ZcGq7y0vdDruETMRweOSEKZI0HvBi2pI+ShEwHc
ZxQJ+IMqztHOexGWSYPD1n7Aifg2a2N6YACWa4MzdhMtFpyhjQ08z9SKcxoltvqknUWkztwBMVFq
I2e6ylrFP4fUdFc2st71hCLg8acVhGwrnPV3fE/eEUBpiQrMXLxOTOVhx6rRCiwsi1aD4gGpi6rB
jcU7pILE5ABA3sqQ7u8T7RwJZhedfVaT7ldFI42WCA9XSSJQPzftCgj6Vs5hDVrJr0jjWE3NKUsZ
ylmFCf06VSFGDPxQ/dBulMUGL2uA5HgRcsakIE6wERewY+LxrpnGHRvXV2aunz1i/hWOAiRJEhEf
9feEZtOGUGRKVPg1NrgB9gBNTIRbdIM03XrO6yCEpcWSfNYjgTvsS0ZLaNe1404IKmh1W7BgmH9Y
BrG0sYw/AhbghVZAEJunr32LctI2mdgfcWd/2H3artwiRMmG7h2aJKFl5mx99uzDIbLUvgkSZa1H
34B9kWnmjtqmA4q9dunD+CaJZXPL0pCtn19CYtn23b3t4JavS0zlY7IXLIU2idW0fi7sh3lsOdtT
rBKRSl5JJeHrZWmw6oo0ONoptP3S+ZgdvX5P7wtLX5jZNX5siRhp1j6jlrJUE36gTA/xTXCjwIlO
Vlroe+b8cMN89Zhf5oUrLQ3J5oDWHv2tgm0J5SwgvR5uBNvasqNsMAaxaDIbfT1ADsKYgOEA/QTU
DUox6MZRcgEZysEjLvU1ymhVcJ1s+FlTnJO2wS4uUR1qdPOOnvO0m8Op26Djyyy+59tWwm0CXpUV
Y6ReWoSI27F0PH8IidmYHweDso0GdBJ6i8vYF2PUQzgZJqgiWU3UO6uVK4xq1HZofO5mFZzYntnb
oOX0VawKlxqaDh0FtwSnjFNUe3hugESZ+v1GIY6XuewPTWt9S7Se7f2gH+m/g803StrR+cHJnjVh
v9VTVK6RVNEnVCi9JcaTpVQ59Sj5RwyPkOfls9em5HwNcLHCTIl9aKnr5DrhqUvyB+IKmLYjQEAl
cLJNXAX3GRunS19OxGAF4eeQkRkXNNmz1U3ZycA238rh3CGDPtdwLNYtG2+fKsmM/Ymii5dG01Nu
xl86hQVt2WoA8D01tKFPpST5dirVgE6jOwZBBYg6J+TbqsbneAbtzDHSJF5xDlFS1S4c1ltZ/v9r
40F4Nr7d/73v8J91+rVovjZ/7Tr8+pt/uIO9P6RlW45DMrv3Z2/hHw5h6w8ppCelYTk22FOPhgBY
5FtvQf6BFARLsfD+2ar4R9vB/EMXgme7dDCWVoH7f2k7GBAb/3vbQdC5ELqp244Qtr3waXj8L6H1
QLoMqzI6usqZixwgpy8GS+QUxfYrtpf4gD8ihDRgfZpIjBoQn0xO0qvfnVHhVKVaug/l9OzK/L3x
EGDI2SX2quT0Elr44gnzUlLTPoCuwNFuxvIYkeDhhhekerSfDQTESeDB6u6cL+GULCDoxI+sZgOC
h+oq2o/JdubLJnKTkTUd4rRMTPbWMDDtxgGFs1R8QzO+JMqf9SIGcIBWkSp2ws59Ce2GcvAz7U35
3LA6wPC+MaB432c28qSmDTYFzYd15QELT0bd3uWUivlZxrXUpe47U/TASGQcMt2v0/zjUFfRS1XN
8uTSqd10akBwMVt3QNbmh4TA503aIOVsHiMqdmfNZZGtOxhgyzL19mW2qEUTqEEJsbXkd6EswyVr
JOO9Xd57Ap1Am3SJD06J6ciSHoX1YERmDoXPdn4E+ER2qi7fAGdBzR+K4jTMJ1bzNvijQmedCCHz
TiDBOJTdsfIC4xTVzQU1BuNRAhEumV6H3HjOoT9tijz64s3Ycsc2tbZUVOHqmG29nYefQTbet3Xw
kCVpsFF6qu+sHndYDHV1XQMkTLvYOsmFA6p0755eG+y+pkJEaVTgVQRAYRSPLCJr1pMw/MKYAgcK
i8Dut0C+qNSz2dmR63uxgQq6wFcTzz1CKVAoGxH/jRklKJPeD2svqos6ypaNO0WgxW3vWrGKQ6mE
ky4GPRjKKtnPQ/FR6ukTVk3aytUHq454pXJvvmMh5dDa0MlN9WA+TV5zZ1BkI/AeNiNz12bW8Xto
e09V4QuYfod8GyMsPpE+Q4YYn2ibFS59kg5sBtk140fklghJgN4NORqhXBf3QxfC/K/EvpXum17b
sJvqHj2YJ75rKn4hWyDwqmudueXRyXI+l3C+LnRWy6VAKDt+XWWXXyleA7AeUkozLsaxWNOcPfIB
CBoTO+U5CE5YPZk4U5RNcukWMOGPCohfFf9ALZfTXogZ5Sv0Iix7W3IDs6xCuY9TLpk0wqfz8GuP
hfqQBg8aeWa+l09vGB1QNeI+M1ocqiyv2yb0npy835vaEkOoPzWj/dnHmbVLi3CPV/F7EEWQ87Ip
4gs1HsnBeM5gVfivZeKyw+S/pmCIoX4JRh47+VCjB8XhLohS2GgOM7JKk1NvDe3aTErWZtFnKgAE
0ZNl/KjYBRvmh5UQ9tUT6AVhEDkKykhHoJqqYa6itqR+VTyVcqAhMfeSpWv8Gi0Z9JI17sgJHRnZ
a6Vb7yUU56huT2GMdqFij6n75Ahc+EzQxy4idp8SzrjWdYFKGncBkMiVYfcYKbCTrRbOmQkBaWcQ
uqW52oHs30dL83w0h2tShZL9SNEIgifruBk9TqTnnwbKPBgx+YNyWuBSWXwNtYgtmjFciOxAb1RQ
AMsVKEnRpwtKZfipmYujOlPvdgdFZxYQxeoEyaH1gYgturPq+hC8KzkOWJ/hOFpJtzbbuNvHI5tz
eiM/g47ei5HRvw2f3IrlL/1f7dkyjo7hfM+KxN3mCSX4GNRaaBN1UbKoQYOp0rVHzTkPMuxsdeuj
FX+7mc+YAzjMLbx0yDopyszO+1BMT+NIuZqTcjhUWLGTITAviasVfBrqIiYHqNmPl9AAODAtxUdE
LsHeiUoqEXMBAWtJcSQJG/RvPH4Mk5ZudBtPruZ8Ix67tuvvqT2EuC4oyDoVVldiybd1ZIgdv9ro
zdTTO+B6LPi3CPhpYoQNVKgg0fYu6XSi0b1DQo074lRZEe6LOoo0mzM6LfY0KR28DD579r0kfxkn
NY3d0H0wYklFM9P1jZfiAlaZQ7g4Ccv0htxTN4RPRltqiy8X4EEAnM7e9JV2mXRKBBDZl2CeeB1W
Qh6dvGqp/jcZ9CaOjHI850FzidzQIAKNjYGLi287mom2a6fJh9BhcUAjHxQRgsRsiMJtq/LXwIZB
YxgjBr5m6TpSFiERXa60OaFCGPMOUZ0BbDC0r6PA6zcW+N2l7uq+1xb3Pey+OHbcsze0d6MqFfF/
45vWZfph7N60lkAUygeQ7djDYP/BZx7RdCPjR7J7v6+J0zgxGDAoF/R3Y2NAEflf3J3JctzakmW/
CM8AHLTT6FuSIiWS4gSm5gp93+Prczn08unWtco0q2kNBIsgQ2QwInBw3H2vvcmUg/ZIN/6Ghnl6
TJivMYlC25sp+9Urw1dmjlCgA93chCbUzrCZFCQBVqrxjAIt7R8yx1ToGxGxjw5ZRGaYAnmOXxKS
vl8X79RamPthB4UjR7ofFJ5GYdKfTHrwh64grtIZTt5MZ8qa6sdiYKxp+5dQtfXOKlyckzSuiE58
wXzs1BQc0io+jZiYkvfsvw5O9CVGoAqIir+wf9QRgqAdHW5AkDzVPuSdJRwHowD0oBHLrhtwVcVb
nt9qQvpGGV3C+rUWZ1t8MVCHYgmFdTNzhCGlcgugRtL5JS3IvO54jhoLySalmU5Hx6ITRjMcrwNa
D8H8ac6dj7AO6LMhXFyY3V/tcNxNpU9SGlliQcOJTLVxNKo+ugeJc4vnvLu1gpPr5Qn/3ZgJV/1t
znd5Yl6LwGUuWFm/fFXxyZ8PJQ7EX6K6udDpYc2dQvSRPt5LsU8vUYsezWXI7sa1LUJOPntSd8jy
kxH3ztlj1+SVvKBx75/0JfjL797yxLa2SAuZ/o7pCQfTbTBl+dmgMN9r7vxkPzJdjXapUX84GAMi
POACPWozFgPFyOyzwqYAB9G0x+3U5AM3ktPD2mJ9R6OClYXevw+4KWCGhZ82mubd8u7q3cdcWvlN
D7ynkt3bNSNGBMbVCq926n8YSU38ITN7ztz0M1oRf4sjCanq+CGdPV2YdF5AN7CGPSPtYKfy9n3R
lH6MrIqozynhkbggY32i53+ZOMJyMbSP5dCemVB8Q7pR7tqKK2mRhjrrEYtVG7fJySXn1LP8T6YJ
Zmhn7ARja35D0V0z18Vqgag4erR1S6qUzoSHM2zehJ15Ri7Cx4OezTaIvHRnRvhLIRU4Y+8L/d0x
L7PKgBY3/B74Ansmn7WLXSCedN55UrzrKW5hO0N5DLtytfOHuL9VNJvQTmBD3EQpRWXgn3rfp55W
1bAxVPQto2UH+NkcssV74Lo07d2SFnVI95VPJB/QrAjeTGL0lv7zMFGfAuro98zdB1HiHgiKQ5Ec
mu82Ot194dgbz8Pue91zpahfaCbyUidEck3BpdXIxcCSHW/g/pR7zq0iI/U8OlwCZxy6trhfTPsG
wswwLNovNplkep9au6BidBg9+iOCHdXNPKVaf16y6tQFzXMUK2IMFsOjX4MnFW9C03Z0vtRbi0nH
2cDfl9x3Gu+6os9kjPhgD0y3xt4fTllnMze0ZbLEMCTH/4tAoDA7OxZo2PKesXfBbSIBSpia4U5U
xAeu0t97BjS7pgi/xyhhTZHEGomH37VQdkk2Xec+RJBAybHNzeEX2nCXDjryWlexKM8iubXQ3rJt
s9hustUMrOnrUI7qYfw1qurbHDmHulT3XGS85JihM+7Ve033qU87a2clOC1mMUFnEw1qwgQgAclS
wCq7SfCiHiv3bMKBUQz1GIeImlhkxbjaEeeO0thGcZwOWDJMFSMTu7PoxkyeouqoGdnrtP0cVMuE
DCNfRse8iKA5EWmzLyLnHLVzjOq5YLMiV8MwRQ6NtY1L6x/1Z3F2f9KPIIYO8fSgFZwnzS71cL53
suFa5j9JhtI29kDj0sFekcqVbt14xtSJSQIS7RitNnulDyFSJzK9ytLqQU29nS3y7kaE3h2Kb2AW
QzzEGU+IHJwkY2djOvV+gC448LEO8JzY6CIid+OZJgRydaN37r0IzZEC/MC8pjwQiYMxEGJ0LNed
bUscZedpOwOeGW8V/I7cAwlI+XYWSXuOtt1C426L2L0R2XuK/p3kZ/2MvuSRfHAbkKJ788QPJR2S
D0FSXIQFd7WgTchFWm+LyJ652jXhwvgJ9dSd1K3+PNEU3oTe+FUXkT7wyKlBtZ+p7GWoWUod4+7R
I9sM/oBneemT2Ko/4k+gx9hIW0F7K5yKMqZRdF1M5zzMDUICAqRSnfTYWoH8VrTu+7Fkqp3pG66h
C1UYdMLVMR8HQRFCmAQlcEIomMIMrxDCLajyiJIDbrUdrH2bErFVCuTANHHXQD2k0A/JaOAYbTOg
IgCGvGmBJCh2jH3vRnjd6vjGY3Yb7TqoCmA18IqaThKbWq7nRmRsIjZi2zRMEccJeFek2InkXrLl
cvrL8/ANbt1DIjgH/p/TFmf6r7FlvhmCfPjCfggEQnBBJlBIEn5xBRJJAaMPISV7MVOb1M+W4CT+
AnLoYhK2CxmemHr1zSD3nTZ/6mPQyS5LwJREEJUMVsWHWUHJ05xKKBbNF5wFrmWmu9XrnxNoF5SV
BS8pAEwECaMLEpMLHON79St23zgczASshbH9XWvtL7jA87ab774gNpHANrKNAr1hRiRKHHAcQ8Cc
GkJngNRJV2RH4B1A9APA0bgdyq9dqwXoU3T8W8aPMY7Ka8lSEBeed0wi88VD7JnpVvXZyo8DTdJ9
7OBr1OhPqIrcHbaQXPNSAoYAjQh6jhDp/YA5fkvA7m/IS+8LFlUbrpeT8QsPwo+wh1yCYLIEZQKe
I60euskUzCkw+psvI1KN6Y0jKBQxYThsCR61wEnRggjOYftUpB9jN2c3cwSoW8bkwdXHn33xyxx9
wmNGprISpRwIjGULljXBZ00CauGcNoDIuYfCmbBxD4UBKh9cZww+CZISQfteUhNtS423Dblgd8LN
9lRv2j4XTMz2vOeMTIlTj+V13lFVerVOeTqDl83Iw8qsuzE+wK25p0fVkjLjevpnE73D2VPLW+4C
2wKt5YKvlXBsad4xqWXH4wjihrkR11HB3hr4t0D2JaS8IgDMirthI0PtPNKLm0l/Rdv0heQ6Z+N0
r46AdQrCbhTUjqy8StC7USC8XnA8h64WNMs9h9MbcMYfY9yh9IGWdJgnL1MEd1pEtGUQ3oYvGDxe
qMVmBva0hjrBAZk5mEgU4nfyk9pnJk1Ag9CDi30cW2BCV6l3B03dvfM72rPR50XAQ4Qt1zTGHozJ
IQ57uKfgLSY310OS/0x7j/iPuEtOtQbI00CJrwfD8fCSIdxxvbfyu7VRdEfPCp5MHUu03NXPQURs
mplB7we9jpBWPPjy/tzmBJgEYtBno5RZ+DRxcxRShN7bMULmGDZp/9vJhLGTz2Ryws7OaYdPDNKx
Dhl/FQpdcWQ4cPUmtLFrvvYtIY0VNtknRXlnDJh8dazIP0btCceT/vuIeARdGdFNrV1cW27hKkXU
ap6N2ATFTMjynpmsVme8nmHzw3Gns6MtNCzsnhXNsPe80sUeazqqZjRtcroyOSSDRHvR3Qg7PH0k
Q8+9azB4Us/2uzisznrH7LA3UOIGaH/abn4OtHJic7If9Kx71pissRTJ9Nm5W15+ScfsA0LxAX3w
uCs1HclB+GC6VwytvozKS49L3ONJFKGuwmCeLNdcpDEYzOgfscHSnveDzifEQ6nkmc+Z75m7zsVH
oyIZVO8udZIgpMWL4Yjs5hZUBTs6LSXCrTJ8crW8h7RzvvqV+V75+TPmPy3doOFHP4EujyW57oy8
LMfoj0kdMoAe0FQr0j52S8VYxtmlfGj1p95v7sY8MHArXTR8nEJMAitEHe2DO+vqhGviy6Lh7VJ9
GmwNgWeHoKFzh/dcRThYMO4Z8zy9jGN/zuIEj1x1aAoG/a4N7+PVS3AMs/RKO+EB67TbDNN5sAUy
H33VbaY+6ncrk77S5+tBFUV1Adf7N7FOZDwZCmpisiMA+ojGjJgP7cfq7cFA8bHlo3Rc7wV1/qXN
PTSbdE3qFnNAvF56VBScIY54Ulq6Z7LIMH/Legd8KFWX7qKLK2ZBpqmWEfGqpvpdZTrPb/GB4NlD
Yj/M5G/XWg4rlTwt8jZHvOKo/RY84WmE8LVuYJhNURR5xzhEbIRtGHExn5qELf8fs4U8DUteFNv7
t/mCwRulJ3jl/DmJZyKBRPjBU07Mk0U7HUYkvHYq8Q+44a7WJb89eYYJCwmSxO5haxKYEouTENUm
+abe29rZUS4dLXNA7CJ/+/ojjdWP8/dNfrcilQJS1sv7KyPXa0Z+33H9i5lCFrJC8jqs94vIbw6u
OT/bqv/uD+a1j2ifjC3vrk3cIPwo/ogrGE7gGNsp6jGG0jwjirFwvFjgUCPRUcfVr2B9pusqst4t
G7XgJ0Xd1MhfvT71RmXvNVcrLjE4mCAm2/bOYGGyj91PEZR7T7DoqGdGHpj9p64NrMO00ljTipWt
Tima7xeHuvCfmVSQWj9bp6gqhyN7MNaEHKX8KUoW2lJ2jmnFpB2V04JaxIl+1eMAw8BG5IcTA0G/
QVWuh12+IXbG2eXLDHkeCQG2/h5m2tQymeA+4sPham57sTVk81prngAUHH1Lc3GuTrLDWNdfso26
i49ff4fhDm9hRcsf53faYVBIgaBI6631sH7iCEr7tehTTjpyxMcMb4R94OnZ6fepsp4vcjCdmQWz
cl0MzuDq+sojqJZs0PLi858xxMN4abXdKmOFBLYlLjPpFRs9SNe0PFfEcFJh2H/lYW9e8sx+8OgU
HNYsyfWgCMvZ2x2nPEj5cFFV7fGZV7iHJn5D3yhoQ/rdrDYYicQtW3WKK6zYs+CYYrd/xc+qAiGh
6llPxvVQiRXPeiuKtebUYaeoNdjMbWyx2lp9vNbDIh+NH70De4KXTYkKtprUpXe+6EXSndf3wRQ6
7/c7QjfHM7Uf2mBTCjrx9xph441SbyE/sGs3Nvz0McSUdDJtd2fH+SOxOOquy6FGBtlr5nxo2+hV
tynpJm/+9/eMRjvaiQPHNpX2LQtMPGM1fU+wH81JOhI30u5fF+IOj+sDinFqrybxQ+v3DIJqWif4
NVqEb6taO1rNOB/1FBG3OYaDBSjSDEfFibZpgJ4fBgtFVOa3JybbB2NoShaowI7umC5RjU09w/BU
/qqy2tG9eqG3QAe3YZNkypPWG2ZclYa6J2ejcY8mylJt4K5mLd/9uefyqPpb51rXoS0gHvJ772e0
LwqjuAfzrxKW/4btBz0kGm6bJZrTc9wkJy909EPSUT2P44yGg4+4cWfJNO9DQ9KG6TFQsNLsFqX1
cuprLd2aaKM7SqyN62lfa4xU2j6hywmq6AUFGUV9g2NWNdmfdB+6wJjyj2qm22Pr2TsamnFvEwiw
MUbvR9zkTznOq+hGhuTY1+yxdYII0ctHTkycoFldMVrnxZwre+cYLTkNdRQy15wbIp1JAr7+ObjT
6l6B3X0R3MzBdQ6R53+icauXm2GuM0zo520J288eJBy2qGAilFlI4SUH1ms1k60Qt6zE3EPOElCk
Z6R4L172++B6NDnxCly2vfvXNLvxLrLzfeyX7Qa7JxMbV2Vg4setWg7rrT/fiHC4vExBQaoLE9Pt
+g09stj9VXa++/O49aesD7aM+LWlv36odc25DBZOsWaZQJCtN1FkaafZQgmi2YCJOvQND/hzaMbS
/X23aBxakxjBb41BsUWbXAjeTt94i1xJ6JNfwkD3LpNupgfkNKcmQB7MjnBu+XCONanSQ9N9p7li
8QPw18nHoz8G0RWfE3fyK7XnUsD7wvIYKu2ic+E8V6yqyA6JLNOsjKY8VkwuNmhXY0aalBAb3uZs
Jo1gPFtQetsOM6+DzSqwUbbxw450Tu/2Le6yv+iubEune1dlzelFtnNftp/jlBoXJ523MfUCmBPY
Vs4q2q39AwEDP5E2Y+3rYguvxorRW7M329xZe5jYTWUfxnhP5pE+Bp20wWmQq5jZj0mvaxwaXWKP
2h++y8zb6/Y+0SCJ/27NNMZjG/OCzpq/cMk2gfM7EysDOl1l8+J6DL48J6Fz0lFn526+KS2Q2Phz
pGfLlmYGsd7EJsOcvWVtgrkQmYWF6rnIsuKhr8RAo+JVkADnInnyWrQhWSQTtujzgGVJPkAh6Y9q
1rCZ0fPH0tT0XZUHX4JOTvZyr1vZnnUQYXYx0R2q2SwAMBgJDiENKpgHj7a2gUPwJgiGi2dm3VXa
srLrV6oiVgB80HRPTp08qdlC8etyKV2y7jtXhvHgmY+ZNkEXJ09TOR1HiRucmbH52eeOwSkfLM4Y
Z9OMxefGJU84iNNwS+AVdlYj439/wsEknDAVDpLHhR820F0sJlCCEluFtirpGIPukCPSWjDsGc1+
/ASQgi7V/JCnJoP9zy2pPLtBmU8LCyBncLBvKHC3Zi0C20W/10HwtTNoU8b1HudblOwQaHn8rWIS
gC3RoSzqB9RJ90h70swKRz5G3n72qQ52HQ7GBOwVDw7CQgNblGjyfw5uAUCfCNMUf0O4sZ/6fV/h
D+jEnwKPWIa0VXu/hImvDHXVyNTSyI/PEQ3hlkw3AvHvcDRo+ZWJtrFg92zLvNEIBFL29PsYDMd+
ZPup9D1TiBvtc8ucHrJfmjmcYuwSA7v5MYFNekWGwCi8tmb4ionOi+HcAtf+SSZFmqMvov/3MuFJ
SHED3Tn5yXXWRHvvKJIRBmVcOduN63prPfQqNK+zx1qaR8lHhasvFglsLgEvogMihDfTJsY4cbKC
Tn+E2WgSob9iCWDmgF5x7FEMt8knolV9j90beUNYUBP3e3EaAeDX+23rEolYsusezc6HssTjKqHD
2I9WTQ3HyjuGqfoa4ZW1ybqZlZK9mpI6k14Fb+bqqN3QMr2YEXItDAUTzk6M2+LQfcCraBeLoV8f
EpREngj+J06BzYSg++vBdd1Pbb40h9+c/wr/zx6CZ/jE785C+leWU8S4UnFgk3jyAnc+RlUgcgIE
WxZBpJv1m9Nj0uYZUBe2WtBo1WVad2i5PiBlptW8zWtysbFMIYGRc6WISDitiQ7auAXncGo000Vz
dN54MdFE5bAdCuBQlmDos8gmJMtfYlC2SccsO3dGcv045JQ8F/1DiRFTt2gvXsFfUmhyyVsf1OQM
DCLsN/+A8BRr4poieD2xFiRyN3sjzchI9cI3E2N2VHBxw27Rlr94+r17ZBhk9agytMxV/RXoi51n
n9OKlx2qEmYfxwjqmT/3C8M+6yPBaz4+eVjQ/AfpX70jGOwx6WZtEY+DPEWY7tSB89tl4B+GAppZ
3kpOffZHPvSF6t3T5Eb7IFu+KuSQVK7Fqz2QrcS1wKAFR5OpLFyGdKVCj9v37zqWZiCeMixk++v0
eg84yQE3xQXfUUIYW8fgaiSHcOGExaPvWNAbvqwHmwAOL9CAZde/sF3KgszZEQPZNoH/wY5uoxlJ
fIgr9SXTWBb3k2TBGm7Z7Co8ZDdtP2h8ALC4pfai3IiRgbctKyo3+WLWOt1l7PyX/681dqZh6+b/
JrK7xy3DN6Ldq/jvOrt//7//Ftp5/zLA8A1PwdQC+Tv+f+h+n4QOy7KVYf4B+5X9L13Xles6Nr/d
N33sBf5bYaf/y3DZDvm+iWTPAcn/f1LYIfL7PxV2IGC278szc5TyLd3mj/27wg7SqLbTit5XNpTx
iVn9R285gDFIYyHE6NciD/HZlh/zKfVOSVycQ2QehGFFbK5M9PIWnWhQ16cU9v/q+8ujH8CwO1r1
LSO2Zxsa/V+4jFN6hQuVM/b5GLyNv4bSLG7tXD1mLhQS+6nl0GJOuFGYKmHFDk3d7yNteFDJO7EN
h9Q0y90ywbLqDeXbGFmsr+pXQyuQqhov/THPrtjBQ0vs9ar9AM4kJ6Ov3cNM+bijLRz1P8KIPXLn
WS8O7jNi6J7uVAglFHChHnUylqFVj1NfpUdyC6JNKbNzxyj9xyQFN0OEXhwS5Pa+FmQPKX5fT5Pd
9qToCJs9MWpCuTFfjDz8gb26f7EwVfzcdSSQd3XwNVIJuFE5RBCAIYNTQ4937hTMt8SlgmgGFLwY
m5+tXBHlV4iBfMNceY8ZgRK3IP2UTm2/I0yNJ1e3EWx/xIpPpzees47I9/w++x2y73S4YwzEkCEl
ODOIx6csWtA/utrGTNL0xdO/T0N5HqJi+IuAK+RxwdeRVQczZRhvjcSP4wxwsKvHXR3HYLAl2DfS
3HyXOuZrEXhcKIz5s0Gy6JEYCn5QibGBhlV5GWCekNjD1RvH6WlxeUMrFc1HwhYwzqxnRqladvMN
hm8NP1h5mtrHZfNNsdNYHw0u+mBj7H2d4mckQNReFn4nqyM7PzDJcR31dJ+c8ICE+FmkS6rS/NPc
pBcCwJujp/gjGYBc5syJrq4XQg938Q8uUcm1k4Mejf8+tFGc/u3u+t31cetD/m93128EFs3kybZu
6z3NcextPkyYVyc9Jqz/+B3rz6vW76w3F7SrdMec5388DSuhaoP8eqtVm1/+PIs/TwXfcIx+uxoQ
Wv6C//Hprf93/a6VKmMPX47gTf7Hn2+sd8MkxGdqvfm35/f7kdryarNp2oRhinbgzwP/dnN94Ppr
0FYKelttJzMvtyJBvK2H1kC4x9S/w1Ng1m/skgac3HOyRKWKYi6eHlQ4AWXdnHRI/3bQZiu9ke3F
14j62YYZKcLIX9PbNFrGQQVHtx6/rv9n/WrvLTMAlAmOHloXe2zfoChL3BpBknYqqdvTPNwirb7H
Uym8J/pcQ8+1W9CN2m29pSKMoGEhGyD8qbtm7kTPd1zODTTBvqvBcFLE9LpxcvJF3RA8K5SzHHzE
eTdrW4SmqugWZG+2q2MpIN8yO4ptuEu2t9oMlEG1gvdeeBiq0bqFoWPd1lsd6gd84eZnf9j4GJFu
Ao0P1kpKh4UG8KTzGv75mhvhgNzrkCkmLPXcBD8aP/J2WapO8Tg61yovnGs04khhRJSflrzuyxQp
0IzKa24RXno+tVrSEIPREnO9CLm1Pmo9ELhj/L6LxoO0uzF9NzGnY/HMvo20rI8qRxoU+DO25K4I
onybnTz/kFdAZwMHGqE6BFbxIw1oPKoaY+hCN6p77qYED3fOsanH/IAUgH16ibu+3pN1gtPRdHMZ
i9xmwnGOfl5+zot5wnmcw5TgGlIZKLxA6KYb1rHjsKhrzkp/GW2ymZ/ILHZ2GhaqzLRK+zzF5Tmi
+XhL5DBMCVGAabTVJ+iDTGEU12JnW7giGYublP4ewaaq+HCUnt3oEesjQE/T0qEYC20B/TUWirmG
dlySpyT/BkAdfGn9+jKGNMUtLyH4ga8l8slfb32vrQu5WUC52XkkTOAQY3rAy8FbQPe+x+ymMoV7
GaSpwLjIaw4G7g3bYWiyW+DzTMKFHR0cRmF3LwPgOW0vC8R3wXQ8H+m1dw68rp+iLqjY6ikttI8V
4rf1g0Wa1iTkCzalXpDda6vM70uLzUGLnxuWMNy1NAQJs4V2YMAOn8ldgx7KLXv8WVDPt7RNmY98
wgXhqemzbl+6HqGZQOKbNCR7TiVVdu7TGepRa33AqdB4dO0c31iV4V1e0O2lLgY1M06/O51rv/tP
G9qS9uccYFMWNuOAohvrsno1UEtWszLZ06+3fn9x/M/99T8mqz3b+v1/PHy9a/L2HLBVflx/tWsi
f6jEfO0f/+FvP/r3TRw+v7Ri51b+eSbr71t//bI266H7se90MIb725P42+MbsZNDoI1cFAtQyg3x
plsPnpid/bmbSrnxj6+t3+3F0s6yaJ17R1Os7poA07uCSlH1NUlP2bQvg4QTzvleoxCiwU1KAZoh
R7RDIiLqRU6UirAoWd5tdEaTCI4ykR7ZIkJiI2jupsQ6YjI10BZL6bNPDNgGE0iuk57LEiPzyYhv
ySvjjUbA2TFxIUH7ZIkIalWN2W71PDjFCXvIZ8pb6iSRTiEoftSqvSGSqlTEVRV+0FQ2zFhCZyRB
F2jAwmSEVWJJzjTt0TYH3YkpQesSyWgYlOcIuRaRdGVou3RrcHZtx48v0X1BQ1F7hub7KJIwTcRh
ubvPm1y/uybaorprPxsWffzgLRJZGddlgotEakadPiG38h6Qdx5SkaNFufbBNHzY9LHtb8PJO9Ui
XmtFxlaKoM0TaVuPxo1kB66eOuSggdEDb/tZE2iwGFr/XHLc+iKXsxElpCKg00VKF6CpW1VjhCNm
O5N84q0KE8KJPHWObMbHlq5Pe0MEeqVI9TwR7aG8Ru3Yjm8ZOVbbILMxNlDuJ9Jpzo2I/gKR/zGU
w1TUbtPNiGxop6ESxBHonKIa7EOcNVP1k3oRdwr9xRF5YYjOcBbBoYnyEGFygGIUMWKMKjGd8XgP
kG2dqybNdij6xXcy/VyJnHFakHp1C+JQhhlX3JwRPfLxZC/mPM12n9+KtPkoXt1VJoleEr+Flu59
/87UIN35k/t9hO3bm1O1S7sGBJM2nfLbZeOJFNMUUWYIPuGKTNODiDD1JNr5d9cbnyq3CvDJ8bOz
QVQtIP5pGLEbzUT86XVvC1rQCE2oK+JQlLFYRSOe8NGN8oqpO6o5xIFXbBCze8fHsROp6Sii00Xk
pyU61MwmZrXUmy9Re4h8yJeu/OVaDcpVpARXyIFxLL6VIm1t0bg2qB4jurA3H/WrLjLYAj2sL8JY
BejQFbSh/XigkdcQdhsP9H6dBe2I+piWef7kSBRqlDb3eOSzRPr1yYURRhbHB9Sr9MdGI8yjv7gE
q5OQ5bB9FjGvLbJex5I12f/iRxojEGvCQIsGB8LYjKw3HE0UD9RtxhJRkmu7gkVnh0PCLR1xoUrQ
FUfoi+FWDoYZfjFq99VKGk6pIDwNDaPyfjRPkYiUXdTKNqplULp6R0+hMUmuKo3y0RWBsz2cWhE8
GyJ9RizTn3rU0Ab+3ypgl51ZTKH105AEM/Zn3RdHxd8mEVRPIq0myUkds/6hVhZjlI5lxWaMDbES
EZXqZNpONIx7XfO/YGr0mqQYzgxV5u/Dpk6PxJg4omRb8NJlF3ZEwo3gV4TgrUjCk/TREYl4LWLx
eJWNox+fLOx/mzgRvvw9EIn5iNZ8FNG5h/o8Ehk6Ib1fgfofYdt09GNdBFiKBseZfOTrImQvULQH
Im3PZ553UuF8ZNd5vM/9Ed1OpB/sUAIasREzRSZvimAesM469GjoZ4WY3hdZvS4C+1ik9gWae9ni
ZNAZjp1lxwL3XTrFrUMOBGKpNQpMxPs9Kn6Si8jiQ5yBuN8QmX+H3j8Q4T8B1ftKUIBIwwZhmMn9
wRWwJE3PexLHWOK3CLYkfRqZqKN5/slmDdESM2Yj5UdsednKF3SKq6DxUSf/MgM3OMVu3uyIGi+Y
hUEwFKAMBjnmFOG8tDAOhdAOs3APGu9GIiSEiqufoX1Luu+eoqWGZX1KhOH0QcU6bdwBmqIQrsIT
woKtXXBahLqwEPFhajncQVmgwXMy4CyHn9rq6m70TEp9KNbOX5jFp+NzBNpRrIyH0B65rHhrSGdX
J++4K3f7DDjEY/+0hNAihXAjGoblLOwZCQee2tuNh3hYs36G/QUxRvBCzg7U7VPuFLgJoiPAb8f6
hVFfujGFWVHIMEYgFlYqcBb/qwJuIRSMMh3cxdTgXhBeUSBHLM3114YpAAbp3a8qBmzFgYcroDXg
pS/laARSEwlbw3iV6QG0DZuHJyX8DVYPPwJIaTzIyKJsEHzUyPZOeO5vSwIyAAI/hb52VmA9lvA9
M6BPKcRPP5M2l7dAREahP/ApuCkvf8Tn7rkAFwr1Z1rZdx1LHWASLcLSA7SoADEqQY1CkKMR9Ghx
0FP6U7xD5vWK0tQh2BROaSieKyrPWvilwkbsWcU4YaUe2kjD2uLvkzDKFxtG5Ebl4J8SIaL86Icp
hFQvrJRfx9dA6CldOCpSnGrBqnrnqW0ZSGrktWP/5m6sGeP1p8oriXqsnZfC0/EK4/TTImG2gLcy
IK5RaK4OrMsRvsvS/vLAvXrhviYhwBaqIWeyjwo6ubKH9yZhY+HNT6OwYyRofyt6Pl5aihCUuAK2
yMu2hEQ3Ac942bEpEBZtAUobgdPAI1BcCa9Gmznd41pHSzm4ZsK0oTvjTYRy84V348Io1uIsuxUw
XJcDc8IoM8VLImJq7G+qwBlBTTS2TFV8jpA8Ixit8uUnttPpPrVIau/B7xbh8MpIOwUm3nol72tE
njy+azoexNNHJxRfLjyfeBCA98US3gfuhy/PjrRVTyjAigEpUGDHwBoKHe0GEfJ4OzQPg5fE+OMP
C6Yglkvnfl4ehgDpu56WHwU9GqKWnmdQRM2GSYy7ajej5gX8wfhmDMMvXpKTsidbLlOoRmvlGxG2
Q4pQ+y62jwU1Y1UXHNICiyxG+658OMlMiEkfdLIWhhJfj4MPVNkKXekLZ9m0y1uJwQtjSUqgSQf3
6Sr/cfaQeWW2ug4uXiMKiwhr9APISX85TgPGeC2Apw/oOY+/bOE+JyFAR2FBPaFCc/DQvg/RqzfW
S9Hrr0BI6uhFlPBJfzcysqtDdbGxpT1/pOkSECvAPDluCMsjWsOcxuKKpCLfIJV894VbzQFYta78
KzRZNgPH9DdVFBNn1OJOGGFPeMiChxIzgsc5p9Wh+cHWKS2qz8iLz5Z3tirPQ3MA8hUIU8uGt7s1
n0AGdJI+oW4BLJenHhC3EyKXLIR5VwqlW4PrnpReflQOFo2ZOmMG+hRbIQEDOXhHDvhf+C5UiPC/
uZDAXCcD9tfByXSt8HHE9DutSCDMG+cl7q1fJgOdzRQzcTQFZWApRqEs5DH7uhIQOWLTBNaZ7iu3
sQ9J7UIrU5QeNrE1LXfifTc1Z/8lBm9mqoBXZ8J8FPA5FQI6NWGh+6VlP61uBiqMHLUfMXy4dBdC
UCNpR5sSfikQgzGgYeLcCG/tAl5r9vzSoW/iSguTbQNn0wxH99puk+5gpeaPns7MzjaX+Nwp83Wc
seHBVGtnoD3f2hihG5axmdE0m1F/9ZOei6IW3ruwehjaYSZGg+xTC+Zhj9bnhrrjxDwIgGDxd/OE
hnws5558DubZQ/00mNGz7ls50myTy9XU4VuF+0sxXKyWQVg7LRhSGrz6pmZvXZ+pJ5FoFC+Tx2vi
TxtapW9t0O6NbpS3ggoHS9oHt6UTiOnWo5PrJIjiPJGG9pNtQVXl3d2IeDpsqu68ThZQ0KNJsMDB
QQGHcxcBFWX7Wvnjc1pZr7Xq2fF2PmZtWvqcGeTPMTW099ke97BgE32A5g3bGGHTLk0wdnL8gNbG
cZ7G5zgJvFOlRXfdq93rgoBlB5GVJ5fWO86pedBVW5x7l1wRZVDHOI19ro0heej7Av8FaCFZLapq
pppTgTrhbjvhtTagLw9rpPNjHu0rZT5MkEX4+CNKtAAWsfo2f1Ywd1eKoI0V0PyvGnbJYGwISc/N
xI/Dc/6qpYwO8gDVMqT060Dv+s2JOgaRJBCjXNlgXVL8hEzo63SmJR+i2/XS59is4AYa19vnXBxg
7v/Kq56Qr7BHt4zaLqkmdJm5jbgJdVjQZCRoGoTItFORMyWPsc3iougkoJ6atLC6k0efHFg+c7Yp
e2IrtyC2CR3c91N5Clo0jQ5LR1ATyoV5xcDW5TF0LUKTveHAJ9k+B3hzmsnw1Hittw2EX8587bOL
9B3ssaSYbs8lPiskRbM7YjxMAA6ypKtXMqcerCDn0mrelszB7r+1ejQp2GwGo4kQ2KJFGqJhOVJW
nq0u/BVAzJziwiVuluGqKnoHXJ/tBr5Vl7pfcABzWIMHroV7v0+Btf0OO5eywwGuNfEop+gBzTP+
i7szWW4c2bLtr5S9OcrQugODmpAEe4qi+tAEJoUi0PdwdF9fC8qqm3nT7quyN30TWSjUsQHcj5+z
99qnvIchxVlpbetMnEOpWSQzbMkkfjIEsF2v7h5GCUMh7AeG40rQi/vOIwb0It1i0wZs7wrtjWpR
tMcTRXCBIj/jgjKsai9N4spDz5l8GdtI/wCq+k2VwJd1gnXvzQB/2C3rxSGC3vkXwL/4VA3hjxiZ
Vrck8UR2skVT/Q74ifUj6zli4EqMpfyYQugfaGCpg+WwVw2YSfrN67BNALSUCTsW0Qe8YhxtLNxP
87BHbPpEVDFeGwWGrurIaHNY+is9/xEuUW9ouV7CoFG8xgXdGg9ngKU4POtLKK6q6h0OhltlzAfq
N4ZHul6vZ+JoaVkb7UuTwTy2VVte5libeIve0iniNNto2AgdiuzRAoWI7AYjqyRC1c1r+aBlTsrd
4hy7YqxoA04BbQj7lzeHL6gfMU9GI5ZnzcQHYQ0fZdXm20hPXub6DtNPeMGxVt7HWVpvZ2pzv2he
Clwg7Cc0cqSGZs1Gp5yRG0luobFK88Td1LMe7Pohf7JC4irGjrLU1IvX1qIHPI+4f9P5i6Pg7Jgg
WRkaVRNhqbxj9LgT9vl7a6CE7nR6EOMYrZQnbnad/E5H+9rn/VOjDdKXgpGH0VVoIzJURF5I5tJH
G4z5TsN+S1+VA+lsoYO3p/gp42R2MGzvQc1MvuW4i13z0uhBsmP+h8JY56wav9A0IkjQxt3Qgbi2
7e6hW25S+pGE7GQaKYL2cejC+DQApvqc+2a51JDrGAP2Gcbp3jbOsnWiYAaryN6N2rx3LRNVNfbQ
rddxZXqMVHe6HLagX18GAdlvcsgFE9H8ex4s3F9AuoPa1df1zyBcJI7Do9uTxh2OX0RwjzuA58fG
rd+CMVQ+WT7eOrIANLeB9ztXkuSr2nmfl7BUtk1SwbN2wjrUX7ks4CJNaOLRGVcoH0IolMvu6E7a
Pex2D33TZ9aGZ2wfT1avM60PcDkqNExNm9503X4aspHLq21zevbytTZThpB2MQEQ8aUecgaePw27
ZLhfN0A1PKjhDkfFsLFNRAxEgtgiOU+RWmE75aQzlNeKS4T72iNflsgYusfZW4Nyyo/Q/5DhZuM6
NLXFvWppxGR43j5Xlb7SCQUM5XSwGklpDcQ9tL8cTQKQUCiqTIdQ4/GjIAoH/68LEI+8raRrL7Qn
F2QZacv5Y99+JnU0nGrLegflRnoes1dcv9HK0lucfOMXNWbyKAXTRkf1pxmfiOqBGPJycygf/D5K
/NRxOLTFUL6wMzADzhaQeCx/YcVaSWA3OBuoyMEr0nkp7k2PwXNkgwiNkHQBfcEj4/YuxNrS2DsJ
Tz/TrS+Qu8XWaLKvDu3mPoLTvpGOYMioYJzalJcryeJJTPYi9GFB22idRl8yLADzQV4HInvRxdQc
yob6EB3ojmAK5MQQFZJBHb0MAbuGIciN7Rjbf8ylUU/PkJWDtWka0AMa99DF6E7sPtl4uc0MqnTr
XaR4xKUzOwSA4/awtUtL8jDldX61k/Y8FTQPG5mWO0nrGDMC3ZfWei2DxfRUOMwfRHNH+CYrBONx
pdkIE4d7LTbknjuGrkGX3ogqZc8cCIxWA3S/Nte2NUFPK9vyOvhl3n2X6T+Eo5OcFJGp05fe2RKk
tXnTKsM4hqoGqUyhqw3r0y7Xiw9OVpd5ybrR3OtQe3fjBNDSG7X3rqIX1tMp2E1ubq2trL1oIiJQ
3Utqf3JEj2dchzld3PXFVzxV8coZDmbLvtlamKt7RaitZ/+MBdC0qHy0svtBTVhZAo16NgjJr4Oo
4muFHeB/nUBK0mXQtAe0NUNrcw41UBaBH9vQBKJvrt8jIoyAi3kFFxTxV15mXWJbPEnZ7By3U7tm
ylDJ9PNCts/0vUL55I1nEdDu7BXKHGCfNwgsJyeBqVWNsj/E2XgxIZFtKrIUEGwD3dIrutE9JfoI
PSEubnNqfjCbQnB5MMtp3OYN2FsjJYO1HoidjvXPJvLCB9bm3zIKaKJ4DPqTxOy3BOSlfmMcYldm
93GO8MgwQfSFxblQ4bENNOzwc9rsTau/Z/JP+nRCJlWSGFQNgaCRk9GoBmXKvVh4F/iZrxF5pT6Y
Y15gDFl+32HUrLvohUrE2phc1KauwzUjPH5uaalO2nsgSZJs7f5NTmIHxXq4j1v0sDbw0O2klxNs
iDAGHSDVrnSj+ThoIW2EPlQ7dnHan+34IbkSGEjsOz3quT5a9A5A7iC5ge5EIRdO5bNa9G+dVhdH
jHbYufKBweOfn3//q1m+/Of/ff+IG2po175/5vvz73/97XuAxSHmdGKdW4HfUJg9otF8TkiRds3H
v/yaP/7qv/yVbmbBbJlac/PHN33/HXZDhtB//vE/flImxakrh4QqbeBMGQT7PnVDCt7lKf75+P74
PUVnnHV89wBsl2f8/eWmQdJWY7j9+2/+/vyPb/x+Jq3rfERIMf3vXx19u0f+/Ct//qnvF+770+hb
Okic6/r70z9fUd0hjilGaxk32nPQOzQbPHqVcVK9g5uFkqzDLkRcgyFL9ZhPMo2TS8+OOUKnQlHD
pmsaZBr2HIqpmW93woLB744mNBQr2QndNjZht0jkZ/WcscIlwLNtI/zJkT+E253UK7bYwU/ExDKP
u2nwGN+bHcYCcDrj1FLNF8Wzh3JzstCzOMlD1n/2GZQpZwaZ6aj0Toe1tcrh8EKnlAWekjPs4VNf
Jz+XEUYzaUutUF0qa/5IQaGvFG5V6Fs7Dy3JihJDOlut0O6sHPcenhn2pwQ6Rtt3CYmdHl6y4F63
WFATiULAAlvO+QiO+IzsmRsWcd5VhCyRRa+QDjunOvGOTR2hrrfsDlzjTjGLJ0eYvERgqWshcgbd
uXkauvxzbnh5S0ZcViVJ0sMQ7Fntc1eYSxYk4xrJRYvnaTywse21yt3RSENaKqYPi17eNGhv6HTw
d5rjGWkOimhkST02nLUTN7sqxW0bkYNNINEPZDmcHLpt4LYhAq9ka4/gDOMBLCCG35c8E1+gA8ZN
X09fg8w7Dog2C7dVQm6CuUmR3eV+P79FoflUZpS3FSvZBiFquilfQcej1iK6Txi+aerxutFiZz+k
iJ0LA8C12zBAT+K5Qnfk7mq94velpyCIjQ0p3+3atopsrTpW0z7juKHAwx26wQaXqqm3ejD1lbTT
pyGgrgC0tWbY82PGOUgjDTaC3nyCmVDZ58Sm5mtIPIC3ADiOoRLKxtzEtvNY0+Ksx2aJnWUqDw/o
jmUMiTziBacjyDfJHR587R1hkNyqNkDz3s+lP7bihWykNchOsS5AJG07XDgBG8LsNTNsb9BNs/fS
ztXRSbuPfISmNi0gi0j90EclfMfIwPV2kgy7RSEllmSSv6gP7/+I5Pm3QuX3ZVx07X/8H3MR7P1T
Uo8jTMeybNe2KJXQ9f2zoC8KbCBPiubUNDF0yXvNO8qUyQJmzvtMR90R2yS0VPDMtbwgwaaLgq0b
0hUmfsrAxXhoG8I0kJKv8cWpk5Fr3s1GiT9GEG+xLfulbB9ZCsL/5YEbS4TQ3x+40LkcLNexkKj/
7YHPJOeIiR4tXBI3PWjCQa5BOw/3A5MzlXS0BhOXmX4WXZ0kIqac5Jz/7TH8ixeP/geYwEUK6VLl
/fOLF9dxIsYojw+INaYrSaKH1EiiA5WfgcxZAsfFgElYxqOr1ZQMSj+K6xwV1Y//+U200H7+/bVA
Korb2TBBLQqxqDb/wj1My2mym1SGB4jgE86fxj6ojvG8ziI4tMlbP4ekBmXiySCc4eKmxriPabb0
FXaVoNUuvdfVZwp6sj7c4RIimGG/ytjRDcyCdsgyjSLUuAQwPgPbwZQ/tJcKp9S6kszDG42ZdJFh
Yixj40O4fU8gS71LvVKSEMkHfELy3GXz2//8tP/FtQuK0rLJtDJc3ZVyeXv+8rQV8S5R10fhQRhm
jnezKn2MpBCqQrmtHHMd2XNz7uuBsyXx3/ipDqDHme9nM2X7eC7ysN/n+mDvDSfvD4EdxStYFB5u
NXwKxK7jrDWHR3gd1vb7kf//Sg61uMFAaf7f0aEvcRPGRfzxV0nzf/3Qf0maSSUzpGNCq6cl7rqk
5/5D0uxa/y6kXC7fP9ChFlfvf7NDvX+3AXkai7xZCNPQEUL/t7IZrCgiZFdH8eWapin+nyLLTDyq
f7uHXP4+Gmp+Jw+DAOW/sUNd5g4lVjQIiHN9E4vy1E6LxJdnOCstjvyE9hfpUbKGpD/LUwetyO6N
HY0+xMW5FXTHaTm/DaTeHkx5V/ZoQZgf7JHbVMcS9QT1nOl7WMOPeaU9twQFTb32PBuKSb4Cls7w
Fd7KuIYmCuK43wTG+CDR/IcKto7ePgrzeXZbOBRct1jbL5khlC+ju/T3PDevVTC+EQikby0PAPAU
ju9Dex+/NA50v2Y4zXGvraRZvRP58DnGioiWCElLJeibEj7VthjlheX32oFMMsh0NqCSbdguvlUp
+2kvXQA7qSmPgx4itTThVweFuH5bFNoSC5qLoY5pA8xqOxrZPpl1zDaDcSHRlZIPNiHNnDd0bn/L
HJAzAsQrQxxay55B3JWqP5IxC4hYSR4a/SXzvki9e0IocUli5v6G5eH5Gbs/XAa8fQ9x0DcQVnDE
fNtiyIvMNaAouoOlmFim0C9VSFuVoJM1oVfImfWCA6CJ/5AQtsAmlusobBltmqaw3xIYYNs5iXfd
jNGPZCC+37IEpnzrB440dvnvulkrmGU1FEGpdz/RWj8ytGxXM3TsTVU8ww/HAh2OCOMi9EwGLrOe
UhS+OJYg2EYGDW6Nn+szhjRs8RNjxtB4VyQyrILFj5235osTF9FW6HV7JDfEO4yCyTuvt5vp6CRo
E6Cw/OUM3tMQGbshLL9mV/uMMLhsBzMdfD2An9IQVpThjqf7ORWOtSvc4vyHrcgoyi1zKFxwEHhm
hgk5ylDaBSBHDQPYELs6eWiElFu6CzzNLnEhR6e0oceD4NBglpk/VnPSbktj+hxHNK+MRZqjp/pz
KHoyzJdr2xntYVOYSUfdiXzv+0OTjxz6NZgQ5mLqFst5KOH3r7BUdsdu+UDLARJs4uy9hcUxZj/i
xvth6/k5aBzgDNjJ8+5n6mIG7BADJU3RbVobqEzejOQyQTf3TSf7/acTJaZLxv28hEyXX5nMXxGA
wXDNgM/XLd0v8mmTEkLIENCaWfzt3x8CLTvENId33xmc396iFH4hPgA8CeVGUmWsE+a9wJXcce9V
EgMXL4yW15ckb4iw7/ZJM2ZrPXVaou3EfAxwKRyDPCz9ocA/VMZheyr19tYoAUojEXd4J8W2S527
ugbrjzVvo1XJvaw5W7QOaV6I0ll8sJl+h2wCoPThXcyHrvS2Xah3QFvVNUq8el2Z9PB6umTU9bnu
owtgpqqVe6k00tpau8Yl26hjgoNo2/T6ta4XpYFgsixVtP/jccbOYxxGw7bHKbwudN4hCniic0fS
24bow41atW35pm9fWJOnE4N42t5f354mczE2geZDvfWQDl3HbJ9+LRHnRT23R4tk3iqUvLS4uNIy
wamYkbw3ymn/nTdba0YGDxMGnVIVwbIQMIivWkmt+Bhy+r1qMu7DgfOJqlBpoqD8nKQZbyuiSJFU
01HsjfrmGNzaXk/DFINuwCp/ZGMDFxTa6nNe1jdXi8gryx0dI139e0RLv84N8WvQrHOpMWPxXO5D
3Gx3WK7DR0Qd1R6+BLf0tHDRxyC+eK2LncPLm7WOL2SfzHIG4RvDbQdf/xhhca4j45p6rWCgiB3b
FJ6GxpUPxWYkNflUxPVPHmtWAsRtkBBZOdYxc2b+BT1eB026VlYR3CRxQYwcpbVlOLx8GtekYNoP
zLvP3dANzwD36gNojbMWxfmaYAbxLFSUbWP8m3N0yDKzvzPqMPYFiuoDBFJaLnBl6EbY4Y0ER9Qf
WMhhrTnNqZxKZHPCgX3RZ/FO2vlMxzqcb0pz2kNet18A5yBiOkHG6Rs+kFnS9K+bSj4n2gWbPeRe
Vr1DPuk6IRMMRzpj+CmWMWoKM2avk+PwWEvr7r2dQ+czDsShRa4619qtHubk1EQ5sxa63dFs763R
jSA7CrVOk3Q623Fp3I25uiSie7TcJPya8/jF1gPz1qWRP9hOf4/B/tnN4uxARTrlRF7QTfa20LHB
BBqtc9ZK+ZlXmdh3rSr3nPvce2XdagSgq4nkrDfLiBjs5Nqd3sdEe+gdnqEikif2F7YqvVyakQRk
Wa2DbzUzja1eGoybxORePYdVoEQrBw56QHlQZRg+piR9julfFHpckC3Rj0gbxaNpmJx287x+Cmil
4RDtBUuThlymnj7m0uVPNXFzLabw5wRoao/C1l5VUytOLJ0V8M6//XMoE3H6/mDU09OcNSgs//Ff
399cLD/x/X+Rt/yG78+/v2LH8is2zA9lzfPZIG1tZ893aR8mLxFuTVv+TJXFNLGwqBqcCEW3B0ew
zDXrIpiHo+VIH+dyvhhd2141YkOMqkteQx1aXz7D2EMyNG3roe4OoUyae85vAAuQLLOcmCfnHx/M
kEZGn3JYkkZxLVXJPJxafj9WilCGEHFv12njQ07/R/TVgyib6QFyAc6OEJnR96dSgRVtuas5n68t
2t2ITNJm484N8faBQdLhmI/7jpYjYh11G2VLE29I9H3oYsG26R5EQjbrCtjDqrB5NKXbnRJiBBHy
sii47dPkTb0fdjSwSWRrNzrDXt/UEfAyEUP+amX7Vno0ppzkXdl8Lad9hD9zwH8TqkPU2psJR3rq
JA6tC5oeWaDZPn1xdIhjOZ3JWci2IyOGVdpKseQdvAjGh+eQ6f3GjGwQZImxqj6BAo830mqY7PT9
lzH2TxFouF2SOntrqB1/iu1fcMx/Odlo7nIj/6kK8WnAXNt3Dl5Pcw6KdVBVHRY9A1vnwmbEDCP3
mn2NjPaRZ/VmtznI9fjkUrPdinlftk1/ZFND2gwi8Zz2kx91d7VZTK9BODv4tDDLkYOYE9DgHrwy
nA6aTM59r14Ie0GGYHvWwYnKK4CP7qRpg7lqGqQZM8DqW6lFqxYgfei03U8+oLfCXV5X8jFKiI3J
+q02IJGix16enJ7opMZcWC5peI1j6ge7n+JtSE0nFg6gzQtG/2ZAkdP8EBL0WESqiB/hB+cCnB8K
LX4c+4RYqEYLduptYjjCVq22Q2NUHGBRr1HFQmUqqi2xepmI4felmHHCDjRy18XEeaXlnjE/JmjT
gG8OMwcBI3gl3oUcZhxLTW981HNe+vdoo1/7AZMs0BR7rymz2atZx6A0THcpTFVtlRHGQc56N22E
qm5BW7onoUu1NjUXU70zblhb4x9mtGRiiuw9n0LflmBZVVxHl9yz4qNLNifbZ02Lusav0zRUXO2o
WoaI1FkuT2kjouALo0S2pk2Ior+ZOKJoeXLok45pxGzdtxpi2doFJkcaZLmBV6L2SLo7prJQFkZn
ahHcGdG+4WqqS7YOaa9Ag0LTYXc3sBQw/iO5lZPLvU0XFlJy0+21juBA3Yudi8dO4CNlkX7nmh/Z
zMG6Di9ZkY0oFlvfwnuyiiZbv5ppcGZuUp4WfmlrqfwJ3SE3s4i3StmP8YB8ue7MUxMrv/ecJ4AY
wSY/Mg1PpzJLuYPB38suvzmoLmYM2CKstmDVurXbM3ZVrXFFMyTVscWauR7rgEl8hGpjCi9mC8hs
SgkLFoYO4g+Rg5Zy3wmPrZH9DeYRV1VZxZ9aP6xRt70ayr6r1fQxxuZ7w7iiCRwCqZvi2gyWgrLM
0uN1C8DGeubV7RvKoKtjVj/GwMaVyeExj2+4dJh4LlJ9uM8XB1+atNJPUIZj7j43jof8MXoS5mCt
cFFxnAtF+9uOBcSJMsKpR0RWFoCjgi55HQUlh4mwf1AnzoGUPlx9TNk6oKPRczhMlyKrn6OMfOIy
1p6L7DvaheAUE5wlGJyI20z9sODNbnrnIuMC3zn1DEdR4Wx7LwbQn+Svg1m5nOLKV8fe4dVlOjbk
uxq/nCqwMxhky66Ic/5hxvdRtDR3szeuRcSgi/ynsMJtJdofqDcgKhvBixckP9MR6Fuq6ZBUQCIG
EemWwbgy0W5pbZpuZhMZm5kYD85EQWYydxIobkH2025fLlo7Sm+p9iCNmtS/waKqarKXkAQnomeK
alOMNu7X3NzZoNxRyiTPdtkezAyCKSfEZq1KDZ8KLySxs6OvWrQd5QSkHPjzBvzSD0X9v0ptESw0
CcIxebJdPv/ONPechmQrjAxEjRElEXwkqAMoTkm9Z2qFlZaQTNC87vgJWoRjYeeu0opZ/jThf841
52QYfmuEYiM7An9qTovNWP8ScfA+C7wzcMp5n7I7hRIWnYZ9CgFewhaQXr03bHJw0WhhIU7PKiQ6
jNElVlxDMsRDRNMTYcdkbti7S/9uLtv3IHVvpA6Qhkte0Nbw2tNEf8FASWkjCxrIdygNFw0Swdoo
kk1K2FNTVT9D6RF9EhN3UfcAJeUJj+MnPCCI4yFllZ6okzPEn6E94ClxiSLJrftEn4wD8Qwu8Xpk
3CrWJldaZ8GX2PxDMhJKi+i49ldQO8N1bhIUCWQBmQwIhRsiKJHFxYnlbgiGF0kFvra1MOJAOyco
Nnhpmwpdw1Cp+j0NdKRLGrGJHXwL3MQz4Rs8N8jAmDQcTrSTxx3AG9dvzGoJeCvNlZOAzR1CFyOI
bd6BCyZSngaCZqkXtzaOaMoJ6s3fmdMkm1z7jRxeHdXMFZfhizrQPycrFESq3uUTi9QYbPEbLAwR
A6Bur54jbxx3ddXee1JigjKzc2dpLuRJCqeyR2iadVwItW3VT0ySD6OBi6YvJjgw/Izd00hPW8Y/
pGt2u8KuX/V2bn4kolL+NPbogJ3Z2jh48TiBkKZN7kmxqvpR7bV0tsnG7C6u5Zy9orqhLaMRf6/N
KGNNItV3hmzDVavnEc4hd1qJqEb8G3Kw6Iu7opoexNhZ25k8b6sJzQ0HjJtgOFWW+RNhUoSzeORV
YaxFWTi4OBnwsvt1qd1b5Z3RRg+RCUYbN/N1HrKHWYcGlwxpuk7u8FuBFjQtexMJNzq15NSEuJkP
bT+/B6b+qcxq4MrvcClwbbHcGF1QMiYmXd5qP8MBnUMfXeB+Lxt5P21liEawbYfKz9o69OvAarYM
GuWu5fpDqJ6d8dsUh4KaAECLh6P1NZoC3r429HuFjcwaphgbDtoJ7FiksgW/CTr+PaW2fXN02jVe
Mt7SRd4FwediSqvd22JCiBmzBuhzYW+cBule/T7CpWR0GL5FDpPolhzlerx9a1ha0/wQTeic8liD
O9seurFMjhkGP3D/NMSC2rrzzOqTKyI36KhQi+GvpNh2dSO9FB5VBEeoECx79zxgzFtNau7OFtRQ
qBqbASr0uoprZNtl85J43YOowUi7yBsJOoQ3hPgZRUv2UQBSJ8IGoXOJw2icceereDK3PZOys6y6
BWr73NaoJ9Kg7Mh3Ldt9E5snS0dkRczCztK8T4+co7dMfy+p/LdWHWGNrotFB6gZ+3nuI5amNtjX
ByWGdVYNWzOVrwQNANFmCBAwu38diLYeZ3qGQbybc/N9KBmKVXP0bPR1tEoMLd03EolAHJvhu9G4
voBzeJV5uKfPt+KNcDdTE+2L+K2nlLwkHqAHpMGbWWSwUznwBphk51w/VEDP1x5A5TywMEBZYOiX
4GOkkw8aa+Q2r42nJAjYj6oC2Jc4TlGNOdwbIeWMGfckf6lSk1hX45JOZKttKb6GKq9WeQVhrEyX
SLnRJtwtv6qaVwwGuQXijPQSSkF6RXsFAnwNvm6t9/PIw6g0ujPqoTP194kHtw16LCW2HL5yEWHu
zPXpJjp560m8dOux3tqNwyYm1NLsGJq7jGh4pCJ6BAZyMsvrpBoIinxfQ/Yrvcy9XbiHYHbmjRjM
XUhvbT2E+XRw2mpbJX1+NAb16mGlWNnmC9YKMLQE7jKOfDY79SgS6cdVuw9TsQ/zIT+EvZ7eV72W
3ieUg0dH9x7DqtdPrq0uaST6O4dltbSEdqW3JbBoN1157js2WV3GB4lfHreEDUHBlsUbylwGuyze
aevej3l9T3ldQ3+3Dq4WGnfgwNNdvAg+OcGj4jPPOdA/InH0e+5hCl9ojTMbzbq1K6oLXEOY51xi
A6Zg5TTg76tcbQZslhununOLgUTNAHnFvpkqWLlZfestHW8TUn31M0bfvi/wJgIQiDmIL64FlT1O
Jig9ILE090dwBH1PgIfJTl4KwqoFfeHZTwea7/XkgQubkQTniQ4gejJvjRFD8Cd8w0OYsbbzfudq
vD3tnniNp9QeFY0QZLSN0rdDAHyryVAsphogcqwtceJFxyYh8zioNlmlJ/im7OcQxxObGmtGap0S
SemlT+dZo+NZJ6D1qOQ2NBkzuiksdRFyBBRQKKMmLK1teOsIOiLqIZp3+lhfZqgWm8UM6czxljYc
ERcFF2bUfSYVEguJpKwcB7LLDVbo0miHu8H77CvAm8k8PYmSCyW0UPX2ajF5mb8yCCGbdKb9iJHs
xUl+q8T6NTBQqxDOAQeKKx8PWciT6fO1C8twPSf4UwdD3mQoYbAyFcF2hWTxpWi4LDure5GV0R9H
x7nGBtEfVZxbVy+ffWsIvlIs2CubaNNDrREbOg7phwKO6NfOg2GwjrZD8OzO7sMYIOCfoMWfK3c8
mGKwOez2Gfr/8ic6do4Nc4p5UbqQ1swONoHFu0G523p65Mdq/OgNsTH6Kt9U8mOUyiFw8cMzpr3r
wODLJK+xpLm16ZVVIzbHkCIJcVikEQ445OSuz6O1RxwtEJarq5Noj3pXBMG9E5n1juzMfY8esBlm
OnuhQRbZSIRGOPb3g1eXm8JxJ4rqaq08RPZTM6DDsu6mqZQ76apfWvqKd2ddSHjhjbDu5hQpmJrL
DUMURpMWcuPozahJJpccKAGxuWOskbKLg7l37gu3i97GucFC3VcIa7KGRjRH+h02NE6J87DFW3lH
tu6XVqI61afhiyfkrHRLabuoeSj14sG7zXM4PDMPhknoVhfROXeYY1ZTisHVtTnEOkHwkOao7AtO
ujbrEMZS8C9miiDaGi6ibq50Y+tN0EUPRhxeiIhFImqN1dpy5LGLGC2R5uSbMdZdFbevQOV8u7fB
D+Oa82dqkg0Djl3Xk8MSFfUxjUiCLAOAQkKik87oRE0y5LAPWy9BqxGUGQYL2OY+zZxVgsZh1dXN
sNfIdZsms772ZfSGr034cfxOeJ3G3Epes8C51ajrNd16wEZAkWlnFydkTMEkudqqPHzyxp+Y+WMa
iiZzlyBbGxknQAEGbWN5WBIrg/utYDvSUEV1VvVGUKVzWoaF1K5kAKh26P2SanilgVNQXBG7Rkf8
aNUKvqkcjN3o4u8UEbRuKeH+dpFYBRHRETRKiGKGOHEOoumtdbtLWQzZqcYBPIbgArJOHMPYwGLH
scseR0ZMGXRt0bVbFTcwuwz7TuWQQkQRoplMPGgrRfuuIg5PWJlXTSafG1qwY8CgL53YWVzFrjl6
K0DgH8tX42G82I281pp34uDla0uSqPGCDGoDwn1VCToRg9jadrN2ouE2du2Lbhr+HGlPZdcP56wy
n/Q9eQ3s5Ei/rJIWXerhKMFym7TiwYvz8SnIYHBHKTYDs0i2dR1tQ1x8sGRK8Klhn6xET2SJ1hnY
lhMeoJyqC+LqAdArw0AZQjrtY9xR8XQlLAnXU/hRc7gGj4pGWNBnUw5SnrF/HA2KpBAJh2/rWY34
XmS7rHWatZEmnl/ZzAhb4g6IPSNxXLW67Rs09H2aKfM9Yt+LxHi5DeIo3pjmo8NYxw8rtrUyACwb
tdFupCN8iCm78gV8wCiGrCcNf2p51WXqsaWQ6BVm89kMxlPKe7J2XNCSYZSfLfj4RIl1K8emCdO6
I6wlZMyzMjf0zX0QXNXW1mpzbRmE/pItvKGVhHJRbmJvJtzhR5COryrIUt9KbI2aCAyXaI4Zlm12
uVNYuJdowogEHx5iMXft2pYdI78FvodN/NoVzofe8jY4sbbCM48Jqu4TokW2ZQ+7dtJ7cWj8NG0U
kMhz1Og5mtKG+K4U/y2xSngW0+Zk6uFVYdVdgxH5hZ8QcZg+fkUV9zVHNSvpCRoOOSNDclc3oe0r
hqDERk+BnxjZPhltoiUagl/LYjErBetUswZ8AzpTxWkdFL180G1nF1NxbSIVo6orqx6XvBGjzuyu
qAPigxnEFN+Y5Tr65xb9MO78R9NaWjcRQP6uOynL3bWZMv1+xNHP+cMmSixL/KTkkUkk7Ezp5sck
aOudqJ/VXEwbfZIwKJBAgTC56O307OXOc4IRAdBNtxNTtuklTaMMvi5oig+vNKN9/wkB+w3/ZI28
kfHcEBsPWZ4g5Zroi3ix+IzczMDrV5e+KhlBZcBRbIJxitHaZM43FIBLvQT7PrLJJoiE/do1NAh9
LcJibwZJL/yCyRyVVjE7H2kykgDAJnFMsgJsUTdC1A+LC4pNjpfcT5AAirc0JRq0SL4KiKXNEDLZ
EP/J3XksOa5kW/Zfeo4yCAfgeNbdA2rNYIiMzJjAIhW0lo6v7wXm7UpR9W7Nn6UZjWQwIkEScHHO
3murVe6xCByZrhpqn2v2xPuC5eIHVZ2bWvVvwFkBEif49gnnLrDPQHaelqNdnCljnwTF9d3kPeVe
cbM6s4FkVBz8mjcgAjhuXmCx+fRGYgBcV+6KjtOJZRc1Z1UW7+j7KsBe5tpm9CLdwdt21vdYxuKo
f8nZn650Gk97u0QJ4WRkpKDs7BgE6NUm5rQJQht/CrFBk2F8j2jKzbaAZxJZKB847sdOdFugkcaD
oXXGA9U5MoACisFWZ3/MAkHcQ8CigZI5sV5D2iJEtj/qEcZU0Es6fg0V5kxSg/0pw0Z3Tc3b6F0i
NJWvzBO8bxRfC7KeyHKdOmoq0lwHLt3SJCqQSrXVAqrbNin4XsuEGiwuaHZLHgMZfeVpkcbWh7Z/
8zviEAC6ppjxutssU98OI/7Hxj+lWs3i1J2LtHNOV/kQ9ZOzljURmBX7u0VSR69uuTS0Nnupx+wK
GAg//uBDy1T1OqzJfAqcFnZHfOYrqJ4Iwn1QhDIvMViyOk0flSPPfZV/al2ZLgm/pTNhNss2GfO1
AzpFM51xZ0P9XbQlYvUG3yhOPFpTvpus3JpA5XTlY6RkGX6wG9tmYABIpCbt1o8zBKwkcGTCqTEi
mrLbDO2VA8fYLOadgWiAGsAB5fQe13jFXObUVVrRrmEpRLK1P53xwBs7zFohV17Fia0z7il7p9xs
2mfkJiA5sCkqd4ypPV2xJQjgzz0T/mECAJBqHh54KBNsfXKcqBhPdc+/QlUhb1MPkQjXm6bOdsRT
5zviSAEMOtQzoCawsI/3RqEdQq+96g3XhDVhu1eV7d08nHiJ73zOwh5Rm2m5i5pgp43g48b+T7gE
G3WYdBo5v6ETosiJ3YvHAkpOTUXxr8RBLUs8biGXoPLEmcT7feF69gq9BSOBjVOjyr75BPRs2EmP
+qc6nM5jNo2IUx7tTvXH2q3bvYZdqKZztqTD5iwZ2xAIQ1gOPCl2KXZsRQE3hmtR2D2pPvjKeie2
L+jjEClQR2NKZQOX03bntFukxFSsMxAefdOxG2tZuUw0wNQYP0JqZ98Fi9ds3g2U3j8ENoB+IBZG
DbTziECrULBYoUcOH8yt4lU59/RzjCuRSLu1HhvfJpUl68CatT+xTxwBdaqKpuZeK1t7n9XhpUo1
Z4MiCk5rrdfPqWemm/ROMiK2nK40RPIegUCAxvagVyPkIb9iBmmjTZpW4d72iFkVZXWYOkgCWkVx
bgw/iOgJ7e80yyAfrQ697V3CkVfYZH2iC2wJi3kUJjV5qxgOzARXgeR648nk4FgmkAMvGg9cYWdK
zxRX2vL5jpPoVYtVS29WNrVLFxL71vcpgC+ADkFCsRVldD/Y3w/Hd+CqVDzEcvs01KRN0LsRq8xV
7eKHnGqa9WBR3z5S7K42WukUB82sYRn3vo4gehogU1PTQ4kyAcnR7O7W+aXaIme0VIzBpJJ4Rbz5
0sz4Vh0Vkr9L9PZS3OMFctPeIDa9io50rkKPvgBS2A0DF4ej2YR1hlBLPNVUWNy+YoiuNrAjkF07
OxKgKEw2MB4TTsQmyx475mEsU7NopIggvCKOfy90aGy+DPGf9MJbTbKP14GvPk09NJGqdZ8nvQPE
kaHWWBp1ILauXWCHybJ1M2lvgP462iv5zcGXtfKM1l1z2Z4RdsV0Os23O6iWPpF+SKuh2EeViRGi
aAj2Yw1DyAz2V5Gw8LLlyjEfE72U61gAyJqjG+43UMMPXHDjFnC9OgxJ9NHJ7afQURfNwQ6ITdzB
o3eIIwMMaE5/ziJzlqfw24zXWoYvk/tuoW7e39VAKelClg3fuxQkDhvm90DryWpMFQmHno/PO435
miVZYWlZiXWVioxlZsJC0k/atZIm5kQbWRZaiA+WaVhbQhvodPf5PqbufiDWVR4y3stE4jCOP8NY
UpOatTIh2K7UNAV04JxcOcUp0QbwJ8y2fGeL+ypHTOcEHJ2ZACMwUZ06FGkwHWQRi03VVo9Iowbo
yu6jx3bAZkeSDe2W4jzE+JyqplLpkcozdlDKjDX+BuOpGYsPUyjAeBfaR6cZseLCl8Gw8X5XBpFL
iYxp1jIpiqhbEXs3Ng4sntQ7OFjUdu1Ejo7orkSUBIdJhxATXFBj5QuKmGDQWAsHwRQtSj8fYRAM
4oDz2vf43vIJc7DNldAxRdPeMlaaRymztEHrkZnydL+qDJxUYLXDZl3q4VEj4snibyM35rS8q5ru
N1Nd0KLHhT2iK2y1m1sh3KQiriO/rLKNKdWH1PD6DYuO1wEowoKpJ9go4ni4AosDNFOdqKrMOHS+
mBs2J4ZthEfz0daFDrh0PlN0X4+PQgXhSo+pjY8OoEIyUj+FhtVAbgv4EzYa0ntQyZ2nDRDxak9s
V6rC/4ie4uzjMd9ZjElOnz2mJr9vBLim6FxpvL8++OblA/McbJAFnhWuXhxZvUNRLTa1XVvNZ3cs
DskcgqLPcro2DMTOVGz2HZo/g0gpmAX+tkJKUygr23uspyjMjUvd72BOhSjnDnc8eN2NXymQM++D
nA8cJvT7BRhYDAmaOdDJ1ChWR/iygn4e5MzkqTMAS9K+bpJLZ9ggENToQUIKHvuEhqrXpwEgs43b
jDpx1Q2XmyjCbOUm7FH/hyuopUDx/N8rqF/focjmWJny3zXU91/7S0NtGM4/PMOyIcVKz0IXDed5
+Na0/+d/MS+Kf8zSZXTVv4ChhfcPolCQQRrShPFkSJTVf8mnhf0PW9joZi3DdIUwOLr/+7+/jP8V
fCv+co00fzz+1UVizEaHn2YMIXF10WMzhE6XHJ22+MOAgBSo6jR4ALcEYcwqrxO1b9pgj0IReGOX
5evMmoEqJqtKz0i2Dlleua4Xm2IwMpSqEiJMDTMo7fSzlibff/kk/zraX4/OtP716IBWey5RugL5
0J/Q6gBNauqGLb0trCHVVIgzIAYopJJNRpQat0L4j7ZROIu8iLuVKhgRmeWNHXOoWLoZuIgkoGXj
w1EIsZCd/IlSIbtDrF7GEF47P9pkVIqLyaH8WPif/8Phzx/eHx+u51lo4KV0XIfvn5//YnOokbwO
dWGI2+QBJcNEHF+qiSJ64pYsKSdBnC75lA+hvoC69onaaPvQGuaRgll4smi6n8wgPVStzC8uYhCJ
B7aVrfHi0RyNCk2u8owVbmRW9b7vm0fTNZsjtUuKbkRFWqXunliM3P7De/rdOTOfMC56VEOXnuS9
GX++J5PQbGxtqXXjRM+3daMTS11T4IO1v+9Mlt5uaNinhPNjUzLF7vyi0g62ERIPJHyKhbJ6kSPs
FzezNpiCjYuQz2YEuAJutXh0UqaCAMrB6OFb/ftDny+aP74ODp1rB9+JwVVl/eE6ycmz7tjmmDej
RCbtaPGjQoydVTWqnsgHTt6HR6SN1PxVcu67dHwr2adQ8rFtDdFRZHjroib/YwymcWN1UJNAmUXb
mdVS8RaONJ/P2myOVS7UVJPouetMv26LQT+GAgUafTNM4cSGHvzChUVeA2R1REipRZoWpySVgzYz
vXUVTfEyAQG5qZwi2mpDiRrYutoBIKkUIMtuQih6K8lSrXzoV53mGftKBZcodHBRzjcU59zeydDs
hh2sOf2sxioiJ1drNwY2ROHrCIKCQr15BNWg+41eycbuzjHJN2uGinHbgNtYyNiYS0ItBfP53pD0
D4jKkjXd9ubRAtV+0St/j4EcdBX0eADFi8FJnp2J8iKCCGOtGYL0+LiuWKDq9WrQyq8KEN8+i5qP
OBGGxTRKcQuNcmdnTb37++/7D5fRj1P1bgrBKGfolpiNI79cfnKQxFK4oXnTzO7Uu6xvU1mTEMeU
nXSpIAnbvAwWfodCNS9hZFvrJJPUrIOCqrvpG+ewKLedp1FuhA+cdsZt0FZBAqnAmi0RU+2dPTv3
Xv/DYf/uZ/nrsD0GZpJDOfI//XGOprvxaNfGjWjuJQN3+EjP72q5d60uhfMKkT5ffIC9EnTLWYSs
CrTkqfHeMRabyNGi75Kwkd2Ac5DETG+hEYO3tiogYwAiou3fH67xbwYErHQWLl/dY1j4c4zuibZL
KtYJt8yX1YOuqCaq5C0aSN7qim4pJdzJOMe8kIuTMeXJyQjilyiR7f7vD8SafT6/j7Yufj6kbNBE
JIEJf0xlvnJbpia+pS7vn6rEEKf6NQ3BehIxtwh1rfuQ9Z+SIkeXNsHUM0dSrwfTvN4/StW0m0gN
6QWDglhNqlsGS02PzX1ZIQKqGwNsY6zBK4dnHeY5EJoMd3/Us34SxSWv2LT4hrcJUC0va7eCE60h
JtXi9GOcwI/8+7dq/ptTxLKwUJMs5drWv4xkptAKr2JBewM58EV0sN8HqZuLqUb6C0n1UTXJd6eQ
N439NdyEMX2LHTCMigq4GVkQ+2PYBwqp7T50zaPZ0nLFcsv61AOrU2lIzP/+gJ1/ncix+ol5zuAf
drI/PFpGGZMbaPX0YptWwh2IyBqC1AJk/EupWvcqbULFoBDAonETe925aAqzOhb7xjJXXWI/GOEE
n7EYv9hwPU50HzCsy+JN6EB7mYBRn0iLXFczprXMOtd0elrX4tVpA7nTQ4vM3yIs8ZlG4a5rLKpF
tIyzsgk3CMCrRW+4GThglYGA5eIOiqNrjuxTTXlqk95by7g2dtrozuHcqN9lf6lkv2dWkFfaci3S
M/MhbwIb/VG3zCOgERowJZiTwaGICUGiqPqSjVoNcqWAYE+3wsqzkQ0F2WNZWK/F/KbM2up/2BV/
W+79uoAS/7q8w1zJJaGjMbM8BpTfh0Ca834nlWfcyJik5uRO/aMKJ0qYbl0TCOmMj5pHcyxifUEe
KjyrcFCIFRTwdC2r8VgKf9M1giKdsUUMA0bMwnsvqMbEOrttOC8r8IbqCLiw6xuit6XHTvjebYL3
5besDXMlnoLc8TZ9HF8TLXeeJYqYNDePE+XnsyygzkBMGgi3EJuZB0zhYw4vn6wlSJ9NFgJtGZkH
F0PsluvMTjyoGnX3H85Q43cn7n3UdS2Bm1oXfF44TH7/pLTR7HrgycYNucmrwH6xkF34MZnFrQ0u
ckx2QI2Jo6+WfpRlR5uyUMgOE7HhWB7pMs55t0g2LVwt/+Ha+XPZ4ug2YxobB92AWYul8vcjy9rA
jGG7NrehtFDaDglqNZuNn5e8+BXCxtrVTrQiYKCVJI4ZxDpg/KG9K52S7sN8+pZW0lMaBgTZmhgB
akkXIup6/aR87zxR4l2ir0khhpfaRrRJtEmaKSFmLFTr3NoFndAfB+t1cJgX6c6CHiodJLFu+w4K
nk64v4CkH20BfpNkJmiTjSCjVYVsOKxQnIqG5nMzn/wW1Ua9Ly1UJOVq9EM2+5EXbuaoomUuEnsZ
BvTNLMSnq8G2VhRWkF0n75hJuhMK4jJlaGbtAe+gMD8kmWFs8ESBuC9LzAOwKpahJ4JlE1AWBxSI
PCEqAlAKJBf+/VcC3Rf/6m+TDdslnQvKYlQzsVT+aTqdZOJRpVDBTUuG4pKRbkm/DyCrjfsE6fHJ
tquvkT+2G3dSYH/i6OBZefjcTlq9H+wkXYbuZznWycVWnUAx607oWsuKZaOh75HOyxADmaKZHyBu
j6kqNQF7m7j318ob9EvRoLBuk+RBNz61bWU8Jv740vaOfu6KB6zUV73XCLVOW1Kx4/pL1GH7B3UG
lNq2w8ehN52nrNUOiUWD1YQ8Q2NqPeJ63EguabxjUXfOFW+pFwZrVXAqnRfoINgooQCgDwDR4nBN
iW8OWSX1oF7Qgi5jSYG0RCa/cKTKt3pd6quMqu0SNu8AUSgZTz/umdg5MnFw/ZEcxsj3T0bUwJ0Y
k6tdDeuswChoaTXSipRuPb4/DHX0PZGNGMifzEdvIsxdLS2nO2FXIQ+vil+Nwa13MZUV3JcF+DMK
QdAlOdPSqdmGQHLSyo2uAdmaiyou+60bN2gQbXxukOaaFZxHNmMdWtPEhqsO5gY+CYteqt0fVQ2V
ogPSQIqOHqB3o8BNFM7JKw0sqw3ZPawHan8YydlDBGLEXXxRVPQWo+85a2vMkLdguMvrkPdpiwsS
5xN5wtE1XWZdUF+ptVe06DDy9hbC8dFFJJrpLRQKQ8Ie7r+Bx06P+tBcsj7Vt470aTB0Chea1t3E
wNnD15tuy8z9asSYJGogZudpqFB86P2FJq71ANLkrQGDgqU03MQw124KtBhzhkHb2nkQtQ9pN5we
aIVtiI+IVpg9cKMKjTJ3U+wqui0bu2i+Coqb+9FF21tDG3lGUUbnUZ+OfG3RUpMFoRjK2GEwD5Zz
pSkinnodl0gl9SQtj6lyHkouFVxCXnsuV+x//K1HiIcsum/SKCS1hCbGHq1IjoWsvqFt1Fx8FTWX
tKZmnXU1AFKZHU0PVIDuVDQHmG+9CgjL1AzZ2S+bcxe5UMyEHHHeOcj6oaT0OW/LiQA9yNSsIPCG
JfLFWVZlF6iEhqwm95PGe++zCwumvYuu8zKk33EoJA9j6no7Q6/mztDZZ8lVBM14VoSNrzqbYJLI
xBK/qFiBMyDPuZyWc2ydvtsO9Vz7Tur6Gk5BcxUpyqLJojYMYjw9ojGjamoLFCWoX0apjx8gPXJi
ALWhNKDJ11Hj/UM/oBpHnsgk9Ae0yPqDmtTwEO/tPMME2vIhkWRMsTazTDS/Jd2cMAouZe8f2kLY
pyx03jsfSq/tTrsI+NMVMQxWhgL+t28DPwVGST3ThQtn1t4XFYol/oe30Zfato8bhLhj2835gg1B
E2MyHawpYKwN229uG48Xb75xS50WgqQoxN7OPfrYrrf9mH6lFRk8TFge95rpPxTUsDVKm89F3pzp
vgXnyLFQo3g1MMiw/pBVifnkBOYx1AAbR/rWpfaAdAq1vMZp+zmapq/K19xtMUFRNoCnnqbSQHTL
SGkY9Xgs7ZewZC+U0MRcZvgRBCCPh/taJoijazNq0cV360sQ+uEuKDPC4BOoQZQyWN/1CNcZCJx1
2IBbHoh3JdXBfeiK8a1ycK9XY/gkEur68OLWvUXyRoj8BvYjAZzIkFZV7xbPg7iWsQshrzKujFMh
vHdQzyZ4fTds/I2b9CTXZtmydRx+rR/rXdhr38LWsPZEDyPNLmZjVSdeDMN80eA4rkcJwY2IQBp/
9/zIX+6ye68PajuauK7ZzVaHfmYDsC0qfzw0aQzc97nVQcbelVF5wuhIkDVgz0lf35tZPx7rs3wp
gnTqzS2tCo/EjxtoAAiqG3czanysHW33X25qkDlRae/dXHB+jIyya/QcX+/ZicJiXeS4PipE21WU
rLlxg0kdfFI1NYfE0AoJyL0/EA4wpUwz28eBpiAo9u8/ng6jU+iYpAS0eXeo55s7qKGLMhK7hR3T
fCbEMxMosNjS76JxVOiuta7BKMXNj5o+LNxDm4ZfnGyoN05KDgkKZ7U20Wpuhjx9QVvwUjtkxkvw
3wuP9uk6ht94SBViIysMvZU15zq6pJOzter1BTCEJ3oZYK9MOPTacMi70d73DQKKe13+fvPHw2mI
89WkVfYCNFqM6xXzTt/kHxD5Q1qdW9n3m8klsPPnQ+BVYoeSB3sHAZf3VEvmYuzV88P7vWCAnYT6
ncfxWGxqQ2uWlouZaTSeYkxDe61lSnaxqW4HBnvadCRGhqa3wr8+gRQung0wCggsumbVJ+pBhzG+
0rBQ1tgE1q7xTS+dM2Jwkih0G9824P9lIp1h0VZTtRQBObQjrI51Ww36nEe5lENcXFLvuSUQZBO4
ANeJKH4fvGY7DRHxuAL5RdcnzsofSjC7xEsQYgrHkwZFg4sZmGaUL4YKIIRLveJAC/a7RmSDh/U2
0lwuz5AdbtKm+zomSK8NdmNDDk3QozhiiXOSicr3s0dDVsz9KS1asLrv2Ac3g8yhy04NbV8bmr9W
9CdzTO979VkbqD05xFasQh8JfR0Q2I0vp18qqzlSGtrlMwshvbPa0IFwqc03TF97L6iJA5wfxXfI
3Py6+737cz9f++N373/m3/3451+wQ4qDba+Fyz//z+xOsvj535QzK85T4/GXv53cX2NWfbo1cvdQ
KlqZs3Llr4Mq51WRH1bf6mZG2N1/UDA8IX9BFumjDt79+F/uP/n5e/dDuT9MgtJkzY/xKlBgvMnC
Ays+bmAPRkcc0Ai3NDZIsmi/ok/baiPaU9ZpWK48dEwLx4+6w/1mMunid7FO6EbcMuArY2MqzJm5
IWnxeyQiSTthe0nS2lF3ErlKvJ4dhzAphpXmlzCOnH2kw9rN+8o+JINNqzK3PX0D4OqJdjlX8v3H
9xti24EeuR7Z71Upll5uRYI0EX6bWdCG+4KDPY6n7f1196fuN/eHmZ1jAaXd3cx/5P68ncq/7pUp
bcVej73Vz19gJU+iHrtlmNhK7mwfMqPU2n2WtNPBrpk8fU0HvZRO2lJmk72LPwaD/4T1Ua4pPyHC
Cux2TjDnbp5p2J2bezPy/sT9ZiCeV1/HcwMRtnwM0M7yoM0wA9xviJ386979YTjrN1zw5CS6/fM1
8p/3fj53/737q//4MyNE17XXSMaYQQeWAlecIsI9dwtInCSCMxmfg3aINiY9ABZAWLYPP2/yypnT
c/75pLIRsf23D+8/aGcY5M+XBCqUavnz8R9/4f4DlgP9wjWQF4QdtY4fr84yePo/7k4WASaIvv7/
/91ESYsoI9vbgvCqkKxuXxK3+eM4f77s53+qRXyOPx/e7/3xuns37Odzv7zx+0/++BUU5dp6ss6e
VT7UlE/b2QrGJzd2FDiBv8yHiqSqaZ/0+a5PlmoGAIFPpkz6HNY49Pkmc+3d/Tv7+Y3eH5LxzgYs
K1Juf9y/P/3zpfd79y86AnU0UWSZf6HvDeTQOWqtLQmmu143WfcPEznggBdWFRvxbh7majXYEFvm
wW6czLj5OM5DDPxSRhunZndkzHCSsWlAvCJZSuZs4Xzm/9xv6nvq8M/Hvh1oS60JbbwnDuKwyWaH
Mf/p+Y/e4+Rs0yCOwiS0Q4MlYGv1JtIxjt0/1fv3UrPw3ZhV8Vyyq9sjeCOiY/6CpxZ+LTDDf37t
P7+d+3O/fEXl/TT98an/vOsnJadN1HVvsgu+uFpEFwva61EVeIWmTqIJrdz81o3+cfQ1DGuTPT4W
SUJARMmOS8cjpGEUAqjpbrEZdAgO6GGKZEjWLtyWdYkJBNlSlyN0ZbMZmxMhUrZ1HiuzerUfNMe3
TjK/+YYd7BNP7QM9cMFMBlASQ+PzZDSYmQv92cZxtjfbS5fo9RGo8I0MQnNHoeUzjOnGVhfhJula
MAQz59Elaqp6XZiVA9MufAa14LJEEM/xUMHsrOTngsFq0aUxnKEBt5gWMdePkfdW1blxKbrBRYVl
+XtdacfURwrZOPqbF0oEYWY87VppfLLx2ULtRs5nZhAysOFfkwmlepfj8df9EckjG3pNqPdoGt+I
wCyOUUwFStfZPNFhMlkbeM4GLDY7fLwli9EqwGAa45eJBvBmAFO49YMmeNCbdYioLRekcASKONMC
70rufs0JkdqgBPRwX+KKcXXvkSS96BF+RLUt+/ilz0S7pjmM9USVwcpSBWqkbLDfzZ6CmWVMwbYJ
ov3AxXANCqpVpLwhMo2KMzEbr7ZC0mzkPg65bERFpNeXXEksoHX+Rcv1/NyXY8zUGO+ogz4wIFVH
MTlgXaL0Esf4VVMnuYEOzp67PiBDQ4jPo6l0wPM73bKLYwHgeONperGSptp2Dj6ndurjvS+D9aAS
psIYXGVjUTPg+/gywWbBl2IfIwxVuT8mG7pD37Ea0mXW5+jJBga+XeHpOWT0gfBtyfyDTNiLWc9j
U8v3NEBBHpiduTOKIIWStizbsTslDoOCbTTVg9nMwRqNgfLe8E5VIRcStAfrbH/CUdpfexhgO6jj
AD7Cemd3+kJz0b6Z7UgJxVL0KDOZHIPZXuGmMRs9JjpNupdJIL1DGkyacA7LKEy3XXtruzhZkZEo
T2lffgiQae9FEe2r3k8BCVFD1O1Srkg1xLlEQtZxHLS3bpcm4qbGxDulYdaBgwn7Y2R81rBjzJF3
EDYaknXFhMbedyp7j0F+6z30UEZNqTFclBePIvbahxnyNSPg5hJ7xgf6N6xg2aFvDGNYc3UXl7Hi
xILRtIT8kx+NGuAFWRmn7H2i5fyh9T6b+HJVBAPIiMSbRabbAypI4lOUOtPCyy62S0gFa5V+Xxej
TrxB86Eea/vJrJIz1N341OjjF6yuON+70CHZD6QXdHB18KACTDTXn6WWrgc9ntNYwEDnTQGmVJZ7
9qd7RBE6RF+AsELRv4jIHqVv4hR5feyNyYPPGnN0fMCL2hfaLlXTCzGf9XMyLmLfHB8SaxM4QXOT
ODHqwjlAck0pFdMVNVJQSV1qLvGbjdsaefyWpg0YIVRDeMwC9FahM2Mq6R9UQHCOqOWX+FrBAjCv
1klrr1DRiSPI1Nexx2NNCAsqV7PDsz9RI1T6lK4sX1hHFl7jMs/MeGdURExBcfANIkDI0EKZz5Gz
29dmQ+FHrYDfa/apf0bc+A1p28ewdDe8JN9Yps/ZrXflsRq77hHpARRTk3oCD4kALy26LRqQBfez
B/QXL7W8dCGuX+VqsFvr8gI4BGwNQKjSIj8vSSfyizP5xdQLrEXNcxsouQlK8Or2BDys/Fho9cWx
63GrAw0mPeaT3iYGSAJ4lrFXk6tK+9GwvunxfjC8+t34aPr5dNZCbU0GWYlJ7TlSb5FrWfuiF2+D
2TlE2/SPLc498mzqHWaCK0QTqrlZuOrZyz43dKgXdBpquE2PMiJuh0wMApbIkXoaeiqM1oyttZxm
67JrTZ1Ye4E/unPdk5nG5nNoyZkRUp/sivAEOg/AdDU4r0piH1WBvi/CeoNw7HUSINcwGrYXu4eo
WBSVt/bcJwhz9SnIWwr94UjWaC+3ms8OUGlusI2pRy0cGM95NMzebu1sdyvRduWT2UhKWlZ5hXhP
Mk9kdKds+lwMqr5JynUzsZOlnLMe6B6MEFc+Wk1ytqz01Fhx+OQFTrjF01EdyFwtQccN4Ytm+f3N
xZIZTR7yn8npbr36Epmi/qw1DmakCuVim3DSUo3M2UbDsXHdUS3rPhioASXlTbXMaTKFudfdOyUp
1YRuuvWtgCMwP+NbQX20xvwblqN054AaI6PQwbiZn6Swtd3UsIYi1Cgka4ELpiwA75b8PyLuy3MQ
j5Bq7IHrAk8kpeEkJhDAWdRBES4h5MfX1u+gO00ZHQ+v5mbMr2Nmp4c6Sus158Syccxj1zAxuE6J
UL1VXx27vagCFlCgondNr919kM/DdkYtmggKrm8WlSy9am+TtiOle4XooWt3E2uoB9dptwfiqEhT
k5q71nsiyHRdaE8pYYuEQH7PwXp8KO34kEBxQSiSRo9NSqxmEwVbvYinh9BLCHNXxbnpc8Ar9KkP
7U1zaQI6ldjEDPRb2i5s5YWLFTgPqHdnzGFURU1n3xfO8EJphdNXI8imtq1lYRHqLUHjslYa3inO
EzkWs4WXiG7P6FURD00mVP5kvNTDLSg/8V9O+4FPYUMo88fQqdF8ksWI+4iMCGr+WI8EJVPSvl2s
M+5LixV8qWt2DXPQdwHxJ69BSsSWdExgaYPZYNlUlOZwyWxKP8Rg2YTLSZrpRyHSl36WvJqUWD2/
alcqGhzWA+NzYucm4jKRbIYhuI411c/Y4SBizXKXkUx3g6UgXuPy7JMAvafzTvPOuOguFpeAmO1s
+GQRJoyCM/gW1HTmCvpMt3HUWFa24cn1HkZcBiszT5+KgFO5j2S/agyGf5YwnBVquuJAjQ8ee+Wh
dZvrZEAudILxQ8SumQryFD1DYjsHAfb9ylbTlqwtfF5Q2mLva1SN6VbvuVxbBETr2G2weLf1alTW
Om6E+6qTnSiddOeZg7vK7ZzTpQMfNAp8Dab+1dIiCsme88rsVa4T5a4Mga6K3MKXcMqm9zCAvtDF
ExEpFmaREd/1USQOJDSzIj7ThbWuYRbdN8GBKVT/oFf5Z7cs117UDAc/MnCAikmjzOZ3pwmw76l0
sqvhuKzrUY+so7SLMCmy0wBF0J3YimPLdW9aM6+8gIWD5ky2iSFvU5XXKG8pl+hTRJfNKIl5S6ty
gwl1hfq2oyzshIswGxBAxAkb5SR2PnlB+iaRvi/s1KlOg9ETGTsGR71V4SJJBn0HKcbDu289yBlI
Z+fD1nepYKRDdKQluKOUTV1FTJ8qos6PYMwXDe0YSOqU4QoL4xnaNv8AgusxRjOzxDzW7iqtYbXs
JOmeZhW/PdKwS1nsh6mF/tczT4gSqBcL9LnxS+nCNGuB3a1bV0eI5MmHcvTUgTCHT2OW4lM3mFCA
o+XgQqAls6YHVW7tSnf8WtnGdVSbknCcbZy5/rECiooK9GoaFFuMKt8nEzmjLQGeEZF5D/jZP4F8
P0ZdqW11w2zAahK9EtN92zYDh8OyKkYT0fb70MgeY6X1e092+Ig0+Z0Fj3Ukctxf1J6YwKcMe4e5
bcYq7msAgtuuJ3zKleO709CAEVoXvdh6cs1EcxhHn2UTbJ1NVFeELJLzLQvL5qKHrt+mziUPLRgc
yZtdKvdb3vjvovgUWfr46MSkyXXWJ5I1vavrla/45YxDa5IPZJaNYr1JyFoV2/ZOM7pjkQAnCUEr
4LU1MnzQ7ICZWJBb9tkFLdYhnP9mZrfp0lyCijee+7TcWZqPPzucJCpuoPFQrh8Txt9UwQRIi5ZM
WxAS7FYIJNPL3twaZMutUdt+pzb+GIY5H1YBXsvFXeeUjtpNgfGpGPwzy6PmAOx9i4p8ukDU96N6
fOiTkxtknyoxGA//j7vz2I1Yy7LsFzFBb6Y04X3ITwhZeu/59bUYmd2ZVUANetp4gDKeXkoKQ957
zzl7ry2HVmmTQEX4ZVHM55FPwi6V2geRSR9f6exCapW1P7WXqTW7LejHXaHedUwOQP9azRkDqTgC
KLumGCSSQo+Olp9OTolqapVK5S6w8IUZphmuH/LMIEplTxXgU7K+OvRLGoYciwNvBH4BZgQI23IY
T4Tx9NXD12A+HNgPeUkGeNMUReM0TM23hPlFZUB96M1hA+gMqw/YZjjlxcQIeM75zZH7uMaRyRJ0
TKzcEA1/yBDXoVTxs4nKtJ9hjU0ABQnXI2dKUd1XXfpLwsnsIsPBhMPoeKejHtX9TLrhYHoJTeHA
lKY4gVUWSoSaRDRHFwTRmJcrdvfHlwSx67HKptchMboNJ78MQIm2ycyK+gw3JgJ+lEip2cIln7IN
5c1TA9isTd6aWkUqaS3Z0nrpY6sGcTMM1CCPsVMh97t48JVj7Fcv/2oNpID3g0TYF3xzTA78//oV
AH9igUvrkFOP2DGFs5uw2WwSy/xh4g98TO/2VZNcqySR9kGsqys/nvYTuQDsctjQAFhijqxk+Aij
cFOH6Zf6utkIk/Ylj3nqxkIeboawgNElULhr2hsDPnNrJqGFIFf8KWagPgZulhV+3WbfdeTxcN9s
yr5ImIjBAWCq4rui3KLSVTES5Cp9oYIevFpjL1UHLJ2plVVbWsDyFh9LQm8fO6tSTCLuI7x9hQoR
oskLEtYZfICsZC/IuLkc2jbpPi9EQmiz+aIvrKpFaNPVzG4ArpKbY42Ikbwc9ZXX9PCkjF551Yof
KEeeMRUDwCYyzjmHv3LNNPtGubV0Na5JYp3IzShZJkWsIKE4XiZi7ts21B0uU1zxwUIQsoQ9/QWb
4N0c1JOyyoNM2ejklrFGm+FqLi2OCD5oCZnO606Ohc7p04bzPLKuVZBnC8w4em3oKR61OvcdDcAe
IczQH9LQIKN7AmuCDnNYCwbnTJi36Z5fNqk+t9hUTRu90VG71TIZS0uDJG2bnzLq/eNYBheZYLEw
8q2XsZWQKOeitGffbUmshhMYUS2KCAN3uSpxJMXBtLEQCnqKkaKT0zqPqW91ylJw/m2iEJk7lZkn
KPHoFsCkhFa+qVP8WwzMWHG3jevE17qDlSWkSjMoc/JW+ntENxtN5s1dXZ2HYSD9MIp2M1epM0Ie
2OQ643NSsZpz6KdAYrJN0hThoWTkhRBShEaqi+MOx+RwCed4p9OfEULYL43+XJbCUVeAPqkGmKXO
EreIO6ZjG1uq3WaLdT9IwZMS66cvBUkA9vmUzd3r3IUrA/Phz9AbuNUsws/UTn4eWBKtVo+e+rpl
8Nsbp6qRqw8r61e1mn7LshVQj8v3ShOI5vJRURBPQHYMxMJrp3Miaftg5Qsk0xekD3IyJ/gN8ckF
+aWy9YH9GmkZehzGGjtuddjy9B4c1Dqxi5ZyKRkG+A2MPBsZAZ3RY4yrEEUVsmf4RMKTSqDSy2Jw
PtT5zBU5Ua0vh5J4AaQEJTUC40sm7WW9qULEl3OE2LFUhicFfA2z2VZhYODL3hjjxWgxvC9OeNk3
XVXu/HWMt4cJBhaGplUj5nciWJTZ1qqa9zgp3/okEXadJsc3SWEYAv0FoqTzsCSYS04Rpl2d+5WY
sz4IvjC+9YwZbwHLxSkU8r9sIdMolORmgrmsgUMB/h7BZdPlrPszYRM1pZ7DHEVYwSDeBfGC8c2H
+GBOZwFPNnUjGCAQWfPabJ6FOLe8xIyELSN4BTXTbNitL0M3LZjZN5lq7JKWFPg06eRVW5AUIwXq
ijs6RyjJjVozy/MBM2OLSnqQ6UEsdnsxMW0tRN2UXoJ2DLflsswOk0oYGrmk66Kv7hAITUTgR4UR
/gadN/GdOZHuj/6a2NxiixN1XVrTeZopF/DWxaDi/NeprME1yGZgq2nZnJXhwm4UHYTGeHu0YFJj
UEFpyNImeSctXWKGiyCocFput5monb3Si25DEMdaqH+jWoMaEA3qJYcEq2X63kr9wWtiEaV+OhBF
O2p3rSHovio0ZBPEd7KTWNcezM02KYGjBMro0yUt/3jZV6WKnrMc+hv4WQtKCwzJvNQ4HPV0UYZF
whH64kcrxbFLcLGI7HbJolRGrp0Qir9Mqkk0qSvIM9G6RMQNOzCfV0LoV0QPA0FlBMccXCnTG/F1
z2Yf3awxULdBEI2e2nMAgamSrUSrUFdFpp3GxuigQjoEmKuFP+20UvntkFgcpIz4WyluSUpAPQFL
gMvNAkAWZ8JI3BE7XMRJxZ0j6H9VJ4EFNZcDRo/GsSm1Ixy5bB8n/nnIxZVpFNrnUB7lOTQPSkYf
KYtxn2jx/JMIdQDzGTd0W88gzqIIF39X/D7E8P5ofuXALF9telWxHWqmvxZ5kV7IDX8Geuxq8jP+
wuFvJvcH+zinaUXtN730xYErIu6HoBKlHtOjYhaXXo9oNhYpjO8CeWrC3QxqasCt2dXHYjAPGgih
G31b2SGOyHA5TT23cRWtGTejHog084Dg6F0ty3pfBXgkOgM+fJ36sh03KRbUqkHxYI6MPmqdODrd
mcQMTVJc7P2+E5lsW8z2rSB8mhhJINVFH5IDI4wrXXNRFXebRpRIoC3Vo48sesSpok73KQ1LqL6k
IdFW0pxH6zEOqhlUy0VORrr0wpSs1DZ+qyiGD7EuvPQ+8xcTzec+SMpzEy3iRUtwZYXpaT5IwW6w
bqURG/vHl5QwvnXYYI4kVRLlpvobUqMiHEY9Zw8A4af4xCm5OOSJPr4mkYHulCAtKcTeAF7giUi9
e8qNsA8ay9Mba7mrE5pxY0qLKwnbM0q45gzRdG35Ysoa74mAU2j0Kp5hpX+V1YueUc5sZE15VJJM
3DNkabfTDJM/JJx3p6H5lxLhUKVd+hyNcXKtv2TAIXlUJM/sztIhx5Zt19VaFeT4LqKshwo9MbKR
1OloSbUjzEmzHpsUXGZTz+tHb0Gqb5QowkYcSph5EQrDkPmHaNbRRvwZQyHcV0R+rhNFuOct/yZ3
mosx3Tpitd8KRWQgua+rHQa4j6gipE8iMHBVmNByCEhaxC2yPXCoNVSw9Xgc6GGFMkxOuQLsRNTk
FGcFS5BE7pwK1XGaAF1NmWk6PQlqLsWI7gp+dRcbhaBvKVy1oWLccmNaK5jjlcKUTlmefLTzoqDp
y+aWJwC1SRBFdtrF+xLT9jbOaRRKUdHuKyFcF6MsnsmsfeEtgBUzcwSfFOmihLz8nAmlg7g9W1Vm
rDtdbqiuwol4jUYXwzcdlnAskOyRBTilwpcwEEhFnOi8Moo6X5XRSxtA/Q79Afpdrvc0VqOjnych
LMu+PRASVtr+2GWnOoF1mLvEzGafMasptBrY4YMZHMukHbxcVuKVJsWsRnpUuNqIiUMYJOVN62kO
J+0rdGUfNpnwpJRteWoC1i1DlTDf1pIbwty/1oA2L/74lzOUJ5GU6oKWz3QBzRyfR7hTcE/foAQ0
uwLLGNI8IAPEDIK38fP22OUlvBqN+kEGsjvA58V0pB11K/nOgirdFuTCnhn23wHPYR63rPo0DvAk
wdbSDLqz51ggLDJj32DaXwKrBVyam9660fdO7oLwl05tsWZmuIRXU+oMZXIAloR2EhCnYwYRVxtY
gIOeKOdYLYqzJRkZ+d/P//wXuee6QJLtCBGCPV3Njb2gIFgV8kH1IlXlTaY4e4rkgYtECvqD0mok
W3eQJIZ6NjYPw4U8cIKSGypKRkXF2hSRN8a6eah6RlZyIBSHYYpfu4FOniiJl4KBVQPeyEvHCsB7
KdV0ouTNo1LkJaD6jQU4vC2fLyzEvam1CGx1Yy1Hc+cYIsyhMKJ5N8bjRQuoOAP/WofSeOYZcEKH
zpYOMlgjvxg9NL/rgg/L4UwjuahDDfJpq885g48wdkg4qkCCgVUn78GynhgGgPUK23nQgFAS+2kk
wt4QXI6RxgZEEC3g7prmMNKYGwiwAEjqqJaxY9mw7Q8Wmj21tBlicWLNORYjiYntsmNzoNll2gL+
iyWFlWNpU+xF4BnwrSHxSw2aLAOck9/sKxB2XlMim+t7/Ga8JjSJLZzCjoZcMEovfUFZVg3fNDCT
zaROIdlkmelIZW3YarTEfcitcigHaV+Kc3ymTi4pBSLNgfjALCIvQdhlAQ3XVpOeaOj3iOnpsW40
Y5ie1FiNr0R00FAGziIa031oyBsvxchEVyY5fbkczyLJ82f5QHMBo1EsMCIpJpPY8g5dDhaaSQrl
JxAa6KTjY6bK2GsU2ryDWf7qSqJuBc7Fp3woHRpxbiJE+oeCR9EAjmB0SsvC1Jl7aVk8M0PsNiKf
24LPqgnn4fAnJW4dR/VGLgz6d9m+R82HizYkAhdjkI2C2jowxNoVQRVfevoZjj7S6m3auN2VyC2Y
aeqn0mwjd6bgOtS6/OrrH2Ogty98WFDTzIF5xYJcUDrUBSRf25IYqqtQlZ97pfhS5Wo4+eZazkAx
pxoFUOlbnD/07AY6jTlnvc61rnyXDcEbsuieyUPuCZ3eXuaC8NMqdgotTJ3HZC5JudVLaTA3rQSn
SpWjgA1Hlk6yGu+N6alTEaAv2CYWyHQ6F+GIQEsf3jVT4UVavisXykagUjqk6peAHHcddGQMTUXF
ttkRrGPBjptSPSSUVGTlIGn9JQtbzwxxj+RSy5i4moFM1BHdkAAFczqDGG8mpVznGS3YdtiDrhku
TwFipb1Gqm4Wv3B0qlzEzDEbci16nU7ytq8wKhF0ZSvn2TNS6XFvqeOwn5gUjY2m7LohqY41gpW1
Zc5fhhLke5Hgkv3jUaGV+X5IpJegqsuVrxTzLlD58ng0zgrOUGGil0SAMIAeTwf9uSYOgZO5RJip
LCMbM6MA5XRX3AbsQ0ySH/y2EFlibIl2YeT4FZJZeprqoHYqAxt7HZiqPebheKwZ3z/sZTnj1fsc
fyPEOleqr7831CuhJb2T9dvdFFiZe2OoML8PsNF1AfxWspgKIpqBDSkact8OVyX+QJao3Vs1WavQ
RxGYddC9F1AHVMJCBvPe/hVR9hZy8l8zfqCri3qdTXk2Vpxtd4zMOH9l0S4Kxjeik1jmQhOAqKlQ
RGbx50MfMQYT7WlSe46zCugZpTTq8iGnkWma5doMSZWwYriI0JM92lCfHU8kRqtno6b4k1oNqrPG
bVyL+qJXafe9qr5kBJUhz7NcOEvfxHRma8kXXEir0k6btaPqm4XbtLh3LajscTRRGJpAjRgX7WEr
HcouSNyhxMarFpy6lbbDrmEVO2bGzwG+9x3HJN1tmXLTPWV3aI3Z/qdEtpZPUTkpq2gRLueCWTIO
BOiVdrDoSnx0Hvpuc9VkdE+igXxy0pSZJZdPXUrmOPkfLKhAw0hphTgU5/B8E8CPdjPSMCcanbbi
0PrY0hPCIbKuZ7RXaNco0lP0qdo2PqKB9J+VpmIYz2rvWDqKFAB29Ebz6RNpeLURtV0gCPqRVhbH
flnwokaUSaoxfrMKXRT75jpj8pJ1sFjgcsEsjOnpzprGPjAVG4RVAD2QIOTkm7RVT9CHKJKN/oXR
pVj3RXQOacjaOEuaTdPoXqMP66SLje9h0xS1N8xDdyvk+myGQ+2So5W6Q0f/E7CEDue6V9wwsSRO
2rJ0rvr2GKvYlrPiLaOlZmMnMlhfytKWS6OFoUqVZyCamKy88jZW2uJ70YmyH2HzoOjL0uOYd99j
LNGX9JOtMhnPlcSIpDKIuxjVGLc4NDCvLUlKZW6BRbCQXd20pCMFyrX2pXpXavV7oIgnuWiyS6vJ
KyUagmNjSheIjjON2tQHa59NuzDAUC/mIvMw5k/Uf4vmcTgJKoFe9dzcHn6CVpWekGgW27blXKSq
8T0Gn7WZc/2lVY2U0tqYcKkIP9rATpGFSeUJk2Vhtxmw6TF1cvSUBJi8bT+Dumr3UT8tAlLtn8bn
/1+jIFFzS7hy/3eQyfbnMyz+k2Hyr5/4vwwT6R+iqvCPpBLgoS9UlP/DMJGMf8gKLAhVhiZi4Kz8
VwrkA2OC6dxAQoCFTpb+nQKpSv+wFo87K74GyNkQlf8XjIkh/Q+zv4ZHUlQASIN8U1DbEC/5312S
CZj2TqPddpImEmKSHCASThiQFLOc2oTJooBLQxbAx5cyavuVHoQ3lvRml3JXyt7j4eNL3ICKwxVm
Ov82PcyLB+LfRohijIcUO3G4HDuBAi24tceXh03jkWz4H98T2AMDv97njIL/5cl4rHwP38Y/jRpq
bZaOb/iV84idxEeCXeHxkL4+EamcRR21eJ0rGuehUGdeFdTpHrvHBrT4hYH3yM5dnUaLfdIKMf2b
pkpMtVHyax42Dx2D5Ko1syP1uZPj5aGznsUrFm3RJXAIc4NlbJuJsirXG6iWVb8LUTvsHnmJQo/X
spKbi4Bo9p9+DJUxCPkmVXmbAnzLgsFzCmLzuZusrSGzTFVisVUW9FfSQJbRFmPKOFt0Kh4Pm7rh
oZzCWVMkIHGRUG8ez/PBVXs8iiIUfX67qhZC1uOLNFfhWhyi88hRehPV0+bBqAPcBYAg4FjvR5uR
6VBa6v1K0rdm+wltY08DyRbbBr8+Y44S+wEtLKot1Ri3aqDesyyq3KQFdL0oXLtFZysNiuoI42D+
RxaisihTA2J5do9Hjy/TIlR16XVeiYnsCGJEmf1vvtPj0cPT8Xgkw/rZpKpvP5ISH8/88cVYJNmP
7wmzjkwzW3DIfbqQsHg+7YIXDJI1CKn0PoPHt3vaqwgygtiprsqBMgJ4bfUsa3fGtuNPLbrqSJKG
U7Qr+mXQJ3thhbWwtdMVszRHQJ3umNNnu8yc70RCEQNx45HVrWHRZS89Xhc6ivpqEs8Qge2hWfn6
vjH2iXRky8rfkj/JpZB4LY5h5MUarFsgvNse4v7SHp7PynhXyx/gfMTH1Zwe6wRpzgQPzpXaXdjb
g1Mh23MadqrMpj+2mfotKSWYt0COMeezo5sI4A1cNKAFkXJgr4vbJALYsrJkV6hdQlQMFf0RpO+d
CgPrN76w+gMZxNtXMT4I7ZEZzD2/0wLQX/AAclLibaPPpSXOrDrdSDT4Lh0Yf/NaW457m2q0SSNq
TVjKwDo5KJ5K66v8Ifict+/cP0VX/UWwmAl57aG99/Be8MS5ARmi3Zp8RpAtiXycTIQnNm6IK3lY
zY3vkx1kG95nsqUe3AsngP+YNcv3rvCYOaUquGGbc5482bHq0OCCCcnNums41fbrKbowkubcM/12
YFXq7xi+OcLAxtbBvZLd+E3WZ9LeEF7z7rZoDHQMgI74CUEc9UuVes1pDNe16tA+CuQdbTQOtOM+
v8jPyispiJLGGgIDnJh3t7li16BsKO/+bt72tYfdViEAB0I69+atNDc0lkp0VinqSkD+XnrXD4AD
21d0G8/5i+Wl5xjPF16cbm/V70z8jM1UoL4kK92ZfUx7tDhdkxWp/zZkstKezXV0ZOyMobFyGaPl
lms+KQcQdqHDi+GyVT/V3/EJ51Cw13fltt2aaAYjTEVuL7vpT9GsqGexmsTfWWXj440IgDnKCivF
Rn1J9gMiY7TS16S494fqZbzIH2a2qd/qyAbmx8XWQ4k78aF2f3q6Ay5rFLbVeFxQWrpCGISrrSIs
uMRG7wQf9d6LtqLuFU+IogixQNNC/gDpJ5knee2VvIn5z9pR4cH+X5l44RwG0X/Wd/ik7Jtf9Yd8
hs/ox6LKtieqmXvgcT7TsGzOz+hVRoJNSJ0r9uWlUdYjEV2vPg43B+3TRD0J7NVWz/nG3/bnCR80
2wEMz9luPuVPWO5FusE6M2d0z7zwp2qYMtml+9MfyXjrj+Xo6a/qAdgkSLz+CNnNY77ceApQWAxx
bxFaDi89Upjrhl3tW7d+qo7tvI8s1gxHszbmH0OB6YWg1rz1lPatUXCcb3y8Pvj+9B9CBVPjpoUe
D+oDIkf5c5odDHHcUmy5/DqK6Wn26neEL8om/mmDtU5X3E42xU0KXd7z5nN+ilfSV/FrsYTSMNlQ
9A+Q/FmiEFK8Tc/agZM9y+KwJk5tO6xGXn/vaM/RO/r0YVWsWS2Hj56Rzba8xO2GdJ/ap+/M8Nr1
/ZNI2siTDydwnbeb9CJ8VyQEpHSkPT567r38CYYvf1AmMiewx0P34iNWqV2RwILBtQTo9S5cKiDI
oIOEcQ8/T042ORsd6460S59iLsraDQQv+EQ2HeLuhOhLU6blkMu80dOv3N7X7Bh/hVj6voMb+h/t
bJDPOyu/JmEnMjR+VDXjW9E/x9UxkdbWXajQ0Kz4NT6ysg515cEQPpop51iwKppD/S3d2zefrjSA
9UtC5yZwg5dBXGcFYvjEZpiIMRmmRkEGlvQylej84MWcDfEPJlSXuqR2Lh6xzPPVPTTdLP3N4o2I
EE6yQSe/lRAwQpTAtnGf737/ITe/kH8hbjsVbkJjpXALEWcG6SqmuapnDO9JnAevNnpJB2GGLvWy
ZAR0/gM7XrpkfDJkKH6E/avau1nMGNMu/tIt//T2uPJHjxfG+i+uOZvtwu9gciT7SfDUa5C+JepR
PgH+JMxzPg5bB8M65BQ7YuvbixUAWrvIN2PwjcIkpjWUbckZjrpVzlu7GGZWcgGy/lLUeyGiuDz2
w5qnV+cI6ZA5ARA+0vSezzxZqdu2LoKywH5GC4WzMmYZc9XmaiCUlsp98m7tlF180/fTRj0p5/lM
vMWOKzqzpb3wZrRexRKTMIAVnfKNp4DvsG7OJGKG0ipXTmUDOTn2lm59dMrlO45MVdsROOHfkHY/
FSuELSuL7WEr5SuiOvLoJWpPoBMG9TiRpbPPvWT10sK7T13tRwq/VXqB8gbhoKIQ/+SC3jIZsEVI
nALEWdEeaP9gR5DhRKf6Ig2dLq8jEAslbEaNPF/aletK8hhwEoMxxE94LDrtKDH5ophKjzrt8tyR
mYGmVwTx4CKW6ShX142F6Hn5VYOdnZnMmpxubWtb/hICUD8LFxWKuO6kbL0IJk17McP9RslVjh0e
MqrNJ4QJXgl9iKjkykMknOhrgdZg5VXwSZW9lbwYw4buSQHjUrLhHL2WR+s9M+38yncnQF77cD8K
J5w2iWO+Mo/kKd3kfY968DCuzS/1lWjEA+Dsxp2W5bT9EwwXA7i1xV+ybjsX67FrrRUv/2iv+N2v
sxdcBCii2+Y87JX3anPV0TH/1h/jqZ098wwMmv8N9+omX+sFfjPCsI+Idd6YyPlPNXhfyTH3vEcV
EWMiqUB2dAdy3Cw9u02EHHfY5qbXJy/KpWoRATtQ7XNaKLldr8Uv61187ZpXDK31c5+4/TVjCO42
92nPWYlnsebMri2WkLUY2ukuPSLyjq/qPr2iXHqtn3n/+WMRM9grSrD6xMbRj55TbJun4QmmBFds
SVbnCuX+nJ7ynfEiPc+/4QgmZZPlx/m53lEGDKVLr1oEjv7dXcpPFScOW6tNyk5EhCoOXAJykk14
67bBXXgyfrhw6rX0LLavROJoL8ByJWILyHhFLSK+mvMd14XIM/kkDVF6QUARlTbaprq/DeFaK9aa
owADVFaS5SQJkUv2oXaWWDlC1kHg5x/xFXscIXhN5yHsFFcFmOrkBkq/69d6bzeIKrJVq68UnCzE
HdnSp9dU5+KHfdqiw5KtlJfalhla/ZAEusYo1W4JUqT/Q1VVndtn8StDQPmG+lhcJflKWrI/CSw7
EnPjz6ts4HR76W/1rZaPmNb7m1KsrWSbvEcDRiyu+gpdEXSUFQqD74UUrHjDmT8wkTWROla0qy5y
77RQ03XcVA7KFFl0hWgHjA7NLmliHNR1r5Q2+U1ttwBk8pScSLiQdvwBSs0/JWf/lWfUTcDyIicP
iEVZM76JAfnRIvzTOJ7jYcmcUr0mA+aMu1F+jdmm+6ngW5AFBiZecTtmoKtFSX0e8EivychSD3Cy
GjdvFc6coZnXdq3g8KQsM3daF5s7ZZiqXdltH8TjxxeCiKydIMSUlvUHpt5+14dWB8e7+9ejx/ce
XwKV/2qJdGsINAXXSw9wX3a6o7RkDNaNPOAMSipO+5TLO7SXxe7xaJBgDzweLX6E1I6X/5KqDUEO
RBOPlhiRBLL8yKgpbb75X3+auXrnajrC21bbGMSMVYnwVtVBj4SHkyL8rdIVsMDvuuUPyiZUhEjh
rUZ+TCbRhLU4bTfqTD65n9c7+mZs+4+HSkmdP2G7duSLznLb0t18hcz6Sw5bwu1/pESD/0bXMnDa
eq3VsJudoneZXHVkjfJXuZOBZQBf/DW3+Z4ZmLrtjR06tfxLl2wTxwQKI1s4wWdEsCy+0wr1Hdk4
FDKgDwacNgXmsae/PTpCvLL0Nb9U1U/dEQ+sA0DjrhxpjRcxydMrjVhSkb6pl/3mr9NF8FrOosTI
8Dc4f76aoe0fGKweu3f5nQJp3vPqT7ErIAhw2o1uW9cpdLuV+t4dqw+qTiItTXIBZ5ds0cz0OI8h
i+9fwcjr78FOvEgf+r39EiY3+KXdyxutvhdrYwmZc/nsMTmmmgfOQ/7tf+ILRSrCEu3LdDVgQB6g
kyS8aSfyA8avfJXjkCJm1ykP7UGF7sJd+CfITvvG9OsXYtQHFNXh3biqrs5bZ9rTKf7hUEylhz7f
f29+iw8CdkEixEwHjbVEkKFb/S6dd34soPfRL8WU/FLfewYGbEglgXG2dlC+ZPa/a7NelIOch48Z
pjtOseGKj5t83emCJCffaNd2F0BHsMmAQrQUezntbzwpky3+oErHqYTpWj238WZEOGEjOME7gAN/
yrEL2Pyq+Va5zZuP38BpC7eV0ayUDozXmMSZVXDgqixjJ/+KycMZvP4VPSaKq/5V8L5Hh1SfdXTw
n/AZOCTLbWfRTo7+qp48Uvl2ygY2mkJVv26/wNmoP/xWvFQzk/BNu7cax/pCSyDcW2IE+PkN37gJ
NxSbyVGFfWewv9+on5U9fRRpL7Gw3ONzoNrgH0iuIypjyafDg2ET7oK9braB4qk/5SZ9xeoksauB
VKFylFcpG/lzodqSq+6CPUKta44XijDPdYUAmpbcisuIgQzfQgukrAF5sdhaR3Er4yDedM/xGdOT
8VrtpD1KmPRcfIT3hQxVuNOP4ShXv/eM2AmeafUHmI94z73+a4SCwaf8OpGActEjT/7BEFNSUYGc
4wqGCkU2Jkfqu7zFWfXKp1GtQdadfRpC77JqIwNhFn2kemEm0AWb6EMtVxaFQMIaTMKTspVuHM6v
yLsa6Nx02guyKnFYOOh0mSdodk5IKzkOsNYaZH3QSm4d7Sc2TuInl3Hctesc/04ccPxpHCkHMvOP
IB0Fn1S9JQPR+ubwR3mqr8vt0iyTbK0D3OGRDAvSaekY0CMAMfsi/pnZuj9QR4qBM3zMB7//DH0b
gk/EPtHwJHD0OkBqKYYmgnM+ta9sYxD2RtODZmW8MtAWBPc8fdJeV+LLuC3PEW0m3AbShgl3KLqE
j+XorbnH6YO95u+k4QVI9hMXz95ceeMXCdzSfmKmRr+lcZqP5Sr6MH/pIqg0YBZaYmJzG9IA4gPv
rnQFhDeKb+2LiyR8m1t7ROn2ocyu9tVM1yw9hfEqpSHx1v2yxIXvJZK0hFRdzmr7/oJHZUladPtX
SBRxzSLJ86I5sdWvA/AmYRVfhg9Lcmhl6AHQJzz/r0lJZ5KBpyf+4qdqPiYiwnjThiPUiJntmyjQ
yDH/Gvpf6cpAEfph7sSQjMC1QNsniHbD0aKYxmf85ZurRdJ6RGGfvcxut47PBmLczp5fsw/rNmkn
gjMGJn6Sk6bXNHnyWZleA4ZRBFbX62A4NuPSZmEJ1eMTMj40UUQFH3xhJWP0d5D73AoWPQoHmg70
CZhJVYf5tb8Uu37j34lI4uMs7PlKW8sZSQCtnPonuXKTBMrd0Ng4j7OyUcxVNq2zcGchrtVtxW2e
ZY/qhU7apkLI/Zxdcd9Ux3J4oevFTuRrWLo4KnhsOfWX4RknOmjRXnnl3m0JkDuWZ/0yXQoLCSe8
GSc/NBwWAPbvlJVCBALDSru6RuWNz7EattPzslLETnjnk+eWE14J0TWvESAZVliTm/GLXaOZ1jE+
QUVypo6Vd188J8fhYnzAmLAcWPTi76huOm65ZC98IZfCnCqGSPN3ZLyZdEKj1QhoiWOEdfE5xTBG
J6m53xbC7+P95oNRPfHaswiY764oEqYI/64ghlmz/TVCthJxkBONDouPRbgah5Big4qKYCOJ4lNt
iJHcidOaFpb5y1YLciCa1kL6psd7dihWUS6saDgaMHEyu30abvJvy8d853bDiMm4jJY4vbsYqZy8
8jVXHjz+oKq6kgEWxQYWliD1m+zwRGgYtb+OnJbb2s4/CX8CDk7sKRfj2/QxHLnTWLDJ44oR3vd2
JB3T+FnEZaI4sHC2iltOAKa4nIotFSrvlaA8c1oYiOjYcNcSLoYCT7hB57RuCvUtz533W703w4b7
Qi8OZNmVe+VDGz0DWVDmlfO26mD9rKtxZZKdytX4E3mUxystIfEASLKnS0/65EHcmzT2PY8MMBFS
2La8L6+ZlaXy6HVyOdpcYiH/stG+cCXR/OQD9/tjWG4C45JESyaF3VBVsm0ny8FI8J0IrwdCeNnD
Q7xcKCrtlFWbXsHvNXCYuuHItlFXHqmOmHT0fGWdWH5tshNfelYtzlDyfoH7MP/5lZr7MkbuqS7/
i67zWk4dis7wE2lGvdwKSVSDMQZj32hcjtV719PnEyfJyWSSG48pxoCkvddafzuKVzZFhoIdXdJP
cW6CLQQqL9KeOSjKm3oNzsFV/dEo/4/9vm8ZbY52s6JqCzbWSVpmv470HT8H+2Zc9QWmLtAibUxr
OfEK/DYRgNjilWDfkSAWTom34Q+1V4VXPeDQqmXq84I1ZX2SvqbeZTA5f418FZRz55Zkadu8TW40
ODN522d8/pBTJBiAbzmmcel4w0tz1XfZZ/IiuvoHcZQ6kXuiXT8G+h0OnG+aN/xa9QY2t+SFK2Cd
fCuM39iGN+tgY36y/Kqcllc2yVn1xAtfrA/hlq/3D7U4rCeiYusSZOBJ+GRLT3ZEIe7Mp/K+qEx/
dYNu25vNa9sOCL8Q9ayZ2CQcw5W/SxiEcZe6DFZFRpboj36zIz3/h2GAuFHtySS6l05FAOx1cINb
xhVAgQdZlpUq30gkVO3hNOq/SIyoyQgsFDWbGSmVWs0zbXk3HuRfVl3ILNG8Ek7BnrOsveQ/qgv9
gcivkTPBLg/TuTVc/w/8TVZwHYN95kDxbgb8GP4ozrSLn6uXYMPZ+s2b9IkYag8MS8vyxEGudv5W
pXRba8mTTNv+Yd6qI5aY+2hNSFeHfA6GFacnQ53ul23ZSlfpq3yl9NL2CU3JLj1IhIU8TxNaDJ6k
OBTnL6xRtbKRJQ//CNKIR20pM3y4tOYhLOl7vFZaiQWRmHb/ZX1xcQoZRR4ni/wjLwp1226ehpu/
y09cvc11fJtihwvK4ev7+Uhf50N9aa4sijHzE+Y3rxFlgitv1ff5y3rD93K6JjCiP9iXNBVF3DGc
vtloKP/9g/LhY5ij781vqpPFcwrzq3gbvmSUD6/auWSgc0lk3rKdcrodoHZxTr71m+4PEiyaslPy
NJ7Fu1bbxTaFfHDI96rhjj7YCckjZJhCwgZvsTHQdq2n4BklT7iBNn4iKxAukxvfYAm4XDuHyFU2
RJE8W/txM74Md2mNpS1LEs3ScWqXyqE9MRIHqAg9jkZt++gRUgw8aFtt6QuSeH9hjWyWdcNOv+Do
Tv2G8j0QaJ+YOZvYh9KNsfJRTZYu3F7OcJXEwgMuEGvGBMOrSBDd6IgtfnsO2nhzJot8JXerYtxP
Xi24ibXOcIlPPfNCnGW+NxUSOlf8g0RZGb2TWo58mlfmBs/nSbmWLKwJsyimDXCgVoK8QZJDgVi6
w7e0q3ftx/DaN55GJuR9XMEDWnyibNQOGs3hia6PwvSlUFbSh+bq2+JKx7cHENjSWEDNYCV6So8l
hiIIL3R86ZZWo3lHBB+w6AdQT1zOHeHT3wz38Vfk4xW28FTdcf7vvtsbDHNr2KRnZN9dbhN9qd3M
vfjF4ArGn/om7Gp4JS/jbahdBNaMLoqfmAqJd8U0X6chQ/2q7PTZi/HohJnNoKnhgLulzjiEeE0Y
+1DR7ZLMo0Mr0uAzTvnQwpV4YO4DBX0+wNVem5fqHjBRAoKiGDdw/mMYw5jkRU0+ej4R7iv3aLhg
voGLE7lH2AzIBybp3xtIq0yEXjhsKGzQYjF4szvfNiUHy3bEMvoGXyzhp10Zv8oN0MMP3CxYa0Bs
0iZ6VuYngusaTgvCTVaVeW0gJjceMfMhbTBucLi2gOxNbNCOsFY3Q7ISc6RXzgS0uja/EV6ugnvK
fExdzUymF8t1G9PlpLDHF4mUS59KAyIKbSct3nRKj62+DKWKZ/N7qDc8mb6ABDADpuoTq3ZKt0O/
9wOfhYsabPG5OgZ7AwshV/ZIIOPioVRmIwmeNLf0is/upn21h7hH++QEnyKjZFxA4IL/FpOd/bbv
JqSwwAHr09fNrtmHT2Cswa/yGq+t12Y3rHoa/ulD/R2h7pLCGS3YaIgJ34bEVa60fpu8+MLzTNtf
LRjn7EMYe57nI68Ydrvx7uf7UbYBJPEyYrGOkbX4ZGXvihlX8IPKuIcQtIhkzZU0ewCb0bJnXaUv
cV7l5oagCEBLJUAu7WABIZjrubmrybaaAd1WwEQ1fL51HqzlpY4AE0VohvsHx/pFpSjXlv9q3RUy
w0YnC7xidIhAZVtoRsf8pDj2jzomh72tbYcdBQF4IY2f03MBfOfvGbM1yG3hLrfOGqmk6U3b1Fiz
e5NJAWPH3yj/ly3LSTbZJ1mr5MqmkL5Bg9MTAMdgMZQG/dzQuEAJ5lo8xt6S/vYUfMisY1T3rowJ
+IajRwWcnPEUnOHOgleQq3ZGQ8v8E3lY5rGdud1TeIo1LBS2hguFFweOnknMmiX7yMelMo7vVMtZ
ecgJ4pyLDTWa9WlcM2WV35KfQHc51bMDwU2u+c4kwECgSevFmCk7j4fgCHzavhKpbRpobtb9Kz08
gKL1XkPyZWASk4h55JIe8I0kOPLP8G2+s8nJmrNsSP3Gotj4mP1l+2aHy3SHxbW/DEf1T3auKHG2
xjeZOxWSDA+9J/7NLc3BWrsrDudEzg7LlZR4YP0IzaPcxVggnzxO2mWt5uBT9r46FVZe8Ec+wYQN
yW6/2UCVVfwzXXFjEiQKf77SjBjI2+COJ4HlSAaZmqltqsG2cCkQyIBzCvowrjTOa9wkr5HXXJCM
iJKbNHsz34QfabmqnstrQXyKsAFcAHFA+dsWntVvpfh5Gm5WjO8PtTMLBcUGb8XrvhLmPOvF/NIB
FuRcV93mCWv3rWYLG0ZHnAtUdqXTX5nLTpFD3nVyMZ6hx2knecf2qN4Uj7zKN6XwSmFTNKv+KsPy
j5nbYmOOhwBjqd5tqcUuwW2+SIrdKR9wrVveIDAEUNZmUXhmLqYCKP4ioViQKkPfBihSYQfmOyX8
0I/QBncJ3xSxv/cIskF8rZb3Gn0SYeqvMMHxFaji6356BjAHMBo6DykSI0vKDRXQVz0Ans43Jhcu
MNa9A6a8Ss/CNjtVr+kLm7qFpHEvOPFa+QEwiulHSYHdAjhAutwkF1E9xbvhpGO1QTzdH/9NfJvo
fSm8t9V7vo53soMFO3/yybC7/WD+X+4g8HbSSt7XH7nru8K2vUYXPo6Ki6ELyqFsw20EwYDlGjP4
J4w1nnJI1wueEi8IXUSiLNsQqZCvGBcBwr9ykrHgEV2mXZS7ycJ9GlGqbAmZxJmpL95FRhg3nWEM
FPPRHXMvxacnXhmtA9xd/smVfZ24JjMhsDK2aL57yp1s00ybkP6qBXPxINRqLC+DYyQe+vLY3Brl
kxQQBU5c5To03E5dzyNYhgeLLPM97DdAEfwH/jDKcPgJO3Ct5A0JKTNF1FpH6YmNpZ52QF98e8YD
j4s1RwzsxACPtpV3tIKX7GvMV/kfAOEzL88ZsxyEXRPiWM1St0J2vK//1CKnCFu6bRzwhUBr8WKK
y6dTkEyDLC1pDDYQIKHcuGgKrxwdPmND/0EZ9oZY30EbcYImtBL35gvY4Vi7xo8WuzglgXej02Cg
ZGvxXt/3n9M3vkYKjegvOMe2Pdaj3cJ9j9fDcAu6o4T6mCItcfNzcO8rG9nN2Xgy1iLYCOIQLj84
mHPnKJ1DuYEdjtnSzdrTV/RGU/GwU3BgQjSAJ263w+OXF5e/TLIlVoQdXdPMjjxhy+ogeojK6uJg
Fd48oJi1JZfLoHIWuc2r+hz8kV4m8OZvYnLbFbSIa/pHYHqLSIq0yjf+H3mtbzIzq6fmTdwoVyBF
wSkuwrv+Mr4HeE9tZW2N1P0bOW/00znsFAzirkKwbVfWGmzxiniKJaO51LtwtNW34MKioIsEkOLn
5pZ4zJ6Co/k0bMAZSn1lxTiPrCoP44H18J08t4BvwnOHeQ6su6vyrgLyRJdUdcqr+TWRKc7wZ9+9
Ap7M1fJ91msTtcUrr9Ge67P4pe6Tk8VnreGgO1R48FHG2/xRr7FdB2ptGDQwF70AMmO767uw3+S7
7GSX8IPTLriIDJtX5gnIp5yc7PD5SVuNr5y4QQVODfbHGOz2WjEUWoX8I95jdFFZ8C7xdb7ADcip
alnBCzvvtjhCTFydXxZ/Yx1+U75QZAnrALNep4O7ADZ6yRCsxq8At/Cm3PTPdNG98Nzslwp5ZOOF
CGBDIbkysNy3x+ykH0mgYff/KLmw9pFXv5Rna6s947H9jB7yCx6/MtjQQvbyRns2Lbe9R29cuuGO
+Lpzehwc0EW8ccXIhffCWJ6y8+xI23yN3kFG4Uiu9QYeHmMWBvMvCosHlpvk3b+1H8jN+LTAtz/L
yDbgUINSzg7BlRou3GDqGF7Y+ZXY3hc9cA/abxXuub70zZKnAUs+tn+YxYSBKzTrTrOhd0B04/SF
eMPUARDR2M1nRd7qJ0rMpHrFQ3ufsXyy9VQHzstyl16LyDE+9S/u6yRb+cMSwYkivcfQaajs3+on
2cGfo4uoiJxKfh5aNwapmfCQgk+3YsnmE6o4DNHZkiqAcpC8Szri1/oM71MAcqOjxoEg/qR6L5VX
gsH72ZXktULvrtnid3XglSDLmspKJDrsNlyIXuF1onxBgrHxweDd0T671+w13nN+Al6TYiYw2c52
yaV9IlTitdvCokLkC8pP1/giH8LJGbZU6iVLH2+RHZMGMdyYb0DYVbLKn6R35rp/sO8xDsEtPywU
scAxxw9/2lqn6jPccmnNzFPvcELAbcoVSZfpQWC7hz7nltbJhxELH+5W33FRxjaPME3W7fFege4y
ndoFNxgd5DfhUbQiy9b/YKd7TZKdeYZYdobmem7fqzfRqamjU6/8ZMUmRSjGK4LTRzmxg7DT6DtY
Q2oFDY1BOCZi2LA8BQREn6myjWdpwg9tVVAe1+fptbloz8O+XqfJFs9hg8r2Vq9ZYE4dava99ZoG
W/0oQiBhZ2b8MX8L0TpwIMXs43HFyid4cB4Zs1D1TuFKMdfT2nJYCe614Yw3sO76Ft+sK01pazLx
t61rQBtE+eUSTLC744yXk0tOXcvEmHst9PE2kOr0GxFle49faRhaDmSwTmma3Oq5PsL0551SExDW
DcV/AiD6aT/pVKN+HR+tD/+CDT1Lolhv0a+F4gb9BPWkP+zz8hiLG/1b/05km0Un5Es8GIajEeYT
2NGdnqq7qxNwiKsDXIkng2I3WyXPw4/YbopLvMmPChcmQr9P4ZmdLlNOWfBewWFROLlU+ilMY6YD
KalW/hKl50HZ+KFXAbVSmP6pwP/eqCFIj6LMKBhjORWzlWvwPSau7DPmWHH5cDamJjLDDXY/lbQa
k3VXv+EWzTbJ1lQxTpNgy244y+qC6TK4K8MrsKbAZggmPxX7dr1KP3itibKK+1laenRJO4O4ebdc
D19Rvm0IP9voe01fhePSUCs5UMKyIM/4uhC2kJFfZFu4/Ad2cJk27Z9xLe+xPS/6BVvQXpu3BIpq
sAmLA3EJGtMPFceoTZE+RTAzApuVTwDWh8Rn0LStpG8kFQdCH6J5KWHpbphbEoBTuSF7VQVRJmZo
PmAgcjK22JnA6lEUaKgH9mlgaVwMd2mwGaaXAJHGuKsgQeg7ufOoSHjDWXqXSOMeUc4KFKL9FiNg
iU0FMILaWl6+/goPtFM5bDNh34/ntniJkpOcPWX4IxUQ2TG9cGbhJgzboX/GxtIE7QKDLAAmdmP/
pKRfk75TTchitwnnGyLjKUuoy6iFKBIIvqkZhlCyU3bLrklWJ4U5pUsMV+9gCWsfUh1asGnj946O
nxfDw7v6Yj1DT+qQBGGEAGBdbATBpjDKS08qPrEvaMaDNsLhuLEw4yXeX/Wv/vkB7HcL2v8P53/c
lBRWdT2ThL9cgMfzQjNYpiM1fDj+YNTxVkBN5g+4Sofbx32Tj0eP0RrPvZ9ZW9MUXbJLYME1XAml
wFCODPsWudeAKfrym1GScDBMkrat6oMp4DtnP+56PCjPOYTNltH24z4y9HiYqI/u759ZiMXNqrLW
rQrFPotlVPFj9CMNC9f+cV+9PFCRuv33x9Qgunrc/PfA43l//8RUO4IFBILOnV4F3no8KUtNhRVv
eaHHU9ugoDGJ5WTXa2l9IgpsLOnG1QmiSudvFN6spEfmuh6awvODdo1/Ad5BbbsaB31y9NyNrkk3
PdXBdB79piVFjKNWEDZ70vPolKbhp6VkL4oqfMpi33pqqmLfDrwREVAbCbFbc712/mnMR2WNU0nM
tPfuC1ZjG3E64mNFEErQE2jXNoGXxYu5KxMEiwhEDWcwZ1Ji0TEEiZbGNGiTO3iiqRIfhSi5Z30x
bPuI+hTFCVufzr6pdxHAVdONm0wH2Y4G8tQLeY9gEN51sJlM1eWoIJPnO9LE3mskU+McZDQ6PGet
LO0tDfQBxcSPKYLFm4pXEj0yJY1j1tMHqpDGTmcKDiLIMkIq1ooQUBilEZBlBL9Tg23R9HhLTR20
xmZgIyShi/ZVHLdpEd77GOkr7NQRdYkPPNBZZYmErWUwF3ceX0i+0rBkhPJdQby0Kvx8I0hesxpD
put7XNbkP40InVlHao4roTfP4OVlOIg4Wxo/caZ95hbzjDTSfJSsRO8ZMBNGE+5Lzfgmhk2hGkB7
vSJh1yK4LHiCWC7J9WRczPUJ+SmXc7We8h9zRB46NGBv0QtJGG0DW6zuaQPiKSBQYh4crVr+PLTS
fRTeIvSjL36RQHgix1MS2Tg0RZsORljkyFVnJnFNShCx9jVOGy0XdrPAGjgVMWZiONc2IxR3KUpJ
PMi6u49LJK4zvwjPGAzWENYNfEbtOdF2FlhAj+ghkpg5kPEaH+M2c7t2WWvS/DOqUFtIx7isICkU
JqSFuaUjT4yP0DDatezrX1Y4P01yylDqEZUnYlQXQa9N+ESBymxTDvXxmGkVrJbC32ihSdHLpbY1
lM4t+nHctNMMm5vQEQG/d1vRi1vFmehKg8QcstqiiIIcmbCYxWb6Ww9hvS8x2JlnZiJmhAQSX52R
zTgkbG1WAXlSalfjgyWw/FWz4CfWa0ZrxOt6icSISuaUxWjJQ6JOkI5JQAu+J4y1qAaQ/L0LJntB
yQStagGIalUXXHxpWQyI9NCqjFFXHd+NSKaQQwCI6cZFTGgJeiFnrtyDqorMDYndoW9XrEunBoz9
sCN2apayuMy0k0T3Lw/PPieS4/cMI+TAdKoygJ1LTJSX/w5C0h2khJVblRXH6ioq8iiL1roF1N1R
0sR+MK79uUgQ97YULCo8QzGHPY+7E25oGhtq0aeEEmn6XucL6Cumh1nHadbPTMGDIVQ3pgzFf8ZK
q4soVLKGqi8vk/MQfEbNuJNUeF8iJAOWWKzONBPjLmCIKBl+srQHIo2CO2JIvDsx3bIL4mpIDVmc
wAlYkTs19xoTx8gRpmrQ5wz/61nFH6RL3up5vqlES5VAUy0Y4ohFrSt1nMFhbdqpwBCrAPiMcFrJ
kkk8G2rWngqZFiYZv0UDk8eRY11oxGDh2OJCy/5qCnr7nR8S1C1PyslUGTkK6i3XJfbqBwVoAnCJ
Rci2WQ4HV6tfRgzB3xPGjbICVmkwCw5CLABVYTdQRMj41dtGY7a7pI8+0s5cbDeVvdKEBqzIGdS6
ByAdA2QJPiyRaKrOltTa6C/TPSaXgRtXVA5kG2HLVxW1lwvTSW5J39HJEElMn7anVi74sOSQ35kZ
GmNhUDJEs9fNNfIbIzzlUiAfRbm713J3JfLRLbq5cNtRpI03mE+gJg2PWUkDqgHaz5poq2LCsJ1u
zhjKktdlfZMF/0XwA3CKSkh2cBGrVtuH6Pyd2AIktw5EiGG2chcX/1OCswHwUSjgHNJumnFwBT29
WuMiV9C7j9YM8b43KIcH/SvVM4yndWutjUO/0kVm8Jkb6oaMeR/UElnGrRn5m3TqCqjmqJITx1Tp
l1Cck3gU6Os56KBNNKFrhdZNRavPpJk5BZcZTLkGMytUvU7AWQ7Tj1BD9D0gzkMe61gRen0A3zDH
3X3FbnQTu5dpaG5N8bK8xZ1vhJxUIcZm+K/bUqxonCfpLbKU0Atz1N1yBEZT59MAjAPHQ7KYjJgt
l2JakDlodRTTWNnbvU7CnB6Iq0aahNUcBr7X99op8alGCRYpXKvGx1EKS8x60nOWZaTcAfMMJsbT
qoy7dzhDbJiHFLgCI/goS5kxGpPmZQmZxcAarL89bDkHx5tTHnDKG3HTO9MypsawFEIEx9QS2wxZ
AtwVgbwvvWa4XM69iaMdsy/ZFwEhWu2NPBaMCszD3Aoz+nfYE8XQ4FliEqCGY+6uGMsdcROpW2BQ
TtwG0j6siulINb+ze8z1PZ8uDF+KCASNFgbiyQBlITCZGipTnXhGfVakUnBDTQQkxChqFatMPRqd
3q9nhyUjjeGXYU0oEFMwTIINwA/RSvS9XelNuQ5yKHyGrh2nkZlxsbOmHiy2A9+PSDeSWfq9sEYo
kwhF4wSGFm+wZoRMnXqRD0Ge7KY3yWS6LHB+uy0DtSLGPw/h5NVKG4w4TILF2kFj/KFmFzmPb0IV
bKSRBZmIp4E5PM2ImJOmGyB6yZsY3RKbSVYbb02iybdMPU4KrlCqUW4ETLggsCcottrih2+clt20
3nRTG+5TZ377aXYZ5XY+Iq5v9gS/KyN4gKxHw16TsX7WLZp6YhaYTOOSYeXZp+bjeNiLoPhF/DyG
pkGQXHcllwq7X4OyhuquHAhqRAXaYHvB4o43ZEbtBY9rRnsD/pTpKgJ3gCwBEltsEAjQRsywEJcT
Q1lJP0qi3Yg9kJyxJKtumA6RD+mzp39xtL5NnVJScSeCuhA2L7NhbCMcLaQIUoMsVeSXB4wKAzQ/
SoAzSTNUdF+tm5KIGWZCfiy1kVNvRjAGeFBmMgkNknDqeP9OqwX1sZjqoy+E79NohhsdM5HZwZZJ
PautuAkmpknEus/ryujdvob/IzYg26qYrsexIdohmndqMzxXKWHvuRKuw4jplRTC4i/iChlS1CFW
XFogoU7dkFqg6dmmI+sYDNK0NTqmL3WMa6rQW55YAtITe+3k6pMuZPGKiCW6Th0hoyj9akP7jVMP
TwueoUFPe+o7vrDy6mezua0O1tiqlxmjbh8fxTJDkjZTnKznG7lLqocCfN5Y0q6MAHNUTA1ladYO
Q6gBplSCLRlwhQy53kYaU/qxwaBKn5/LAC/XAEcRu8HgzmwnuLU4VM2zAe9qeBotdokB7KepdGll
TbAhh+6mKEq8xenlGSLCKNcILiHUVxKHmhBDxRWF2s1R+9q9UeEqaZCxMarBS0l4RCCHq6aGqmgq
KiY/VfuBk+lwyCxrP1m0K5ZWkk74kWtPchkdGqTCrmDgc5ET3EAO8lsoaZc2HbNVx3vla4phE2aE
mdEQvE6B+RVpvbZRJsXymrx9kTCOPGSLK3M+JWSfCH/wKYY1wZzU0nBE1sr3mvAKarrmnskRuIZY
HCO/0iABj5inpY2T6bU9tS3fQqQJNCVYi1XKRcxEByfQU1Ay25PWVWDifYd9qtVSORHlfhi08McY
MoxDgy8/YbLjJ5PmUox5eVtOR8XA1isUVLzdYCl4qlRCOS4ZqnV0vSz+VnUW8czmnxbNulyYvXHV
bS2jIgtYgf+FYFObe4YYAbVng0IER7ybirn0ZjSjFvEx3uWWVu0rMXOLxnwvZPbhIRWw3WZ2VOQJ
TKGG4ds0Cc810oJXEdBsiJr3bIxxWlYGeJPY7a41iPnJXu9lWmi53+sK+0dLKBOoSMZvE9w5MVBq
By+j0dWU2o0iqBp1pLLAfIvzjLNpm/NJz22FBnpAUhZKEyGtGuJQonGgKU5B7Pk+rd6sJBc/1PHq
6MBqORrFqtMSl0zVBss1ECO6aOb5JnlztB1bRdCfJaNi3tV4iUiWO7yJMQMeMgEpCNhhfBplmD1C
UKOR33IlWy9NeahTL5y6ZeIGV5CLB45TmTlWOGyVQsaQsQZWnsL2zEzhKqQSuo1M2JAmulCDa2Yg
Y/eRdHmy0lXTpZoXMPUUD2SgIgbQMliQjBsnyNKaftbphnaSdh5EALF4usVBt7GSmNFBKKVeFgh8
YVzsMuk2w5smCSo+WRK0Wox6+Uw3xN3jXi7hW53UPLf2WjFvMInuYMRq4VrRx3PfS3TeNcWMr8SM
QivzqOjMXgMheJr9pViWODmpSyHkNE+c56Q6BKTzTNaXWXc106h4Lwn9M4FlT3zw2cb2mTTPoUHD
3ldHghs+EiVJ1o3GN9RlLH4YVTkEFr3IOP4Rs9lCLZn4fsXluPvwSRXJ38u+lb6Jus+YERubuF10
ihmubqQ2kpuLvXzaamB9IrjLaDGb5lCqpGCvMC7C6mSZ8zWlcKzDL7Ibd/XUJnvLbDg7TBVYpw5Q
+UBpNWkrAgxq4n5GbTsoxjaMX4oUGkMQtt+hCKeiZjiAVT+MBHD1USUE3kDbn2P5DXcp77wA80Au
LwBvoaC50CtUW9NE6Ce7AALoWoGnCx9Rr/ThKcTXqrS0YRlloPGWIcVFeN+7+qhAWCX5hYBQ+HWd
Oud02+pqUGCTiz5GiB0clxriI3nXOqKq+ndi6dWscCLph6y2eKox4WtgHw2W5juq7w/HJgk3fT8/
zaKc7HMT3t84l3ura4mXqH24gz5xsbF/TmrI18Is78nBxhmLZC5bzZqbnhpAcKKjD29zEIg4ymq3
XlUgc/WNYfOmdJvjGW5UYYYVMwK551q2V/IOoVQLd3qaOK8zwVM0dA3TTUl1pKgijqXk2O7Nhu0g
4Kwf5kL08GoiPqgv3qBmlGItEwF1CWWMyJZV3+CAIjBdNdFRxtsH8UB0LiB2lDIMw3KqCAhIcVkT
/ItYoxCZwYX5YKmUvqW64vXzVmnQVghKtKcsPDMxmSFbDOtclH9ZKH/CuaqwsaW7wyNK4grIHL9R
BRzUFOA1OSXpm8wgfEBpaE3rNZ80LkKdE9UALBzo4U8yiw3iLON7jiI4IRDfu0ak28HLCwVVy0Gs
68Ok8WFDGNVVSZqiUMXgHCQZnif9ywxekDiUzKTswMIfzhjkD7EFTBkW9Gi6GwOdS6o3H7JIW1d6
ja/e/QJtKRKsndjC80i78LMVGQrFeAbERUxY8UBZFQNSNlV155JjwORL6EVE9b3G+syWFIinop7L
0NzFL0UfLnMNpoF7WlIXUAEaEzqfBIFsSH5CI8qfZ6j6cgFUVix9rEYLJ1HDlUNwEBBOmAMjEHLH
Dv4cmRetBhAZAK8mhl+BEklHo8CcTkNG1fRQNZNyxIxLEb/MUgq/6G1+NEKtMkl/zS3CLYhz/WF/
e890Zi9aG1BlnYqqqzeMM7UxGL2git5VzKmQiHcDG2qkIuZtOsZqLA2HDIbLlKPbb2UnUrJqrQUU
MQZeDbUyeGxdQBNqsTOG1CSMsv/y5bjEiQ/WlU91Mvm1j+q6J4IhlbzRZHnLJ+kz9a1rPsfoV7Du
ZrECfPLHYzSm76bUDOtZz5pDNaomeBfGr3pErJdlVZ+EimBKzFVe1MTpTbo67y38urqYuqWYMcLs
Jf+JhS7em2TT20GZM9wwpdfSqugNs1GA6okoTuvubF7RORnbaaWZ1sU0AhJrZh/Wf9VcTew/9alS
nbGokKUWykXFqNbOJbV20qBcG4IorOGoyiXyJ99MM/Y5Zjwja18+ijWuI73u4UW6q4tc3xgwD5TU
6NY+ISShiZJT8XGAplBBj0CVJEYFOnlavZ4YFL5lLP/UjlTwgGQWzNk2CrXFLijU74gItxO5eM+z
iKhzkJXRszK6vZkgqyzLKeRV3dVjzfMr0esnIjFVMhKPytcA8SRj4V/RERJvRrGXGQ2og/+m5Llr
ziS1TT14Rhh/1mVhPJuMo+kaJlvvjZsF+S5D6ofmRZ1crRR+SS5eD7qp07kJJ6OrfwIGb25Rw5UY
SmUm/kAFc2RYX/mU3cvUvhCzgmhbJbGHMDA2gz8dzXFUbN8AI9X8iUKuojgwBBjFPp5U9iSzYkjM
r4K5lqGyjjhfdt17EAi3uDA0JyWCxgnL/C5Pc7aRtWTv+w3BYAPyQ6VbSJZtu1j7geoOLKSFxLBZ
aZ5rcnpdJSChxAhCzWs+OqHb180EmjQPiDr0Gr+CpmvYrARsSSW0PGI+N44W5WD7M+MIouXxd5VI
NIpl0XArmW9VGMVvvdNelCbT3i08dWMzLj9iffwUW+G4GBGz1z4PHNlbSarZKCrpKswbGCsN1yAW
9F6c30e64o1f4yMjwGbID8mAkD+G+p4NLP4tsiw2ktGmH2F/1qvvNMgpSCUTenGxOO/837+GZEQN
7SKoWvIcR0sr4tPj6UFlEPkpMvC2qWcmh8af+MjHk5Yf/25m1ZJF+rj999fHn/+fj//787mveV//
bhsmCOOwloThl38ZopEgLTpafjx+e/wgXpiYzB6R6r+bj98e9z0e/ffk/3Xf/7r5eJ6P20zZf0sE
fEykdbjWkhT6N5zyEVn599fHvY/bf+NOBYJHPNkqLvQnxe7xg7MLxe2/28Ls/9dtddHZoqOJ7uR/
apuEgFoSCBt5hUfqvEsT8msjkyRbvGbtdMm29UcFt5wlazfrcYIOl0TdGRdWxzIpaR43iYn+zweS
5SmGjiEoJ9Xm3x88nva4KTAUWutDuH/cFWmquhtlEyVbJyYq+mV8ex7Pezzy+FFkNf+cpvMlJvLF
S/QcQVe8vI3Hw62sadtC/p4escHxI0F4yRKOcBHbUzjgsrW4FRkVYL6fshdXJeivSiBxGwPQ9PVU
r/RCb3ePH/LYQogIi3qG3zjDEMF1xiDoeFwSj3OT7OMoJgU5YQNXaxCzsGmACwVhlWA2tokWF6d4
MYrKHyf4cvNxHxlQULc7g/iAOmidQsI/GLIfD/f41s6uX+Z/0oGp/L+/Sx9Bq1iHE6WOLC55vMLj
tctAWJxHhH7PxyFZ4L//39//8njZv895PDTii7+SiBZEKbhcdct/Tf77nT1uPh74H6/9/z787xVK
M27WVtds/z33f/zPIjI3UVLvU4kCGM8slj8zw0hBI0YhDKzLoP4Hd+exHDlzZu1bmdB6oAASfiK0
YXlP301uEDTd8D6RMFf/Pygq1K3v0y/FbGfRiGaxDIgCEpnve85zEC4KA5+dO8pjSukZnBT0DCKC
aIYR5B0Vb6TAEDY5J3xbRH27KZnfzpz+rXU9XaWUPj6hJCpSq4SgcJIJxU1dgvICsbIMCBNXjf7T
mdPF1Zwz3syJ482cPU6GD6tsSAWa41ATo2dJiKC99AsyDMceBpEixjyg90EsK/X2OeEcXDkTsPKc
9gxpfq0jndX1VSjTYFmFCtZxS7NeFQ3CT4+1iDUANWhheBT5D0Xk5qohrCRlLrDsCF/vKNEtscuj
LnLKRzkntNcRZBADJYWa09uZdNPvlvgV4znbvSbkXRD2zvS2XQyZjhAhTrYZt+CtcowGdDYMHoN1
mR6QQFZ7+LnK7jYj4XNRx0F3Hoi0NDo6mIZJm66b1eBZ6O9VOYxLckMGjGtoie0JLneKQTJ00SrD
/SCx7sartOaWdAIwzcR+TNkin3wkNIb8BMtMxFFSu0vhG4cy6jvkpwFi9DbYhx4GEN31v6XIKiV9
kCUpAjiIOhQ9RUvxXnvrujRbN0X7rkNFzaCBMpmno5+mt23NYjuxQWpbEX7dADWooLl2sOxX1zbf
RNphnm0pplmjsbUdtONRiTCgvKgUuaGb1d9wGZD34ME5aWQY3tQedVIjBY+cGO0EkEOhjbSIma1d
1g4hPVio8w3kV+1Mn6BR8rHWmRcbrExlAcNkbOMFzeAz/Npjb3o2+rEuWUmvPGnSrAn8Cy6asN6L
eq7bsjsapzDFEaHdaAkBJlmBMSYNip9uFhOj22McD2vtFBXU0LidwRSKNY5JJs4hlBFTV82iaSkH
1EhgSKwViyI1vuvS/OGk2rYIMVfw0hPlAC6YaLrNNedBOaRGUXuEw43VwEYB5tiuv3Xh0dQUQ/aa
pY+4ptJ0Z3isggpycNzgIbWUfScz8dMWuPjj7ClkgoKjvkC3a70oEKhLX07foq0WktKgEwC9tdJZ
1+vID5qB88Kv11ZezVpPlpj4zI64OriyCzM3JporzFnNgpY2Eti2cPUlbSyxKlP3I1RN9FxS3goC
v1pCz1/XPeC2gLruOsiDvZ7GO4qZTwJG767mCGm+SVgRbPonowQLn/to4DwGUSvvsdVZ9laZEYDl
Kji1UdzsLatgHCmJ8R4wmGPCGlr1UmfNq16xB3mFCDYP7qrSuG2jgaUfx1tpANyZCprd+GmkjnZq
YnwCoqWEp0UGahp0WGmMDDyxA8i+iKqnQoepE+VMOvEAyyg4lZNDrZfrA3qE9sFyDUWFvit8DL5h
d7BQ2PUYe9oGpBLD+drsofFVGiTbIcnr99yhbNBCSFyaDvA9C32bQWkP8Uvarl0owA+5bFAZJghl
OLZzElukkVimAfAzEN2OxUG6cXjrdtyTQ9pChAWE68E0Xj0IyahhCvSXIn0arbjbtCnLcCNy7bOK
gg9JCa0zbJAYAnnX0LFfdZfcxrICHziZuGeDjqt7UApZzHjjKypTdohoSvXB2p4GsQI92z92ZU/b
sn+s21ZHWxr9EGZnLmqKBWtpo/kdDEEahsub0iVG49LNTsTe9xcNnumszcnUCxOx0tSFXRRL0QYS
xSilD4JVCG2AUUkbHyXsQOBtEfYSdB5qUoQcm0nT7FWfYKqABpSnKI2d1s53pAKYB1uLLmXGTDQa
ZhIC3TvitDy5k6F+IX823dCseuqmDFOTuuvblnhPj9rHWBnYC3XCKnuv+0ggpVJoKz6HBCRh30QF
szT9WdPrlqMOJ1uzIWXWcjzotoexrXNJL+so4ZcmBR5Smm6o8mG2qIeHQQr04FZMtVhbTqKaAHfb
i8wO89MsMuPMdUsVH9NqyldNnh+pk140/SpAj61VmTjA12u32XQS/X8/TOl+bPii/ak9W2EMnKZS
AWWE4cVN0YBkw3BJqdvv+4rGSg44WBAhh2m49Hf6kL70CF7dYXjJHJrpupOcuklDH03s+dIRWJj0
xlyENlL4UY3HrkmyPQTkPr/LKoMxtfDfqqKlmC+x+DrNc+rpMZqZ6sGhqVVMMRRRhztzrrmfznyp
OoIWTpofm54LiJods71peA/0+tzrIxljDn99guPdIF6h9nIsyHX0aPitbSDV9eeQF64UhAhBvuft
8n3vALejzYwNan7s+ovJg41Xu9Zj2crw4Ef29ziDbJg0erfvZoJNP2+MPsVMERZP5HVE+yhv/P1o
Dd8jDVBFW5jj3mC2h7yETaPZ4crOkRMk6KAOaV0QrO5PSzFXD4NWbIZ5DaC7rAtq1pFeWxobfYZ8
XjfiH/+7/vi1i/ML2jimMbe6PqCkYDo3zHvu9cajlmZAftxeX3p4y9FFfssHeaiKsdgwfZwoOI2p
3HuCOCZ6qkACSqcwl4avASBp/E0BEzFvXswQ7b/ho/O8TumvG8vjVBDz5vpjpHlU0FmwEdnbdPs0
eA2tbpi+dsps235aybG9i+YzPLW4H8gknW4crhYWlywiagG6pJw31//94THl+dw3HQxGDXHxi2Re
OWmkblHgMjvUl6l9Djsi05kd8l3+2pCvBpg1tsOFTsd5YdU0O7fGzGO9IlLDNGTNUuiboZWwEuZN
4sLbZ5Tnv/EMZZ1qqjF+RrYbgeDo6l1VoXgJyn3e3Cti63eOC7HImzdThpBXk3W26PV+JlUBi913
Fa6zpiSMiMygDSIwsR+70txf/9fomiBmwCkpZlCKDWdGbG2a81zMZsnBT9d9uP7PYam7dCwkXFF8
rOwaPDic7D06dhU5wc6uoZmIFNFvWEWY4DNyZ3aReU9bpNwXhldvosQDyta+TD3zPHNw8gVtg5qv
sNSXQahh2XFbc18Jsr7aOROl4x56Ix3UBy6ZZzczOhnWpe+S8znzxLIAmkKFoLSiWze2lliYirUM
fczbKggILMpdTiefJe9KxtrPfl5XXDfd/D+jDxDTQ+v/hcR1i5iA9oyCSNN4xaFQBvYljRsaVC9S
1ZIhiVE4s6G+uivlZGwG+qP7ad5cj//1R5OSYpZTzOFwhwD05u+AmdvfN/4AQ8VDK0CKmYYCN2NB
JCITUWm/KTsULzUTXr8C8PTrBLz+OCZ4ystxCpZd6z2YZv9SVXjq1DRrJZMpadcEBb6b2OMZ991d
P1SH/87J7YgsIu/PAhjh5O8o7gDfDLnzUrMGPpluiJEiIgh3mP46fUYsIBLKhCvk1fAcV/5j/a49
EtwEFg2RKkrteS4IczlhQkyW8MI9Rk/TC3ixz+FCxyJ4ih5ztB4bKOeozPOfQBTni3LYUPakg1jh
S6IVMN6Y1oomCHTrBHAk3fDvxQwcA0GyZlCfHuBJNz2g13Wnb6A6Rmqr308X+VHy44hskECzVQni
iB7gi+DyNZYIc+R3PsqhF4f8q7nR7zGj0STMcYMjvHGO8TvRJoiXK58XTcgZ8BtrB7xTkpwkzO7D
BkeIIDfD/kAMA6ymAjT6aLzcAbBaxbcd7bgbbMYILR41KqXaGtt5MoOmyMP6CG/FEXUa4IIV/liI
BBmt18+K2xlxHg/Op30WD9qruQ8eqMcz12uxY5mwd2+C6MicgWFFvCTfxkvwOeAN/9bDwJab8GjE
OwsDf0dgL6YEFpJrq15qdLGQkx+Bz04Vi+4b4PkmFr3dRHeCrtExOyTvOC6rRRGsDGsdNjgKcMSi
t8DYC+Ch027qmBbWAnkcoKj+lpkY4waSeP/uiNpiM7yHRC7c//DlWo5I5Y8jPm+v5ma4teotKepa
9gWk/xj+B4LYLTOSsCz+q+jy2zImROVvfxEePHfmhfPju8+//QXhiW7rTCds10Oaati2w+8/3u5j
pDN/+4vx31U99CS/GBg19X2lIVlZpT+JGt2m790+vIdymqFbWOvBLZFTY76hrOgevdP0wRnCvBaN
Hlnr1DCJEV03AdOmnZbNnNQk3ETeLihuYXb2pITgLtM2mk+cpse8YSOQ/H2HaIIy8Hn6Cd1vna/z
FygcJzyg2+pZ3SX3+WP1LKk4LMSy+ZHsIdZ+z97I+zM36pztufejw9Q5YTHWb83NSEdi494xmKE1
2CKbwU6NfBrfPkmW4bgR/cJacnUQWrtEWTpZuKPks3sCwzxQzT46auV36x+N+nQe8yM43ugnxgQM
De5PHFA2AQEHVmlLgGkvyTtiSP2TujXy1/6BxsJjzZeO1QZWMb/hqobXoCHrR0q2wzAbHO07TllJ
+/EesVn9DYmFdy7XZ4wSeHWpDWccvz2SqBc3ZpK9zd7R6q+1O/MZCuaayNkf07uDsdvcxI8ELzZn
8d0zV/Gx2+nbaGOd8YVar+TRY59aYb2Xd2AAETzn30rIIrheUDatkDtjjuQ6dXEDvCerRbwrbHCt
N1xhRMaw94+mvvgBmCx2V8wOlnIRL7fALIF90sGOMBAeutl4ccCnAE59ZdzTrCQbrCXVPl5BF5/p
DZy2yPjO45JZxlKrtxAZdvyJ4dq8NT7zfFdvhzeW4OwqN/CNva9fxoP/wrpyw8xtzdx8S3IsRTdA
C+cX+xUlIQrR1T7ZeKvfggr+1Zk/w/3/dOI7Qjcsx3V8X1j/fOIDsm9RdIn+LDx1xrMUkYw5e9rM
J9f/LmaF6U0MresV2wzKJoxGTziSiKmU6KqNxX/YGYIQ/rQzhmWheNYtsg/+eBXaiRycxlf9ORbU
CvkndUK9VyOHCEQbDhvuH0t8dgl0DPpgl0peQhq42Cyf8I/El+vu/F+NqaCmQ0jE/z+lYvGWxT+J
govffo+q+HrVP5IqrL8yizFc4iUs0iUs9y//SKoQ1l8tBkniKByD2q/r/cqqEH/VDbppvqEL1zMF
gRT/1ZadjP72F1P81TZN8gBI8fZMwiyM/01WheDv+afzg91iXUtjyTV10xIWeRm/j9ISoXVVd5SP
it70VwZ97koO1lHp1bBh1qeA5g00/C3mUTVJkSDvoawYMq42lO7gFZb5Y65nH2FeHtXgQ/81i3Ps
4AaMqEWI4pLrPrkq1vgaE6yziZoMc4ZvbemsP/WeN1yKZBwuvvSc9W9fxL+4Cu35Kvv9KpyPt+4L
13XpshJmMF8Yv91+rGKsUj/q1Dkk5mnTwwoT0vqYrMbeRjIsjqXrEgJAqWxTNJCeOuZgLPwGA5qJ
9UNGswhhUJfSqYYTgaPF1uyAlnhCOacmrVZ633S3bkxXwLf6FGUj7dvGC7JT4AWfKu0JWxyK+9Lt
jEeXxvbCEICfgqRSh9gr5Ibl7E9JUfLQOB73AkuuNOpzO5TZyYHOd3JIJXOEwW3dDXncKIgGtCZm
hERd0zyqHMp86gYfLbhr0adY4TUIdwWupQdnqsxtYcEjD0Pqwv/+mDqcq386poxpni98ehOe+EOs
iRW7kef4ozyHE8pchdwDdgER3KF0w0eFNNeuJrRJk8XOxlgIiyp5pfb26Vlhu4n9WhxYiq+zINUv
SnXmVpayWxGsSGEcD/XQ2A+Jk6X3BrQLDrR48qmSwk63v4eZBOuaoWVUlSoO4UBxG0Eyc1fIL0Ws
949pyT2ZMNWHISNOljVlCJ4nQqPrImY9W4MRbWo7IJWRcjCqVS+7KCQoeqckLM7ZgzAKlramy7H0
p1tiWfPnMbSXysW+Ke0qgoJeXkZCHtwqhqg6ThLXmX2fxmh6k0jmz0KeCc6rj6aZPcS50+9/bZQf
D/tx5P7577+PObHmD9+Ha5kUqoXrcA2bf7zTuKMW9lqVtefCfk/DqTyQ0IkVWyXatokA0ZBCFx+U
ZTunQaH2TyE3OkFBgzU6yLqBiVDYIIgtcDiSiIVII3p6SVNff/73+znP9H6/FF3DdVlJmr5gjGEz
n1a/XYq2TlAvQVoF8nmt3SepDSw6t4FI9vGyGx3/P3ycYNz80+f5ukDi5DmG73p/uPQrzv+pbqLy
TN/LiC6a8aOWKTQGTQCwbQy0xTLF82VO/kPNBQU/Bzy035UH1N3UQi393r03Rz98lqae7/TeZDhz
35Ekwg6OtecyQieOAoMo54BoinaOdCwn1jaVIFOs1QPn9B+O3x9v4hw9oQtbkHfkOPPd5J8PoOuS
KRgWeXy2LfPVzaLo4Eac/Jh7MCdEmH5DJyVs1sXk2apKO5qMRIdmguJEPe4+jgU2Ez1aSdx6NyZz
7b6tjNvrJrX8H0Yh3Z0ZcwmOxgSmQZ/CwzAh1W6jZi062AYKSTw+zAllSgesI6h77JlNvohzZVCF
Mo29HtfWum3c7KwTG4RKLHG/+ajIF5SvRsyrZyPpXJb+mUf3DBE49UCGAGhHYYX4PbDT4aT1gFqk
r68KQ2B3cVlaam33U7Z6dNYaIN6BgemIIGXj6HkBguAxnSjrZcDkS5QElYX08t8fd/vPJ5LnzrdH
02EWx41kvv5+O3HRn9iFbQfanKYigwE7sWb3d+RBf0cLycCL1Q0unAc7Kxo/U8NLftBbWIqk7N/q
FBxjg3jkEmkJkTG9pjaQdYP7ZCRnGmFB8gOM2mBq4ye9prOVmrtBOMlrQhor1oExuqTROKLCBr9H
UDcjUeEQQmIQJOlXxLl4NCwbgolHNbFyqMdbjEz9cZp7TLblazuatg89tRuYOLW1jSZPYabG06rZ
er0uECgT24zYmJDV7TDF9cpyiuwc0klTQfOi0qG6kNrZPFvuHW2G4ZvX2vIEy+bfH2Dhu386tSlN
MyIwT/YNi7vKvIr87RA7jUcEdyTNk8wDUkGMDHui1xkHvR3I+w5jY5NNjre9/uK6GbwgICt2fk5D
/bNe/3oNeYEf1VQ1vz3021NsN0F3e33zX++mWlZMyoVF//W+118HWcJH/PbMyaF/TikJOKND2er6
cihA+U7DY/fbC6+/+PrI6w5Guc4ii2zDr8fM6x78+nAk4HwZgdvpuzYCk/av/qZfz/77+7LYCXHI
fe3D/Irr/37b2fkQfu3T9TdfH9pV+SXBDtmobmNLTz+U89OuTwhI+4J8O/98/c11M14P//W/Fpds
Wp8j7vEbQ81SgBY9nRkcYkP4W2qKZQvw22DoUz5q+IQS6loqamI989hnZU8/p0xSoZdPI1IVVVrG
rkvNY2JNP/WBOGg1xo8yjd6yQSI/Sod3lP72MpnbL71LmMIwHDqaVE9BB+SqBdmdtU64QZf2DdE0
CH57OhWdToQo4eBdQaKnQKvdGVAOk0JbmSIwb6IAR0gloZcR8AnXJhBnIciUHoc70hMR11JAjjEb
yrnP1wcgiycZzMUm1G6eRQJPAGLW04eHvmAY7RTvgVUXxHryg9kZvkRtMgFYEwDFOr0XzrfWE2cn
/qwTdVapm5xiE5JRiIQ/dZpbQ4lLF2KXS5MejaosYF06coSPoG1yLgPih7x4I8zyPjI7bkjEh3H5
vloZmUENHJuxQk2I58g2W2tTWwjcEoJKVOn77BUa1NwhEVZD2p2m1bFMa9BMMXZ03zK+TwNWes8k
Td49hxjWDprUUdGU48qz/W7bOEgwi0Yc7Zp6UVam31MsTRF6yIWRDZ90vR+EBSWldMR9EjYnv5Ye
eQXkzoYWBxhfUe230Ya6tVYEj3RPg2U4xCjVaOp2ZC0NiOWzIiUBhlh5dIDmxbSIK4UwW1bmRo70
3iJEDl4L+kdzio0XOvTudUZGlJnZGO8a7EC1c2giUAfcsQ802ykqRxB4E6+B8DCvp12+vWT4iOvs
PncL7SQoZ8+C0G1FzmRoaPps0WiX2sAJhuC4XwQSeTJkh0LZuyEKcXqhfEEEszUSm9t7VB+xG2yc
UQW7rkZ6jtiHIy0nRBpDIm5EG4VgPRJmN1DdROo+GXhnaHviPZqdQtlAULtAXOhOVDg9Ux/QSItd
4wKQznsqj5MYfrp9us+GZ8tOPp0SC+DQwIm1kvsiLPHg2y6O6llE0ENFqPtulQj1brrRMdNA1Wnx
vZz7bgoBQFGnDwrMZFIhoLIAnhj9iDsn2wZUjsiFfR6SqL70FQ6nqEOx3KrbBoXeUrLSm/TyITIr
enSlQ2BEg7/IFvgck5iCRWv0J/Sca1Vb4d4HkKWS4tFUFQw9ihlkGDQ3nW5Bj48zOoADBSCcX8ki
mbLPycK1KirMv5AzpwpAeFUgN6wNde5ynN9Wrx9DSE5VQxVSH52zLdB7Oq6P8j2CEJl64b43xnWR
uO9KCy8MWNnea9PnsdNSVnYVRj+itsaAOCo71fd5KGbnGOWV2AnvrDIYuLSSVRS85Y5GuZDJxjoc
PDTftoSrjDAYV9JZPWLWv5h9tNIZEBHaFAG2IPperYecxx6Sczc3JPLOapB/tI+1Yj1oTMZRwzh0
M7hcyuS6Q1U0LCxn5ROTrXWS+E+9g+WjyMojXcN8J0X9wjlU00n1vC3CecqyOZ31ugfPN9U2XmeO
32Ar0mgquPVWCagG8byOLffoOUik3Sw3MBJYD4IZKiDdotgqHXyi0Gok0b73o29r1JR2W5Ds4R5Y
Dr3bWb4o5yMd2w5+RA8IRgwSY3TCb8qFyaZgW1cTgiNr2thxgi/BA2IXUk8eh2yZlOje9XG0DnbB
OJmxKpoSMrozanMK9cltiwU2aZA5k4rNF2BClnEquOwB2LxA+v56Uu3NIIku6mT6mirMVxzIFgkk
TLNvEXl9QwqUrXEtkvyGtMFfLc+jfVvWmtjBY2hvksppyaEdDOgpd3LCRGKOLBpl7h+asQJTD7Jw
1EFZoj4yNwitb9y6hgJy6RUAZiIGXV/aDzEWt5DxcBE1yGeRD9JtbvKHIqCfHki8JqyLtkEWFBvD
fiWx+Ci62TNfmI9kbB/dgG8YUcPOUxHe68AnDSeeHkRNVNsgB3L3ShKjlPnGBaaIAAMpwcAJqxhI
TSpolTGrnlJsXVUPkX9Iw00OXZ4YEXieDVY1mtcJx6B6BoZxDx9seilIx6BfF+PeSYAQmM73ph7O
EUNnlUO+D2Y2iks07gyT6HLbA0iXpes+BVRjxWipKUMi/B2gpVNzWOmxv+tJK112pvlgaFlEAYea
eyW0iIBv+dhpJl0Eg5yvXKvdtS/9gwwqe0Nh4tZNhgfMJ9uyjE66Cn5gCfphdEiwDTVs7Wmi7WcM
3/XCmPnrOtedhcgjriICiIfuhAqOhkVPNTgkU1HaxTenqRikOclvlA0tBTNOG9n1LsqPrd+sGWDi
yrQ++tjfjmNgfBe2Rg1dt/qDCn3tXLSlvrg+47q5/kjHNbzoTjQcApxiq+vL5tcbHJgPL+Sz1TRp
93KAmlGpzN3Qpk0eY6n/vL5H248n1LDdt5r76drKdYEdztUuo5ZBn5nfo/DuVJ7JdydJY1wCRnQe
yJE5wu8IlqbfaC8qxxY077Y75TBVuYfjeR/KHUuxfNPlfXkglBlZjJu9uVrVfIrcODhxK79rloFe
XGgg5ITfnzQdvqyvd/mr5oTr61M59HQE0pDySKRGVm99uoumqblrZhvM17upUwJK5UO4GlInXdcv
eoFb3kODuTYotTwFlf/dnj9X74hswZONdxar2aCH0bHHs3wKU24ZleWPrxPG5N5w6s/BRSc3dnX3
wJTnMLBqXo2B8vHrGMad3qF7vD5Nt76ZVmW9j60Gaxob7GUMB0K7W0lfQ2/iZ1d4z9dn2pN1TnK8
w13oDXQDBuuQa214jnCLWgUSAaW9FnlJMIfdkOU0N/0cM3nwm0bbiHEUW1c62p1VCygk898yAxAa
HZXeUPrWopm86NK5pb93xiBdK72RrOC9x+sBMrL6lttV/S2zW9CABidTndbN2UY3uSx10byVGKSv
T60cqGtWWdr3VRpkRNpaalt0cX2fmZJvdv5gn9muF3nBm2bH/sLDznb20UUdNC3TVrVX2s+BHz1c
nxp2Ie2MuWxQ62i2Krs8kNiunxszR77kdNabzPy/H0hPm826hbo3gqndeiFoeqOXOswRfNvXd+sV
GSidR1BkyHvYLTjUzhirY6vXNGvGYVxE2AI+euDJUybeVIDavkZoeiyzUp4F1cGvJxTaoTGt7D2J
aVlpWhMclaZF55F9XASjWZD7wfqyN9B9YcewrL48jVZvnlRJSuL1I8D8KU443YFhmnlyOgX0+k99
5+TLOhndd/AAX7sCGYeB3/VPHkrVk1EhLs1LmLlua2bEhGyvz2LKZy8kn3UuB808Xp+g+4n3Nmr3
1/1BZQA9c4z1c5pZ8ojoxlz209S+KUXdb/6b82gCEF36wRlxVHLUa9cn1cL2Xl2+rOszqEOQR+fl
9YXBE+7CKNBJwhh4bQdEa/NfbfvklLHoNC4Zy+mD9GF0R4x4LxFn5fU92iYk78QsotvQw0mWz0PT
vLh/ceKSp7Ifk+TrEX7Q3qah6aHgIL5stLLopRi79fVTAlSa0LycbYyylbVBPe1VXPgrTqbxezJY
m+v7SM0mJ9Z10jt7bOo9MhisLY6WfEeQvbu+Dw4OWvFJM9y1Qgv3ozdBHgVN843pwf76jDTE5xBz
SdxNdWXtRK4PRAhiwhNu+Vwa4cIepuEt9lJ/aetjfKjtUtzbtf4B8GR44+LRqQc4AdHvzPb1iJKG
O79AF9mRuqT9lAkz2OoOCxtgH/2rgf9+fiGsi2ElqWvsuZ9nK1OPUJB6xdP1l1VJkmM8Vs65tz15
HiqbBNP5XRHv3Pe93j0mTesgPsnQk6Xx+EYgj2AsfJNDk6MfiMqdD2DhSVDgu+6+7kgsT2NunnBh
DxcDMBC6I95QYa2WqMMeutY093EJNeT6eBHNUZESvcVYMjspErntB6gDkwvcZt7/0gTM0oejcUxk
bN7aYQQYdX5HZPtgxt1rhIhDuN/IWP31i8BfChxuKBaksSm0ZtrovkMWX2wtr2+pBpp8Hpqzg6Y3
wZ0cURH7Dos0DZfhbVVAK6nb2rit2tiEG9Fri+vfPsBWp8wzPZeFzfrMGNx1MvjTS0UqMYyWCZAZ
8x/HQgg+VI3Yxwm8hc7TXr72SnCiBTHCRx0nwsnT6Atcf4Ey95yGbvGkJoc0Wx+xsxi6FH8ebkEO
QDf10NDb2N5FWQlDH7LFMRbl/dfRabsCsn7VMpYH7tmOWmQj89FpjO6ppzD64Bp9th/MrP/6AjPt
ILjRv3ph3a1Ns+CUAdHw5DUxy1O+YOgFRBXOp1gX9sHletqNOOZfRbLRRfQxKG7diHyHvW+JZmUy
JZCB596UFUmrssuqXZM4r5qRVFuYXfWpjGhhGoVJJp9Vuqcqdch/dkcSYZTirtrd+7pNloVLxkEP
mQi0DihUfU6H9sGuM/PzLomEmC4b61QSCat7FbI1VrDcYt6dMdVuRWxBE+4dm4zd3lr6Axgx2i+v
rlfRnjEgSNEBBpbv+bs4wQSVB7UJZM7bNgVrwBgY28k15xAzqwMuGdN4m4RChGG9UsbYZolnP3ci
ChdCKAAKjhTryOUaxZs8rCKFFm6SaX0Iarf62oS5gFZJPWn+0ghT9GKsQr/8RJ0CcjwQV+7NOsRf
j//xeb/MReasC/z6sbMicCHT4fqy6xtcH//NjvTrQYZxf4GXzMIdnNCIby30ZqnCT25VUMU10CCT
144n3qtcDA5ycJUWz4VLLFYcswLCRD1tSk8+x9H3nA4XE+Ic95iDQK7tLJBx8ybtdOa6lWLOj7Of
IN0WwLrEz4H0bWl7E9oDDhFm1DdXIi7SIAHtywZo+WSV1Up1GXItb0hWniL0tnO+nqBmzWJaSrnP
5831f+lBpzi1NQfxkGYYK9qo3Uv9R3mNA7wGBV43o49hG5cz8IMeFgcQ1KjLSVCp1fe4RZJJkhPK
ZWiVbtuvLLu+5K55dMOm3VwPD1dZSxIdkocyRejiaCwYklrBI+GPozpa7bHW5XrFyNGXE8S793QW
emqsVNaFGz8ZCo5f28pHPUE/0aa8QPYNxwoLCLJGaRxjo9TW18euvy1apuiOibS9GwHfgglFQQmf
sSCPlJV4haf4umORmfjLsprh51nOVzglWsiXtmE69timPGy22m2UYwsuhTpbUM7yjqWlCxDdKPJ2
73ldu6+gUO3LkBtvWeioMJwOIlAaQW0zW5JV5vPj693tBnnk9ec8Jn4zGUgaQ+m2M4Jk29Iy3E5G
B06UoYoWC3iiia710oH7s0xiAnftydUWjkKFp2RzB++qI5iURmrSwdgWrXt0QPQAbU5dUskaQp1U
hfpoavrn2IrXLp7UbRn6/p7FoiXtGBdZ0uwNX2/2jRooQioSgNBOg4abe3tVVTL+JtBejVnppw3B
Bxq9T0AwOfy+JqW9Zp4tVVSQoZ1LNtWAfYf+Wc0Xp27jBWxne9P1f83VbtjMcDoZWZDYU2faFo35
PMW+cwqyo+N17q1WQvedBMKkIqm8XcdLT22PG4/IY1JRa411+uykTlySx2MDDX3gNlvkrT3JocJZ
CJWOG9tQ/gpFZQdakJSJcFLP0u5QeCdmdihaq7qfxhrgxBg6J9spAQ6YaK7GLsLkikhzHZSBuVed
geptIAJgxMQeDwFLY24NwFJQX6EmKC5eZ6+LmgJxSFyaXqFC08fH0OqD27SEcG9mWbmy9Wy613Ca
3PA51b7pqNmmYF32xkiHI7HrCRGWYWyrPBP7yPJPo6xcnDmIZNOrmrarsZy1ZnpIZknrdZMP5q3f
6oRvlOLozQNYlDDc/dqkGiTGvvQb/hztI0zjJ93H18UELNhrZffsRNAC04FmAwURF/H8Xte45F31
anupsR4HcRuZot67LfkXuYeu0mShs6qZ+XNdw+Hto5QDJIxmg1PumMtR7H9tSgeNAM7bAThx+R5E
OViOEg945Hhf+9/PAuFBQVVCJB8BXEm6/XVDyen/cXcmy60r23b9l9fHDSATiaLhDutCVE1pSx2E
tLcO6jJRf70HeI8d990XtsPhnhuHIWofSSQIJHKtNeeY3SnGNQz95qi5QE9tmzzERaZ2mRgxGizf
Kv7nV72foMMAhDBj/aWrOE5EG1hchvHyAJCNmAp3/BWmzMTp1jzmFgQtbYcVLJIA5Bi+PoDUt/Oc
ZMOG1dAAD3VSBmapcCYjxEunswLcmialD40Zepq7aJXrDOX67eH21ETDAhp0+RdzSWgrh/I4LO/k
9pBLQ20CXBM0u3CDzMsDVjWSvwtEfpaJM6uYy/uyN1/9hoUwCngJtwcP5tk/vwLL9PdX/DJJsB6z
/DRp0eU61nC6fWWPwb8+vf2DWblwvh08ATWi3NuD9MFdp3V+DW2R7CLLh6W+PGBc1aeAHds/n96+
56UkLyVRaK+NWjenQPbYMZNckwDkIqSWzhWo1cwIFIiwt/xoKlhKIjmDfM9r+Gm2Ox7nnkrSqqqz
5XtZtRrzMN8wdaM16rG2C3OgDc0IVMCUL9/sfqZRY5tPQQvcLsdteR4s4jDaifUiXGawRovNMmuW
QSnH6vbgsFtflSYBBrcD0eWpTxPfp0u5nBW3dwJFIdsHlOtYhQrpdbsxTr/MDsC+Ir69nkArdDcH
6E3xztW5KekZMggJHmmvwdmeZbYNo2E8YZIdTwhdAqYBAwTh2TdPSZKHxxQRGSUSi3bucqmReEvw
5O25Ty5pGHTZUQxJsTHpqkEnluu89qtT1xTbTIKipVfAyd4JHK+ZGxa7KOhgVSOhn5Zr5bYc3L76
t++FDiei39ZMXDkvQJ/62wq1wSWZ82SbRUAkUiied8wKYbRiPidzygPKYcJwdHOzZbpLMSZK+zUt
0npnjon3MIJa7Shzv5jB5JiHEcX7WJH5NAKAwrVxVzOTvmBe7GgBh3xfhgfHndM7iYrnFJDtFY9R
/enn4hIzYn3NVTOevV6S8PISKX98LvTs3xdoDEpp9KfEZyAoI2ZLNiNxIiQt0ljicHoY6moip8Eo
YCRgL4Gu4hA3JeAZoUqI6MUKdWctqcqpEz3mQ0qcQCly2M15SEs5WcoVbFUoXoYnQYeXkCncon02
DE+uUpRRlhkcImfaidlAYkvSx+Q48jHARoe4mdFNA9fapfnyy/LtFsLNslonuJdV2qd3FjoxhMdE
jTgiS+/cCpRzF3li0+eh/5r1yZ8GJMvl9oxePFvAkkUlS/x0rX1lv4+FvZ4M1/rsbMPZSttCfSHy
+H206+3t+27VM0UQERYJmTZvTd6gIE3Usz+UH80U4ghMJT2lunUOAvTvSszqtTJVA3vfsY5VTN5S
Fxb6vbRmtRnDgqHQ8q8ezORaQQKQFWlwOg/h/GQgz45myT7a7afm3XWCE9t5/7u2wRY5EjRejtje
NNuIVs4uzofxub1PnUQ/3B6kxqoj2MIekxqPGI4J66s1GsQDuXoNu6CjMGDjoVWG4ZZxO7XHW90a
3pvEz3kohvTCIKXbGmUkHsPlqynGcRXFY3lobNT6jOrTEx7j6SnKGmMtlEM21QwKHO1Xy6HWNVbc
BMMuPvSNVZGd5M6sQFk3NUec6eKgi+wnbzqTgKyqevP7lNlGrGm22TM5kRLRmefZPVkBIGxN7pXf
ffjip/0hrKT5BnbrpMeUABwnrF9dCEnHYlycoeqFfrJ5j+dc8SKIRUssZ0Qjp2dkf2N7ibJs3Dpp
RpwPDDmMUa1+auq8O49WGfzIFM6t1kiJtpbujkNTV28NAw5StrMHe04QfY3y3gG7zmRqSZiT7Svh
W5mL3x7qbHJsxk4/gBN8wcOfkw3WwnxYrvTY8SRoc7zcjLomfoZPjVtd8ZwVWXeRorncnlkuoj1c
c0xuXKD3EjerBJ/5cDDGzH6HD7lv5jL/Hnz6bHBiw3tYix/1WE13jEXpfSvQTK6nxBOyePE09/Md
+lsfS4INRJWqby1qTjI/ydpHtE/rDmnFymqaYRMHDmB/LM7HPmLaFoAqD0rEIniqchhT7D2DvpC/
MF2BdRxRWi9MGg8spxHgr26K7gPdlbMZtVanwA/LV9+nbeHU3me4tBJoVVZ3DIhA2mNO3VV4cBl9
TBOhJM7Wm6P5A+ALiqiMjIzQw2VcmaXeGfYEgiAnyKSr5/j3GMYbr3KdHwOYaroz+iHcsz3zTmXV
gseiwYUAEr61h6N96Ez/qZsIFVLju+WH8lpj+2WAyI1ARKa4qqD+++ntX5lwMiRVbBVL+LEvzsji
PE72L1tqzOdBiGRleVo346++sVDcieEvrcwZfyjw+t7PHibEAGespGxwbTrAyoF5RNcSWjZJ698y
JvJpae+azm8/Z3yPxCN6tQMGAUxJpkNoeu7zbGGFBV1Yr2w5D6/FXqnQ/sts+++SYfJ7UUzQQI0x
f8hCdkmxXyzAypg5zpQmv4a42aFNTK52PH6YaYkzZUy9L6G9p9oT9Q+GLEYzgCeXAC2aP+ACNWYW
VQF9Q9xGi1SlASClUJ8m13FegxmHSMKOYG+4swDBaVhbOfbDQ5xZH1kczkd71u3FhphoOUn1BvDc
zRP72jtgknKu+ULa7UNsYLI0JixlnEQAZBTOmcZMAZzprsVS6Khz1bcvZZ29WrUkvUPOn5koAbZ6
grpGt/GzNrS1abreIM+z6t/5mV9pYwPLrrkwGkbF6xrv2npq6W9NgOC5Rm3vfYY8vcIKnGrp/JJM
+PPiONam9SBrvc/CCEewDVIMxMZB0ko60GaK18oZ7EPRF+Zyfy23Bha8bSToy8gg0w9MhSkYezKh
7RTrbVkI96WZbLJ1AAJhGCRvxlale2rTLjzSPZr3MlOXJDWjDzyEAMYz4zuyDGZ0CV4zGU5LQoHR
/NbjH3scmMEOsrpInPfroumte510b6MB+88rc3WXdPqzaazmBVTRwm6lv+l4jfryPkZ4anvdKut1
sER29tvcei64ea5YTSFfNYW8Qpf8SsArG1GJ9ddxxBbmcwhEm9xGneCC0DONOa+s22OvJCzYxqc6
az2YGgYUN2GG0x1SGfoKcenumX6VF7sD3Kls45Ig0t4yL66eq0Y2OxCpYv33J9hipJKheAX7RCSd
n+ovHSc71MjGXg1RdvTK5aiY8qVOY3k006w6VwFzXMvSG9mr8TmaR+Kh2n5/e6acfrF2JfoCaxIJ
yAxLgOHWRrmx/JPOoFkV3qScT38b6ph8C+1+DUhiCSRjK4Y5JKrv25ZBRl3PVz0ivLBIcvzw+2sR
JdOdM3gTgkptXOB/5edp0ouUyDzrfP4fD025h2b0wyTjcUgChIWGZGsRz+MZDO1dFlnJNTYm92ws
pOsIzNPDlHb+A1clwQytBdcezdbPqAirTCLgoYypkpcsPzaN9k7N5Lin0DRetAw5C3FaczcX8z30
yEuhKMU0ALg1+QjRLgVmtxMRNMZbMa3zrj0HGYacQfsvmQX0r4/xl+XIHkbH1/csUW7p3WfDkvOz
vEP0T6RgLh6mmgj74ZqbU3eheeHd6xaerFH36q2Jon3u4+0bAwtQ/GBXgGU1xrWCn21V7Z/4ddfU
HN5jiqo3MYagnwZijIK6+lgmj19xVBcbOxmcLSQwdmggcHe8m+xiVwORfPQXTsYwtXtVFb/p8D60
WSyehjT0dintsU2lE3PfeWS5qsEBHujoU2HX+s0x6aWHQFPz5TLpdVGuRFyPTxA/v80qd5YSfnhC
Yp+fbbb26yCyAGwA9mx7GrypDK6hHFEXoWP9HSw7SmM8YESFvUDgS+k9SYkLsOn7HvIaueKgjYj2
S4ldn6z4ce6X+X1gbEwBstcIsCLpMuZWF9BRmiGKSNY/2Cxpcqe0fLFdpixObMwPwoizzYAI+xD6
Y0AmQ7hmhK+/8oEhUNfkf9GjYapmufnd4LFbgh/8XHsVfE47KQmkJL27kCzYs6Oys50TWNPJ0D0a
ZkassUcoSzB0yMVmY5ix2YzyYJOWUrll9q4KkxYL/fqiJUSHZq7/bXKzMKMwf6nc5KFxtbmxewcM
mZDtvnKj/jyVcXjOLbjcgBGaB9Exy3L6j7ysQ4a3eXYeXWuv/ZZ7GNh3FboDLxjzbEN0mFXpS5zI
bWbiOIHe2hePIlHdmpfA/MmiFOJt86LkNWxneKxF+ASq1try0gmyDVi+8joxn7mAm3GVtkxGCaWG
fNnc3aTieRE1WyPW6caZe4t1JQr2UWX2e+4fyKI60Zxl3ZIHEHOXL5vpGCLAhw5nwv72RbY1wf6v
U/7l3Hhjc6ZWvjccNFlBO1xHoJh12skje5MCZjBgwzmJ5JltFnc3/RG1NcDmDtKrmRoXeEbpvZcC
ZzFA4V/ofIFKyczoDmDLHki9PltxcLTM3HgMwtlajT2XckY37L0hvyspurc2JPYxzu9bT2b3Rj1b
x1ZFj7dv5amFnDYXa6Ck030l0tcwNt3X3myhBlj+ex83zlNcv8MjHmmdPCcxaVyGU4t9P5Z6W9kE
+cF9ObvWASwnFwyAg142xT402Orkai8YV3xKQilWSak+FZz156Ritdd57nybZALhOg5f0on0Kdli
ownjTzSR/q6GKXNow3Z8b9ElJcXor/Pchi9k2AROKk5Yxh8Hzw9BtJcqpPWXyxq1S/HC0aAp1bTR
GSXMKpy+224pd+XnGFqY8cYgOAyzP57iOL2bevY5ZUMeJnuZ5qtFVtybBF+o1BXnLhpnjB8ciWTq
xneMJ8TwoadgwOSO7+xZEFIGzXNnS+LMwvSJGqLYDEXjE/DuNAdFA2PpHYSX20M8Sn4vkMOND/a6
sVv39faQ0tqdBBEXcT6+DzliqDoJk30siWsKHR8LjmGSMdCR8xZwO7YLFDAWhM9D1kYmsICBlLlc
V590qh5bGfwyFEAUV/dsrVgKko7y1eu87L74FBPLXdKFMXIqj+BExjkIUjIMwVmf7aec0B2Dsc9r
OzOo8akEetg43KWs+wBACh17eKsyzl8NPy3PJt3aJES6DQrwx0+N6RRDPF97VVOdhQEnLA5NNOSD
LY8tor2itazLpBfiXObW7E0MkjmpTjknqdvGIXvqHLu9JL1/FzpjRElZIjLLGTgbiFpcF212W9X5
CegmWCgutLSXJzuN2V17zKhoYvrPniYqMAs/tXT9t650CVpiO4JGtAze5lEVuzeK/AJ3S1Y8IDDZ
9q4Y7qK9ZZYhZsA6vaoo3vSWOVxq6JoE42jroQlt91h7xS+riawHdCznoiV1TnZOcXUL61SMdcJA
Bs9mPAE9D7wkJhXl1JLP6IngtR6m4VUA4BVN+oc5FlFtKtQEQRs58z0/2IwBrOgcwjFmn6S+uAOD
V1MPEm1WxwjCbAnQ1W58SIGdr1g8skPb+g0bDB4coLKrVo5nnEH5HWTW5MAeCFX0gkfMS8V4eDDV
a9TidSzs/MvH3LykR8VuE74AW8wIdEvLj6IKGeC46kcyZncKn8RMSa7moPx9XXjJKVeldaFNZV5y
Ri0X5HjtaWiMu7aotwVtqQ+3R1gLlTc+l2Hw3tITPjDBo91H+U7P+TFusDHVMn8NWtE9ScgmKie4
R7APzc3G/OoMYmwyg5lxZ5mI25iaHhVYAuTYuXwzPRnv4smg/Z8q8SYc5ALj5GYvQw6nqPT0n3jO
rm6FTKfv4pnyFXwoQ23I6QOTZBHcaav3XiDeXCJQkzStwCjCQIfSOx0Ai+OFoenB7g3k9U7Q1XkY
ezOkJtDvji7th9u3okh726Lsq4OqSnqG3DWz2Ay23FYxtFbkKvfILO8moX7btLTWZWe853BtTkFX
D4+xHY6Plqrgw2ABZHLTISJimpwoD93/aGZvVHz3WJVqINtdemAeAyAA4eUhcYSk8xE6d4moH1wk
EK0nwsuAXeu5pZ+Bo9G4ul27mzW53VjTIAkbErJSF58ROFfPjuJiKoxyQzCJorVFIL0x0ZwsaKoe
PCvy93gbxcbIyquYMy6+OX8ErQL1y/ZZYz3r6sRxfQhDeDGDVaJlmCogvySy+00cbMtgDi+Z7f/9
EPsQXNJiznPWqeorh4p1vj0YRGkRXVX1tFz8bIMcmzZCWb8g9ree3K5MD2aMHbwKCfggCi6uEUCA
4J1Hz36aEmYHTYsBnIea4BHDRoHk1s6mZaq6sawzmUnphwVaFEy3BZZtmv8mfKS1TFBxGhCOHKII
ZZ4UB2bR1jbzoDM3YyUe4gaiJm6/9tAbtA2nwRjw5UNVauikYuApPJgokbez4vqlc1zvTEvbO/sh
sH+dEEptOFDO5lSXd7FRzC86ebWXdTck5WDf50PzijSEQl63Ar6J/pM7yEzsKZo3FaCLk8oQazie
zg+o1E/gMlDBFF86yMPL1N/EoFP3MMRcmIF5lX3XXgKoNNu0FsbRsMLnaTbc+7HsnNep5XqPMYr9
s67uI2B0TKTpUaOBa5tPv+7nD2LTOIMBi+9uTxGI3DkwhoyRFsHKLIvoJEbLfqjkVCMvne11oapf
UrfycRj+DIPVPc46xMpQogbqaMFeqCV3qQUvhD1nRnUKWs9DXaLsKHhP7LHfpYNpHkXcPXKhMckX
QDGCDr2o0wQuTE9O1aisoCFBuxyIG9kG/TLAjgP7PN4exnu6PvWpZbRKIj1yngN625OTCvM+H+J2
0wzFWy5IjkBoLD+cej7ks3QIzMY4UJbHspTOHxti9mrskpFsppqEitI/DLGJ3LZMkyvjQP8+XuTk
nmxOqmFv7dm+/VxApKgaenqpjAh4Y5gK8cMNErSQsiLUCVgL3KjiDylVlDyxvs+SwSYWOSLkmobK
ySV/QtrCf0Y3TYxVGtmH21PEXv3GxZr7OHvW3VgVaNZ68E6px7UiDfOCmrnc0il11v2UmZfS7M1L
BrAXwAm3REuG+mXsPnJDxM/C1fqlZItshOKjcEzzGjscitAo/v7q9j1AePCtc+AOrYF8EtPVi8z8
C22U/mOeaHFVE2FvQJ4BEDcw3cKSJcNCg4QZlRRPN5w+aYy+yKEZX2KQPrTRSYEWDoLlbiBDRmlS
TZMMEvCse3W1b9wuOJ6/eEsMxuKk/Opa7wpO5inmUt9Haqa/aLaP3Yz9hDELZXsbEHulotH7Xlyy
InFRaEdhdsxMNE9mgXiHblzwamu00yKCPhNl4700MZtFsV6cA2UG16ZrTuAKglO6y6Q93CVZXxCm
0gVfgM/QxlcOoW3K3ZWt82dw6fxaXYbyRSDAqjMTqqmJx8Sci/QD4eJ7yHDyXMz8ioFq/Oi0yBNK
3wifWD+R26fY+GA/kq5RMSrI6jF6uT0A7cJ+M/vuSQw5oBMXRtVQufHd7SHuGHDUkfy6dXAjdJaW
EYabqut+BEvksQ4fiSSzDqkxdoeE/ivz9J5MAocxszSMbcmkDXm1hQsyrgFSzFa+R4lVA2jMGer2
bc88KzUo8Gwa263b7s3EoP9kG2oPnco7KNq+67RhjFdHPiUQk8mD940HzSfMwZ3XGjzonnGAJs4d
0EupaChb8qyW9nBtD2J1c8b9/wpKYEppYwb/X5MSLl9x8fOvkIS/f+JvSoLj/AN9rLIdyaDCk8rH
zT/86Pa//QfTnn+AkvEsEAqOcMjJw0FYlFQp/+0/bPcfNvsd4bm4fb3/REmw5T8ob11luiabApYT
9/+GkmD9m4PZ9lxUKya/yPckwATn35AerZuYRjsa8wHSkSJRgbHGShCy0K3Eb+vUfHavOC65oa7U
EcHFvxyox3/6pP+VpGP9m0WSP+5ZjmLLg43BtGii/WeLJMq/soYvNyNEgtq0eNPO2XAP/NvhLEaO
WHOb/rGG/9c/+29kiM4OVN/E/NnmV0fPJX/AnrZFH4efKNBnVe3Ykfzv3+m/2W3/yxtdPoV/8YKm
jt8EXs9fRIHUzU8WSjm9JUh4iiG7/R9M4rYr/8ufoy2DBsEVi1Pcwjz8n/+czowqCfu6OTAjCU6R
4+5x2z+MLUoubpr1hR5HtJVspPHzQHiaZJpcfEaqBGspljyRcqsoZrqUQII5c33kyQywGdCW67nJ
4Q8ySUEjZXa72TXfAxeua5nAwpxYZLrEJgPQpz/I7kQObgE6NZUbROHtPiX7C+5tsI2S4SEwaurY
ZLjYDrSreCZFSo14e5jtEH+2IC/hubR45GyUu8zJILqYI0kXMDMbhi8r6eT3QRtHJ8wedFQIGfY1
sSfxeJVe1dM5cV/QswYvl46uFS6t+ABz0dwGrhnStINQE2nr4DRfbP048+QX26dsRWzZVcERHgqi
be1MnbSDGg91CXVaySxSnYqI8Z1ofwNyvBcBdR704h+Vd5e4qj+l6K8DllutNWXf8D4tQRBuy5Gd
EwsHpRNsUu663UBikEOq32IV2WbOdxdDInImHIJzT3gdvqwriVXVuqpgp4Y1Hww6pCI2duT80J4s
meE5I0pz6q46/Q2BmEpuCb2ja7sS2DioIXjLGB8WUTiE4vmptMp9NWTTtumGAMYccNl6+kWSJ8g6
cs7aGbl9tbZyEhYLon+w6cQUBOWnG2K5isGuddMPzMhr5MgNCFJshOMVZHO0zqAF4OCmoebOP1Ii
NKn+oJH76nRNNrgH5sJPtLHuwBqnSU66RvUZEONmuM5OFJ69k05/VVX+Yw50gFsCxJbfk8vxak7q
YSofnRpkaaqBWEEIjStALUwCVp4TPYeK5YoN22YuDP6XsoR4pu/YSRIZmmfDpjMIjc8dRiKZlASy
ao6aV4nN4Jh/acF7PBKtmlI22z9EU4k97BeEGrQzkcEGAviZm8R/6ZR3kJP5sULBeZeiIljnkuai
yJpfwElBOJf6jw91A6WFO247ss7zlP+bBtCPmZGylIWcc2JeMPygn6yyWtceL6S2HVx41E1rs2cc
ZibigoTlUDtEukVMIVeuLkh6bJ7tmdMks6y7MvFDhKb+ojonayQzoiMZnNtCMJsYas6fOgXwFZHO
U04mc1eTZHh8IJwy/EBf728ftO+x6NTBl+d7j/wushYoFLqAgzGIZl/BK+avtxBqh0tYiacJy+nt
9C0EdF0yb39bidPjKM+ewikhiTbURJPa3jP6zoyxPO8OO2ZFCZLC6FIA3FD5H5fzZpyKVzjq99TL
tLIzAsRrhwhtqoqyrBZTIznwhk8sfL8UDONChFMMRIwlTSQyD32X77h8z65wEzSCMPEq6SCxbR7j
YqRh3OkLPfWrUTQ4szoO3+3MM1OmzV5PUl5YfeKL5kyI63yfJAGm6gBO3XLFla7JCbMn2JDOH+FB
48Q1W6OWOvSqXHWi2qYh+jYUMlydWJVWjWH+5Fb7grwHcC/mRpsr1VoepJI55E3WeLtpdr4zXHuX
Y6xV80mIC+lafvfENIaWpE8826IR5HKe1v1b0Ddi2yl8eNikYeaRZbJm/VxbYQbQucOOz+nkUYPR
N2QxC9t4wyb0msm3poYDaHoVjMnceVLIYdF/7fsoJc++nN7oGAwUklziQMQxBLDk3z5PZCGTBi49
5e2lUyheybIjNCjgTaH5NR3+SBJCC9IsVP3EJ5J5LP7jsClE8OxVHIqED9WexU+ToQKXvn+gCMPW
jZ2YF9aOfLPwyyckqE9NP5ABX1wNkTa7Jp6wB+B/Wn5+nNudcst3XwzXup+ujZ9jXw6wu3E6m/Ho
ArMcrx35uaEbv4DYxEjCh1gM9o8oeZ0Ql1ljmvyzidW1LrZ9WAGRaOQPmY1XoTgbWcvA7cqnwc6e
6Jc/kcr8l89kuVdE04rlOrb5RKERM4A10p3d45Y2PdjSpO8yRyEvwTbIgZj1pTM5FIRCVMTH3OmI
wzoui/tosAYRbMdhZWCv0gTm9ED3cxnXrZtpvBA2yl3TX8A/jfiJXYO1MwFJ1z4ALKjn9m1KD2PP
+knwGXw3D2zsaExH7IKfyyGZ6qWVaEPIpk8DKzCbqPHn2xvE6qjgRUen2wmvqvaz1smpwNmz9wlM
42+u6Y30YAzU3qVpxx2ZfBARbQlP4LYVTMHW1PmTa2NuqqtPJJ+/mpREcXIy9zeB18RtvKMusID8
7v0xyjatkIyUsu/ZWrLQllVNBWa5GiwKEKuZmX3NbbOKB+Jf4PWXw5DSD6bpVlao5cCEL+AD/ZRM
BX4mv7G2XsMcKFJ3TQUqwIqaibCE/AmWO2PNcXgkfOC+C/SlLpTBhJNFb7nzRW12kUn7ZKNs3aoy
euEefeYjDDZJX56aVFDPD9dqdPOdrYhORsxZrNvR/4vJ3T5vuANEiM43Fp5F7fEWaGNigVLV1phh
zKPyDhGnE7kDueDqk9+QkCe0ZZU19lBMxcaDWIOSONhN+twMr3OYb003fWCcFBI0U88E13n4WV3E
JQsJFqsoTtp+m1uoKVHpgBoMNcMixa/ipvpHk0xU5fZjkgiLGyDaU/4rW7Lh6f0eKtGLd5AsG9RV
DF/Z1pCjex6StjtjjOcsVbu+yMXdTIDuysY1jtuAsI1BfTgup3JdMvkyR/E5IBvVS+BQVGnSkObu
2KOuK4fQf5hpMUZzZLDG2l9j0PaMmtBW9IMm7C0ripWHjWsTFR6Hk17dDk3baz+jJRGoFMneyL6N
Mu24I8/cK4hBWUWdYbJok8RT20AbSJtfjWAUTlrwivqhRTdWSJJPBofEA4YAwbc9gf1PW+PTaKFg
RAbMl2TqD7G7LsMalgyWEyhW4pm+xrGhn7pJBFYIXREahuoBDy8kBnSlm7wZppXZzd7BYKgn5hrX
u1OcicN7Cw0Wn34UcDNQW0EJQFlgMkyy8p1jVZuqiJGVQZJjWwZBtrZy5H6zig+9N/ye3YpoEQmd
tVfgAZaA6rZ/pc1gIyYxiFggg5bJjIcXzztNknt6YwPon/UfVruB1MVxoQAQBDsiAPYGbGCEQqwJ
ef8CFAEU4vYi4hqI+qQO9sREdyYhNP4kLTHe1Chm1zaOI64PcO1RWeq1jH2xZpC6Swzz3QgDlN6A
wB05moe5asHTmqB1GerTVmnREVKEIkG3XycZP8vIzTcu8TSnRmBMbRjSbKUf0FQl/BW2Oh73cfTu
bbTaRSxPDfde2jAlmj7ih5V7HEv3O/BsGD1GLvZVs7Hm8U+PnnfDNLxiPJsdWYDZFLQBULk2jsFc
V+ahxWJVZGikUBajS3EJgKr+xDknRNRHv23B9GiayVtL4PDTc5s3PjveDenQAe6vTarGP7PZW9uR
uRUbLcQmTFi4Wlhya8NHJyd58bczioUixvzD9RJc4tJJcDChGG96Aj3Yik131kBwnuiKgp6fKA4c
CajKhESuyLPM1glhp3ejETxm6k+Y8WFrp0wApxUXlc7Z1kYFu9ZwusdSxdvJC+qtjGNcK6i7R9Sc
qc+g1vZJcffxaq8obtnZeKifgqKVqxkcxc4NNXd6S8uNIWjZ4UzvQpFuM6ovJlm1u08HRRednmld
Hmev6R/zeGIZwEqowoAg9sLbJdphdzW0f40NN2JyCr6pinpIfGioq9pmL4x61JCdT/0QckenL8xp
nGxaiMuUPngYTPGGzLBegyuBIh16MUE9925M9oiMLI5VgOG0itLnCobLKumD17Tsor1vIeJtOrYt
AhIDEz3WI5rcfpSyKuY9bmMl7+w4/Y4KwrdrMqtdQcBrJvr1aNv3Tqn+dBSsaxcp/b5Rot16lFuN
7QL+EX8VNkj9hrYetUcSr2rB5+rY2t+PTn10FBhRcAwJU9vuPXP6Z7dykRiWiEpUEB1DLHerDMH+
U4Naq8emt43c5N4Iu7+QIwdbVYEMKKfkSo5xtDPEMBzZo96rAnsg2X5r0qXKnSX6+qzZWjD/pWnW
UmymCfzCxlkFFQDThDCSzSw5pZ0u21Ap7Jwp1vvQDXayGRfHiverTeHzN7bxElfus6h6h2oiRxgm
Z0ID3HAH1IZds0UzrtFsYqeKwJvk4PcqvkgVvAQXUkvUs2Y0jRgkReyGYjqx17ZJVkGQki4cwgW8
hZqpuS2OPPt2YTdsLMPZDSAL8RG19Saa8P+OyJvsd6Ki2q8x818cObVHdlblKhudgBy1yIGq4bKE
D4yx5Jgz3+e69gf/YZhJ0YlpGUTdgCZbI5ZOpeftWlNAjLAfoNd/gyoB7GPBVMnC+2Twh2OB+CCA
ZLjPq/HbgyXKosh1ZmkTYntQULt7mqz2ErN9BjKlTBJn49qhf2yHnIrObjRSnJEqTrd3TAe43JJm
ODids5kXwZGYZn+pNjk9iV9dj2FDrrwy9v2wnGmZbW4sZe4l007+9m6IqBgbCxX8wGoJnAWnT2zI
Uzf2x9lgrx/V3rTjo4oY7tGBOBRQn9dMe3a9pt9QpFuSxVlrEnfdInM5+F56Lofq0mbAOHwHOHLA
ni+GBoLeiuzoaFeNI2mdhfworGrbWD0hyDlQYiP6HJJtGv9uTOKn2dWsKlV/lTaOMw1LILXsU20G
d53It7O3gL3RCAVp/mTO9U86TUebW/DabwoMGImJCb7k/BWmPDi6+DAndLwlsQhTWT2VsfFFCDQk
ZUHxldP07SfGOUy3Vw7bnJV2/GdgOHrzYJXI4EnF/GMOab4qKpS7AsLFngbzbk7delOi7maW8twp
KtkAnCcIkPQ7YRCxMgt7WE92NUP+SV8K0kfJBJgOQbDtUVVvnE6SQsnMrPnvPJ3XUuNqt0WfSFXK
4VbROYCNgRsVNKCcs57+DO+/6txQ3b272caWPq0w55jkBKD1EmajJJ5Rw7YjFWCDGYElwMBj1tr4
YRLNExo2p8nqq/Xwi6bhZSygC5ThW4kiwtFzchjNJ/WSLaHgGcJeEQnvKGL1GX5dPepek92cLCc/
ND2ZeRS0GS3GmUPYZGau+5oNRY4ZOODdPcytcu0S9agQ2+e0YpUGSAX8IVfmrQqjvciBsamaerBW
DR5IlB6FkEkK8RUYtlblUgtI41S0lTbxzMRZCWqAINZwjQwMd97cxZL5yQy2IZxT4py6UXWjurjo
ncrJzDTJW2rau34sLXegsLf1iUMQlYWnNyMqDlBKHSAmZxD1N50iyZdKIArt0DpPJ+cev/o2uQii
OW6WuMd2mw5/eky0ehoYZcWArubtkruIGskYTDdfTXafOdzDthgdNDfhLn8624bQBbtXQn6o2OeY
xr1eEst/9neZ1rTe0jxkJhiOnuKcLDne0tQMQnGBnxPzEzT1aTC4HeMlB9CEzgS+qwC/SX7Jp+7d
KHvUXgtR0WOxnDKDQIyRSBuKFT1YjGyFVg+iRXoa1boORW2iuVijElIrgVQqcWbr2Twe536e6dri
xs4YCW4Wwnv9hRS5jaC0jqXwuyqvlceQGgf27JO/CiiPVBVCaJWhXE1XC/1KLSA3TV+MSCiIp9Ou
SqMoRPCCR3se9Zlo7MSw8oU57bjnUipWI5ScjmhZX4miAuhZpG2gWXXusirfcdfeIEqeZSM2yHLC
BmwtC+lqEwhJA2FcrVnHqVhbwlDz7SjL57ypNDCTsqtGzRRgpyNOcxFBY8UMnJo9Bw6N/fNZjQKQ
9AvaNDCrLagfHtg4cSl1QwhRmYHUeVqbBwDOADYTtSYiMXfGZUyrhWNb1k0qOSO8WErlFhNpMIXI
jVRDMGhZrFfzupznaXqEKSHjugz+gkDsHd5QimVDabcNFBnOxfQ+Pl88abPhTu+YurIPDaZw7J1R
LnKvVRm1NtojrADByXPoQFL7qQvhI4ds5OIpzHdrxlMh1yxver6BstZuJXZKFJSmXwMnjrIFUgBW
8KA00tYZOXulOCROs7TeTK3D4Krynpb4qTzMiKjsWzed1V2+tHtdK65AJnFOWDwxJ7hqTp+5BEMZ
vDOlP+kGtw8semnJShrKjtwNUdAdRLfE5kDjYCdNuzUoSQBImcVb0cB/4crJBYK/lu6fHqqM65CY
WBHz2xwkWpRAbGkjWqMPvUUnF7l03Ajh2nZboYXBf8zwkSRa7hUp/yt1fXQwdw6+plGWhwNK5k7i
mufinvdMfH/g5jIUzHllraAiqRHOYwoBbJ4PZSkVDhFO2UWthe8Sc2qUEekm1l9WK472FLX5hkeR
tIs+deEPvokVAP4CC99hW4krZBxaGhXodFkq4FSaEznIlyU+ssbdkBRPmhxovIBp7zVRSlKCaSCs
lSjcxsp+ShLBHMzdEKLv1UpIO1oaZ9RE4pEB4zjNTMWWhSYbdG3GODUSJ4N69Bl3DdaI64/FNXgZ
7BOpXAo3oxyhzysTmBMxjlGAqzwZ24LMP51JENZODqBoYkqr2v99Z7E3b525wMnDPJzJ2b9pmt3M
WoorxIS1s0jcTeujLuBCiPFLP5+iiWAVjgULVehWCAQDiXUQaXmUrszGq6k5T7JZUxLrvQOP6D71
5MFGLeuAUOIpIQ3P2lrW/VbSz5PAALoXt7lVkXaJtI3043DPXprE5hzi6BJr12ZJ/L5WpueH5mtj
7Dd1vR3U5qvRtssTsRU3tOSdFn7rYfJMtTpRXIHDbMktwdxtYPMGbmg+lFnZ6yT4jiAannq4g6Az
xsYxV5D/YCG3QoLffmUtEQ+pxXHKbJQIDY9s3B+UWzkw1fyk40XSSJRyo7RbvOpl1g+KjsKfEZ3g
9VpBiWjwzOvJTa717hDVYeUAz7yhMOeE77CDP5uMmFhkUYuvURlvUTyAX6liKI+Z8ggzghCa5suE
usYHDoQorr9qoAvLsDzSyDywJ7h2EofdJGDaxfi6Ipyds6V2prpCgsyP1qLJZjD4QPB4WwX1NkHd
IKrtKLBztDPkP3ZUp7XLFf/V6eurKpQfJHjS1wnt3uoG0V1wTjIAI81BqF9yInmcjodltmqCt8xS
zxzrvccDa9eJdSDWmFJeqf4hnYC723KetQpfljfy4D4bYBVer5Jm1vO8AxPLwLPiJB8KYJaEDUF6
M5AdcC5gcNm1uUHKy7IRQ5WnSJN29DFTYUdzfBwtEkloa3P2Q26BR9PR1JdKV61X7JvgW2kCBb5L
SXoyAUgmau+amltjzaKnLUqOXk7cdrtwSzpWGI746WDvTSYgxTpNp2s1ErBpzIBAoGImyrljvuSl
qgm+UJ8vNJIG8/NNiSyINHH9yGp+fYopH6umv4v6mLgyMDMYxBXghRKE6TTyjAaRPZJMgqttoOgE
nqDDeHt2K8Cknk1eHjFFUHFh9ajGYiH5brNlPnUaxz5Qc1YhUcproPfDLd+5PQw2O7SqV2lUzKv2
TOB8+grcUl/qrSzXja8DwbtOqAeK32m0vtHjXASZ25ygzo8ZPRKfDt2OeRPamf9f+mTsWVin0EOm
zFkQdoQiKeBTwlWvQMu3/2tsewW9EkADiduKlBXi34qrSey3O6QckDOSY/MZlmkNlCXwuW8joqi2
GRigjgRSLHhYngVL0zAikqYxJ4fu2pUkNMF+u8xpWR0mNg5XhNmjIr6RZoZVsRX1nTYnj3Roop0g
5Z2fLYovVGK8r9jV2WKr37VmUje5imVRS4IWdBCwKydTWTE1TS1v2iJ7GY2xOQE1QJeStwG6qTSA
v5Kaq3DMKuUWL/NPJzTshhj67yn22r2G5BffFTgngRVMSDc/zCtPk67ioQvFwJFDnZOK9wwoq8UA
EHGZdiekNdoqqhZthEfTuovUMypoTcJqmV8BTFj9/56FkcA3SOUXFAA8DWYdCDKPbBMmsyIwAC4Y
qnr4iBqY2q6glSQg1MYNDnfH/RyTlAHfMAmJ4Fxn1ogiH95/Bz2KhdLuJkA/GolJTZx8/3fpIrij
xRdz/HdZ86xAY8Z+k/BHshaFkGIdxMK8iAC53SIbT8ka+RjQe9aBIZCfevxUZ+NkjiIDhed9Tr/y
p7R87nL63SaIXfKm/hui2DNDvi0kVvibdaW44QL55Xk1jLl1s56vsXqWW022ur3J6KKpnhURc8Qm
JY+lKoHlxguDUIiQes26F+HGZk4qvmXN0yx+skUxivkDaZ2kZWvyTk6tL3zfwg5pmlfn5rJJMyqA
1ChiW5SG50GExztUmXfkY3gFXqkwWNwZ1cqAjkhQelnMhziFmA4TIGp61spTee2IWWRYScsu/KXj
tOAsSQa3LAn/MwzuQYUIvqXjRcr0G/I6CRt80bZF+h1ZrzWVo0j+5wziT6olz4qRHo3GTkLktHax
tVM61G+oAhQ3Nvr59N+vUOBJLheqxEJ/TnwrRLE4mCW+WUqBROQR0UfjtFFRrIEO4hlSKyaczaW+
Y8fNtlK2MeYrilKGD31BbFrc1TbORfzqJqd1JIEsDvfsK/OdNKJdTGPGFLKFLa4WlWhbTWPkMGtw
4zSi6+H5iKFjvmgQDxhYFMm5F/PfXOUpM+vtwEjBdHVygN+bVAla0cLvpn5UWTxfV22hlUwuMZMZ
YrvSn1I0WJPKJlsbSXHVIfzURsFg3a+ACi4+lykaGGXnVI3GsYzddR1INdX79GRZWAWaFepchNmh
fBrvTJopAeB717k4rt4XXjn35AA0oKW3qyPLTTKaVh7ah0pjsiBjDPGGpk6Iqdb/TSzgNTnnnq1B
AGlm5JfERH0AYLngSXO6VTvDHRd54KVw3ZR09FiDoYlNlr+hH/dpr2DtSqfLSB9ha0n3gVArYPT/
E9YJgbel5OYK4HA51kDvWuw1sErSHaK/jnoBQNPoG0rv0gHdqmYcYHl1vxZ7eZfoYuzO0a7uDZLs
FEYtajpSILNaxUOV6H5vaJ9yIq/Ev1YrL4p2v2R0jvz1UJegmpZi7LZNnZ2KGhNIKWO21YhGrRCn
BlI4fgF4IfMKsS2lZR4w17qD7oKIQSamTMUKCj4jgtVi/0mGOPnneGEZjJ2MDMuShlsxoLp5TsHn
8QBsEQo1TGX8IneZ9qwewREIIWGUagur9anxtMpFhRKnbomvObEd34U61J/JSK1dVJpHSP9ENhbS
V96DmJ7zHAIWV6Obc/H6IUxrrzLGNigElp9ghA9KtvzJLETcYVyIaGS2FKhZ+V7GLDstvGccXurs
x5grQ33ay40Fp6QKA13rqY5kOZhT1O0ivD72RBWc/wgFLgI8EbVJglyP+GXPkCAe43axlnJ6rUWs
7Dqa6i2FjeW07PpMY21eDBW4UqMHQ2VdcG4x/FhnmnBT35SCkvl9Op4zdSLxai1Mh4mrV64hwxT6
oajRECvnxrk2Iom2w4Ls8t+Xiqf4TpHKGFtmuf7/L2WRC0zq1F5kPqzqflN2p//9U/aH/Kf//i5G
p1V5/+87JOKNuA07R6xAZwHnp1chwrR8jszj+bZp0Se+koZ3Maq17VoebwDl2zOZ6hFLtkgJ6GwK
bN6yhQJlta4Wd4Cj1NJiz3ENyNTyM3g5zpxGZytuha8XfQXf2nVP3qHBxVLK3+Q4/GbXJRKkbdLn
BfrV8Fx30z6LiTThZ0h2Yg3ZMtU8wwRxiWnLOotyXYO6j0iEkpNrmbA9BmOXIYD51TTOMbzrBsI2
Im+weLavxNAUKzkz4US4GLJ4YVIJ++orP63rD2x6PZOE6SMtJKeYw/EIkXXE8KEWqAOealBLOUaY
e/wl5zNUkvU+1yQEstcvHWVIMjTxc2AlvCNFDR5HLrTx2FR4CJMabCsMr41MyYRY3U8sZY/OPqOy
zl6wibS+kFX3WUaY8WT+rOi+OJtnPsFieODEOehZ/YoAlDWt3F/0NgP9pk9oTrp2z0yqRG82wl7K
R20nQDCgpcrUrYLuzyG95NlhkTup9k5mVH+MFinStfxhVYBAEgNDSFjz8e7aaGBS2tiVlO7F4nmn
q8jzLGVOXkqlOo2TYdgxk0NPijprxxZ/24hslye58vsWO285RW5aFKzckVaZ+sJT2EIKNiUTIfSG
0p2GlQoq6noEvnIRrKvVPsdoVtCxVmP6oA13VDopjffix4lcbxkAJudYRNWdOz0dKcHZy+9SmtkD
QYVt4tLBPj9vyw7tRxKzbW5QbzsLvnpY6D1+AQvEcFZysaPWspu8aPZAf1l91c9IolCXCR7k/s/q
+meNFcOvY/OlricmEyB27WZhNU2UMejdGKSMOkMrKlp9t8ggQpNu+pPTyRkqsi4tdnfA0f9SRXvT
puXfEJMSaiTqQTO0Pbs3l8EQw0hJaZ6TpQeyvNiLhvLGRaydiFkPqaDzFp/dqr7qF1NIhusA0iiV
AdkWInxSBfEyjPJQdwEDGduy0Flg48XI2W7tWvSoT6m3cQwtdQo0I2doRkO+afvC3KeMi7ZxJ5BH
P4bWtlGwI0waPwaXf7GNLF0BUF919CCWfAButgZzJivHNKyx0SqjdqpCNuxpfOwwvJ/QQ8leK6fi
xZAI4oGSVW5Wtj0oXFrTBSgcvUjMIV1N0sYXJrCkEQia8KJMpjsKFHBmVMyvvcpqvRX65NaoAhSi
thFvg9Us0ASN4o5kp8WSTxh5EessOVmUw1CjoVK5wxy9DNu3iTbGKVIAKqDcuMK1pH6LQmrTWRzK
t75hiVTPev4mmcQvFBN7YbGtUXVPXfrWPb+pvJCQziz0yX3OordwYb/UU6Te5xIRATwX887BxEC+
q4078qrKkUa1vYSZhRusInzBRB5ltigS//ttGq/ySQsraDTJ+5DrRAlM7NZDC+ZB18CYSzVtm+jd
dAojdcTjlUynqayVwxCzx3z+ed9A3autYmRPZUBGk/p9mxobadDNtz4z7/2ELrJcv/P5GTmUPdcL
gpR5hRl9pGtPvnXcsj6OOtJwZ5Ug6DKd/Qqkg9cNENrNkQ8CRzWhpGnyj33l4idtC+F+1FHIV+xG
W1FajjJ1CYORTPHAmHwJy3oQRam6pHo6BWt9mvB/BTm5MJeVVyyk+oE88Z2VPnMKNI5jNsD4VzEl
vxRjiS6K1x9mrbHPJiAEUsdGEEcGszusJ0+RI16quGUALnggeXR0AcZ41CBF7QCtmTtEO4pbtsNL
H6X7vq2gaECNRhiUXdok2QztlO7mp+YrXDnkx5F9MrzOA7axycFygiNP9xjsP0EZdEswkT5LscKu
Q7y7VyzAmcOUgVt2kp+ndpTXgq0XA1EMZUF/BMo3CZ99LVsSZ0IOyuHOIVKO3aFpeTToccPWTw/W
CCEWQrAagQDJqWZMAh0qSt1Wqo6CPR9FripzPSiarh9Tik2aJss3lWXYSyqmkpIR8BkXCT7dcd8R
PW2rIf7N2kyIV8C9vOHy03hhZ2GcG0Ssqz+NCcNzY4n4tx1SEGOlSstjbTOQeJCSdOeKC3UIJGE6
h5TFoooRRpeaSwT8zVYYinFsA5aommVHKyRHydsK5uUlYoxwMMgWAbshhscuniDHgJkiuMTaIYlz
ykpR2f3nHCUR9uehIfN0ZibAD7lu87hfL8YqyUzqjqYoZaeOPLxlGtRDngA8Kg3D3KkjpJshieGz
iUswRlhIdE0+sxVEqKooDyGtf5e8vccImbmylrNesyyfNUnBZsuJC4x+tAHm5RsI/gwtK2a1Qwsn
OewYCkBshkU/nRFaEGVAFyLqhJiLaugtOmny4jI+KjLodotoLU4ykJNOhNC0V0NaD9k49+pQuR3e
UXuo5WInxGRQjPFwmJGXbc0F4n8K3uJAZUZ0XDhiYqvpArAIggaubrR1kP0Lcj1ma94RP0jCYDt2
QU20HOvYwaczyXeaIbQevILjUEUfgmghe2dkTDxrc1lmHCVKK8FtmKJ3WaYNihXzOfzZtEZ7smTA
5GqXk8PQANUIM6XxrBBxVa9Hu8EkMbip22un0AGPFARgLCdmqGWsuOs8s4sFfktls3AxjgfD6P1p
zsGhd0Q7PRtH3km7hWYVxJisDEiZjAtQEIxagCZVvwp6KzvNoOXewM8DsM84AruZWciNupeJ9NGN
CM+8EqITdnNI3ivthQDO2CsIlETlYTElRIznTLiZGVylb0oU5juA91tdlPW9pfeHJdX6jZqmF61a
mJJgi3SURh22RjLRC/UR0T5RRVTQOrIfrJ8P///+7L8vwFmlfbhayNK0dmFYXXSaW+iGsmn1bhNp
hrhHxkZCkN6mvho2xVaZF3GfPP/Df7+SAfYRWaM9J+J96JpHE4T/dYQrITtrRG6Lre8SYCUsr6/j
+4Tc/YZRdJu40qV8Nz/Hf9ZBYl0YPyTBFxj8epRV6hvtgnptuBBUb7qayzH8UmBQTNeuCSy0hIL9
HKssgEr92LKlj2j06yDdiJs8KD39H39wrl51/ikyeol+o7JJ6LviRls/jNTmxkBkp13IcWkZX9+N
Q+KvR0H0hc0bqEJ8aVQl65n8EuvGilD8NrbyKVUc5TX71g1COchptkl4d6Fllj/1Da6D1RyN+gy2
Ub9Gb2qx6ZrvsT5yIJDbq/AcYZVZ7qXOg8UItGSIfNIehiPK6AI6SMnAzrXMIKnpGHI/PYTgLjhe
XprvCkDXpsiPpnEThH/86IjzfOWekaSSwVKwp59mi7AEF2kMSN6eT3BC6tapd2TxZLfilapbLbeL
RKpJgGEjv+IhGbblW/omfCIlYJSE7cGrgkHzlDf1O5eBD9rK7Kzxb39U7tYO72e+GQq0x5uIZaI9
7psD+jZSStLP8avAzHeNXfPCD7c46r85mB71vBvf49vwRnAzGW4+O2Jm0qu9vPJUQ0IU0HFKHnIR
oLGGTc4y+droYO9i5aImEW6pYM8kY4ze2Lthf1rPWOvSA0HlOB1x1+B0yTVnSp1ut75OG+wvFeFS
HGEe2y2C8Ww+m2VXHoo36azdyslR9esgb0Cnhkd1R0L5OOxm9hCv4tW4yRjJuHAgvXFdN+77sMMb
sDIbTh3hUOzNI4NjGslbusVXxxUQ0XGAi3qwsBv98rc9Nh/Cdd7lKPSDYku4yv6OcNKLj/Dim0fS
OQhqmCb/6yh5v0jBOIknktUZ99sE4GBzOLc84z6xQzw4gAtlC6BYSoJJDVBi9DxUT9Y2RnzdOcZ2
KWxR2aZ3U3QGOll4iwyZuVXd4QYe60QfjpZgcYAixG/5U1ft8ol0rFhatzuAFN5Fr/NdCNKTFiRb
496WFy3Z6pEbRu5DusqXcEttmkEkePRQQX7bfeFwDHYMS5it+hFEPJSgH51bvbf7kDHgY/BVV3jB
4kjOUW+Th0lyBh/vaf7Kd+3RuNTBF2zh7qCQwIwqFwesCx3iE0PIq3FF41K9q3bFLDry1MxPIo9Y
lf4v/cPniniig7/mKSdRuZDDtGfoM31ylCnf7PmegnoU4AHT7xxZ3knhjUGpuSlfrW8tc5rP6i44
rEzqQL31e3IImmkjfXefYuaxaIXseGy24vDMibac2THfm635KsXO9A9ghtsGw7l4fTp6kOKutrjJ
XvNpI9yYFaU9HynjIPGm+vK/7j39gtbReEagXVeINY86d81X+sT1T8pJOtwUB/FVuVrXON0yBgu3
KwPkE+8QzXq6AwjXfQuq2weUG6XHmkjfxbvqrL9PvvEZHtp9FJSb+q+Deemk381z02RbpJuxPeGb
gwMlb8kOsf1+hvvBeMmvObMufxTs/M7c/l3EOXtOVVejaMJpsyGTBDEy0rrpLxKPJMakA49E2/hB
x7ksGGBOE9IaCK+cQDc8Cw3PGi4aGTmYXZNqD6KD2pNAGbAVATTSt/hLMPAaOd0/OlZo/wskGZtl
LDBUr9tIlxj1cZBCidkPh6Tlw+ZiKiWSKh1i00fS58/1FcSAWbmg88tkj73c0BwE0MjrdA9k5l0F
xbw4YvuCIHJeL8IrKejLS3pHzy0wCrbJVelUD3rGBuOdumEb2zucuv+ik3msU3d0Ra8/CK/zxTqs
Z4ElKhXDESe/dgx/J9NJD4JPl4gPQ7nxRJSo3d61m3ExPqJXHgkfZGL+CIduw/2X0tQzMAD61jnx
pn1roeraCUpRRzxbHmYGJ/7Q/yD2XAmSFRh5fkgM+iebjcTIjnQjnYhqSgIWudauAxg3OAiARcWF
Vme+ghNt/8TIE3bpp8hH+iJtpXMzfKWH4hFyaVODo1eebDA3iYNMpnL5TdWfc46yJQRWPNniFKjb
rnGjbQHn7s/q30inN10NWmCvHmdey9M24pLcxJ2loq51MUpvOwi48PNbm3wMcQtPp7NRWT8T0w3s
wXBMr3EJf98G6eb2k0NgPdLsq7LYst+/WUdJDCCa9PC/7CaYD0A5uE2ks/CeeTADWKtekt/omFau
+SOOW50z9bJINtqFAZZPgE6YIkj9B8tmz46TlMukuY89uVtAYp15j8w39qpT+WG9U6NLh0YAduKw
BhS+mPMjxw1/tFM22fIlU4kIXtGz2P23JaLTQ2B8bEOOBVe46q/ReNXn3brPXXjrToQBKGiOkT1+
lw/5trzjYDe/Gf3EO3NfngrVgzL0VhON/o9bDixOv1e+hRfeXV8CNuPyhhnTmTdibZyEiLVbFm8s
65pOOIu34N+0nrEmnxL3tK08xGSnm9681UCj2uNGClZEGu/9hqBDwpvhieg/8AWy2e0cXdyHomsc
x79e3GCxl2VmQUH51iEYdMa78LHyTo8enNfibO4TPOUzkJGXfJ+X+3Bj0fvbzSHeqN8q4MUzwsQK
RuXid//CrUKWZeIPL6m2ESa/uws4MAq7DzHQ2AVv3h6D4uLhVYeBMJ214aDHAW4M+WD8wU/sElsD
mHJkJ69dn9594XWh3oDW99ZeJ2Ty3yWaSw+O0XwR/AhJDcpaA2UyEToeN2YZ1IG5KfpNu565wrpL
UW+l0o1Fh4UV8odhn/euiRWp3Mkv/H1DsEvcBqO3vMzj3iDQCm0lIXF4JkHtxL5S+qa2o2dP9CuV
QlrddfXY925n3mgkheFIwVb/ti+99dqnm5Ay9DMtttKVAwr5k5zcGQqWL905OZd4KndT40WvwyNr
Asjw3DGsa+zINbYmhUv9TzQIJHSiN+08K/hUfLpilAH6JqpOTQZy26acQ4WUnKIv81M+ckjkv+l1
/DSY3W1GT/msDsRa7YZ9/6G+1LCE2AijKX1VgEWB78EDFa8boJu11xgb67MvAiDJY7HHYb6UZ4D8
WABjxwzP0fpa/dSfdYxzw6b1I+0g0n4jzcPuUf7h7SrUX7xlyzveRWxYuW6jkkM4+BR813bvG+dW
tsUdY1K4lsmw717ZdoYPwo/X4/pXHfTX6j0l+mdj3iLKr135hgfVUXoHMm1+rDW35sPCOgLtkZuV
T4mL7QqkqkWB4uR36ri+/CJ1o2I0epyZ68HYArzsYB7g8UXeJKYw23xh4xbWD228CpfiFafMrNqU
42yvU6Si34g9118ebA3GiH1EKQFfcC8+0K28dnQdO0GBl2mHJ3PTIZh+Rno52lU7oqNP3xYf9L76
zYUvEBS+o27F8OMyMC8/E+gxv8OhA6fkYRh5cioR5L+VHNW7cEPd4hbXbK+QH+lXu9w3t8nRPNR4
wUyqYAcQx5nKIYIjZef7sdrVWGDUgKSUmrT1XZ3Ch7ZJCAB72Fq3EGsMV5u2005GYc975urMKdTN
MyQBIgh3hOzUr6x/o0+JA4uKKnUxlpT7zAzyt1By4Sh+CJ/1/ClW1zF3m3emzpGwDX0qqCRAooCQ
mvJsbm+z2gTmy1B7YURZ35es3RzeOeuHD4OnakYZT0OzlW3hWNzmO/yk8dMi4mEHUJMp+8+i2TCQ
hA3bSVLh1kvLys9vHuKGjzF8CZEUTTzv9jGFnwx2yjflTXznBq1QjvvqrrhGBKz7EIrMHTyKQ/U1
mna0z2/RCbxXZVErDQh2fhkEvKjf7GdoRClYTQ+bjHVAsUwOK2LxXXIpX3jZ0kX8FK/KjWEG/1vc
UfQIH3h9RhTJyNn3gI2/I2GffzK7o1HIf7twj4DkuWW/RT+cxoWwQ1HVn8wHht3v9K/dpKz0trWn
/gsPJmbNkJ6PGtmujtYLXkbmevVh2hXwyd3Oi3+KlB0W/dCmt1HJvLc7kgpam+tleGdUwPN6eGf0
AciyxdjiQmQ9qy/CR+GL/8TFhx7acateMs5DhJ+85f1XynzpX/vHU2tq3H51qs6dtvHoKl74L9x3
j6jdp4h5t/JBcI1dgc0tJqDGHswtcNQPeCPlzB3Km/2HhF4AN77DB2KglXDD2dcC69pe+ztizoe5
uLBqmPpyp9OWEbV7iL+oqtM/Tj+I1zq8ou+FAV9k/46QWHkqqB76bJ7y/WO4xsoh/9HeuTpfkq8w
KDZP+lbiWnvjJOEv/GG3gOiCCKKYAaZnKEjhbfVTOIibBqO8Zy124nL663tWJ2585LKaQXduYcxj
gb9Ir8/D5ikSo4czttKlfjaxAONIWcStd1ru0vt7I7GWdxn7sLTFc86Dsfkk2U52Zl+FiY6z2Imv
8j7+xf5qvhCumvylt/EfDwHhVfLLj/JGqHnFc+IaBvPWeOWM4qYwfti6HZTDQuS8bXyQAE9Y6vrK
N5s/+sgdQOgSQKhQpTnxloo4/EU5TruO9jb9VWkxqIxUlJN2TF6NI75wykf2jN3imOKBuRFO8IUc
3To855sCWx8vfIleY+4nO3zkv1zD4zsl9LJDjylekzPHkcyRg+XMZt3VPbqH9tE9OB7jF3GPkeBC
Wt6D3lU9lgfJN/bb7ArN5L3lbmsQlFY+hyeHpfZBbX0fP6cN25hHfUegBsgWHelupJT2FwLE3Cdc
+EDKgdy4nS+y8mPZ92btuJq+22sjMJZxMkRhEFxu5vsy7y13PJFgMj9SqM9FoIlBpdJb2qj6NwaB
awBdGIp4nIDNhI3RFj+eN9B8aqZ9/Rf60MRXyK9UAIMvwsQK+ItVoO3hJp45BdEcWruFF9sG7QuM
sYB3QDwoHvmR+R2PcWyDY2QkMWt4gbYJD0qWW6dn+YyX8LukLINw64k/jRlknccB/hA4yJ/CBbve
EO/01b1jp5BpPKWrcIc8Axsd3Ms4qIGBCHqycuI9nrkz//0qm/URB2pNmtJKcKnRcksj3sfQ9Bll
IR+ekk0rgwZCVPZ4ZWMx2yf//XmGCKvI+oZLxcr2Hew0L215juN5Cl0QXoyt1/xdyJXON3qNn1vv
BJmMl5JfRma2w3HIxi/FXZJQe6FSRiE6DZdMTJsgL3k9cT1idV64GabnlxTZjTOw2cDjvSrI4LqD
Ks2US2Ct/vdlNgGqqrUewPonb4vgBbV/AqvyNm921q/1W3WkmFrCYA42ci6GsOgTvKIW6FT++6Kv
99wQwBcbKkNMBMa1R0Yf5UNsPhBZtpu4pjBH94gFkcGzivcUJQcj2mX9EbX0JmSXiIkF8GQT0YCE
9bk9Tar8I2dQpMqUZk43ryE/7w5ArIaWiejohp6LRI3BsXB3N9Hyq9ThMexDmRI2GjCPvcN267hV
RPzHfBCDKm/QKxc2ZFUej/PV6IYsWLFaMJlhcRbWb2oHlhr16vPXiTk3qEX+j7QzW44bSbP0q7Tl
PaoBOBb3ts66iJ07g6vEGxglUtj3HU8/H1g101IwjDFjc1FplUmJ2BwO9/8/5zv1mxZFDyop7quh
vmu0iSgasF35kLz2TkEJdXweCwJrGkvfUVnfGKN7C3x7V2jmtWDjqTrg64Z173psjlzTXsTOyI6l
Ejsz8fYezZ1138inop3sTUxoCI3Y6bGfzBseBwuY3PKoExVvUuuIS+jaVaUPP6Vpa0QnBzj6yJkV
1WWdDfVZi8uKeSZJziqXpas77Hp9DK4rDdMJZoxx65XtFvBeuCRzjC5m7V7JRA0XXcYiU3UUA8uU
cpA2WVulzJ8jRWPSREk5ChFngFvz8I8+T639y+oRPmoebx384o2dsFxo9fYcA/t1VAbshg25/Ot/
ED/HyDUggGCVj36enb39/ZdtSYl4ybUdZeHO5KAHQBdnSMys02S16y34ELkCU9DxvYBFflanM96x
3FZWdF4Ik49xNT5+ffjPfJf56MoQunToEFkHfBd3sIfGzt1qp8f9L2+wVnrtUzogIY8EHgRKXuVQ
7dLxSn99XEMcuWzDBKYJ5R+RhDmf2G8cG712isEcjIpOS+oR7HDTV842dPvb0cELP+mo6dPqChve
lUOI0oJ2MjvbXJxZqj8/cSrzNR4+AcN0TQGWUHFGB0/AgLs7Ig+tdh5MsFVUamAhtPcgl6gib4Ib
v6A/OQNhGL4D3bNuBvNPS8VKuPPHE8PBPXIupoEWVUjLNtXhudihZ5haHtIrLzMMVREf+BkrkIzF
a4AXzdOkdeJJiGMD0MTi4WIx0R3orX8+CTDbZLwUWrVzMsp9bp8+ugQEMr+tynZqEG9y+12jeSkK
D2BMtq1xopYDS3vkALhMknOReBES42ihY6Ulxo21vmXzl8iXxXaL46qqngjb2xQjytQm5fEWLS1w
MpwxxL0iDluHstl//VCPPVNTCBeLrJypVwfjevStgq+SX+9kyofQAQ+zcMr+xMvzMUgPR44weXds
Hf6W65p/3jryOJqxUWa16yr7ATbNvkvdi96l+N3wxhSUYN0+2xMJAI5B8X96eTZE9hX+jwH7erJ3
AkZUUhe3/aVnyUue/baQ1rtqZmZJ8ZKU1dU0AtAonHKr196t3ga/8iqtNl/fLPMTPYs5SJiObZLl
ZSjDmofIby8jsTKD4ZuC7YBiaQqIHVqBg8aJVsuY8kynKkx3JPIRQk70+1xWlpusSp58o0fgGEMY
cYZ3X5nvMq4e65m5QCwIMIzev/VSWZ14R47OHcKicTczx0zn4+e/na6olZMD1AdKVUFAMqDaYLha
TjN2yki7x5iW+uzpfxnsi0hQuyRqCrAIVV+pN6fO5djbI5i4dQtFPcLQgyHgIywxYOlXu9ime+KW
8biaaSNjQE2oJNLct3mfmo4Wu08bow/St6+f3dHXVyjbtHQ4bw4D8eDZ4Tf51xgcEBStKsOkyNyF
iETHR9lG0cIU+aKe3zx8WTFAkPnhdOZ9JKkrzTiZAZscNvbh3ZuBKBNi/2UTGe+NG1Nw9a+KpIDd
k7DLVg32/vGhC7wfcCIusFFSMI06suam92bGUH19YcbxOysdl6+xaclP8xIaVAaQTkJffmG3lNgd
gSsQ1dpmADXTRGiJJ0OdJRTOI8gvXx/92HeRETYTz4jPNsXBN4FINKu1Ur4J48zp0ShN9BjceGmj
reG7j5E9J9L3zYlrPjZrWTrEJAu+DyS7A5xcPLRZNyZ9tZsGniWCmxdY2y9fX9mpYxxcWWg3Jj5R
Biwiv6vJqbaWTE9MvkfHJC+DIRTvBU3uwzEJp7SvzIaXojQ2oqcFMDKLqIEBZufZnthKCl9WuLbL
9gq/zB5TE8149MNJcpl45UVYdVedjj9UmsYMh6VL5VIxCMbgJQSE3NQogDvBSG618TEo+DaPMzDK
d++K0PsxA8ekh0rj6xtnzK/yn7O90HWYleSi6ArJ/sE3xbKLVmjAgnY+4vRFw2d8YSXp2kQEtYxS
XjO3Th5xd9NyAHfjayVdk4Klb6Gy1denoo6diUuSljJt03APJ53ScXU5FqLcldkvzafZHpjUr93G
oI877oeqAfgJsCIQF18f9/PqBNWkRFjnOmTbyI879NvEq3yjmao4KXfTFKxck3ey5mYv86LDj8ak
W3mn1kPziD+451wf0UYY521hHa6OVU3k7ThK3GGWhB+BMpul7Leiip6+vrKjx7FM3eABM5tb85X/
dmUOezihKgjBktoNyTNbrcfMQObl14eRn5e9wnB/O87BYksTieMhHMl3ICkaTVkrNN/s8p2FNiAL
MIjTiyLo4MCH62hg3i6+W9GZWwKGlnOtoWu7DQR9NFciXQv0WIYgJihiJbSYgpQzJmeAn0E+6FGw
lRaAm9anZmSpAft9oWdb+KEaWTg6il7oPq2CoK88/95P8YGZHtv8SBArXvubqdvkaQC426JDZ3Qu
6aW+hQA+J2Inn37iM9fOejaUeCaJ/bXp5Rftz07qyAviwGdDjF8MoMhr767YntJq84cGvZr8brgo
JcA+FpibekJyzpAhGQ/4GM+lH3zvUwfgewtdxx6sPcE9v3SYeKvYo4Pt2pIa5mS4m8q2v+kbM5pu
2TSXW8j57JxogHcOdhsSoRDKDcFTOE0kUtx8/QiNIx8mFpSuzWSgowyzD1dLSTJpgm1avotSgABm
0N8TCrAXvXkvK/WDakS30Md4j53nWaXRba0CC0hTj9X/Mg/t8zGz7jGvf7ONcm0ExeOkJS+GQ3qj
KZqKhANzO40BhZ3SWYW6/1R1TsbD9dolpsTt4OlvVY2/2o332NroUlnBU97ROtUAggr1I+n7e7tR
11PT3psxJdfO21hRRkMkVddVGazhhy8boOsAcsKlGNpV0OPljPapaV3iJdmbTXePZc6v3qIxOxPC
eBt9Y+uBCocHQyZUZb62mbEtBlqPIbd9juuywjCh1LQuqwlxBZ6F5XyeptXHq9pt7wPHePv4e51z
WeeE2XnILToIFSZyviZRxKB7O5u2YAvQv466nUeEu2VY34SZneGzOE/C7GqaQ/5s68aPYUME1aM2
5Ve4XWDuBMFj0Mffq6CYLpsAJo/na3dNVhMA5b4p26GaL6vnHDvibdyR1pxlt1jj8jv2oIwp8oC2
J0bIkQ+FqaClUnyyUWW6B5OJl0ItJToOdTQYstyviHSAXLp0FHXItLIJQlRvJFw4SDIq5Cw6jz2u
B5qgnuh3J85l/pwfTKDCdC1wEwqWhzrcolBl6bq+SPMdOBDk6eexpoWzUS0l085dto7RnSO815da
0b8ObvPTyPX7ukJZEwTSWuddQTdRav5Z3wwnPmLG512HYIemk+VlSKiYh3N75Y+dFpCFsfOxDFDv
KiRSWRoviMv9C2+ovnvpBJ3QNZNd7cLZCrT+rG1178RHbYYjH94i+LZ8z6S0+d/hXrEZY9l7Ywte
Vj5CBEi3+P8AYn9wQzB1LIZoGC+yBHGiyM+qmabRzJ5zi6DoKkwiHI3OTzu9IBkK0V0w3ML7m65y
T0P+hLHEtOKlqVDOelWzmhztlixcriVsTIhzsLWsfNp4rUO8LRXzEw//8xJasD8SIBlsahumebAO
q+OmSGI8VRBa2+vGVLTeK2KNskWXVA9lnz0QdYn0R0zAYvLXrw/+eQVtzV9TwwUJ7SrbPlhnxl2B
u8mIsKNI2k34lVbDOD5QrduETnnZm+ndRJD9qTXa52fJqh3cteuyMBK6c3DFRZ3nrd+1yS6PkXyi
JZyDnCanBfoR3QAivxQZHrnhNY3cPSrqt6+v+WMJ+OfbZumCyzYNy3Ac+3Bh5odJkVlJmewmu7Ho
LXaMDkJxRwxSlFZvosTZd5gDaG/b9KQ10BY91YmysxaDLp+rVjy0849lGN+MNV7+YpBUTPLXcbwT
7RUYv3OCkHhDqlNP6/M0wYmz6WDRbtuc/jyl/bb+KW3q1k6bcuKY7gOBG3iSbxEmfBCU+69v0rGB
ISj6OdwmVkL2waECpMKebFS8i2O4Bi4OD9/dpnZ75aLzxjLGjrJRz18f8/OCmcuDmC6AnM+TzeGy
yyoAa2oyRgnEr1fFaz4aDyAZVnphPH7c8tgjdsR0T4zHz8tKS2dLLvR5sc6BD14Cu6aI0XhuvNPa
9nxMup1lxTeho19+fXnGsXtq65S7BLmv3NaDrQnLriEM+d07P7P3TscePudFo+DGpzL/XmriMrbM
TaTbGwlbwKqZZSuB06odz0JEgUCqbDhwk/useadG1pHlEvfA0Fm/S1N32BH+ObQGzRyyKML2W+ED
msLgXtgDc4B32YTNRdt9N7wIkU8EI8o4NdTs+Ut7+D7OUx+5zDZy/MPpgA9Io6AcxTtlA5ewMPpR
AYG1oLsEhwx5T5ZZNZAWSxlrJpFk5GNyBaiKU/8mwAS/6DtvWgIfvPoA3koDI6DkpRYG3uMhjSHW
8CUgFIvXnoKZYVZk5SBGJOUj23g12bkWJvJhJsh8QMeawsJAj5sEn1gyO9oePlgGWinXdg+86OOP
A8RTsJOAPmEip9QKDq7vXxpia6s5+H7K9dkU728CSWgZ7GOQHOEP6noo3wbgflre7QBxqaVplK8A
njfFvA04MeDml/TTjZVqLs0YUlmHA26KYLgGFhMdmTcvXoReLrDJzjknDfs75vJ86dnteZ5BIsE0
9YY7Zy2K+vbrkzj6chE5QPtCmfD/DyaS1CpZPJB6vMPTiaSKy9Zj40G6zYlN25F6IyNYOex7mdSJ
WTwYwbjdRFaUWbLrBU0ntImyBdnBPF2X3TlLqAeYB+jBeTaNsPdBa15WXjdHJJ46kWNfN4eFpTQl
xU/u/p+v0hTp2IhBs+6MGu5Fyz9WQ7Wt/dc4Hb/Zs5WzrpMfVWlfz0b4VP74f7/h3AWLD7oldf2w
Isdr4HRxwGw2xt7bfL8r9GVp5Z2YrM3Pm2SKYMyM9Bko35uHb+1Qx5kx5cwYTkyLQcH5XyRFgjrL
JUDTgPLAnBWJZhcSCLnoG0Y55PlFh8bErKCIxxge2DnsJsWSd27fhZZ6TmHmmB5hAwPywNpA4HR6
Gj422xBDYbHDV0fKMtKpJAi/LkbZ2Z5rfXOuFcUrt3KZmeblqJ+c9Y/eJ1PAugN7IT91bhJukutQ
/dqNw41mtCCR4+K1pWwKElKirEnCH23ywwL80mvgqnpWpE55HmYIYL4eGO78BhxOBzwomryWIQgn
OfjOqdYE8OSX8Q6TMS4dQP8S8AMEyhJqZYj2C5NU3tQkejt7lgR7JeutLr+70npI0dbk7ySzIu9I
u13NciniAwlqOiDKgX90ykDZPthXtvKuxsZ8kAPFjILBoIvi1WriJyWa+7TIX9WgXxaA6gkmxMtU
kbVtr0uf/DJslK+UqilBqofJKO8EtKZChTN4+D3MabYHMhXr3HQu8RjfdQIETOFWF0ErwFvoGzr8
K891AZ46z1nINpdhr6M4HXSwluZlwHBYkCoJa+fl4/+7TkoELXe5KKmoBPmPSD/1VbWOPnuXCivz
H96+w6V95dVzSSHly1ZW5xmwJRl35z1NztX8QlR9jz4oGHe20VZsYH443OlIGQ9Rlb1GfvWzDeqz
SbcetJBVZtMzYZdVeQ+L43ayyFo3qH7FVfAz+mEokCNtgCjBGW9xeO1yWGTxzJlyEwdltOa8dQwu
WdiEKwp0j/NcLFx+pEPABy9FXHjS4STI/bumpp/laic+A8cWGIZusY3E4K3mbdyfs2LitkMUAhDZ
aY2xMIbszh+8cz1aG375SLjqq16g1fGSvcrHE3sc88gnyGAynBfNNGvF4XrfNHirLezbu8kz3sC1
fQP2/+QawbpU2T3Zpa0hdmI3vjuzscxGuBN8Ix/pMvfEqyRTPCsB6smCrl8xV6q29YCAwvSyDfUe
LFWquQ+q5Ozrd/XY7EpNy3BY77Me+7Tt7qCtDpWf57s+QtHmZmdlS30n7e+rODubivhc792NCHBo
odIcM04OHcmi19v7pEEd4QZYZ4KbxJ1+RoP1LZX62wQLLpKPRjq+xrV+Yk919PEaBm1JejHs6Q6/
vpamorCSdU7eIjUop68QDT35TXGh6+HeZ7GVJcN6jPztOOcwf32zji2sOfZceTYNWzFX/zm2mPL6
prZKxhbhKUuT0WwM1iVvzdbOV7YW3eOsPw8m/a1I9Dfq1BuIbdus965ts73Hmr+IyShdtMCnhZ5d
nTi5I8sBTo7tjGANxs7tYNZNCSIHOM+TnJr8G7ixzTjZ3yKb6dIPXELU7Us9o7bk2/a146tza/Cf
TpzBkX0VT0ZXQjpssOThMrBwrbBJM6pL5djdz8+ndxRphEDMm2+W6u51PX7KU+dyiOV1iJ8MnUce
iW9RPb01LmlomfUtA7JPgjvJg8aJt/PI59gQqGqUsPgmferOd/Ats4k6NEroln11/m7b5UNSM4BC
v9zLNjvVDD6yC2NC1k3TNkyT7d7BYGFkEIdZT9mO6sCm8lHDwzNZQF5dFU5wHwUj/3E48TrPz/jg
y0u/XrcFWbqWZap5hvpt415M/VDpHsUrHMvPEzrGAW+421yhPzpV+HaPPe3fj3Uw3pQWxZFlzYUy
BR+rDj0MpgakLnY4RvhaDjkANoms0RLbQC+vpyJ3MeHICzkqXlpnhWX9YSb6ppa78ennVcV4pufW
M6D6lE4+6STglpJpWxhtCIZHP6u14gFLbABCXzQUa6FIXLgXRVs9fJCPkWimtB9h8xXvVmbsRsG6
0O7ArkTTWR0YZ2XmzsGrN2P45pvuWtUZSjr3XOLBpuRiDvmuycetXqqLouquVQr0RRvJF6yvtb58
iAH4tBpWUwygSXeVduOZaHGple2vKGoeupqz9LPrIYNgknrTvZ3QKTEVkUY5Ju1l6IKwSYZpUfyQ
Z0HM9iy3FMwXT/9GlM33uHZ2FcgybRTjEpC2GkiPJiRHQKTZlPjRPgiXikvZWKgkceNZ5w6aIDfy
y006oJTW09cCaRaVxZocrOZi8scEFmrGd8QpSfLJGYHgBbaWmEygSH54zhuME5RWyzbye4SbTQ+b
DlBUP0YERLTxXZuySBTKAgyS6Am/YqbuI0uElWBfB4MbbCELIRmngr0ghOGbV6KzjpTYZsQCSa3Y
g9HDo8Oon2S2B3W+EgXrMVcfzuqMT6ENNS7GL9yRHaTid4U9yA3rB+nJC1tW712Y7/0q25P4ipbC
Q/NkYWnPfxIe/2wm+BazOH+KhjNYhgvXAXdL4+CZTPOlV2DyBlKsgl1g87ti70on1KoFHCACe9No
Z/OQGJxyr0b3QjojJlJOcp4HgKRv0bduRQz30Asu+7D9lrv+sMracfv1dHn0/TFc12ByEMhWDjas
TlmXzegwIZm1t6ocZuSgvx0LEi9QCVmjs24ndcElnpgHjy1SqH+we0VMgVbp4LB2MMJQ8UdcZLR/
DF1dZ3FKPT87MRMdqedbdIbpNdKxpY2oDo5jIQ4CXq+yXT+qXdu3eKIgwae4damm5MjpgG4Ge1WZ
VyGxOKVxeqVwbMbno+o63GOqsIcbR1WkZVr0Nh0FPBxJieK0Rf/ea84l//kaoQCbPrkg6P6OyX8d
hCheQSJe6hWAZEnxsSWQp2mq29gkUks6F15q0sGygSV7BNH0kDMXqZHxCtbezk+yt9xv7trAP4cr
fqFG8onB30K/rXAoZFTzfYJCfAzEad+uxtx5EC0YuJjpsh3nHmGiLc0KWmkwzk4nfXwV2bTLJgJ3
AndpKPc6DXSE/G9mHSPM6TDgk+u1cEV4Vxb7SuZo2C1MA3ozvc5PM4cMhv9riFcycp7YSsWpA7Rh
BJ8V7St4S5B7WYm8eFqPcGHu2AXMGwKO3srwQwo1HeH0LFLJKojAKVCFqlO3WZlR51NlAONogBBO
vHBL5AcpBAjUm6R4x0gFmFSHzT10YPkRRvS+RaRBYz0UQ19uRjT/btH44B0UDm0DDgW9R7dzzmsd
E2VS+Yt2wGPbRU9TXEDfSGeROJ7P0OMAM1bw63fw2PfSEWzRFXo3hur8jv72vSS6l/zwuMugH9Jj
Mh9TJ7kYe30bG8TV/H8d6nCL1hXwhnOQj7vAhaSYwRfOqLGDSVz2jXbiso6ukh32VehSkKOxnfvz
uvTSLPLSqriueFcHpOn52ToYSGJn3R4Z43fDJ14MJzu44ROXeWzVQ5WGkhRLLfZhB6sep0JWkCVM
LwNtXwjoaYrlpWmu3UBdGAXPl3//+sYeP6JNJX8ONv1UbQBOjboFjuGuiioMYNUDVJlXwxuf86R6
b/iGQHVaf33Ij6njcJ0162OpdaJWdg/FP1NdQPUnQWEXDUmwtAg57NA4YrZUBI3qZCQ3zn0Nm4ks
uD65l/KhjKE4ViNrhKqfW305HvNmr/GhqjG74jNNG1ak4bRVI9IGW8uhTpA84qb2RYzojUKXhylu
OnMK11lO1bT1vaJZupL3rceVRtYAte2LDo7uinflIgzhS9G8rZeGd18lGOMamHCpErs8NR8HVd5m
WjYuPCqxCJpXQRNAE1ZavDLJT6A22+M6nt3nZQ00CQEgIWH5kt1ntoTj/z2SUCds4Hhf39Wjo5Yx
K2gF0ZpGg/rnqO0Hj6y0QKW7vizek/FJQRuJvekMfN21aa2bdhXhd5xOFTKPDSB4QBQyKehan3YG
daeNQWE66Q5C9Xs08fjUVL+OSfOazhqMoSr2cH8evr7YY19/Ok8o3vX5Hx+r699mHl1VMYJkyIcx
n5AcXM1SodOaP/1Vbp9H0rhJ8vJhXp98fdxjM95vxz3cP0eTlXS5racYm4etTBhjkayve9N4rvLu
+utjqWNbUkqgiMTYljIrHJTKm14S6EEo005k0d0wdP0qRLbuU401q6QhxqX4ZRPmRvdp2o56gJdd
wsygbmjwoD2vdhd2vRP+W5JDP3Kc4SbyxR5W5ZB6AE5FgshPM958By9WbQHL8+zvERrJtWkiyyOO
3KphDAYR4Bx7emxakCZTfM/cCLsX8tQmyM5Y02KLxm1S49Ymue35w1ziyEgn9gnbnbqOc9xIpcZ+
wwB/vWDnRcE4Z62vZQ/EbNRYQqg7e8bW72wy7pqaND2CIZFSrTO7/95NVk8IHNseoyE42yNb1vEh
OffAL8k04RPcwJiIl74JQzgWw95KgvN53VxW4lmyIh5qxgaRCms/GJ4tfyIGq3mI8vaauIdi7cba
xRDb6x78bKgFv7SpGtd20JyTMdtc21VAWhTmVxJ6T3xijr00ag6gpvHA23oo6kySokZ3WVBXL9hd
5eK5A0fR6NazXdgXNHyfGyLKTsz05rHBq9Bk4IZwaRUfjif2lz65hUwQTuJemwDvkd165sqolyUk
3HBOhzLmFlwdqp3jRUQapt71EEbRzo/S+6qlrVmYtH1TUjvM6FfmFd/Q2xNu1U0zWiK+gMULL6EF
qA42a510WIANGxrE1+/FEaeAhccCnYfJdEOt8uC98LUxQVOZwDzy0g36KRzuOhXvoTKurZSrIn+r
WISY+rQR/nqsBYTtKYUwe8ypkPsYETXVbLuWWbjJ7knVQ7+F1WlLagFOXPjtRHokT53YkPYOPL6A
eNloBFAk+hwNrZP7GnbB7uuL+pz4DfoR0YAxL6Yk5Z95xPw2oylnlGljimQ3mNG6pKgOSk0+NDlR
FpU5bAzlFas8BR2emsZDAF+BPXyGvdcnG6TJ4m0Ysw2AWikDeWIeOibEQLRN62heJbifCrP+YE+F
1zHZFjK4bMPkVUvKfZBjjLYtjMgNGScVHO/aHh6AP94EQ3Nl0/padB47z6Z2n/pNGmTvTcyDglKP
zC19H0krcHt+RZvJC0JrUPtY2q8T91Q/MoOijUAqgMCNxs5hV1OPPN+hbJSiz64IUorx+7Uj04an
n5P8jEaEuztMeXjWB+eqBz2QR/F0pXTYDX3wpo+leUMDje52AjFIeHM+Z1uiejPGV3/idRmTH+RD
Zus+a26go8I9IVlRFdQ4Moe3xQ47bRXBVSW3k5dthDpuy/COyQpAZZa7uyRWFmm7GXspKc5zk4Qc
EVAXnjtfcFOCcwBqQPoSChRdN3NNvXd8infPdSkCtIZKW+tlgfJUE3fSDp8zZEgL0VrGoi9YK0lN
Xsbqp9szBTtR++bb+sqzWc1k3Q4h26p0XiCWvvuefz74sJ/8yF75It/P35POfSQG82VeFDaJeK6r
6sFo2zeTXh998+cuNA26//xioTcPAWv+vu/OVNHQIA8uoNZ3Kz/sf115urhWfA18K4q3VAuxpFcl
kSnK3ROHzPYRIiBTbAfzq2h2UzJzR0f9JcvHnyfGwrGhgCBN6IhW2NQedtVGmglJ3Yh0N0R5AhZS
LMD73qV+PWzZz3F/QrXvLI0Qz3n+wmcTp8YJZcmRRQsGQYnO3J6/6IcFXuKuyzKdF2gq5/H1SfHk
uCCGO1Vyb5CT7tRYrid8pIsQ1vKpt/jI7E+phJ4OZVxWiIfV94wee9unYbaLW0IkiyzaWTkMMxfQ
/UqU2KtyzEiX0r63eQc2qRcAD613XpGT+xw0cmtm0bXXluaZGOcIwE4BISSXS7fPunbwrqBlrghM
egglwaGsLbasalgTVtW/vmL/+XP4L/89v/3XNqH+53/z7z/zguBVP2gO/vWf2/f8+jV9r/97/lv/
50/9889/5S/9+5euXpvXP/5lnSGHGfftezXevddt0nwcjsPPf/L/9of/8f7xWx7G4v3vv17fuHNA
hHEr/2z++vePZk8qbjlJZeU/fz/Cv388X8Lff129VmPymtHI+dfv++0vvb/Wzd9/aa79D5jXs7ZT
p2BMTZwn27//60fqH6y7sbegM5tFG1Srsrxqgr//EuofVI/4mrCTFA42NN6HOm8/fuT+g5UzhSUH
J4Cru7r463+f3R+3/38ex39kbXqbh1lT//2XcVgnUrN4Ybbs0bqgDnA4qjO9jao0iKddMbWku3cT
c7pV04IAjTRqKRZo6j4xi8tlWSqbRi+JVknsyoUswR2NzptCGG/NSZyCjIXfbuW/T/aPkzt86zk5
V7hkBJpc5ueuPnroAC82BD2tbs9naS/JTOAW7Ka/oftNWz+tnkaLsm7abY3URSToiPrUuuuwZshJ
SHZkWGJtPkSf1l0NyrWutINhNzYlmVdMcJSSepwtBTfF9ai/J4vUF9f4g99/kIpMomvHekZ71mNO
MQF9Tq37PnfhfEWNRVxFmC4LPXkhrt3SiIhSNeesBfKU5HWel1h1/L5Tnzd1TBa4dKTJSDssQ7bt
KMNudBsSAVy4ae1z5ybFmjlml3hEskUDUaoyDS/cINJX+MvsFdC8zpm+hzpX2WjJLd/4bvlxr6cY
SKseVQgFCMPleNj8cCMITLKdoT8MZlCdh8ohFdX7zk0SWAKaCzfjMERB7xtFDkZBIOdiYLr09RZK
R2sSSF3KcBdS21pMO8Ot5jDw1lyzHhxJWo9YnCbMZrK4M1FfLT3LID5vmsm4Ub8eXaDGyk9mXHdJ
XvxSZvHVAITZ09MeJ4cGx5NIhlqaESwmj0+anZ1ZbXHv+9qtNvhQBnP+TJI6PJkMUkRMBrEbmru4
4uITT0oWDsWLC56mGexy5XaE3KfkWzSTHa9szNcO5PGVsOc7Of/pim2SE93ClaZcN7UhnEif7UcB
37i2sAPBvr4oXLE2oNHC1wX1JZJvfuaGoBBLONieBQPE9H8pP4/OemK0Fq20AzIx2xe/t77lkt5F
OQ9wb46xwgigQ2kT3VLRXe/DnHsXXyCC+ZnoVrwSkYxXo+Yr1Gg3/HUsY5YNst0se3hqI+umMFs6
gt1gGD1ZxM+uSFGHJAahysrFpRuZ8aKeituSsg6MugS4UuRsM0W+i6dYJtUvxhwwKG8sS1uUZT1u
m74AJwQpzy4AGsaNny7qwnx3XNisjQZnApsczAU0Rx9vqdbpv+iiLWrJQXgdfGnPgHJ6XG7/XDvR
i50F18UcoKPil4o1mSiFu/RS9cDOkc5TYC/puRKrA8Zn9PXdyC9ZjJV/0cNnCGfL0CCi58GOXz5+
kho8po5sw8G27jGU1KwFoUJNbKPreIJkCfSiCzpaxI4Gx6evHy0dkOgYWU+aH69Lx0sIBaeSbGWI
aEjGa0runVvwWpdT8Mst/EtqxY+4NxeOZoNXbXNItpKUrrwKN7FUoJxMiruA+HqNfp/L5FGxaSVD
urz2DAZi1rNyMUifbCy6VUmm06iBLtbnBtNyIVcfV+CHIAPzbLy3esSQvmKkRhV8KL1DczM/96mz
fvUO6tqqvxRR/9BPabLUjJJaNI8ujymg1WwUC6alSqvjux5VjjesMMMCuu+pzntAHzMBLFKK4ram
87amfLRSJD93Ib9hlARcW3G5bknLIx3K9UnfgUvr+mRixlWerOx++h51M5hPn9F8QXczheDr6oE/
77OAn0oQ0IQaeiVtKaWNN92UPNGqp7PWix/osXELj2O88dP8sYLZxMzxDlykIClIA2ja90/ZiMKm
0GwDHBp8YB2mSOTNukfB6A0V+nqkSY/Y69kWJ/zFNBtJxmkw7taKRyrLhPvFnct1Vvk1jY2NDgdl
2fT5JSK8ehF2DCUesxv4mI/mD01JS4OUePPG154Q7P1sbRoIKFQvq7KjNGgs3QZGhmqfWoOZTUZY
mD6eTdEyPnKVvIyTzt5abkk2Aq0+uyNaXhLCTBQB2hwgcNiKGYVxpRvWjyrlE0FEIqG7vDvtCKA3
Gnido5sODcYygnK+sGJe7Y8ngvNHZ8tORuCgvdtDcFcNzBEjmD1pcdZDEqXLcIdel3q7z9VlyHgz
E3bikPDbsQttU1BtQcYzyqkL5MXHMKU5hFwbK1MO88+tVkP+OLGpssbZGB2/GKIkj3c+EKsU3ujh
3G6FCd2+CreJHj7VsrwRIGngrvHY+TaYa7/37yaT6Kts4tXoapLE1GvE1i0v/W8fQ2Tqmc0S3f9V
57BzkkBH9eZvpNEBkAvv2DDJBaHxLyqpwPwZ8S9T5wNU1Hw82gjntmGSiNIZyY1t0yvpwNnVPtyi
YX6AwqH5Vq3iXN0Q+MzujI43nPoV9pZ+paXjqjHMnz4+twWy7NmTV9wKD6ITFoaca+A60ZXzw6aF
aGQ918nMbxi8s4+B6Y18vMlj+UWmjr7S4LOOggJcPtU/mtCjjoYWGr7Q/ccoEopphVLWqwjA+VZy
7Xp8JXSTx1nOA7zGPU9RPb0cTULD23LOcMVdKtuJAVsxtisSKpeak7+YCUmngx9vqs75Ppd0lMmk
ks5TdF5N/4uwM1tuW8nW9BMhAvNwS4IzJVHWYJs3CEu2MCMxJ4Cn7y/hOrFPV0VXX2xvieIAkkDm
Wv/6h7AsQfV0fBKrBgP39W91WZ/zuPmsGMPAU8JTGusbjI6anV+yFC/M41aJodarJxpR7Vbpu6te
mSxkdMr5U2lV95ptFXSAXHkyzEd8FPCHhA0kaosQvIAlGWGpzyLPFw/tFCXzsmzimH0na7IQ55kn
w67qLcDUb4bMnMR189bx2UY+YbTeQHRM4/Brb8aQw4a7S3xKa6uwo6nTtymWdOuObUDxD4cg+ZMl
3Z5BlgwLNHhbp7RwHXfeRt59OPrlfa0DNEKykZWwTfKdbPBNZ72vHjGmGbaRR9NqTd/7hk0lyxki
zl3+ldfDz9r2bqWjbR2BfIa8TUZH+Hhm+Vc1vQIBNNupie7axMk1e7Uqna+jIGibrZZt0D2UUO82
Q81CZi7lqcIrLKFqCdVnZunxrzHF70WVHhpROY02bwuNXWjRKaRhrH7ijZQGw/ZflwWfaUoqksdq
s6k7Pty/JYhBuuDYlMpNHWyv47ToyXmdazegL3yqLQKVTGufJFzmsWxexn55D1zwY3uDB9GjlVe7
FNLbxkbhufUmfMnoZY+2m4RdB02egASGpJG2Y5QEhz1/aK3HudF+05QAYxVcKkPU54fCNy+1HSjn
pel7XJBLUqtlFQ1NR+3Dp9OK+o5cmkUUEdDWfHQ7OHQWyTbrZ9ENeh7WJbmoAvUDOStyE5fUV5bD
IWTTGabFqDLaeaSMNmAcKq2Wa1mLeTLbm3/HPkwf12YhBeclEQllG+k12p/AhgidDxNJ2g2wRKRK
3a2+xIhLDVhysa29C1l8eT5bqxNw/hD1jQVs8EW/sXfqIAlbtuC5Mn8g3keVj7UuNK0uIe2ESnk+
LKqOn2xiR/vidc2xtkivZduIj0pL0pmsyhpQBs6KBPbM9pEkCMqihAV0nFMwyxwmgIshoUlczabq
ys9uGL6ZDdBRA5gbIme71JnzXXF2R2tBD/izU+st+pFL6pM0bU+wMgb5DiDAcHv8igouHUheGMhj
+8UlyFTb7J96Cj1iOZIvX71+OeaMlWDE6VLuCre8DW1xz7LqVmuknaTw+iLFS1v3UXHr40Q/eqjN
bTe/FypArhLsQ1rbn8ss0XAh0s1dOdiXmSwE3Z70fWxwrnYWGQmoW+9GLu7r6ReMmOB3hIwLYoKW
5le5YGA8+Q+wYTiNVD0npvK2lkGp+bOQuC+ui3Fm+K9rDbIu4lnH5mpk+nNkYYU55AZ1T96CgsGo
5qschu4taEk9qJiWbqzKf63L9DZV3T2r6WpMUDHiF5I3qzbCeKHMCGJ251JX3k5d/rnWvp6LGDHS
2MMt7VKO1OC1ojyyHuBCmBZfEGi5uim4iy7/GdDebIyREtLVo3M6pEQH5vckalkv3ZIsARvfeSwe
7bMxtzd/ifZimNn/fDrtLOsAJnOkcapEXdTyv+SIlhq3whJUVRs+0zfP+BmNLLBtOx6TzrnnJRsp
9JiXIsifK9JVKAGKu9fZGCq2W6Tv9O7GVpf+65AGr1NlsUb27qWfnfu6Oy4ajavpDo+lTM8NJTgN
RdqHmXMjrf2edlQ1wlt+U6CEnqriizJ6BbKkGOS9TzK5BvF4G1XdEJR4S8cYIPki+/rLz2Lfc+w8
2cy8IRRQ3CcXV5APioDm2nYuol6K/zh1fpnVnyFlkViEi5oUT+ZDreV/1nPfc2V6SKM0ILyEexQp
Po8eOcoDVUw1dC8lRkBepfYX4iiTKv2h6gUUv6+FT9M9ptTDlpvjOctn48vlIUVztXGm8UP097xh
w1y/5iV5zgeQ3SCLFxT0yS02/COkkKtMWHuaobqbHcdK9NIhhSZ3YKaCeKj7ZISg0kdYrLMv1SIx
N1EL2otcWO3W81jtw41tH/WZwyoHyva8vI3Sv0rjeUaaRnFIiTSbwx9KzTvjkWHfMasoneKrt+CC
jeO8m1vV58oEXDnGEI6W75xq0zeJvRBkpWutl+lDXecXreaLsEkEb9xFO2pa89NKnbde938lQfDo
FeJWuFxfwmCkXbjF78rxxgM4ar5/ynWWmGZ8TRe3ZlGSI47gmmr+oHSy2QiS0SK5XWRoOkRKL0CG
pkcGbRAhCgvycC0qFQZgdLTrwoHvYOOIvjadIt674KSUeRSERp2S/BT98MR8HayaGCeN0gJO0ZvL
BrkJPG2i/2KTXBhqilLgem5bW9GY86FOjetQBxjoR2j0GkMLjklsPVVF8DVGHtY+sgiz3Mn3wYcp
mv4QjVw1Qxztp1GHhjlUVzbra+xTiXVLcTIVzS9oFy52x8USlJxNPhko8S1fkjrPPW88NWOG2aSL
gz3jnBcuRnF2grQ+915N+vtUiCgUwK4bvSqxep0WT4SZjzdqgGAT1+KsPctbVSRC342lb+wDhHRu
WovzP//UFJ5nvUIztpEmsdt1LNKQpYEbydGxS885AuURjdCMb5Z66fUgIpNi5cgkSZzXG4cI1YHw
jHRnMqE/F2P6BAbs7vV5GM8jhdjZcwhZiC1vCPNlxhF+0JrqvP6jGybpqX5y/Oemv3eBNh3ksE79
f91R6xIeqJspHXCEUWwz/e+nWR/9z53/eTISHysSM/hnvW39df3pn9uC9Zn/ufGf+/w/b/u3Z01L
fF5HkJp/vb1yfZOjk+Hb9s/rrIfXeTh19z2J3Osf1n+ISD4TaC9ADbW2gzrC0TIntsv//aEEv0WQ
Tqc1vcnQofNYRFjh7FraCCpaGGrbdoz5QkYZdRgyWxWiRH6PPfd5qP1mHxllhYFjZx5kMR2avhrO
enIfeiKB+CzlORqwl5+6aCJPrHDPA66azM793j1z3M55vXH9h4jtJLRi7Mud2MK3GCCJLi6HHddN
3jkuMv+8/sRy6p1TFVE+9QZ6l+7W15G9F2Q1nrW2Ns/ky5rnaB6fiSXHPcWlw2Ry8Zmz/9YRDccp
Vqn000D35ZU71yix5SjINpV6duC65Q3qtCKlJgl2wKxABPhTJIyb3CrP8Zus4QMG9luhucHvYd5l
s3XG9oGcAVgW2xhbZMPEGcNxS3dHRurDKGjlT4FDKoSvR/mhMSH0RMiETAwQ9iq7rE8enQ6rvYS0
TvZowvcG3+KiTykgOrrOEau5fHyuR9jVRlc9an7Rbas2eIx0rIfTt1iPz7KAYcbwD2as9MuwM5bo
iI3Dnlijh9yV17RLoT567mcX5bfast2N4RsDjvILLU0B3EmQ6nZwFn+zRPHThNDCGuLbosGg1ASp
B4P5Mvh5fpFFGrPR+dUeQ8M/5mx/+hUhbFpD7sUoy99EskPpa/rPBiboNE67qSlIrXbqg0j7m5MN
j11tUAWX0xVCOO2Ky8LbOBIvGds/MSZ4qHoZjh3Oq5Ulp1AOvwtjHr91XWftLBuPhbr0dlAB4Jdz
QviFdxSRUZwmR8J9JnSlLSzxNJVkrHECeWBm3rEkBnrT18gLSzUldzGlZvSVg+1g9my2ybepdF2K
lty+6E7rYy0F/Ty2B9LnOihV0n9x1Fg4QHJpJsy8K2RPzAkIr8BzbrvA2N5CgQTzLefHsdSMo5fN
zBBxwmrwY9vaPRwXMvWaBv8IuxsvQdCLLQF58wkqW9jVMDpBbwkRGe8GUbUgMGMogxczBYZG4HUx
5WiA28pr3Vs+o34fY/CqOdYW1PvSpcmso/43R0C/YkTBIbdq+NAEd4wIVpuUFAggDR/a+cHWE7Tw
iIljQvI4jGxXpniqxSlsk8AUj/niXYkXgjNBhQ8rGTxO32Z4uI9675wC4tmsEZfeoas/aQ2PcW3e
bbbGQ04lxlhX3w1RXtPGgCFmLS9FyitwarKHznBJdN9/HMGuOYFglrY6SuYm3Zt4izvuEnpS2Hun
69FvOsbdd4qY2Hn7SZfRvuo0bM87g3QGS767fXIDRnhzI/8wWCwW5ObdhBs8lIb3GkVAIq2PlMpI
nzpNzq9ap3/QuAKpuNll0MR3IxngwXnDre4wDMcib1vYNfkh6eifqqDBTic7IoYjMGlGOwqE+uj1
BOTkEklb30qGz9OJTuUDaOgjWbKH0bAuWoEmO60e3Uc7yQY0H8xJDJmyGTNh7KKrVuC+4qKKrCYC
5cv8lzEgK++6mNM2ArQxHqsJWm3vAlfFrsQGXIedR11+bBvv+zx5xZNJTq9C5yp3IVBZNH/KoMSH
mcpoMedrXoEilIRfRErjmC1TGy6Re2utuj02aBpnM3nt6/IhyMiQmgeFPQbGkxzHhzmTwxnRArmz
ebsF+OZCLaKNk/knv4t3S1STZyqXdDfUpBaNBEaCLZwSpyMwDn1rVRDiacr5lE1aeurL/Cb7vGbt
NIadwLTn8myNtvOipXRnmTvuowRPS2JEqWCwV+ln992xHQIySXOgexHduNMG7AhN+T7PwY1KLgxG
ki+hlM2byj8safcrWh6cMnvF5+bAUveaSrmF9rFNBcIAhntbfEK+9yN4b+Mce9c6B6QTlOaEB6IW
bBwKklzESO2t5qXGnLtmFBTNRzike4anTDjoEZUJVqISqOsRFy43XEzvpke0ODmbmO9Mz0WXfFrE
maSReJwhu/rDvNGp4puphOVehLlBjjyZehKHO90ePrNkAptohLnty4C4MOfDVliGBsIItM6kRAt7
Yijr6HHpzIda1K+9a9zxXHxituWSNnWKxvID9s2RINhXzYiz/XX0teTaC2unIS2QMV7oY3nta8Fu
icFCsZuQXaZ1+4Tz4EPS5K+zxrIRCPGQjaE9mh+JSRlsNu2x0o13GZvPntvs456vHuUAsJbTbGyD
shxq8ePUNZc8i5kDDPhC41vNZ1626PMW84cx1TejiK9mKp9MF/zA8QDaF2Gehd2HaUH6j15c25ha
jdBbAsriDHX3YlREMCXAVHa2hF3hfbPouTYj12WxkCKUTNiIt++abl1K8IjKtt/VV6OeCsvgY6Ms
U0DGzPYh83/Y+MrSsUOnasefke9+To33ipFCAL1kmry3gq9jmOqfM9eQhG3vGxj6Jh8OehwynsOo
cJh4JdDACu8UL+651spzYAyhkRcmmIt8AIPf2Ci8fCDwYepP2nSfZozlLaDTwm922J+FaO1+gad8
m7/NMUHusU7MFIinHeGZX8CfT5bgm1YyoWBZ6g9F0dCqXhatWkLJB48H5Lubes+dX/6qlvjci5sP
qFN0Lczh5q5laHKtRPvVsZL1GcgSHo7EUxiQQpjcP1gakpaHfjKvUiNwqs3gUhpN/m1y5j9gYt8p
VcKmrj/b9OJnnIYV29UW/OAEWR/H8PIylXBO4KnrQXdZlibau0Y+0tn6zzMAhyedhA5bkpCKj3aV
Z822MLybPVekrtFKAoqW1wjTOtAR5+ICrxlBe9a4mKV96TMfTVbxSF0dh7PbLSGex3dM3P7UE1bo
fUeQuRG7oW7smlJzLuQoHrO6YjWoejVlqsPenz66vPlwO3b9yuYk1HNGrA6gcn3FWXdngHL7kH4S
lLYTGcrJCK8Oyt22c0iJjaqaNsqJf0qNc035pUcJ5QHBnjupIXUofWcJ9aHHWdZLOhKwm5PmZW/W
TH/UlOahnGzai6SqSbulpSqxwbWl5V1IQK3JNfoGwv3sapa1zQo2epfs58IkSdue5dnIjG8zRZJC
XvIQ/gOAMu0gag8xD/KYaWQcTLl9YPX7NIzo3Ym19NDX488BY5I9+NK0aafhLhigJhC/jPQmxPJT
nyooaxV7Oo7MxIeSTaCxY9s2AUXi+2hyjsis/D4EAKc5/M59lUrIMMBtbK4P5kySeCSHnzPRdINO
ZpcnmmS7QHxQCbpvcWHzmRTNmzbOD26avJV6j/WjRyLaAlGml8MlM52DdE1CM8ynPAI38YhvZ4SX
7hiDpBt4YV+Y4xSb0GHWtRF+8to4wU2WvorEca38w16or6n1XA9Uai7phfMyfc4w9pORfbTN+uc4
PBn91vGNj2Zh8sp/M7wI6vXtIE0mcHLvOqhNmb4jp5Z7iLcbZrygYiTSb6D8AMPaG51wX/Uwn73b
/Nff0snc2pT3LT5e7HIMn0lz4gTReQmXp1fPliLPaWrjMCa/Wshx//NQM6lZjSCLqLsEzK4mWMO8
nHCCo3qKoWLOGUXb2Rt2M09HJa9+Na0qtNK3BetCnjdusHpX8h/uHPEaQ4Jff2TkrIQc1WRVqGKG
bZq/klbTCoA5sLOgyvcGG1KduGHNzxaUqPVn9Tf+q1FbBpw5mNDgR8Z9KFKNZti1Ks5O/5DHVmgb
yyKkjf/XjHfpKqDjHFqNk5Hgq4DHr3/CaFH9rC7HgOfJquCByNmjJaBZ42v2xDq0NUDsxl7/UgdW
YaXGiBKYN5XPdWaCzY37nkcgPgr4dSwDIJyKC+dQ2w7iURPKtYoyqc+JqEJ1rE7XFAQhRncLQq96
8boddusbYHBt5QSX9E9TU4Xq6dRxqZfV1NtBGbm+d56jcQ4x3ZZ6dOLrTy2TbKMEMeGurYy26uNR
b099hP/zVgOOypyo5sDNmoVmAqFWymBNTPaO9XvfZJxt3NYxASPIO1Q/q/sI5v26+6HTttgCNIO7
dvnfu2Pwd9BTAnV4ujyIiG/utwY4FghFk3h7dVPMn0XnH9VdkCOGy0CHghjBNopP9VQ6IVZ4EHOt
ltu5bT+kqG7qKdV9AvFYLE/qHuqYKvEnefyfg1Kxx+qAY+Gc1EvxEg9yJPqT5jnrjPXl1NO5coDW
92iRQkWL8i1YjthTU71kO7cS17LFqoAhlq/sEk2AxRYjxt5iqoeb06Ya2iYcTSYdsZV+wV5/tbiq
Mkk47aK59SGJdY3tfr6tA/y6z77Ybl+1idO1dBr8DcrXOMOQTi/148DE3JQm4+CMIKQeLFqvOBVh
NBMRH00H6AhfddAdp4lpNu5H6b7Ko40rnebotDCpm+zaxL9IopZsNuYz3cJHOU4lA3fvaaVB2A0n
6lg+skkClqmhiN282oJMZwR7HUqAWdDId9UJ/V1ilsnJiqsXMcL2X3zYOrhKNNQ4wA3FuRPjs/qv
DBpzVyuamKKCdZCGTETt+3FveB0TLDYRvL7xLo1GsU+9T8jbhCI58/c+aolgdICo9RTke6FiQ8pj
7qzWe7OW7KdVef7WbVosnxTDlx2ivs9O/5LH1EOLA8jumkybrJk9wx5p4/STN1XOaVYbVpsp6X8D
aEy4AmtXrL+ucDdCGO4pUi/UwrYsr/jOMqtSExgAu2Lb2sxjUmwqNDs9Bq1ItmCsnN6AwnM53/oB
R+OsEA8xboEbV43M9B4GRVfln3abkkUc0z2akuOv/ghfMKy1ip/wJ3a61lMxMdw/ydY46iUDJDPV
860e7Zq+/l7VRoW9bJ6Fkcr0tez9YjBo6f1BbO1Bf0FxxZTMLO6RGFSYYAX3liGFiCOsbS16nXU4
Se18rDywgyoB6Dbh9W36yDosUc8ktmAbxh8AydR8sFxR7U3y8vS6sE91q1/aADBilgQFSjXMdExx
XSH84lQKDnNlXgmoYhu9lvD/xn06IVDRI7BsQ42hpQHvrRAvcUSRup7ovkeeyFC5u9YInB0u4sO+
pJOZvTE9VB1Dv6qsOyos5s6DOuVrjYCSRTrZ3mmu7uxYp1njWx1GHy8f6kbN94+VM8sHeOAhYxXn
SffOgdDel2j6TP3F2KVBtl9fuiGbfuPmWrqbzIpkSDuuTqSCwf9Skm8bEslkicfftIKqr/TgMXKx
QnNTdLCqesiWVIZdjDg/5byQuvteoObc1hLgdCic/RhQtyzpUyRQzKczj/QyZ4uVIFfikLxaipkh
WaMzWP6ThswdJsOhwnChrICaE+lpaBmis2WbRQjtuhj4btPvTiR88pKCFxcBxL4yCNOU0ycVp8DR
Y8ZkoxKXHksnlJo/dIPhRCKLK32gs52nhZRMWd2sRHwy7042MG+CXWLX5yFqbkOXXA03+/KLhyCg
NGqK1kYnAeqsroVo4NzWyukNrsuwrV3WAAPbBHOkiTD0/hoQLxqDE04J7K0S42V8xmBZrONUNVBc
WVKl4Hgo8rDaT++utB4M6n2vgCLSS8qjPqMa7DiVgG2SINER/lIa2a5k1DVS6BXpefBh3jMuWocG
bcFcjvLjnisiPTo9Jkj8ptvi5izOtxIGIcMeBjdcwATIP/aD9e5kNHCVdtAZOeajuI5us2M72OuZ
y8xHDvk+8pgIiIH0YbHPo9ukDwC4MN2XBV5cZVGVqReRTKKryPhe1OLeFc5LnsADUiwvtg6qR4Zl
S1+BDnEBl8qpuPALogT1P2p+thJzlpF1mBe9OBa8CbDih3iOmNPSo9kJgmSSoxwazHVmP8Xgb9bo
X5osv5tGebNqzoUqSH5qkkTQjqG2OWTevpAe1/OEs8Ggh07Eht8vARGFPR2oPn1PYlJIFQzkjDB5
0sRpN4jbqIam/NVYwIgq3mE71RM9iZVvs4RgMjeGWIkRwm8IYhZDVYR4MRCZFqOpoAL3Q7eVRzkU
xDg1RXAtNX9fO+bVzsdviBBToENOEHekWSdnSNkFVJQRZbsTjeh2vrBe6i5ozgzZwlTgIeUaMD1E
5hQnrNyeLEHKpmt+1kP3oePktrMWaoCKSIp05CsIbPqLeIt9wN8xI7T7cxKZLaQ62O5wesg4zFHT
4vXIB6nGTENL92CTc41a9VgynGvj7h3v60OGY9229Zhpe/0XGTKvf8lTsvtV1V+afMZevLKHS46k
a7eO/IrUfVhMgyAuTvNOMT2xeSO/1AA3qUcINV0LaSSu7mpiR+AKDByGN7t5Tr/UUND16/fOlC+5
EQDW0G+MM2cvQDBKu9p95rz5VrXaRtdQpKyzM8j3m1oEP1q5/JATC5DImH02QcIibNQxco3s/2O9
sGol/p0VbGBQBrUavxx45/+3Vqk1udDgwPaoA+BQzMM6FGXy6/sZyfKV87JADj2WHTCirUWAZsF2
5S5kAx9SpTF1V/QovWfhm9jYFVepSTkbRCtummIyejFlURR4p/U3J5rU6V7c+UyacxK7+IT37sNs
0eHo9TkrBvq3kXFkoAZ4zdCcaUC/LTGf23+nkzv/SSf/+7YtD7Ny7z/SjaBxibLOmv5Im3YsWDim
xXgIPMijGlsz0S4Pef0l5skPcUByNo1vkCBqKM6FyLgg6ORgBVCuCPh3s6L5JDABdkyWvihCfjWd
KsCW4MNvRggn/n5w+PTWXRSAbUu40GUs2NbMpHwZ24gLAQpypKVfqmxK1HmKSwG4v8X38ZdrrwgO
VQUUFDXzjSrrp2xZsdUKV7pkm0CtPPl6kx7z5FL/adLlqdXwU/7vH5r177IXxSHnjZqW62NB+B8x
TChhcm/UrO6opRYEuDp6XZhRYsTGWqZmuVP70psqyFKxflZ6BFOXk7CB49TWQsNy9URAPKWjvY2V
9hg35n4lxyy4fG6WhcXDc2dBG1dc8r7jk3M5hRI9eQYm/fmXzWZbb6PJHHehRVLkhlimxyVvn1Ee
sakmJ5V2mABKqyvwv7997z/PGQsjDxsVhg+T8T8k/fHQ5GaQkp6k6525T4tQi/x46yVsE6UWM98i
YGYl0+sm3q2dn15Wkp5m8VWmpSKBKzZ5NEdPDp7sVuPtWPyOi8tSV46nroZiuRYMU0NaBUwDoTaV
2C7vs88nU+HSVxUlL0geUgkHgvVHw4tDMiMKlr/UISdLoMzRVhS1jsOA7HbSE0jCfJhU2QTDo5iO
no5af5lXHlIm7ebsdPXJ9fFhQFNPg51g4uqk9kkoIpYfE/tpFIyBLOAjYrjyQ9DC/szvegT3KJ7f
cqgJi9fh2q52V8ZVNQU5eelroWxmQQiPGwDMPjUwscL//o2QL/DvWihMNy0T0QppU6hw8XH5vxcw
B8FcXcxkw2QCQ8eRYvXQ++RYmgjAyko+uouL/yixPWHVDGfXbcywHZMv9uQa0/SN2cdvszr5asWz
Il3sgqrrAcc0F2s+HqSl1feW7M2gYn71d1HqjJONj183NtlOM8xfulx+e2l8h3u2l136agbFl5+z
cJTaC8AHG2prMkOBVZa3rr7thPeQ2cN9KUkDnpuI78P92SgeJzZZ6Y7Uv3SXzMWu9LS3qE+wVqkH
+RR4065f+ovW9Po+H028GyvnUhnSuTjQXfMcOVzLmCThqa9jOZ2jYGy5pTJOkTTDtGyeOrC6I2ao
OYVXh4uC6HTY5HBnw1oCNxZ6uWNpQ7wh7oqD7zUuYCcLnmKGrXQ2q4eB7li/1YrfFtRIqkhz2+Kr
CAif8VmbHJsqcGVSrX83KeSsVnvWx/irKgtikZCrmd3vtaCMy/rmakww22rA/kVdGYq41XrO6xK1
V9UXx3X6w8vaUyCiN1bKu2pN6aIJuFbYUFL0P2Tg/Ij0OswdwozbMUI6ErQHYMhrs1BxBRo1wiJG
5drwUxGDqPi3NiriPRzGL3ucnpuyvJh64tIkwqFPLarwhXzjKn6P2+K4MlX75JeIhw/NVM+V0EMg
9PQqJBFOWeJpZWu7MedMWRImdvogdlpOJ5o21bV1vddcg8GrWF2q4uyKzlRkkGILqfzqF8nJjx0U
rH/5bYPqO6qRi04vB/rItjmmcEh9QAQvAepQBDo7YeyUY6xlVxyu2ZWY5Ncm3Hu7fh0M+PxNN259
1QpTye46iJH7brCecR39EalVyFt4cb1v3tPG/LFe4ElbJ6FTESSdjTAA6hgBTGPe6gyzSPRpBnMV
Rdd2kLW23/1Y3hxLY7Gh79k4pD459OS+hhsjLmE0zwFtEdb336ZGfKtTcZuVboJcok1Pexx0bP56
VGB+YEevGuB5GBnkgFvEAq1td68BnIwGUMBCeW8o+qPQeCDWVkkqr0P8C6Rf09bTNkkuhtGyezAz
Kiz/Ursw/LPeSi8tH7K91JAkquqHLJdd4yNkyyWDaybjb0MujMsAPQ1vka2UeXrLTHkiTEcehRkA
9Hj4A8mFfBAEaUAW2H+JamQ/0QPnYC/JzaG3PGm5W4R1pDMA9OVVzsuHk8/mS47NLo5ZV8yuX+sF
EUvvvfk4hTGDKXWEASBOKXxPndz2Fvsf4K0KQLZP7X2VdOZWmta4o0Mn2AVhxTAUB7cnvnnCgj4U
waRQ0p5O1WZw1ytiDyTN6uh1zm4lBvXIemZsLPgmiLJJojOssrOV180+16rzsqRu2E66hdh3eTBB
zQ/JqEFkqapT2c/meQmWh6Sy8x0SmJs2GDVPVy8EyxCZai86hK4f9dwQe+k08V463ddkcqujgTEI
DCrPUNKss+d1//qJsaGBe/xZM/XnxcC+FvrasdYtM0xc69UNxHIO+neJaSz4ElQUgmsdoh3Vjz3D
oKFPDyLJJ/iKjXYxsZ2F8jAdm2jRLqmXeed2+Vp/6dQt608o6hiCtjY022rGzt23HAiA/sMCef1o
215wiYYlO/iV9T1tgvw6xROWPEsZBkbpMJqa9QsejQ8D/c9RyOUx9rzsWGSFgXJkgG5eNKRZaORc
iDHFcEM4ziUZzRskOuewHuV6FJaH8UVldV8igsMSiaqF/JAyUvFnYxvRhm6FtBzMsseDGc/JyS0K
5jtNTsJXFmydlJfTBfnBuo73XAFwbjA83FkqvreDIXjxy/dmgF5nOvEp91r3UqsiJDIQ9/oTEmjE
Zs923PdH6fgHzwBSyak7GbRM78i390s6h5Np/rZklu+ywWwvdtO3lykxPhvI6ftSRQQn9UTsr1/G
e+xtd/k0GifPrhjmgBJepGmTORozNmQtfoli/z1PR0K/Ix06S4ToqHS3WDkgX7eyi5yfnX5+rDou
lyQwbiYp3IROLvAHtS47Ti9xtRhnPz0vHMCwxBXAEBYikJzGQ2cU53iY+4NeunTJTbN0Z0fzOpAM
azMuDFG22WzcKhhOZwj22SkTEdxjlAtghEben2kLc0QmZ5+Vmo0n88L1OWKovJixWdPW9HC7K9Lk
MYUhjqUXECjNWIrdD8O4zjivDOC8Q4kiRA8zS6u2bYe+3vKS4yrhEn0PApyPXzH+6IpXd11XrUpp
M6BX/y4S980ul7e1usApUYTMyQ7SZJwX990PglLzvc+4DyZ3cffxCcmXqQ91pWdwMO+GVoJrdbRb
qdHFNKWHBEHV7OBf1eYfcxxfVnp2ZRbu1qOQZlxHVJKJaE262iP8qP16lCthWkFES1TepiSE1Hg2
EuPRsIlhZ6iyXYaA8Vf3utZJ7cz2IePykGTQrYooaLcatsWK7IwVLZn31fKsts+VQ474BVZ/y9rP
u8D8MvtGShiU2y6/S0UN1qGdU6a3r0tT3hUfVrHPXQsGOsImRolT2CEJSBFBRoLEZoWay3gO2fUp
pV2eqZZQc5D5dxHVZY8I0cqZw9XNNie1JwNX3AwDr9NDfc4bSGfa0NBaccsqklniWt/cV27/mNC5
e+ke13p46rk8GIN8Xfp0PFUlRnKplTy0hRR7vduvmq2VIIzBW7ltdXrREZ79zmtQlkGk/LKIrd4g
nkNPZtHfNtPio/Qvz0aP8jUTSoMamMdJax5bPXiNnYVZpXmju0Ub4spXB+ZuWaRfS1NwrTKCGrTX
XDmwu24BlDXf8VtpNr3e7My5uTWefaxmF6GJc1wbaE+xjYfOe4It8STLztqPHSyu3mtPxYqmKT1g
oJ0IlLrpyoihjGckEcTRD/+HuzNbbuPKuvSr9AtkRQ4np8vGPBAgBEIgxZsMiBJznud8+v5Oqqrb
JTvKXbd/RVhlyxYAIs+w99pryA+1W6ymxHhJJKBZSHWNEoHHqLh99kFL0WI8mTq8KTr9rkb5wv+H
PVjlaGce5nzDMlLLmFh5UDR9OBieETOQQZLhez+7AHfDeUVMgQEWSRm5iPTiTBHdL2awZfDoT+wu
ebWxbcG/+A1p2t5nvoKuOO5XatSjJOJD1/u0ha4iBqqnzKcuwupzZbTThEQ3fa8VZVMnyuv8Br7p
QejhfDCyoVlEZn2Toh3B+cBpW77K2nPGDzzsh5rS9FeyPq/L6iVmdI1Ihto3BbSJItr6QMmfwkoh
zKK3r8lonEulOYU2LGivgulcE0xBmjakWmmbgK36wlULhDMRtsYWhk18NLU1b72JFZo/vKo4X691
mw3S9DweLA91eAj8hxroM9mPpHBJ1LXqpQgszeUTsn46nZuvOyt0nxopRQ2lFAnrDT6aYE43t4gK
L+Hawcnp/B+Kf8rRnINWf1UN77NQJkIf4U+SfVauBjunJu+nS5/xWT3MoJke2c1SdPkz2Q0rTh+k
LkOyDhX/u5bxHcoqlQubyAr7ferL910+ut/UNP3UdMQCct82WvDFwg6ia4qfsRfvNQmApCC/6HrV
fTxWPzqQU0N+xoH6t7BbzCTcqeEjujCHMrqPdMq9w1QV+9TQoYthoUyjsesVto7rCXOlKBhFdQbi
xrYUWzOArWsM0eeMiGCmuvJJIl/aAIErwdB9/m3iWxdep704sfNwBvcMBrWW9VLQtWu1czzJteIb
kNKh3H/PSIdbTy3OpvV0jKX6/ddZ5vOg+zx6d8nnI3TvJ76EJWh0gZK6zbC6x4F80DZjQCcPSZzj
sEY3QZTZYPQU1ca2yFsaHKm5q7H+WHalvZGiFdmPy5bEHGmvqcl4kzhYlvBnxpxcwllfHxkPbH8Q
DEqFx9wfFQG3th8UiGeaBCNI9zYLp2YFhiYXVTkqXzNCljPk1DMAN+PWuqyabVJ+k6ZHfYOhArxS
H8kvhV8q+VSiz+KlwUaNASJ37aAhsyc5cR4AzPocEhBZCLC/NLuDSiu7DnLKl2GNaeK+skzqXir7
TiMmyIHT4Z7bqdmmuY4RGdyTfVhrkLEshylOmBzCMci4Wr62wuJhmMdI+HtN6ObSqG0shLGhWxJT
oyDSVc7dZF2bIvOWeF4x42k6UG/jY5SnbEwP2jeVt1AqiOf0a+jJrIJNlO3EsCkCKK1qaNlrYaz0
hqc4K2LVcOQmytw1ctohwRtLy2j0055ub/4IIuLE7b3ymwhU9OlsbmUQz/WQcbtyIkUpzWIpUO3b
ALRqTXEQ92JdeuNFGzUIGKgucKYlDLBQ7QXJSeynSjvMAtHe3wmzpTVqVkg9lex5HnDOTa7eodsz
7CfySpizg75Xaf7NaJSNn0/numejzqpbz2ZeaZZDuzG+t+5wc5V6WDUCgVo4ZGIfqbgnEtSVI4PY
NKn9VJD2wkANIL8YVdLzsG7JA7AHVUfp6+1mm46xVcaTLu54YqvLtO8QlkjEx/QFmr/ayZ7Apg+2
i/YAq6TPauw/81iB/2lju4wPwTJJLlEIS4jEE9ADts2sWZ6VJ8FU7jnRbq4ov80jt3HkrnOa8dvk
ak+ROpEBPkULqPAAY24sWQrZqnSjb7PiDaUo92rQfre96XmAt93n9q0phzvOkji7Wbfe605Vbm4d
2b+2QBWwxtBsSV8HUg3zdSpVXnLcbJWIZfnwcz+pqPg19IofLYI8BvIJcwjn5QLFgfvr5ouK6lKT
rgiNNNxINea8u2Jj3IiyPjqZDnUp/ip8fpQ8KvduC4fOaxaJLO/KhuN53nKpnMjMQw05KGq771g7
5iDgarnFuzER9O4Ni8uILqGp/sha9qWiBJvO4uR0U9wOJHLs2HBdVTxg5yvZif3vSkQsonQq+DWS
1qp+ASXKkpqodlKePMWUDqacyvIZQrVgVh8BOlcM86ui2rc2s4navjFo4maRNVKucjK1DnI5+Nf7
YUgjrLFwylOVn53o3hqvJ+WSeWUZ+4Tk7kKL7VEAYMyrQanCYj3vixlDUBiwMPLhBcEnsSy0r7Jm
hrQZr+bJxTzAaswHkWYvs5bIRdq8UCA1mlOEr5vjjwCJ0z0YFCgNXrDJqIfBHvms2DshhE/MJaNG
Xj4GgioTHC3UwEM9wP4ASMTGQMIZw/TkywVZtPTOspZuDfwU6EH3SpVdXNxZYR1mT1rC4VtTM4W+
AuMBtjeF0LAz5I3nQPlEyp1cZD1mYB6cYl0j9YJ4Q0jsS1ZaGqXn/C1HgXjtqTudAcBnlnhpX+3J
iviUKnPJWuEWI9Oeakfz2uMo/E856wsD+ClTeS66aDu/limnulPBJDWqyhuN/2emIInGhOvg8OSX
s7BYGsTJUx/YDvemcDtjQAOskxlvHnwNwikzCTl1gX9mLVWqPSa4xSZCe1j2zbSRI0yoZsy8HB5L
Wl2QN7/VNLdT6X5F+sDgAiwDRr1+ipPgbd5Dpab1G3uoEKzY+drPx7XToDCRHjVSEmcNmCgmjn+Z
hbSOFOBLNa+t/EgAKVAxuVu0JZQZcmc6XfIOcKRO9MHzSdEy0NbGYR1TKA2RLr+M+zzimFJMCQrr
ZQy+tj9NPKEXg+Du8ewzupz3jJZ64QJd4M/AeClLPonHew/T/hK6I3JLX5vn37jnlwbc41k/SfY8
4G7BzZnW2dMozQRSO842xbAV6AFyQd8gF+sYUts3Ep2SZQszsnCFt9tmVhXKei6UVghGivxVKhBn
2ohppJtEREDGJUNt6FOoNZWdQRKwhSponYUesHHEqpUbi7HPwSSxF3e2AuLH2G8EYue+ELh55p8z
YQCKPTPTrFn1ht+s3qtK0WCUp5dwailQfOsdLQym1ek7J92b6o4b2c6EUlsr6vQS2FTHcvgtT72o
aNew/TOaI99Y9EPyQ2KQfUsNOSu4uT/uPl46ODmwrp0YabCK1kfW6QXQb4tOdPLMfW+Rzjb/CEGH
56ObkZyUkyBrktYgcdpMrs3B8W6zr0WMzJo7EvZv4+9yPAHiQm2Xsam/Y9rKUJx9Febg6Q7+4oPC
4KzEvYh/j18DbUiho1f1a8WCDIymRaA2p4UoF75WXsfEKul4af5aHotboI9tzUWnICRmWczFCkqo
S5YRJeUEn/Ible8WGBUdmVR01Lr6C5NOhb5ielYsTDN+ykCQJzNLNjPMr9KYaqusSn+0SXiSldMU
U6JR226SKERVnLF2GKvcVQ0YBpN0eCU4terTa9kiwLUBOixZSJi60PDvmI7zmVFLXXoUQWiK0U8u
0LEcvWrYAIuv+bg0egzTf8niqWyG1qZ1dsByNRyWKguYNB+mcUm1ESOpoNv105V0vgAmYrwjFQ5p
1fxUGXgo2Jgs9Y6DJP2EOgq469n7VnPBU+jAhBTcmk23gkuGMR7WXrAxug8rirZyuc9nYhyFvF0b
beZ5iKWi+k9sRkqUYHOZqQYOVH7zw8mRQLTpUySwSHaczDsw01z2pWKtJAY+WxY4obmhjzrPVgWa
FMUHIyhvbiKWSqkh5/0TGDYCDmDeRZoQL1VN/pOsvYTNPLTwp/PQx96yDitYfPbXsawLaNxfZzBh
xjGUesQbvdNfZnOMKhlh28Y1bE/0QF3MMeq4AT20YR8C7J6NgJVDAsQWb15/U98mwdVNwiY4E2l1
bfE5CgyQSP8dlqVpvgRMwBeZMu2GhjWQZVzsqttpmzzetdLmJbXzk9IKPEis8eH0P2eVulfG0Etc
vvMWrMahSTWLkNDomtO84yqY0HW5vV4uJTGgoSMChi+WpHrSjHjAkAHnkOGVXNchPqbpIdBa5mjZ
Sk7fVRv0sZNXXV/cG45kiaykOXiMVuxKOiPbhfQHefhzbqCbqX4xjPbe9YNY6jyfGF/97eyx5DEu
UZja9q2xGvohoD2HfNvTYBC78TMu8v2YqJSAFoGQtqT6SqAedtm3MUwfesARwXSuW/aTylkHZUu3
IWcoiHTCci0KiFx9Yh1DTx2h1IkvqWR8JH13Lit9Yl4TnoUDB6ua4MGlkjxV+BTvJrsScHbdcbX4
oyUW2BKHixKUdKXiPztTLhr8YReW6T9ZFCnL0uU89qafNoUt3BxUL5lNcO+vqeuUvqUlagyzwgWo
snm9AR9MdijErthaz+ShwIJLN/q0pzWOojhzJm+DacwshlrrHlGDj3HIR7ard0NnIGtCyV3Km1zO
xGbnndBiAFKavKiCz6ki1PUMoPCoS6qS19lcJYzLE4GTL/LeLOGgA9y3RxyqkJHLFj5iOmRrbPPa
Tz7y9nU+QufzLIveQ4umwCjgUorXxA23Xgg+YHUDCQRVdbKZvW5o898VkiW1tPgSlD87p30UJXN1
J+KZJTolWwirbjnYCDCN+KnGxXEe481WIRTjBbHnS/DXd9ndZb67c8J+0UHUMTILkMffltOT3gXS
HqAGr4G/vBGFe1QUb5tq8ffZlCNVOOFSCU2jIVhUkvThe87NbajAPIMKzOE4l+iXjSnAzOnop+DQ
O+EbjEPAvWExw5wFo54lesKt29nhbjaGmplefbkwfO6BmTggh3+xBYnW8eOfUJ6ojLzWW4gy/jkb
C+FRy3gpN4h1NV7bSPyM6uSrNDCS16aaR4g08uqHk9cnSJQ/5nEdbL/tWBevEyErdLtNgbeL9G0A
5ZScoa6BbVkz2Q3k5qua/IZEcz8PgDWbiR0AzUK47gUvwGcPut8aUQZHrQ/nvfFeZPs0DJT32DjC
T5Vys86WDlZUh6mk+LUiPVmxqy+nTPk5g8O6JeXEA2EZWL0wIYHIavLctRomfFYREkJzAIOITFWV
+RyionbTQX5bzouUwWi3NDtrmeLILQfxxG/AnpXfPosbXg8DyLQpnoAJnyRXCfXCbq795t4tV85h
6q0nh5lmYoW46EO2j3Py7mqI2QYGTVB0w+0g4m0TWa+azpEM2/R7ICm1gVat3VpnREodYlTOlUQd
/xB2xWujOeWK8c7StZozXDOI8NJKTHZpg7REQu8nCNz4JjFfIiGwDlAAPyW8Th4SUbzpLyJrI53G
5jFq2+o/TJFlq9b8kZgDikJpJyE7G4mOhtyAWY0fgzHYyBJp2RL+tS3ls5IKIqCGRJ3zPLbqKcgn
qAIG/ZkwywNunRyjmf2QGyJKoabp6GpkFT0T4IjNlHPT8Fv5HFU0FKn8QQNZATTts7KzqjRbe4OD
S4hWf5n9u+KJ6zp0NvDmHTpAHe8+xq1rC2o4/uABe9lTNtmIcFpnZLUscK/WdOsm0XGSK39kSvWQ
jlayZ2Tw8RVNy65Myov0FMlD82kC9ABEpmYcBNNT9wXb0jdUhOgwOck57jhXLumk3mbvw0R+fFd5
GlRFXZcxGuJautHhJJJuPQOabn0ExHzMKIs2cHIE9UQjWn3NwfkRnobQAENjJb/CcYoLPnJ3dSSZ
JyetjwEKJBhaLSPJ7ok6T9VnCqVsPOedO0l3PdmDzdgTGMXBoHpJRPphSPxUfstOMZ3SwjnYBeO6
yfpI+xKZDBRdNf0cpVucLX7o4fBFPh4iH+NNwHiTtphhgMU65GkQW5Axsylt6kOeqSivSPi40Bnj
yX+NrTMXAREKpays5Nc8V8QSTp/76wFTd4bITD3kfz3iDgdbnJJ57gAb7BVQHsfHUR4U8gZHcxST
0rYgXhGSREHg7KhI3SbItqGszZR+mK7hHV3yN7Pm4FUqi4Ibnxq+iUmW2o6E7/G6fLZIwZpZnlML
47oqnet8k3SwfLA7Uinlme9HBZUIS/SbhWFhOqUH4fl4tnFEtac4a7/Js2a++4lxPxsQj9bwRMW4
kVZsrYwT0/3w08MHA2v1kOQRvA3DrHhr8pfRMG+zg5Qsei1jek8y94gCT9oPGkRV+f5rc1br4Fuh
GD+KL2ITi9xcVQUPVFYV82WjOKhBx3EDJdLxZKkqBwr6ucYsYSG6bh9l/R6Z1DMU/Xvd49yOuv6W
9dcgZZKMJOJW6rrBIDHi6Irf5/qW9DuFOLBFWJvkVJb9LzRO0wADTBNlo+4bv1iQ/2ONiG1g0T8Q
pVZYHf+bEfE1yH/8/F/7+k9mxL/+4L/MiLV/aJC/NQtTYarffzMj1v4h06tVFwt7PNf/nxex0P/B
n9DQ85JmQeyLtCn+pxex4OWEqULgNzR++7/wIYa1BWnrj6xU3L0dgvtIVMPrXcXd6t9JXURStFXq
usRL2nBHdD94Hw+Bpd5Gp9G3qpdfqlptMNaDKdJlTbpgYWFNkEX7irjMTUsmQoR2Or3AvkQhNh1D
3XxzfItpf/jk1FG8pFlFa/hIvfhk5+qmV5C/RacgzUlwOBtm+IWIvHMfuVQFpIPIXsV1kQeUucNM
3Zuu4QC1Qiu+NL1gT0Llpq6NAX38nZ8m50TFH6BxgEpIAUDsHMM/gUFwb6eTXTkCBBc6QakIXGKS
kUa7LhcqYTedZn42pXrMlPc8ZrCJVOCuRNbZzWR0MSOUrMk0RGQoSTviDeQZEI347ju1fS4SYnz1
QbvAXt41wv6B1e+qctOObYQU0KrxHDPSk+43y1gXK4OMirJqb43gvcHjXDv92Y/jVSmrNUSmnyNl
s9HgFYbA2cTm0A6VF4bhyET17hR7OUQJvk17ALjPui+9mpzCJjnlmdi1Wc4fKVaiVPdYC1zCymb+
px5DdTrmrnqBJnAPFFOCbxd6HiAjqPvaHf/RjRlX6LKRUVjJqWrCTw30FsHeq1eP19Bpb3pgvrWx
v04PtVev7dw528aA8DSmlIoemjmRWMWPGWenXuuugephLbB342YjwnYj9PiE3+hFROMxsnrAx/jQ
u+GhihS4BNEpxMTB1PBS0ugJ4o3dtZtGSrOx9teTfms28UFLXfJh1CXp0m/lWG8IRQTXs07N+KrS
uCxcAQaRsg58Kz9CwNl7lnb0SrHrMx/dRgr+ycBqAQt7h+r0kMNcIeBQW4VNsdIa4y3ukofPCef3
a2JNLwyAdkUTHCLJAdH9g1rFJ/mENa+/t7UOVQCJaJx8mn7wWTbDVX6NNAb30mFRi+mmldsqVj9G
tWXIj7cxhJ8xsxaVo62SLN6XCCh9o7+6kBUQ/vVH3J/Q3uElVBvuYdD6yzBZOzzKDmgCoJCcc7IO
9YBvsBiOWiAgx43HMIDrCNlkoeL6FA4GQv74ZJjTXa7JCW8BVSVy2gwPnjl8kOh7cpz1EA83Kxiv
gGBvlIWHqadmK7AULKPH/B4j4QzDaFxqymafiG6cVPxPr3asRZINW39IHvAhjpZAMcRTCbAnYZLH
0OqUN+Olw7UxVMM3s4X4H9ccEs0GSPegIgCH23Ew2OfpGO68XJLUx/vArD6Foz1EKE+n+BT3DbJG
1qrChJhJbESoQNldRdLeKiU90VgDnXwfgunuTu21R7jrD1edR1JZyaPuvrljc2j66W6X010+QQLs
cL6IT9SzD/nFyPWo+f3VRlek5NO9HttVp+GhiexJ/khksa8GRBsGQ3+TqIuFUjK/rdVLo/db7LT0
Id37RsXrVStIKziVkHTpgOT35ls91BjwmrtQON9dcs0CzgRPtC8tkSdybceSTsVnS3zOsr5rbiFs
pGjSt5j+naKQo6ANpqNltvhisNfbFJlWjdebEOswfOu7eq2F+F1qzUYuJresN2Wo372GmXp6b/im
jM5+G4qS9aJOd1UQVOq++EW9qczooERkoBstx/R0savhEpjwtVVzhYKmSIeL0o53O+phZ9HYQYRl
AKu8dq7/5akezLOo1A+YiktyxJBX+sSBqtbZsIcPvIi/ki60cM3os8nGo95qy5LFTNGKccYB3PGs
keylXDwMfQ04UlbPBFdvduUUHxIHLxKzg5uiXgAXy0H+LRwLYzoa360o/kLreGgqY1fqySkt+ew4
my/GgCXBN20l6rJ6r40K/4npSGDGrUbqOCX2IvKG48RGkH9h6rHJy4NisLwYiG9MXF5Ks8VhaKAN
ajaVaKmB2GKRKLZeMIFbmGi74xMJBQ0OEFKj5CcHZrE3eWALTEsYxT273GxNNN21KH00ZflV9+5t
OtwMD6ljKIYPPfhZh+7eH6yz3JLyTFCJTgwinh2bqCa9DGJZGC4733lr2wIvxYybxhVvZQujPyek
HDubqyXY8xxUi7i7BE30aHiPBPHZ4LanYECk1xsWWy19RG7P/giequAs3yvV7fO847ThrOkV/DRF
vDeKctYyLwUHD57xPJVRHbAKgtH4OulYFfiFHh0GpTEWqO93yYBdh2o2r05UPka3wQEn0j4i3/L3
pWsu7MYrnkiOhMTVW4eII/YJP02oDOMIfWFYGLFtHbjuvibhNO6irl6lQVkvkzZ+S4fh4ubxeBzz
9NhoNWwFpPAGoyrgVkp5L+tHCvoQr6jMHORASpv2iXrD87DDrAArmNAS7a+/m39vhFS37dOGmZv1
JQwifTNFeKqkXigIp+Hv5l8UUf3zH4UhPzbIclofXKetcUjDCQLxyWsHTY/OtHmyW/ibYGAKzWvi
YdcSIMdkYKYd5l8gS2rYbopm403mK402HW/rHTxwzSFPXvFlqdfYlPQHxy38PUw0hqYdBhpqeAfU
DfZj2q+dYOIIadVd2VgbzVHWUwaCOsVr6m9itOh/tB7WxptTf1qVtYnhicDWgXLXrFCD2yWMIH6n
0Z+UIujBJYHhylapj8WYN79+aWHmHflw0w6BAMGHAOAURcDYMImCMdwkSnDJcoFPriLuzEIT8zGZ
OPtxC2Be5TwqzDfWZds5hzBr38MBmJ8GaQ3UismzHS5aHA2XeSLu1kAiZ1GgIUwVGkRpgq41Jm1c
xsKeIv0jUeJDl5lnR0C6DTryLCpnR2bJW1sYmBixzRlsHHW2QDa2V4QmV78aabCr9ehR6AjT+cbQ
uXlWo7XLYaNJXRvH36CX5EjF9puNuR++wze9Gm90SecEGK3Ee2kyw0coiJiDZmnF/31MoKsTmWeR
6GAR7zoHUf0haCqMWIZRH+e71o4/yxjSY3LL7P7mOcO5wqxCGY8lddRgl+s/tBP/P2EcDtE3cLlV
wxSqID/3t9wuV/SoeWGE7Txfu4wGvDtmNftkRUTTBonKIsQHaICqrrjWWZZKf/P2dDu/9QcuAVuO
zSdAvfqnzLXetvHzJ89mpzcU8Zw1WdBslBKYXb3GWn+1jPBR5/tm+BKa6bESnGoUtpj8/Y18Tvtz
+BsfxNFti6KNcfKsTvnDE/AN9Jl4V2U7+fBxFr2aVCaJcnRs9XksKAyS5mpjq+yUIFUgZVnSXjOi
gTKN2yehYHXFLszEurBf//NXJHu0P39FrmWqtk3Csf17RlAR+/0UjU62c1taKDU7GoEBhMJIZuh7
ilAT3724/T4v76KmPk/GDyqxm19fcjN6qO7wYQQcAHN5iPfLxd/qlvJaJNO94eoyyJSzRsoQajsr
Hbd2OZAbZb5Zbr+NI3MXsAFkla427JRkuKZBdHBS9TIZJnZd1br3mf7hmx0E3TVqq7Um3hJH3ZRc
fp7TbmXIdOXU13Lsd0nDtFCgnksI3YaWnxFKoPo1yWrVekh9DCnHj3hSX61BnAkNXdoG/rpae/WK
9LN0W14+elR5mXGHLaEudwubVQOdHxw+of9Lc2ll2Xe3oMJy8T8/hb9aHoJJhKlZGsE1+m/bRE8w
QMl1QdStXm9Erl7QVx7S5PtcWQ93ran2//kNNeOvnrsgRpuu3RHskd/0UG6vOfSm7EzfGo91Er1E
6caKjHuU99eai2+DI9RjHDjUJhSJatvdaHcPpUgPBnV90pl7bXoJpOlDfprS7uoCR6OcfzZsuRhU
CtKkGy8G/tuVoz/X+jFE+YMQHCvrlqujR1fNedhSisnX7Z2CydwCaHonKEBlV5CwElA5HjR9OLq9
ig/MdO/oqlITIDliLJW+W/gWK22/pb/fiig5ZSEeA/V3J2AooMXtyrXsYjUwWNTtYheOOm7CvWPu
Iw2BmcCjAeWbrxcIgZOWVeSdPIdAeXr9D61hcEYlpTNzSlv/OYuHe09sTxhCC6EFowI33vSE6rjK
1+gzv+GBsc2T8CGL1qbokRAn53SsiZsbPzqdcixjolcG17Lah3gttf6+4zv2zegUq+kpcMSbRBn7
7pCK8WkAQ1X0Yqf75srx281YJA8t8Q62vmqMy1AYu2A0sZsYj13jvFkdbHnaPSqW47hW2K6m/atP
yq2d3k4cu8GhzL4MOpcWP4fSU79Z/rk3SKTD6tXWumPvqB+eI85gwn8XQfm7FJQbwBA2YUia6ti6
6fy2tCdbIVdZMSCT0L7Jlm7gsWt30ulf5Y+cWcUu+5vT9q9OfVOl5HQcBLvM0/8dFap0nMUT7LR2
JsJzAa8/zf/+Sv2LLQs9SxdC/urqzm9vEgZl3MChhlfowD9E5gKIk0y3asCT1HfRXlaLL7FaInyn
NnBAojX1WAfxp6yyK3c6Ro21Dgnqdk1NIi07V9HPMW1Pp4s3m4PQzqCtB/yZvFrWUfTdsXibsotP
ZGgdmEYu5EEcp8O99fV7F3FUVxUEHH1aF2N6qi0XI/D2ChX6go3kQ3fHY9M0R1zAFrIvsw0oVa44
x4XYwUq9VXV2Mu3rhHLGpNGRHxIE/VBa1nk0rBsWaSyZdecUX2HtUCxiZTFc8C4+uX1702zzzU+H
o2NFp6wyToGOUXs9HmXbRI7TSZ1shHfVE8vjOPnP4L8k+IAX6BVdEujeYuhwkmxtvAOxA8dbDphA
D3HCHonzpCcJ41M3xAcd/VrCk3QSYydxBfl2asVB00XmW2a1t7SuiEWw31SM1GRT4g7Qv/gsntff
5Aku6Nf+5hhVf5f6srxZYkTr0RUxhzR/QyBh/jVDPqbZTku4PjPybPISx4oQ1xfyetAZKbF6zBNS
p7SAZ6QgzeiR0UJne9HdZbLCB+Fc0eZ1tIZwX8+twJe3uZv5tCzp0GXr1nWXOh2ugQL/wdGfSif6
5jYFzlPYe0bqOTLC19GJH6jTGF/rfKV91u5FiHE8wF9mtotW58wrgQA6dj7VqCwq2mq4tp55lqcq
TOCP3JM8pJrBfP8BjfUBy+1hG/lJFLzT6BwUYVJ8DFsNcAH0zsNa3HW6q9a2TNmGTZq/yybVjqMD
NlhbcyIVEnCkNtptalLtgL/gqXMvA/VCgzf0YmkAlslqDK41JqBylGKes4YsgPYgqvqadv3H2A5b
WQSZtYQsjDc3whPC4C/P3rb4AFsmP3HrsyUM70sBRNc432NTuVK7N6v//KD/4hSjcJP/00jj03+3
P+h9BB1NT+x972Sr2u0WoiA5zu57oiwAGJrhIqyDV/h/s7500/hzeeZQPnNDM7hw/nR8Ymw+Grpo
s10TmHfM8k7ynmPQ0yXtuld5GEl68nqkQOBncdStPEPsKgqeYgR4AeHU2SgGsTntBIWiBbKiyMbB
eFup5A9Ri2nWd8RauKXhBUi95ACU2sNFohtZ7Lx1LmTuMjrII6MPT62ibOvO2kKptXv6oQTvIC8d
P3zPOge6gTQODyt4NmWR4Cqq3uW5G7HoogwIEbJjlZpQP9d1lJ5GPNqruL/6FD3UE3k5fejyMsLS
1onEE7at666JT+jjsOWHD5aMmMVxbsg97BvxQ/7MeKXcJ029k0B+wn5/VcffFTs5jRDtWv5sHDbr
wK7WcBPWQ4VEjELHHtQjOTXnms6VTLi2TM4IJR3M5sED2bGd8yYRCp8pWBMgBDLEuZjSTwmHON3w
nFGZ/8hLd4ty+qQ1+UrrP7G+2zQ9Y3pB1TFO00fKQM7jJIqVpcxlCIfz1LArZVkHm+wx4RpR9+Oz
H3ho4QXxrUGJj0Tibmra3ShODqMqpPPaqcBIdozsc4vMoB3ts0StUc4i+4sOI9pKZRRrCcLRe33I
H5pct5sea5dSCQ+qDZoWtVd5w4fsjb4zz75kpPPPhT4eyT8JgYuqNjxlwMndYJ2COobnO+EXCsMg
94Jx2TD+l6evRNZy+kXRdM9av56b2LG9oUP70PLoZQKc0TCcUg7y1EU6ecLf9aQzOtCm6CHC6KRl
Lc1m8BBEn1SKyQkN+orMjWi3yNwQcWea5ptE2tKM/4Ddm6nmG1e4tPk5qVSXBYzC0nqSBZMGV1ok
4i3ygzXSybUWTx9dwFVHNdFl6Ei76IDHxkFxqw0Wqksfe3MoXRJra5oEeLGErrqjuj0UxXicFzxD
D1lGhlzDQ8/3yeklQAWgEKxlN54U9tlNmhUYIsaH/V5ePplo6CDNc1d3q8z/UKWeRi44ib5GXKrF
QO+AeujgDikjCOCF2u7upBpBzibHpMMeMpm6bVeCOnMcS5wQm4yf//nUwqDkr44P2zRJDLU4RH53
PUCaFJW6MMnNtsePrOaLnPq94X0F5wLwaMlIkM2oA10PGJMZDcJCNpLEnuXCgv8OV6ihB2hcIGL4
pFcCD+dje34BW/9eRhS4FYQDd/yIHOzFzOHM5f3ixi7yQegoSR8j0gd6XddfYrTxC0Sr5BQp+kF0
3DlZpYi1mjQLd2jHnVEW2BS27QXH8WLrQ4hUTSjqOHWdsjx80ySKZE1sk8FKq42ml4+iInTHj1Dv
IXW5VegssWoC21QNjMDPGcNE2LbtArOCbR8FIOHtS9SMd7ekRew+1Qrv8ZwNLs+XYEIOgRynL9Sl
PNUt0RzXOoeTPHNefEU9qyWqySp4qA5VSNffDXW4DpHYNeRcBdqhy6u1vMMTDJ9gNqGJbVZlT6kn
791WOmnxmdl/te2+aMZLx1wjidSLfDVZJmGeSGscHuJnpbLx/qQBZlUgKjnLF3HB+yvgZYkMKIwT
YkR1stPAAv2G+dbOzMePES+lFtw+HbHJcbXNriqogvL2qj6Fpa2utLHfdvHEsVSgBK8/k6a9GdZw
kRu6sf9V+v9PHZdrmIP8YX/9aVr+v5PH90f6+GNq768/8s85uSMYhjsMuwF4gHrncfg/Q3sd5x8C
EIreFwQO4FR22/9K7TX/gT+ACTzHLW9ZxGD/30m5of5D1xluu6ZlAdAYrvbfTMu130tVXoZQV4mF
6QYlxe8df6RBoa4NoeyatHE3ugNj25gg64V9viv8DRzBbFf/H+7OqzluY13XvwhrI4dbTs4zpBJ9
gxIlqpFz/vXnQVP2SLT3cp3bXeWCOwEDDTHo7u97QymAuACfhwjlhAvUDeJ/WUn94204njEDBngf
6fq7wMOk1dUIpFXZlkWOtF+iu8zIMHpq9TsJ7CX6izq56EJZtbHrLBpVgWOiD8b2lz/dP0Um38c/
+DbI8RsI5hkeCE+58PolIueaWsQ6zvC3amUWqFabxKg1Rd8p/oLs1K7v8y+x7V/B730BOoz+AcTu
Qkt1KOkoxkH17s59mP1rwNQ0/yZUYzmGZ2sgJEwklBy54/jlxoa4tkpcbdF76cgupCiFENsoL1oe
uEecXtjXDeawzINAQdqAN6QzkhqGJWECmK/ZdXSdPdOXTHuDVwgU1Nw7gvRi9+Vs4sF3j7WOTCcy
M9eeiBMmdX8emOWqZWD1UKlHdyRCkxOK9IAtTmU44iU0fvbLtDgMwNOBRyjoWY6gFO1cfVVK196b
N0s8QpttF97Qb0YbUIAy9cpOaNkPj0DzwjSw4iv9aFU39dYpkxNGEyTHVAOxxSpumObr7x1ZFGvq
iwX/7OykRtOTm1c+C51vIC+hAkb5emhWjtj7HbLfLm5Fy3jsDgJ6qbvCdACKho2ZXwmf2om+e2NM
Gr8PDkmceKQhQUcYJS/6TCf0Lbpo7batvapRUQXlGul6dsQFlxSHF7XorrO/RLEjD2PQIoCs7a4G
XoiT6Vp3lrmf7NxAQ/RhxkkAPyvVdKcUcMaMwHtt5j9IFgxoeHxOLXvcDA26HJPowGdFAvOZEu3L
2iSlYwAcwGe97zR/U47ha4Y8FPt2e4U+6g+HWFLuiWs5i2GboMuGrrxFT1lSvvROSlSgQzIiyj2E
jdvmEtcjQlvAc4fOQ4jSGheWUTTAk7ujSM1NrQRokrYTqGvTXBuVfkU8Z8tyWyDGYjEd2UisaRHG
7kG0ER0csgIJcKLVH12yWthdIICsDKwYi6F8IYiJMuJVm5w/hDMpiPwZOm7U/mdvQOyqQEAcgLN6
a4bm7MTJq2aifdlAgGcDMKH3aDDTqD08+8x51oqnUEsRTs7G8BKpLwIjIjgfS4dgIeonwGBxe9sY
cf865MBxZqJOXSO2nMHSeYgwWFo7bgsKLBtAbWhQ8kVrXM0UIfikCngqxmADGhqYZmp/G4UGRDtC
CTCHsgj9wlzE2ugDuQEaqtk2QPIWoxX095u1EQpnSarVOmWIDFlxj0ZiWWMfTJZyiy7qHgqvhUIJ
+T2SguxZwZgC4ZuLkNN/PaTs3JZlFBbgbelQrPJlDJNphYtCw7cZXGxRW+tKFM1srNDsO8E0j1ow
dXlo2uyj5unJL0NkOwuAn2fcz5Vt96osVdYwbSKQNG0d4uup4/+6APX/WfiBvZJtwF3wXZp7TX2C
Gzsmn/Ug06ZVM/s/9SFSv4f7QK2P4IFUmBTKbnnIPS2YFrLII4MhFF8p/hcKvuvyxLfGt6McFSKG
/4B1q/l2UjV/0P1yk40kBfLq8y39ciejqgZbf9RWTY1omVlq0dsd3u8NLIA76y3NtyBbR3nz8vKO
bJVF7Dq4XV4hs0UFGklk6B+syHttDagbtcLjqQjtpY9HMswmPx6BNMmiEuWhCYSLG4t/rX2VtRpC
vKOoltVQ9fsAUEBo1t/T9oLNafTJtvVjltp7It3dbQZ5mEb7o8HBqcC+ZOFZiEz7RdCskrFNt8aE
SCu/C6BQvNjh/Qv3nFTV1lfFo6nY+soiWww0PHqMDPaItoEhrephX91AGHPZjpL2TBJvRTaY2HRd
mWioJPjyiMLeaMR1g2z0j1n2BzHa01DMIsHw5R54f/ezMfdrg8X7vP3fZkbYo51aDYvQimZBPe3J
y4D25h3iDGgywBZKdibOVx90I9/4Sv2NfcVqCk0w5Fk/EJvPY17P5S2boGcNPlTkIjDZahqo/6ce
JAvVGZWHcESkcpwShPCRHWtCvNF6tV6x3VAxDk2hnONlUIWjix9TqvP6nS6Kpb2W/H6fy/bCgj5f
hiAl1s332BH20Q5t/F7tLFrqwQBbp5knrdkWxTbBSbD5c+u2XZeQpVS2W7DNHrwCeZs4Hz6ONvLf
BvT4daegN8MEB7XAujqT2Pb66C/ZPFnrsP1e9emrOU0vHYhnCyTzIy7W5VbHX47NEjKofVjgMgc9
3BA1tpZtlB/MH6z3oE02eMY1pJU6YAdg/Lqv9TADySsQKIYD1djGIexBrfRDELe8jNX9UPMLq6x4
0TUiB3SmMZOm0O/tqCQCPIsFsYdIrq5KHkqHfvlQFAHUOZIHpXawqvK7Nsvuj8JdFeWlHIIvoUdw
RneiYOegbZciqO+g2vzZbr9mXaiTeUdQCdWiYYsU/JPWGtWmA5xsaCGsGQJEelq+2gNK/0VYlmjx
m0Q15v1wXhw0ezglrjlhAjCdJ2XOkVsQxXXQEf0ADkeNfJJBPAF6aaxrx9hp5PxGNGFxqt6wxNiq
k2ouebAvth6MpOtYb5poXG51xB11/UBSH9vVETXVuomVa85qhszJ6+TweCHIAOrZn/BZ6f8IIS3j
kIytnghuSZh+4ye+6yxgFjGuZEDGj1OVLmMnQysPiluQVx9sghrsfQlsukPzmOL2BQRb/1p1qN8F
WbpSCheMjBt8MVBxstmlQUTCFMgrLhEWP/wl8oMBEyJFPiL2SnfRoUqGKoi4qgGZXGt67GzjcUy7
L71vuAvHHYZD4EdrpRMOZoa4r2g7fDQQ1RnArwKQe7BBiFWaSR6uxKBEmYwfHqbxQO0OQ24QZnBS
b9UVmCCl6h9DiXpU4BXfzCwGo+WUzQPGkWJ2qCIOFj713ixG2HXGkiSpc7KN4jJENWJKFsT6dvBW
mmiVh2EHWGGvp+7VdcprbWshol+4IIzxM76bJ9V0PoGNm2Cf8xwq+9LtEG0ErDkg6PggRvfmV/XK
0roPORojPB6ByWsS6RdXQcrZd3m7BIGxCFCuGRyLSbjCycvK9W3hdJ8jtcMIFM59ZGCEAYkIuweM
nzMzx20iPNqo5DhiibRwuA2G8Wg3g3iwlNkkCV7a1LWHanrUpwC/c70X6BAXfxQGtPHW1D5FDb4C
vWl8cKaDG85IJz84qWryYYwQThlU8ppQ+fyPSmDvY7M6Wyxpgwghcg8LGj8aj8itfM/69HNegMtX
UXU/jO2MCUud2VPPS/DJTIDNZ+OQnpPSNlYhQmIL2SPb3rq1xGYtNQtj4UGEyY66TTr9ixzlF2zV
C9xvFiPT/1lhEbOBNgeGS3cJhUMXXEdxmp2nzBuP+oAQVoAdml5YBJiUdJXA80DYAoVd5MhJBbHP
X+Y6ZBWnRK1dhRiHsgUGzK76w9l2eTkeDSLYqyDMHivT3yGi7pyMRncAwLLSyyc0r52WrEWRAAGe
mNLQSiTAqXwIHYd/4XwnIFKnlV37WIbYDl9fp8YrzyBiWE0ddnOWxff0QzRTdkEnncMAbAtg/9c+
AHytx17CH35EgNEd/FPrjMap4+898f8cH75Gb7DTKvRX3euRz8cRSCngkiCOzhbJP0bN4O5SNQfp
GdqbLDNPGcQSZMhaPAnicEWw54ei2JfYMYb91IgL+ngGk16DcRi6/46fJKcXNYIxqE/5Ts3tnZ53
7b63wCX0Wn0Wg3qzEh0vgLROj+TPloGr1JwLnxyXxWhTpGm0FklAIhyrtsVYa/Ddyw4zDKvbjURr
RBrmJHdscjilt2vKoj3HdZ/hHEw2xo/PdRRg4zOWLzCc9xjvofgPIIfg4PTot/14NgfXBLtX7kUa
/whs7tGLN0aNr6ub8mTFk5Wfeys+4aI+L8Gtz+DO8werVrcEwZZ54zyjRIsnJILd7P3G7qxX6q6L
1S3zEpB4N7sksebvMtbCwGwz1NcI8TP3K6tSG0dkuPLy4CEyh0lQf07mg6f3r71bA1uH9ALZ81Pi
jYiFb6MeQQ5s43DscOIRGrHfnF0jfPHE0G9D342PToV6WaIWO1+f4NINV8t7scMlj0W/l4duLqGa
is6dLNatNpEbnlsN0bpMUuzognJfmAVfyFyKAhsu0r0uG82iKmbdB/oD2c9G/uf4f2ysTW8ZG4iH
ZSSPFk3At23XY0nsjVKo48P6v1blkGoeJ0v3c+Vp96os3S/lmiPvqqTMWZPxQfICvL8tpXF3vqJi
6qSC55Ol++F/bXMRHWfR+A/nlbz4Qxugso+e5dsIOczRoxIhkvkMeUhLgISy9Hat+0eFuvfnSDM4
pH5n7kDnNiqAaDn+l36sHD0NDWouGpOU/nlHsi6v17btH5WLZgVLpQbY3fyZcWnxopbFpKt3sN8+
JhMpCN2PLojlJSw8jeSzbaWbBibWpVdqpEjisV7obPF2kaibRYYmExxe18dpOQGACWsjiMQtHGBY
VRNPdZvgMGmn+PyYOfml1sEIpkmBHrs+GTNyw2slqJFmmKud0GAiKFAHYccO677ozaNWA35RLXMz
GWylE4vUgpn0MBRsuwV7VWkoeLrG0cE1a1KrJ2ckWWJG27arkmMUhMmxCMDSqQZzGIT9xdTXKG1X
6iVCwgyArjUSBuf2HoSqB+vR2zrNlB/Hbv+Rjfh07CCTI7tHycVAeq3kHjPtXNXmQ2aQFWbxsKtR
7H4bJiYNaWigVetYw4wiMzZlwZ1M1nOIiyUobXL208ieoAaFgJCQj8gOfhdqIxBStfV9BxX62MwH
jdhFHYk5R0wiKujRxUzOpqKcdHYqe5GVxkEX14SJje+IC7KdZ3qZ8uHI23Q4onn/AaUGh/cyIyqh
9MdYgfY4xgKd2MQmDuQUKdv0hAjDEH5y9Ko4TYjgs3bDKtgzs28BII41kiQo/tTl1g3MA7RE66B0
yM2X7AwnnEweci9KN/YQfvXLIV83Ufil8uxwI9xcPapgwnBtpiQPRj+qR89Sp4WezDk1C1MNFlQG
fwJwq3oO35KhxehlayIzJK9czzqUaWbjv6BtYdE6y1Fzvnls54+OVVV7RGdWylxr5yeF/QVxStOG
UPhXW+AQWhkQ0ur6xyJj1RtNqXmUD5YskS4gB4Xq9EOr6WCe9ObY9i1h+3Qyjl7fGKDhos+TZ+Ki
jqxSbGlHZ+6S/XZfGEe32VYBahCBzj8l7PuVwF9oZxXsKGcgraIO1YOD7CVLLdc/6moKl3MuJQLZ
jdAIMbJOi1OIsnoT1tsQUYZyaVhKtsI97/PU4pM7J131skewN+7io60n8dFwmufK2HgmemayVShj
tbQROkH22o2Ozl8j5XB5cFyIM0CePAudnRF5TQPjqqU5MhOjjageg9RsELziO2zmh14eUAfIFxjw
FcytBRtBKzpMQf/zoISiQ7B5rr8VFSUa5117hpLm9El2YJwXIXLZtr8NlF3yarJfVh01hN8VG9rb
x9w77p8q2+5VrynJbbcsee9t9w8tjBqBtvYzPuZYMlZBGP9y64Ww2QKY3vqX+7t/4v32cFjizpOO
yBlaBRaUDP6xPQ+cZ0bq5j7u/rH3W3l3t3LIu9uQg+W4rgm/JW15qiI/3QgTasKADxeOwvFT3DpH
F2lHFIDIwJoYeF5zAs5bozC+AJ5WztCas4Ug8rNilR4uYjewTl4Qr3unns5+7h3Ih31TZ1nEKfb4
NYBrQZsi0fZ5opO3A4qEwKW9ZVUfjM10EdHn2lE3CTGLlV7F33TWuSsXNwFeUux08ajHzZVfpymI
xyIIjJGAVQd/uNkmzCFPoCPurvp+mPZmqKsbaOs8wbq2QXDq2c9G9WS3yZeAfc2G6AbbUWMIF1Tx
qya/++DULActL3LXinYV0yhOmMn/kaqj+xmfOuhU66IatAvg8bRCIF2pulvW8Z5tGiCAI5unxeR2
JPmz+DlQZnulfuqPuJ5I3YxvrVl/i+Hq7uZIB9wgABPNEJ0bs3uuffeagl5bKybiHXF9iLTP7NOs
QwIpYeJvtOJ9jlJljliC4vb5oXR7QI6B9zTLB+D0AcZPSV0SAEO59EeUXfUJOpZdrCe/ZuvkmS8Y
ZzaLUu13+MXEj3oeW0TQEaprRIUqvwo3t+jri5QszfKmJxo8IHSHdNSE5ABi4XjclfUfjWppaxMQ
fz6ZxjosvkyRJZ5g327AfNtrHpJT3zP952Z07UodwdRquCidf+5GAjr8lM19sp0QA2ALpgDIsKub
6jWrKkYfrO0UIOGJ3x8sLNL68KLgI72JVKTEPdM+Du44wRvXYSOlbXFu/oh82z323YiVqxdCmxpw
HeiwaGszFB4JflnrQNGiBURA+2K2bJfQb88ezNlRrCusRw231axqbKQr7FOv9NrJV33S9KmxT7Js
WCZ+gJ1O2L/qGQowHIwV6+wRcZe+XRE7w+DNm6aNn6JKXPswHjqsJXcsSPKVHyjoYPfjSsXYcRE5
irYOkN3GwmVSbsUYIK7btzs7w1+0a4GDWG2hI5aJzkDgxhfcibwHlyeKSBtOZiFwohHA5yxHvw4S
BbRM0r+w63uIBntaxa6l78rU3cUamWWZD/u/m6s1AZL+z5/k4X/K1dbxu1TtfMbPVC2Izf94js7L
xHXgD9tzLvQtVas5+n8gNGuqp1vAOjEv+StT62j/MdACJ+hhuhZ4LIvM3U9Os0WXpYICNAz4duRX
zf+fTC1Jvt9gG/P9aLpmmaDBXdVU8RH5HcHqkvpL01Y1X6e6+VENozgGMETOXZskS6/Spq9QOuBa
NtH3MmvhAwaacauiOtphf9Rt8NTBZKcfbiLoplUL3wuUqZU/4TtS3xCtefDdBEHu+SBaQPMYNlk4
Do5Uy8I8tZZ7hSwQ4RzdeQ38Z7WDMDQPRixt35qscqZJINtWJIC2w45XJ5uOGoe7+8EpuvyEAyHs
5DHEyKbuy3R575YlOUaWus5BpxD92vkisjmDp1Y58ApN1pPgUErtS+JoZwtq26sGO3EEePg8VkO2
7AYLxIUANhXDjZ5D9eGTqXYQoR3krpwJJmum5hVMM788mZDBYHRCBfyrSbbLw70Nt+lVXVoeCRlO
UkK7PvbtTTFy219gUDYcsvlQxwIg/FziSUtw/kv/1o5SCoqqeUG0Ro6Wh7c6bAL65IVCt99VSd9u
HTneejuLF9MuszCocaq6A2de1zfRC7EwRyXAHg6bYaVrrfwhiLv0EKNU9PeiH+JaAdAdQRpCzTEx
erc/8S4aTrI09ZDbYIXX0WHulR1NmQt85xoXEzRM4aq4Kp9DpLqXfteJvenBAizihUi94tkD77gZ
cnCEXjucgyFlR4Q5/DN0QbxvKxNhzKg1P2l6vnD6onwedBsTAqPCFGAe1ofqLc9N49GBZv3L6aXA
F10xRLBBAQvLcrJIKLO75fWt6oexebZnI8PUt7uNnamKjvDXhXwLU09bQE0bSmVZEsK7OFruXaz5
QML9ELSaebi3twHSZI4ubrJJHtCN9i6wurtlmPY/rxF4Al1xMaTA86L+2M6HTrW6I6SHhJQoz9e7
Djnk3gaVZnabrnPws5EDJNYMNqj1fJa1djIbzEvnjvf1QEnoYq/rHJIkdYhaIFp7H4kQ3Tw/dvrP
M2VP2IwrvxSAAJqweZQHsFWbylGcM0aCgPMKrTlUGboFZGO+d8S+RrKsX40iRJOu8PC4qVNjJrPr
F70IJvZbWnrwox5p41CA68299iDUQuk/BgieVEhlpco5qNWZfjxq24G5//p2gDpOqFbb/9I0dyoz
w8nC7XB17wg7L7x+14ch+HnuPDCNan8VZXhTRTrGvWVTuqtI8z7giMK/bD6YOn/n1g5MIg1/toX+
dPQixTilxFaJdSbtUXWVt5P8MBI7Ekpw0GbQg9dO2TFGk3SuhPg3dm/tb0XkgABHeIW7EpXxs0cC
JiJdCYD/Bv4AZVxzHqpaDc7uKFL0Rs1T1PLea5MyOJOjDM6QeGmHWcEGfZydqeW4dvJ/9qeAXoxU
249d0GyUxlQfa4TqHp2lLL8deh0kXI1haVnG2qNsmxzejrFfHfO5aRBpdsS46Mv9pCaoyHT/flH/
7QK56C4k0gz+jEF2dQmlTKrennwca65vTXFbr6MeCTdZRQ85u3qIE93H3tutEbxmqigoOvGb3qcT
uLMJXN+px5x2EQxWihzgUkGv6UVt7HKptCn43jFhgPVzVvj3AVZEpskS/0K5Aqr1bpL1VM9A1QT8
gm2Zs1fZ75NsTrojb5COe7U9p902fPvHwai0o255nY38v2VvyrT5qOgakarULOIVElP5ppi/89ZV
luOgWxfR8kfTOouw8ohXRTV3yrZAaOwygIHspz60Tloa7VKzit0d9r8vyWQR5larTTGJr7HOEwrr
dmC9mK1lTR56bD7tNv3wVkEpUA2m8NoEvfLBQtn2QYVydZSdRSr6RZZV1U5WVZKNtc3K0onmwG9i
KXtjGpVVkaiEGFCIEkEafdcQP4jjVvuY26GB9HbsrEcNiBFCZouiB5cYRqazqRIDUYa6007YUxQr
21dBI2SQAoIapsuYhO0yanXIGT3MEiCV5qPScnBcrUPn3vF3IwBJqh18KAQcZU0Oc+ukXCYFHz3W
jvn4NgxFyhAopW6k15zY84ZEqbLxsGP4iNT3xa5E94LgONomujcBUq/gTHiCyBZmJC/+uXe0dqWl
tYNvQcHyp4nt8y+LyH9AjUEpef/QwCjSMHWzXAC1rveeSutE6CrkdSW+9+TvlgnIpUeCidPNEKsY
vbl4UXaIF01NebXdMV2Pft0gzzSkH9Qiha09W1j1iBMfACLxBEymf+B9ohxYi5IpRnx+Weadf7h3
yJJsk+Nk9V3b/dx3Hf80+N7GClN/6AZnl4Q60gqhaZ0KM1Z2mMD4mxgNxWsKsGsRmIr5BQ/2J8/o
zR8VqbaiNsS3NsBZm9ykYR2ln4/l1Ma+r1SXxNvs7xOwREhnheU/i7LVbqwaJ8fw+DZ8HijbSTYM
wKfb5NhHdoSMAsYOhZ8WFy/CaSuNDe8LhPDLqOX+a6hkGw0xyF3q2WheQw08J9DcVj2QZDBRKdUm
nXQicRQJvl8i/FH3cpxsgskKPi6NmOZIDTM1WC9DGXvHxuC3NuVpsMKg2lj5kRrfkGtG3KFoVNpY
FRBZjm9Gp8Q3F5mOTRw6uFLPbXKcqZTKFrse8nfzafLQu6Wyb6Pxy73JHLoUdUZjZ/CV4/fU61uG
RwCuYuNjTM48HWz7IA+mUfYrP4FKls0rhHuHLMm2OmzJnv5Td1vFQMb0QMFK5s8LylKji7oiI2F8
nZK+OtqeeDWRlzkPyLV9chIcZwwR4gEremROERKNoNQUKo4XhWdgsNoE2ouN6AiGPvpnZ0rZe3ci
2fUowT4xuXyTA3RgX4Vl1U+eFZY78F/qGnEwBT6kuzExRX7xfEHClHTfxY7d4sjsQ/p+7kg2Ios3
YtJTpFoMGyLCJE7xmAWn0UZhYkkiYdfXujizNA6eSr+5hnkA/8O0gycN74ht5HQB2Dc65aFTqity
++pJ1u4jyDFz+nzWX9eQI/Qs89+u0UTCRHYo1ZHyLye42ahv7t+KUa5BiTJcWn8pwpvpR2XjtEaw
Kq1W+eR3wbRkG0cMjYTiJ9UwCEqgfXuSvXY1LEn8Kk9BnCmPfdpurHlUl03lvxAi9ZmFdtfJMh2V
ic5CZtIlZoOGl/eOpebjjxUqcZK94kvZXXOdNH4f+fVLgQtoh9sAqdizFqYVYh6iI93q6B8RwDT3
TaQcg8TFYSUEnITPeIJp5jzjuTEQuHoMMG7ostxbR00/rifAflhoZ/3qv791JTL599uHxW+asNQ1
vGf5V/w+U49JWnqTPfjflT46lV6WfxpGkGWJa3ypjaLdZT0scdswIIUQYgIBW7KhYMP8oczT3eSD
szdIUW7D3HBRzKbqo+6JZWF1NVxFuTnEtd7OLjJnbUL82chrAyG61eoJVShQXMhKYCuFGWF9AKuD
eaUsvtUbpz7IUmxBYFhbxVgfmrxVVvmIVEaeIyx6CeBH1xbi2FFrcRNmuyOc01XANWMXUr3jvB2i
oe5JxM/1PkIXE5szTOxT3EPk7Iem3ypsYP2aWjDLSuQDpocFCkRu8V0OqPh1Pziq4kI8TZydn1fx
uh68+jmx3IUJ7O5rDQsVkQ5eccRB9Y+Tp6rrrC6MldrZv1ZNkAlgM5Sn1DHFKdLC4CRL8hAUbDfJ
h7UYl/zWEaJp+S/yFbNm3bunF366bqjMPIaDBt3c/wsiWjPEiMxAZH/vardCPyNsH0RnV6chVS8g
AsZHw2s4OB6wt5DkmjVXZQe8y1Wk2+PbMFH3/i4Q5AnxAIQfoe5AbAK4uEVK7N/iKgAJ3KafOgLP
N3Pq/duoFfHGElCuuiR3IvA/PeBUO8KgdT5DDpzVD3m/Wgd5hmy3H7z5qrIhE6Yrrypr8gx51VQL
9MX9KsFYAfK1yhDnQD44jPN9KRCrNkprr8VNDF9SFueDLMlDTwR+39us/x9ksY2mJZQWoJ4xEvb/
/UeoSdr0779CAl+mNtO5dRfQ/LuXiB5mSVyElv49KeoKhaUyvkBIhAaKfYtTiPgiDx1C3pcoxAU1
LyD1yzY5VpaqxjFWveYhzDufce8Yyr7ZgZD78q59HKr4XPRP75rj+dN1ER2bfAwgrVKTI+ShRpIe
MrahvH36vcMxOhS4W/R6fmmb76NWwMSDQeGn89c/RJayGnqpYH9zb79/mKKBxco05SA7ZXtIyhm4
RZVs0qzsWPqjBDQ1oF8e3urvi3IA8m8MeF/85bTAyEtkut5fbK43KPMu7ULxljB6wXmRCT3JkpMi
YtEOJytqn8JBPBmico9lDu2LgHS+toJm7B6wR3WBBtGDiKN7lNWR+BSERjTV4ggwracE/cda18hN
1uKRCNRwdnIH2oEyqc9J6uGW08XacRJu9gH40EG2s5mO1n3jFts0CLVnnSSY3lVfbKJUu0KrlKUc
9Q9X1bJy+hfCCQ5af3t/wNrVVde2dOYQ3me/vz+iPNdQx9fT7wQ9+AvbPnKqaAS7aLhVawx3sOeZ
a3mEejlckzRZEXFtFrLxl54+2g5+Up5kU4NEkro0kctkCYpj2H3wMAnvbUxdxNgtkAtuAr/dqD3v
LT1uN4ipNWdt6t0bFBnWP46z8JzMu8kmpBvrvWkh2G5mrnvT50MxwcxNIyVdyjY5Lm6AvaNI3G5k
W5+IQ8p8DOIg+2n3K0v3g7QAtgNclnhFY7wxj3P0EjTDuzH36i/dAODHreKxmQ19881O+D5OXvpe
laV3bWXNlDjay3fNcijwCGef8B0dJnVQjrmTKWgXUwrD+lMHoXvzrn2YO+9twAeR3UQeiqUJceT7
+e/G9fjzLKretpbvOvK89FHfnq9ai6xdutwtRo5/Ncor2oTIEGlAGq21zIOPw9OBEBUZag+Ny7iq
10pDu+x0hzjEtMAIrbdx9zOIvt18pO8396b7afKagbkJ/Seiu+rR5V6QQGv6T41uPRtz6DseQN0T
Z/hqdxHmt1ZQbnwil1eIGasKa26sIV2YD2PFDqMtnWNQO9ikmb797BGokdt+O0HJX0Gm/2nQ+3jr
lFGzzWBG9knpX3R/2hY4DH1S6lpciqR5xvKu/BSJuDi2ZTcSc6XahoGzS+MKQLAcm7b6poL2u0Lw
s/zUVzvFOYKHQ7Qna/srlmzVblTtaVNYCsBUtP3YryTOd9V7jnAiJaJOqhNP++kRBTB310UoD1d4
KzGjt9NjYToOtJlK2co2K6qn6xgixT6fIJsI9rfrLCjbpRBQxWWHL4ybV+TBSY4grc4/kBDXSvhl
v7A9iPLdWIFzfHvjDZBgQQkSBRq1kq0870N5kL33N+O9I2ZusXTi0vemXl7k/kK9f9K9TY7W/rq8
v9V2ct4WaGHv+wa+Pl6ozPBv9XlyHzUwUULzT/em+/Sv/cNqQI67Lw7eXe5+Ll8BSXFZN7U++JfF
gvE715ANh4WykKVZMB5Vh7X7u1euognFIUlvfBOGcrCrPHFxeYu7bZy6xcNb3QuD4FqXqI4PUZOj
jz4Pcku3OA1Ipjh4CbgPoIeD64R26nIciY3IUxqAjIuKpPSCvXN0QZEIaDQrcrRq7egi2+TBTjx7
U4dq8SA7rLnXqXSBLOfkj/8mc2P8bYuFNoNlz/8h00Bm8R2t0aiSuvKiuP5mVmKn22FxTApfX7dl
9Dqg96KuLRxKjm9F4X1uCsXZMzeo33Ap/JAzb33SAkNFId7yDrXn1CeW9CZQjBwf+rgMDk6LXZ5e
291pGgzvg53q6zBQ3S8Y6GbbzjFtcD+B96UxsXjwa/ua5CK5CU88E9a//fel4JwD/X1BbrkamieO
y3JQ1dCF/n1C1SDv6IOuZhjEYB+CI7r96OMuMsWBfZU1FeLnBr9BbZHAHENtz85vAlYCsBPGpr1d
7RN9xlp7DmrhJWpOsT/5hwGbe3wWKRVGf+nUiUDUXCPjaVfg/SnKgwWM3J5Gdd9j6klSwvbxV+yq
QxM36qaDA34JQiSHHaIQH3DVFot29gRqKzzZg9pV+FwrFEdhcyCSqhxkSbZNmIqhzugD26bz3TA5
FjdIUYO3oFup5muFYXcWY1h+ZNlpAXMLM1QdS+VTM+LknZh+jaojVdPQPiuKZ11kTdWXeME2n9C2
N65tOd1YgUb/RnF9n0bmVzjz/lkQqazmde19sNLHy3IoKkt5CQH4bFr0oo2ky27ygNBuQoImunKb
HmGdMFVP4ewYMNoZanhRdqtQxr7EFmQlpURKvsEG5RpCc8DEeSSr/NXqFf8ir6XNV3XNllQCaPr7
Z1ghf1OXJaa8nmxXwuojlNBlE+vTrS0AO8Sl7x2QotGAb2FGlvi2/phEabAI+67/2jfaNsUA4oc7
68UktvtV7yHVCMsTT2OEUEOHUuhBjZ1m1VUo85t2fr6ng8yp/H98nddy48iyRb8IEfDmlaTojUj5
fkG0hXcFj6+/C8U+o56Oc+7DIFAGUI9EAlWZO9fmn2poyZ8pImEDK7OMo0wRoQFsT6lW/deLorZR
02XEBTCADNJ+pJkUd2hP809pQiyNl+WY/PkTENVh3tf3WDEV1JTAgj2JSJyjBDCG7OJLMcKsNBJq
c5ih4eKKUWgaDMWqwpbhaPriZ56UxWNvRN51MNynnm/Vu7DRsrQD7/vcb6FKh+2p67z4acjC9CKA
0izKuR8sSUT9npvucmD7M0wkWhG5oxZpTNd20yunz0Oo2r+bohlewPAQY38K9c44EMf+fdB90zik
rQUuwQ9qc5di6in75JSRms5DWIfaJlGJFYgYhxr9u3A6401tqhESrkriem4qSomnlTHaa1tQeCRY
Eiyg6QTn39cUQWXetCC0N2EfVujJK3OZ8r/xvbZPk1qqmLhh0Ggr3bETbfFkj4Q31Dj/Uo0WRaoR
hHSnb8YXxA/bjJzLF4Psy4NiJNmuaKPoPUaGIOdnoebw7SwR+c6Xg4edL/7IDZ6hBHLb5f//oATR
I8u1/9w1861zgCvyDgQL4N6zUH8EL3B6KUXWiuKbW7OHM0rXvuCtYF+qKRyWTabGa9nXt6Ugmajq
W3CGAGv/mRdSy3VAKnWseqNBSoWWuHUGbRPgQPXWgQCPO30Cq5vVq151g6NZ+CPeGfkuUHTxmFs2
L6Tc3uEKWD/KrsaMKRi0am3x2ScH0ObxBU67k08F4GMl8C4WWYHuE54H2XYD2QXpgh6mN2h6i8Kx
OXvQH4KgRK1n4wL6+1T22nat+8s/JsjTsiTnE8cDNVxc2cyH++z5ag/rOZDIiX3oTOrHTMUvn8wh
xOwncVk5jLkKbNWGbk/119KKnXEd10V4lAeficexzCuKkMx89dknz9x59H/2UVycHHz7+XOWnEqO
bFy6KtXUIdxLUpCtg/KuUmO476DKWtvXd9a8PfPnzZtdNuva15CozF0Qb4uLQnUOBpHuVXZRrZ3u
SUxQrYPq/VF3el77s69HUY8flUiDrRmgHW9Le/wIoxDJtV89+2likvYzqqWcxh/GWuRuEp0pKjFu
nTCh3nA5apj+QYxOsJNNnT0douMPK8a8CgswLy6SQ2whfu/GMHxu5kOnkYD3mqd7T5gZGJsMJeYJ
wrokOWWQodUc9KEV/Ak4wCSGQY8odT9ptniqw0CFiI/3iRwNJ5RwpTqWmDlp1gr/6OiMTEXs6yEt
Nk2etFRqqXiHu7aPthAH0sb0f9p29UZOW7z1dU9h6HxRFSr10g7seJ0GEURrZKFsDeWpM3vC3A8K
GfulPDUoP9mUMeVbxLAR6eoW+LReeNsA4ru6KQOQ+K6SbWVuB85RRfoAhZ9M/KgZliMIYPYuqpw3
FhHpcsDT5IQWcHoihAsrltBF4OcoMhtlgNTmxlg0Ts5jaDYwFSxlJ1tgLJxHeUZB5hJ5pX1204is
hDusE3WE3S+fuS4GkttGjz7kc5cSHO/3gGxn07DCi0g//PV8jizj1reDtcgoIOcdhf1S6BX9Fa8s
VOxCj15Sj0Rvk2Thh1nYP5xELb8DpNtj24ePqtdflQT7uJZaSf4ZiDPlwa1s/Pl8+0F1OjzNZB9S
dv9c5Np7NBkks+WA0nr6uay6jZd76tEfJw5uph1l023S2cdubovarreVUz7e581d91HZ5uuBGn8+
yHl8xB7lrYY6vUQChIMWxiZepmr3JA8aC31kXze7IAPlx1W66u1EbORYUIQF1gvdi2y1ft49VSL+
hpG6utSM2bcTltdFHrwKvwoXGcrDZ19rJ8ql9711kNX28bPfSZx519r95CcpF12t2HPyLMdtfkAE
KzvlZDXvoEHE+TlximaHECR9Hw1v2wA7eyoIKj+2bfxNdscRLlhJ1rRUnTCr44OOiDPEyye/m5+t
ZH/jOsWeLDqIUs1N35Mh1JZjEvVrVwvY6NqF9qVQsJ8vSh4EOfjvxzLPkJRpnvjqJ6Thke8EV7RP
yBZgrfLvRTlqjh3lVr7SAOvgkOhUf1KM/Z/2oEzIuPsKQv7cl8lhEErtIbF1ONylk+5azOEeKhxC
Hx0POEYtlOhHg9nd0KDwJt2+NP2ovRRxbZNZxRPSSFLndciGq5yJHvs17j33xaK4DP8uP4Xkqv51
rwAEF8H0ErfZSTv0KdVva3lqDolRLeTpYGJKWEJLVWGlHOzue+vwl6k9u9tR9129VJnWrOy0j7Yd
m8YXFWPEh543yJplK85Uo8svMqy1BznqZT3vfVTUwCgZdVyR7Go7BwIxN+uMR5qJs9VCNmF/58e2
Y50im3nDdiI17VswUT9r5l34E5rTovX7OsABkWCN6zrIlPNgGWlu/jTVEOYsX/P5zHfFXnFD6sm1
JTb2Gg7boK7L8KH3Ch0wbIMfqlOOX+tGPbTCUL5AA92R0Que7Tp0HydjpNJOhZNdKMmHb9eYswA3
fy7UqHuwWjNYwmPMd6Rgx0Nh8YYZs6M8aOT77mey2WpOduznw+cUxbeHB83KCX41Ad5MefygIu88
yAOR7+ZgwsIuF41rk9DKXGWjYEOwNQgYXOSh8LJoh7PO188ueTYpAu14VGhbJctgnJjG+CXTvQtC
nOS5caLqIPuDuT9WlYuSjE9DJ4xDj2RnJQKMPcMxLHCr0YuzPFOpKjxDFP49Os5N2SdHvRQpTE+l
1LtZh+VSH1XrDNiqPglSXkulrKtvnVCWU2lnHwisxbrWs47amUp/Ko3gqz6xAkYuug29RpxRZ4uz
PNOJ963YZNuQjdmIoMdnWI7AHiWdF4Ails3PAXnxCMJnYThjvpEDsu9+B0uPnhyWaBtTr48erzEU
unBP+pKcdeVSKj03xzqgCnZu+oTqF7ZSHnsxoI2fBBTXsq+ICDnJ41R2+ODqKv90tsvAXYb2sW6c
eJVokUW4JTZecteqiElmFr6L/2riNdav/ZGwXob1Nh7tiyoznilujT46wwTkkKMoNpvUXg9VYwIw
BQ3q4fEC7lItr8g1cMatbALgUVhs+Oaml84zX/MoV3fG3JJdUR6kl9Rp46XdYuoBihSwoRzOwqR6
cLX5Fyuqk1va4Q1H22nTYAG1RtLcfoQZAOyJMiIt6jCtV9MC9F7VfTROStl6Gw2nCLjfU6ObJy9z
2w89L7L1QOnlVl6OfmehdHl8rZR4IxP3BCjcvUzWy4MT5t69KQcKmeH/nGNSEkDtSvWg4eL6pJvx
uoP2/Jby/TxkyK2Wvhk2b7HRl+s+VGCCzKP87UA7Vr1zlKNqXi9zI3PBJlb+Y16h64spSymAIyLF
KvxH0rLxqbDJX88t2SUPOV6qA4wPE6Hg46R45Q5+0aOa5NEKB5Bi51d1/apn1gzVEQ7OQTRTffja
jL11lq3c13HUqeKbbGHZEDhD+6RmdrSkyG9llLZ9rMfePs45um4BPf13W3ZG/YArgajTh8+JcuCv
ZusUBtqw8o/7yWn/be5/uydAbH2p9m3IOiS1Li1+LVtD4G0bEVhJ4Grj14xXPT4gydtot/aPhsIK
KIcRIICqvlRRqnzUniWWk2EEt37+tHY9NjpjWhJ5LzBw0UY12foYBW8HLc8OVkk6XvAU+QJI8kKp
Yvks+6Mw+t2fa+nFYp100zs8TKLwsRoIu5XlIL411gyVGoJXy69ZrOfswWpAWa+C+IOcoNjp/PQ3
h0sEZAhOYYu7VRTU33I8Swa0aV8wnTAfROwWey1McR8Y4vh+bzeOfwR6Vj4NQW3szNZJ11hZDx9T
gVPe/MMNAZdsaKaSZKTpnEsDUXU+D/QgOsMC7BOpTfgVMVpwKQiXB6n/llJxefY58Ne8v5pychWF
ydK1B4q1ZoH55w3+ut/nz9BZ0KPMm8pVZKvJ2irGYYsrafPhYujTtcmXGkTlxk35M8Wam3whyLPs
fGckFmpMaDhgi8hpWdEcPYIoz76dRvvcUFRwyqM4DL0jsAejZOqz2c19iatQOyqHZfs+8Z9LPvvK
ArRPkQh/9d8mh42ItsLC+UArCiCoBp8CzC2e2zr+HpZWfjLnlhhdbAZ6a9o2io8jYcQrKwTwkjlL
GVDi12OtLDvy/wg5uUNEeZEd3oNMLlxqdqPR2z2C9HnBvR0rwaGeJ2O/q674SocgTdUlGT78uWbH
4fvZ3KcAhvtlgrBEBOFRDOywLZkPsvl5oKTaxL/m52fPX7Mmc6DksElhdLJdLEVR35JZGzeiJULO
17R72dQaxWRxCdnT6/P82RZuju5K+cCcx4XZMXlLCvO0k6Il6ooC5vwjhX8aJr79YxycV8MO+tc8
sK0H+M76Ic4c9dRGlQrKBqPuvsyUve5kKLR9KCS5YSsX2+x+H3CWchc9u5aNDZ3rUQ40So/PSruW
jRFAmgMKT+Cr2zb72ouXOeVu0HjU5KcGZyv00l9dFP6MVJfslpKwKwin6RSSjAOj12ebye3LG9JE
7FB4QX9LcbGRF7FGemxKz35XazNeebk1XloobjuDYkUtEuvQ9+pVqEzNt6pbS8VzVMEtHLIqOmNb
tCg1ynLGYiquppJiBmvm+rdmUi5hk/gvWhOZG0s1Wb8mmngxXf9WQ8T/Ai3lZVKz4kZ9bX5THZeF
QmWkG9mUA4qot5TpdwDWmKE4Gdl7EoGN8cZuGd2DVv7QkvpNZD7FLk4N0AxAw16dkunC1hA3r2jI
v5vFwZ2S6kfWYU/TeFpyTX2l2vFPr7FZ1rNnrJwiCi2ZUo/2xmi0/oNSDhtIo+MfJ6j4x57X3art
pubD6rKt/LkExPmgska9lZaAr5f7/Znytd+HAnnXIQu6mXb8u8sDRUkwKUbhX7FtWn5O/pwz9qQL
ilHDbSyxrtiHx5t4qMJXlnrqCopatr033dpdpiH/E7I5afGM+EqnvWxaCUWkHQbJB4Jp4avVoG+o
tESc5CiGzO8EpJ0zj9LolW3wuRyc9vF+IxLtQRYkN3khtLyF3zfZtQUkc39vZ6Sw+gTnafnSln1t
H5M1Ffbps0v2I5LrK6LJDQ5VbPhiKhlEG+LBp3/Vmg75aDWm1a5Ip+8IhyeM4ersUlR8UarCIPk6
ajG+qrX3YyTJrGNNxdrNqM8tkeQvUW7lS3WqMDWBkLg2FaS2tt/nB4/gxabE4PxKVF1dqghOVymW
1ivbH9HyVGitS8+Kb/LgtelORQl1vreimjitrezsKU3uE1zFmjZG3LVLh5LngNpxxUqGkzz4egOE
SZ6O3ns3xeupDvzXwnfCQ19TVGYmk/ca6SMI0twJ1/rc9Hofz4pG83ZyVBjpjzI33bO81Eq7RasS
LiPwUd6M1LpPst1Sx3U6wYZ+vgUObmAkMhwUQRw8+CZLk6k3xbEvRki4Y4m3EY5X2sKIa1djVxjV
RzUuqEqTQ4VXwOCe5xvyT5CNpbYK0kxfwnCuL1rrdvvYyK6yVVhBc/l3v6r3ozXznuuLnqa9nGtg
5nKfhmb1j3vIftk1RGN/JFT1UqjZg9wMkcUCnNGSQ3f0LHobpvTeDwURY+iiEDtv7v/3fNnfiaJ4
FgFbDtvwD23XoiKfz/QMebmeUqujJATLh1GZtkUFhvr+uZ1XnhZ01OPUVwfZ5Tqu9yg/ssLfN2T4
dlVZKYL0Sv/2P5d3ckBvrJ9lrYWsi/61nvxcNrZJrxF7pl66tt8JmvQfRMC7rQ9878GZm2HUX4iP
shBKY/2EeShFDHO/kXh8sMXEu0218+eOdb5gvxHoBhCnLKLIzaS6JFOVj0RXvgi/s64GdKJz5Ak2
AnO/7bKQY2teEtDyugcAQPa+xzhtz0ePQPc/dRu15uD3k4zNVgpdWW/gCahjMDnLXmXtRxmrYj31
+rCSfZTI6w9T3GJ6WHUPiFH0R4CA1lOcYj5jeQKjaapJnwiaq4fKhpgUlIr5JKf8c8GAnJOtcoxE
01Oz5wFXtkl3oqs+txLBM7HI4udY6aEE1s6+syfCdnkz+OfMyXzKjLLHwdKLPTqHfZ6mzaELYMtP
ZXMaZzmePOjzviyxnHe/B8Eiu+J5gxbOB5ug1hLFZ0KChhSeMmEoN2GY5K3yotX2hj+c7k0ZKzQT
QBIlEBHZEpPOA9XFW4484YZFkP8kD0g634zBrigr8PynKQEoyeLdeRBzs/VZsZil8sXEI1ssg7Jc
s7oasVdksIg8D7/JVrnfDSghcWcntqglrZQnQ+/0p+n70Ku2wNK7UHHjibo9xdrW2oMJsjPj1xx9
zi/Vn8mZVvMehPAGndz+YUe1udLjjO11lDQkMaB1q1pcX0VuiqsG+0B25XnHfnyeAaXCOctBOW3u
cn1tT21HuWUHiISOcmD36NgFNpuRFj2pQi22LGgmxHWz0EMO32dW2jRBQTLq5R9XyklWEPxI+lZZ
DoTVbqI2rplpju+Tylaf8FG3lk3qBb6kPLygYE33WVpDTM1tkJ1HbBTnA2saPoxTh3D4n748wNKe
DGlFGWNjKgs8aBcdAM14iFmW9nV08LF5OsimPExFkJNWSqEJANwr7hM1TPjCtRxP0ODYS3kqr2zW
5DfLbVPb1TYNu/oWVCH1t1ho/UAaxYnefVNTDCfYPtcXYM/9PtB4Pfm9jbSwU76Qmuh+6LG+9xPt
CjpK3WcBtkubtrNIoUdk+91chCdidSyocEp5NHq1hxmRGy8dFQxZaqmPVq4aLwOtZG7JMZwW72O4
Ud3HSoE9wv+4To5pswb6n+tMKIeQ6ZJwWSdlvTSGnIza6Lc7VOZYb4DXfCoMr14Us5zJBt1rEhOM
7eahzSLzW48uajG2mf6oTKI49ElVQN0jwFexNisn41sLgm85qMQyui5KzshMdRAGDGgwkW2NHZPo
+dKIOjT2kdXwAa1wJZP3TuP+MgRK9BpqhE30Xiu2GoDEIyKmhEWvae3jKrP2NT5d97PBLjBt6cOt
UWSz8Gee8jkqzz4vC00Q+NRBxGeW64uhMuz3wNHHTYkx7GbwUv99gEcZ5mb2lddU86BrGf4uPJ6f
+TU92jz4oDD66QJ/3O7Zh1oD9aFV196odM9KnAxEzut8KUc7taYekXCEkTs+1Aq3Xvatkdwsymuf
qZMnEKya0+HzTiBD1HUx35j5C8rTxEH4SXvEBtxYAnVWlqVs1g5//PnQubYBHHE+vU+czxIlftX4
JG1k/+ehmoIrajtK7UvxymO//iXmmAOVDT9Y8naLLvLS59J2AgS0bYnlLI7VGFzEy1IZzolwhmvn
ZOMV3jZLIoQCskserKFa6mHdXmSLCPZwvY/KC0LBCgH3DPwm/3MPgVPsCSjn/vMekemOBy8Ur7Ir
41Fy1soekdBcCoxA3Tl0c7lwMx8+mzCl3yK1AZUkK4rlALp+UKjmXD0s2/JQJz7GQHGF7wc3+Puu
f7TjKLhVuulSkI61xEwmX2mOor6aOjIMu9G6Dbhu7bXTqgrpzWDtq0lLd+McXA90lEphHhXYy4bZ
SwhYAwKMrYFSztOXOK/0nR2KejniFf7SWUl4tHNDLO7NkCol3SteZKtSUO96lWiWk5dUBxEb1UGe
fR6UyCVFItsxuSz3PrMO2gr7LfxFo7LVHmwFbxIPAmoGR/QlquN6LwZgn7IZ21YKLzy3FpWaDS9F
OKIKMuGZylF8zd1jN2DGleJF9NJHrnUCKfE9n1s54Y5zHI+vcqypUuPiReWjvDAJfONxDCCTzzNT
M7KulaOs5VhRls7Nx9NWjnk5b7wm/ymHBjNMXjSeRkEcjcs42YIENZ/lPOxIF7EgIip/ttObK9Ls
7ipsaxgNgEde/H4EN0qqkmqB4mUKmzcYg/VZjrkxMmA9HhJQ4QzyNc+WmSfivRxVgNSuTFbUW9ks
OuIE+TCoazPWyPuX7iH3y+hU/vsAVbBTe+0ou6dWYMcBjff3tFijfkp6RwU40K7kHHgDzJmaadqm
OqyYe1NeKMfl1XEbgx4PTTBYJXyG0u7VPcsBYk68spH0WKmB2S+0eYVk+qrxDY8/1dzZVwJvv/sk
N0JJrU4EF3t9On0epiFQT3pspnvX0nfa3JKDsj/BsWikQtwTG5yD4NzOw7lGFfvicxLx8+ihFu28
oFF+dSXqNlK+KHV7TAiLwU6P8hAGCMNxYJm1j/Lotk12H8qq/BaNzszj+GeOPIV5BbqLX3YB8B/S
5QhVMwrKfWXG9SvuHtVi8KyAeAxNoVe3KVHjR9mCjLeajG58YvXCVqM4JkEFqkFUxcrXSZBHk2LM
TyzziqfduB6jLFjFOCzGS5Y6+croimKdmHzmlhmIH/h15M3ubU14lzBzp2Nm6uZV3scteYHnxuM0
36/AG/lsjT6Sc36E7KLgatqPSfNLdt37pxRmSWjOTrBcJPs6t6CstwMcG3YaKGAPxzBz3kUlU1Bf
AkyKcPo0Ts284RLzQfYrIChCTTUwPWeqWWE0uuA3de/7nCav+meu7M/csTpqOp/7FjL0F98HaKAV
6vsQOc12aL1mHVPbJ/sxu5reXTE1W0vF6tszKwyGOyuE/hSDlawqc9NmXXcbAY7f8AgI3ca8yh5W
KPqWOKeycCYPV9E4B62puFa9UwKnu5mI+B419v/3UQRBFB9FobeUF4dZ8rNDSryyYaq9tkO1G/JM
vxptmlBYaFO4woNCyyL3JfwqO+vIbZ9E55B84YJ8IFxR2M1Bjtms9y8elg5yLCBce9J1/OvaJtJv
bme9BpP4oftF9xxXgf1U2utaaYBKcbsXBbPpkzmP2Smoazcpmq2c2rnGtAFWUvOwYDSbfO/4z330
sZb3iRPWq31E6XCt6Rdj3hlV826pzI0nLLONk2wFakMsCFr6A0Rq88mLfHGe58vBYp6v1pgW/Hs+
8dv+QQ76xiTOzmhenCxEtJT68WJyBxcLOitZlH1p3nhJmTdwBZCVRg8DYBFat1zTg8tYRls5KKeF
2mBipkA4/vMqq38qKFa7ymv0Eoe7KRmt5edFgyZurq/HJ3mNDydv784/2Jx/5l8/WDaDOD4mInqx
sfK8CEvUKzUJ/VdwKb88YUw/Q+O5UIyUymsqj3GYmT6aCADZMBmIj3jNrCthTYek8AmsKWyCChSS
18gZm2XvuNarX2bbIO/APwzZUz0fRNBTc4Iz4QaDpOwJH4r6rEfWUbbkDKeqgaR7ZrOTV3ldFh/F
6H1zTMcquG3BljmpWpRaTr+jGrhc6EmYnDt30HeZ011QRAwqDPP5GPlecNLUDznj3kXpZXKW7Yos
k1tX6kGbu2S/PbE5yeNqWKlF210KA6xZnCbVx1QbYlWp2riva8N/68Wzm+nlxwSHH+vUpgWglVTE
IHFzJSRU8whVcBzxyvIGTbO8Qd1VMd8KS3zhaRogym4US8Zgs2+U8xU3nyAs6o6iW8gxOasE9EBh
RnWy+s64GPPByq1u2VtNvJZ9tZYYF2ASxsUJnSsbF33/2VUZrXmOtKtesy5YyMtLpOJ84bMl32hK
an5MdgKcfD4orkeoS54WXcVpYQawedkdLT8n1UP7ezr5XosV6H+aULZ3A5nZnenH33lu/ByA9RD3
nGaGaBjxDS66Jwp+oS27qv81t50NjkXKL6vz1kqg4kph28YiazLraQwT72FSHPsYG7W2j+ApzbLq
4ApyYQ8FDp2WtTKG2vkASOmuYboPG21uKiTvoCRZbzgyOrsYYN5DkZBkL0KQFOnkG1srVYw3L8hf
KDG0HvUhj58nsquyu05CCI9hPixlMzB8b5V1mfn/XmSUCVS1SaDeIjhdauE3O7T0Vdk0Bt+GMbgE
+UztM8p39pUfpoqqpoPpf6sq/yi7hUZdwigAmbcw8N/zxB4W5dDbJJihlZKJuV896DphRCdrH1M3
2w8kYz4IxUDwQCe0Tssx+DDG8NHv0eQpPEYvhPErkDr0Q7vRVnwx5uBmEH5U07qPrfI9BK3PQmPC
3qgAIQ/1SHtAb3lUfQIoHTvGU6fp0RLWX/shekJAY2fEJ5SzyTOvl4NMc4so7NaT21gbmRynvm3Z
k+V5bVC9H8ZSBCs5zaD6h7o3kV9wC9Ou42i9y9tWRQIbXw+QMs0/pX1wW7/6qFN4VI7dYGE/93aT
z39RT+yzrnmiTpgQzBn6qVSilYU6YFeP36xOBcmpGeNTnITGtiQ3WWxC3Q23OTVPUGnJIyRt423U
JjQpa2i65tx0lDAMcX8guKphb3DvK6JTE0AVnFuW2XVr1sPJTrFH5SDKAo5Wn3nPUTUqF8tLj7KV
GOb0PDNP5iG369tDUWTNHLagmogSvWMhyNNHLfWLvmaqfLqK8D1zve9lZyk/fBCCJCuAgjYsdNxe
jN/hjOD1E/XWK+yYaBYYVUhzh+6hjwbxNCnDCEqrAjkxNzsqkx89NQQZqzWEtw3UmpinsMsxfP9c
6m4HZe2Q8CC/RUNPo88qONRADuSYEpbDKTQrijQZxIORGYn2A4BmckwoKVjzc0lqJQb2Ux37i6nK
zEvZYiIpRWD6UP3K1TGDH0BSzWGBu5L9Wjesczb9b5qoy61hWmjeBsP+EAUh17r+yrd4eABoHjzw
aP2l4/ZIXUyVgnCBd7SqjZEncBKxCBqcvTxQvoEgU54ykdNitJ19NR/+Hv9j6uf1RtNiYPzZlpff
mwI326DK9avbEjcaSiwyHBVZiKMWM5jArWBLINQOL5GnhF/1INcXVWd6zwLYJRvPRL0QHtc2HhWz
ENhEfVDiGsSrauNvmVn+FeRUtwm9kBXz0PhX2ddTDbHks2ysu1wlMJx2fA5T+Dt5OVWbFsnz+yjs
r25RJY+CEoanPDM2UJ4rdqvtBJDdRonMcw8LnYEgESqG9ujrde+eIH5iGBD2KwtvGIK0lX9rEEls
1VDH54FEyi3s+Q6VrJtejETDeQiALLk1X7xN5TAsdBvOuzU3FU8BV11ELyB/kJh2zk12N/ng7ZIy
C1c+a4U33vHYlPhGt5WjoIx/UZbrneWg7JLNpugPJhX/L8PQT1uvT9wHs2+1DyJip7bzrSc914KT
E9bPyeA6i0Lt4lnkwA/HFmrdFlhG6HMTjZ3YCj/Hp2NuUpig7BWfTDiAq+gFq4zgjNPxR6NYH3kR
vqnWaD3Xda6v0YoVDzW/gGfDn5W0DrTsrlasZ5fkxNks45e0B/utQ/dcK8I4tpbTPnWzwjMHUIPA
N8bffBaJQpMKdlOq4o8yj8p5EFaXggXgVbb6UYcHkSG5dCvviki43KOzsx9DpAB8buvhu9ZWbC/y
7ItvxuEDa3uWN7qrntvSgrE6zyihyilF/L0harWsXfLx/oSqwxG4sE8e2Ka6dRa9Mp3tKjpig5G/
O7EWohZL2r1l+Nl7b7rLntfQS+vYeMWVITkEfhHvHWjxB1ai+sYQo1iEAfERoF/BYtKQuBRdiLsD
H/NIp8zNMQ2wuyg790PJa4bvv/WsB2Bojaosr2YaxtvMgNTt9drvg5pWNwsmx+6zv0F5mZpDsxvz
XqcCYRg+lKm4tGicf/lZgnGOmn7PIyJ6tkDsRNVlsu5a9onqoPYHG4fdtapn9q0p8WPQAbd8c0p9
HevW+MsI/P1INOZLrWNTro6Bd7SsGJ5wItqFSnn1a2Tk8R40D04Bc1OE+IyhWSFLNzf1BCJHmPn4
X0WxeCVxW6wczXG34zxq6wSMbLMiuDOPshiibhk30rNCcOJ1QvNaVGVylXcqW2oQirp/RqYzPo8G
JOb5Gt3QAc3OWNh2GL4i6Gp/+e7OVJv6J8lgXA4TrXyxKad5qEczP2UawX0rzPLNSJz3qiKXXI6h
VXxNXLGlRq/5lVXWrifQ8iUOAxyuIjFdEz2iqFvBSCXHM+1kqkkB4KPVX4w5VetSrPrTbpes/5pf
PAJ+ZHaivjZp6iAm8Ao+cdTEg+D28SljRWR5KID12FlbINlnGX+3V/JnRKNatKucRhyg1dTEtEYn
JkWCycdBHuTQZ9PWI0RVLtyyP67JU6oqtMpTtrw+irOYDzWakxUeIN0KUmVxJr6EhE0OazU2UZ8j
EXs6VuzMkaNUtbx47CSaYVe4vIvvB6uAE+/2uEz3KXrVeaCvfIQZea1/AMzyd61sijh2oRAiWJ2n
qNZkgsf0O5IvWnQgIy6wtphPx0CbT6e83hR+h5nGPILtRnToOr8K1/L0j/mhexkJsFw9bIYjoiNv
k2rkJ3KKSMrmZtQE9dYweDhofhe8qS22SARNpq0c5U2NJ27R9ic5SlIdcpeiPlljVT3NtxwaTXmV
t4xaENKyKW/Zk/1ayWbA8uZ+S9mEDrGxzMrZ8h1U93VDtCqgHAtImQoR+p8+edY7/rS3ejFk9xHZ
+dec/9bHgmVbe82JDI8JTOClKTMKwo3OfWwDB2MfarlSu4Cz/k+/OQz6IkvRTMgZ7G/dx3RWJTZE
YslQ/edSXfCr0e0OJ7Z5yrA3DZKyPJ+TDZhw9yTmM82Nf5/JPrZKv0f/mvffRhEluPf7FWlw8qG5
Jonu7JuBekJIRFTIup5pmkt5apoTqw55ep8g55LM0xeh29X3S2WfkNf/H2fntSS3rqzpJ2IEvbkt
b7uq2qp1w5Bp0XuC7unnI0pLvbZmz8SJc8MgEiDLkgQyfyN3/3UQ5RLnUGpWuxpDJ4MooNS7qAOo
m6V4Nk1ZEMDZ0JhW1sB0qtyj+PinY8Rm7AH6/FIO+4x7CRqz3C+A25OqdheyuzX1M6ji/vg5Ton1
6NBE45fBspx963vqxmnU4YAvznDoLDNHKm1uT26K1aZa+Ob6s98sc/rlUBm8j7+3dTPQwQUCAkX1
aRGrl9zNp29BYdeYKuftIYyi/gn39i8y7mOEaI3j0OhQ85nmpXoQ3LJGU665i4Iaf/Z2VTe2wrQj
NJodpUfkzIMB0dmpau0jKMv7aHkIk0vvkpTPskHtj6N6S9l4lLjOMiY3Rgq2GAgvdxUV+5zObebk
6cySXfRNbpLkSfCYH3K8w/sEamowvvhG1t5KVa9uaZm8mmU5fkEzAXXCTRWW6kv7UvtO99L4ncG+
jgr3i8Q6/963DYQns2C6QNN2l7Fd6JveKHXWVwhFAVn6qA107vUoHZ6jGoRmqLJ6inAHf2aqG+wE
M/CV7FWaIj03k/dddqaVoTFFOoJLSMUymnByNoKLMXYgGs3KO8tNJihyLyx/bLed4sU4cs3tz365
51Rip5qpfhAiUcW2VXDsKnOyq15cdkerI1ex8H1F4BBE25k3cu+vmJvqUOnJTDIRM5AQ0U3wPi7G
WZj5BRdUx39vLAe54CGesCX5zw4IA+hcVS5O9386yO8FF6TT4zP/l+VfcXlOPyyeRrQ69rI12HpP
VY1E8swNkhyfSeuLvWUWcLX+of3IuMUiDSraJ5GIMXuDcZ+h+54Le+jzdDImz/lnrAz9dXY9DPCi
q5qdOUyJApsZsQ7LF5jzZXEJE0GMlOn6oth3bjLv0pZ7OUqpCyONTnpYcvdxfOMBCS/zASPMAA2h
caV1Svlgjz5CxFqUa6tYiXNA93Ovyfyh77xFM/FHAavMp6vH6G3U+RvlZpetZTP3LeyQYhBp4Ibj
N0OLUZkH2iQ7E+uRq8R5YYx/pcB4rTQlegPL6B3sDjlDOSgYqprbVaWDbuD8XNbpEjxkc5SDh9A/
15Sjby6OaS+wRUG0cY4ms2pkaW18wOeDdJO1nPL1Dn0o8/cqsZOrhDQwR2luRGDwpNdPpAMY9L8i
hfYe4/ZxBSzc3PES/+/z3F+nsb58nqMfIItBVz6IfARTQKI5PNaqP9pLAPRAw+YNzMZ2lU8p94m8
FNAVFRGfMgirJ7nXyuA04XiW6Dg03AfJ/qjR29/j76PkAUlGRR2pM6C5f51Edt8Pip0wOYlDwYro
mHii2XbCw95SVY6hOeAQJnejPg9gWBEcuSC5aUBqAO3ndGDsIDryP4h8siGxrxwjsiOLAusv72fr
+vFqTiPibDMXHWUl8r8XJWUXgIDqKEfipLhp+xpHVg9XrwqCaqXPaNKa9fldhu3e/tPdqPgaPPxp
DhE61Qupzaahf9Ss0mRY9pWVHActboPtp5Jba4z3F4gtqiwPf5r3M6BgNCCXk/WQOqf+pr3blmXc
5AazDXGOcYsa05C7Vxc2yj5y6ozfThi3vEnNW1IFMEYUX509Gn7HPO7BOBQ6FF7nU8mOArvrxahT
YfyMqar9xUum9ijPJOPcV1cN+HFoRBxpaEV8VRysA+dzy1DtmjnlWfEoj4kdCLddq+8j1liQ98sB
cB/3q873OmaoVbzIEewQvHAfs1Vri2LXPGD0g5VSxsMhmA8s5SC56wcUHrXYbdafE7F6nsV9Nv8H
E7b//5AmaVqMW5G+HzoWPhP4hkAE9cUHzoza8Lyx+2swWsNB8Ji3AKYRqwrnlQysuZctJ6nrS25o
1cXxqp+DVYGq/hOSI0YdY0OBoi9mnEgRJ12pnFFZjTBs7Ma3dIJOOQi/fRz6zF6npeKfvbbTdiYG
UAcdAedT407B1ija+qqYVr+Ksyh7wVOORXNnua+pGLqjIlTwURRIXGCabIJswFyvOmp55J10P6BT
dObvTjlC18f4ZOrhQmVhrKZWfC3mwmIcxc4DVmNr2ZIbhbvAITXan90YJPESS6N+W3pVA2PBt1eN
nZqHJoBsHkShsjXHyX3u8PbcxLl+bC0whZS0r1704FhWgvwjm4Sn8a1FujdzHcy059Y9HngH1oLK
iQLENHPtmq++HVkHOUJN0/TmIr68oHRt7UwnUIMlBA0gCU0dbj/PrmYIgfY5hfPPWNGkynoy0mwl
TyNPKCox4vaOlYkcZ83vbMDgc1+GIfZA8i14qsHcwNaesTcZg6WNMsU5bLvt53sWtoF1D+nT//x0
/TAiIJMBmp/fthyODvv9032G/nzCz3cQmy4lkTiwd/eXzFluAFRh+vD5mrHjoMCTU4H7fNUuUvw1
VLjfn1CesI7y35/w/m1FoYvU7/zp7ufWrYD5Dp9Ojpbnl5+wQTjt80328yfM2vvvd/9a+hISeDL8
/nTyaNWxDkrggoqavwh5dJHlX2O9tg6fp3coI+JVpMQrYHjVE7ijme+qlucSF+pHSmVPje5475Bv
0NjL8UDONb96K7C2Lm0leyh0z1x7E1YCrVNcuDFZT7lORi6cfO4yUULVMzX1k6IZ32Sn3FSAMQzL
G+/j6w7SfEsCdCProX0cipNbJj8/x3sa+UOe+Uw4XXUlDIW5XjXLtGfDsGpiV3sMg0J/RBLr5A6t
co7n1lg52FLHfLWyUw6zfSTrmW2H6GAyxG9D5ChcJI/nc8iN3pbDOuscXLj+xPyk2Xi201zurzLG
DTl/X1/Il5HDWjPCFcQus4NsDtrYPABuvrfkUUOLnFFlV8iR/nm/od6DPtDcqwzFCD7sEJMoMIzl
vckYmuG/CjVtjrKVtnF4dvTm3idDaLuTBx2SkGrfPwcZ70nQiftXAti/3KpxBozf+Dp4Z8PP84dG
0SCwjkF0kXtWmkGd6utyJ5uOlaLkXukgECKzjVd/jfYSddjXsB0/TyBHyA2vgPfU71f4DNtJGUPG
/+cVPjvSSvx+lQISCvrxzIfUDo1kNczWQJlJbTPp2OiWMhvABcme6Txi1pM3HKk6u5Tb6+rB87BK
GNSwvRmgC1bUc+xnJXSDZWfkwxer6XEUH4zxe1y059rt/F8eXnVaHg7MCTuqykzNgkXq6sxP1PCH
Y2ofrRMoX8LMc1EIw35eh9ezytBXvUFdYmlqGOoDb1fb2mHnHB2lc/de7tb7QeGfaxSOtGFh5qX5
P7i4xhNQrVJgrD5vNab8rdFle9kzGN7MOMqpJS/0LhtP96hjeIuBB8EaREXOT9DyK+fLqGnJ9yta
uhEa05Nllc/lbO2WJ435WKE/tI2ach/VWkTO1AsuqgceBHyxggBlly4TPWvPU2Orj7HavMi4GyTG
Kp7q9sCtVYNTaazy0lHewbNqG0/3bQrJHD7050IXiO72Zrjn0tDWMswK8dhXg/oc36wpdKGB2Skm
U54Hz3LDNJEkJBXf9IhdVXpsmrKFozzvTjqqFa6lHXotwEw2DFeR25XracyzF8+mfCYGzBFcx05f
SgVbBbsA3yGbnYByFRfqL9ma8BFFId07yyPRfLEeUUlfoo3Ms3jeuPkOZEn7LBt9Um5Rbm9v8tgs
nl7MIFIfZItPghKxH8YnOTTtAQEKUvV70gfKc8b6c8+lUKoLs2wicvVsjEGLljgWG9i/R79jUwaf
C4XrBqCwRdpPDowH/Z/ueSA2cOXBHwvwxn/ipTUnGrrZUXiaXhPcVoBVV+lbp4w68v88+WXTKMl5
GrEZHAJAWm/MAV5Vq4qv0NWnV2Gt5CAt99KLUXb8jzmDiwPqPrM1ZgLzIalrUc5XfFACc++ocXPs
nck9y96J+jc4pOBlBF11s4z2oW7T7M3U3Og4tVFNOp6Dim4qNjYYi408yCpVBZRvxOIBh5Uj6v3+
JpgZk3ITS18eL8KHB8fo30EDLCHZUaRgsFqun2LSWmMi9JtIjBq15ShZF3zDG9nZj65/oc54b8lQ
Lfpgmacjl9B8uEdJ+6i1FhWvoaQAiRDqiyKCmGUCZyIR7O1jyAUgmH9pVvMdZQdgP9FMEzed8pqY
lbW1/WnmzA3IHio8sj1hN0+tbnoLpL3Lb40DfUqby+iawCwK6NIP26/KRZIV6ksZ2pRaTF0nkW16
ux6FqL2nTDOepIzWaMkWL03K0ow/Zf+D/NrqfqYqT/Zl35nfEhOmgg0x/Em0ZL1arNvPhlpQuUuG
YBepjn8JHaNYuVqSvUW28jNzHOsjHW7382B6dVOwWnkXVt8CvuqUm4fqw8qfJlyahvRlwtbqOcIP
4rlrcIJKnPxRhuLGnBawNkBWz52VyKpNQTp9LXu5NyanzuyBiM69JXrKz+3x81zU4+asVtKeZL/j
ZdlaOPzJlPfcE93z2GWrCgHnN7y0NOAXkbGQTaO0nI0digrp7rZ5YyWGlVMyQJ+YBxuZv6Hw0T1p
flY/Qq26hwc7C495MaOj51FpwTUHfWTYjqqwjr3SYpFoKf151qdYqU3YL017Gs4yJjdAEYZzOm+m
uLVXWDoxZD6iR7oXq9u5R7Z1FYnWz24Zk73IwYGewh9VbdJ4KfrJf2jswDm3BabTozG530jBHYLB
n17LCQOHwm+qLZzM6EtgTnhLpO43BULzKtcnvHY6Lb7mlG+g9erOtzwe3zTMJwIqG4vQz3twjX10
/dw4rX9umOgcITNW7iJxvWQ/KXa4kEPSyPk9OIhQXTbV/JzYsJoWNqm6RWW1Dde/bLO62FQZX09k
5eO1QdDsMPVAeSQ7AL+/H/WEspJkB7S0gPSEqDnBKhi96Idqi+hBsgPmvnYe+b84Tp7FtIa9q9XR
RZ2gCigNhXjfSrzH0Oq9R7cBPuLaNxkZVZI+yOS0K9knY7bbbgYP+0zZSq0k2TU9ymUhJnD50vab
KzK9wzmeT1b4uruZcJGKdMt+DPFYQUIzY2FitDa+kJN7Sx1gLvTJSGNbytqHz75KiwbVxjiJ1wYE
kLMGKtut63gZx0n9qhX57z0Zg2YlnsahXIKhiL56/S/DLuovTmnneweC21qG/SA6eo4wKfZyt8I6
BimDrI++xpP6A8p+dwsTUTyMxugs5PgmN5CKKJz+wTPU7Obr5oeMW17pMw+obGRruM48t5q9l6Ov
3FtbtDMzsY+tLPgSmxTn57jSK+k2RYJtK5u8O+vPu+t7d1gX87tAYeZYCef3u+uYSi173d80SKnE
VV98VI52ISNbYIGJeaadDOrZb73qWBWIPfZ9lLxMHRAF8jTFB2zwZdIO5kUYerYSpuEjdRlgAjLv
fW4yoYxbG5tdzxb/jsuxpmq+BqYbvnSdedRSW//iDxU6ZHkSnitNQI9X/WKtZ77zNujpxY9c7Wds
FI+g4rI3I+Bj9XWhHGNj6s+oU8AcNcPmHaz8PmDu/VPzy69Yc5kveLXmG7ck+W5ErfrQB1M0i2b6
XxMlWMuhyCHh6OSVzXMB+3vT4YJ7UKGyX1CPGpa6NnIRj2aH+Pjog2qbTGdvxN6OBUYixYLeJnw3
F/00pl+tMvpeZo3/nUzCQ4FAx0elT2uV23648LozoidFvBA28jcwRhZQPzZmkdUfXqheMVMT340u
+pi60NopttdvVJxHnnBZFkX5hFxE8dTVFQvQ0dc2MtZNZn2BOLbLi764j0CuMFh6qUkaA4e5sYge
wzz2LmVkgWKe92DiNyuRFtG6dZETWYcojvELeMdapyjN45V1o1Ulj/fe1oeXFLtttE4cxIsodwvO
888h9xjf6v0Qef5QK7R1PETtJnU7ZRErqXLx3V7H+hWgXBIU9bcufgV/7HxPa+EvERvXzvxg9tlE
aHlZzx1i/JHBQ/4W2328DmrWAfYIRKVUe+TVktj5PpkljAwRfin7pNtEbqzuldLCsSMOsYyaRwyd
/WzAwXyJcjPYoQ/qAt6z6xeRaU9yAJJE2QJRPyBnTVNvdSXS+QqoFwHFBF7XfHHAZO+UNCs3NUYw
jkjCVxT/9X1qev3aHVTrqz2KVeTk45tfD+bOxUl8I+O1+r0dovRdYOe2FcCPtpoX2V/TLLO+Gi4Z
hSFVnW0l+vR9TL/LvgSO84ZltbHDsmV6G41mJeOaxUI1bjIMfRHGfCWhvJMvQX7HWUVKtDXsVFnW
VojVGWuJo9wr5+ZnTHaYYf1/DelNz4RPIczVX8cOIO0P6NjjaInEn9zUMTjlKiqNf8XyrC8uvIl4
S6UAL6I/g9O5A38CF51t6+dfcb2FchsG7fmvuB8U+VmA+O8Se1w2sJaXfd+/5VZT36qZueii4XP8
E4L13twwp7mHqLLVJJFgxSosa0Nz1FYljnq3oLCMdWsOCJ50nrcpDbM8e6z0drBih6Pa8ntSFvf3
ge2Vx6wIu12DyufZ8lHUaZOSCoaCi1+CFvI1jBs0Afw6eMq0DoXYmMlorKsPwACKS20b6sbWOn+R
55bPwvr+XajjDo0EVqa2nV9kTO75qWcdYAY9yJbh4Uu/AOpUnRsKUlHa55d7LK4zLAQzNcVLelSf
IIMHh3aqAbD65lix1guXAKD7m+y10rZaORH2oLJpJG5/wjT9e1Fn6lNj1uIBsUWM0n3ltdXjiIqu
lexk0zS1fpGX8WyjTm/UT1vTS/xHqqfBc6uLlQy7E/OX2mQer8JWBPiF1sxoTdQJez8+hbXZvkZm
vUxGAzlmh0zhZHZiLZuiTX7CjR+vbtYlt5y1p9WmgEQ901iXdtWie8lBGW5VBRWTnVrg7+rYVvNY
u2SBzTQ6i1mVNmmt6Nzx8Jd9chP0bb0WelivbVubUoDQ4mpatroNQJDs88jPLnKjmVWyUisbQzuj
yO+xqJ0y2EpBiAuoDZxxHixjcg8GZ71TBQXOz5ivhP4KtRdtAfKwnNZdOlAbmTV4Mk9khxhS0zal
feU45Ow6IbhBeS+ebvi/ovTAA8P9iCv/ly4G9TWrlQlYUhNe2qJxdyjCR2gt2uZDr8HfLY2yetXi
MqK+UXUfYHktw/B+GXX8HD/ntWryhBrt+6bNHBTquuxWJQWWpv8Z7+bOv2LkNnBcEYvUCn9VVtDo
Dx54ZigZ6rQ2ARaci8nQwEbGHwicj6i6jONR7n1uHEvLtloiYFFj7+bNm5B5CKzHeTc26udOp0L8
afQm47oCT1/G7oP/jJO9n4OHWqvWqWr6OwU22haz1RG0kU2JT1MUtANVax83QfQWJtm3yPaaCw/u
6M2cq+Bp8xr4zkBqOHuSh0xVox8oGfZLOShlBQvyC7YHWVieKSOPjamHWWQNjvFix6a2ypKxuaSa
nu40tcrALxj2qYrTdBPilv7oQBJb9tBJ3vvJeSTJPgP5mX5RtFr4MNkjn2lIaBr1Erpj+2g2PEGy
SlNPGlq1h9xVgt1UqdOlxHN7NWJk+tr3rJLLL9xzspNplZQA4qZfkOBSkxXw1vQUzDQpT0CFXMi2
3ADJi0E4iAmPxuSfHnkOOVyOuR8j27qCYmvfvY+Nmd3CWfpaG/riNOQVUmyE4jkEAsE6x327lSG5
6U1dXMgVLOQxn3G5p8+a2PcYI+5D/5wfabDt/YRqRp4uS5qLG+bFSY5Xp0jZ+NbUAMQyvK1FYus4
VXF1aIveIwUvwrPbGFiyAwW/oovvrli4jE/FaLUUjI1qfuaWmDMZwcoV8M7MxNSOKLYgYpDNaiFa
3SYbGYy13K3uu26AQrNPNm08qqMOBE1jPV0Eonnq+hQkuOmTrM7UbKuKHmHEoTT3Y1ZX+3zOTMYo
Mm4mr06vpSJT2XrwbKpFtrTVpvqCj3CITiipxQ5hUticOVPlcevPi6gFwMJ111dIjfmFs3XccWHN
gI+uUqIDC3D83uamEwp/AV9COcVp1r3+GSYc0IXuAGOmCI3fw/zG9jEtY5jH2WRcns2eh4Fr+fcw
ZiE2OIEpPSVtW2+V1KW4n4z6U2RjVx9yB7fb0KqWvg4poEOR4FB7qf7k2Dkm7oEFk38e7GJu85RD
7ZmHmmVWLDWwbjs5VFPb9CAU4NqyaTothpdepe96h5IQskHqUxairGl5VvJaBqx6xKTbX9qYyTA/
v/YtmZCSCFvtp5J3zLlShLbJVSxc0lzxIqi3LDMwXQVPs26SrLopSmMuGwHVvI47NJpERuqQIsA3
SOTnIhTkLWJ3F9SF+4v63Is/xNV7mVnl0lEq89EAJbdp0VE923Fi7MWYGTssGLoHeUakfnJEuXxU
s7sh/FYXzE55ds254/sZqwz0znxGs/PK5TiLFJrAovZyjfPfVkF/xaiIVYcwI7U9WbsQkmJcmEOO
w86YrTP0h1DpVowyu0VtWbxUonopekN/GP0uf+FdFoAbLTIyc+ekFEjduUZ9kL2OaGL0O61uJ3up
elSoO/n2RvaShrU2DbnuoREPYGgq8O9G+u5G6smaXVdsh+VJ4HtfctOe5UYj8eDFDcDMTvNZnrcQ
wpKqWzSG035MGz9Qyo86TQcAIkhiqWX/DrXDO/lK/XvTimZcp0VqLP7q+Ktp1w2rLciRMj5FBdoh
HhaC2WR6p7AlDY34OovW2GKFX0XDT2ZkCDIP/S+UD18xFA+/eBk6wfCK+kucDtaugZcD18UtLxkF
4RUy2/bWNkdvyeONr33eCAgGR1tz0ZEbDOzFZbDAFRVj6TGhMm35PL+maBGZgXnqm8Z/9oN+vlD0
FmNGmlnn1etaWFhezINxCbC3k2EitzE3Q+Gh44wZ8v1UTumJh1ARL/LQiVXxI4JHS2ceareiXzL1
iTYp6wl4kcGUrMqUhWdhKIPxJjJuP82KdcMQLoAkDzg/RIgOWKsyGfsPtdSecqqM3/zObha6Y3uv
OJiNSzx3sydVqNEa4emjlznoBIYjmq3xVOwHkDgon2hKsWzr7sBUwwXPTq/mmOlWsdx0VSR+/pTN
m5HKApWGm4yofnDynGmv0nUOQ9s761phTfh2Q59WbT9bARHq1ZXsr0cywkWHXnEj/HNMXn5ZmYO7
yEP1OXFgX9lIMmxHyk8b28/rpVQWksJB8UyAbYtyto4H1qpODf4qqf7qmHw8N9EvsqWSQgd5/Yyn
anPV0Bw+1EVer4Lcsd7HrvjpZFZ2K71GeUAemqK31XMd4fMwZyNvVJOb71koflp8Z+88XATel8AC
YkNESxSbr7jN9w8FJKZ15LogiT0Hy0ytb/Z1AN3aR29yxC0IgyF1OnG1fNUmbpD4gOB413bBxvZA
WKL3Fv30+GGMWtF2iRYrOxKA38caYfPMRIC8Qg/9N5cFhchcL503fET9LVYn+dauSnEL7fKc+qOO
DZnB0r/Ofqgtyi4kncOrE1e3Xgnj/TBE9hERbxQh542VXoLyW1GFbbAIeviiRdT96vWNaqjbIaq8
L2Hh9+vWUOujywLiEvAWl7FgkmWg4LDBddu81JMIlj25SNhCVYxStBcmi1YkDrRP9WJoYvqmzRar
iKfkC98pS/5R46ZQ3bcQrd3vrhuBYu4hnPFAibd2jTKKr1r9m2cD16rNsPsRWOO2DioKd8J47nLT
g6Wn3AI737UmYgujg+jImOjLtsVkus9Cd5ugSX4shmbY2a5y8KciX2ujd5zSpluoJD1IxIhh00WG
vSl88SV08haHdzdaNPkYfUeX6epalfNRcvEg5YwHLDLoG09p2wPSrwcPfvMDA2YzcxgKD/kILj0B
BjIEYXyTGwTKtKOSoEo/hxJFQVYsc601tR3t3Dujdlb78svgltfKzsnGF/Uz9PH0grCz+lIoGgJe
mvOgx2VzHq362sdAecosjo+R9xGrIj+piE548TDuAwd1FeD9hXlSHnwBUzG0s/ceVMYWbDrSTHNT
Ge3LnNl6tPWufxB2C3FdAdRmKnG0qlURHnVPnLVWuGjWz4jDGZgYeuwxRfiZlCEYqRH5AhmXG8hY
4OnlENn2wuYrk/4cFe3xZcBN6VKl8UurFc0DiVaupKmnwtc33avq5vECkkW2raPup0sl5IZNsHEe
BgdqoxlGS2YbxYm9m+xENL6/4YsAXHlKvpPWZ0SvWePei5JycW9HujMsxkZPAdXl3boc3Oq1MmKx
xgaz3Mqmbdg8fjwNfdlggv/mleOyb6GBkmUz8uN912HVevRNmH7LGVRxTALzkVKwsgx7bBdD75A3
47UaY+viZqBa+3ZtesZP1nXVQo3b771pddepzSg7Fch81tH7VHMdxoq+HEXc/OrNp951UPlJQu9U
UWZaoELVrYYE8oyIsSKPFOHvsMYj4cTlfM1Q8rzm8x5l6GumpxUkTkKysysgSvU990rZVHUze1C0
+nsCqqfA6ey5TtSOZxCyULLpRMF0Hl2SZTznnsF89o+ZKJbQIOznslCzRQRMgML58G83uWluponB
Uze0v/03Mzk5QnZ4PB72xsir//Gsc1DKHqP0V+WX7mGo0H50Bf42sG6yXWTCsIKfCTO5RpuMJfe4
MUqjukxu7UC2VAU5nODqtVWxK5iqH3OXulzI5b/jGUJxrkBKAcHD6YIoc7H2o0h9FFPi4DLUq89l
eqtrJqCzXe+t6+J415k4wseB117GaC6+eGn9rvv5Wa240pN0wG0dOBNZLmNpO1iuG8Iyd8Kf1B1Y
aZzMCz1da5ZT7TWbswHunh8ZfUVlmnkphOW1rtb2h1tmT9qITVBTqCq2Ncq6t+LyF6u8h5B74XvQ
8Q77MCmQaIrErh7bB5dLaZvobr8dLHe8qo4brNCA1t9UCpS6ncW/cvtMJQvoOBfz1R5a590J0Tmt
Oq15pMAkNlXaFmBdarDRpLGYczXXojHFMm+c5HtVDMuwqNMPNawxQcij9MUGGrjpUDc5TpOBSosF
ljf0eo2a/njWW9N9dj1P45a9IctVfYtCC3qnq1YH3+wd8IT9hxYk3ChdByi+1dgA4UV8RIo4XpO5
GR8yzy4XnWV9j7UyeIaKOO40hFO3iJ56L6zRkYrMgx/IWAAgzLPxcczMHtpPrW7qvBNv6KIe5IjI
bkGMV+Tn9L4ptmJodqoTpHs0Iey9Rv3hxG+ZUPpr7QvSE94qQsh/LQaS7qMejaectO9iiDz/2TJN
0kH1cJixJ72BQnA1gBYc2vQcAdSDUVO369rCpjrgu1zZOH7uebgoryKewoXbuZS/595GuDjOWOaz
qqI0SuGBSVHLg7QGUmGYXb8Xguz15Gr5u5c6Hz1I02vlxea1MMKfmLXnEKC9RQmOegmPD4UFT7X3
mEiN26FL8sdAnzPXhWh+2IhnZZHQPljlfFRq5LxUSD+tNS15d8e6XFH39K7ZvAGzjJIqtaOdbyu6
gr5Ho62mGsxS6NfeVQ70PBtofkwR+zNWKoNN9pcby3wWOSwlr3R17+e+nyy1MdcRl6HrSTYrQbh2
izI/K0GDAcGUIvzUGekJ1MVXB8DkOTKsdRE2T0hQR0t90k9T4x3NjDyu47naucTUfTmNobay2nbY
eWmj7/EhGS/lvIl2+UjKBZRBtCsDL1qZttDf7BE9/XoYfkGGm8KeFTuyVi81+fZF03rFukcgidtl
GkwHKgjL0FQsjKJKY6eOgNjSytbI1QTOzk+UfMlfnutVS7+Eno4MjIsJjKGW42mCrLrMDMrRsW0M
q95KyNCrowOlTohukbTiCbGgbCdjnxtYYf8MaVy9X/dObyyYjZxNSgVvbtOThnHM6HVWo1x1mWVc
Ey/0NiHkbD+ztlSkphMEo3wXWDje9HqF4k/UnvvayJ5QVGBejcse2Ctz2MuYlgF9QV0WOKjiXlkK
OB+aThpqmu3I3MfAYJaM28Q3VVHGQ2gW0wE8Nt+OTwUjgtR/EmCPmAgmX5SGskMPCXfdIcC8y6rB
vakYmqqO3rHowWke3iu50og1ThiJZRpk0QnMcL6PJhIWLjCPVeVM+soIPR9xl/4xIBvuWTYl/ClW
7HMLQtGHr3ZTiqC4MZee2c7YRkw2s6YA9O6LjREA5oYhk7y0rV9w+SKJnpjP/H9sMDpLFN7zqytm
J2Xx4kBGvpL5zO6birr0qkIhbD3Oo2RHXDX+Q1v+kA2sXdU1BdNk5Tj1dEVhylsYWjtQZTGm6z2m
WvZWT10T/CtDZAerBfNiAZGcI2UfJ0vVwsC9VUR9GjynOgmR/t5LkVpAoRsZRkSvASnLMfdd7kT8
r1K126Q8Cc+1hZ+xolrlNtM8H1YlG/4G3l60Dvn7fDpbtc0DIItvbaUkXP7cFpnBOnjgotCNsQkU
ktpybjLW/h/Wzqs5bl2J1r+IVczhdXKSRsnxhWXv482cM3/9/YCxRW1d+4S61w8ooLsBjqURSaBX
r+UWHDQ20JbGrs42qfFJ0nGqC+pvP6t5vimq6b6DDuhBhdlgbfhh8BjyqfcczaVkCwdY84P5wQVM
dOGPrhm0DbyCJo9p3zx7pZ7t29j80od9chf2/+IQvL5Pu6ncea4PW0yEAlHjQ7ope3AqQ5Mju0vT
OvdjNU4cnSI/MtqqjdCEA1+1kn7xYUX5aiFvsbJMpf3I/V5bt7EfPFdujVJbXPtXW+VLESWQ9kTJ
2e5QI9Y7i0eLGMpmgNSDKkivGIuVdOkj59b5sFGGVH8wmqdIkjOpdoo8Dz/gG3eTynHckaow0hcz
BSHsenVx1IeAmyRYkk0VarwWhHa30wLVuDEv1W2H/Oqowy/0ysY0oGsFX7R9SQp4BMo4SDedo5mn
NqJe3wPM9aKFdvPEdnqljlnxAvPjFpik8ihe1P2u0T4ZqVdd6izyb0OrzLJ1PA3xDgIXNFbyflS2
yLUq+xSY7lNjFn9ROgFGLB+GE39r0WogU/VoFQl4OS+d95bnA7iqlY8h2lZPw5Stza5uXoJpql+K
zH0oIRO+LwOlfvGMwVr309Rxh2Xoupq/J0URb/zWv7eKcrjry8m/z5GXh58z/hRkcX2M1LCkcCNI
PtkJZ5OcQ0YH6U2oowYjT6pMen0F4ao8UZ5V11SfeH4cpHl0+vyShgXIJjaaACTnEPIGMpiW0aQb
6iHsD1aaQOCtwx1ORZX9IWs4+wZopm5cMbQmVduXBY93JXGsDxlVSkBCtXQr5+peH+xh+O62t7kd
yGGe9gYMvwTzhtfsitkP4EljqaQfI0jbqf+SQx2Ryi3M/OpOBucDmHQT2tGbVw2SnKObsNzf5o6j
v4HwR93LYINiik0duv7Nm9pNt3Eosz/IYDUaAD31Ig0rrzuHytps22QPbvRgOV5/7YPJ2WXRXF7c
5FxwQveC2levqcOLqKR5yerxI/k5766AWeAAwwPs+sY4XLs2PVLS7p0dQ4GNRdpa7Vs1U5l1M/XG
kNybIBV8tdQjqEtz80x25OQO7nCV8XkdpRv2zxGC7aibOPnAK15EnliNU2TryF1k2vhXXlr9t7IM
dYTRDetKXXp8iOCNakmHPXRW8qFTkQqzvVw/caber2NvDD7VHB3vDHgOdtKrNch+tFWKuojwFiaQ
vqboH4LINT5235oqCw56WEBaPnBsF2d2vWmUqt6DZua55QbzdPKQqbC2seX86qaia2pZpa/fBLzp
mplW7hJR7RVYT4jbBh9t/nsULU8bBRqgjwbftkc/RYhIjBRrMK9xMD3JUTznxX0FOk+OwFhZFwOF
nlUk6NXnGpIndxzhOxerItBp7AS71ia2FeM6+erPxlSOjkLJ4WLmhb88pT5gShG02FMTzsVwiuz1
O0cRxOqq8rNpvwTLEM4j2OvYcM2/Xs7v2TBataZ9QJhgR3339MWdbX8zt95wmbRcvVN1jrs6HeBg
zB45nCCbiISikGwqISske6lhCR4MhGFnB0UhadNee2khksw98rTvHDJYemHtRfRDrCynofkbwKMA
kcV2BkR9W7XhbBnYE0mpbgWSeZNMc34qmuhnQ21gfuLkOz/J3uJY4hbHu7j/ImRZHrgZhPdy/WWe
HC4xy5X+i5B3Sy1z//gp/3i15RMsIe+WbwLl18f/45WWZZaQd8ssIf/bz+OPy/z7K8lp8ueh9RP6
jmH0JE3Lx1iGf7zEH0MWx7sf+f++1PLfeLfU7z7pu5DfXe2d7f/jJ/3jUv/+k7pBWPN2aBSI9k68
2kXiz1A2/2b8xpU0IbNycoS3WbdxZybF2/Ftwptpv72CNMqlbqv8p/jlqsunVgdUaLaL5+1K/2m9
/3R9NjNsvQcz5u18ueJt1fc/h7fW/9fr3q749n8ir95O84NVDf1u+d8un+qdbRm+/6B/nCIdbz76
soT0pOJX/s4mHf+F7b8I+d+Xcr26A3JpfJsUKzp3Si8YEgGbndPXRnqSaapOuvEgzdIie42csMTa
fh2fpbsmgXT0UmTZjCF4KozOXAeNRW1VaymPRZRCoNaOL+yCIbIVo7SkkrAH3yL8cs4cmfaJ7Pvf
0i/tPjxRu7mGEUvaZNOMsGXYJiCwFrL9C3TRV0g90mvlKulxcD0EnwfqfF07uTUwVKZ3ZQ4DqYgy
kgQlOemNHAU4W6Bebjbp1hPzB3J0HIg4HdQycqkyHKlzLnV1ewv0YZXcNFbkwpNsUV9SzEjssLMH
h4mY6i5M0HJ14buxqJ8fqqvJoQF5+5jqHjGcIqe6VlpaXTWtM/aBWQFdl7N7o5kOfgWy4c1sZ/QA
JufdF8gFWVFObOwSWSKrfVzWkkuHg9FwqBmcb+tFWdVd4jyFlvfXJWVYPg7jnc6LxS3MnNmiOfrB
U+uRImb0ggKhUH8Tq4cemRL1N8L1nUr91TwNe4vf2xlQbnAJG6FlLwXvpVFOX9wVOBFP8cxTNnSg
Ktyyoug0h+mjcI5l5YS3gadFHmgYYS+B40JwxeHVbYY0LtMUZ07WJD3a7Zs5t8hmqrdDmuXn9xNn
bQqPXaw8vltLDq3CvuOk2zpqjYVWfYrQ2qwOwX3UZcG97AH2CtBtrYO9D2SWvDbexSHjBm9O7mYq
S0XoMvO2kNE/uW6Scm4amSfZzBydnVBGNk+yh2DadMyUbCWd2WuYHPqmGeQUnDCjoDgasVll1Xsq
8DLUxkKIx7pKv+8VRbuX1h4xuS2YWmMtHTevCJe9YVY58taDi4xdIsg42TulhNIDvMbP2MWbaOEz
IkM6B7b/cBpzYR5M3f222G3whDp8WnlBlsdX99KzXMxDwxBU3QCFifjUr5/rNswp1aPU0N3KD2E5
gc5PpM5g2HL9k2ysokCx/tYu1iGxsRbUhHBaKGIzkC0IX08o383poLxZwKxKDgzSIVVuC94mvVmw
HuF6VWBo2Ogwo59N0cRx2Z3lUPaW5p2NOj1oY9mIrRfH/7TAMu12DX30dgXUdjkbn3q8ZGwRUUDW
s4dQDfOH2MrZXcUISkgH520JGtSI1BZwpMNL654oBZjzlRyDPf1pdKzwBaEFdSftoMe80zJjia2l
sKVcRs5dYt4Ny2CkGsNrj7OafFG6nExGacHkZsbJcwRA7eg6HBqofMM+Vb1xkBEUcHnsub3wwREw
9ryguq600xpIlQOFv4CT9AJO0k2Aesq5tEk9iq40tsIje0uMnNKMO2dEvmkJlebfDSMJUVlWStX5
3u/b6XH2rAezzYaXig33qTT1ejvVaf4tMC1SSgCsODqbIHkTKSg18T9XFsDVpIJ+LW5bf6W001GC
jSUKWTZt4/pry/Ky7WKTsOWcqrptBn5rLR03eLLv+fHecPnqvwE9B22fHGFe/H4L7KjibiIYcxG4
8k9e5Xkndq5mvpJd2cDFbgEhaNC0v1lryrTHSrd2xhIJ2amPDKeIIW+ETKxo5HS3aiMAlhwLlHYz
whiaQ6iuzkGLbE7U3NclvM+yJ5tyyqi2zU1QHX7z05G89tIAkANMzuZeBquGgRx0EsKJ2jrNdczT
j7HvOZAPp0BOlRQ1rFdbTCrrKh2h6P3Jno35x/R1jaR/4diyvLRemdzB/Z/cdbWzaTyOPiH1+mmS
zrkaZvAkjVYeIaG9qLM7DSsZ0wwgqMl7ogyfewn1gWKtrG+baC+7aWf9cCO92L+xyUvFf5fwgl9k
X+HIdByNDKI70ztlohltDUbKZSx76ASjS2I3h/d2pfdOv7ONVuifFESf0HQXMbdVpVWO5RzZ9BOl
J2vpqapJPZBV7i1bezDNsPzYct4cqgDZ7TQ0P3Dq0dpd+TEIchUF9QFcv1p81JCQv1qD/SxnxKWb
3tUlL42lyWmt3XGjMSm5Pod56J9lLxvKr1Pg2js5GqbKPwcNkGQe7r9C4tfeYhuAmaKG46M+IbyL
4zZZriNXfHe5lmqdTd5mghP/H/OW4J9zIxUVCifaqWFU7KvZDB4VtYaFvvLSz5zefbFGU/sbcW3P
Mkn9ukH8nDpJ+8XrE1I6cR8+hbHLPdOKlbPd2un53TodpF/ncKjhu+FLfNHUxjkOSsn5E7QDqxbx
nEuEvMR018EKuOtjoJdgEez6U5wo3jaFrWvlcFBOwjRLtvCOdZdONCTr3jaLTYZoqrZNalc5LnY5
YRnKMGnLS8M+zImHVts/lrTK+e0VlvlGTDqizbIH37IohEoRd3BgJd/LYaqW2b2XpfcAbJNy3eWo
WQQhaluh0cLzNaLApRnRuIJUayBx/o+mQK8XvVcLbu+VdMWDBo+17JZBhgpsxbHaG6NfFfbWGGJQ
bl7T7SIt0UTJQfgsm86EQAKt+0c5CioIcJaIQYQNRETO/CuCtybwjxry3lqVNxvSjsFdLUmSqjbl
td0vxq00Qp0Z3k2SECkVQdL455hlzhLTCNol6YhjIzioYPVgECqND3CFJL5WfugblOh+DX55KqVS
djnVURTDiPueERTbGCqHtbwNLnfFYoIZNxSOxXa7jwqHOfkcpIvbqmyWpRbHMm1ZagkuEGzivDbL
ua+38zO1/uPKJeN+mhP0YvTMCci1UlKUOn5XrRu4SsJOfxqFE2IMd91pILNl7KjY1jlqhN5tYfQV
aZXo7NZ6dJXeqOQ3kmfQmMuhQ2b+3gxGISSkPtfTtqc+pgFJB2RByJ27hbHxOzs85ghdXDIHFi72
RGWykV2Ixadm5RYgOylDrXftlI/NqjLUn6E3/zJV9oZIcDBM7FXkkFN2qplGQHiJUjy5VBvf+62h
vUwkPddG4phHUFPaS1g7Lmz3gY/idAlVmGoOa1tkXy0kX4+WUf1VzarLdlXYwDQGgMC6+jiLPKxs
zEAzj1Hb/iVHncjZytiI0p3fxoo1l+myJ9fVCqU+wtKVnsdkqKhf531K4+dwNWsAM9LWa1Rrtp7v
7eeqUO5L6nS3U9ujNjcG5XpsMu00yyZtADgVQk5wJQ1vXMJfwPVxCrL+Z0+GvIk2kuhzXqj1AfRO
fdJViCVf1Qal5KAcFlFxJi0SnqWplaqETUbqzFZzQcH/S59QBtc2lXPKqAM9RrLwzYxRK8+W7QTn
2wLSs6wy59Bdb14/xtQ3JMrnIF1bUfmDVGr5TAaqelaU9Cu5/v5iipGmWuMByCRSViKirPQKUcFu
A/X5/CDjtWpGiHikREo6FctuHvWWo3sxXU7y/VQDcITW9+0CbprdZblFbb9RluuBo5KVnXjFWQaD
IpiP+kSlkLw+ChHqcXJJS0Jc7fTGp66pjTtHAR4rh04AqfLcUpUjh5XnNCvVTJy7PFDUTz/n9L1m
3CkZPON+5Rmfljm8xMYPuo7aXwinZeSk3zMwONdCNKQwtWuoZ9Z2FOqli006MrNAJyFB5UcOZSND
QjN6HkEnnhaT7FEzOtoczizrkDt0T34O5e/r5W6ROrXm/uiBdRUfQTajY8Kgnof7wVfas8Xes4Rt
QG/P+lgf7CGYDq7WttDTYkp126BqRY5lV1pvc+R0uyGJCBS3arbhDP65a4vfTChUaj6TSDloHVsI
2aR94IO6EuNGVfSbkXKXn+4l8J1tFjM6u/N+TpZu00j1vQYu//3SVuq5Gdqe/1i2pPTlYEzwN8IL
km4SFGc+a5038KQ1Eem0g+Kz5n6AFNn5CNFZfdfESAY6Y5p/zv2p3LoB5eVssSF6rtWVU6jaxhPI
fKSg87MlkJuyJ20zQHRgxcIjm+K1J4fQpOH2rBRankE8eIvhqPLOfIGXunvQwqx/0DXL3wwDijeL
zVar4K4p/b00DRRdwjIrKF2NyR2P0iibGGKIvQ2gQ/Bcdw9LYz/HrV88gM502CpaFHEWTe0BuOeC
VWyrd5kFmo0S000MveahJFv9sWv4CTWxheSwUGKm/pfqar9rz6YYDi0IViqE/Yv02m74bZi86V5O
BQF7zWq9epA+1yz3nWmnT9IXKe0KBE76onma92FAfhiGF89WXiKY8h4AbDbnwgeRKkYZ1Aa3Xuel
iBBofXOUjtEK6gevdrsDTFq8j4jgxdGFylHVzA7BC8JkLDi2YNcFAFOWWLk6InJVEoa32TdfWAPH
UAxtqwSBv/OGEB6CNCiuslEtpKHmFgFdOUTQ+KejKRuoaVQ12C3BufAiOTFswqSEeu51lWTUimsQ
6t526EoEgl4dcoY1cGoXKw5kTKays2HaPnId+5hrqMYIckpVSO0hy4VWsKS1XMaLG+FCCC/leGrb
6tCYFC+HybwvyP/D8hT0D76h830TPSO5i9EAvJJT/mmJ/WIQpz78gmSAcPRlW1PBAJiU0+Ktr6TU
6ccePIEQ0B4Hr3UeJtFQlYsKcM3pWKpFzkOYWc6DpfnOvh0TZ7XYTE3RLlQ4naVJTpWx0Nis2lwP
wSiymnRqQRDdLrPYlst4PRXHPdw0Zy90+iOF2RSnp+X8yeaVe5OZHeeRYujCRkXZvvk49krznJjO
PlD1GaxJH5xTEKbrSA5NJ9mmXdAcpDeqxm+xL1L1oHM+VHx7ZRTcKhDfsyFEtIKlq0bLd9ByRHs5
nOMKFKUWendyqNUgPpX8U26E3T1PqvQ2CX0WmIdhatjKqNKwlFVdg+eXw9yBsFNHcNus+NraZYHS
AnRAx6Z08j03XeOZZAN3cogE/hXZ0G9DiP8djsBx7SD1fX0Xa8ITgBYLsXmKyjuvjxuKd71Nq87G
uReN7MkmQorq7FShX8GBjkcBbrXqjaSFcJNhUjdPhtfGn4ak9eKXMu/aT6Xa/dC6aOc6VfVYDqr+
Qlk68Mi64U0xCo2XEbTHJrAGfy+9kcl+H9USAwAGwRPK3+fEByaViOCaM8QHSsBP0innx9Vfqctu
SFrCMv4S1AoM1yJaKSH2nyGWVy1L3aT8qT3JhuIr1QqfBqsvnyjmnDlLUiG7nP0kXbsp29XcNCFG
fY1v+2JvhJZ1rzv6Dz9DkGwctPQ6FNwpeZ2EHR804rUTjXSMeW4fgzH70NrVL5OYkOdueVfb8foW
39nBKQ7nu05SlAryedlbmvY3timz/lPcMi2O+f4XSjtuzDRIwEr7MO5MJhXDouZUb0IdxiAa2etL
8iQrOX7nBgsaHcLIv0j7bQU55V3cYnsTU8LVsePv4YemVjovGVz4zZWWKbL3/tPkJmdDI691qz8G
yhWXtWWcESrWtuKuAlM3GgHrwYVVmm9tUu4swS0tx1CbRICHATQutmE00DB6MxYTO2mUc5amdp34
VJaD8ghw0Hrum/wvpbCGixxx5Krv2JtZm57vzTPCIYcoKcZL3rkaKjlUakx2rKNvmutXaZNNn1uQ
XLp6sZXDUpnB7lb9fOTMlu9/V4cfQUNHVKhpHVqBRb4zvam7S5LGo04lCk6KYH5lUQ6uAQiFcx2A
QQ/Cq+xZOk+bQutgR/6nA5UxTo9965O023MWQ0MhQrT072YgkSTXyAo3hBxi1LnNKTYKstSG3haW
sfVEwsD/K0WY5Jy1aXF2xvgxMq1sH7+apL2y67Bcve+OVLRj5Qd9my39b4JeV5O2Py9Z+t6v1dsy
2ANycrfa4OV3TRr1EC1QaVBSY7KK7D78kQPzpIjob34znw24sT7NWtFufM1Nr0UBkyDkfvphsivt
avOOtrH7rlxTuu+RfGjnS2gCz97VIaVETuOMmzdG2ZWNEQBQ71vDB64FZhtstz5fFvcExX236nx+
TOgmf1scEfSwKLGhealmxRNPW27H0JHKEZUS5rkp5i9yJJuhNMWXZqi3ejMVT9KmRhDB1LPLHzcm
H9FsUrXRVvpMYYL+RN/PitGtF1uWte5q6gGrLwuNyXdfQ7v8tirlYCfK5OKVXEPacg9uWT8d4520
8XIUrSs9ag/wjFyLckLiA5mlp96zxzt4M+9iMaJMvnqaYOHfQZo2b+RQNpzh/wAoH3M6SVjaWN7V
J+MtJ0lTS7X1HmaDfl1DDE2d8DiBJPORZhxL/ZqCjjfLObpvxUja9dA2z7w7nOTIVWcTlKI+VXsH
ya2VNN6aRtWvvo5UmNHBNCdt4aAa9+YUr5qsjre2p1T3UWmRnYWa95A6mnHP/9sF8OxoH3qbBIra
m+G/plJbZ5ChUMzdm6fcjIpvYUXhqgsrFWRHirJN5sq5mDCUnLxGNfcOhyIPPfWQGyhY1E9WEX0n
w1X/7cR7FDWCHfeZeu9QPffQebq9LqoAm9113qrg3fzStd5Jem0lgfE+nfiKozVqH1SwkMcUiZuN
odf2hbL5H1AqhBRQaEh6C9PSLDYbjvZDoXbUmxMh7co4lT1c1r+mUbv5/7Lc764qbeITsu/StwFI
+VqkL1vRdCLzKhuKjTYxgN/LYpIRgT5pu05X+YWKWGmT8+WQQtAn8O7WUY6WdamSyeEC2ReUS506
YOVCZjl7qfqUYlHnK1T23rUhwzY1eXUodDW6z4eW6l/LsB85DUJ5yvMhV0KHdIUshvV1tLrnIeEb
rIzN2hrIcbLLP9/4Vd9Qrcru5GX6tq5MSmUEs6puWDSyJxoZMgt21k6cWkdz9vesl9OVOxo012PY
f6dY5VRRVvkpgNxoT315f6giP0bGRv1u8R075K4D/U7hFB9HCpD2njtPWzlsxrbfItSU7+XQn4d4
o1pGfJRDTxfkVwhdnCdulR8DmKwoN4J6q1JV5Q79Z3DNOfRrlerqH0Yt/zmsxXmrHHqJ50NF1v/0
ymH2UJrbKVB/9PPswfxqq6gOpSZY3zZPQEcP7GBsDcUS/jObTOnVOzmSTRZmgshC/xEPRp5tR+eo
2xz0c2xgUA6jGreeeFmnMKYaSAJRaCYdJlIONy9/aiYlSiI6rS19W+oD3LOvbq+yjHIjV7wtS2Xt
asp9ZdsiFbPu0744WUmGTiBysZsZ/Pl31YKEQfe+KvNgbWctjE5d7ebPRmJ8R8Qz25dBAE6nC4o7
2bj+2F4G9yoHU1NV3WZxGkqgra0aiaWxq4YDhIYf/byimNCr9ZWnO8p9KwRDyAYE1zyFbcnSjDf2
ssoDczW4kE9Gbce5AWFyFgy0/XHuUbokfRF/6XQ4Km3L/dYOAQ+6pIQnvqcuoxvaHs6IwvsGTdA3
rezrZ9OYkhOvStoWiufhW8LrcWp430xO6sjUlipYWF17Mmf3h5zHPoDHN2UnjyMVj+QjOpPnbmTd
KMnU8dnUbO0rFaVodwIROcqto2wytkKhU/KYErtJ2UQVZZ9qWyEQnjsuTMPl7NyVnr2Rm1A3FnJt
ebDW/Fa9NkmsXovG/1JHgXaUI9lIZ5z4q4HauLvFbui6eelKY66QqlQb76M9G/Od7UfTqlcRFZwh
mdt6+uju5TBTrA+oOq9RY0UTQ9DWmFoc8lPTw4vsJXOYNSvZDQI3aVaLS3VbNi21BjKcKW8Cf3aR
/VuZre3B5jiPl1g0Aacw+aY2hs9OYXd76UB9y0f6JCo+2WZOxWFZhw2/6wH0kOyGgnYnFqIW4oFz
uTWCyec2vgV1pNw0tL4gxBKYaYmKbuBz09h+hg4ao/BSKxwVo+c664dWaPc0wOV5qsfGoc10/YPa
+z+9UN/Fp2lAGY73BHdFLV3wfXaSfR2b5t8w7B+buOOQD5IGto/+0W6c4kEe5Kd6Na/UIA/Pchho
YbitVKjJ3MT50Iwz+kjJ/NX23XKXtiOHj55Tfxb2otKnr5TMQsvKV5j0zroCIXUq1DH6bLoJZMZe
89JNsEBmUf9Dmt1sCPelMa6s7GCzRzvB3A1Ts+iZ/xxOyjgI+ULct+4tPARuZVY8OJc579a5RWvI
C+SrZc3Acx4d6iD2de4MFyUoBgTvkbKyBu3aoWVuIuaLTXoTdRwusinq/EUZA2efNLHt30kb1CBg
aPSyXskZgEwijqfFqlU+JweN/E+J+Cta39QklemwS16LufgFOvNKeq0o/lI0aneYW02nqkHMiMKW
TFBpR1TpvQbKKjAofeyL1X5jG5skUFv2vNCUvITULUmMvVIn9q6Ezwy2a11TN0HQ/l2WHOUraYVO
IHUvVFbUP8Xe+b/S64afDikAf7MJhox3Djd3KH5dlpHRUiX+Jhz/z/V/t8xiu8nHv87ILZhV+Nvl
00Ti00RCHlpGL5/VCvWnwMyNlaY01YYzhuIBhbH8wRE98AUUMNlXaZHNHKIiVw+28ybUS9uJ/dDh
NuV1hbGaMm5jfreVM+XSpqv29xNnWdJkZn2I4oVlcowchfFujq3AW2k8V+9Kd9hqcijnZWVakM5U
zZ0aUDZOmV/fXSIQocsnk1en3tfhhj/3+8XhtV1/bjh0vH0MUxUiYMoGIWfnMePYqfM4KNWtyn1M
G8+8A/dykj5VmIrBgajDmHg7EkPpaMtu2Naa5230mPfwNTs4f9XgF2rQzi2GX+rVhrznIlfhrtA9
omaz+MH+tUdYXe4cNzm4UWfdt1aR8nzNSIFqjQpEB2aD+3g2rXvZc4PaOAZt+3yLk1OCIf1X7ufz
IeOfwcE3Mxz+JA5tY0QrW6wq45alBC50csridLukBldGRFXWZhDZxqHvAkrwyvIgh2idIwRsUYok
h24G1UfdPSMY4J7Rl3BuzbuhdEhb78XRrpzCGOZBsH9GPKQr9G3qRzTm6scoJudlljoVX8NU82Om
oc7krU0G8xRsN+kAW4ccyjg5t4159zA5YL7Nfbde04TtvmyoxdZQPT+bRf+z8TrnPPDSQAk8TEsU
U/1yCMnyCiEE6DituCnqHdzlcE5AM1hpVbCRK7zpymVltPT4MIjwh4Y00qwiHoX4JpKYZYYmfBt7
F0qmOWQbLNTSyyFTN7cxVaju5RY1eQEMFnb4/Y3HkpMKMR/Wc7bf1AnyGp7yvmLWvnKeqSrk/YrG
SkoFGWayfhD66NopGcvoElHnCvu8cYqzdBdwxnmIHcqq5rKyTuRs7UNgDk+KMVBlDSvyypj7dscG
avqacIpA/en0WQ/gROAb0u7qtL/Zc7ueb/Yh09/YZfwMnOQWb6adcoeqIpQsI/RJQ1Xd10JdN03Y
HrflFJ1mob07OEgLaAjo7RohtmuwcTnwFxVupDeAmvXi2wkPKDG3yif7QVWiQydikT5wT27gf4TC
dH5s7N5YNTWsPXDBIeNgGd8MrUMeI+gj6MxNSlz1Rl+lsZfc91GZPqO4dK1gE/8CzCrf2UGjQLDm
lV88Kpk5Pyop9kOjnYQ/qonZHSWa9R3U1QgIVYgADW59MwV2CEERmfz6TqsVztIy4NkyWMZIhxzK
pnSoY/cDFHmCUHC+LIGypwhK52L4a1lemuUii20Io6+d8yUdi3lXG02g7arZpmhRYbu2QYi0WnMf
bXiNEi4rTqrL2BncxTMvTnccIGWr/2sWWKr4ZHjG5raIXO8WZCb9J00x6kNsxNH90tgFKOphWi8W
6JGie3gs0UqYI+uFI8ngKG1LiOw1pTuvfU1TNotDm1ymcWoa7K0+o+5QXOxmlN2iBtkBe9PGSM23
n8JwOIrryu6bWyfDKfCn/uSpzs9G2uRQOpbhm5C4UtLVm/HrMsrsm2sfWa219C6T/7iWIy6stGV4
QLP5CLXHvI9GJ1zVgkKrhdkfKgC33JSKZ5zz0IN6S1JtJZBG3SXkd9aTFXHY69eTisolc9SCX8o0
62cZAv1ABLMSAkxBUFqHMXUc3h5r5cswaEcq52DjVsOR5JfgLhf2aq5+GAlMHVEc6vdla56asNsN
Sn+KG6v4HmZuw1PSUD5EsVltxkYZHmzVivYO3BpnF+mJdZdOJdJ2OuT3bfsta5z4g1EqzkNBIXEO
3dsHn3zMSxGcpEs2UD8AaVYbdAOJ5r3isWnMFZq7f1VoBb8khs7z01DWcmQhZvTijPyRuUm3mXjX
3jjGylai5DkIu/45GbN442Z+u08zu39WiyK+4w74UTplMwb+V5e3xYscQcfh7BuT2s1Y5VhozWKu
WMxzwp+LzU3a7TkIvpu6loTfXPAOI0h8ehiywZyIIcwnW6fV91UKG1AUKQMP4V9KPFIYR0sbiJ0t
8KWLo2rKb8i8OFAscwqgZCFZpjF5kEgrUIbXqs2SBwnCEr5GjKQviONro6bqamp563CstiRdmKgr
sPrlk1OYxRPv0hRL5HO+l0PpMArqhOPYuZemxurri946L7d4MSlQhFxqwKYnnfo4XQ9m+z32gu4s
Q8hkuNd2ttfLBE1t1yo3yUujmavE4SU4KaPegio49Y9eplzjOlDYLAH8vEeyrL/Phob8v5pStOJD
5bk3HGoW0Ciq976vGfwQ/WZdWSEpMvEwTfUEbuMY2R8xko10FiJiCfv3tqlHhW9sKO5NlG1hu7AT
sqd2oRvZTnHmnscxrK5olFRrVFqzv/5zRMYa4z/X6LQKTRKjCA5VkrbPzaR89vmMl0KM6rwLD/Mw
amtFMZtnoxjb5yT9rJtp8iQtFhojKBlaw076oslz7s0RnqSgaR/TWAfWXJn37E1R5s76/vvAIzu0
lPhz63jGrvGM6Fgkqn3fcTOwB9c/1zzmasp16Y6zp2zdEgAkqu8udJgzYktzq3+YoF66DfXe1j90
ve+8GS5eGfy7uTlnfwc4b7NZby+y8VSYD3joFlA5/rLJntrBeMFRsE8WJBcAzylDVleFWXJzM3YC
TRp3ziGzjfk0l7BjS1L2DgUknknOS6/NymHqO6D6uR59UStjDeln+B3gJHCwyP2gOzESiSUYnKSH
2NWI7q1B0e8TGGQobuLP5JIF5fbmtOPWOdqB+imkpIFUj/+xaLhFePbc7XsEbDaFNxsvVWg2Z9If
/UoOdcjBH6ImQaSnVrq1YXzS9LJ7lr4agoVEqcJ7OdLKqVy793PErfwBDhz3PCVKsgYAgLzIZE93
fTUba+SWwu+O4ex4U7I+9W0Jq4gOQ5Y9KeHHUgiCiQA58/8Qdl5NcuNYm/4rX8z1MpYE/cbOXqR3
lZllVVU3DLmm956/fh8iu1WSpqPnhiIOAGYpDQmc85p4NiapBhSd5EyW1uGXqTQ32Wibn/q+L7Zd
vA58pL8nEMPVt7DE53BsNOXF6vovlVnFF9lSxUvdNuozkLr2nuLaXZLkOH+3HpVMkfhL2RRZn26B
AltrcHqvKfz4fVlZ2QTKXpl2BahrkZAaUueDGQxoTv04G1KUMtgM9BvZIQ9akVi3cTaCH0dEw5Yf
85OaIgr2R22NAoQXbOwMF63BadkZV2N8dltVcMdMtAeUmvtlXNQOb/rkL2q7MpDj0odl4fj50WrL
0rmdpl6RHzXHJAVtFygyKl9bHXVuEm45VkMDMPCRp1Su99jitE3/KLzZMzw1oq+J5y1JPbZ/pFF3
NRCjeptGfjCGXhbXxo2LXddb5Ai1VJz1qFRXgUbBHs3uz3LS6OwLVIi+22afLgI1q56zDqP1yva6
ReXjAE59sENRlN9cPRrVromt9omcxOw1BrZd9lZ54FPkMb7KTjv33UfeGNklD9idv+Df7d7Jlm7V
zlJ3ehBn86WRLv7ba8nOUpmcX68VYnhi6Jp7Z8yT5bUi8eQnqbGSabfObBPcjcLmz3zdT+1uUJxl
2qI4VM9r60ag/TGhB7NDK8J8SrTI3pRdFq+bea3dRRXStwp34G5uqoM+nclaU/elpWiFeBziezlR
Xsw2iz0OHj3PPPoxCCpha6XuUV5L1Ye/fyX/ufBDHj26790OvmhMoKNBHG7arm4Xssftyj+7ZfM2
Rk1rbQ/OY/8xOSrYWfjoBy20Uec2WoFxOwoLbzNgrNQCE+6vc8ibZc/VQBtDbJk4vY1OQ8C1ihYd
JiTyVEd7M9UAmHHTepvez8d3fUJ76q9wW6K0K8Oq/bfhX0bLi2RzTu+X0TIcRNE3N0fbeFCdbsfO
ydzGqNE/GaP/tbOq8SsiIQ8KAkQvhohMyFWmCnOzYvvTTtNCjkBmcdN3LmxOLygAtLef9EgbljoV
+DtWkyivqkqT38l2C268n3Wh3P4rS2tsu3Ljj8wvzvjKOG+9qHA7Kslq2+RTtxU6Owe7bpVT17li
PeV9/YSweY+uXD18zSt9vvEYf5AY2qI6vGgzd3rqALagT6KC8ZrfNbMC7vE3cTzU7hqjUJ98By3Y
3jT/HB9iFPUx/iM+j+/m8Z7NeHl9+Yb+Ov7jdX2u89t4+ff8Ov5vri///mr+++0xXw8UUJ501/we
6G3/tUUFeooT/GGcBUy6EMF/M9uRMhBf8U//NkSGfUDktmPBaZo71IOijed44zt6bUixVconW6B5
XM5xzIvHdxR5lsaPeAbR7hafx0+O0e3InjSLFMOVY23EVbVIUsU6lr1uY+DRiZXskQfZ8dGUZ1Wt
M+W37jxqD20wDLuP+Kj1JpmyQH3E1hldpjQWb0VXPztUVf9AbzdVbPTG2qnfDXjULAdkWDZJ4VZI
+3HAT6s6yaY8kwelp1zuG02NEgqPJAWKVjE1d/IQF25zF84H2fTMwVwi8dKsPmKV0ZLHlm1fmaKN
bvjTQs6TU2THWKAqC6ezQt7fVt+6ScfqrfKfc8cMT11va7f4GCFxMiQWdpoqjiTsDYxz1yP/Eifp
obRbXNQT0FxbN8PdG+125USiF96cDRV50mf9u2x6HEK2N27OdsseH3EHmR4dvAuglHaYL84xaDcj
xq4sOEILmp8lrpDbxsdmcJHABZaB8rFblUt/cGAUJOIse61w5lmBEltrejA9tghxzbthFpPNUld1
9zUKxk8auoR/JPHVRsnQX1gW+Ihp5gkiq79uE9YtIgd20Kntu4Dh1m9xngvOSEDNW0y9x8oXJa5h
p9oByAANYTe1LA6yNZAauciz8lJ35XA7V3jGrkyR8J4NAIHg8MMaSn2o5yXMxLsqK4Z8W3UjS2YE
9ZYUJ4c7E9pWhhYUSj9698Wr8+VQjAZ6t4Wy9tU0PMRaPz3UZoTkLMJyu0E13bXTBPXGGXCM1RR/
eGniWfCxyYK9iNrhZXQibcEGMMOHgd6pjHmiYIBnpOGAS0nJE+PHARPIP5vsj6KD4pbo0aMFdIYG
1T3XdrtkLULVJNK4bcQ+njhzE549onddtooGnf+Sbs/qmjlYYlLwa6uoxWuhzB7idexeKLhVRwN0
Cd5QSgdfMgg2XLxZlA3siMxxxL08sLi/6KqGlKGPdtktjuyAoRTXGuT2fZ5ATAnFhOz2X1OMsOzJ
GwavH6EJkc6dqpPQ/rgMdVKMbXgy3qbWCFMuk6nNVpqHEXIFGOcunoT+CSn+0lebT7kp/LODmOdC
htVY4KBhWK8aqpbU+50NFuzgpmISiitFzHBlNdtXceUqqzaq2CPlmbGZOi29OLGf3Q4pVicYQyOB
bQFFOecgK7eqjg+bWbfjJfU7C/aNZr8j0bwpDD//nvfNa15pw4thq/1aEVF9wuGtP+VNXq560TZP
XZl6K0rk4a7WwumF/AIwGr+CfNFr40vgtO8KWBNogrRU32R9k/aPRtYYTyrYKT7e6SXDmecaTO6D
HFTOXxk4D9rCDlFaFlm7VdQh3pQG+n1wX4ZnvXNPCs/dz5aDDqY+AM4JQ1wnoWSiSzf0zedyhEKX
24lzP6Asduw1cAAjSO3PJck33bWLTyjvJzvf9sNt3ZjN21wykgNw6UUDd8y6Q9UJ8SjC8qUl77r1
yQXsqln4tXE17WlGHG3iyg4PmP5CgkTMaonZl/gyKH+UQhm/ASjl7gdf/CFw7XCnF6G+c2pPvW98
tL0RHpu+gR9CQEv5WvlOAu6mFlffxra67mwsZ4E6ZHkdHd1ZQVoevHFST2B/0s04Qys+YrczB5Fp
p+ELdesx54GBxlts6wZB+8d1eG8sjFCxVyuLbDj4k01q8fdT2ZYHYRjDQYVG8p+D1EZRKTv7/XAw
o5KrAGAMwAghlaACMtNDrTv7VWjeF9XQXSP3c2To2KonaZCd/NF7kH2225j3QdGpuyoDk9pDKYiW
sRkY6y63NGpYc9tHZXbJrTlH9o3hroHGY+Fs0xKVv7EQ2m6qKElDZrdZB2tUfOoJ/DcGll17resQ
2L/an2ULwdv2WlgOGeYsFmsZk4dZTwGvAu2MkQmXkrHGE6+ppjSH2wjzVaT+gQzFhJZoB3crB2uB
d8yMfyyFfU/1ProkqovJTODcp3pp32ep2Rzw1A4Xsunbg7jgpkgKr3Omz7XWHwYB0kVx42nXKIax
YdGhvgFARP5U2deDck/mqbsf7DI+OKZwF77n/2EU8bzkmz2szUerZG3SUDdbDCgoP4s4Sla1V9a8
foIRACjBO7tmwWLbUNbVtHKObaDWVGzz7uLNdgVIxI6PbQtKcDSU9NX3sW22bYTqLAt1AXje94VX
x19w8fMXXWpg7NEjqRY7tcAMIgKaYXfpE3KxeGG1kX3fkvhbjwPwQ2jj2qYpa9gYAA92Vib0Y8ei
d+93vI2OOt8jVKvZGVMf30H/5lZkDfEFq0Uei+wC7sfZzKT0i+kRezOV9AiGbIPtmGivDNor/gkx
jEN+1DZCtk1gl98MddwX2SzC75kwhtsJi4M0GBdWp9nPk4U9bthWbKr9Coa0iFdu7VevIJBwhtBz
xId1u3otkgV7If91VK38hJRIspSjEhvOt5442I7Mk5B8WTlJhiyqqLuzWXsVv2mrwgq1VF6cwIUU
6ZKdyEX3aPrKUh1PgXnukiLEs2bIDgILpa96kX0zVTN6UzXgi2Hk4CurWdRdk2QCKGshdZH61Vna
9QhE+23LKQt9ofZ1d3FmGplk0krGLVjMDjn87sGZ6bgy1Mc+6ixJJw6ukxSPE9zFAybT3aKs4m43
gInbYI+kXuImDNGv0M6yBVIWYMp8QLmw2cboE/OE9I1oXeq9WChFaj0gxyIW42B5711bXnCBcPwF
j1prFrTlVe/CLIY5UmbhJtNznpS9HiuAoxI8XUVkQ8xo7DvSVPq08iFcsU5sT7dm2Xli05gIMjmU
pfkYomjjxJqqHtS4xmcLmdFFIrzyTh7SuXhT8c4Pt2Cc7VCvMU6yU00N1EfIka1LEzOPxAEV0hh+
dE70dGMpSN+P4MD4GefGNepc/RrkXXmGYIiq61+hej5rUJj0htE+fsSHWDGWVt0VGy2MfXSiMezc
3S7HHRHszmjeLiUvjOVoe6qr/g+tntDWH4L8e3que6f5rsRmuzCccnx0qsnlf2r0B3a27qpv8i+s
ACxcNCghd2oWUAmDYiebHx23JsWr2K2zu9/ig9Gqqwhd7ZUc9nHIc1IYRnaVEcNJC2c1jFq7FIab
rQfvoAq/e5CHwOGt9USn7mUTpXINxV+UeIa6e1D4Fj4gc5ltfcfBXX6eJWOoacJe1yL3IMf1DcSX
ePI2twnzsFwE2aaevHElZ/WV0T1UlfqCJWl+kqHBwWu2q6OznAR2L8dtJNgVVCjOWk8ibtRwrtSr
nmQssvzcPcWb4qf+xrB0/0BaWXvQJuRd5YjBrr+Q3VIfa9Wp9pVZ9xuvwStYzaN9nRemjsmL8M5l
A9+/dc0TqiRIuOIlsDKNWaQKa8IVMrDVnryl82rxcAkL23gJQi069WDQloVnOa96UHMrVKuIXXZu
vpge9iepEyybHMS8pjnxvk517QQ+LdxGUdRf8qYp1qiNqg9k662lUdfRS1mGGvoyKbr01viuYAjx
te6ifRHrOs82Z9yG3uTBK+HQBtyc3WwU7G7IxlsewvrJ+OaZibNsJnc6lnFnP4eJtQ6KiTj6K1tt
QjfVzPThLRNkpTtkXT0yEbiQ65RA5uljDiwsKIbi0hZTde8F/Wc5vXCEtUpNZNkF1es4TO9INut7
1wVq3hZDd9ZtO1sHuO0+maVmQmHNws+1hXu03PJU/T7seusPRA6eTSvO38I8L5dqrYmHbBj9jbxi
z9bjdkUb3dazkvaYTw1W/lQOgwm0Xws/m0F3J2LBJoorZqAqvmlUvMavs/eMLgLnzQp1Po/e0k96
GhiPQQ8Mo0/st14HyqKgPrA3UJF+VP2EXSQCBVOhZhh6ZTcUnZ8Z7ZE7R7uUKDpQre1yzL54Thli
QOU5y0qrxM53afZdglhS3+OaTL4GDHVjbEMFi3DZO8Ts0AIg2UvZq5eQ2m2ohXj7mUfFFc4KzWL/
SxKsefhrX8pWazDtStWTGdbJZVSMbKaqDU8zwqzIxb6qrfGZvX5x8EUUrCWw7Nd4OMclEO3XeMF6
4e/icrwyFBUVydTcqUnkb1JXC7Cg16PnoNOVbRujf2B7UfzcC6U4WALzS9mba4nCvmPkiTT3uq7A
TX1I7iZtLuI09RcJ9zCULjn0PTIFH+gPGaPeSTn+B/pDGYzkIGMSICI7apO6QA041NYROnZxaLtz
Jp0yshKJt9Lhzl4LC8uT4q3B8fqlmgX0SQKicDYPTb6b8abNQTXKTIExtsZZnon5DEH/y6BMyUGG
PuJ5ZjXb/scs2UFB/M+pXmP+NEsE07dqqo2d0LTo0qaxvcqh+6zMApV1GZMHH2rDThQurlaQeC51
1bUscOH+wfMylt0Ud/wPf0zBHWzrlq1zvI2T1/I8SJPNTFz5KaionrWyJ/AOrVmHyqoz8mpXIXS7
SNw6wHBzfoWYV5DXlte5zZ5fwSg6e5V6GnknvXXvrUmDaacN1TdX/17k0fDFLDJ9yduQXigtm4cA
g7CNwG73EmixiUdaba+V1GVnqXXZi6V2sHNK0e6GuZmZFdLLsVMdZC9iDh1QpqA/jWqYvZht+u5G
vXWG0529GBFbeX5Vhybga6MmvGo9qcUbGD7kjQIjOkeKmz7CHLrIuOnkOQgNSMMTjkpvdl+sRtfK
XrB9N45FH/453UuRGAtRUT/rVvK3031ALW/WlN+mI8JuHH3bFUs71UFj6KG3jF2yPbE+shdw2uhT
3b66iBo9N1WtXP2EQnrqRJ9aPXAOpHgaPG2K+NPArnWj2jVoKT6ThatY9VaMHg5zehWchwZ39gF9
6F09YpGk+GO3aoLCfJlC648iwZ2iTO6hJrPEnkkY8DUWkZWfHd0YTtJpV/rxziG+79hxmH9Z9P4I
VSWehX0aeUBYq3ZfJeVDhDq1uoUT0PzUxDum3WMV9VC2an4O4gqGoeemK90wUECcD2navifIpezH
rsQ4cGyi9KKhOL6MbLvdyKYcp84d6SgoIlZ6drtANVQrV09A4XX6+DR4ZBEivX7FgbCkQj6aK9BI
c0IBwW00uZO7gYfai9kki9iMm1dDt9SDNzjKUs7yfdEuUxObaNmrvo7I+72SaAlPaYKTGhzvhtV7
lK7G2isOdahaK9KawaZLeIKjMdBZ8BjZgdnG7TRHqLsGkHsCP0SWpKP6Hwd1utdnmZwVa29n0fQV
z3c0ypZkH6Nnp4lBZuGV+j2tQep51rcIGAJpY3t61DNsaIfB8I+GCZ8NqYhwrdhw7s0qx69oIt1M
NR19RPNLz12Y0qCPtCW2CdvBK+w93G3rXIduuXLHRLxWwrzIFzLCYBfDhcQajgdpoU5ADXIvusgz
qy6/KUpgUwj8JV5WjYuBPe7iKanP3aCw4exUszt1Vt2f5FmbRX+e2b2pHNUQqDgDPsK/DcUdvb/1
tt2sq2IVJCZjymZxG6Q7FyurW9ms5wO6K0X0KjuLGS6Sh4sxcZInWfyyFeMzS6XsTnbhH5CtBP4W
W9nJEiS5XasMXeWQDpSTg1j4V0zszBVGTUCbQtjsMubNZ+Td14oqKBfjUniLl56odx3V24Uc8TEh
CZGWcu2hBKX510XClD/FCRH5mV9GxuWsuHOMlRtjRy47fro6L2hcwkgt7tlKtM915tyFYwcSZG45
WvqsqKF7li27zr956azJMabds42jO16TxXQy52YBnnlRGk4PdIKZKqI1S+G73aGtp+457oJxmeKT
t5dzyXhjLRkZ007OHVRu2GMfGNvb36ChMOJ1uCbIuQ5Frk2rq8lG9vaxZwJ9nP31Siw4q9TCQrHr
ixfPinaTKux3y1CsVQL4AfJQUDzBH7ze4qhyrGL28yd1yJoHxxCfZVxeJxxr1DndZrpaGdzrrpmc
96E1NO62TXUJwtg9W8K0SENoaAg26bCqB2wlSyfor7Aw+6sy0/MrHpOT6gI5+xE3hRmsKFyarNAY
ITt8U8OsIkOBZQ75haq4CLuOlwyzkqOMpUYcLbhjmqty30SAvzVW8evSFeM+prD51OfTfVP1+AQ1
5AJHu+6eLBsyIg4Bp35u3UIBaiYVmrOyFcFXw8s86Y+yOXpRtvaTYNx4MRhEp22tTSaZO2rgtYti
PsU8fmNUXTAvYYi1M7tHA9dbrJooAIQz43C1Kd6m7nTIClt5a7ilmikrcrbWO0RG+XaBiHxrUneH
iVr+zEOiPqIQOzvsEkcj6OuI642qPZp9lger8RqUpXYMWWYfdXgyTkuGXHDTXpj9UD1kSubugjEa
tkOUjE+pGL6S+re+Rhb3EfQSPuWFkWwckBcHkunhFQlc5GSs2PrqZA+WOrRfGoHFr+1ZydnVAAXU
NahXxU6NI9oI9cJj3cNtjqY8eHFvHOfEDHD/OfjTqSujelumG+rDaD7O/Y2pxUt33mqyvF9iSOCd
yF8bzqq31XAVKoq9atPGPuPg3bLnifi1BEW563TdBl9Dh2/WAEY7c4CkyM16J4NUtJxbtxkEkE1c
q1sMKHWtWg29E1W3pge8c83tbCyFhdfYpNyNh++Yu1TYNETTg++y4URk5SxbcgLVQ3U1zFtVVSna
lIVtuyyTurrKIR7PsP2Ua9ZCRw34wZwPvkB8w89idy+beucn50DdwXi+QrknrV+9mKgv+AuI8w8q
f/Jb4Mcxdklh/qjCXVmrKRYDBaose9ubgj27Jf+cuCF+SOReHgO/VBb88Jv3rkz+vKKgBvLXFWt0
s7bulKlrrELFztBiNC2qyntFiPl7ZenVNYBJgN2j+yLDo66SXkknd+vMowpb35oi1J7YbU+YvguT
z5p4hz7uagDLfcCZqn7N0pX8N0xO/WDpbHmh09l5ARc7GX5u4m6pLChCWct0nDBa6o3qFCkQTjfj
fNrNVkDyUGuljXcIYwoEUJqFDH6M0VHu3ZpFqi7DjLSjdAbWxLjLGgpVEb/JhQlG83m0E0EdaIIH
7Of+uq8a56Wx5m9Q/gljMffs9+EftxagzV3Nam8VGG3+aSzThlurl+19TwlXjud1G6UEdy1cnLrS
jieV13dbvrL5a4boSTsnbg0oMKu4iLH/RIj23vTteIG12fS5BUnKEyxN7kUcJ5RPfdiKP6Qa5ZkU
XLypMt562GizyvU2H+O6qE+XoZXqywxvvr7N+us4H5LSIY/uF9/bFA0Q2ZJx3Q9hkZYja1H0l2/D
3KQqL4X5Kkd9hJuRBY4p8nT30VEWJLAiGwCjvJp8vVrtNPCuehZ/Lnp/bXBrOCf1gM9VO4YPGVie
pbBAoY4VAIY+yMt3TWteML0Mv2c61VDRctd1tW3WagVbQMM/CKfGVEoxv+tjoL+65RiQwUmHJ9HH
wyorSuPaIQGzEXVU37UCRonojZnQ2XerD7x8Fwzt0ilcKHoUzKiw9EF9J7tr+KA4w/TfazaI25J0
MFI8eYxNXH4/tRY+OhowrkwpyL3HAvM3jCb5tMPm0ILHe4WZJ4dH5Fn2cVcHy6ru8x13KWQX68hY
BfMNVx6aJiqCWzs2q6xa6DVM8n/9z//+f//36/B//O/5lVSKn2f/k7XpNQ+zpv73vyznX/9T3ML7
b//+l2FrrDapD7u66grb1AyV/q+fH0JAh//+l/a/HFbGvYej7ZdEY3UzZNyf5MF0kFYUSr3382q4
U0zd6Fdarg13Wh6dazdr9h9jZVwtxDNfVHL3jsfnYpYqxLPBfsITJdlRQE5WstlqpjhWmO/wltML
MsG76F50kq2+9uwnaO/gjW69OitLJC8vsiMXA9SqMkfXzEGoy+iSddvoxavvhM7emZJmJZtoDWbL
ykmj02AUxWu7AlGdvsY6xaBk0pKlHKTGXbdySYXujSx8zpzsPDVDddUMr9i5ft4tND2HPi6DWelA
Vwu8k2yRUq2ulaaM66x245VTptU1t7vP//y5yPf998/FQebTcQxNOLYtfv1cxgI1FFKzzZcG5Rww
dfl9MVbdfa/kz9IUXs/AFGWTaW2kxXzUqS9yFLuJhM00OwJfy74XM2dGHsxOa/H0ib8Dzavu+ciJ
R3F7+DHKnDMlP0Kqbxmo8qrtsvCj4SVBt2LyKBfIFthgyCjhS9Ak7UM2OZB5GeMrXn2OTIOsyPWf
3wzL/o8vqa05Qri6ownN0dX5S/zTl1QAepw6topfpqpuNprRphuDteGeNGbyHPX5xTEi9XPmpBRY
WjMknx1El8BNlIXsKBzjGW1d7xG6cXToUndcx0OJzV7VPGI+imXllAQPXRMl+1szmEsHsn6gkpDd
tkqE8UyQtHAwf/TIGsOInnvcY1X2UXGQZ0LR7buPuXLWx0V/Gsx8+bpyxEfcG4CzIh3I9x0ox7HI
Rv9owzTPb+1Ax8aSd2sre615yMc4BPKC2wxXzvjoTqI0s5aYzvv/5S4ixHyb+PXr6uq2ppvCnjfP
jm79+gnVqlajZw65u1PCctOnqot7EPo/jguhkjQD+1Ks0c6RV3WnonEh6Xd582rXIjzqSZfdh2aU
3WsJ7p9J7xp7GbsdOpgfflBgSDqPkzHEbVNyF127lc12tLL7vhAOSdSk2YzyxT2voKibl90aSoiH
DAY05djQs2YxVAq6zHrMaQminhSpUy9jWytOblLAg/nptEFweBdN3tVTa9DuUcY73ifmjt+mdZqG
Mt4OvR5e8igRa2Cj/X3EL2KFEWP85HekqNiley9K0UMxGyblLQmCL4oK+FwRzgm96ekJLtZDZWjN
bgIYRZqzja+CXOdVnsGV+cYFUGb8EcobRA6jJn0x3GlwbhOK0oeZmYIL/ZjfdNAKPdJwocKvMZ8F
3yYrL+PPpFUgJtuILPlqaS8Ns8fnV5jQfuez2J6Qapen9RS6t6BsAjQ3Ds0fZkzt11+C1Y7ndGCy
dpsACLM8+PHOcEZlT3EzRsFaqfWl5gRYAECiPyGB750SpemO5JshwNOSccuvWEP/dAqoeY0a+3T4
GJO7LNpWsm0J60tk+PXWy5t9qBbBc6C2xcok937KJ8M5u9SHl/qc7G7T2VAyMV95xOQbqofGHkNu
6qNeS72yssYbTF8i8wfPx6LPgco5A/nHziXPWgM3kp2Ab6NLX8H3N72pWBpVOi5GNcL+ah6sNy5l
1ix8B+PdnCa3V8+gJf88ZBkGNOx17S371Eks6i5Vz5EGLA/Z9o0cZ2nf1bEJLnYTO3djhjX74FnB
u9vD+ohHk+1GV5tXe0DHzc318L3qcohHnpOAjzGUR8pMZ6PzvGdyMt3CjQ7UiMaz4lWqv+7wjqSs
CYzMLYuLrsAbQJIW6+x0Ko8yloHlROtSKy5kKp77Au2Iih2ov2aLR2IHbOduRKTYXxcmizYlAxch
58kp8swNIog0Cf+bj2tNDoLwCT+WdRIkvLER2LK1MXnByma5vNYawZMb1fgzLIf8aHqVdaltYV3G
CDTdPz85DP33+5KuC1UzXE3VDQ0Gt/HrfWmovLTxe9v8PHjeWp99FLT5QOatZdvPmYm4nQc27a9g
6QzBqqI8/lNMjm5Bhx3jXDFQG5lny7Y8CwZk5dUppfg06UgLNu2G7HfCFtKKz1XAbU8euiGL8MuQ
58gqqCpCPIySbb9yYRX53VHOkfHbECBEz+hZ+Sjq1Jq6yM0MPpuO0fU/v09yOfHL/Vu3bN11TMtx
NWE4cpn40xPWLCPcjRWr+KwYUba0yQpt87LAWxQg01tnomCHrt1L7jjtkXwy+gVz3IlQSlQLc7ok
k+JdfdP41hfWiE8t+xeWE/XBFIP6KSqLhYwHnh7uyIYWG9nUMixCQXA8kbXTT0YwVLfLllrBgrxR
0/NkBukmEVqP8UISboTjO9x7Y/tTj7xRPINif4un/tIo2vzdH2Nn3WMMtE/QXfwUqvkNYByhVXqL
42befkrIJ0ug72/jM+ISMOyGSoSOwzGsnPxxrkuuiiw0NrKpjE1+gZW6i8l3FQgvCxjeQZfvozYv
HjHIpsLS1N/HUdHW//xpOf+xHuJZa1MIM/m8TEEZ49dvdVXWukMVM/jcBS1O0Fr+abJq7z5KS/vc
51W/aMy2fxvaAPyA71qwlR3tGY2cDZbY/ZvZDcnWaUW4NY20WdcBSBcdfMlRmw8OlbWjbMozGQtM
Qa3Gtg+RiLMr6x0kXVR+NiVeyFfEArGLHbi59KVanDxt7E8FZhnPzWhegiqaLogS5c+uML9T72ju
ZCuYk5RNEdRH2UzbsF9Wrt3vq3lm6bNV8yfd3sreENz4Wk+reuO7Ij0EM+QMDGR76mY+kTVrx7fL
pu7rE6g9oJYyIvs+RpW9QEbcYbeQ1ShNtVH/jZu+Ndf3UmFRHyO3+cBzrNjFUU0yJVFJYcQqQ/W4
m4fWjb+zPciZtTvadzZSbtPCNHL7Lq+Mc5Wb476cO2SvjGuNZf+XD15+sD//TAU5SlNTbV012Kxp
vy+Ee6Sou9719fdR+NUqtwoQtabS3w4xX3jUSNyXvIqsDVuK6M4qHes+nRDetRFYlC3q4MnF7Azg
oGyBZ1Opbp17RrjIanA1Y4+UmTygFZWdHZt7v98YCotRPMcdVKdItQznjiXx/p+/1P9xqxamrvJ1
1lWYsLqua78tIWPDLB1di7R3W/M+1ZCa7xruMj8dhh51PviOGgu5yV6kiEvfgRrpV0bmudcyFfkm
ZnuPkRIapGaWe4fSCa2DCoRm1yXTdOd1Q7UpsGa+Qj/rF70+Nsci1MjFG0W9A3QNSiiZ1o6XensD
/N5BnhVq1N3Osh9nf9f7EfsYR2Et/i+PtP/48QvTtYSjGY5uuvPm/bdHGgu4iT37WL1Hafo9yy6k
5727IYqsczhjeSQ+xxRpvELxyFx9xORZ3DripGGwdZtQolGzkKfRNIOI9XLcyAvIwbIDJZs5++Ed
R4rW459Q7w6FgTIYA7RWnP7uBv+Wp+pQz1JNY7LuyYGCO4AwKgD0wA0T9cWWOiZzzA5b7e42BNTX
ranPQ3w0VxZozY7IwNbZtarTJ+GYxkGaDeFEnF191Wx2JiK6ELBoyoMcm6fxbWwK3t9ZmGXQ7nxl
2PSRqKH7Oq22aIfyDqS88x6oCfb0DmA8MiQ2m1jz1Wh8993q7WYJcwF1Ea13rlWCGKuYOxAbIh2c
B9kFZI1/KSYP0c25Ixv/P2fntSSnkq3hJyICEn9b3ld7oxtCLYP3nqc/H9ma6a3WhHbE0QVBGqhW
FaRZ6zes8RpvxAzcDPJzO6hzeIiGaCqeDQCRf39NbPke/DYGWKxpXICttu0AQtQ/RwaQrEw0tGy/
WAPI8bIOCX7hLrCOlN5+Kg2vX5l1be2Cuaj0YLhVvcnOspWpG/deosJjYZoPGUtMWT1aYKeY3N5Q
A7WfWg38h5Mb6lI2ugIbFo9XhcPc6uS3Qd8/4E5UXszStM+mH4pli7LyGzB3GFX6+DLVBag/XFP2
WegXD5VSPcsOnZLVC6sdm1vkHuNj4E/JOvEG5WsTLmSHXGTuqnCD8egVmYtPvMfUP98aP70H9gHW
A6sYfTfoCm5kknjppBZhP7/n90XmaKtqUX07zgfoP7/qqsyobuUBqZR/1snOH9cqUVe/9/uoExFK
SawpfrvX5/uXNqggtpOC7Pm9bauXAE7Ia6JjLxSXQ7bPa8V+6SN042v7tWvg0CWdWqHW5Fmvdokd
OJRFFvAduBIMRhA5ox56JdSEOrNuumxA8zqBGuq65b4rSPwhFJLwmug+dtHQ/SPoc9XYH1l49MGT
mzf3jgD7IvL6yYUgcJ6MxrkHzqavexdxtxA34vvRrzps7vA9ipCuWLJwAWE+tFfZd5hw8EoqxYO1
Sl9fIxlW5VOykK3vh7xZGm403SZsHE/moOlb8V+hFKl38kn+5ENkBSPtaYsV881Hlbzg0/Wfip9u
18LoW5WmsBbyWimz8nG/FMuxg1pgaZTbzbrrc/3GLLSGBAcfq89nw1wnW9XCFe9nf++Xoxm+cVVy
bN6Mcbck3F2e+rn3qLeW8d5AbFo7uRIhL1udubc8KwYfcAr9YnJEkw4JYmItBopajW7lIfcaxAy8
MF3OaJr3usY0pr2dzXDhuV87H9Smhd8Si+vHpZHdKhcxtcs+GsUadaNHw3HHW1ud6qXWd/VWFuVh
yLR20XdOuu+aYrqVdVoKPFiB9CRLsr4Y3X3uFOP5o6o1I/Tz2+gm083mxsx+eBqp4jrB0YhQ6/iC
rdcP8o3+jatoxt2gBZdmtIcXs7R00DSoN+GQ8s9efcxIA7XyMqYFuHwYg8to1NNymfgXD2mzO1dV
hvvaj4g2kDLc+t003Ity1E8z/9Bxu6wkPokHFDgXkIL07XLFgYzC5KTF94I5Al3+8ZbtcnGvDmm7
trRerGVxdOPwNhvLpSy99xhLbWn4QtnCWCbE6BNLQNjLrja6Z+jHUHSs/vpsh02kvTMNq6/3skEe
kh7Y58Y19VnLqq8WsrdsaWz1HCRFeae5iGeXjdmfY9vRLl4LIAkQafmWIECWIuv4nKdpts3QU9yZ
al48Yv11Kzt8CYVvHwK7VkLU6OB1uI1xHhxnIPY0DlcosOkFMsDivYfGSuaoxMbpo4fs5hcZLmpW
AzLZUB0Wy5VDFCHAmnwwh/k7S6qj5iMiH6QUE6vx9lnW62vUGkqUNQno2IOXvukI6JSxNXzHqAhg
MZaad93kI4+TNtbOi9SRsdex37skvHOuZX+zSCpLdsVNlqXjnvk4RbHiuYXphUnfgABgnf86uHPx
o65IDX7GmWi5AeHmLgJyuS9Y9S2lckBa2ejuqQAxozK3r4HKtCwVA6YxubPTUpyKnm95KnoUn1Ft
/DI5M2VJU4ZLqhLSMzATEQabVJDfy6LRyi/whkAfBW4Ol6ZtX6HmWklWfpkA+W+9eiq2spiIQzF4
wMOGsdxNo1Fv5MVIQi5zeG7PvaIg7+TF41rWB3W4ayLNfCwmtTskvWGu5G20yr6oCeFCL+uRDmjR
nUxMy4At6A2vBjbGi9KWBkXTeIuR+xdZr/lgt8F3S2OD4SUejsHcXTSKunMx7FvLXoVqXo3aIuUL
AvqsW4WCYmc/vI5mgwRAuYjxW1v2sWM+WmprL4amnl4av45xewrHr2bkw1uvxHc9ynakSXxAmMrP
HG5kREDnWrJjDxakuTd9nlY/Yj+9VYZOv538MIMxbQ43GbD5JYQJbxPHYtb2VVpvN4omZ603BPXa
i5JFhX7i1TWVzFvoGgzBiq90E2c+KvnRqwhUlx1WWSlnr9eU82CjAxaL8iirPurlmdp7Pf8pFpyf
GoxAV9YTH7atBguHrim+OkmIbI+heI9jpicgml3lxs0L/5YdjrPQoXCQiaXO8vvsYorglhTlKVL1
/qgPmnFVG9+84hcSz7Jsa1klDylAG2xahvZAKpIIdsuSwVW14LGPAdwCfYlBkbThI0od9jXuSsYr
Gi0vHu59/UdehuFjoYpq5Ywpnkfu0JyH+VCICHmHrNqpXtacVcfmMJ/JRtmtNPRiaULiW8u6T/3K
ZMD20nqAtKOdKqFOx95NSwx06uhhGkiD+4AvfoT4ZjSG96Mzg3DhIT1FvtWf1j6IsfeLIPCVmyjR
FiZQ6aMtEI7VYKR1CFbq3U4xmpv3IqryxmmsUYdZ2GsDvt1jk2FgUBW8JpGZVo8lRME1xmDB1vGt
8jHTkbNkVLdxi6EoSgMjUSdH9HIuhrZt7wK0pJey6LRdeWCBGb0XUVR0j/ASwR/NndPJUs+i8L8n
4sGLJ/UrUPBvERDN16EuvYVfmfZDUol6lTtWcAv7L99E/aCeB6UcCPKP6iEZ+ZESq0BiBT+fpaWK
9gaGbbxT+be3tLG5QMozV341amyyu++aFvQ/eTWUKkl+RqzsFjHWCE9lOAbrqgAi/NPJRLqKrYQ3
QI0s99SXYofNIi9AYVhPWZnph8Ibx5u5VDYF35QfZI+ggJOFoukTIqZq+mj7BpBoX6kOstXVMjQX
0bUHEk+r6IYelTt32sgiWeNo2xPQW09jlj6iR2Us0laJT25eB1chtJ8Mht1zGKT5roBns7YQpnz2
c1cj7FeoqLLQ6nbBSQRNftdkjCCmj7DNXG2XRnWEzSwH1O65Qe92XQy1upWtPCyo3CdVAj6LW/b9
qgKm9GQgo3e1e+MfnwspMF3La/R22AjsGS21q+9wHMuBJpdYdsVWePGRWlw5VVo/I5f+DDOJ5zPq
l2S83Tdn8gBqzReZcE+2Q2BiFT5fFDggtXRsjZ+nIHm/yHL6pVMVzpvfpwhU2FF958+flIrgn58E
CK5+zir/2VJ85Udadv/4JFi9u0mxFoylJijRORkvU/TyUKXN5l82eXOsI5fJ+vesPGk0YagWgTMA
SH/GedrMKwJFhU9hR4GO8GcbH0WViadURK+TH9VXhP/EU6DHIFjr6mEoWfr0o7eSneBiY2sM1Pr9
kqAZD5EBqkgWZ8DkFhU6nR+OWziD0q/QJtF38o5IRIKyKGKSdHPrGEbXGAuaG41d+YHoT3jJcy/b
BQk+C6zWEP4wp/Dku0m+CCK2lHk4wC5NB5yxEutB9vCHZzTfunvZHmA7wmc3F1kKNaaidFSTw+gG
T07tWgim6OzGVWvrVboyAwmdE9xS6EFzsVayaBfHUQTeiKKblAPymq69k0WjsWCGFo04Bs54z0D8
JBwru7PjLruL2XKAxCST0RW8C0s/4uUNs/QoW0GMtOe//4Ka/jnzMGdCXVc1idVYsITMT+GsyGY0
KWunZ4c3jFsChJNO9nZiYPRSxLEazLSjc2uqxtGqMh4q/q8Q7TwSzdZo3njZm1Cd6K6o8viuxMR6
78RmQxoxgljuoiWqIky8rdVQWY950b2oHRNzm+rN1a8d1FaKaZ8oonuZun7aTSYwzgBxuJdSR3lj
IgR2sQwccsCHv18OPaTZOzWvTj/frWhhyLqOVZ577EmeRuDZ8vK6mPJDQRYdAy66lTOcIjPS6pSC
Pn12fn2m69bx0XEzYyl7+SaCfhqj41HeA00kkprjSnGiYTkQCbwRKMzdFJgv+Axvl48q1wQTow+I
tsk6efCw4tkYqOu+X4qcs3YySutZxUT35OOvuMv1FL23+eyj7n+d/b2fHbm/7uf+9+zTXeLQNbdA
p8m1qrd1p3jbKAjDJRu0ad6lTbdaGiQbs+3y1Uedr7XTqms1fS0vkw2dIcqlkdrd9qPONh0E00ZR
bsx++g4OHHnMWjN583x1b+qEsSazR6m6Dp079N/zpZUF7avozAfwYwEgHGVNBQQm1SkvetnVX/7+
fP+R8Nd19gik1SxY6IRtZfs/EkaZxSYnFE3wilBNGB8se1fr2QMEr+aH5bRbc6y1L6rvmMtA2Pq1
RFN/XwWTtYXsn59y1O8XOcDBBQgrHvL5oCDrv7JikKCyKOrm8vc/Wf+cNdFt17R1gpuW7hiOYX4K
nFma6ocBWakv0zisIneqgYhwMJICz2fbbnZsk+NFr3q/6tTBxuIbP7uFSI3u1c7qI9Q+4OYaFCvS
CJCn0rR/9cHrL1IzVc89mmH3ypherVTtX4uKH0hgKbNLgxW06cLPxHlsKkKbg4G/dp4wyVuuo2Gb
SIs8kwfZEaRCj29VmP8LVEN3Pg1M/Mcd20JE2bINsqLkGX9PHsGiB4mRzfYDFgOmmZT5ifyMPxt5
c2rPh1T4+ckr4JwTwN5/qpdF2eOjr6xLzByt1sTA62++yad+H8WPa3MX4g6spghNWKO/0xE3Pwam
+wpxgBhIbYwYNNi+uXGMmta5C0zQ5QBz/kZWgdYa9oykE9q0NMqb9Co2TrUTGjvk6IY7tSh7xDRu
zCjnlkrHs+lXLaot8wXyJopXBgvgE/5R3gSG2XiJsY6TjWbdxmuv6A2ZKDkmxAhZcgJjiOeDPGtq
I18gs9yuPzVkKVrtC9nR4lVZCg0h2aotbOT04mkZ6GH3YCfWeOELuWvTDnWv+VAOrzCm4vv3dovQ
KIvk+iTbALGILGtOeYLnjVU2aLn6gYZng66eEq38dSbr5CGeWz91lnWytW4Me2/6qNP0k18cVbcl
+DAmt6ZWFMTF/3OQjZOD4P0mN8biKMsfzWqEpDFJg4EkrYvfrjIpG32eebX5oIJfibQ2vTjzPAyM
Jj5PTXbt36dhQPIbzFpbcApz6+zmgwRnRiYRVIW8SVem6q3ZbmSb7BWmU7VHdXVkoTLP5f/rU7Vu
3Iee8etTo3RQl85gAtlIpwkFXQwaEyT3XmsQP7DSCvcKcdO5ymIvRuVV9ETxdQQYTt0gsmuaNV/x
F9YvqMobF3lmeQY7QFwyrLIw2CZOgHBkQ8Q+HxuJulzL4sdBXlGh6/pRpZJ8WLRajExK0ytngECI
sYnM2QSqpZxl3cchsPxg6RdhciB6HB/R8MIBcD6Th1rxxnwhT8laJRu0Ua9RGySnyM9QwHKKbO3w
M6yqqKjWKTIbqEqgB02Qa4D41v70yxz9jL7L7uuGuHU/CnX9Xqzb9tbFNkjohpcvzawi9FIWHX50
dA7cvr1k0XQi+JOcfXJ4yJ6azsJrDP15GIS1bs162spijjngwpjG+FoGtf9UsWLR3MR4Tqaxg7D8
21VWd5NCkmG52UTEBUT9xtt8GAH3PXtWXm3znu1PngcFipbhneyA0tu4sAPPuhlCtzuaRY6E8OAW
b6BB5xs4heKsMoBTR4SFxE07GtNCNgAVuyVS0jx2nl+gLoOgbJyBXg8dcZAdzBJNaoWgS+fgp1os
49QzuofeZdPqodHGzrnazCScr8MK4URAVjEENpbM+s4LhfFk1ECz5ubIiUFzW+xX0r6y1k5gDocZ
XAzvC+k5JVCOpVScG9RVZiOeJYkZfhHvg7pI4eW6zXHI/V+EDTF038knFLd4oI2XqixJTwHBfK2N
aa2FjXJFb2G8G13iSgUY0l2cieFOoLJ42xon2SZrKs0uQCcF1lIWiV3cGoZhHfBUDPZ1qOubWNXy
lzGrN/K7sIa2WwbNVF/SpCSFN5rm+9eLEPMqy/LsVdN5qXHlUfdDMJT3JoZP8spMi5FAK0w4CTVA
JcXw3bU7jMEXuBrvP4TwENnrHTQ6dbw6rmpSZkurQhhB6ZC8zAy0TesSnhzk1tJ9PxnlCU5C7yf/
bRrV/0+fPz+C+2R1W83Lgo+PUHxh/su0LP6clXGm0lVAroatW+7nWdk0/cZNrXZ4NIzJucZJe8W+
o3zVWvwxOzRatrKYIdthVYKAWUVmcNm3hCDHfuXlvtLFfD12scwQxIMkqERA4v9zphi2yypjjLby
7L21tP4lNYlMye/b1nllRVrSsjHIBUKkf97zsHeoywIM9YNR9QhvorqrVrq2sw3EOOXZR537P+pk
Pze/4hq6GJWUrBSaMck+JDh96KaSyGPieodOFPsxmyJ9qw2evRlbZp73Mu40G/SM0UQZkteubZKV
Xlf2oXQRFDXr+8hWElZlVrYPgzBleKYYjd133Be1G6hMOqS/8LvsRQQgXesOTmayWHkPNpCW5wJY
5aarncq6JENWojUXFs+iZf1RBw3+j3MxLPKVr3vVg59Oxi3vH2u+GaAz2jgv5S6OmwE7PSf2km2A
ktO1J8t7sr1hI0tj3LpXeVa1jorKGH56sY389EJWKlb6ioKWt//oLK8nSrVR50vf+8prk5bZWFZ2
A67joa/DktU1b+uHaslapS+eCQHbIAGK5CD/J5Hr3pG5NAjeht1j12REePkfWfgVLOGUDyhuZbb5
WqTh1yCa0m/hFL0aVW6w7B88HlAHBCjmkA9zh5B54jE0S4a63gUyNy+X3k/lGkqMMb+sNrb10tD5
Iz4WVpXWFt7yYymFQimeC7DjtlNrpBsnnMo963HngTTxra6H+tfC9GIUE339outBcfHLmklobmiD
6VLwYj26aubv7bDqNmXPgFNH32Q7qedgPSVY0huNOnszeP1aZ/l/SRLWFb3mFl+FGz3D8uqQ9RPm
gUSuspL1fOvLCHvgl1lLddu3dr21C1d5CRCvkR0S/KPWoterA/rq0UMWEqCZb6j6RrV0xsk5wx7W
r3XRkZKZG1qPhC9KVsqt8GrvOKVpubJS072Jehgu6JI+1VVeI19W+I8me4PC18bnzraL01gZ6CeN
2fgMzSPcNKGegcinNSwQVlWwfrrI1grOk21kz6gsDZcK2wS2JPSKw2najr6CGFIbTs9N1MZLFfub
o7zIdv11i3Tbg1L3yo2d4SQrPxjey952g24lL8J0MVk1nmPtkTSrz1WENss0TgA76nnXFEb640cR
n6hfxbLwqiOhpX8WZWtYEXKQ1zazu1JY+oR0U3KPrkHi3wy8Q+h35q9Tpr5u9qcuvYMGjVtZ/9Em
r1A8c63HlgomZB9nnme+lENdIdmB4BxAVUL2MQmaTlj7JJ+l6bxCxVfKjo7F6Jn38eTcvdcnrkXU
DSSx0wzeLavpH7K+ZkmyTGsEASAtJTdpUzSLYIaaKCN2LWngGFdrKvsLOFn8ICJkdbsWYA3ivGs7
a+zD+yl+NfZBlj2SMVtsN9HIYZJFDMc4ZyMylnWJVc97XVla51CdlMM/wDVzna/djkDaPQYLlq+g
3LoofKt6/86OvPBH15dbnIrzYFGkbykG4dGiaK/sjM1gkccRihb+9KMevatVOf0b7jvfpyrXXsVk
DKiCIXA3EPZeoBKPzK5n20gKJuwgILC5zEOqh55m5xDkmk9lJ3lW6w1eUY6TLmWdUkGZWSgB90jl
PcgghFv0O3/K5o/rnB7rsSCY8nXnpcPCReYcrmnsrxWrNC7scVXYrJq2z9yoPYPbQibODOp7JWCt
7ExV9wWluKvng1ZcKCs/67p3dlM4k5oks0mymHw/1Y7BBPJn5j81I9YUlp7mi64abABoHAj2QRMp
8Kxz/YiFCGRWwe1vUFDrDn5Qv2izP5s8uDOTuPXTMwbxylFWya5WgCikh87p6qOvHeA8qJnBLokq
cyXE6F9F2ky4V1kjznSJcW4itVsLN88e8MUScG91/00fgMDUrKEXXVysYmR9vuVDPCvwacajGyJ+
KO9U+dqvO+WzQatuKWJrKZV5JrSVm2FwduZCwjL0nPZTgrBbX4ab2lZmXwRa7MSI4CHiz7kECUnU
JGp2nKSnYT6LtDI9+UXV7HIcCN/Pgv/WfWrN/bpfq1D5QQeoB5fYKOyb+TSwVPWgmBxkUR5M3cms
9XsnlA1NgdEGXZ3Y0pa5VoQ3HdKbiaMnz0B+xMEx2nolLKjO6GWgDBYQHYCult44iY4P69yAHlqx
6t3WOZR+4D5VSbtMLGPAIwWKRNZ340YWwX3tcZIzH/D2iUgXQwBLUN9u8XPlq2b1nYe19wXT9nCZ
5rNAmaJXmywJsxOyvGCZkd3dlpPf3WruNC6DAPa6mpB80OcIkz/Hmpo+NPZOVj1/VMkzp+yNVTi7
GaoY/mhx6pxwJHfY9MObQ2nOXIq5KOvkYSpYuSzgHGIR6SDOh2LQbUUAbKmRD0NIt0BKQZanuTzU
PigmWWYW/0/ZT6tnQ83Q/MrUFxX8cFqp2U82iIh2Zib7JYAGQWxYd2CFrU3gFOHRslP/3Dpzwklp
qsc2z1C/QNn3R/uWJHH+MxNgSKtKOI8Kwx7AgaQ5+30lDrmdxtukbMs7dp1IfKRl8tZhuCmv0rri
6o+MVgD3vCVD6/bvkT9h/k5PIktouLZQCQu7pqmrPE6/x7yIUQadoxbeNzOf5Q8m3T+mxPrgwPwU
tV+/pfG0fjFbZK4jDNaXcXgeBdZ4Wg2tWDG18NqKYY8TEpZ/paezIssvYVTV+9Zd6XYRbtMiD+6C
7C6Jm2uu+8ZBVUz9QLQAQ5e8SJZh14KAMSBlsGsyVrk6ovo1JCpDB7eDQYvG56Z91gzFWDUj+m3E
7Zot9BPCyXoFpaYJsLXQDtYMvrFV2FMISr8IDXGtTH+JfoCc1W+m/BEzOhekDwrGgvwmzlFOdlI1
T9umVfuouBNGRT4JTLj25o5sarqEWKkc7eieoAeq3qKvr+aIE5fXQUcKUZE+KqpNyh2F1EWGT+sm
BZm66j38qZwgWXqmlm+guqmb3kv0zWR+aw2R7TtCLWub+PjSRMh0QwR8WNpVwdrbbPfeFCY7uLhg
ZSZwQ7GZL5DohdCJh5oS8ifXOTme2ETDOS0XgxpO9z2i0ZGCe+MYMOdD70VTRMT2GhyTsgZ4V2xG
3RGLOOhJ3cdNuVIRZMP5AS0ZpRdf4xzJvs7KynXme9lCUcp0lfqiuItAAwIpEGdErMW5gQsWa2GL
I0OwROFmOAA4do84GCJ8XkMkI2cY3MeQJpfJIAg54usGCLGs9ujwrdDDJJkfNfsJHXvEGoqFNRAx
iKb2W6qW+gn4zJsf6Fs7YM1klXmULbxuLA9Ew/3GT0+pbjwNkaUf/Ea1V7GJfC+rFn8ZaW6Dd6RV
k2N5YFeXniDzp6eSQXoMEH1tYWRUkVfcB0bxYJpNejBDUtWecSR8fUUWy3ph7N0HDubu+I47QXbO
dSt6rpRkq9l9j6lVWC9z0pG3BmC6rjIWSWCDfigCDOBw0IMpGy26rmvOrXWYgEGsZzXPDaa+5zZx
pnOQA1BRbLLiUNhOhYfLrApzbWMPhnkoyugpT73+7I0EZWM0Mxyt8nbtKG4d9qMLhmRnj2wpotBi
uNeiqr3Ig7BRThzKDAu+oAJ0Var6UR9roHK6fSrIxl57kCir0QqQ77exoQVsu+y9adGoZ790zCdo
mgsnCI4lUeyDkirDfnS71xT++NkQA9honZ9RB+C6FDrGwuzoATeCn1x1FQIJ3uSI7cBKdpUKexkq
+je1L9ciFEwv4zCc1Sy9aeAu4k4PvhaSPPIYo96s4qzFCD0N1gQs3G3i2/kKEeWVNfhfLaF3/zKs
ab/HDBjVoALopmYCBoei8Afpksiam8fw0b6nyGsdUAC0juBHVriaR1gEJagzYR3iLTJYqguChx4+
3AkG28KBL2g6y78Psq722+Zf/jW4hCPY6roaqc/PTPIByLnoeLy/u6yJUeFoK+yk8x+dE8wUmrFZ
TYYbL6wI3RBncH7qSvytbZrh1PbutM8NZ1uqNitoglg7VirDwVMC4E9NaG+0oETlfELbsO2CFxBJ
6qWegktc2xpQgy48p61Iti2+EOZabsYxTnxW8tBbiCJ6CNvynjHVXftFn+KvlZjbStWfwwTbwchA
Q8ywYjTM5nB31LotXxeSOG1pqWvN7/ZpWotlYKrdcvS1CucoG1LLXKwsK1nXvX30ISLhQpAu0gFv
QmQjf7pNGGzNsHkV2YTQX5Hf5Y7hHoSvHfpQuUepKnqKeYYWmuO+pTnSdfrYqkdQIsYu8xnOciWJ
tqYnqmPkr6sZZdu2P83RuPJ0wsmqkvXYo2ZaeXF7EmrTgPB0sRBQi2NTts05STEHtvy8XaKeGy9i
1QmJWmg3SPkrZBNCfDPrcfr5999f+2OO5Umcn0fQ6YawbefTHJuj22mXpp99z2x1uOkqt8DsyTP6
JVmG+zoQLNILYrxifjqLMg9uTSf6F36M9nsASj6Dpm1CFCeOhinSZ2w82nyZ7VZu9h0gnnjORxCG
uCnZnQJFrbEVwhDQ+FFVWxce36zRmcVPnGTsbcAaD+eg+KSpcXyIwZ20YTfCo2e2+/vXJP54TeZk
KaAO3hWdHOTnxKmm2PUAT3b6ruXJN2zQmhNwhwQ5ttQH1om0iszmirg6g4zYsmXx98GoDWtiwOCF
+9zZhKZ4Q8m/PQ+4y6KlMirHBBJ+NGbqqu87cZp6fDT//mdrn2J7fLVIdaswKR2huXPy8BOeQYvZ
fwEEsr+HFe+HGptf3bYXK5z6UNXw/HKf2RaYkql5MoM10e49auP6l9wZ9sx1sGAx7mPWLvqL0hUL
wpXuobbHZBE5iPmj/r/UeKxYOzraQ1hq6noM8h2CSuqqqf2j5iDW4OH5Z9XpCsMRaz/4U70i1Ohs
e4fgWN8kCJOkGGziZjTrYifPnjJkG7tHvjgguXsswVuuS89DusQPu5NtjSRAyLvC8cXDs82jelFG
41tmkAwMoBAuY2Vs16M/2JvcdAI2bnm3qqOuhD44uhu/1TdBbla3et+kkPITez1gdLXxDCNiCndZ
3pl+TzhsaiCI6eWqMvxm6RWs9NzoK0y6oC7fFMMwz2XCgkxR8LvVHJw2S/jvCzsKR4JH3gPcMnff
G+HPloUSNB+52BzGPZq1xa6oG+C3hCm2TLHaAdHZEJXdb6qODy6KGnrVYUSVN8HempNTBvtT7CJD
LBkDY1/3/rDu0fxaupaZ3bvImO/crv1hoj2YsgoQ2k6DQXZT1CztriB22BCpAE0P3nhyRRHvgrLX
FmNnhBPhhWxplslyxCv8RrcVfFhLxB971Q2yBaF+5TbMXjKDjD/WDVp6xKCSxVSmrfz+J+rc6X2d
G9bO6Opp2RCzVU3tBkX42RcI+l0+NfW/zFSfGDTvj7KBnoRNvNpFp+4Tg6pVPZf30va+W1UYsPzo
skVsK+4mBrKz0dSwJUvbdRfLMruL4WsYYkb+MU/gzDO2bAaju+9mhz6ofg8pP8rf3zTxO/ZL/nUE
0GH4aILkvW18IndqqkiqtCyiHwNmirhgYNPbq/ktz0mOzfvY74SN8VhB6mRZEG7dJFq90HvAyVJ5
v5gQsopGfDj0ZKNrVr0Bo0CkL2zS21zN3LU6BWIzzduTLO5Dfv5EXxupiW1eHjw3DDn/8t/5Y7yz
SS6YLoADzRL2HwIzuuinKR76+Ecftldgw9q95gJ3r0AYLz1mytXYVslNgxoaOIluqYkRRprmaMvG
ZMBWdFy961rLvwxOC4I2tnVAkFF3b/cPbu68jf5YPPjk/P8NLOJ+Xs3wxeuCTIyuO67BQPL7jtHS
wjqtsSz4ofgI30xIKva5/dgkEUsF5Es31iCGRaB4+R7ODukhYLH3qA3f2Il7yDTL3MvNVKfqZ6Ue
wOtle9HjlpW37Hc0/CkWPuhKu+nrs64V+4jA4VZz/FmwBGINimnuoeondaF79RZroG8jSLFXPXYA
rjTVOUq9aktsOH5Iu4qwGYNp0w7Pf//lPiHY5IPoGGzeHNUUYF3dT3iZKW1RThji6IeTinrtxpbP
DO5B+66dWz0s4qM1aNYartSPUcEoqh0Oylibx3So1rCXECDug7M+qNXJTIMCfWvtxca4/kZ3lD2O
hZ3SGE+QfXGDhKyxAr0YLso66ZYEVdA+ifzyMmXel1ZtGaM9NlXwXB89eD3HqkWL/O//V56fP35v
8D8sWoTDQ2pp1qcxoepTs3b8LPuRmKa6AknbX2ADuxhtd769D1lmXtMwXoGTyc7u5N8bTfDTKyex
jFVhbhLD9c/ykLuEdlHuQezBBFkJ3Spq2/iWkdfbF079igXzcFII9zpNug6V6oKh8oBQBeFR2I0X
g7/txkBwKOTZ2rmGj6d9ohg3A+m+S5y9hvaeeTrBzRIfB1QNMldfmIUD3VXVH8v/Y+zMmuPU0m37
Vyr2O3Xpm4hb5wHIXr1luXkhZEuGRc+CRffr70Dep8pbVVG+EY4MS5nKRAhW831zjumqXUKP3ips
40IoOVr+YdQh7ZISptDN1NjjW4+pkbrXMUnzLFKEhoR9Wm/ND7ZY64NT1eFiuxqhJhWoFAw6t2Af
6qthox6lVdARYQ8QHC0NB+Yo7Ulbyi6mRXGLfrG5MefHYVjFkS1nSp3exdRd1S0pw2MZIQQ3o9X6
yJIQiWc/vSpXXYJOkuXD5AMMPKSpWNyWLKPDFUHrLifxJKw2Dr/rSKKKu/qGNXtw8d1GXGhiNeFQ
2M7RyJL5vPjLj1kok65DbZyTLdE1MevXTHWgLqhjhoQGzFctKR1JRy7lANtvZmTfO6y6sMhR8NCB
+2ylUNvZKnDj6IVEz1zmUQIVy8sn15ZkWm4JvKZPzQ3NEN4Y49JnS39tjz9o0A+3JYuhEIzICdbb
dLATWTwh9D8nkhpxs3zzSy29YgTv9nMK1VsirQvzBXYEtXH94mwPOKRDElrbqzRpv8EoepX4wI9G
49wAdrYfbKXmowdNdYJLe2sKJJWzU32vlby2Xaj0g5/eTeRs3QFLjXqjeiA5ovnhpUzt7g21fe9T
baxuuNB6uNS6eTM7hvlhMbLD4rfF3cQeE+bZMhwZlqhvT9lEhFCGkxa93tEVlP7Bk7K2aKtgl7My
uaB4X65TRalq9YP+LiX/7Dcreu/fdhWeaziWw2ToBQZ6w3fj8EgyJVedrV5d4mOiIltYxVX4svxA
MYayArr1/Y4Lst+bZLm3YZ4CPHGNNM4IZjy4Yv1ezcI5lAXA+dwBPP6VqocXgskKTkW+VajYOTGd
X5EQiRkEFB5DXHqNNyMs3Hoi/SVxQ9PCJp1Oix8b6QK+v5qWK73/WpT10UL0+QAioCFAsFbXMEic
fd4YP96oObhGDmSXWCdnpgcEvqz4UvVjGWMdYxZRGdsQPmuqhLPHE2MeMA/gDU1Fc5mAahVb3mfd
S/VB5aYRreNjRecL7tqc7/QahFK21q+zj9LIncfhkCY0lIrtEk6kuBnzcbkWrnM3rK38uYf5P3+h
xvVvFLnvDVgxxGDDuy//5/Da3DxXr/3/3X7qn6/6n79+yQ/9+abx8/D8ly929SCG5V69yuXhtVfl
8L/Quu2V/79P/u317V0el/b1H388v1SijkU/SPF9+OPPpzY5vQHontLJP7F42yf8+fT2K/zjj6tG
iV4818//4aden/vhH39ovv93gvMwlNhoRz3XcXlDEH/bU4H9d53VJP+4PA0H9uwff6sbOWT/+MOy
/r5NKPomh+D6ZU/6x996Akd5yuQNt0URdWmWerpFOeV/z8Cf2L6fZ/w/Y/xYBP5l/oIFYVg2G0qD
7a/BmPB+TSsWOakGlsGpdkbuU1IbwG0uj91a7IvFF5FrupskuAgOi5wjZ66mvVn6bdSNsZ51lPEK
c08OjhEGbnHlG85yqLvreVDOPQidj0Dl4gAOdUydRtsFJU2sgYHukLTIjuo5O1UGFEp7OHSqUSD8
5ZfShsfaS3OMREtkj5JkHMhPaOwyqFme7EdygoewbT5jJVj3dQ7QBe3RKR+1IJodNYVa4m04JZoV
q82oVPVxAbQ+RoZ4QJNOJoXkILrquSttdWR0foSKMoRkXImo0aFUjzbiS9h6mEYhjHaSe7fW1Ovg
kTOi0HmVmUh3HvDXstWWfV55tGvr8rmteAPsSue5W0jA6oIGVX43swUlaRnxe+BPt3Lpj4ii0KAH
uMuwGR1z3JA9nFVDtqA2NOxl9P4ivzGRTzVzF1YiB7xmALxNxywMbFfuK2P0olqYdCE0fz0qN8EC
5TFI+fbXpXCs34hzjH+/QJBtmbbDVcI192/anHzx5diMbXtqreBRH4wxensofXTMjtuzJ19UEK2b
8EhxUDZwgFV4f57MX+6uP6/eX6GTf11bb9eqbQOchN6Octz7tzHd1Ax9TouCMHNNWmCd6y8Wvlt5
bDR1l5qAroP6VbAf+O+famxLuH+Zat4+1rNMA2stfUE2V+8qGMA5jbXP3PKEi/ZK74BZcGEzAIMz
k7thMOVh0XLBYoboYTbqGFMx+x6SaQAhgrIB4tHTfz+id7Wgn0dEZ4qdETesr+uMHL9yDXPd7Keq
7suTTZU7zGv6PX3A0nGZhsPcNDh/FPtu1yZdxc2RfNblutfK4oz6RkWz5ZpROgWv49wGkUsJ+BA0
5eHtrbAV7maKZFGf5B/++0Fb20G9P40O61DAlAi+PP/djJxyB+CcgZVoB3Ldi37B2eov+BnYrdKo
MGJKpCK2JsIPDOqkXcp9KBIWNnagNzsspZ271AcrGLSQ+vC9i3o+E93HMrF2pEItgBbjxCwC7Jz5
t6FpSZswieMekw7lgbZ8C1QPBH07EaZ4mbUZLoXTTCESiAfT7waCLoPH3/zGf92Rv/2ZAg8vlu9B
Sf33veBcoD6qCl2c0OSfLI3IYNmJ6pBOHzN/Na+oMexwu1AgMSn+GPaqg5YzkrBcXRKKJi9FdjUT
xDZWe498g1CXzl4oK8YrNbEoCIg2dCnLJDcqAaXstgwCQQvVri6T56DFq+8oUtkcAqr2taOIFmTt
D1KjREaylbRoUKQ2tczkd/fLX4up269NoxT0qK17AY/vK37UFUDEKys/DTIAvqEmTvl6i2n3G15e
deh+1EsT16ah7dCX9YRsOXIndzhF133QyzTGKErxDi6z4fx2e/6fjo3jM2G/QEi131dRZReU1iDd
/NQtR10W3nktm8+NL5kSeveRwokVUuPYvU0HMIJICoIpVqdgZ60SAes07rRhu82V+bUnX35TJe+G
1L3nsuxjNZIz3gxOjktA/nDwytOeelyD5ezUF9937jpaAUfNnCAM5rIioK26ozRoxxo64dZoKzRf
4quwE/c3taH/MIQ5OgtiFsKuG3jue/ZPkeaTSN02P62oiGOnzO/sfg0i0u26yFvhGXSwjGryZQbr
EiR8sbK6C40ue8gruzrWQuW/2zm/m1dsMhR0m5aPzlKG+r+9jbq/GIFsoU0GIiFxypKAe1Vfb/UM
xAX7vlNdevYpG5AFpgBETPBz8eDJG+FNGnl5xu+OZBt4fhmY3o6EDQuXg+/ptvNW9vvlSPJqQN1C
SMJpIFsFFl1Pu+NUlbCeRT7R6NvMGEuWnlcChlLEXZt8/DhULbvHiWQsa/A+lj5s/0ytUHVN7Oau
+ZtjtP66nXF+HiPGgcBl5mM02c7mL8eoXMjubjMzlPTOTTAYlHk0BN0B0Yy4EL9SKCbIFVui6JJj
m33zRhrJzmTqN47AzBDYL9DJROi3L5SD8w/UXyId3NuY+9WdqZXoawBFRA0qORAg1XjJTe2jUlkX
NYvZX5czqz1f5mD229+e/XfTwvab0RhgTkchupWL3rV/iHMtBDxVcdLtRaNvN0CuHpeL8P2UGj46
EQudbm2SwQJlgWUFSoYdWCH61X0DwN2bzpA1vCLXfnPPOO9WG9uBUenlhFNNZS3uv7tAxxQlxJp4
4jShjfCGJQ/7vMmZ65dHR59y9K/FhN50ffATy9hOIA0AHveI+mdTVSxCIWNJj5yQfk60kxNgfW0t
72SbC3mgZb9fayNy6TTc6iPOem8k22IUvoGIyj2KEj0sRTBsHmuuPTdAix2LHEgqzS9zYbdwMcnE
S4jumyiQT41T3St6Y3uSBqD4NYUWdSaKlaCZ5FXmDy/JWK2XQuG5MAvjth75Ow7FsXPa4dlf8+vZ
PHOqdxT9iTspS9hJaXDQijWPh8ZdyS1JqnPCgdz/9xnyHT7y7bJ2uJgDmm6EKujuuz8+y9VkWj1N
O9osP/DRCWbvKgtXck7DUjnunVWN90lAepyfkF/UdX65Xyly712DUhPMkUOPijAMitmhvmXR9a/y
u8XXYxLX2hM769fGsru9a6cUr4KeqPPJ36rxKN1YZoYYevBrkbsYJUUS7MEQ3rYoGb606LaTuGfn
hOCtLPfEH37O08yNc2mS2ocIlPAhWMprb7PsMPWw1JaItdM2PsyXqdCjVk0/Jpp0IGax36a2Z8eu
HmzmAiJUuZefs365XctpgTjOfgHyLEWJIN18zF0otGyI0kRmR6sbjobfoCB0tTFGxv6VtE6SoJvl
liMGRCwbavLAqe11PvutE/yu5fFuvuQm8HWuf52dG2tV9/0fSA/qoYHQLE6awAk+1P1tkdT6sZ3R
uC0G9AcQn80Eyazzh63TUz+6JZFE3kb7cnCrlp55XWhkQ1Jb7LFE9MPuv19C75oy2yUEyo7bk66S
z+P7Qo/Q4AMmWi9+roW7afxAfmq6a3Tmdt/njHObhVha6EeRrVxK1j94lr4ugmWyt1h9CMKDiFcP
D9DKBuw3R8f2/t3c4uv0tE22Dk7g0wD967i9+L3T23POVSZNEviEHkSpmr6WuVfsE7OlrjpPywUV
63JBPG9FTn6sVhIZf056Wfc74jZk7Xfbme2EoQLzkLSxleLQ3q3DS9li8O7MBBoakRSO1RcPlN7T
2PBPVGy1zzy1HzLEialAjlC1r0Fpts9W88XIMbM0liW/YzFgqUrM0rT62cUmhhsFDlETE3UWgln2
mbDukmqlU5h1/p7iE/f1yF0xGri4x/IpVUlzHjMIW8Wc3kkPrS6y9fbEn/I6n/uXhqS3a+rCuKqI
80nMhvs8BQ7scSb3WZr60RqM1oE23DeZZ9nVTLwx0Rty3AU5q2BAiGeYc3eKFcY5CzjOUZLBZdPj
XEKTrp0t27NtzcGxq9MLGbTWIYdysXdsj1wzPX0I3NU/NeDqIkRc2HgTAuZbmHKkHq7zIRv7H/y5
+6jLR2tvLv6LJbHJkYTOL1XlEQVZ1BLZOh51S49MdJaXhgCM2CM0DtDgF042DY56ekiwnNJqJkQ4
JccLbgh16IEWBGjSwdklZTo9JV5JhlJvn4JaxuLgpmbsm628MKF+1bxpvbfInrQ9ShIO5KII6Jxz
LrfKBaYdOkNN+cUztPkiSoUEScBaZdtUn9fR/lLVtsNaT8QF1GqYI+41ZPD5UvmqDDtm32OgNliD
KlFPZ0l2aFD+f17NQ2GbB5nhkxwq88eyFuaDKulMk+tBHWjRDj72W9jV2xzi+gd3suz4M4PgDTnV
wTUhSrSQh+QG4QH0w3pcoxwU+sH1xz2WCfNoJVUby4yI5tYLpt08zFjcVy27a018DZZdHxPTNg7s
bszDAHCISVRpp9VGfGppyAvp2T+lGM+RBtSk2M7aXrhwXzp97iOYC1/8YS0jrI3NeRE0293J/04H
sd3X3lRcUQNCW9ORaI+KTz6ybYZ4pQqPn1zq0NDQUCQj13JWQz1w5fQyebDkUw19se9QLbXB7cd9
AxXbM+gH9GksPJi4c0Ee2TJ9tNeuC1lUbcFkKh47Ywh7NlO70UQFV2KcsIOeshAyhVj23sG05TW2
5ey6cNE/mTmZkS7CNsMY4FA4LvviFmAG5fV7JGLD3qtn1qlqXqAVqc3BKJywTAiynqvublXbR7gY
hspGv9fJZ8pGto2Dibh6W3TLOtnnAYiBzqgIknI9Lyxq48AWxzw1ZVvFiTR2yOypvEk0mr6nzJ30
rPngJXhBqbl8Soza2/U9jhoaU+KuLAcnXHumL8t/asZO3EuD6GFVoLdA2D9eBwYsHCvhhszMj6aW
zk9mj5bO7qs1NFkwxVqWmeE8pua+IaqwSFLI76iQ3NZ396XVsa+F2lYv7jVroJbG5jHQnPXgzvYt
2YYU4qvvI/yiEIukE88FbTbSAWEY9sGtUWLCyRoDMh4+2shll7wvrDWLRiKM4gBBJKPyobOy9MZc
vruVQacRy2Ixrlpo500VSbsToZbXzpVeNxWbQSM9CMrsdmUesybPMf9a9k7XmMoDPTsOaMHL2tWv
RmJQEnca0J5m+r02o/rafvFG0vUxRl/u7FzNT347YB3P14+FAUTJq7VjVtXy1jc5uCIVySdclE/a
qiP30ALjevU7FWX6eALM7BwQ5FtPqHlRsDbZeBktdrnMhiIrSgjioNB6BEtkLaWRJwr7U22mbmyh
jLsABgbVrPX6lw6vQZgX7h1oIPvA1p3z5FOfMOz+KAq339GrmCJj9r83kzXGdQrlVwO7HVH0ecA7
EHxwEaiEcsnNi+HkX9tySA+s1AaWkjeLJ3YsNNj6d+tnWzL0IKOIyxLHgUxeq5GqAbvGF7PpesLi
LHWyem28FavkFFbB/Vj0+F+9GcfJ4LDDqdOjCmYjrhe747Y8Ol72WBEzdqtjAI5tHE3sx632UEzX
HsaUysA7NslvXjA7VHtpoJeKcWjURpqkhv7ZYCFTOUN/njJsDlVdXkphHtayu6fdA2EFekxsBc7M
WN+j5MshlZcTgT+CRAk5PdeN/TRMen1d5K2JIpSIn9buzoIguJbK+M3bu+K9zSNd+MkOdYPckYmR
7W3jqz1LxqrJqaOMUExzkbDrar29XnvzZFkV8m6LeHPsCufWDM5vLWMdf17oG1O9b7PLmufyvlt8
WDG9dV437fagxg+E6+X7MgVlVwXS3UMgneO1cR/o3hi3GeVwDyFwRJeCLNwVpwqJhPrJCBrcTulI
QC0eJw1mKPGKQYL3obwsosXYQNE1aewgUnW3XE+N/FjiIE0Ka/xcquehonjDjsVClVXczFmtwlzy
BxZkZNEuRxkvS7lnvJjoUeeCVWV+20jnqnZdEquzCgW5mEywsTZvUyAXr5gEu6qxPmQ/3lrUGkEs
gY6AOtea3VRjeoDUXCNNO9odwCyu2FOZmZ/XAHRZ5tF5LLKz7g2kC1UsAa2AObqFdso2Ug3HAJp8
6z8GGbuHYBnOlUakvI0NMdYBLRGl6attC+qhRR1NyB1KXnQXf7GQ2i7JTAPdZ2uh+NdILChIDwtW
/2MxBy+eQjId2Nl5rShyqbxVEQ6pMC2S5bJOvTxoI+24Aq3qmDsu+xgVNW4635Z2HRwCiJYV3eFB
zwlC1x5KW2a7vqKHshRZF5cFGh5vLM6yd0z0o2sOg2s92WXQHDx6OCHdlIzstKZAMzK1pyCXT76Y
vk7ap7lCVRySb6qBHOz8zaG2NTwYx0/cBSCbSUs+OjL52NKDN2KthqTWW7zWTG3jyqx2vi8+CEWZ
kVuuZ9IVYbOk1dbWWQ/WBOawGJ510ZxnZuIZpolG/Ttk50fZSW4C1W6/YNOhCk2DpHef0gmPVtcn
DjWzBE96cC7oVobuoGkR6bsFifQ4AYaWBG9Fm4a1014agA5t5wNL6tgU7kQKqBamovL3y7gqyjDl
t2WX1Opbm8LNHCnGkAz5JfVa9uxJefTt4lFSGgl1TX1WEx7IkWngNJU+Zp2hIyXZqsuoX9we7z7L
NrO4SL0VcQVQCM9jGxFt2jG81UGIJybZ0RVwjpapi8gzdjoI3HDUx7j9NI1twXxaiLgtmZpFaj5O
62dTod8oUiVi29riosiWAUkETn/qlpd2shBFlu6LYbdP+SQzGm59sku0fK/5LCcSRUxN0exKX/8i
MmvfFdijStkfcuEwvidQKYg6A50zX+nBrCH71D7boBOFuzyztzfY+fiHjOgBu5yxE5kjPp2ixKpl
yjCxekJR0FDYrbfjdftx1HAkZ+03w7UIEaIPvjDJUYDJrkdsc2HuHnLLHqK+y6qdzJEvkRggGxp3
a4omYtZui3oXrK2HmSINPa8S+F86TrsqnGiukjvCpIAgwWnIhxK+wUrrPKfyj4oxu7XSw+yFyYKD
fmbjpDLviniukgK3+SxUe90tGsqQornCj/DdrJdLgMvDxeSJcn276DfrqypuhlQOTNdSj7LkW+GX
DxiRPrSuPLpj+3Gg3hCulDXiLmCTbtc3sgCXC4HyGKQMfAFlmRDNCzd2l38vBiKpJyQmq/oI4U6E
1BKN2EoKtiZacHKL1Ii/kqZS3wNcAD7oGVCJGoa+rRqoj+Z4kG32oZXEkuMLlde0ALklupk87FV+
ZXHElD2SqulmwUdX6EydBpkdWlef++1h7EV99usEQ3ZVs1TZvnx74u0lb1/+fFggGAtkQUxrb/+d
knE3+A7Jf7yLW03MY28vDGgf/vmat6+XTid9mG3c21c/X4jiLtgHM9Dit5/75aO2twYCmq5Rhxnz
aGiE8TRTfmi7ij/FX9/ZHFpz3f36tktvxhTiibXffo2343z738+f/Plhv7xLGpgfMO6X+wbR/hq9
HYbuCEDjKWLAf/34u+P75S3fvebdiXt/an6+z/Yrpqr+GBBSFS7pdQpbOcLwXZ3gpI+3dIWP+GOf
68mbn4NSHVmrqsOs4fpp/Ww9a9JTh2Wksr/qzUKrdND2eW+X5KuNE2I2Fvgwwj9XmdpnhXgei/q6
lJRBe0gXEWRAaYN3QS3wNA2zy6Wu/J0+FEOIp5ksnBn0YgamwavKuINieoK+UjO12W4oKiLK6qLt
Q8Ma7+BOE76eaNVJJtm5h+dyhaszdPF/u35V3VnBaXYBksIKApBGPjt4kcQIXVP/0WdB+pDrOIAB
TpmFIENFgixKAO3u/RPCKBYk8/pMivd9gSE+nVBh6pscSzRRR7UPrxejaV7O16WTTyd0qEsoJ/2S
S+teLlsfIml6+DpXCOYQmpb6sRlXQMdLyVbKH9TB9eQhs91Hcgata33BDAaNadfbIxBQ7U6ZqiOk
nMQVayzDqfVokFvH1NG0h3Qn2bHBYbTJGtE8j24XJw3LGt1NtbBSLUkf+SAodWN68b77I2CnwQoi
CxxD6GIB49IJPfMFotOEJJ/ZKJv2htN2O/B8eKuSgYhlCdbY1MQB94YkR0Gw7hmTuKm0m2ruglsN
g1I1XVPXeNaN8dDoKk7RYYYVxJ0wQ0IdesPHHHzQVRZUJMNw9qxg+dIaAS7UN+8W8TVDpe3HaSAb
bJIkKqtcUKMt7lsrgYebQjCck+XOLhlQ7TK9ZCRZjK68mWqnPNXJRB/L+mSOGriwkYVI5xUQL4kC
Ca28v4KtUt36MPoRTHp6Iq7sxXJCg6s+JNuxOySVPZ/h+hKgteT8bHAyGUD3AtYuqB79Y2FWC1Zp
TRzXqgFC0dHJcW11RgwdGtQeEgMtUi3baHUXSQowJY+MTuYS1LFX525YKebARQMQ5OtaHr6tF12N
UC9tMfq4hP0bw7cXx9YQL8Vc1/tKt16IS8gwWE2ozAfXv9lAlsbIEaMzWWPTw7mzqPZuw8bggiB8
hL7yjZYTay28VzSifawlWBxMQiQisJPqqPAYldMOJyqOBE1xZrruZIj5UqNBJ6MxzT9484ut9/qJ
H8rCYSYfo1IN9EP36zh200V63/L1AyGj5bFbfQr4Vn+9+FE7CrlbEX2Gtrk+w/x28M9Mt2WdPBap
/UIXyZYeLC9vORWOdk6ygYOsyuQ4esTLZ7YoMY37NHQTcC31GgB+LJrPs6q59C3hs2Z2E6pG3a2V
E0JP5Sik04wYzWh2maQjQLYOE7FEKbh08mLajbHL128+ZL2oNsjEQcQgyeTZ66X3ycTWGc0lhSTa
dI99j+qU9sCipplZ2xV7S/SPRZ9eOc433coSqqbaHV4xUKYVbnnPQgVaLiBwdH0eNobCrSzhhpQm
klBfb41j1zlfa+UxaNhpioMsrUJiPAKEgoDVrXb4bBA8OHjGfFDW+qLnc8iS+QOWjwP+hSQ1onl2
z6MK+p3rGT+4AKdomkvWELn9hChvn7DO30hR1U5p3rLH5KPCYV2OiWVyASJFIUorqi0K/GyTs7Bb
DMpzZgnJ5RtrjHlIBSJ9+7y6pRaJAUT21nxOTfkQ1AQnMmA8lY5V7QvxRLpG2Jp1e+51QHwiN64b
bz6Mq3k27YAqqj2enEU8auhzI3qKxFR3CdJsza4O8sUhKNltfBahDoWWOscvrFWWt1PV+JhTtrC6
/Eel+ff+oHOhJfYcrau9Ew89rqx92fXcIzDWqqK6XhwgWzQLLM94GTAz7fphwIXUfQoAJKNkRA2g
puqxXXXYklWOQniiBh4kg7ubV0K0ANjsvWZlPWMB07YpJhBs4Bp8TLH0zR2KtfRa04mFyZ/atqc7
YU3PCbIJ4pJJx17UQut6TZ/ywn41OwKA+630tK7umey2IuxL03uwhmzvWZEOGgC0tmdd9dwBmdS+
9aR+h5P3WZM1GxZpNtcjOJTQwXpJ0KjefV10HQyLSUzFAPA97bU7vRPdwTdADBcJpbnVg73v0TvL
EqkOWu0/EewkLp1efXFZ6HWDbu5N5bGETyiXEQJNYvR0NBLLDXvu0GLtUL1oedQIEvHgkLGfJV3P
QZx/JKcHvvqA71olz5mdEaVnDeNRlc21UM5XcrHyfTAUtD68A0VRsqcHcSkC89Wdea2ysmglyyIS
SQCCKId2PG34NMGViVp02flm3YUI8tpjZZIsyH7DFwseaOI69qN3HhK4VcTdwf0c9p3fUs4TxXKF
PZUcyInQ6KQbHoBB1cyu5WOv9pqLm9di9GSrKnAXj/JUovi8SJLlQtH3Jt7OAd4N+3pMEHOkWmfc
We6oH4TNip+p6qz3SNVxDbEflLBX8tqLNX0sj8DefyTeiv+XXQ9LEYblic722ks2EYOtSOV0qRFS
oZrspNoHDROnni2XOa+ODfbHth5De65CBk68525co6ONnUJ8TChkRph2/cgU851pL481Keun3hKQ
n3SqeQzfk4uavxuLyEuts9ZnsALm5ojuedg5lY3De8zicbtJ9SApd3zikuTVgX4rWYd6Fdp+ShgX
CXCTIpNOGRprmoXEE91InV3lUAGhWCFpw4Q1bbqrLn2tRWnHq/T8XW62YkdN6CFXhHYqo11ib/6w
Nlb9Ql287DI9QmbRnjGji09pkX5S4IMpEvQsjozuos200esWs7rDGkhCTCatEwsho46reRduohen
SX36IoV1xnc3h51l3mgT1l+scAwNo/k5NcTeP6drZR/Z7VCo69uvVT/PMEHbG9ix+U3nuSesRSAw
aWDue0+vT25n7f38OLRjfo7ZuAFCr3TvEpDltWRVcFz05QHWEuo5bdcTTevmcmQ7g3FGfDXFBIh0
J9qF0wNFKWw0WkJDMMbSUm1UtvZTF0wPS9M/dRnt7C5zP6l2xl6x3ioy6tEvDdd6xpLEroZrJHwX
4O53Wi85A9PmsctuXW7/iIY7Ob8j7FCnS2J/q3f2/adEuTMjmxfbMwldjCR63LEf4xox5miY1x0c
QMXWuh7PRnrVzMMjfQJAWFpQ4QzOH1bjbpAQM2wDxVM3BKACAVoTINCEGzJz1eQV+kB7N84jS64N
sOG43U1CBui1U00PyhipfTbUI+m8G9rtPAQfKqB+51rk6kzplqJ0Ldx0l7dUU35+U4201yXiIPDH
NJbKeSJUTGuZYlvrY2rSo1KppmE/yk06MtPCbNTUsbKbhg0sm/mjm5Eovwb6+e3BS7UZ+R1Lp3yY
fj64ydqAMAWq7WBkOXvbQ282Zw8j/bGvSTFqlPqM0i8JW+wRZ3T9LBYHomuR4IvL5H7ESkyfQCvX
L6hzd4WlvKNRBPO5nSUKNAtMq6ZLvNI8aHrw5/+YrrDQUBCK3r5HHKszd/m5MHN5HiA3ncX2v2Qg
yY8RKR0OjeGc7B4cQUpZ6jy9/Yb/+tpSlRcv+DnDtPIsdXFUDke9HSwqP0Nzdle6gLVg/4APjRBl
LBDpJ7Mokx0loSVvk9PbZ5IY0fPcPz9eUH3rqyQ45pU7nSlZ51UY1CscjFX7YKt5OvdfaDTLc7Y9
//aieUbxNkNKJKksYYAeeg0MVzFVoVs7EciCLEw9vd2VhqSNXmM/lNDnkd4tC7AhpwgtUUd1R8p6
LbgYa30cyAxmWcEVMLbUFnko+qo8rzcA5ptzBacXLkBA5aWFCBsk3nKgHHT8+eS2f+cPSaNw/rb6
VksPDCDLuRuslN8TSumeZvf9vO0/3x5ypop4pmwVmlLraFyp7lxtFIPCucndCg1qO+QxqzgDkmMj
z/P2UGg9khna5cORKMW4GhbzLBZW25Pmm18K/KUnH9MAWm7n7BXpc+d22s6quX4Hcl7UUpA7vz1Q
z44N5bFUnsj9XcrEp6Ix/Pnk2//K7Uvpt3RShiBDjU3TM9MIyLG22po3zk992dLK6cLU2Co4Ztay
uPzYuNZCKW34whz3hRHwez2FCKAQ0Yylw8LTRC5QeKE26j/Shm9DJL8vfXjn+pNd4vilrkGVV39a
2deGSFbvzNn6RAz4kzMCpgAOFsFFfEjEuIeLAlfAVCfWxK9Nyrr5a+qoz11FO9QCY0Qbob71tOke
BeZTP04hch0gx6xAiGfXx4DPNroh1rpvWKieEV/ez5LwsKDV5wjN0qny64tGkT/yAUGH2LerizUg
YGdpttLQotWHl+nMqNSAs1muigzQ7du3/vXQU4+i6aAwBy3Q1rbXl17XHbScPfv23LuXAiHg4nt7
y7endTV4Oznbn969bgxG9PVv33x73fr/uDuP5diZ9Nq+il4AHTAJN61CecOiJ88EceiQ8Eh44Om1
wO57FZJCA001YUT3z0MWq4DEZ/Zeu7G9ra7EpUxztkJFXuyJNMjWrBp+lD1cRIbaRfnxW8gSL6iZ
NuXVpD27VAArN/fbY1/rgaed8gTict1pyE4zkjDC3FmzF7zXGu8uxIWHyAIfm7La1RDxgeRDvIr7
8EFYyybM1rZR6tPD4pyyLf5T47Ha6GPF2rit3EduOUP/Af7S3lXjOi6ABtllfTE4PM6OexRDnAVe
KgPAHMkDtK2Eip7ipsCndHTG5DQ2+Xi1JbdVvczuoozsOK1qPxQyz12J5FOZ+Z5BgrnXSvVE2+9S
06mdbQuOu1bfmmiUCfcu5o3TYTpNSPkQXUTRTRa561FjTDyud5ZztWp/P0rV3IiY3qlGb48yNA+1
Ld2AdOB6l3jjXtKyUCqiuAaZaO2YRNLrt8aP647co2IKmpRNUmIlb9VYMqIBwuryzJ+GVx3z+tGF
CmvEhJObjvPZZN7FdZr7VmU3p42+BOa9ky7hk2EP41FOYoy5I48ID6kH41On+J2aXWt7PZgz+ZzX
sG7mkkWdkU9fZeO9KNOKtmpZBDSle+XueI590POsM9tVbnlbr5UfSTO8cdrzJ5YHYZn0ElI+CX+8
uTYiJ/b9czbO6zzlPmsHIllKNbBzmbsdkq9v7Ys+azgnnvNkEIuzQYTqBngnyHsw2qMtpnmttdmS
UeL+VOUQ7hrCNosG2VptHdlj5r6GLrgOt3Y6Pwqaldw2jZ2Rv1qO+HQXIp7NXHDNXm3aLFrolm3s
6PJ6rDBetFQVWH2WSF0fVru4zm+Meqlyac4tuRk0c9813bkY53JLlhBHhOjXQo9vmmWQyi1vQ9Tf
EsQAdkZDOQgJpy6MakRjitF1GtiavtHE0mluSLU6TZVzNxM2iw4FT5nd0SfjaowMlsBFLb80ixxv
S2mnQjUIk4Aw5CQ1QUVbSWu4paV7DxjkqrX2gz70rzLr3wpJQrpNxAwzezupfDx/+R/PRX82Q0Kw
NG4LMcDEL4q/fPop7pDo3snkJ7XWDG5ZHmBlnjnodfZKX05Tnjtn+CaJ6LtjJc8B/XfMELThNmV3
0t3mAm4qHGmAKY55dvPpI2+8nwqheYWQwK9rnbvTuFnNFxqYj95w/phPbUcQLIriHt9l+TnpYOFH
ibMMXq8b2iSujMlV5tZ7Oi+jAJOdRdO/TL450hMliAWwotVZy4TCwq+u5DvXZbyBlMKQvbSuU6S/
tETuBAk6Yebw+lYtPwe9SE1RHyVshmCnefWj4eF6aNgmMjohAS8kIRitziIDdKn1dNKUChgCNX6B
zJzPlmuxpOeFp41eBboYnhICdHbFXLDqVyfZte9tphes/l9jL003HY/V3MDf5/ahf6pHnLs1tlcN
nMtoqZ1RQGDAVziOaMiNYvCDwRivVu8wBYNSMXW48Wp1dkYWGzTXdzIyearfVYttSKjnmiGvE9nn
dmJ25S5nlmk34BLlQQdR5LCTYrQmPgcdGY6ZqGDyDBmYEUDuWe+evCZ5GJphReaMMVasTwCrrQqN
0S9OHk4rLsDEoIDlD9trtbfnLl10wodkaO47S/sb+t4D7/BEJcKzvb9NEUdPXm20yQk6YJla1951
aXgsIygxJpMvQvDKfHhhwIT/+wfxc9H5bAjc9KEsp8e+nV+roaIcM7JjH+fnOmMBovHx9Db6R3DQ
o4EHjwYus+6tFIuK2/ofuAmaBXQm13Kwtk0MvESz+zWB2c2usIDRhA1Skr8RWrqV34d/5gGyocHr
yLgrpXazQ0LJdNIxFPvKzvpgNHGabXxKIC4+AQW9CuY6SdXgkJ2+qw4ZWu2E7K5ce6e1zYuMnWe2
FgzROibIcTZ849/lmWl493oc7Tr1HurhuKbLuuq5dkmM+dOL/ZcxYhXKphBB3CZsobOPYfGi1Txt
S7/6jGTCKLAKefBA7ui90Ng2DPbXE7GwQjRvLJMIUSNWeo9VAZtX36NrM3WqByAdptl/hS39S9rN
t9rR21Uoc32BZDIsL350xqI8XPv7qA65KVETTIna0iY/zc2nFmM76tKaq6VtgUiGXEQI+rdZ/pjX
BsYxhaithPGElYESOO//TpEbX2K/fo0KgBBOo/t3EdPUFbvkD4OlwB73U7yJARceJGeJ0FhEIEzI
Aw2nWzBrvJ9JaMyoQRmBzqZ1LmfmrLo7qaCX+tVfZPQQ9I5kely90RGPanq0MKj6SYm8wkCNZ4dt
wp7C2fBXovtZxkud63yGFDUnNTe8xQNeETi3kHwjRbxemS6UOLnKrMhYhRXy9RLmxpqwLYP1c/OT
GsOeAF51i1My0aRpVoGLlnE110irii5vj3Hrie3oVWptG/7Tb4hj+wtoE02/o9yMN37XMYBu0/hU
2NO9Yp939kXrnp1YmVu8JRKhmF2ejdyvgsgwL76ZfUS9O59DfBSHkZ0YnHd17pYvXhkTHGrw8eLd
c47m4juZxuxUjozI9Qo0QWzRIEKvY7K0QGprGMzbxYY5ZbmxZ3525ySo536/eOSHa4SD5cr2d6nt
Tse4sdAEMdaPnMGmtOYhaoguR47QMB/jUXL9/WJMKPc0H6W5mG8ei3tn5Q+LKxHR58po/XOYhWhF
nBFnYZLLfY/q11QlaZA8DHE3dzWRqeO0HrtGf6RWhaVxqKQ+P3p2WmDgsM2T05UmCH+2Xz2k+qfW
IHAdVwRVYpKYOy/hkotaW7u3yueoK93b7/9w4AJvjWWHT6oDpnl7IPqZ2ysQJorutGnmq5wlz1WH
aqbSLZ50LW8PrElxln3x3SwIWMusnXM246wy6njvsKFbOwowjC4R/ywJDL47IpvrQm3jpNgiMibB
a+EOYjMPZrsj3oyZa4LHfehrQWmpsVzPW35az2J4LtnyTzozl9a/jqCDrGp65KcQItXuJx7qd2mi
jED0UA3doh/XzuDwM3dhHBvnaOIR15gpYkZTgxSYjkDVREfLIOfDDL9rD8f4oPlYjCTlRJYYyakb
ex5Yzj7x1QOBt1jKY2MrF58lJjqWGDOxhrXdBZ6kdnc6lHfIY9qA2wz6cRvutTGZuUjVhGB00yqe
THHDP7b0aOvwlu0qh0G8VjFXbBoAEkOP+gLxACZKcQxjBJWN1VAruscoE7eyTw4Ggz8qKK3BvfTi
6fQev4beroLxqkcNOSB0foPV4c/jAboRkLIMEU0H7AeXaFTuRSZjtpvbmgBscZ6bHHqoW7+nvfbl
i0GgJc1XXbTIW8qMhiDnjUCvQ+saElNRYD6mCASXNHLCzN2HmKbrTIhEWfQpO88R2k8TeYGkhgO1
iF8LU0sM3c+uo3jj5VNEvoX4ScOh3rdM85A4jVeQxvAr4WXbPH0Td1iHJAK8SkRirDVlPWQnLzSf
qime7rxBo/vk/LcqIkAn+a5lkNkaDdxMFCJkSVF4QaTi4SqZeZZeEMcc1QI2YoAAaq0BmWdv3Img
96KPLGkQ1FpkbsRTOV+S+DMrbP9As88A1WkaDqmp2okCGWYcYinWHPuSFoqOuMaSHfkMwWpIYwbt
cWwl7TJrJlwx1NmROa+4ZJJbGw1viqhVQ3YdWDgatnlIzn7S5Js+F6dp7BbLtD9iOB5WjtGWwHmt
iGqmlXtrpLNOch07ZB4RsDeERwu8HIqWrH2wDHOfiK8w9SU1OIrrkdXqKUzkrbN77RCyk24jQ63Z
6eNTkkAuktEjNTFCgJUR3JczI1yucX3TWYyGZ/K5T1NrbFXBA2MavYPsqvqgY75KbMGypyck2shu
UuXOvvChFrPviM+FTSJpCqOS5+GzPlbv3EL6QWpoPQE3+wfXgMxRMskzzfLFZAu1c7r2o0iS4UgK
yAOq4sVtMp6nRFycLvbogqkvmmJ4qdN6NTsDqhN2HqPDcNaJiHkp237tJGxI5vmP6uuOsaJ9bnTs
A8TVotSHUbBiixxipUyOXF8xs7zqZtczIMoO849b4T4vxKGbkdJE90XVC/zj9skDXmYjWmYrYb9m
KCIsu/dwmPQYugvxYcyGti1Sjxk6G4lNPFYB2KOPX2v87ztGuAw54fEdOMImbLCFzs+Vvdd1pnaV
554a3tqgqEtyK0lBWhH9Hq1SKisU5rg/UYgwB2ZI4Ynk3Pj2fd9NVEyLnfjX7KcPrb1wenDG2GO3
cm173tso+q8VNJHlu+q2RqHp42kFU4DYu6AG6WWDAkoqnw8dKo/dIkQwvZ07OP4OGwZVQeJdDasp
A1+JlRJFcnF19ibKQTiSgm7yEcddSr+BTcNpJlu1/bVm6pH2EU35E70+O7NZ7tm9nFIjpdjETVOm
H3KI9L3hMAxuZmOT2jE8NkSsSFrkP732Ri+2w8ACt8iRMIXcAVWMusohUmgnN5wOcp0vKAEM4Jg0
kelpELLW2R+rGrB5IxvdlFO6og5s+Wwwz0XEtDOMW9NhPiWCH5lZFbmPKjxkFu84uqgjtHFj1eCA
7Rw0s3H2JNTIr06xGjMz2Yuqv3UWFVfW8M9liFoyrKtN44ew2ZbvdEml/OeRmtoqX0cifE/68Clq
oYlIdkjI1+h2O6KuBl/7sfreX+eqyNf9zIYmXUCTWEPQWa1nJEaaMr84TxcLW3ozKmZxUKWgeXr8
jlQlAaT0PBjMElBLf45t669rcB6len0tJRW1XmHTNTnnJftj5IzcC/adNgg+JNN+UFwkE6/Ka7Sn
McNTDkfsve3oxZyKrY8W82GLSidJEFQvozWpNxBZeWdYRiaQRyjuGgCT6xGFBwPOnYu40MozL+gM
+fH7PJmVe8ii4jAlt960P2VF60BqQgwhm0KsttAE8a0jteRY9G9y5rMzSiIXyrLADo0IJebju5rJ
nTDIOHCqMT8lfmLsawwETdeO21zS5Hom5byXDdqzI9vxOBhir3T9OjcOyQQLH7Nk507SZXZw02I8
LDWwkw3qllkcmvEk3rtoELceQKw+mjWGv2yjLUz3tF02PHPArq0IhmFM9kXnvDdRnZ1+v2h990dK
LTrCUrY3WRmDlYU1t2Yy1wcGTcipmN1XOWjIZ+2JLDjgxvtwxgnOOfrAsr3fzab+UNmts+UssU9W
F54Qo1APjcAOafH3ylN//Mww16ox7mXHJdpO2mZweEguF5W+YB1kJ940l2Vi0i7vH+O1oz3hTBPh
cRYMQfkrz6N/YNnjE3RMNzvCykXgpB9ab++qzN8x5HdWaBFY3Ck9yAYdxHGK4+lXdmt0vQWlDTpC
x6dHYdCvfMqEYenUzJoU4oYFTFuy+uNGjA6lHr8lPUrQlIB6SE/JvZ1WV3eMsJTNpFG5tyZ3UZvW
MdfSoF1LKhkkDhRNmZM+itYukOF847AjPsBCgG3Qra9ctEO8tmpal7XaqMF5aSsPOGtOuRSh7gHX
/FJTGa9JeLBo5JYvZBMBV7D8VUU43DrMNJub/WMulm60c+n94/iuJddq7bKXYHdPcatWaoxpbq3i
kLts/Zms9Rs3v8uBUmNDI9JYhxJBpYheBHjlji0w9Z7Padw1/auhYbgOKcsEXBhKfVbGbbVus/qI
6wW1bc9D9fd9cpw3bUCbJqAWjSaOod8XXM3jvIqotvQhep4pBANKV571MFCMPFvFLNG3kksAYYrx
PU1yDLgnA60UuLE6xBLeEFK0jgwycdUxUeBejXXgc1GRMDPgwDINjpoUuU/bLuCgmKWDrNiZuocy
ZY1HeMixduXHYv5vm+wjL7iaENIi9ja0wASou9a9/jEy2peJywqPEiSVf12Ces3SO8HzHYnuyQj6
lBMrnTgfyb8r1DX1J56P3iE25Bsu+iYoBoxoUCEoS/imsnV3U27T+oa1TwiW/q1jYGda5gV6zZEf
XvN54kx2hguj62lNKIm/jlF+2hEiE/QBDWhtn3cAqwsMLPr4qxZhEHQNBHPLedU32x5RBJp9zudm
ouFL+XaSbDxWlpxirpl8+M10+R2pYyOxVjldPDKJkhFcQnSpcM7uMqfkaJ+3ADihXKT5rXK7S8wh
s9Lyj9boCJwP+WsqnahjslCVmPd52MjAZny+4JG94J9nYjccNSMdtv6QfGQsrdbKwiyTGUFs9tYp
SxBQ2IMPc5y73Zvu6EnkVbGFWuXMbV/7Xi4ZO2W0zdxoes3xHOqEtjLO6L5jBjp7Ndr6zSv173F8
jPzS/MOgAsVzQRBeLJxkb1tzvY4wqwcaA6pSJ423VCWhS2YHva8/5D3NH8Rn80LE6SrPZnTW5RTu
fMfnPgkhpMDqS9D2czlXIA9IrM/4gUNGngFBPJ5WfNhEfx37jPtxuUII+Pls/enZNIsLTIHrUIID
CWso45jeD3otDsy+aXI6wJsMlEm65uqxdcUhRZWoLyfB6Kc8ZjlUrEyzuKW440Tk/Zm76ehm+Jwd
kb4u5yH3CaoDd1PJ+EO64FRTdV/M4q2d5FeWOXs5FJxqid2tlqRSRDM9H6n7qCivrYEJoRUvk/2M
clcsN5Ea+UVNyWBvthcrZE5sAax4rL5c3hVlB75b4nUnhm86J7Kf1XGQufvfB3ZIb6ubJ0xzySqK
7CxIWHh0yak/mbX3UeneIQX16hfmQZLetqra6jNsPK5ZLi69s59Gjz25yNf4mQs/n1aF4oieEAHP
BQ9fr+fSFixSePglHw5m6lU0+/vl3jWTZt7mvJxR857GluOu1iEDalp77XRqxW4pJ0Yr3EK+bUEW
3YUVN4Ne4JZuGHXbkbiW6PBWv6+87nFpJ850pzztseuFxjoe+xtVRDX7V3PxBk8zDwLLxb7ZgmXr
JV6r0b1Cr5v3vyCq39slSojWEMVFQzvNbJHPl9QmooSSZG1XHEsh4ngMGy8w/CF6WNEIktYKMJZw
OuCvDXLAH6Xhr6dJXDWV8S4IF1BfpIc/sZiL3fL/6xNSK0pXL8h6pEJIhmrCGxjbsTGdLsQfw+hd
ftfyvQ0HHHgkiMAVzJyl3alc3YQNz53UxRccUcuUnoeOLABqexahnCbjkEJjW+Jw2FYdF4WHpylz
SFmiWloar+zDzK1jnXrYxxZOVhIX+8xlohhGi8DO4c+efVCtU36yPfhUcuntc22+pKX9aVd0KgTa
IO1nBO3KCp68pjsbKp+X3g83Wk1zx9W/yoiRhWLH9ei1IQt0c5kUjsUmTCN4mrTieUaJQNB44AI/
YrmDIUMbrEdl2vEKeZvDU7xexhUSgRutwPLY5OIglaGed1g0tM2scJ+luDYK9afkk9skqf/cYKwx
YtC+DQClOPfZmoqOlhHyVlgLfWeQ4xSETfMohu6lXbqsrHZPcBcnHBQ8pj2ddbkcbgne7iCb44/B
5KavhbPr/JmOLaWsJd8U31de7yMk/mgsZyQls8/IeLkeh18+UtkLXu3P79mNl45Bg4GCfSz3pJdN
1I18ZKNlPXrwdK/uJL6z/AOM2fjGGlSf3DMuOoT4GZpenMwEQMXTURl1ivtZ+IHtJtUaWUN6lzB7
WGdJxRDGcUEX5T478NJ7ZJ2zLgZpBvyILUZh5EG47wzuoAPMyM3gj89pN8nAr1NEOFPDil9v4zXD
wyFA0rPRByO8aDMnFkzfJ89CE8XNj1ujZ7Wi/HnfN82N1NjplLgI2Sa7Poh4UNt6umuYeM3olrwk
fPELoz5U2HLQ4Ti7PsI1OFfwNGBGGDHQUngy9ba1Op6xEQUQ5oZyTRDEvB1VewN7hKllSrMHw0J5
U3J8Y6TpEfURbHdp6ODXFkO8QtOL20i3+DAj4OzQk/yTuPt/FSoIwN0AAvA/QwUfF87fv63/1ky6
/jNZ8F//9F9kQdf7BzQt3V2gDMAZTLgq/wILetY/LNv1HBi8vucRrAKU4P+BBe1/mHCwbVoZyxEm
3/X/wYKWueAI0QXbtgMgyQLI878AC5qW+d/4Ka5NYg5kC6jvlmHp/wV90IGoQ38dI9wrMYAaYe+e
Y9U95cL01u74iuC9eegbpdb12PeBFAZzuOnUz+zpOmAUuzsEB+VWkEp7ddV96Gph4M/+vCvJs7HK
aAwEzpNNOF2nuqr3ve5/JklGwTynSeAs/aQlEvqyuFGrwRm5Oa5eniWPfqpv9BqhC7B3L8hHS9sa
M7P+0UFdOKXWrtXJqbcjD6lCzfoNVkCJT7ufNzohRotWJNmbZeZvq9Fn2hthoseD5wiWUCZmboMX
ynBElhsfKMChDOOjN45jUJMEssZ36+8KFIYppe+WpLYQOqhzpSvZsh7KHl1j8Z73lrNXKX5J0kAC
FRskLDMPttTgHfJ4snemHJ99SeNbkP511uxdN3rxqRpNh/3S0LxrFtmwTW3toiTx4b7F4sqGheAs
rpejMxRfdYqdHQ/7FPQl+/QmBYmqGSOAaXhzGxE3b0sTOvWafGlBlSYJuxMrVtbOV7gAuKrg3rsG
1lfroya4bg1KtDgYS1KiQY684ogpY7j+Zi22xW/G10h0S2hGMM56ZgWbnDXCX7ZEhNc82zDAT1ih
EM+Fw4OlJwVsHPpphwSsC1lv7FTiwHfyh7CNKbW0RtwNk8gPwFIYucpQEPLlQsHttBMLguwo0za+
JgsbWfer555Ofot7ETxSLO1zVmFBkQx8UAScw6ZGiRwOPJZxd9SFqO/n0ngtqlmd9RrzInDltWWn
XTCR1vtAOUlBoIGxVd10cEpQrKQbJ5tpIC7Iacv1HIf2Cw69VWuG1sGsowcxxawR4L/zGJGM6Iub
HjrhyXLgGI0mB+wknfk0pbCaxhZgpmulD7yhAcuA/cxeFx6Zj4zZ54mtZZKVXJ84ASe0Rzh4Oay1
NLK2Uf1l8OfyIHDcm4BMSwX/XuVG9Xcip+acgc2513rJ2lGnSmXi57wy69gPyWTvi0ovgtLN7lwn
mzbpWEVc9zgwWBxcculqt6Z/ciLSQeSYP2AX3MRd+yh8cz5O2FE9svJOleGcfdJ1juC8GDO4lnsf
Vs0eb0l0MBZ3tlD1OR5RSFqtsNgggurMVLcBAgoGEyYro8WuObXafE+Gcbr/HQrPXxh756Mb6w0X
UP7ojO3VzOLpHvHWV955OVYPXedzLTwg1F2xZeQYMrYGm2fE1EsKUZFHXE+gVcWwR01knMzwZGh/
3Ml/UnGtgNhQCip7xwclBzqqKfHOmo+ZssTIi1i6wYZap896TpVAbs15yoo7vUCV5VndHQT37K7Y
RVfcEafyV3JkYdqII13HwW8eO+JZNr7GWMaX1bC1y/IYjlW3IxAJEy+jobthHtdojrAqFPKpNl+K
Gtqd5+H91I34GkUu9hTfXI+G5t7C0nniCHJvzC9/ZMPgzy1CFuY8jDdk1DkwCCLOjMpaVpZ4HXRK
oUTV9FhpWawNtK5jFLvnsvXDXeYRXDTFJDd2zOcuwuse8kohkoyRWXgDlqkh6qyNlkCAmyjneX9M
uMeCFHvFEkaX3VfjsIXIsPNrUZbuiaQpVq2ov10GkRuw3whQdfTWrLbzGxCm1DsN5LlmSWhuYytt
kZOVMfU4DgxCVuaVjLTbLKllkej1G2l5P8IPGcHIHB4elVysQacoX7EJxdfJY2mVEMXB6x7veGuJ
hJzyB1V851nbPdedsSpHESQAcPY6JIUNSxT8tVhbiNJro6Q/1Ab+ZQ1I5Gqw9THoe0QV2H4DAFlZ
4E7fIZqDXaNcoIuGnLdto15BP6eIE2on0Pkevyje2BKoleey1FBifCazhhiSZRLW2ORWGoT+AAD4
BMpw7EoD0WAxfOZGBBU7bQ8MvpgDTRLvQZZtLINeJ8/QMxH7gnkAQ2usxlVotNGqjSbAMqiaUqm/
VBPwkhJW9DK8QalqmYzas3E/+oRQeCymhdDGG8IQDdjRAW2ifuxcYjqLmYPDqqErjtGQc8yPYj2L
fNo02quIo+epGeONXfkWGVfNupqGD/C+LC8tb6RLb/KDNat3M8I2JLPwvq4PwDX6h2bqVihP76Ey
xTewNkbgt8geGQnYwYS/e90IYB8SmdU4cWvWOfBalLkbZMUXK8Rk1BO1szXSCA0++FbNSsEZGK1A
v0SBOGc5Q2X94vX2fNe66PejCt6UVyQfM6s6xDU2yzix0Tjp8NR5iH7UhE1tGfcJGBAsEpl+FQnb
Jsc0SURFtU8Mo72ZJN5+glQ3oSumvZ+KFKZ8/Wq1jtybbYz2u4iLDUD6vxPtLCpwWIlzyrbEmYGF
2XR2kgssUyYHrNv4h7K6OU4SPY+5tsfvt5llNO+bWXxNrisvcyJpXCybw6f9mXLPeCpA/5b5G36l
6iHvo9dSzZ94kqINOSWoxAkwtxkQ3KlVRXN2wD+HUFw7Gl39Dtxe7RUwoMCvhj4IbZpdt3EdFHZz
/miY7SFdhgwx5/dWEf50w0xGpeEZ97DtNsBh47cpPYBVCveeaaYbk9nAVhRjeLSdqH1Ne/HoxeN9
UzBV600k+DarvSphduAxrOdYWlW8Ja/s1b6kAEHnpGlzxcBVb3AURSz0gUWkyimDtO2yR/qMErBl
3WJL5czTlZXTrzXh2+hMf8ypba9GXIjAT84O2+a/PY60YHAHBtaOcfUUxmcpwUw1Tuv+taX3Rg7b
X0QGA1iQXDwVHVusMsrcs6xn8dS79WtPOiI7rajfAnSPHmzHZ9JIhuYeHpKxaWPYuBW7f5Z/44NA
aHOx+roIzFmr9k60j/DbfCtNIf2koX0kXbvb9Z5hHMLOsu+SgffDFqWz9WuT7Sjw/iodxA/dLEdj
dh7M6Vt6+tmVbnVQaEGZNxnbWVXRDkXeRB4ksdn1ZBRM6hB2Tl17doqHNAe9qGR19Ce/fvJbLmLb
t/rPsSQg2FEPsddgYwr15lBNIfuA8pG3SkczH1eHjnZsizsgP1tZHZ08lfyNI9dZIxLs+FDsoKwN
RURkLJ+c5LbUWYD/IM4heHLxbqCJVs88e7dOHaUHV8U0sLr90FXNzRwOYVl7f7xQMO00Zv9xdhtr
I8u5wOyKkltG7bzOZrEWcfhtLkG5oAU0UkatOdCWCyetmeenRMozpcxdbjvrB/WoHciWmJ68YJoI
m2BuXsVg119W578DQIvfWAp7eLgrHnDo69OZRHILRRoxZC+jlzDjXUYrxGLGmyZPymC0Z/ke3gor
vsAbG7+jqjzh1MLm0FiPxAl+sGQpH7AEHybRXTiPOEE8K9vBFT9De4rvsCh3mPogJTsDYCrDQ1RK
VVqu8ViWs1F/o19RbApi587rxWmWuQbK58cKO1IBPZLaEn3ZQjrIkkeGthvDTcV20hAPZ+bQ4tUM
45sjCIqMtRevE0fqOBkMXqXflSTTgZ9Jvyp0hSwtjGlfhuOrKpuNqphH+8zGkUTUFwCsPQHyZBTb
CLnGWLyEnteumSz9DDk6H+qeFhktnhArxsNJm/BlFSMCGZN4hqZnklsBsjLN+OXXAk/rAYGj7PPg
P8wkg6i7oxT5gAuM743G8LEatAY2DBokeiwUYKdGly+FXrpr0Y9fnh13uKNKvJ4Kx9PghS+OrunY
Oaz+2EUR2/XlC+fzQerVvdYijymzOTlK2HcuV5yJFbc0+n5HAQZvssPOVs3k7C6Gjd8vgx+PR6Do
70apEFLE7J4t3fa5N8h5n+pN75S4YyKHkXZvstaMkK8A3GKvhlQEH+NiEAmHBB1VxeSdwc0rZmag
Wa26ao0b7wx7BK6D+3Ydm2AehqY7RW7XMANj+tjZChCSziDY9LLpuEhZcMliEAFF/tGqkXFYl7hr
n4nTqg/bJ0WWccBCiJ5ujrakQJarfHJ71mryXtkuHNio8w6UJ6wuH8q+27ARcdI+Pbdfsvcj+ofk
Lrc7e93GzOhDo0EMlkWHULPRW/VYw5BBpq3jH6JKyMtCh0ALkOxn20ugi+nIYHEuR3lCWqXn+pd+
zl5KyeIJNmj8kA5kdCpnjWeWAlmmyYORu7vKVt/gqPRHbfFGDQlmeKhULNhCVhOQPTBhLPLZudC3
aeS9FWasoCwNYufbq27glmySRmLxRCg1WO3jnPj+Wou894Sp2VT3cs/s963L3HcY9jusSGd3kB/S
Ztqf5uJVqy9SYHdrUUCGatn5JTy0+hALWcu2OPW3M/o4fcgwRRJSGkROeIRr71DQEvcJ3orG5JQW
kC6za8ayNszLk4JfKGwdbw1dcS17IECjP+w78qqbyQuJc0ELks825S494KpOE2ffKRxt0sGDMOp3
whndY2ifUauJo9Wpv32CvaeL7QcQ7gm/lq21HebpKZYv6eD9dUbrxr17K7r0NbQq5+i3+dEY9SuD
3i6gsP/9QTACMT2TdaZCQiKbigdHZRmbUEdK7s6vZpSbp7DkPpY1AXGqb8P1UFbp2l4uvy7NB7og
xgfSz06h75uHEO11mecTyy1rn6nMOdaDn+2w8t31Ax45G3EJzl/FilGxpzP5mxqUiP/O3Jktt60k
3fpVdpx7MAAUxhPxd8ThIJKaqNmWbxC0RGMg5hl4+v+DJO8WZe8eDMfZjOiL7pZchIqFrMyVK9eC
f6zWcxzb4V101S2B59qvBDlORBIZOao/r3PKkYVoemfaRJsX216XiWfYyW2grNNCSKdV5rpnue46
a6l8lmCQz9DsqmYM70sUgTmMzg79t73ZzruoHSZX2MhIUiqqHuuOykpHZzHTTwOSt1Pbw8yYXttZ
mjJhptHMmMk0O6fdENOQCb/V+ugxNMqNWvnlrGoagFiJPIpc5k7JErqiMJZOZDcdCLHuE9lQTl7v
+lPN05cQEe6b1hFzu5ZuYtygleoGKcX9Yl9is1WbNNOs8JJ5o37hQjuYcb0+yEYH69/wLlwzfI6s
EOndOtZOJHkpyeTKjKLBMB7sPk1tz4BXxZRenRpTWXbuzcb34Cd0uyZ+LLI2ulUZAu7tB0xj4E3t
LXiEGXybCrai6DCFDb1N1DEJqNIRQI4+WVdhMXe8VgGhLb8qmbKKPVKmXjWRNbSucKP5UinzIq6Y
r6vkxxIM8DSxaFV2vTktaXis0K7vHTSBvEBUc6FsbRCJqZ6Vy7JgjtPdU9vkXdYyyL7DSMO+uKw6
2/6igpRZKFfiPXvSgIy5lntmFEzo0besp5laniR6J0897IUGeQEE+0SzKVvPm9H4hPjqWMvWj4Jz
lVR/BgXIXchhRdQu0tNEYzqXL6NjRKzTlWdm9D0gtKEGABnhXBrMv7rm1A+sepEIJdvQ+38O9ORe
Zn5t0RspCgg67eo20WfNHhplqNgmIxautzGLQZYQw7Q5Uh3V3Nkzq4xZsJhJfkcfngo441ivGPhZ
pH14BWFuXbbJLqPWZSTBXfkm1FMpbDfpvWcic46qZOTlD7ak0cLwwqvCDotF4X9RPSiosk5jKOr3
Sz0ykfohoCVAIb16yXt9EnTpadRGu7TkOKgiO9OcjJHSvLnwpBp1DwZDMCOY9zWMQC2Nt8jvzbLM
uM2QckSIAK9fR8hTVYNdpmvVtovbVY01LpTA4lLlLplGlHEYyQw680gWIh3aJuQsTJIl1B++9mwF
3jO4oe0h4+0ioLAXgi8o/7w39o8NEx5FyVg935yCSrKGBI3u6NcMyAOz1uE2wX25bktaMhDwQgfV
JU9aD4xRV46frTxb4zeEkmmpnw5jOHLgxQuNTHkayXTQ6lJea6WTnlNUncmBdJUitgbas3Fz3HLr
9NbyUrzYSvskIL8hObrhHSnd9Dr2653BWBVppfGJHsVlgjyoBkSRB+kNABNjpdJXnwY87iHaCTbN
pzJ2LaQAnJrSXTnyolAGV5gaaFVo4iov0eayWyIuxC2y1k+9nT/1jbYL+uI+0gyEN3ABs5qHwjHQ
d2uffGhXcyXvLiRffIW3fts3EKUC/7mWlRuzb+ayXa97bNLqkOZxkIAfwWmmrxhuWymV4Um3zxAl
p45a8vrwPVCoXNLn4BqqxNr2jYRGpHIvsO/r0v0aIybeJ+wf0/IxyfQ7ujXLJoFbTTAPk/2qoPkk
XJwGPGkZMSLrmQmoq75C1VASfKEehztVAoZwxbPF2BHoKA7Vpm8C24QPugHvK3CKG5MqRK4zfmTh
lIPbBdMh6Vdg4CtvrUXPg8yPlOcXIm+4WPHWnvaYUM9CDYpdmX0tVe3M0QeKrg6s0sYPuLTijKbY
xRTd72lJbwsy7q7T1rHEHKAeDtWNxay9tmwV6zl3mketRhgoUMgfk9haGGm8yfr0TBJXobYopewB
2iqt8/JqaCsOxLHMnyNhMM16aOro4NEkpnvsYoleCnBcFTaJXvhigfooshtaSFcsL2g7V+TWni7d
IjgkY1CqPezF/X5vndo6+EfCP+/BoMtYUgBD22+ptqeMotOYSwjRRlb/6FlRzUeJfi0ChhX2oC12
430rYnFZ6iYqeKDaqCAu1BKDWuHF8kWW7DpwMCNOF77wxDKuLMylq5usj2AZMFIAxjHTEVFZaDjI
PujVDTIK4Sy0amaWbe/C2RceVXl4EvZOvBgYQkgDkZgC5qCTk574EqFXwYkALfFmmdeyWCtenSP+
0MIp8b7EWTrNfe/M9PwIrgSgihI1M6tjVhvw9CykNeHBIMzqZS07yEE47jwYnCCRHElmWspbJ6Fo
pMpBRaeYGw/nxaEohvTDCDBQlZNgXc5rpYYZbOUoA5NVdEZcUm1Nnxhib1SReEbQTeJga3hus27x
vUFCkhYvR3+qt0x9WCaNYDRHjfN2vxStNe1VWsRCjwD4zdMIuagsha9U1fq9q7DLzaWhK9s4fMog
vN9bHh2CvKgg68gBZFWEWHtTb9YB5roIVsoh4RqRyKpGmc5XyTEQE5eEtvBiMq24DpgUUv2bF+t1
nLbKtZsBfmZMIdq5Ky0QLIYXqKerHMLupb7pqyc5FYzc9InFLdeRNnrKiSphRNLU9V2HFRfMhps+
RSizMIEkZNP2Fl4APwOZPxo7DTNL0EJxr2yX3IvaSm2hpWnlvpjbOnISgumfDhQOsVUENxhg9gL/
076ET8E4w6YmaNlKpi59w0bORLtTPOikquX5F0YO39x3Q+gotX6TFgGcOU+jbNnXX3PPvSsNxpu1
wiXuuOCqiYpkKN1xKywtogH6qeY8zOIpxeS67GIXBivvFR1nhAEA6lGu5+20bBtDXU0mFxGefaXF
SF0rZGsdirIl5+A8tyEluKW62tP95rmsb3FgR8NI7crooQvXGZyXLOkWfvAph6V4pbnGVBk0WcvY
XVShXyxkJAy9Opn5tvxAgot5dmruT1UwETKQ8KlKJGbw1PvB63uNGq820+1IbGS3/1LokcG5Fsll
7WFvFWb3kWMWJ0J34Cd0IUVek86lyNmmVQ/ZVcFnoRZ2DSoVLtWQZfc19XZWP4D2V/Om2gUFLlwi
em5KnJehB+PoYjxqRrzBjRUFnnSZod0Pzaz/DCkDnUA7vm1NHkq+tsyEyAOqn+sN+fAX1WxurRgI
w1bwbEl1AAV3zzsQ99kJVUUWMrqVtsZcqxq22jVgRHQyzFz/JNDicKW0xUoxK158CTZLCfesc2ZF
fusA6fgI4KJ0SAEHofI0apxrjMtuC+FsSAuA/gff+Ri+jRyIuck7bheI7ooenyl7D6BAH+KmYyob
Yh9YeiGHW49f3mvuN2Z79S6HWO2ocwVhZDp36Q3qJ4qNNbyrLaMuuEyj/EveQMCTwkfGWJdG2577
novaJLi7lHaAYaZPVIa7OtQGAvW+Lrwoo09GS+fQ28NVQ38VdiWC615ElQLcJZZ7ubpW2+YT3cVF
BCE9V81Tya6+9WwJA4A7xjcQVU1ZpXFXyBXNfbHFp3ah7qNnRJZb175OOqOdKWo6g6aPQ71B9xUp
8Kg2rrFsKPtiP7Ndhr/Qd878Agee/QKC+wNZnoYzknVZteaFZARzN6dqncpKeFdX5edUd06HtXJ9
f4FE7xkZ67IUnzM7n9GxoNhqTxXuVl9rmNiJz9xok5nxZ1vtrhrZuME3al46S6OvP6uqec43acNR
U+Ge6QEeEbpJnkL0EYMz9VIlRE5bMpM8gclLkMpRlwJD6FHb6Sl10u5CpIRKP1Ju8XK/84uYmUgX
qYBg3pr1eWSkMMiS+1C7Y9fmvKVrX84XFf2QvLU3elNthu+rkgB0o2DDR17K+5mcGNdOWXxpUlCt
PqhrtC+ptVtkSRKNaTFn5TTNSnRwUlXk/6d5xM2oga2nImdytcuYG64+ZRZEkLzgBlBRGbKmzCJD
2eqvkIpZ5CI5oZ39GGAXME2C7Lqwr+HBX2adt8bAgqmicBmTFqOUqT9gp3pi6PKpU8UXWV4hmbWH
GB5DcLKb6yAAqZLw7MQ4Iw+WYRg8tBISa7S7QuhPs7R0r0S1v5ERiQULr1dtmZ8hV8qIhqTNvT0T
TgxQbDLVPQkq7xk7GAZps2Ewx38Ae0YXQoFZbKqlOsNsZmNcOhqyt8VZ2NXqPMZiGLLbSrbdZdyo
q4QqGWJ2Q3jUsJAz2kXJGZEUHDARmfcDb10FHkw4Em8GwvqyW+6LdOU4EgPp+cwx6Lqk8amTtnSV
sICxHCaN9OrWAQQuJWpaO162+L8jqiufq4m/QFXgdjj4pRRskeYv99xpSX3ZdMmsHrzehfk5RAst
l+xLNP0WzGbd02j/3OyTeaCjzd/CHzMy+RPSevpU7r4h2uhyWRfXHa/8lBF7vpwak6RGic9IPc6z
WlurMpbPhYIzn3Ongj7AKwVNUC9b37+Mg3RL+/qxaK2VEpSDFnvEuMZTrKGqSNtTk6Bak7hIRFSr
lL72SvFcRdp9p1r3hQfuDhjxHJfGXbc3FnjRr40ye6CP+aUnV6ycL7LuIKrBQGbm3ccxKus62oWo
FcGGhzVJoxV+BSJrGOAsBy0Gw6vmNKlOfBsKnJyd9Ya4jRnh8vXqCRhm1ZeYfu+3eDUNrPfHiLde
itNzRPw+oxb32JSSyZyEgDdsrpj8vOppwTIQBryp5mjlcgENBKbIPvVMOGZmsbYM914VylXCdyIs
65lnnWYNg8hMuyXRvUwnzeD+RBT/Kmjv6C/tnM66zFz1sgj3X0Imrl0zWIWee+4zGjMMUwgpvuiF
dpaLdOejYAWB60xHZ1jwUhmoChmdEs19eqZ7+Tos/EfmvE7DXAXPo8CtCCa8YJ90ST/XfX8uAzam
JnxgP730THslapopctlsRJ9uGhVNnl5cSpEC/Mx9abmnhbM/r5TmDnDpFlF5h7l892YQune7foEr
0IVE9NQVecps/KkTqVdVSv10E+tMuOE4EwFFMix1ZiRD9YXgZHgq9+aGmYOMAA75xY47bzYcFkeN
rhz3SnHyEy9F1NIHvyLOoOOIXEM4c2JAK7RenEh0sCfSkwSHgam70Wrshcr4TtGsBYw+vGx1Aec/
g96WopLVLSrzVgTNWu8E5AQQflf9jJCnWEYtEJDZ3ZrGgMY0jKLq+aavtYugU69slFlE663cHLfw
iAlcuqhF319G++JLVPk3SXRne3BxIZd+6qwvjt2tW719SiRshBxFvSxxQEHhvG/vGyXb4hxa58V5
UxSfPa17NCtlEe3tB8/ilUPkMNSK8gk1sYtB94u2CBOpCV1MlXRK5Mm6RSXYl9AfM01mdko6G/Bi
8Mk9a5DT8iOa0fvkIvD6pbMnRyJiLAw0nPqGoXmzRVENzo26qBSsjkizZrF2q0h4StSmck936wKW
JiRg85QaZ4XpwoNW89pjO8nq/Rly8NNUFOiQ5Rw/gCdduyLn3XX83FGwGrS7k1bZGFl0l4S4v4vr
tvc/FU1+a+g6TG1SdbkCLvdmSYrkWpCeYPECQK3bC0PRvg2fu++Ma1nYZ17mXXgKuHDO+MJ0+MBI
U27NCP9G37PPW7e6QT/zlLJj5Xj+vYrcXVknDyaK4v2Frnju1Gk16hCvXoa6xSQs/efhl9oo+1SZ
LuWev1MHLVYzMu4SNb1Gzdz0EBSC9BtDyszPNSQU95H9VcWXm6wW1Yy+5ya350zLxlMnCUCGW8jH
Rv8gECMJ9OIklYplgXSmoQGKSDkgN8kO0ngqAHOxly4axlSGaYN50zar3Kw3tmMAE2prpyk2nWRe
dK5Y43i8DHqx1j7XFSB2d1f3/rz1u5VlVRvNf3QHKLNJdkFjfQVtXRsxPVC0ASGkf83se1o0K9cJ
d45mXTiew+i+ka0tudj2DlpFEeMwSABZMQhOJZhpopUjFSEC0YTINNovgfBmVWd+QbdHnjOStwnD
5JQZALZyj8RZz63FVIMpzc1B6DMoI6gL0AboQMUzTYAAtJH6OIRMt2g/IwoxsGR99PiLjWGhymUH
cna6T1ZQTOcOrIkLvfNWJfnEKcPZL5zGv5u1+c41+gcv6D99kQcf56vEj8u75Nd+6Tsv8ucL/Wfm
0irlPSZ+BzzQl4e6Hqyt/9Ua4RYH7OoZ/2lhTYRh2gY9bRwa8JiCzckL4L79WLLViYb5FGRPS1d1
YcsYlPKB7zbpr7bhX/+FPxpv/7jOwV/wlFRxORh2g3zF782yVVim/9EefFjh3R7YEwg9zJFouq3i
6jn4gx3sgTXBd4v9Gdwm4aQY0FT/lj34S5txvJUN5T/bhQ9r/HMXNDGxSVAUyJc6M6rChA38fhcU
VZ4MP7EM/pshY2R1dLvAQ8FTHvU+aOoEJrTCIYBmoRmaxeF6vwumMtENA1t3QzVwP1MGzvSxnQVV
fGSH/7dRQZMngHSwvPmeVVUzZE78+12w1Al+Fiq9ExA6zGD1vysqfDjNu5i41q2f8biHIz82NmrG
RGAWTqv9n+/9+12wtclgO2oSNE1VNmXx+gr+/4+Nf7kLJMHW2F0Q9sTmz5QFp15YWDF/iI6WMWE+
APNNoRgwGY7vhWATBkfHcWFBniiKICiS4OM1any8Ji2bsGHBj4Y0TNLKrMKxhQWhy+rYo6BpE9lE
GFy1NfjHGn/mYVgw1YlBXLRsvDRti9mRowuOlvX2kj61/9fdJX9mX/9NxmRPZJlrUh/io8n4y8dN
0CdQNTSDdEEhNBzfHjBCYr/G61/fBE6CxTcNb5ub8CebYOkTU+gK0yD4hRzlNTlMQo2OCtpEIywO
yaOpDFn0h2tSkeUJl7Eu80rgmY7A5rFFBZCp8YmjSuJoytwQlmBE62cvhKHIhs1d9PeWEH95TRLT
Rx8F8kJOPGN0lkElwbjaD6HRZH9k0ipLsWBjvBYtR5QrcFDt15R+RFgQE8PSddW02AiFwpIb533G
NGTPEE5sSzcV0zTFW+l2RLsgDGNI+cclC9rE0BTT0owhJrzcAO83gVwBERNTk8mgORAvucRxlRBC
I7aP3ATSRqGSL1mybQ2V9cdcAVfaiYF1NFcEpdbfCCz8ZVQgrlujXwgmYskFcKZHaxn55483hC2A
HmwuBwxRBvTl+LIFYZDMjT0LFi+EqhEWbSG/5EyHYcGSJwbRQmEbwFlfoYfjeiNUXudX1GdEcDQn
shCapZAt2DJH/kPiqMg226RzkYIwHGclBfTzWuP++i4AOAKqmCpDudToFAkcrvfR0QaQ5PYwVZMq
w34FJI/rLJiGGB0cQRS5BDUuSt34WXCUdSbzyaQEI+tcp+IIswVDHX1PmhONm4YRMvun5eSQPhMx
0aiSyVIhjb3GoSPKFhTNfKv0f/2FoJQSFq5fHAYFzi6qCYcvhKKQTpAvsgXcRyQMx4e78g2NxV0F
B56KeRCbAF8YAsPhLtjmhMhoqAQgfg+o7egAFjoHb42BEWeB/JjAx0EwAVoGIOnDLtgTBgeharMF
1lupdVzBUUVGZOxZAH2mXtb5O4fOk0wz4nAXTHNiYW7KTuF5+HIYjq2sFoat/obUkcwQ8Fk3LEMG
TOHSeX9Rsjv0Y5BZAahXXpoRx7YLgAtiLOQogFj4C8kDqJPsH/sxAAsTRbZIl2QqtwFrOr5d4O4a
m0ATHUGfUVslR35Lit6fBRP42dIppWQVo5tjjI4CvO0VDf716CgU0gHVJCGShaoRIQ9fCJuKEwBK
0IkBcDtGiIWne2uPjNgEfULSLJMn0I4ZiqUP+TPtGOZXBhkmYgcn4Qj7MbQGRjco9Ykg9PFHKvyx
lEsfainDRqQK6NmyuSOoOo+vrqZZZo3dBcENQLrAuwWMMvSlPrwRoPAqTSnkujTtpbI+wjJCUUZf
lPTmSAdQK7PQluLwf3gjTPJnkxJD1oai+yg7lLY++oagIUO6MLS9ORDGS630/oYYeDywO0gmgFlU
oIajOwpCt4a3mHT214OjRkUJqgroyoEfELUP+PMrhwVwE+TxBZ19PXtHVFFS3sijcybYGSRMr0jb
ywXw/iQAP3MK2Bt6NgON5/jYTEIXxuvx/PWTMIRGqqg/Y8JwAbzfBaQPKTbpeKigC0cJP6vc4WND
I2AbMBsUHpXw+JIYftgFY2JSPCgUGUO35oX9d2T1JHyTsWdBI2+EosMlSc3EPfCxkqIrpcEco2P1
AtH/VyD8fxA6/iSNIiYWPr/QRf1d8cI4eGVB/ttf+B4Sf1zgjSL5wniimXbwi3dduntd+pUWNfzv
fxx0O15onO9++J3W+fI5b//87Q/88aMPPuv7X/X9/1z5u3ybP3ndyw++c1EvtxGU0/8Xbr9uo+17
DidIH3XbP5/kf/7PwXO+uxX+zcLF/sO6Q6Y5et3cx1z5cGEqzd+x8H4bF9vi+0rD1wjowy049pFn
29D/luSxf/DUOjqDv2HtJEzy7XPyfaXhqV8x8dFPjRPC7qn0n6ryYPGX9vzYxee7cNts8937lV/p
QKNX9osyx3Twj+TbH8juVdHXw223QWi+f+rwVv3a6T5h1/3ng+9zQAJJFsY+/3KX4GJ1uLIqy4Td
sSuv2HHf/77Oy/FGwAAga+zC6+etd3AA35D40euGKCYn/uEb+cofHL10/OxvP0SRV3rm6JWT5vDL
e21cj1327MfY9Nr/G70wC1RP++77MXg5F6/l8Nilz5PKL37YZhtU7PuH/foLeLH144PoQT/md1wv
F9u8C7fx8/cnHLbjLfkbux0X26LYPnlVsSvLgzM9QAK/Y0v8J893t4fzGK/0wtGP7nMXFEl5cLLf
WN3j1y4Kn/+k6UFsequ9fsfqSZV/XHqgo49eOonLDzHkjZkwduXL3dd8+yF7eutojV+63h7eW9Ce
xG9Iny53zR+rbZQWnn94rb9R2cY/ePPH6S4vdgeRiipigKx+x+IXu9Z/OrjG3lomv2PxxyTff3/M
l5DySvUcvXSC8vxPvQWAnYZGx+/5gPl2//Hdh4n0G1KSjecf7jhAyG/IzjZ75DGSw6oGjGXoi4/d
kE2+cz+OvL2Me41d+GoXx1hM1dsPZcJbD3fs8jde8rz7Y138cLe9lvRjl//3Jhcvw0C/ft+/fsCP
B/GNOT72+e/Y/V1R7A5SircO0fi128Oq8q39Nnbd+3LrfT/QQ0x5I4qOXfZhl0fcbAcrv46rjF7Z
p7L5cLzf4MWxS3/acu/ESFMfZD9vKPboxdHY++PhZw//Ssccvb5fPCUxLroHe/7KfR69dsfEd+we
rvzCh/jXK/8Mafpz0vhH/On7BPHP/tkhuDb8xlO42+b/+F8AAAD//w==</cx:binary>
              </cx:geoCache>
            </cx:geography>
          </cx:layoutPr>
        </cx:series>
      </cx:plotAreaRegion>
    </cx:plotArea>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_xlchart.v5.5</cx:f>
        <cx:nf>_xlchart.v5.4</cx:nf>
      </cx:strDim>
      <cx:numDim type="colorVal">
        <cx:f>_xlchart.v5.7</cx:f>
        <cx:nf>_xlchart.v5.6</cx:nf>
      </cx:numDim>
    </cx:data>
    <cx:data id="1">
      <cx:strDim type="cat">
        <cx:f>_xlchart.v5.5</cx:f>
        <cx:nf>_xlchart.v5.4</cx:nf>
      </cx:strDim>
      <cx:numDim type="colorVal">
        <cx:f>_xlchart.v5.9</cx:f>
        <cx:nf>_xlchart.v5.8</cx:nf>
      </cx:numDim>
    </cx:data>
    <cx:data id="2">
      <cx:strDim type="cat">
        <cx:f>_xlchart.v5.5</cx:f>
        <cx:nf>_xlchart.v5.4</cx:nf>
      </cx:strDim>
      <cx:numDim type="colorVal">
        <cx:f>_xlchart.v5.11</cx:f>
        <cx:nf>_xlchart.v5.10</cx:nf>
      </cx:numDim>
    </cx:data>
  </cx:chartData>
  <cx:chart>
    <cx:plotArea>
      <cx:plotAreaRegion>
        <cx:plotSurface>
          <cx:spPr>
            <a:ln w="3175">
              <a:solidFill>
                <a:schemeClr val="bg2"/>
              </a:solidFill>
            </a:ln>
          </cx:spPr>
        </cx:plotSurface>
        <cx:series layoutId="regionMap" uniqueId="{022A8D4E-7860-4713-95F0-CEB456C20CA0}" formatIdx="0">
          <cx:tx>
            <cx:txData>
              <cx:f>_xlchart.v5.6</cx:f>
              <cx:v>shortfall</cx:v>
            </cx:txData>
          </cx:tx>
          <cx:dataLabels>
            <cx:visibility seriesName="0" categoryName="0" value="1"/>
          </cx:dataLabels>
          <cx:dataId val="0"/>
          <cx:layoutPr>
            <cx:geography cultureLanguage="en-US" cultureRegion="US" attribution="Powered by Bing">
              <cx:geoCache provider="{E9337A44-BEBE-4D9F-B70C-5C5E7DAFC167}">
                <cx:binary>1HzZjty4su2vGH6+quYkDhunD7Al5ZyVNdpu94tQbZc1kxIlavr6E5nVbpezvX1u+xoXKMCQUykx
xeBiTCtC9V8fxn99KB8f7KuxKnX7rw/jr6/Trqv/9csv7Yf0sXpoL6rsgzWt+dRdfDDVL+bTp+zD
4y8f7cOQ6eQXgjD75UP6YLvH8fV//xf8WvJo9ubDQ5cZfeMe7XT72Lqya79z7ZuXXj18rDIdZW1n
sw8d/vX1u83rV4+6y7rpfqoff3391fXXr345/5W/PfFVCZPq3EcYy9gFZ1hIxrlQXAr/9avS6OTP
q55UF4JywRDGhCLGpfz86MNDBcPfZe0Ho9tMf/76WzM6zefh40f72LYgzOn/r4Z+JcCTfB+M091x
yRJYvV9fv9FZ9/jx1V330D22r19lrQmfbgjNUYo3dyexf/l60f/7v86+gIU4++YZLuer9r9d+hss
b//9vUX4Z7BQceFjIiSX3CeU0XNchLzgSiIlCFEIUYX452c/4fI2s0mms4fP3/7fw/Jl5BkqR/Fe
ICqbw/fW4B+ioi4UhmWnHCsqmeCw6l9pC78gEgulKOYMcQLK9KSnT6Bs9MfsQf8AJn8NPIPkKNsL
hGT/MxUFXSjOfYyEIAL5SICBeg6JwhfSxwr5khDh/11R9sZl7Y+h8mzoGS5HAV8gLnfR5/36LXPx
z1QF/AoDNWHKVwIfXYv6GheM0AV4FB9xCdcEOarSc125M65LX0UPhel+QGG+Hn2GzlHMF4jO5c/1
+pITjgVThAtfSPw1OtIHt+9jKhRVzKf43JJdZh/SLHn4Aa//ZeQZKkfxXiAqV+vP+/Yn6Ay6YBh0
AnPkE8I4OtMZSS4ExGFYCYjTlOD+mc5cpZn53my+HYc9jTpD4yjWC0Rj8xM9CyMXSDCuFAS/0vfh
09c6ougFUwqMF5OEEXwKnZ9bsI0ZfsByPY06Q+Mo1gtEI1p8bzf+M39C1QVCEgzRUT++YbGEf8Eg
T+HyaNX+Dkb0WD4MD/bxexP6tnp8GXkGylG6FwjKZv+9NfhnoDB0gTFVVFAhFIH08Sz4guwR+1Jw
IRDCCvwI/fzsPwPissy0ySChe1Kcb5nQb6Oy+WvkGSpH8V4gKpdX31uDf4YKlReQsitwD+rJMp2h
osgFE0JKQqUP+vS33PEya1vjbPa9GX0blS8jz1A5ivcCUTm8/94a/DNUwJ2AoiBIHiWlCPKUs5AL
DBjH6OhNvo3K4XF49d7Y4nsz+jYqX0aeoXIU7wWicvkTM3rGLyhT1BccMUjs/+7k2QUk/BQ8ihQE
CUQBtedO/jLT+rH9oRzl2dAzXI4CvkBcdkDC/Wc7/s+0BWwYA4KF+MonGD7RcxsGNk4iDDk/UZDD
ADyfn/3kWXYPun34Ab/yedwZIkfRXiAih58YgDF84cNqC2AlkQBGxadn4bC6kBhjMG8EjNyTfXuu
KYfHP+xDW/xASPxl5BkqR/FeIio/k2YRF4xxCL24wvKUqn+NypFmAaPGgCXGHGI1cqYnB2P/H2iW
r0efo/MyaZZryLV+lhWD+BjYLR+04hhvIemfpZBCXEgKiSOBxAUIyr95l+tHrdup7B9+iMn/evQZ
OkcxX6DuXO1+HjrUv4BFhyAZqGF08jJf646CGgwCmgwYlydwwOI9t2hXRfmQmuoHLNqXkWeoHMV7
gajc//Z5Zb6Vwf1Dz4/BYAFV74M6EAa+5gwUdUEhfqYQiwF1TH3FPj/6yfHfP44/4vf/HHYGx1Gu
FwjH6ieaMEqgPnzMWCC5h4KXz8/cvgQWjDHfhwgZmDIMVa+v8Vg9GqhE/oCO/DXwDJOjcC8Qk3dv
P6/LT1ARKP4yclxsRSEGBvr+ax2RCFJJKL6A36egIafi8XPD9e6x7V59qfP+Z2/37XzybPgZPkdB
XyA+lxDh/+eF+IcmDHh6SEmeoDnVTp5XJIEUAzUCyhjYACD6Tynnc3SOJMrxX13/IAPz1+AzZI4i
vkBk7sKfiAy9UJCh+NBQAR0tx6z+b5ojQV/AseAjMn/j9O9OVcnwwRogLn/AqJ2PP0PoKOoLROjf
P5FSBn8DbRU+AnISAe2Cjv79K+3hF5KB+1eYgU86dll83h1P/v/f5cMfDz8Sk/018AyTo3AvEZPb
z+vyE/wNgzRGAcsCjWKE8lMS+RyTI6FMJXQqcfA55Amz5xbt37b4QTrmy8hzVEC8F4jKYfvzUDkW
XyB5/NIjdmbLBHT2CaAFEHtqEDuv4R9p4e2jbR+n783p2yHA87FnyBxFfIHI7IAL/2n+HxJHoMoo
9E08FcbOchjoriBQFSPgYtgpQjvLYXYwEfeh+AFcvow8Q+Uo3gtE5fAzfT+k+1Cr9CFwhqL+E2X8
3IoJKFZKH1peEJH0yMXQzzviybM8kV0/7vvPx58hdBT1BSJ0CSzfT9MbeQF0P7S+ELBqJwi+9v2C
X0DYRjCkoZDePEVvz/3M5YOdygf98Xsz+rY9+zLyDJWjeC8QlfufWCIDmgzqLwgiMmh6PaaTZ35G
Hkto0BsO3cj+sUB27mfugcSExu/HH+i9eDb0DJejgC8Al+9P8bnefHXnP+zhh96YY58lBh5GEQLt
rhATP7dsCvQKAjjgOr8UOZ/rzVlz/X+e1reV52z4V5L8f+rc/89d/X+9+xA9dA+L00sTzxr7v3/1
JC68xHE29Hv27mntNh9/fQ3qwvEzII8/8ufIP/3JWUH/2aDHh7b79bUnTr3LECpICLz/fDljAO7m
eAneywA0EWdPpNtR6fSxlgNvdPgXCAhrH/hRAQEiF+T1q/aYt8IlKAZBczpsFXosRhyJoc8yXpty
SuBNjrPzV9pV1ybTXfvrawzi1E+3HefqMwlsIIOmauojX0nOEVz/8HALL8Mc7/4/uOdNj1BiNhNK
yqseld1tTEyQuzQYXDVHM47ncFIsdEn8yedFsp7LQYLF/esNlj9n9dUs2DdmISHMhWWCtTil9M9n
0bfImxuJ9UaXqlnWfnzXq+py7id88GdaLafKXlouwj4lAU+wt0j87tM01ukq9ec8YMTa4PtTIhDf
nS8MQwzcGDQQEjCYZwtjPUpELZHekKnug6L0ugi5GYdlKT5WXY6uy9GtG9N2K0qTP5gvTOgguYqw
JIH2vdtYC7FwenAr6vsx/ECVB0LNRagR8UOBvGFV0waHwnTJQtaxHxlh197QrgeC462XjG++L9HR
gpxLBL31sNsgzYPWFQY+4PkiNx5qR9NavUFqRjsqRryQqbGLOotDWiu2JrHNVm0xkjWu2aqoXNDS
kJuu3stR32dGkCtN5LuYIAVV3e9uANjqf5sbbHTKOD0qyXG/P59b13a5HaSoNl0y3MYDjwaKyo1B
fFolSPGgVakJJ9q895XrtqVPqoAMzabk6RjSuJivKu8qQdP/Oq+/bUyOQQlhVkDxIQDquKbP1CNH
3liT1qo1KzZNp0VIkUtD35tsUGO97/wumNJOLWas8xVJhrd1NZjI6GYMZn/Gl1Wf/i8b0z/C9JXG
Ch9eXpHQVqEASyKPU342panFaE7isV/THA9LP4+9HbfVAiJi71KVmb0r48uC0OSmGcr8XmO+mPwx
DWfGs2Vl+zFAcT0eNDMiML3non4s2XaiyUabGb2zQxKIPraXMy3noJSeCP2C3fNpxHveoy1zbKlx
bi/xeJVDy+1m9IwfzDWZo2z0FpMc6aKPpz/gza8+lJ4al60xe9aKPrB1u/GpeQ8v7JFgbGkZlDle
U6890MF6S2PsdLA6ktP0KcsbskApd9Eo6j4STI9B58ZxwZXNolnNQzDooY8mIu+/vxOPmcTfFxg6
tMFcM9jIiLCzBdaVkkledW5NBhdwUpkDTeJdo5XakZzaTd4keVA0sr8e4/Ewajbv5kLr6zzV154b
04B3XhFp7CU71dtHW4lpOTWwQJP7OKQGZJ+aeFfEc7xLY/GhbvJslWWTgvUlkc/ZEHHh1e/jrgjT
VKqwHEm7MjER24Gw60KSezWl/SZtBTp4Fg6nT4VKkm3H3XWveBPSdOKL1sPp1elQpuqAY2k2g8Hx
wnGzE62+BRjdoezGcd12Pr7vmZ5u0vhqDIS71l2FV6iY8f3curBobXql8roJhgl5C9g8c9QmESem
DP2uylc18m2IcZ2EvmmbZQpualPrfMPYXFx2qi4uif/H5IiOxhEnl6RM0XKeXbkBBxch7vIlKHcW
ImKLdTq1bM+HJMr3BTbdnkuYfdeU2SXO2rAiSXJT5e8mr3VrcG1tkOJ52mnb44POAuJN04ELdC39
xov62soIE632Q9rYDfON2JZoFAE2Nd5Ap14edajqg4FNZoelmwKeZu3eZSrMu3naeikb921ZL8vK
0XXRxg+679/I2sjtCSNepjZsUoojMbTdEkpw7/1U4W3SlGUwDr6/zzuzoZV3SOpOL4RXij141Y1q
RHYjOrmruoruU1xkN7HXZzcoV2lgUHOg1jQrz2vwndMiBsssdchHtsSEJ3u/BhkbqafD4MFuIWwa
A1dOeyJywYKENTeKZ/nGUItWru5+z7pE79sR62hSrg2dYKEq/HE7CTmEdAIvn3tJtZA9I/CQMt+z
46GdEF3HQ3ooZhEvFe7SMDUYzKwcb/NB663n4+xqRGmyzHtWh7NDWaC5LTd9SudrozN0HfM6yLI8
2zSTexhtM127yhuv+656q4piN7uOrmc80luGGu8qGxjEG3BGGbrX8wiLjI26miYd8LpVW7+cNy5R
4up08BObbZQs0+B0Oistny4UPsjR9YNcnL5L82wQYKHGVUXMvD/dDA21WeRLzRaqyuSyEqgP66RN
buzxUFaz3ICSpMHpdGrAmFqajpfM8tXpK4Z0moQD3ra0GkKkZLoipEjuCp2KVVIwFIKB8W5PB5T7
27Sc5gM63pFK5Nal7OKA1peipfz6dOgILOjEpg+ns8rK+QDiRSMUELdT29dBn6Xl3ekw9vF7OQu9
nMBoB63rxjjwcoQD0bGFLatqO49Nfa3KoQv8UXV3iRYLcLDz3qv1NndUvcUZEkE1tMMdNX2ETfK2
1pVYp76Y1s7Pu8Dw1i06V+cBUq13cG3hAjcTE45xU7+XTR9m/OOQFdmbboJNjPo2ZKX/FvutCqWp
xAazNAtcw0TUkPFDaZy6tjIoBfldVrS/7gMWu+mt492OcbcSaWrXPC8DrZN+PXXYBrHyo9ypclfG
+WYEvVh4LQt8N5Qbv/SbRTt0/iKr/L2zsQoyYe2qYCVeJGIewklaE6hmmFZlVczLZEBj0OcF3qA6
+0TAtC1VPTCwXE5G5QB2whLJQ7yajVeGKdVRZcf4Ji2r3zvq0iUD47uuch1o6+TBeF0aefEQtKiv
VqjOWehN5E3e8SkA09Vc81TfZGi4j0ePL4ZEyXD003irsNFRWap0Ecvkskwz97SaJZu9zaxtgOEt
4k1dsCHI8ne+c9016niUN3XyZJ/mUtL7CfaybX+TyKtvwFMdKjoPO5UpHWI53gk+ZCvn70aoiq3m
Er6F0J0vLB3r7TCMv7OWzUuWtQdHhiR0AxgJ6BmI2KxU2NZDFbJ8XqdSNmtM07CHH3iflPMdTxK2
z5JWLbSmZlXoNkDjoBZIZd62acIUtzZUKa52gN+1TLJh1yXiWtTzGBQoFotmKrxQpmLtl8YGHpah
g1B4pWOtAyZjDoEGnZZzJZtozBITeKkeQ+vhP5CnLcSrblHneRUO2pld3tMc7urS/UjxrkvlsGfJ
gmI9H7Drd9rk3rt5Xk+qYtFA0mkts7JY06w+zE7qJSRk5Uo0OlsyL93Ow7RMi/5dZiYIV8b4HtEi
TArk3xXJFDGXogC2o/c2cYmM0tGslOtFNPnJfC2bG+vneBu3WbIU9VjD48kcoE6CY+3nnRxtsUmn
8egIcHmFKsm3qpwvszwPkzgdNkVT+dtaVhCBJ+BZp9qofXqMAypvOXa+3fKE+du57UWIEp2bD0ia
IkJDna+pqy+bkpgDUo/pQPttHNPfIKjxN4VvH7PceGGDON14nbrCjoqtP812oXnlL5IyH9ZO0PGW
sxnvtGDgjmXXBDMpxAp1o722Lq6CXnP2YFpZv89E+rYvBn9LWyvDgdVZ5MrKC6F/gW6YS+zWxVvL
bb2SbekHMuuLDWr4oekXos6SQLdmCry2WuuCX+O8MitPRXVdm02j6inohJGRyPM8kCK2m9PkvS5p
b2qnLk1Se1vUZFngTwaFncvQpaqK1ZxUeJmq+75vLJiBPtvQbgTvL1m69rP8fZNO3mVXtAEDySbP
dlcsT9ugZVm1G9NRRip38dJAjNq4nq4Vba5K29v12C7b1qs3pq/7dT8+Wl+by8HIIZpj+6meJQ2G
BBx47tdhNTcbnDfeUibGrktD6Racml4wAC9UuM0gVdVNkBZCRG0LptDF4zvS1zRMJxChyKoqKjzj
bUgOu+n4G10c61Br3KxgB22oo36g5pxCfpt0CxrrIBkKfzEmHfieRKnlUPJ9pZtFHNfevuy7Mpqt
X0SuFQvYJiTqujDL+WPJsvk67RYkE2JDOiVXNmdBySa5dbUjQZrJfJUBVxH0PIdUqy/v3RA5r5GL
pLbNbhgiYVJ6bx0OZGKDanTmXTwP9bLL1D1xsQ2yOY7c0JgQpkMDsBt2CX8XIX/jJvTJ+gkP4knk
t9ZVMLmJPvS9N4czruol9joTpl4/BHnX17syg+eUPqhu5wpwTV1+4K2A2JRW+dpLxyI6nTrXj3vw
LLDEvdylHfio3i/GO1dVm8JTi74Z+KXU6bCrud8H5cTjSwhTSSRIUf2G0/jaG/L+kYp2A9zDpbT1
GBKmitBWmu+IVP5Otc4tUE+2I6Rxp2+yYeA7ScopaGZaLPIyqy3sOLi3Po1y9c72igWsEmlY6mzY
W5fUkUNFHeqqG3ZcTEmQpZAmMUvg1Is/KkzK5TDUaJn51e8WErJdn2TJ/vTpdBBpn0YDEi70E+PZ
oEHM26m8ChrSs+3pljYrtmPTeatxVp9ER7KoR9PB83O65R4nTwddAnpN38RR1os5EJB+Ta0O8shH
prySc/YeNfm09NABQ0p3w5rrseT82vPB+5i4vkUl8dcNMDiB10/17ek75482TGwvV21NPQilPbyY
p9TemiINZdc116ezGOoBWy77PDidJmtfJ90StrGOGl5lCy79egFbht4UnNCbqchMWJQ2C9N5coEF
tmXT0CkNR47HAxq6vUNJc5fAM8Bt3EKNIdmaqanWjMF0rMXNXqriDY4Hsced3Eg2iIihOlmiJMW3
XYHRbcpxyFqYYNwptjQDggyMJAugpoaAuKP6SL0gtVhDumH2EuxvCK85mMD3vCvcKrSdZoS2w2zm
Kjidi5qhQLC6iaThQQ4J0s6bpAxJVU5hCyTalnnJLXXSrmY6yl2djsO2h8DODeO8PR1MKV317Dyd
phT0bZwXBNYZXObEHzPcTguO11w0aR00/k1Zu34rQIl2EJf3wVykQVXVKoIR+U6kiV2NbXMg8Zws
Seb/5qEZ1EEgHUHcsBk1zxc6k+XCJdWeuPI3a/gfsUXJzivtGqmcw69l+96gDIBNbtCQH9ScHayF
dKQj9xDhrXPsDmMGU50wg9+uMJhIWu478ALSH7wgn8bfmzItwobk7zzEAjwjGuZ5ds81pF6WbijE
aH3MWdh2JgMVVB/8mT2IWawH2b/xdOrCfn5fIT5HXGdVmNyndZwFfZeblR49yABlAru0nULcDuuc
dTcQnLxLjx6mZMNqMssWkSaqmzXB+SYpN8Sm14Xm8aqLIcIlbRJgnVRBPBgNtiLZe2zaDKKN2qbf
ohY9GHcLcX68iJupDeYRohpsBd7kNCah34/rnrFiVfYeXpccdKrB2S5DxoZIukfmCbfkfvEwFnMd
wDsX74jh3UbXwRhDhC6Tkm+Aagunvoxy4JS24mguT4fKj7hN+Rrn6rGdQc7ctauG8g2WHVpAJeGG
Z6MKOluExOA68HQtQ+i8WQ69rIKCel5U52Sdc+/Wo2m7NE0vFqMp/xiVgyD+SO9UMmwK+RYR5S1i
LrOgaUcV8WlWgW+TOjBZYQNwnWHWQzpkKvwphqWuh1hHswd+28MQCHRF81C8p3ldXdeoasKkGavl
kUHW9dx9BMNxBWYoDWpK1JX0Ej/Qg2jWtDKfBn9kYZz7ZIlH5b9NOD2oxt+YrFPAgHK81WXKIL9K
6Ruu6t+sy8ptVkMKzFRchaka8j1p2l3b1OKmEMfoS9vf4XXV+h1AcumV8Vvb9FmQ2eaBuy4PSt7M
q3bws5D3ZRxmaYECH2wIJO3Fjgk8BrKkQJgJmh68UkVdRuyhK0qxbDvvbQ/mB/7GkdzlUy8XdQ3u
S8a1jQimNoxtnK670lOrGd2q+eDqzKxaUdc3WQaMoR2DyhU8gBegBSTlnKx6PAW1iat9X9YEkqU3
CHdojwZaR7CFW8iFGlhEYnes6eyutqyM/NI2IfZQv1F+97sG4igYZLs1ZEyXYPfAfvnoipZYXKdA
UGuPX8t807MJPdRoaMI5EWyXl2pa50j/3kAstSp6eYNmfjnHJAsLH/sriVMclL3yl8XQd4vyfgBS
ee1leR8BS91cmSa7E6yIvDmWe0CtD3Mf+KQY/s7RQhZAKeemioSb+Y4VoP0bMRbNEveii05+I/HI
GzX5dAOBwt4UyRAVLcy+ZPmN5EP8xuR6aerpLfxViyHSCRkCNLkGiGprwjnLdYSH4gZ7CuzWmJgt
ngMf13OYkaEM2zaOQwd7OqBJc9Wb9lB4VR2mOVwvJohpMxTHkBY166FtSBjrWAbATQxdMQaemYco
qUe6xc6A36yEWcZifiN9WW+hlC3n8PSxxVldBm1Mg6yrf5eujIMR3Rutll4xsAqskMTbuirJNq0h
p6wFi8rmDzmXf+RAUGxniAF10BNfbk/nmvTBmGbphme12dZkNFt7PJxOTweG56wM/uPluObP7x6E
apfTkN5Jole4HsKm5+9F0biwZSXhC+6xZTXpYt03lVrb4w3ATG1nI3PwJlNglS2jLhXN9nTo8wkv
p48p5OAUhSMEa/u4dNmm9CoIva5cDdUal/U3Oq73hcrlVle0DMu6epiqMQk82krY9s7bzuSqrZSD
TNOTC1FYL8A8HZZJks+3cVPpQMRztcRDciNWto2ru0z0byySdNXDHy7bIt+vtmOigtFaspvwHNFV
rQZx5yyUVVQv36GxMvcqnsz9LOpAJ2OQ9cPGM7zYDlROh3TKmsgXXhsVpg4SVWJYmnIboxStk86r
ATgHTMakNzOLPWC0u4oE3uhVW+hyCIBcZXcjGK66LrbKzB8BbAEm2/M3bNAykCTvoqyefiNDpw5D
OtNVqXgNiWKYZzN4Y9sayAAnFvVGAq1bArPiysRc+Xl7KY3Ru8bplYKdHHlIK7grA4JoTHGI2gWR
c/Ebryq7izWQDXHW6qiFetm+KPWBYuO9rZUclgJihE3ZJf2N8tR8LD90H8YiXYm5W/Vzx+6ESM0K
VECv4zTVb42Od1rn3oOLgb1jEveHsUrLA7hoSJRUv6ghGH9IauB4XBYaMbL3fZLe8DgTj1U6RH1n
QwI25qqMab/XSd4EFk3rhrX8j0pTCamXD7giINJLl96qEQo6vQOSFxJqEZmkLTbEG2gkKjavXazm
1azBdEy0pOBbuhaouTky9ZCvUDOugOJot61u86BLHT8kTVICH2hw5HHn7YX1kmhqFYsg2f9Em3YN
CSXf8IbmQSL0VYF7fA9k2zYBQgFiFDXtfMjgJmrSO9vFbnE8Ew2U41zViUMHheFgrGZvbZnrFmzS
9ynkCGHuIAtObJWFuezNiqEu5PGURw4i85sxuZxyX1zm1oAf8vgHK9tp4/+ux647uCzA4+gFmY/I
rqY1LAz0AmyGfPSWtu7F5WCrS5nrbI9LVUJ5cNxBddJswGZe9jh3N6TiDwWDkJiVVWSA8b3OUeuF
JAUnhUcZNNzduhaccZsgGY1y/tg2Vb9mMcsDD8jVAOpWeskRFHCtTZe5TdJAjFl7SWUxRPngIEuY
UTAUk107N71P0w5C9MHiw4mWgldJV1A24rcYPTSU1UttDLiwTv7G66KO0jql2zKbfWAx6qUjBPbY
aKHqmcxvs6nRazINd4DWtOFaQQ5U9PNSE8cCIachUMKRVZGgeYlhg4GJKEOeq3AugB1uDdyfUvtO
daIMeygjNRNyu77s9kBz+vsRvxeuutJ+a2/SWTtgoJPu0qvaoGLg0uzQjit/ej+p4aC0Qvuk6BY+
LO92yvRv5SyHXc/5Lic5P+hpeJdoz1y7Jt6L1IEGDrwI0Qglm2LiV6ouvbAgPCjmpL2agdpOBFRs
2OCy5WyadNdl7nbmBTDp/seGjgvtkzwaEg+C7ZxNi5bqY6beATPpSYiPq4X7H86+q0lSndvyFzGB
QAL0Mg+49OWr2rwo2h2McJIwgl8/K7P7u326z53TN+5LBplVRZFC2tp7mc3ihzsoqYvULuMXd1nL
0+awKjWz7ffzHlqBatf2drqUavaSpgCS5myXRUVs56/aT91hKLMbcmDaNkjFqMqYF91eh0t3mOU8
JVWkyH6VGA7IGO+qNgo/6NcVQZmJ8X71Zn1cZ/lcWK+6q9fBO8mRpIGibmZXzmJZDv1FOAnhqCIh
Wwn2Dq3yckXhWQLQW6bJ3W0G5T+g4uEdoj2ycLfON7/uPo7bYa2q4+TT6i5wwDUjSTJB7Grh3lcF
MqEQzNNDaRAOfT0651o7OKlXPCwMYIDV2yWiguwnM8mcoAjJCrASSbBh/JDYBqeyj6bT1PPXxXK1
U54WCdGd/xrSNUXgwR8NI0tLMfEZjErtnayov81+E+RDUzvHbnqqbDS9n1f3/TRihw27rduVBLeY
NpTsBr2Vh2Iq16QEP7+2oMZIHfi7PpyHZHHd+S6w4IAHJH71SM9bMYQHbvs3SuryzIynkrXzeNYM
wk/W1hSYhI58jHCKtIrsFnt+LXZuuZu2IpltuK9Q/5/MWKqY8TU49cgZxQjgSM7euEOFqy7Mcaej
LYGasp5cqjJ4c1s67RGr3kBVOADPe2Vye00tiAbh60UG+JKH2edFQ5vwdaGxHZcqw+7gjCBNJIAT
QXYztt4jrbztOFA572i1ngnSjbN/fak8RGRdTCexICMc3EjFE2ipYxWAbB4q8rK0zbgTtVOljjoB
SW1Phd+RxCzOX41QCvyEGF58Gs33jpQ7Fn1w2cpejKODlw2g/7jID5U7j5ewIfrMJrEPF+KiRKzF
ESOyAaerXsZ1YHdKbeDzolGmAsDZqW1oeyqLJko6XdBEEdWdrOOhQGztxamR8pUu9dOGBZNNvaL6
FtSqyaeS0WPgNtGBj29t0YM5ILVIglCaNg6wsQNu9XCom2I7VnIYMgHIIg4MAgYu0B47A1Yg5obk
di4A+oX1ShPPKeZDDVxIL0ro/TAZlYqZ2biHliJmFfaXzROFhx1xWO5KFpG8bkDEz9346vnVsu8W
Ua9gtEExNZ2/XIoq3jhCsjThvVba3I/Xl1vYabCCoUOR+9Deg7RErq7GqLsLrzQ1tcRcmL33Clbu
oxoRvu4g6llXIu/L61FYOd9kj6K7G5dgvzQE3Cif01k3+Ex0l6CfzZnWzS5CGnvSgWXZsMnmUNYt
KoWyBMsaogLl/munG2yTUK1nDhU1du4iuCyjrfdL616kHY/cdO2JL7I8KLeZ94h7W+ZzEgCMbc2u
6bdPZegXqJBb/jyR6oJGsu4H4W9dWi5Bl7kbeZgMCv+2nQZoUKRNTKW6HdW9cxzc5uNCvDKVCz8N
HeuurHn4xrsmRr5/hMCxeNEjOVWLXU8Fm7y0rMMphsjny1pSvVtFv2RO6Z1K8EYfrFukWzAGsUZK
ekeGQlyorQukw3NGAaAcZ6R6JOzJZ7mofKtasAdIQrsI6F87ORrcpgdkZzf7HotbZfhL3fEdL8dk
Qe56tg3whLn1joRoda/c/h4QfSalN3yys/uNFdMX1nf9XnCzvgyApwEtvFSDX+2XEeDSbT7cZoZw
hx1FypENY9OnXtuKQ1MEWOdFhRlv5CvVyk0iwBk701H92KEyXUtPxK6/jokCVAYe6uNcjiQh2Ddi
kPH6XNTkBQS4mzYd+JwZtVsOZAtlH+jOBF03n2bZ0oPqgVTUdpPxrHv71nH2zTEbPmoad4c803vd
JmSt3eZtu1sQ9nuwSlWEnI7Z8csCWcql1cbdrbPq07UDs6lrz9lNTsgumwnfyr4fXzoYiS6l771J
9RiA/38OJKteuCZAqLuK7MqaQybAXX2kyzC4gAVweHvvQ9b0/WhbuT7e3pYrhcyqqjj2uhFbQlXz
A9rIhFsip0Ydby9dt7wjWjaphQSD8mo4TuEA5t5t3P8cStDah2W9AGzuj7cXdq3U+LXsuh25U4Xd
ox8BgGPJ13Ed+d0R7jUuAZeEQsbfj7sqqOJC+zWDRKE5iEq0x24hP154VIUyDtSJjMo9GH/6KsdW
ZfW24gTLunXH0VHd8XZEZB8ghgfv6pCVTTwDNDt+P7TXw6rwcKEholFpWJuCVx6OBJvWcbu+3N7+
fGFhWWVKgqutmOyPtxPcTvj9VP/1maY83cKi37cowLakkY3ImF3ebr8mb5/dTiDdHpd0u4TfTigH
iLMgZnxTwEiPfbDgRjh1qY7f318/LEpnA9asoZ2ZfZNETdclZkaRD+6uP96Ofr4VpYNEtRiRK+E3
fn5+G/7fPvv59ufv+aB5ZPzzzE3BGmAH3YTUHjew/HkXb+8dZ8CdqExxxOR3QVxW9CiopsdmKQM/
GVkLQQaXu2WJOKDD59svOPQz98xwsKEdzImT9sd5w63D7Lj9C9HPHZhh/OR2RMrIZG49fvn50e3z
6PprtyPDI7Nbw/7w83S3z7+fs7cA/ugA/VzrIQgDwRuPtQl+HN3e3n4wVajAGznRpBqeOcjPwziU
QHDnoMm4g2XVqNYckRfFXuE3h9ttLm/T7edtbWQ+XxfVbSXZalLH28t8PaLBKsGSVGXmFIs9qqGz
Rw/wPEA9vP35cvusLTdUhg5QczmKIR6bts9uX6SosUhuL2uoi6yQ2kIuEnWvvJ4hdYJeoGEgkKFz
0fFV11Ta2Jc6D4NhiNcKcB931yxqw53PGRRb0YsTTToG3byr285iiw7yVik0bi9fSdc9+RIQ7GKz
FVR+DOjcibeCQHaw7pCgeaeIocQnkiQrKrwY1OFrU3n3rVdHubfKrxFHvQMi/DXo8Q/b8cosYk07
Xf8uWv3D3BmadKIsdsb3LxTTLYYK7CILBfURs2+eYvejVxfnghZ5uV3B5kqchQzKY4gLjJc4XM1n
YHHgykGMxhCAyUHgzuCE0GTExoxrNgqg/6uiQDfHrGyaFqIWGRxE4F8EpTr2p4u9csPT2MYmqO/d
kJ/oakQCtG4eFTjSaU2Zmd7RRj8AMdtN4pW4BUnLNfoysHdj0AZJP/KDKeQXROsUJCC+T1HtaieC
XkutX7YN7D1tcbtBzEYrj+JiYK/eEn5y3J1r2jqx4fglGsGzrDx0Yg8Nb2Jh5Ja0Kxic0kOxgG28
ok1csqlLqknS2BFuNgEDuhSi+qgq1aD0aEhMPHvoIbaowdzMLWpLIR6qCHxisSKV76iIwyEcEp76
DZ0SsDkAZNBIJF8AoNLRsVc9yobSjYyQOkTPTRPExMfIGVRiR+HNB6eY6iuvUOZD2YA/5+RDH+w8
jjLLb5HiD1rkZhaP1XjX9auf9a1MKJ+GGH1k2nT0kxk1bWOiOkX6BSIwADnok52A2Ca2Sk1grIBK
el514dp/XkePJyIYpwTaiCdAVBd8dxMPawVFcYW6KqwwepqTuGabFw9B94bV+RcZ03EDTlobENxI
8A+0wOQixNuLjYLD8MvdNlcqCyb3MwoIgyXrEZ1ibtcp8sM+BS4f21yMw7t19Dtg0tXnaljWGJro
FApJkW0sVPjC5GkN2VcRiJQtx0E6XaJHjPGkXS8TXruCRGnFTlu6pxB5JS6UO7nrKJmP5WhfvWby
cus4a4Ys2dt1ZeemWvXzvi4sT2g50he7DlAlud1p4yXUAG3LXraOmEew6vl2LRtuHxWSx3payJPb
rQ52IcYzo7YPnvDYpd3G8BDWsk1qCrhgK7zwUDAbvjhTqcCgCzcHrwhBJxMvFuriA0eRGPeqwwL1
qxDgASOQ+1AvFfgGhg7dIw267bksh7TXdQ+lj0DG42LacGj8oGuBXskHjQZkwswv1q713TzUr9go
5pfby2iP1hr3ue7PlcCZauV/VZHPUWOJ5SWkGmi/W2Ar3L41VTUdvWqpHirfieKlzf1BeIhVDd+H
4XZdJk71VJThsaT+uQcxG81sPqmNgSMYJyduwyd/9MMnS6p8bbb5wZ28Z9XpL6XbcvxoBVa9+t19
QEeNQp0sh4hIH1FDQ2zTE5uSVg9Zy/Wup8a/I6js5r4bTxB+f0K+I/MaMCJwP1shXaTLOazf2qGO
kP0vOhPGYhYsLxB6jLE3L0uMbiNInQakhY17UUFEL8xb6aXzIFe00DXkgbMGWMk1S4BiN4D9w6Qq
SnKmhD6qeQa7FBQ2A1xl4t5559s5uPhjdLbQXe23TVVp25Y2hVNiSDUehgG1eltm0Id/WxvvGcqK
8nkEPF+KsX0NltO6Gf7MygBxRb5rybqcBV+HS+2Qp5vqRmmgklXvHotN7+cA//7flcXk6hj4RbiN
/oMMLbnh5kB3aBh5fhVub7NX8yr0h70kkdwvM0jvsRVODM3gawTR4rNtjU71tubsKu6wwVj94RK8
f7g9oggN3tBwBM32rxb83+TsXJTjVEPQv28dyJ3E5N2HBSKAs5RVio3sQ+MhP4cgYMh5P5d3lBcJ
91qSOEM/J0b5LZRxRXm6ik3dmbT3c1S8jCCXDyhX3burCvSGRv37wHlXwfVvAxehVRDcE9DhU6je
fx04uBkav+4tBo6PQdYwEh2KWdwRf4PsvW/ojs1Rn9qZHOZgLXcom+SHzd8TKj9Xy3oWhvJPNhtI
VH4OPPetB5gD8Id9g0CFUcQvpMBAYx5Mz6q4raoN7uh/MzdcfTz/uH7uXZ+8wgN8jZvg/BfFfg3P
DAl6hLoOqTt1+rQaDb4E0yDZVvcAVUaXQPI051sTvp+DCuGBXuqRj1nv9TSDtv+8RJ+ZrPV+C6L3
/IqAqHr4gJX3UNth2NmhXxLTlmw31vSOjs0Eqyq+xA/T1cP34f7uHPoCfk1jof14ys1/vf2/aOdz
tT2Z21/9/PjXtzjHj5Ne3VK/vPmHdes/RqXfzFnfn7Hz//nh/8y55QeIJ3+7Tf9wbv3joTdXO9SP
v/ph3YIpMnLxABAA3GiAjGCF1fLDuoVuCVhI6NmH7jzfWyr9tG6F/we0lAe+BD+BCdbHZfzHuoUe
C9Czw2MZUDRY5LjC/3zJX24A7Go/3v9imoKX+W/TisINyGDcgkHBx+lI8PtiRhOHUk4IaCd+1Y6F
YgQiND4x0uk9U3bNUTSUd6yr4VTZ/EMHchPeozVDCIIsnC6Xvw3ff3c5v4a375eDZ0Ag7QPLHOGx
Eb+uUolBGbyhZSfYt6N0Hcohr70v8xoO9273iQ9iSFiEvcGZh/uFL80fVhn/b0YDLfgwunDHIYv7
LbpCqoL4jiZ9J0h3P/TRPD0zK/bBaLrT4oomW4KxhR9gPBs2V7s/fPdfLSO3746pgrkChxC6mv1u
GdHlUhaTJPQk24V96sUqd8HqIxeHwLjWlffi1MUJaI7sw+0IdPJr0DZH2dftqTYUDjJT6bgo3TKB
KHvb/+Hifg0/3y+OoDchfF/o4I0nefx6YxYlAXI7mkJKbXRWG5ioGjXkSgmSt6ZyYgBtBWwDReqw
DpsuEK5mKpor9AzOxlkPkPuqxUb5v1/XzW/2M6zfrgurgXCPBQRiwOt6/buRCUIU04KCoqdyFnRX
KGFTMw5u2gn+lytl8Urdeud7jZPWG2wOppnZtS5lxxsvIvempt7eR9AMGrWe1nUMoV4TU7KEBUob
cuSANqmdNETuyotXPCALgsyKnJbAfg1KHTxO/YdAmXDPJd1X26pSPC+j/xiM/NWpPfrkyOEBi0xe
OJwT7liTxwBJeFN4wIb4+ng1RN6ANtE7PaCByAdOGn6A4O6d68Fx8u+j9ZtR8zpa2DuuBk08nAhN
8q9NQP8+WjVEi2CMBT1Vfe/mBTa1FMnqCDq7AV3bQA8FPqxOqj5AXoicrxelgp/mf3ch6LuETvBY
6VhQvy20ooYzD9I0emLRuBwnt7y0rvCftsnuBm98XqHrhkHFnEA9HsYRjr7IsS//Phi/WuC+jwX8
i9eWdXgoEB608etYQHmhnaCf6GkW5V+Ot6cgbxI7rQc4Zx9oVee4R38Kb/+MtgHar+LBHbgPBFvC
b7PVnVFRjF5DT3i4wd7qnqWO8Z77InqAhsfJa+5up5bVd95IGjCE4cVFCasV8d+0Zn9YOt4/403g
+tc+vkiIcCOuLbD+Phki4ZN5c4h/6uUIFc3in30+XqJmS1zoe57caP0CrQMS5C6skqZakFjMHSx7
/XYwW1elfjmQC+zGUWxWxo5LtAL3CZon3+2gvlrrKVZaigNq6TNw2zWHZiJhZG4TLLfpD4ZG75+R
Gy5o7GMo4HHg/T6zBZp3ChFIerq5sLptEPdaFz7MK2W7s7UbK8Gj8+CA7lasoYfGsCkTa/DR7wf1
ZDaAhpA3xcMkuxzGGD/xF2CI/QCIBATraWaec9eYIoPWA9K2liBpnOSaOWsR5g1IiHgM5BqzwQDG
4Eb/Ifz+6iP+PlfRIQYdrq/TFWnsr7dKQgdiWzlg3kim9tYBFee6uNybl0HN76fC9n9y017n/6+R
NcBuhB5peCgg+gX/vj7sAP+LDpV/qhi3T21RrA9DpR/IoGTMmeY5b+FYKhsf2unrS+QlNPgqVdf+
YVMmv+492OjBSHDASBQZSvjPlTqUY98oBQ3/KKSTV8R9ptA37MKggArGVnbnLbWbD3Asx23h+BfP
GOyERvv7yDPTjjdFWhS6eO7IrP+wabPfiiFcGzqUgAxC3+XrBPzd2zvIjV4fRMKPircJUKcQ8rmx
TsBhMmwUfE3nCZ4TXNvFDT0DaH5Kh1ZE99d9pVgaL/NU6MbF7DsnKApFHNhqz+bCzwlXsHcyvtM9
pnHXsXBv4UbjyMqAjcNFYz38Yb2i+PBWcbJkgo5BNcWF14rcRVWg4IGKONxf4tEtongoIjhvDDuO
GiJmU0fuzpauC+0o8j5ZthAJSJsr3bcZ0iOZrlvlpXXdZ8SZ4VwuBvdh2Vek79G59l8LG7QO+2Wm
MXQThRAPjV6v7mgfT6P6bXZ3ka2pbX16LAoCAR4LXt2t3PIe/HAOKvbeh8gVm/bkwmI4QjuLa0/6
IKgTZGglFLdaLse6xj6iXNtlVcTK2O3Vemz9VR5qYMLNuHrHalyAfrn0Y0vbw1bLBXOH9nF5leut
oNSPeNASNL9utWukrGIUWLAO2DEByxYeu8jUuyVY7mDbLZK2gJIicEIDEKVYE81FnWwblQ30OXo4
AhheN2B4oIJu720NNZLhYQfhgo9NZkCP6FxsOvG3oTw4zTxny+D3J9gWKjhfND8udi+mZb3rli2H
Vq49wWmF4s4LxvzKQqbDIk+jsn6yrdEecaN6DEbf2aECBRndvWsGOR+2snvqI/aEuFZCSJMa3cwf
1wrQdFOa59ID3juXQN0gJLHJEAQCnGIIbUVLH0aQwvcL9ODprLYyC9xhOSD/3ynYX86tAT0wsCLM
pA+CCIgyP4+FhsyXLxXunmePtJtEoraGJiAtkPa0TgffD0lgyH4fus11Ak9N4s/o4ItNGJjpx7qr
3/ts32ykysgED0o4VzDN0gWCzcV9189FcZgI+zSNU5MNpvbizVkBoBNx1cc2cASHrhOP7ewfYciB
ewQGI3pg8101+cHFcLDLtoevS5ukGXn4vBQQJ/eByFU0jju+iQBi/PUV2qnlbGt/7zG3PLht8K2z
0ZybkqusCU0f+31V5ZRMdRpC0vEwzwQutqna+40pP8puvadRt29FNT+FHu754iORH6enQM4Soscu
iAsmukzVTYg0vnyhUoWPJREakAcSD8jzdgsgmwMUN01adc1fJjDFkzOLv4TriWxh0AXNZcN3kIMh
mYWX9dIVb3IAX9kj1lRTV96NAiiqt0XR+2XQBdj7i6qX8CRKOuyQqMKHLcIlI83sp8W66pdpnjIO
39XkoIMD1GZPUVvuWF9amD+CxG8rlm2DO6QBpvWBcKmTMYRFIxruPLWBZG/Ytsdc84FtTshnCO6N
zyNQU14XYSk1S6qKafg+w3Xn3uAq0P84Ikr8xSttTv3Wf+UF9mDOt/5hifo7RDIvHcqN7wq/lgkz
7nrkU0DggfrsYGm8Cv9D3S1PXFbeeVuQWfiopHdDSevT0s0XZ4IjRq3qGcTCrqCLeBiDMa1XAz6m
bknK4YLoIqi4Wq1z40AjyeXcH9piO5kmXKBWr8s82Orica3VJ+pbs9eGD3tTNJ8E9IMIGBxQFVUP
+IJ9PNU6PAhPfIKkfD2NEKU7dIYEYyJuKno/gv4rGGMK6flLwTDDuuoIDfD6RsWz9irMimkKv45n
ts3lU+8ZNx4iJN409PW96SSUBTDkNm6HRhrqL74Q59IwPPWiubItELO10/a5cLsFeqTVZExe3ZWV
fl+5eHiSCt+ZHnJ2IlJAU+V90LdNXIiCgsXg8iKKJVmW0D8yg39o+7BNQB5Xuw2I7x6k3N1E9bqD
3tHNAP8qkGGlm3ShU5975bxplMM7Bh1+ohuTIBD0X1qkFLE0Mm5h5H8YZAFzVCTPLbSoF68MJGZm
9+zaUuQBB17ubB9LBtKjViv89E7YHNQMRkjNHzWEJxNUHrwzYYLaSBeQCiwJhjQ4VxH0aEZcam7N
o89zaLC9PBghVaNM11h2vcm0GVGG9h556UKIc8PiZQIvE7OmfdW0tmeHSAEemX4rXLvG0bZKlNG4
krmbfBhiBsjbgoW/TVwC6ReISHXYzGlXuizGZt3tK7jkrUZ7CyLUO4sMLSYUYh49TfbczvylXFWF
9TbvfEvovVMGmaVtlCprQDB2bH0prhg0smvqmjgs3Luq5/LjXCg4wusiJxQ1dWvZwRjlHOaRPCih
8Od0AhRpogskfLBMLfmtOOtQGefeOGLIAHQPAM1hG9Aw/SeLtzXIF5+hSOpja6k6cESnRynise9s
RtqInVa5oVODxpB53ZxDJafBHpsXgGPhqWijHtw+/yjaoH9q4YVHT4N6yYIF2HznWR8eCTLnQ20z
6yA4+ZvEDuGZb9uK1g4dXKWHToBQdFANgaJUU9b1uwU1Q1qWUDNCWW0xSbzHAgxpEjDUEtwTJZYu
LIphAC/60DUvoWObs2/O66ydPe/VlMZmKNbTtA2oFgf7YCIRa4q+EaUR7Dx4zisEHzRGNwR0/ACR
tbMTGoBQqbHn69DJmgkxJYAbClQSJOFu6N97C9zpMjS5pxb+Xpn1/Yw2KHsLddyVq/vgKKTZxUq3
RJA2yNxCtmmnXLGXG+w/w7W4gEXMfF3BIyJAVu5J9ht0bhaokaLdXy0otDRymH9WZfg4Bqq9jwxx
Yj4ONm+n6DxDCv2IPHzDv+NFxgXLm0GXp8ZQlRZE92iVkA+hRcuEEvWLv2bM3fz8h2rv6syJfDdb
SlC1y2pRXfpjSrkz76qNuLmFfdCxkPF66NRxnnVdZ2Nda9zHiSEP6q+uVuA3REX6rCLnyKwdTtXs
NYne5uWIOOx2KIl5uIaox2d0F+nHtIGk81738G7PPVwkNfi3w4pnW528ubnjk/6qPH/9WMGJ1Ize
Tl/dtNbQjMp6ujMiqFJBJM9gd7wDoQWgbxv6ne18+Jmunno8ySTA5u/V+Wg7ncoVYbGYZbQXfWtB
1UJ+FRlPpw4eehLXfivy1q/qywrhpRcr5bDs9h9rVU67IYD5V7IPTUGWcy24mwDJQ58Ir2bnEsQm
DGraO9PmCM6dJmO3sgPU7VEmpkBeLHbwnR+Yq3EgciHrc3LsjCRbNv4N7Tf+KnuYBExEP8Lt/HUY
QNJhTWcdJJ0pnkf8WTqiQknSwoDpoGlBO7Kca4v57/F80D5IL72dXX++64IJhQodP3gOP4wW1j/M
75YM3ygjH31QKJnvBSwWtt4RW2HvoIDXlzKjc/t+gllyP8sKYbpHPwcSPNnWgo9F565UdeVHyJOv
YJgtQeSGvV1RpfxlO9Dss9d+jsLpHYOSHm3K86sZLB36tkASx/JtqYpYb+bZYslmJuyqZBk+ws8t
d60lGyStcwyj1nhoeCFyTbtUr1ObiJJcqIKYdoYzwfEiu3e7vJvImEcv80LQEsP6b/AIwe2H27aM
60dmZZDD1Qq3nyqgyBhX3Ov+E9wOnyZS76eVfGHZDH1mXLpoYbGiscsQwcdAB7pv9ZszVV7SSjQg
qBjaTWn21YOqIzFSN1lNYFKbGgm60P0MThIpNvdU3A8eaGrL7tYZXaEWNQ5IjCVDEysD60cNJ5tW
W7KsPU3KonucXZVU4TplxB8z4TsERqZEumuF4anjUlcyg+HlrGxkU1lfHdBLodOuUch+g7Q3U582
8ESkC4jjvqZjNs75tXc8hmJ8niCQjBt4cQ8p55VI0b0P6lcCJTRdmodinJt83uyeBCvy3nlA7VGw
rGQDip3R7FdPYpOFsduBfTkbHAix2mIR6FaCZhekhsNCWZGSCh3PUPT1Y7Ugl23KBETiGAfbvZJ3
ji8/TNL92JZtlNPABgmo4MRn3b0Tagg44FGYOQI6KrUUOWKUc1NNKbrVoT1H9Q0V75528IZrCkvf
rOkbNoYH5KJf6Rb0iEnYuQvoJpB3LimsjI+RU1U7z9Dc10zl3aaemo50mQ+3WiajMkeGDhGCPLS9
Dy+rRZQL3f3gqG8rQ4nh93KHsPlOC4iROaAk5rdIKwuHxH3hPbslogUUnzzewv5E6xbtfnz5jKoC
jRpMn4VDNya40F1X+CviWLCH2KJKayjrYWaGPaiZwnYnIMYp2bfFMuwZeAhJbtZ6t1qoKuHfzKQq
sRHUIgN57KfobHF2ia9yf/Rgf49miDpa8dgO8q6KlqcBSTDixwjdhsO/zA5C5awB04P2KXJu4yBy
vlgVpP7Mnv2FwvcBC9ui/a/+0PYnfwJw3oYNdA7VnCrIH7jMBIH1eOt7ZI49th8zBnAQT5/97mFr
IGBauMNSGWaFA2p864DvMr9P25ktcd9/bpy1iUf07ttL76ucF5hk+pnFzQbLiKMysnbm3EdQ4Y/k
A0xmGibd5lwgEYSfet53Ie9jyoYQkdaW77bdqMxdJNicQN1dJA01j56HczoC8lBcyIEJfAvjBnCs
zWgyg9Ntcy7poO9aCMWqKHzs5tKkgc/a2CUw5AQfmIZ8m9He3q9Q/dYeiSF5hBxjLp14CTHGmLoR
xl/eeTN6DmmCcpwCrMpoS48RqgmEis/Vx95yWBas/QQPErZ6aPjbyMPuMvkwpiZodYg8n0FM5MKg
E0cqRMVVPKGVDCT50p/QbaD8f9ydyZLjSJZlf6Wl90jBPLRIbQiS4GQTbXL3DcTdLFwxQwHF/PV9
wMgKj4hKyZJadm8oRpuNBqg+fffe88ydEi6pAnbXklgjGc53y2jDqYkwbhsHsyo3njt8b50vhdl9
akFOedKd1i3MnOZ+K5R9VlZahJxycP0vxiVt+9VU3hFk7HMsqMnBK8VbpcufhmB57idJkRtwHHb8
sPOLe8Euhy0mCfOAGD0e9r1V5OFCe/rgubj+sdZcx1RuC1UNF1qg47MIamIS6UzgO6BLZC1YqBy/
qtl98mxn6MXBMowcuNeMTyiwv9Hx1E9tbA175IJ4mwx9cTCE79HCmvR9r1XatsBAGjYNBDJvTM1o
qpvfwEAad65bXwaW4ZORUmhvA2+vD627MXW8pT7253u+T3Z/e6uYquw+EeUjEfzl+Ov9qoNUoy0E
BG23TjlR6T6OLO6L29PbA4cSSSoe5PxOWioLe7zlkN8GfCVFk9xLyyJ/29XDfGri8dit72tv75u7
5DOpyuRQT624H03tIMhhnwi9i/vbg/PHW64Vk0wUAPkm4b+S2PliF9Zw6N2JplOhxuCIk++C5sNT
byQ0Jx0uoTyUgYFO0KTmTqaF/LbaTzBuKa2AU0J0kGMiMZnKG8jda3lMjl//xql42nrGMu4DWYW5
y7+QzG1ayk9VZeXGz7MuVPHw5I+HoOL849V2vpeaRnvFoIZJdOM8E983gH6e+JOwBO57J59DWtt3
rTPuExLt2wLxkIUTAobnap+O014WGwNMLuiPOWwzudM/Z5l46EGoRXad7Pm2BGp6EaYLp7nACIrN
BpU236eZiVNqmF8wbnyfUwVU0ch+9otJnNRuuIHWHmNiUf03ybZ06FKHtERppLdeewQUlFzJBF6U
aSWP2OByI03uRruKppSOqKXc4bKulCMUKnZuQVlbZdYZa6dDQ0TpRyfnNFgviph2EfjnSfbdxVeN
vsEq/qCWdLmXogAF47VTlMIn2sRZql2d3jjY5mhuOUSbR2IXzhka1+ctqId6ceeZcH/gE5HMk/h3
pzkOHlxCX2v8S889Iq2UFpulNLxnw2EziYUxbLUkJ1vjlA/KcdisRQEkYHUb5vkcsGJ3U+RVARUN
0TUracRJJxRynOos1DTfZoVeElzWSRq15lA/6rTKNhO0T68M1CXOlp1nju9lQgARecO5qKp6dpvm
AQpNfsHMvFGNRzZCpsneN/mVyTT7EfvmGLnNY6WDakli33hykmte+M1ujFPxPqjy3pdG8gMjTudP
NN3c1NvKxrG2mtkNO+6Wr6CqigPhG1L8U6OF3gywofZeM69jeYcpccfPKuDn7duJfUDg+H0usmNh
2vXZSeqPdk2U2EWdHpbBl7QC2V3BTHwLBu9tMc0JAQicE396EsnSHHbTBGRjtE4UqnnU+rbLCcV2
z1NV7T0OtzlWobtxfjQXy+NuHMUOSTLYYJMngwb+IkQRhJjltPNVUt53om/OtahhIZR6mE6Fg8Mt
1y5+Uz0Hc74PtLoBIMP+32EHvuDYsUIxcPCZAvHeyvi75pvpya39K6mm9oLh4tXAF3Q2JhgALj26
k1y0V31O6qsBpIjjtr+tGwPCxHr4NOtGHDvcZHSKBDETgjIl1twwJzYelfQP76Q+6Hdk0o07pRf1
Bj02gAukLzPUHN55+5yxcoY7/5nYGIZXVz0ltp48j2Ou9ikaMA0rSoBwTKhMgL88AYbpjmyFRAWm
om62fW07lzqGllm61rwBVlUNm2FCCbD6ke5IJSLPfzGkRtoho42x1HNITGTeQbbpDpBoCDtbwaFp
yxk4T7shL7FEcmwCssho4PyW6FrmqB8lwX27AFSB7c1br+Nrshhf9OlLNsY9zliQiraVXxSRNv4H
Sc1tMGmhBqFqCwgN4uK80zmHYsPDLc/dyG/LIkcsDGM2lZ1PTiUjJVnWyWdq1Wyq89a0qzvkfHvT
pE61L8kO9O1DwIFsQyCH+BSBgw/LTWDFYAc9Zakb9okbHHylmSfb7N2jLt7k0M+n2wP30XWxsw9b
81lJ/alh2aXVsvhrXGOkZ397q57WHj64C4ULCURF1on6rHPo3wZWjN/Qc2fqcodXBcqK3CVLDX6F
sB/V2GmB1XQehlWU49xP1MXp6zVrZmyccTDQgiZ9gwE/44BB/8S3Lm7FvaGzNOtCm/ZBYhxLK/E2
XVAUR9VyCDFn93ke3Q8lPBLg7m19JSvXTE40GPJpbKGNTSzXu4m4Voot7JAOGBUVL7MFJqfu04rj
JOuXskZO/312SixFjWcRi07638rGno6erc7aMqJVUapv3RL2V043uhH1T6fNNTKtwYEunMT1bc+H
3I9SyZFvdq0xqvq2OPkyeJULHMrUiwmpiN96u3EB6fAbT46W7YaO1ZEjGWmYVtwZLtlaWQaEoLWM
Kgse2aasY+vAKVYUHuAQVs4NKOH5lDSTzbGquKPRlO/0rqQ4pBWx0fPgzRo08zwW2vPU6msHZOOB
+dgFHs19H6wVOlnwoOc0qIKi/TZwljxmKY11o2CJGri4szkeNr296ycHYpnS8z0oMl7vTA/nEdAE
rZ59OZvziWPnxp4Ba1nGURsnImcqiYRrXyWSVugsMCVg32ZLD9MHitWuzyDTZLabRKWGjuFIe5tR
k+gzYWTDW2hsatbX1DD1CDLOXWe35bGYjC3ibRwlsoiQFPwwKaW7g3dIa07jtEZLz6UMpb/oCc47
/tJ86jSJygIoBFBJWj5TiU9ffvdyM7lPpqeF0NJhyfVHg+BGhHNGIRP7xHZt61ibCYgtrYdUMfYh
sFxkbCPbSZNkBM0QMn1puU0WvSbQ3PO3+QlVXcV+I93fGrvs916QP1mcszn4ZGGh1e/E+1rYiJx6
DPsQO/HXMtDHXWMEABTLQWxAJ+KNZl0KgWemu8nbAq5dQr4ZYkoOUMeR9dOQxzFR2x+KZvjBDcZD
nQQx/dersElT4A39bF2NlJtVgAX2iSsVzbcUP89GCyiu7QIprfE4B6XYmvVG2hiXy1dIgs94Hol8
uPHXsYT7kw2g+/C+B+GICZqO0mhHbYVO08GtLHQLfJT1BprmK0b6MZTWDHLLJZIwz6mxrYOUVYHT
apLW7IkxYqoVb0lUDThlpmK3cG5XyjLvvTl76xILxSNvr1nbfyxTx6X4c0ypFhpkJ9zZEgqD9Fgp
9n5GUyQl26l/WdqUFn5K3rXIBcuQD8wwGIja1u7WE2V+5gDvTuNHINcWB4r0drTzMGubMtJqQZkO
kCYjHufY7HjFhDnLIIVLi2KPjezVmSqCKap4c1zs4iRwOA05FM2BbAhulW6zzQv3adHsb7M+uKwH
vnmCB7+bXbveBeYKp1Fq3M6xzWJhrZe39tPJZvz3LR52l6BcRHOalodxbuzYihBfWePn5hOLGLeH
rz71WJnbqZvGTZdhhTd7Y58bNIFGzuOBRwG+DDQydH/fjMurVtZPweJHBIm6g+pGnfzP0OzkCi0Y
9HO2FpI0v0CZ4bXdx3S1V5xkiwXMyJ4njvBnENoW3jmAyVp+soKMmtQFzoazJtuyrDqh5jY28buW
Kwjrvye67jVLE+fBTYaHfgjEk6niQ+CM+UsR+girbdy6l7FgTYg1Cagb+hspEIr40p6HM+7nyCTd
tu9LohGuvKgmIub1Wvn+d7eo5cGfvUOTd96DrImRrvyEJW0JNxQcLEqT45Ohiod0Gc5QgqfnEsmQ
3Gb3sggNxLNd+RdAktRX8CitAABNbweR9CiUZKkyWk4W52CT01EpTa7FZlcrFzl/hmaMbsD11xuv
RUwwSYHdqXJ50gZbPDtL+luvWbRy6qW6gxJw7/Q+sCvTana6LD+qZeCIkSkFYdv/jmXLJIlj6URG
ljjsUmtjVrk6yDQN+9xvENynR/iQyOIVnRc7eK9XsSM2xTdrqt9LQBCkZUZxoCr9MGv+mnrosZCX
JZLRsihsx161q7vOQpo1HnUhCcl55bSlAuwOqdRAAO2AgKX7KrArnAs2pEAZhAGtJogmtY4UjEo0
8INeHFF91l7/YTd6DqHLuHOAlF6sdDjkuEmOrS9lWK+YmaS2ItMoxp3lsEOjIflblRAi6BMpDhVf
vqlyvwirXljhqPuKnlVvkN61fqBHd+S4mieftTiy/CILZ7eR0FZa/IcV0bHMne9LaE5hTlJz19K9
TB2JwjXZT8IoI9fiJFo2OeaFduukrG69TfEDZIhqywZeLoKmo+g1IljS17519FMsrGQjJt8lsxKH
0DnuKmcU0TznJ7w6JJg0ryRW1iNLoocbCfwZWA70MpLZ21up+TUe+M8lmCMKc8W5TlA2WTlDP0UU
paGbO11xXAaudjIPKwlPGdTQdAS3KlOHuIF2SkJpDbeiZ2ZTk7zJvtl0OqVIjXIT6vhSd8OS0y/w
hpmtBn4ooD5jb+rtCmDDHhUAvTiTzTnnHgSzof3SemUVDas2aOujHzpx9nOG97GRo/VjcnL90Puw
BYqZE3ojxLYjS9eQm7m0uY1LcbK9jZcm4qhpufYcNxEpCJIcHoqhjXcEUlYbVr95BI3EJO1L3U3u
FouKvam0NMpdxzzIel/xX3rQKkpVq2Xzxj1DmIhBCr2Xop6NNFsJNs8oa51SkGpdyRWadJSFKoX9
pnX4K0igYc2pdsqNDySX+2MG3MLTOBYJE0lcw6cU0hvngEBcdp+WHD4hae1glQcniA7ZIyaqFx1X
Grg0874YbZCgHRVcZjZxZDTGzv1iTqWxoz9TXmz0dW3KvnLK9tldA30ft85PaN7GLvOxDBrpoUxL
gQKSrtuGwkkdjCc20HuYJ5HNsfTBUWs2xlAXxl60YQEm9pz08jK47R1JAjDk9Xy2h7q4bxaD8+di
eHQONHRDvOSbdp6GrTtMDUWJSti8ZoMkZPPqzdwqvla8Sr2X+yQe6Zfr6ryoxNwCKGK3HxyoZrxy
+Gm6k+3xo6Ua2s0S+Ms2ngWiWtof8cUchNkdrICQl9tohM0p5ZAeOLtmbd5tPBCsXNjYrlbX/AY4
10WHMBFmBrHPOfNmACA6RWes/J3fNxdcCx3A+eVRcyu1sziFhaYpMTZ4XRUGyi7vW2kQ0ZzhsbSm
N227rOMIavnxKR/eshB2AymXWoMZHOsKShIOkmTwNn3fWHvTpu0+Tyg5ckAz8cvhKrAKPpcBKJSW
160BDwEkKgjl1MPTH95TXj5wvM6ykUu7zURwhj/yyhCSH0YP/w2fAFtv9ueH2/uGv37g9j6t0Bt2
BAvonJ7DBJWI0X8kuH9PdN+S1Ld33h4az89Cpdwx7NuKlBYWzbgh+g6+pj1pi9EV7Bg8//VObw3z
NuxdAE7WN2+fqWKus6RDZC89j/P3yGqxifN2Rr3nq8tqOcc12+Tvae7bT/49/Ht7Uy+r8kj2gA2E
aPmvh2aYic7/eu7N1KGpm338inkvjn5tx7nZA+J3Ig1Swe1jvz5Bb2KXYysYQ7UyyG6/rSEWVWxu
b94ekvWP9frhMjRpRllPuvmWaS7Xl33k9of5PR+8Ja5PyKrPTc78GGd9FuR491yXVuj67Pau0beA
Qwr72S6zkhVU5BuR5/URCjNK8E4sZVRbc3oYYmTWphTf3cX5vH15vsbspQ3O06helG3RPZkojrUA
y8PNZff/a/LGsJghevsLP6b/88/BS3+ZmXT4Pn5P0/+c77bGbv75Jf+M3RiOveZusFhbNtbCPzI3
ZOb+Ydou4T8D57fHlLI/Mjem+Q+IXJ5J9N6zbRfm7h+ZG8NnWnCASdxE6TH4iPE/y9ysNu8/WWsD
f508TD/JxIiPudVfDa9/ynLpLgjvzFm1Kplph2Iu+oNWwLfOKuOO1pj2XqwNITlWq1/UfvWX9UYJ
2vmUQ2Xl8L+8AR4w6PJW485OdWOrL8TiO524cN5oZ13nQOriGYgQ7eJw6nAry647jj1yWtU44jr6
WnWxcgUjxN/rXXrwiDKf5hzCPDGXkcykEXaBJrkg427XG0I7xAMUOcFkodmY3G9+QNIfRqQXFoFk
7fFH65B2OpF5sJwHCyb7LhjU8rhMLa7H1SyAoSzf537/1NCDC8GDmHs4/Dk7aubfdT3nT+W+IlWj
+6vnpp4OthtLmjudcxYrr7pnaFRmLQdWfbCWHtItjkkDLWDPtQQlNY0xZ7ceZB9v0KldRvtBDeOH
wpiozZKDXib7qJSMUho190fnzO9MbmjvR+E9mXYrH4ZunS1ABxPvSfk0r3WQrzzOrhk0ZkTT1UiZ
be3G696xm/xsZD9s3Dwo95PlAkazC7lLezdsqKNy+ncHM+hpehmqOsAFYbjF2N87UNLLKQbz4zVb
o3DtU11PP+t6zB/GXvuipTrxQXO50kafKajZQqq03XeeO1Gx2fJuaIWxMSXuj6zSf478jVhG9Q8i
fu59i6K7xRogt0LvOs6Zy0szeSKUXVJFsvaax1Lk6e+ryu/33L+Ia7l/de4yBIqxYtiAuDl05lMY
/uqO/tOFXC62nWmxcp/BiKKGx/3BsXqqpamYd0iC8RGuZrfj5yZlkX3TV8gODU34qHZ2chJTPQxB
LXFpwfJzxzoa88F48qrJ2aplsB4R6d1AvDBmhdEbM4Bmxvg8pbk+REuSzTtmZ+1No0qjsTfuCyOX
RwmtJdA6LD3zFIqx8SK/xeNgMChla2lyuQyY57jLdrqm1H2NuoInZdq50ChXkfPDk/l3jyL1XcFM
CxbvbSh655pIqq5l/GaW5O8HxaUaCLqNyqofMmO+KtvvQquvaaGK0XxpacxuKktvNpjjguc/LXL/
4gU317jgX5cOGzcSixAxLBJizt/nb0mfhgQQn+rZa/IepELnAdmcd+OQWHeWgNAVO++VSMRDccHz
M0CZ1R4nOXwDq61t81RO22ad+CH79gMyQgtAbahQBMv2MqdQ3HPzLjUw+mTAKGly8iAakYaGQE9k
toNxyia0mZbmMP1E69HI6mOfKP+UTj9EZeenQg7vKtf8A2Dzx2Yl4+qQ/7eLX761FI+jmNJXU9bG
mVepumimFfm98E4Fziz65tOj48dvwp5wCzFc4eRKYwxzZjTB4FkM9Hz5ddTVpShkFWF61CLbvyjw
wNuZNNeuCaYsRIeABab8R3e0T0wJKw+4pD6x1lzG1jQOHovbTFIuKjGThA0NyLdZjBcaFlun1Blx
YjOizbJwdPo0UJKMg6CVodXbYL5Ih5WMu9DzbcqhcVOUiU1xYRzZh+4LfQHOODtgIjonSszxWKYA
n4ba3bcS2RtgwhfP6T/qJb3kiRVfpP1aqjp9dmzUuI56tFAYy4WVR0mdXIk7+eGyyto0GRiR0Qv9
APk0ynDYqA7kEpoPhWMBsT7B0JJnC/x413gFM/BAKrPZ60xg285TY24KlSI1JoTF01Rh4Ew8LMTM
OtKX1gzNlOOulM2hKXL7HvuR187jWUtW8MTALb0Mcj43qb6xJJUKTJStP4r+iDce7Zi5PwNzkPYN
pxw0bzzzwpA9zFDbefb9/nBrvM+zuBsGp4y40T/JyJjU1wNpQTNIw9jPP6qE5kJZtPjzUVq7Tr/j
uoKSm29Nc8kvjdPC3dLluWcxMSVNinGcmVpjGPuYw+C+UUv+MM1PVoJtPabjDR4Fu1/qLLt+dmTk
Bp68uz14wLJlA1Zm5i/bCFogh6qELRo4HSSVeN4uo//NMhnDofftCv5zD9wE+aGvyi2sYarMuOLQ
OJoT4GMrwNokaCspJxzhZ0T2grdnBjYeiFxcSHKyYfsS07H66Al2/jdxIGx/f1kGHF33zQAnHZOl
mWRsMlrwrwuvSXQ9FoOnXbOixViZwEQzK1rbgZcBfnXWLD30rrzxT/PEpMXW60Fh9sxI8NIjN4va
0Uefz9MK21zozXICH94EokNosL0fBzF9LkJ3ntPyhHlTrp5WxfxBZuacfGitkdZyeColYCAN0gge
mA5ykfwyBTSXmmXqj6PDlayJGb8Y2YtLIIp053pR8qB3TDQ0BSdObsdLnSIK12BndqVJd9O2qt/c
2Oph8vX+JjENhgjJeDijJbpha1ZzyAyqJpmafd2SIrCTmO8/pRlWSJPEJ5iB+AdBEnEodcB+LenG
HqGMY6R/0gvPvGsG1n5ceGnoWM58AVKCeajTTI6MNvWQNCjYdUKQGQkE9h6gAB39lG0/Meyns/IM
467mnGGHvg1l8m2Q6Q9XE0GECSXErCjOJTOH5ADvpwc0clYe1qHOBVIaMATDsx0THwgu7VYtYSYz
iRO9YOweSMw1/zPs05g+cWp09t1YWeBfZlxNQGapy5xcnFPBv7ebMqyX62CtiraWoqWS0E0+4Exn
QNqEYNjWRRXWYswvvshpgBlu1MAp0AIGEHmOFupMyrsidPSXonFfrCqM6ThdDJz6dSPLSw+f6/H2
cJiG/ue/37zc9aL8VfauF61F8ezp1AyEnH1vTbn9qVoYG0NpcDHiq4oxGQYD515mewVn2G/qQKjv
TbblQdOW6To4H9kSzHe2w2wPJkZZ6dJ8JyAaaVWR7zSdBMRgTmqbmrXJ6B0Ty/VIW0BbrtqsstPU
uVqUt/6T5hTzV79SXejjXL/K0gMGxNiuyO6GTdqoEmuMydQu4mxh4Le03VbyY1OzllleC9YHVfli
CrxkmMHjiF/jh5uODAxy8mU3qWXXKetumEBXeyBFYleFKFwMtwBqeHViWhZdwD/NbfW3AOFl8Rbj
MFpLF1IJuhdn3KETdI9ZOUHjjQsv8hy1bdJe2//7F97+W4BufeHt9WxD9FS3UOD/tlpUmLJbIxHe
tXCXbjdlIOgbyer5xe6X+LGCoxLp2H+3xIVwY8KW1ZJzjcPvIh3k7tnWsitkyCpxtF3TFQwiTHN3
2+fyTY915zw0QgtbGxuv1jGcYGlpjvmGc1+1tCCZOHY2qAyOcS1oDbFkhGZNXLo2C84EzjqtZbby
F0N3Horc/9pWSX0iBZGElRlXFzcHi812/tyRVd4ueiH2VMlHzVbxfxcyDNaU2d+uTtuzPZhGphfQ
s/nbizSWbdriXHGu1IjsmFluPqTGk1oAprbJgE1GxV9cczWOo7CfwGdOHFcyCF0DDOZyYKnTAqeK
cgXsOXYm9K+4pKy1G6yqnmx2VR4Y9JWMM7HA5U4P6MpacdmuzQ736Mt0OOVdeuc12Xvd6/ahVpek
HC66R3tSSdTh0fTXnne/79wSNKTyfsxJ6eBBm5cXgO2bdrKCI8358+JDjByGcmsgIYHTzpY9+Z2V
4Eor3fCz+b6wWeTyFB1FSxV595kTTlDbJ4aT+pdSr1PY9GN/nIEZY0i6z0SafNEMx8HU9M60z/aS
MsBz7vPkznMtmFRzYr/oBnIZQzjcM3KxtaGQYCEh0ZfC9sfd9DCYCBoJSJ/InPY2qk7Y4H8PA9g/
m65xvrhr8m7krLObMEVsWj/BL1krAQyU2E9Wuca5RljRSa8ErnbQKJoeDftGom0xgePwAH89w7KG
QqNq91L3BXTeRd9rXextmo5ZUksde9ss1RO8HumX3lIsG4rRr3X+w5ym7rufmyGTGRaonbFPisui
saZ7j/FgfTKbbp4gzIM/KrZViQZm9IhNtx3IZmSnzwJ1WWcuolI8wGnxQa5qjC9KinoHCGqpCnVv
OyMcUw15HHdvDQv0VIiwdjT4eJkHkDTBswCH9s3K1+woLfCntElOrQvGKp3197LzjVf6hEem2qgt
I0tmTp20RmcTYXJYfWCd5lfnzPceO/lammX20GDNrDE77U0ivGEFbTMUZZSag3VWTBAom6E/j3aK
PlGMv3lGzxRNkv97Yr5MLDPL/MVKT0mqJUQCELakKlLGPPEUb1bkldkHVg1mPk9UcdxSHHtNRf1N
SsjPedkZFXChWlonl3XPFhMiYT7jSvY6LLbzJPQ7Xlx/8+9XOhazv9/FgUW7OzCYGntr2PztREoH
vOxVPjRXB8Z8OJVBtpVO750UHZV7NiXY2iz9TlvZD3iFntHDYWk2Su6KEVfnHDdJCKKZioLT3WQB
xbIymw4ks55KMF5mVr3A93HNbnnSzSw5pNgoaTYkzKPwYfOlPuknf9CrqDblS8ds20hX7Nu3dRZC
NdMjcBMekxiYqhD9+ODn8SeG4ateWMGLEIyt4N98jx5OUoPJqqRE1+FIS+vv0MllaA7+BDfS0bd0
Z1YV3yj2alT51tOQHWJD4nNNXHJ0WtxtitHbt8wPwuDh+/dxUwusHA3ZTbep+MGienB6zHZzGnN0
AvaPTtN/9SRzybJ8eXENRq8VQk92zcSs6Uo+QRqmYw4R6xVTaXPIU35ugQrxUsbPbrB+tr6Q8ECg
Pwa2Ko6IVgQxYlY33RNPgwHUl+TFsi11iwwGJNPRb+l8ONa7csn9JvjYL25DnT8kNs6gWc/gcHkf
ZS2qq4B7Rzs3FWfPAu0n60PFbI+zsZYzAi46nZsAc9uqSDiUTNfOWMKOHkKkgqlDdWPnSiuEhZwD
HcEFqvlUa/ZFMUQVxR7QszImzlgHYO5RhhPomRHTQspN12nVvZpy+hqj9sb8moFgB7JkO6P3eG7P
MYOiA4y9c67MF11PmrOzmqnjGJ9vXGcOc3KTbYojED/h6G6GPhD7uEqJ0I5uy6XTNB1Ryj4/kKAg
3CCy9yRjilAz6XCnezIniGdIPEXAGVbFlwFJ8YnXAcBi/jE6hfFcux2sjNoSzLSp1INL+9yrSaB3
Y1N+kDxjx8XpViv68h13pDDG4pjXq3QbxOfYLlePenqqi754LQznBw0bg6mAPOuaACjQcm2aAiw/
zcwX5Oh8JwzbJiXyVmK0elC6sh7jZFWhIeDufaVXm5ghhfwLg/zqo6QQc+X4bec/43b84Ta++5S9
mZYmTonC/TAdusyqn1Ltk1GMOJ7bdoUJAKVj3oIF6Nfxt4Ze+6/2UiCX1h1+mwy/Zz5y7mIbeIMT
527BA6hLLizY9eAArYT9d1K3DGyZvhSzKUMCRIxscqpXKeo+6vVKP0n9ZbBaSp7aSr/6sOAaDDkL
Y7oW4fj7ru4+DSvzz3NpwgLt5o6hWOleGEl6r1dd+jSK7uhosD+FrVUsrwybyWMuO4ojhh4sX0An
cfHkA1NAYSmFM6v4pSwYmWJXX+VUeuE6wuewxo/gndWPHrZU4htT8Sjt9rnvfLFnhj3jrB0AjtiM
hk0Q054c0omajKjcCabke5Wazs6nhgI5G5RRWY1o1YJZ4Y5pJF9wrxIlHAfvMXMkPYf2kz6FiQeb
uV5TmuLpycnYB17hRvawOkZSY5+Kzn9B9HasK9XKUatwrPt28prFncZ8yUNBmOTQzGNGGwzSvCtn
ykDOT+Dc7RgcHOq40RJ7sTJjuBpyX+pOjXdLJaD+knTZlG38ODk0Tu2hKgjbDt22t634ZOclkQ2H
rJFnYIytFIbqZmI0d9dgaK+Lgtl58xRZ2FXKskBvXsvm2fnekZA7cnh/XvA7h/NMzLvSZvM+hS0Y
zJHssw8GVRZ4LHydGU/YhjVEz9HDplnXKhTuHF+0sVnuxyEX+EzJjZPppZjVDf+wGNZXj+yoodRX
/NrmgTDSBDGXIiHvMhdN3xvvGd34baFZvNPJoGCCGq9oCAEvWkCkMkcq0/vxvpCTotdk/SwagcQ+
GfM700AeRIudAsGONY1o4jVv3X3AWF2g5198eufbrnB05vr06uBSu/++U/4/Lgh9MNG9w777m0jr
6s/qjrnSsP7ASvwXENsrE7N++/xfz9337jf1X77un5qQ6/4jQPEJAIkEJKt+qUKIPjDVbC9wPccM
aKyg/FR0DJP/+N+e8Q/LIWftWqbP5NO/KEKW6QDygV4ED8v0/ieKkHXjmv06fAD147vrdHTg8ZB7
9v+OrynY6yuGUjm/NVZ951S69forAW8Mrvk64gfZlksbRLeP6j76zy0fb67zKm4fLYr8nx/9V1/7
65P/1dcawXewVclWDLI53x58suN4F/54HuDbO3vrw9/el4lF/ucnagpbazcdhL2Ahf/joQBQ8Ken
KWhXoEOHgCEA70LiZ7Do84fa+hTHEpbGkQnYJvasd9PrPnMGDTwwwRA7S7KrPTxTORN3vzmyIcNj
BO90q/ZOkHWMw9ZXk2URLzG92iaGVcZbdBiYURQLt938ep7HBjZ0XLL5rIud7cWMkG2tjITbyDzb
CWWLeWPg+c6354nbP2h1rP+QOcGbW7MoW5L6UqwPSTyhgumSg/LaRfr1gdvT24ObtjWZkVxTm9ub
kjYhLZrbxwom+uxEMmU7CDsDatLi32eqHfZCxv59sr61TLj3WyZHbv8vZee13TayheknwlrI4ZZR
zBJlyrJusFq2GzlnPP18KLpFmd1zPHMDY1cVIMkkUFV7/yFX1lmlVS+OXEiPKPhjACuBtibBnyEZ
y8GVoKu7VjFJEaUA7WrStflMT8xkwYvGWWvYCClejTF4LunPSsbWQW1dD3x/aTwzN6BZkFeXAl+A
BUx/oz1HUVhhGDK3TKM6N3Jcn/k7YIEFYL5EmziQo8RlFgzyRoTmiJnB/7pI3Cg2kL0ts2zTUcpj
3RY0w66zo88H0ZazjPjUIdqYNS+/PnNbOw4hJkUsbE6lFvjPLtZb60qnhFkCxX3uKxB7sNx6oDRd
vQbGoO1IAjTb3OraB1spgqPRh+YytcfsrPY4HBhS5H+F65UCNXdazCEKeYE9XjwPuyp8EWfxx1nV
ScG17XZmkbKlAgLnX5kcSBUrNfBycBv2FlOMQIWx9hLHe8C+r1m0I6tDqcJvzeqj9GEs2+IBtLh9
FsiYVkrCH35PrqjwsRJ3Qdr4uhQcDGCxe+oFgIrZlK4QMsM4IoeqMtNkNAr40rNjm9ydfQgMR9kq
syMC6NmxsEB79wh+sB2jo7QH7D9Et+TXGC8X+XerIQfmxm9qmHQ+HKcCf27CNG1bJk5rlLaUu954
PPmDPkJ2VCXZks0kqLobjVorZnqkK7uQjB2grSjDfLgb8YGcGq/9YaW8mzkELYu5f4n9DFU16JH2
2pC+U8XrD5HlascEZWcb8YWRalwH8qwIPJEIIUULwhqeMOynR2c0+ush1RdcEXxuAS83y4pyXLs6
Q/u4n/e6iq275QVPmYsxkzqUyfcAYGIfNj1U6PJopcU6mt4e4sBbz90Z03tEhIl4mdxiPsCTO4K0
tEolxJNJSQ5+iVUz0834SrVub1aq+YMF0LM+GsHXxHa6pQzMbZ+NZXIIHHYuYmibjvsQYPTXT1Ph
fxQNFeX3xKuOrhIJLfAGyN6aTFjyneycpSQB5Ajf/hmZQbwJnAgGHQUYQKCTA0UdqcTi9D6+H/op
/tfp/bUVIn5zqe4h/GujfGkK71wYQ39CHDe8IDTrJtC63GxwYSPzMYuDYo4677Ak2qcx/iHi4wco
SrFtOrWnK3qpdJdi3O2yjytu7YY6Ipslrvjzz0Ds5FCkXfo8sCOdVW3WPeHZWe5dci8Qsur8Ly9q
t16veS+JIwUb3OaTlQeG9K8Wvy4v+qtKMtIvQWY/mHFUvaAqsUlCTDfG+rn3xhTYWW2cE785eIPV
vKKW5yPBa+pLxaqb17RlU45Cnn9KDPJdwALBu0GcAiQ8UGVwUcZIZBnVhtQenpOoeCS35kPC7300
WUZ3MxFkvuIwMhftjRNaq6EO1bWbRP6bUp+Qg7Be3SEFyUvOaimavRZdxRBbPs+x612tj+AmOi+g
ABYu/vDts39PyfDtg8jMGw+RW22qWTlT/6e0P6gNu0JqLvgRIhQOFoCpK5Sj8U2XR+jJg8qaAYOr
czPaTOXZ8EZ234Q7VFf7EUGWM8zLrwMP7ErpMpDbsRvtS01GUoYt5/VMtEl2gh3vSO3n93YxtofJ
Wc3EuFs3lJrHkj3gw3/dTrTJiH7lfvNkwUUGgdJ0e4goxp7KQrhMstF7rfE/sKaH23CNx8LU5a9i
qAo04zq0HdVPQzMrtn5kkvYY5onyFdc/1NXAQi9KiB86Iim6NObkEptuwyO56kIdB6HpTI519icY
if06+733fhxQU/Q+sEUV1956MwRHtmqJX4c9mdghL/H54OSTF7FZbu7ab2MjEh97EZpGtq/7xH0I
ogFz7duQ27WiDU8ihFXi/kFcKjpF+/1lcEYQSlW7RY8+vDvGwxcmz3AO3qR8NQcMRMjKdu/QWQ5j
BLZh8viYBQGiDyhtg8k1nPKsBEk5R3r2ooR9eFIRNrt8RKPjaZcgKC5qS1JUmaKpT0QqM9Vt5P/T
deP0Ez7ucvt5Hj9BRB99t5839d2ij9/MSGMLCw7KkILQYOdA2ntDhatvgRUSbeLsdohEh4e0mokS
53Xcfw32e9f9Q9VZ1Oc+bVLYO2mabrM/MRUEKNj0/P4gYzErqX6pkawJ5eeapOSTjUPmoYpccvzT
E82S4HuDa+cTS5/gUHy027RXH+3tGHRz1HQHMb63AufTeNGuedb32P0LJbyzU8cjiU47Ufbux7f2
eja1yWOFw1GAJ4bjVzIDpy+16BYH8W0TZ2Igs6MOeUXnjqLxenNbQTgdnTsZIBKLYqAQCIC0Dnaq
06IYDQp57ctagHQToZza8VON64WIYJaj2eB6+SzAOhalzLexpsrlUv2Ni7o6dSrMuzqIku+FgeCG
a/ZvCcvk5W2EiRmGgfWQbW4sWOuzWjFZZN3iXPvDakAoUmYYjmfpBJPUp09x2uyqUFBVAFz3n2Le
DNQeJM3+IXkk/KSZocA0ELvITEGzWZW+iCDCXcDIJdzEzOw5GP5qEzTkwKjA+i9ZFX6EuSvzC8MD
vfZiTlA+Od6wkJlvjLFQ9xo+NQ9VLqt7Yzojd/zrTLTdeqn0S+vbOHHWBd1ZScHMdJbDHkSndFR/
uNgJKzvRkTVOz6bQ+2VvJ4aMTLJz0ZEbMa67gqtMDevXbcRoMdCZCNz/e84zp0r27//HFptDKFLo
tdrUEycU16cpz0MdXELkTPthwCPFdC5Q9jh8/TqYVcA3VcQ1hWJmP2+p1UG1vTUVKR9MHLQaVB5D
P0oB6JxoAjCj83TQh0Y/qtNBtAehju7uQKH2rkP09jD5a2h1y7oBGbcBf2TFRzlrQ2rnCWnKQNkA
o65OVd9UJ206m9oz3RwermOjUI9OehPtWr3Fok3NnEfLCnZll2sXLRrsx6mvAK9y66umSNe7Lxn/
Z5gPSMWmAjy5E2dhN/w6iz/Obr23M6+zoIio1Z8UW8EF/+vDsS3b1BEzB7aIpu6d3Khv+W4Mca3E
Hi0d0aOycmclpKKgzj/mUt9uRHRtshR3nJUI6y08zXbm8TWepKxEfxgFw7ZD6mBIbemg4Z3Qrgcn
+3Qb0SHGBqaqL+rJBc/Ny3AeZqP0zVAR6cxLGMUkSADz8a+nPfZged46F0GzuE5lFG1GfGAzyT0U
uRxu1CAtNrYJ4C9i0lwqXVg+awnM4qHyvbfpjn5kydMdddcjC6/55VqXqMmKkoAuy2tyq8Nr0Ca4
8khWtwWK6j6KEXGJxGkchhgki6/r9PXs9UbeW+I72xWY6xiahwfmR89tYKY28ULzWjBYnVY9YWSK
plHvP+uF4z+rHQ6KAUWylWj7GFH3RYTMqnsupv2jgZDkCiFnSrhTKNqC2EpWhcPazxI7TojCv2Ih
2CAGijbJCcPFqITVk+i43QtwE6+oFN4KABRYJwU1rcnvclJNPooza3K+zI3U2CmQqO7axQjROV0p
ht4uMqYry+nKj9uKEaJdDFNxCRG3FU13l/9+WwQU/zBn2//6shsqVE0KmwDqeeULINmnN1Ft4vk0
RKn7PRpgNykWbOlmLNihy2zTkdRPUNEjpOINUb0MMcse2RPORPfdwND2wXtfh4tB/XQPMfI2XNxS
hOKWdg6uQ4U8EYT1cAx0cISzGkXbI+pyU8vYacMxEs1WHrowiWUctZjU1dmtn6xtM7OsOFqPCNsc
r92/7oJiQzsry8RYZt4yL22KeQKhADK1wKphAiuIA5os7g5GlAjkSe/h0+DbMCjB5d7HdmMnoU2U
59xONF1PARgyAVmau3KrODug0jEgzTJCKyf3dhBt4mCQWehxWmKM3Vn7HG7SxvRrlJluY8SZ79S/
7iBCB1mZP+Fa9LvNP+L2DsLUYv/PGwq/rbu5CJMkA4cq6R1VziVeQWyLpdIGgJ5haivmiNtcYrdO
f7TfREOQ5gwVc8qQaNCDx/HXeNEmrkSBpT+233mTTHedZqnrvX6///WHBqH1N5W0Y9Qn1ROQp+qp
tc6+rBeP1zXDtHBgC35r8ewkesxDeK/qvOdzeYKAZDwjaegtKuy11p7rGChnmOHOLBB0E7290hvP
0wUYylbXC8i4ckGHxElVpWuxtkGoqVnwzGQPIvQSJCXVWMke5CmZ7rv/9IrM+61XZN5FrzwNvrtW
ieT0kiUd4tJ5/7cLfuIRM470esDc98eYR8pGNInOxo5hAqjl3wkkgccYUv+ih2fNX5JA4FyFAGva
aeUYthW1LXUwTsK03KqwfDIq13urLCpVFF9fR2xDPa/I1m7fQAJANfK5LTT/WYl6oOq1dBJNEBAz
FrI5OoRGyBzXdGg/10268iUwOoaSOacCxP/Jms7Qd0YN0sRT8dbRR1irFtJE3mfYrV3cpKmBkd46
yBWOM01G0PUYuPq4a8uC7EbEai6k3AkI5ns9WP3rgDXYylKMYW3m+fDqNtnJhIB8jnz/Dy9C684g
AFyXBmBeRivRomyD283vj0HTuXYpg01970sy/VRKeymF5d4bB9ZpT5mRuPncqvW/NUrXuzGU22fS
tkikWUk3F6E4tPkXMNbFWQRqwPdGtyx3JUJfSTEXDI0nETVu2j63gft3hHL5Tm2l/EhuVb/muQZM
57Kuk3Yih3XNVcVwalZ+i7zXbRxyoDxYTjMhNNBWjrdiEZY4rJSjPJYXYt2V/R46gwN628pXlL2M
gxZnzyK5Lw55lDx6bZkfReTyEWDSa5nLazUApYnb+ExBk6llgbpFLVdbiLPE7O0vxVDuuylPI9r1
IQJnX7v2l9rO79u1Dq7GgPgGmray567/9ypbMey7lZyimLj1aPClbB0Pi/vP1C5UDCsrM3uvBkDO
CM2WmzppjmE/RMOsn5ywvazsD+Isi9JqY5YAojRYtlsxeAoTYZvtaOcYiPDByYLkIXccH6/cLjlY
4WguLTChz8wsKAAEQfIXhPRd1OSIM5axjaAIInrWMISzVDaOKjnBA0n8lAyXPVBXYkVSjJDAZmY8
pI8pXp6YB6+bxMWOGERc8FOlsrlIQfIhdcrUczuYflDt7elwa2vBsMtKT5lcdZSlw/KuPmeticRu
+QB9UfuqhT7WyNBgNkYsaVht2ntXdfIzXmvdOazdHa/A6CW3TlgBRnt+lWgvzsTBHsuhmoUtXn1V
DFVi6i1hcS1V1ZMhq0/bZgpPX+K8cte3jbbYm99CsbEW++6PsaJJjDChlMELqjdCQul2EDyDBNW0
JKmx49G8HNP3SWVJHK6x5VOwMrGJM0K4XaPZLYDmFwdtikQTBK5iJ9f9QUS8Y361t5mMlWEod7DT
/2kTQ6jhvClIZq87crzle4hxyRIhLxMVMihdcT543xIN0Shyl8MuG5L0q1LCipnaM9cF+eZDdicz
53/DLJpclKk4Jz1JzSdFry/m1A4Immql07vgEqyUIhLqdx30WiAAu7bv4E0hKH+ps5VIPOlogk+B
yB/pvu1/BPE0zGs/DfOCVRE6/vJ/P1LYzPzrkeLdaKmmBThnMsubHrlP68Ve61BUSEftPfF5Xixd
tvfiINl4LRZDPHGv/2lD73doZ4D5f41JcfLe8+QZHyPE2LtQjDfkIYVBw59kFfUzns1IOLUOidHp
MBjyHPWI/nhrMgPUf4dCTR8KNdOvw3zNjFYmXJ+5aNO6SFkYhQP5xbFxNAADtFH6wvlSmJK8NLWc
iu4U5qOOtHmNtI0IwyGlHpjlNd4N9Db4oZxaWcfnhgiITIZi+/VC0ZKYkyJlaD16TvA9hMa8Q1kG
YJ3eI0E97VmGaQNy14bGDouR38fd2iSDyvW11nZ3XaPZw87o1AjgiodAaxK9VG0rLbGtZ0oZMJk3
R7ldxIgkfJNHbyMrjfnj96GRxeyjT0ONom0XQd93kOJ8i8oLxm7C3a0ApbMHujb3g9g/mkYBkkX0
iriz+yObPX0jlWoMsXIa47QGIotAcOeaP6TLT9cVkmqtYxscQOH78Qms+9sIffAlxK5jpyckx0RY
5kjvWJGfLkVYqdBDNBuE/XVwDEBHjdtyJ0JPKuBO+c3J9ErlxY9QedKMn42LTidIJeN5MIrgAPvp
VcxioonaHOrVSQBn37H2XqSfcbSgzik2ZEoyIrCvkEu67dRu2zLRq8IlW93t1/APzja4otrbyS6i
W9TNEG4LXCb8Xk6gltuU3HGs0qaDl+QVBUPOxgwmeAXm6tYkzsQwMUKE4gA3ptq5rlKtqbrDQvEa
e626FoIbuE68mhkMYRzGxkPUee6LM5x8TDJeZUSXdqObpnMRqojAIfooJxsRZnW6a1PFPYdl+A2i
5l+RMlgLFJH6reNnyaUGno8vyPAm2oOpXdXl/2y3yKlvA0kbZ6Ic2iOmsxShqImKaqjouJVNb23N
WD/kI8D9SsZFWvazFZOfTNGb8HZwPkJoBcnMKPRgLXo9ch/DdXRZqOFhDDYuYC0U7sJi6fU60sGj
Zh96tuEzr+uKbyQOxnngm+6uJTN5yRv0j/ug+KZHkr4O1bhegevPvxWqfgiY2Z8BuTnXy8dp2N3l
SSMtRDtLJX2JJuM+KGzEPSZIhDhoCB3MwsTSoMjRxkpAQZ1S4XMgGlILwsfIKhGqY3SymkvQQxeZ
sStnc0CxETieVC7bkAKWaDNMhQqGdXGa7LdhqfEK8FFY1kjOkz6cR5J7GdIYSLRGqhas4N76z7JT
uFNnMWEf3NY8/e8ZAgb93QyBnREWpJOBGW5HgKzvcpsWZi5Fm7b5W+7q7Txh/bXDxwAqqRYoHK/n
pmtADLFydDZ8U58bous6QHRdDyUMvbALsDirfCR1kzS+JqLzKbT5bi7FlsvNzHydSVW8FBsys81+
9YaowD85PKoCvyDwDOKsqZoLlLdgc2u/QSG6fzrFeIGJuA1DvOwSjtU5Qxx8TKPgEuFsYLXJ+IpG
EM8Uui2kuMrh1enGntVQ7x8jtDzFMGm0WvjdkjoXCx5WF8iyGIi23qoQt5XQXUXjNvhuOXUX3u7M
PIW001QSud1U7dt9DWz1BOj5KOqSSdA9KVLUfdVLo1jClq/3jhQ5e6h5/lKSwuS10spjUJHgb0SC
OPVq7+wyl85gbmMvYrD27VR5y6w9vEJ3TB6qoaReMIVimAqUaZ8rbTrDsRLDAwohj7fvsjcklzbv
Zcxbpi+zZub9w+R6PhNDxAGUPDtlM7s0Hb7Jt/bbWHHP60MjGdn1fmEG4aYa/UlOOo7OZKKVRV9h
4507RngWBzUJ3sZEH3YiciFlPLrRqwjENb7lqhuthjpza7u7T59G8h+WWMadky+VF8CEDlkZQEbQ
5/+1a4n6qEpcP8vfal9NtuTlfFRCHQ9vBPjFEZsPwN1GWi1E4391i446N75VlQ4zdtpo1s6pMb32
LIKohCCiuriziVDqG+Ugu/35usmNIvlnkVnevi1tAzUHAyJu3xvdInQgAGtFjlR0OZgPRdh8Ddj6
LDPUlXCHH52ToXcKojejNmknhFvRZk7pAljm1OIQXxLROKCnDdYObFPX5rwBAdtCnUVt+sn2QcxP
v3CiknmQIxPxoGmv7WaN/0Spem5CXnwWI0odjfosjWGYTxcggGtvMX3nKzaFihYjDRoF3TrWxxQ6
NZo9rJaOYJLJKhY1eUbFR4nQa6R67ttNirrl1FVJ8puT2/rDALYdDobnP2RDihdb32PhbVXtxDJT
zl40tIt+OguntgyDmYMklu1WpDjMkQGl9Nh/FCIG2qRkUE11KdHOpu9RRCN2DNSxnZ1tRtYj2ONv
4tVRZd64anMpWStl5+0awMQbP3Wf0OyrDgKyViOrtvGdEju46ZUuDhI6yREGJQcR3UYIyJu46uMe
YkTg9cNM44mf3d6L4mWnKpV/qN0fd80itFrVP5CqEsHtlSnej6LPbX7cXpbirNAPbWWX5nF6vhED
j/Yatbot+0bAMKHRHWQlAyxjxz35PogLvWyEL42vIz9YF9lfRVI/OvDR/jbr9zYdzMkqJl9mIAh/
VLXylppO+s2LTA8lRl/b5iobalXSUCeGM3UIJ51iHB+yTapET3aUauPCn9pER2o/m/jasZqXpg14
74XztFW99S0116codjvtgW/Bk+35+vePk9gLry3hPydTV61YOPm00c4EUX6Q/KrBNrIktdgYkL1E
o6OA4FwUtZuvUEIJnoIQa8xc7mFONbWMu51uYJEL+3olFge8fcqncDjFkr0uALFB8OBtKA4W/xsr
1nsJ0sbTeqGtznAkpKWFPdCmC6L4C+NfFVdv3psA/f9WodiD7Ey1teRcWxYlNSQrqfAnYkTWKMEC
ekV0SLCaOpouLut4j6kbyc6YdG0H/QB2rrtyOojwdigLed1psb+5NTVm1K01DMDHF6XEYpGE95Lk
m39UqUY+9lSyH20pNNlSjda6tXSkHzI7bFd+YaLiNnWjYK8/Br0fsvPwKGQW4doOEDnVWs1ZQ2of
t0qSpvs4qpVVo5R8eXQd5WXDtb4WlvG9H430Jyr9M8sBxjcbveFBKsr+PZLAUqhN5S4GkuJQsbLy
OZN8XIVU8ymu7OI5C5sAQYUoWolOLUCR0ZWclegUTZ6SYiVHQnIjQkmOu53hTbbucIxz8jQwZUIN
XkYBqTI3wOMiQyAnaLhTDvExF97JOtL4M3EqGsUhmrqvZ7JqZKjfUny5jREhr1tzbeu9tI1cX8UE
Qy8nBl742uNlcHKLxDm101mhBnC5o3xYio4uQi/HLT0U/5IR5X7kv3cIWAyvqkrlrLe+5q3q7tC/
q+YpKZ4i0cPxZUxxf2wMNTyLgyddGreA50bS+Vwbab9ThvLt1q+Vuo2JW68uRJsqV3/ZGXT0aGYB
MFvHOKHgypL/VRtQchxTzfZBJ1tHRRmQ9pjwlf8xIvdkZdXl+qvG9uzskf/U2GRcRBQa3qdo6mOl
Qcl5GpmhFXCLpr7BNKOfCUlchEWaEDnuYX593gqcEdY9mdDrcl0Aj9OqhfkEYM/Nk+NQK9IL8qTz
EnnhL65UQcZTUpzTMukFC5x+X2ixMsMLQ3oJ885a4ycEWXDqjUNsK/wqB12cAyEQt1Yhqzwi2vRp
c9B2LWZcbvjrNwg9LVnXHmICFW7n+35Uz01i4b2RDgHytialXqWzq7M4UC899nmG1rlbnQyRgSvR
s2cXXpO8nxZ/18Z4MLJ1q1JKdT2kukdTYm+mRuljrrUpUFipO4X+RrTcmm9DfcVIHkVHnCj9NFS2
JCj2OdyIB3Q11SU58moGujT+WQEuUzL3p4VKIhWCur4YsQNkX2nGfZ8rys6SZn0D40mVUEsH5IM6
OEIsY3uRPavctp79qV3vtfCAX8d74iXamclnLoiQItOS2Qg6IJV7FlHoWq8KohfXvIxKEnTeNkW2
FZ2tV2NaJI3xWoSBZtbrMLDUhbibOaCcZamSNUNdplq1ShaS0oQYOiKauJd1Kisl1PlZ59b+O8/e
U6tMvuEaE1iuJtpKDrLiMEwVLnbTiC5IwQ8rRkmLV3Dz7KLPum6wsn4AhdSe49FuZmJIGJFtAQXy
FiM4sYDSDnhNTdo/5MDvqP1iMWnJlqXYms6Eod37smvgOj3FyeO3idJltkXzKDiRUa1G27yKCpiE
ZY1+PTzJ3MKCM4Lbtxah6EBp//6qXsJcL3Nq6dkwEYQe53bvJGhzNrcTsBXJkyZ7KrxjxLVmFpLi
EDM5uAmGPpkh/4Uqe7VLPatHV9vC+FaeDmKICPUUL5Nrz+3iT9eI+/RD+e0Pu1cB7sg+oZ9UtN1k
2D/goEGm/uv/C2nWyu8SrfumtmmySlALnmnTekKZDuIs92Om9UCuz6iIhhvRFkyLiq4w6KAOAPlZ
0iBlT41NFNhI+WvWPkIPEjQ5+jGWqZzuznBSU69t/cfZ//+4DjJibaDRL+qUBoBguMck1sS2WISe
HkY7dapiijDCheVTKHpvg2/XYp9iz+4G30Kvgnvox/iDyr1i7e0sy072ED0kE7pDHMjXa/PE0bQ1
CVj/OR6dFOVVba6rcvFeRgM6ECCh8NJs1Yc8YhPp23rEvkDTEJFtcY1GIYlP+4cZNbgexn24zRVe
yebkxWX3cYrzHq98ye+VtQhTjJikzEqfUpViHOi8IzI5yWsQZ9WDL0EAvYYhlqLodgyHLmyHF8Rl
wmRMX7s4TXeabk/fbG4N0yBA+UKu8O2lF7WLuYOFFIBRuWc7wW8gbiYnSAOJ3+Aa6s4X7IfTp8ZJ
i3PVGsfE842lYYTBpgFYtyh7y9glce4+BuGEkY2K4J2H41tgZ9qzJofaxgwUf1UZYflmW+9Sbfnv
dxe6jfIH8B8Cg3fZG1JUpmqBBTFUhFptAY76lN8fNd6akmMmLxhNJ+PLJJO4qnxYxSsvXjRt4+4k
zHB2fls8+Z6nr0Uk2qmsWeXsFsOmIfMODAwjCRyVBxPPlNRHTmZuqY0ys9yx2mit0UMgNvPHDA8P
r4yHs2hKs75dtRLOVCIUHbrqPJtlA2BwusiCnLOv/PEiInHoXQWjI5esSgvkdxmq8JassbLWWeOi
xhIClWSR6cPexK/KAIzwtYfmTAJluICk8zZFaIVzHzEqFHARg5urWHsvxEN8feTFoxzU2VrXyx2E
c3VmMC1h5z5WmJzkvw55hN2gHhvxpw5/GiKuwM0pWYvBSOa/K5prznMnhx/XepiVYKhT7IRtiTgr
RY+IKfTa9ty2re997gD4ngZKvXysZfPxLg8gwltbMMyQztb3oiVjOjrcUga16hWU0DDR8O3U38IA
kV5w3HjTefcjc07U1KdYh2CdqG7yJFv+ibKT9KI2fo+KpB7gpNdIL5CUgrVJqrXqQKeeIeCkZ97V
4VPFB4LGm/EshRwKHydc9DyKnWibpCqzOhnWbogOneRKzU7KEEp3YpSxZrdYnN3G2NNoEbLtO0Ij
h6Cm9A/XTZxP8mLru/lFwCgEcEKc6X5TzPrMAWk+5Gz2PFLJt3FGBgOsksKR5QGMeAU5gLlZsoLS
plAc5NozTqmeP02I3u1QGgFOHMgwHErE2+6GhQXuhFd2nDy6+g5xHf8kDmlfRkd7eBQB2UDSzmSW
X7JGHTfp2CX6TPRYwVR80hXSttOlDl+mnV2HB9444bmvrFmcdfGjiHIzSqhfBNPbKDyLQwIzfDXC
r2J58U+bnvus5VG8TaLWP6Tl8AMLKe0SmbktojwItUuIDsQtouZ2japEVS+4fnzqQ6lWXZB6RYUh
N0eUGkN5K87qrkfT5aMNHiYiyx2yIEETF1vLsPOthic35TarSWPcsqdzRYenmIRxOrOoeW/sYhg2
fdIgrGS78PGkwT02XTIuJeqe5yzBi28yE7ykRmHN3I66Rd8GP0P2k98NzAWqvK9hAKC7rbcBm44K
Txkr8hIPekezTwrJfjf96m/XrO3X1EHRQc+V5JLBElu4iIX/IZv3L+auja+0zOaRlyovU7rv4FWR
6fpph6/2xa9deSam3i5vinncYSAk0te9BFM1l+V4K6Ze0ZsE1a9eLO9+9d6uFb0YKW0aNcuf/ut6
cTtxga+CMDbKUh12KaoRsxTBT/QsfqMPoFMRoOTTtuiQiyQWdgaIHiIcM2e/3F1yrA0mPYXuorNp
bwC7Sog76HqQf8UXZ9ziVDVVZAnJFMpL29MGXpKEpmcBpS/q4jDWSvbVMLI5ptvxujFqZ+nVvvkA
96dYG61qXprROIuN4DB5YaFtXj2HHZpClScXaw/p/4vUakiVIfXvGb7+oPXFVq6y9JshAc3Hmg9P
US1Vd76D7IGTmS0SFOaLyHJ/DE0qFCDEUKt1letQ2+m/Zl0uLWBMWgfdhpaM+CrcqTBrdrXjs6Zr
Bs8+qJRgD1rd2e9qMp5NHsp3WSt+Wn5vfsOJEexD4o5fYa1BiTTN9tJbkDDQ+G6wxEqHRdGQpJAl
jLXswtdPaSq1K4DB/tEt0QvpG73em52O5oPUO1vHtpKtJmUY8HSdvLOLInsYTMiATpAFa1wArWMe
olli2sP4qAILpgTYNWfkKvGhDuz6C04p7OXVtHvhxaXNGtxYXwMLZRREOqU3axxf+UvK7ywADtZY
WD+NLlnpTeZvPYo2D0XHn9PqaXwasqF4SvPiHdN75Zvi6fKi8pRii4pV/xVXhJloT/raWpdg21a9
Z8nffM948GPb/9I1p56HG7HBIcTFqRthSlWIvVZt9F0vGtRNoubnUOAl2ZhNfglc9LtUQ9J2dZF6
B9szEjRjCu9r1JkvnTM2P7EoXDWNgcBIFqoPA3saTBqiBvUxV1tpjdzuLNCsvBC9fIWuYv5cJSGv
S19L3o1iRLSxrPFdxhPGinJ7R+Hfuh5EaFKNYw1i+AvRgVxah33INEZOQk7FoOupM12u1WO6i4JP
txGD7aDu5paMiQQ+vdWi7+Ty6MqBum3MVF15oBa/AHhMmXD09Kfmf+tGf/yeMjHP0UKWn9RiTB+k
ULcfdMlTH9Ha5NErrOK9QhRRXINjyN+NKmeXPMH6r+GrtzM0mNmSklpAeP2edHQpMy2GyZa34XMg
Vh/TQZtWKaIdm0mcIP9purVTlXwWUeeqkCIw7rre4//aJm4ifkLfxq+JBkzADGxjAc3E+9K0CEzV
if2oor7+RTSZRr2tKCafcILwv9hOmUCgDOS16AwNOwFORjFAhI46kI9Df8TCb3xe9e3k83TU4rE+
mbVUP9d+sPPiiDSW0sYPhWLgzj5ltaBOh7NWdapToWnNs9p4n4Y1A0jLxPmqRdbwkJOmS5wOFK86
OVv3Btg1cRAhEu98fgaqxKSP0LFRMu8xDLZQc8lXiiasH9402al/tY0mDzowgGIpelll5Lv/vUEl
z/D7Ah1VctsG5UlplYdTUeQ7AE6hpcmYhal6of5JMWbFuxafDpxwTPJuT6jVa5fRQf/Nrn9FU98t
mvrEyHqa1vvfRv77OjESDwsUJP75CR/XoUOOaVaZjjO3dSmnuE1HecXZy1ULZtLG2kS0iMMAKAoZ
flzu7joqM2YXIBLFtp3IC6dMt35kwGSYynQ84NnRKN0HEYkD/szGmhdFOVcMv4tAINr4hjj2sPZT
LG/BLcEBbJyThWzVNtDCpyANnZNoEmcI2rWLxhslpoF/OshulVh8eMMxdCo8Ykf10ZtWrUNS5Asz
kgpgJ6nx7CuhvGP9EM1Q/XkvyfN+CRT7J+qU/qVU2m41pK6yVdzIOOo6bu5q7FWbPMMZhGwU7K3a
+D+knddy40iWhp8IEfDmlp4UKVGuJNUNoiy8Nwng6fdDUl3UaqZ7Z2JvEEgLiiKAzHN+8+CUWfmY
oE6cZDbeWLmIj1ZHbFAWB/CKPLWsdlMPefkyTjqSgdrBLsruVkmRmSUmhU3GVNjc5sIqboN6PWkN
kNFGwUY3V9t1n0GC3Y7T9A2SIPaiSd+uiUy7z12pPxgkW39kPSkU/D3qR6BB9i41yKT/mx7EL4sV
tjj6FiKPtpnKlqSGnmUn9sAlyq5q9oV32U+IIv4vXX/r2q45pzCL8fhy8NnQzRLZNCe1ziJFxy4m
UrKGdGG9qpj0hIOF8pSSvvfg06s4qRXOGtO05tSUiA2FGU7bEvJLSL1bpjV7ZR0bodfZB1Rxxc0F
IueHXXDELOM4YNaHrTlZlFZp4IM2sYVyh9B/B5p5S5g5+V7DC170QGFf3LLKlyxKk6exj7Al4Y85
p5HXIsOq9CcrzMbdgInJYYz68MYfrGJXuIV7ItyYbuIaSQD+Y4gyGCSU8SOxmw1r8OlkVCPcCL0w
9oGqjK8J+o5OOXjEzP36NMA/WMh600e4xwgHus0PrqEaPnRTk8paYMU5vipjzmyt9d4ND9HZvfw3
r/bkxZx9joypfguQO1inthse27iqZ4VzfxlA0PuuoTwSqPaPSFWL5dQmHsgoTz80bR3xYfXqJSky
zJUT+0eWpr9yRdRPTlWV/9fSVypifoil8ajyNMPUNcJpqmVCd/vfWMF2SDQnRfj8GbSO91CbX1yj
48GLXMbB6r3ZUCyp3nDUKBc2MsF3vaiM+0HXkNagPpmSNT7uqxAeBp6IGBHJjYgsRo31sShbUf9C
ibqcTcHSo68hah3WQ/mQ1gl+zEQ73oxsuo8kLtdz96XlVL8bu/xmjKn7okDxXGZCy/Ykf363bYPw
pdqQvOnK8Wvo5A8NikGP9VwfAsbHNdEYv/bHKvaLO4GJzGX7XySoSYqpCJZyvy/jAiS4hlOkl9be
xgSq3VoFCmiVZcRbhNVZWUIcJ1fp4rNyCaY7QluBlu6PToza3iJUB3GUZR+n52MwWMh7ouL/uUF2
sUubIbJj69XDOnOH59a0zxJJKLGHsNzT41ylQBq4D0snRWLCFSvIl+rJdZBPc9R5M6SqJRIg0fCz
jWCu6oH123Grh9h3lVcEBaxlEtfaeYKszvNfIxb3Z3jkgxmTw/nmLsNtbHt/11H/MBkjhsKmL3ZO
NODOC60AP3Y7f63rCI87x8amrkbbKnTst843xTmqpujRgzYrq0cvd3eIJyDxMw/KR3Z/pl77RxO7
7Jeo2CEUlr2iIm7fkCWul7KICOYj/Ju7eBYEymv/1omt6ikQbXojNKPHmpH6IA/uANVVT0Y7rnIP
IXk1LTdmi0+AwUr+CHj84+Fapzot/hoFerayy7VBFkGKijWcJWeVC9T1Bj1L770q99YsN1RelFG/
jeKsOgbVWOwTloWHDOTCjcENujPirkMjJNM2atDDpYinbD1m8fCQph42tygWP2NT5i8GTete1bBJ
Flk8Gt90f84Bl8Wvumw2I6aJIWrrW2w3PfSKR3/RJQEaairy+o7vtD+6IHo0+imPf/eAKfYyYzY0
5AX8LrlX52xagfSfz/PtXraR0bm0GTMp/k+bzMn96zg8lcJVL3JsymYtIc/ENccvvHAnEZhwY41D
UYaQs2aOdBs4ysYUKWKEC36R3aOnBnuW8cFvmIroYRbRG7EQbFKVIblNPRQHVaRtNlmsO49uTRY7
QprlF6pr3P3Oz1qbtdz0XMFceiq2LYuBwxAglxRUrDcrHdFn3HlvIi9tT9h7GggrEx8g8Bn8BnKa
5abxWynbt4Lk8ouDjvGqcrvpznDKcTcZerk3fPRtEyUNb1BKiTZp2Gg3Rq1FJ7XF6xDQV/JiiPQL
OgDdL1Aumy4xw29jgm5HaY/hGWIETxq8THZB3Rv3TpiEbIt167sjvrJkjlGrzA1xiiRNwR5KcTPn
J8XMV5ANIILez0xtHNA3QBxQHS373Iv2rS694bV3RxyIcpNY4wzEajVzpXaK9zSmojrCa4qWamsi
cVvEwNX4eexk0ZvqE0bF4qH22/ZeFMmjPvfy8MHbZe2IKM1cJHhH5FMJf+As192ST+CrKCEjXUFS
UzQ6ZJojYvl/wFZjh0U2klN3sgrdvGhXp+GWXIFxkyYDhIvA8bZm2fBkwPJw1Whd95TYg42tay++
tkF5H/PrwJlCWSe4J4WLPC5vRqMPvreTBrE/iMxndULGdMbOK8kPHtRf/NY0Xkq0PhE2zcO1LHpe
jzkFYv03l1b+LJEH9u0/r9M/aZmbLrQTgwCxDoJf89R/YXhrYoIibVfKk/ByDWyTYSzxNe3vVJEl
h0bU/ga6ZPHkFyxLTD1zfpbgAoOWm/jad4TXuB+TW5YFdEe+86mswlnc1LCv3TPEvS9TYyQYHy59
56mtmU3S+K2+vBC1czzRF2ma3rREfH/VrXYYuiL52jY9urRtnJ8RGdR3BfuOXVBo8TmANbq0cQ79
msHIxmPnMqgXTkIUFJzGBG5Cn58EpYWQphMgSTtn50MEr54SZBolTUG2/SmNyfS5bR4HysX5P2Rl
gMx93ijBODHQMFCB06lIq3widBG+8U3ghM6TQWp3lXRjUr6kmBQAMUu2AMWaG1cVcDPlad2Rjmzn
w6UlNzHnkpUibchEYi+DNLIFktSeEJv8Cw4jzz5hYj4VhbBG1CNa29xBlkIbqOt7FuC9+4iTFItO
F41lTamcY5vY/bpBWuMZqZJgMe+CfmXlETEG66cchGcwg5y42yAm+T6oSQJuy9A1nh0MhgIrvcO3
LvzZCSyk9Ya7BKfmpT0ChoHd983BbeDV09pmCZfFelBHjJPQsrdPbWwqO/iH6j5RUe3GnaDYmJNQ
Dl5ofgl9AmopIBvk/y00X+cgjJJN4imHE8e7Uoy/kCOOW5MfCHg88B59/CwSz1pHXv0+iEB4dBnE
trX6M2iUSIEaqa461aPLoHi+0rxtulzJx0f1ScUHAPXMKN32ppetUaoOoy9TG3yDE6YdBdYLh6mM
sbCYo4yNz1q2wUt+Z84xyMpQ8ZetRu8Sg0ReajHvN5/L1Fph1qICc9Xs17L/3cw497Zrh01NPGXn
WrEzV1dGXJwDM3mVIsCVA1e3afQXZAz9W1klD7LoZSk+EFV8/FRvNrq+7DJRr/PxIemMEcNWBBDJ
gEAmns+uB1mXBH25S/IjTyi0n41AfcyTGXCc+tZRm5O3jg2eFr13+6j3tv4sW8dOtY619xjUQ7NH
nNt4SSZvQ5LOflQHJ7yvQ/GIqSdJMLPxdlqGRL8y6cZa6dADKso63wni7yt512rumO+80e0uRdma
2eXe18atVba/rRI2JlaHCA4B46KKooJnfQX+88Evfhqjoxwbb3ROcoEbIh3rqNXpsubVXbudiM7r
/YrgNMuZBHU3ocaopzVoyc5LMnaZwQq5gvBYxmGGDW38sX5i1zfkVvY497e6zHsz9SM2ASTaWzi2
SRficzh/InTl9yz9kXQ1enWHrR7/gCxEZxZbwlObhMWz0gZruc8c867cZ8SHlyLRu8dxCMtt6Rrx
RiYK/QQL2iwxvWPCV/aSx+cSPfsvoM+eLut2sF7GajIUdcPa2Dlkfqec3L5lexm31avVJudgjnX2
cXmws9x6E8kQAxT3orvKj/y9h9/UNgo88yHNU33hglX5iQGamTS/c7gOb3nxQDC4gET414mifK75
2JSDXogXH/vkVeu8qZD7ZMoB7MucI3IIt84/p7whZaRHWrCRrT00yaoYv7vOIh/Zq/v8O5dQCdrb
NHKSY2cVEdprjfPWZfW6SVsNDe5OXSB9O92nLJIAAtruJo2E95y1/ZPsUWcRG9YI2egyrbadm0d7
Le2qh24OvskeDsITJY7Tp5Jn2qqd9Ubq+SBUyDRqiG+aq4Uj+3o7phJjgSUuzvFzNkS3hp5WZ/ny
KSgxoDzLn/Hcdi21RvCh9Gec7/ND/Oe3v4fn1r+8fWa4DZkfjUTdv2ohGZaCl4k6jE+Td6gVDbeE
KAOT5Hlmv+qLGBeEEWKEPAs6nw2QCcdpFTe+Apas9zcdKu6A3QU8fGITWGYPLtlz9SlxEm9t86ja
jmYbb2w/Jyo8Q4slyDieNW7aAn2iCsJahKjRjc2T9Ytjel9y7AvuZEkNcF3O46ckImqj2bl/4Lld
r4Lcsd5gXP90AMrdl16j3CZTPywyGGa3o6dUxCCG+7DtG8h/3U8Lpdq3msga2IV+fIkNTNIwyz4n
YyBuixgWeuS6xW2Ndfcu1kSzr9mdZuwh1yOC1Y+Drk7HNOq+apPeP45Vri/jtg82eB/ixM277qdn
NwuD726XaLgg4jn7fazRgcvMrOT7CHBf0Lz6G46o61wvnRdzNP0tdOAcR9iyuw/t8oRtk/6WZsZK
5pXUFl2iURTh2Ymre6GE8X4YIhurdbgo8sDrE4RiUSG3NvOEZl5V/1vovG/J0ESV9xoWPkKbhlrf
uM7Y3pES41XaReMac+hqUye+eVfzdFoKPLU3rgBRsIC1jWpTlzgPrq/eGcDgvmkAZjAuKtBCd8qS
Dc+4KVT3JbTy/rvrYh9fCRyY4qmLtzZS00ueAOLFs1HEr82w/xFAh6+DSoSLznjqc9P7bfXKPZti
nGFDdzXOZh8jKtRtiz+SyEJ3m5itd1MMzbCzXeXgT0W+1kZY7GnTL1TQ1S9T3g2bHlzcpvA7duB5
e6eX4PcaQIffu0ScXZKtv0g5EbNxvGXgh+4GuaD2kAKLkWw/OvxFC8RwBK+SEYO5IIzv5aGqVI1F
ORC+uSpRlHoZZa61Lq1COwlnhH8gytfBLc+VnZdPoHKftNpL7xBRUp8LRftSBJpzq8dlcxqt+gwR
AEh/Fsds4X7Fapcf1Sh48OB17wMni/AfjgrzqBCA9tZTaGdvwiZqXHZqvZFFZbTv3JLtoa334raz
22ERKHn+ZipxtKrVLrzBnfEETNMF/4yKmGTQhB5nFZpNSRkG22wU7/WyMSGISbhm7iLLqI19VZwi
X/X++ExmJL+r0viZ1UlzOw4xd9IktIMQTf9FdXlSAw3PtgRJfvLeFfeZ2xunYXB2VmqGOA/aqANz
di8b1dEX9/3gOIdySr6TY6SHQCFh70Xokl3K0SysP8KaXPhD3q9LIstfWMZ0a6D3vNbmom3Y3hKf
jG6fo8+8ibxyXIq2UZB/sY385nLqmB3bJFZc7lLMtUnAC8rVlWUobksReoe8Gc/VGFt3btZu2X2u
Tc/4WQiNFV7cfhem1Z+nNsOXonDrTR29TTVA35idztjFzW9hPgrXEc9NEnrHyp/gDlcptIoEi6Qu
5pGOhJ+/UwVezpiflOdM6cpzPp85pnbOeOjfyCrZ2BdNthXCwNJy7gG4KbtVtPp7Qkq4aBzrqcYY
ci8au17KohMFE5G35Fus5PYT2sLiIeuKZTqXygLGZhT03XpQB+U4zQfQZO9naWL0sx/5t2vVtdu1
rwejmNQGV/8z0rGbG1C8vyu/dA9D1cR7t/M9KKFDtotMLTiJKMJzsjaSW1KJ48Yojepucmtn7WUq
ViwiOHu8mXfYqmQ36BG3h5Dbf9dFBdb1KKVu9FGd7oaqLdY+4I+HbkqQnjaF+lSm93VtgTpwp+we
Xet415t1vcdaur3D2DEi7pXWb1gqndSKOz1JwRZoefM1rjtjCVIvO+Pbae4AUqm7HjuKZYVB01oj
irrXbGYTljK/MkS1dB1D+2azscDR3f7lltkjtofZsiEqeBaGskZcpPxtQioLeRa+BT2fUIRJcbYw
9t7VY3vrcittE90V28ECK6M6LrEFO9RfVKv5rttZ/Du3T6A0EVjgZj7b5J7fnNAoZ6OlBvsW9kdV
2hZHd6hvvJicoB8ozRmGUYfDDZmAqsAuFX+4X2rINsvLWZPYrplvoBcWN9NkWCcdHMkq9IT2aorx
RAzEJVHpaTyyN41qV9+iEPtA4arVgTCl85A34hfcCh6UZO3ZETf2fdZ08Y0RBSj54fx0m3nz9sWy
vsdaGUDLaMedFrbd1g5YIiFZdN+NefDDAya30PJsfBgzU4Awr9VNnfcdfp02CRJ6RPPC2a2K7F4X
TQEOoNlhnZLuncmz99oUF7NJZ7Id1da+88zKW0VilqsaYm+HC9B4zEvg+EPk+U+WaTZnpx4OCcxU
YYiFUZHuDYY2PeFUpG/JILdrCe4K+C4xX42qvYR+deiXgxRxW0StgH41+PB1aJpibdLnDyqW10aJ
I69V9+nSMHux7zoN615Xy98gYvwi6zKcKw9qR2GEP6P5mWslHp54SrmMdOKwIz55+z7qx+3QJ9i6
6MIjXtk1P2yvRsyz034ppCwqTEOfK9Wc1pqWvLljXa6K3PDO2XyAYC8WeswP1bcVXVkQCNJWU+2U
69CvvbPs6Hm2uXVjE4OVP3Uou8FvsXiwzLPIbqk12Gf3MvdlstTWtgGohl5ML6MShGu3KPOTEhAA
hDPI+rk30qMXe1+dxPBOkcH+OmweJ8OIlvqkI1jrwXKv/YODW+6phKCynNDXBnqCKL6XNvo+79Px
rpwP0S4fs3zD5jjalewUVqbd6S/InX4z6mH4TX5uAqnMQoXddq2k2aJpPdyJiX3zuEyD6aCkPKhN
xbofeI7s1BF3ekz9MAGNA2fnJ0qOSGPO/aqlr2BmUkxYGxZcajkeJx/0SGZYzia2jQE9oKTYuOro
HIuqw52DlNyjVTjZTtZdD1rj/tWlcXXiag7wL1YjKBI2zYuLERHGzGb0pUfUfdVnlnFOvJAtKlgI
8Nxb3JuhCEBIAN+DEKTQK7GYovYkaoMtIBGqx4w80wJS9rCXdVpm4JgztZCKFfccG5Hzi1wULgjL
1g/ch8BglRzp6jesbccDyNPpYCowTRY+2snROIcmKkWwEExelSZK34QaAlgHDjQDl10C4OEBVHqP
AJqBm8fg1msbDL0VRiQkgyw6quWQ76Mp534oVWVVOZNOas/zH0ZHPAR2cIIbHYSIAykEWJJu62t1
cU88DUqyUuXw2Fpo4zarJii19bNdjPFpIK5BKKStn5OycG+9xHzi92M/TSNsHujgfzHEnVkt5koF
q9jFraqeBLAkiMuGuGr827b8IQt2GKrrwhEYQTn1dE6QxloYWjvATDCm86UOtY+tnrpgL+YusoHd
AhopChow1JQCbzvVwlK8nVXTBs+pjl2Xvp+lRpmskY20kPkSTUselj6XU55E/K5Std8gmY8uIp41
2ChB7c40zz/JAz8Db9/BtDLQFjlZtc0LIIvv20pJuP15LLKCde61aUAchW9mb9WWcy/rWrc46Ekz
7YrY1RGYgtnVpTZZ+AE1ODVHU6Uab8k6GWd1HK2l4YfBfcin3o7OmO4UtpaVHkyw0XAh5aYDwYo9
qmrymga56ZU6XJzYfOsh9Z3C/udoFCRau7HceC6B2zJKnEPjN6zF5jMtQT7nUinL8tA6t2R5x03f
RfgO2dhUTSVsPaGkb34SJl8xE5gVUZT2C897XNVjP3gEixKtzbj272yVH0WUfGNzRQIe49kbvbN4
tcxFeRCeDqrW8ogOwGujSR8c+5Bj0S5S/Ww0D5HZQGxUbaRXfL5gJBFQTla9Ot37ti7gb2hKtCwn
4gFmYqWraFKMe3moQiiBrLa6jRao73V123UkbPRqP6S1eeknNO2WhJ59THAj2pTxjBN3NPPQRkRa
PDSsn7TQbh5EIxYqIrhPptOvvURV7ueFut812osBYvVIgMC/FK0yy5YxLkKbTC/jGq1dHDBK5P+3
SDCl5GKLH64fFzgHCHHgXsMorDWHewsljeXopdPW8nz3JqmVL2FcJA8ChqTZ1c1TMI71UwEaqTRa
7bYMlPoJjzBr2aNRzROWIi4s/lbrCc34rX9rFYCqoG75t3ls/9SmKX4JsrjeYxBIRsgLkhcbtsza
FE20k60wItDuDM0S9Aqt2EygcouJnOqa6gPvD2AsVA9OD28xLOyFzUbzxlEmAIO9ZWAh1qQrVERs
GFMYxGcAmFbwwO1nrLSIZZJkXxHXp3VUNSzbeb0riWMRYgnR7wQmupZjdXxTt6VWduvL2A7QGW97
4nxzZ1Z4zaaYQMbL1qQn9meOU3UpAtPihTUOuPPNnXORkt8cTOQM5+uqQZKv647A2GXsMPgrh4T2
VnY2+hZ72dD1L62p3XToW2TV7jI2EiTeelJC8k9IplBZkmFNtpjx7CzH6+96pO83WTSVRze5AX0S
PSm4BWqqeFI0p3/K6uELLCrvVJj5sKt6yJuKMYg7nHj3VtR7s+9bZF/qWu1bNaGndqnqESu4NUk2
Y4uOzm3MjhmgeXhwhSvu5Bx5HaVonuAU7+bDEg9YwRIvclbAp9ObIID4DevtR05w6ltZ4skEysO6
y3wr3kWDe2jbKTt3VvLcqUnwAh9ZP2BhgeK1NwQvddK2G2Lt40a2Ah7ASatKvYNsLTDzwuW7PweR
a3zpvjVVFuz0sFBXpbBqFEPsetXAW902MUlOzD2RQfJK3EHWseX8dZrOp6aWVfryQ4cPp2aG1VYy
Ej4IrAcfEuYXmz+PhCww3sHDT5Jf272fFgdZUixh3sXB+CBL8ZQjgZqLH7JU80dD344q0q1V+GWq
0Q5yB3J0cta4nYyNDzJlFduKcTf66vvBVPaOIoK7azUL/vKQ+sGz7HStT81OW4cjmeJPDUUQq3gF
wha4dpZdiEew10HHTPy5nN+zYbRqTXuGD7+JRIvF72Rjr9sCah61XD2pOuEusNMrF60X+O91uIxm
sxN5qGZTFHmWGpbL7Z3zDndwRpF12p+ztMi89dBDKPnUIDvLVtEpwYdWyD7Yr9iiISpB7PUya9O4
i7SZAO51kIoJsIxTfkAu7P0Qs1Q4pPNBnl0brv2uDZ/6/QddrtPjewmyTc5/HSeL1z7XK/0HXT5N
dR37t5/yb692/QTXLp+mb4IZmPep+dOVrtNcP8ynaa5d/rvv42+n+ecryWHyU2r9WG26MHq4/gmy
/lr820v8bZdrw6cv4r+f6vpnfJrq+oX9V1f79An+q7H//L387VT//EmRd6hZHRrFEhUQlnbRfBvK
wz+UPzSRimJUnrrvoy7lzkyKyyyX8mXAh2H/9gqyUk71cdTff6LrVa99VPLO0/ra8nGm/+/12cyw
9RZmzOr8esXLrJfrXK/7sfb/e93LFT/+JfLqLRwIqxL95nrV66f6VHctfv6gfztENnz46NcpZEs6
/8s/1cmG/6DuP+jy308Fpr5bjTj8LMx4bG67IXTWNYj4pSyG/SwZYOYNyB1awWhZS7Vy/RXmnIW+
TRtM/ZraY0U5N8uOwxiAiQO8coSkXh/0As+mlWwO+rVppt4JzC8MOlnVT156U3msAku91Lf6aDgr
k6TSEt7fkjQD0MvZru1i5iZ93aSlG5w9JD3lqTVMibK8Gr3p+JTKgdeqqxWc7xsxKsdN+s2PGmVv
Ivm8zLMs2ZKTIh6lZsUDqMydWeXtLWJL+YNC9OVoee1ZtsleFXfuxrPr2fycHrKbnmAlFhJsOcgu
uq+yRMpZmjKr7JCWBRguM9YW14n+w6vrbn92LN0niPpvruyNKC/p/vcgN4jA5a44TSCxxoWN9sdJ
ljGbxMY59d6brw3mny62qdClGOhSiPdhcqw8yH7en1msKgk3hQl5VythtBh1TBZAnsoDUUJESq/l
D50S1z2Bvhy3H8aAPP2r+4daxBVTdzkYqkCmDw1/XN7s216LnFt5luJd0fd5d/pUz4IoWrE+5Tf0
acDQhkdMWVFr+GsO2UMeSra3qEDZ/fZaJ8/C1Ol30CB/faqXk5SNe1OXk32QjbLKScUmU0ds2cHb
g5kkT4iRk8VX5Cxzu/Yu9bJR1suz6wF4nX0ji5MUwJOnLskUv47fx8phjRn5eEDXLZ5n2bABAtAv
o3jSvQX6es15UWkESTA1UvjVAqEmbGcPm9gr2rMI1PZca6VzcHr3SVZd65HferKy1mWvQVd5yIAj
b2wz6JfjPFLWXa4hZ7pWyuu4TjBeriMb1HJ6zYoab+yZpivP0IG6f+frfqLuIsLnlYtL2+VccnYl
exdZWNAO7cpDlzMkh3tQW8PAtjersuagVIrNua+o9f86bzWjVpeyu9/W/XDTarq9CJo+WzWx8c6d
TpTOc4luwI6+HoyyQayTaL6s+tDlM/NatgexCx37Q1dD8YUcLonYyBcsInT+MU4jZm0aEKWb1LVv
whkUgUOk+jUrUAeS5tp/eoS2piEaLLKlvv8E+klwRdY2stKZ3ULhv1oEQFbFH2wQmkY3uR2QOZoj
gNwpDxFZVIQr/whBIaCFrxy29bKulHrSc7+WbNilH1ALsUb1pEE6rmzuZ4WCTdTW8SpE6h3rCyfJ
gYNk8Ur4Xn1firG+l3XaXNdB6sZyiBjtRpZl86d5BjW+azo/2Pd2I469avVHT5AhXshyjAr9javf
Fl0x5KtLA8En8ACD030PMbchca/36C8H5eo6Q5fH73N9qgvn+Xz99lO1rUbKVtGH++6PS+iH98q7
i2jtT0tiCNqHN8zltUMK8ObSR5Y/jLy8ZIQfqcsA0NMShh/6uAoZ0yyNXgS8sG0+m8rJA5bT72ej
NJW7lmVzL5LLiE/1ssgOut+C/H9tROdOCwKfsKY8SMyZGSmn6yH3m/eiGbSLDpjIUTbK+svYHjbO
MpjqaX0dRlTdX/VlpS0varcmhENoUAIxQNOIIkDAGgbqTvNmjF0WHNrcEcc8ztmYRk21j6e02icG
VtkPwiJ2oA5uvpR96rljIqkKowcyuiPrRhzyVla5oV7gM24J5EEaTc2Wnm6jVzw4047XnHYHmVW/
k2cZPqD6FHWna72Oddsx0y20i+jqqYBqF9pQWluHjw3Fj8rrgbAefwmo71WkIGJ9aY5MD6nKP1eT
vZv5kkOhkJLhatcPENZ5c+wb83K1D/V5WoGOwRdPTPp+SqNqS5xaffS6DKFKxbd/6th5hF0mvrtt
LpY1pP6z/6dvZDjTp77Cea25TFqhpxxopAC6BnG01GsIJ+XBzkCvSVyaKzsiIgnS4b2ugFhVDBUO
O/OIy2A5jwjnoF4VuotmbqnRMdNwOWdGewh3ssvnIfPcUGsjVN8ZIVsLq1qluuMM9h2Y9XztNggN
86+zf9ohPBEtqb6Fdoyuh9Wkd1Wd4P2LmeHGgufyJPtKuZb/3VftJ4s0DdAHRa+VhaPxSpKcgQbX
A8gwCcUZRqwa6KrJVsk2kK2OC9BBtsqxRUceUvUM06uXPvMsTfLki3r2kyJeTwS+Aj91LcrWanai
kq1ZgatMbQJoajRUfr1uYfppc4dQCQye+ezacK0L51YQHNrWjmEryH7yIFBjvjTA3fg5keGbhCCJ
eh0gL/FpJnmJEbUTFKGZWHa+XjudPxToq+ZUAWsyHLNc2yNwvMge4jd4UNjBqG8BXwDJwgipYdFp
b5WlAbIqx8exEPDzlCQlEx5oeNOrDslP1T8F6aRigMgPdh4uZ83bvN4PxHv/s1n9QUcbQ1Hw92Hx
uLeEa201v4eZDT5rgX5Yf4z0KHgJy2kfVET7WzeenoqqWA6zMBr8ueJW77CNCuZekBZZO9t4zMhW
L9Er/hSmlK1ySlh54ihbI1P9MGU+5iSKmcNti5+kFFIyDF4Bgt7pHlQEx/edG9obzK7sL8oU3cr3
8LVHCvBzX0aOtQkbC9FlE3Uqsagnq9rKdfIUR8aN6eTLT2tlSJWswCdVNW6s+L31vU62RE39oWUc
eP0sLkt1Ej47o2geEy0K8c5IUdExm0OrCkXc/imSFA1O8jDlzh5ydHmyFfzsmKjYNZobPciDB8Cj
TMDiyRLaFvqpMtsbozcxgMnGbNhmneh5yDJg4v5/cLK0Xc7+W9sCKTpMYlr1ULadc5JdRt0Xt7Y7
ba8DdHtKdjxBYdXLAVCZrWWLfPqlz+W6U3JXFkV4mcRA3vEuHEl8yk/hAMPHtt23FrKvPDiZn67A
NomNOU8/KW65HHBFeFTSlRqj7Vp0jXgcg1pfRgLjW1k3gLg9gor66c16r7KqKkykgjL15MxVAnT6
JqltVpFzsWTT92BYr7JNdjdjeKReBmWnVX3zMGb+G9oh4sYLAnEz+gModHkqDzzeFQVfiz8dPveq
/rTIPrLoF21QLWQZqbNorVtTf5nz2icr4tFfXkfLea16fP8clylkucycJ1XUwfZTF7tReaMG3nNo
1TipdJ55cHslAjs4qZzKw7Us22VP2ewglfXeU5bta89Lk+xKQmJcagE6I7KTnEOeXS+JN4FiLP/t
1WRP9qghqoMgE1W9Ge4cBAZX8aAla1nsvZC63hjuendyFgINis2nBl+kP0PyLfvP9cVwCMtMu6nz
OrWxU2GSwX3Ux1LcBnrQAk7KnI3HzvIeUft64deT2MuiPCSd+6CafXyUpSqOtfvOGlY5BkJ3xVzy
zCC4h5h5HVKhwnHqOmvnj80ULb2uRWXAy75p0L+jJRovE7eIjtifHD5feDBDsWmiDJxSVS+B94j7
2lHDR4gA4Cr9R3kwYrsFQWT5h3SucxuAqtOkYO4yF8nWd3d5oB8q03sfoPdAGCyMBGUVVLRs7Uw9
srFzf7C3+bEvnN/X/lADgXfZuNvNHaq+Gpf/Q9uXLTeOK9t+ESNIgOOrRErWZFm2y3b7hVFTc57B
Afz6s5B0Wy5X9d73RpzzwiAyE6DKJZFE5sq1oiGWNzScRd0DjGYnaxpqbs7vy/qpyPK3q4EVqUH6
0nZ2PBcZUDcVR9LGVbpl4BJN8S9LIx8U61AsU7aksgAivo7NHUejHLj6ERCqAIqiIR14YqfA0VSR
/8lxHUK7xdzElg2M4BM3XOjkSB5BKsVFsWkCj70F4KMvxm7eoAoP6no3iS964q5SWRe/eWmuCUke
is25Gz3QfDT3f55PETHIaZeI6xXer0/O6xoABYPLFyB0D1T/GysGh1fWQkJvZaN55+RqIkBnRgQi
AWv83oo02qcKY72i6N5OnLWM+XRHBwHW1FMddqC1F/KutNHkUaRhsaXPBIppSDJY7XEZuSijdZo1
rTL6c7x76dMVf/DmSIl9mNuruaP605V6Zt2gVh2hwylH601Wt3vABcEtBQDs/RSv80QV/JWl0lMP
L5Dl3+RagtqwD/LGTYLrnGis8pUcord1yAEy4//Dda7Xnv775+mHWV9zCwxlTW7xY9Wx7ZAyaydC
jvetfBj4UTZYBq9eOT/mNk/3E1qAIQvJj2QaybvEUHiDppzAEB56SdQUiqS1aahNUI/wmwiETyJr
ZEBGci9XpPAJTUgBmq/aVeIm2dtdupbA+axqk8sbaGIEUL9LzDWSGuY+aQoL0G3c80WERx4kJjD2
6P5OfuRypBvUjRA3b+814ZTskOXTbvEDic5un7ubqRKQC3u36coB/Tt05rRssZdg3oFYsgqBgvnL
wKx6R/PJRBMMfH18fFNAi6Lmk2McCvdoM6lt0mJCP8dYH4GVaI6zYdXHPw3JQSESrNZ2O6O19r/H
0kp5En11bDCitfZDrXFtTWcmQCvLWalsda5B/O/d+5/joAerARWMZKabB5+4sWjIAOPVygSAWfUe
RyY6tPEQfZDhzgEtyEMO2rYiOhlOhOYz1JdNswDGeTI5AMzpA1fmsOizvcReek1Dq0HrPTiSNACY
5+qZGUjCIwsEwlEVjDf6ZY0Z7zR3qRM/RGhWesYhw8/WxHsMFC7sAnpv26p27rvQhprkdYjmkN0Q
gdBkq3Xe4o1AVnZJbdM6giJ8uptBk2JJ3h9AgibvQhOHLtHAgt0kzHeGGjevKbWz4+y+TaBZdHB5
vkylEc2frCwNHEBp/NptcuQ6e7mtjIRfajRaBX2NPJlpWZDUU7ZQM8W6ruxuCSGHxAIrMLOV+5rJ
n31kGXukhvkFpKZ7PY31k9ELN1lXzxK9YhehXLIX2smwpxvBHS+BkHYh95nG/l4iTTRrAZ1uVmu6
5vXD5BG4vlMgXWpg2A9kz4Un1g0kPrbLUtcPQ276gKmTLx/kulz1bHiZsytTFoEwARs7rvaTbqIN
N4D6o29Lw5Z+dTUacgbulvaLFA7MNyJBWr/EXJe4Oq626zJQ+0lXM36n0LqfnpBCe0ZDpfYoKmlt
q96sb0TR5o9g8vvGAHz8/mvAlEDwoo2QliEqIKmjT4aDyIvIAPXY5r7dFB+HphpSMHkp+Dok76e5
lQ14ugDGej32Fj8VGfBAU+i+AN9qhPvIAF06mnjA8tXWmkSaJjVPyO3yE0V3k/Czlo+HSvydV5a5
j0HxdEAnKf6rGg06legMrVqQiMEKHfPpgJQQeaUKoTM6tB2apBbP57GdCL63h++QNLPRF63iaDka
I4nUoxW62acyAl17lA0F2qBx4LMRazdTg4T9jOfIerCa0v07z83iADRwjdRnUhSHDoiodeaExpom
dW7uBUnfJ3i3Kh3NPDU1BI6iUaIDUCmkqyFYo+TZi8MeIuTem9fSh/YyQxrghAa8Z+w6q5e+SOeV
USXhc98DjmQMlXwOm8RaeaIrn0MHsoNVFXlQUei0lWahZ7fn6GhC2cDbG1CnXfq0zTQNl6FBVA9g
q/kwvHqpr+7/dW6eR8naGbElF6r7k/eAx/A2MfCu4DknW7GdoHwGFLtEzfAwRk1AtgmQy9lf3GpK
MVRG0KoVTDR0BZ7B2sBttfoG9ClukKFt9y+WpU8dWgwu+tCw81g0+YrsZTGYfqEDRu4pUC/an/Fq
ZryEcyP2+AN0UCopsr/Q3datusgLb4EFnO9rTVzIHrGi2eShaSExhoskndj0JuBEAjybz8krj9Pp
xzhHkCvAbe0y1GK+gfpJc6ObRXSP7SAw9HZp/0hemQD/CUWC3kxe7BS0MG9v1uCbROcTNB19UFjk
6IF6l58nI1oN8kBKJz8Bjeecy0bT1lpk4Wn2fhaVSJWSLXk/u3qXs3SqTn0Jcqwksi8x3l53+C7y
Wzqgid28tdIQqo1QDlx9ctBQpuGlrgt3R7HXCPC8IxNmAXM65NE9yP3KB6PN0yDUAfuvOjSOpVpd
r63Byb+LKV3PppxeI6iLBXObfYzoVInkP0YQT1SeJusiiaEmGmlo+ChBtbkFu02BX5Gmx+dQbTi6
2HN8Swcn2CKiHNPmxFHbEPKHEfobtMQ6eOAM7X1POcjr5S5+NHl7klrdoilE7Wk+TFNrowY8Hbr2
JJTULhuQ8OWNV99LABN3o6uxzTTX2hMyWEsER9PPqpAgHrJTtESVqA8bilsdKuBfUXo2DmDWFffg
UZS34D6/4SU+9lqvZLWxJBt9iqUD1/OvoLAzDjRq+mRGT+VwAz737g6by/UwtyhLhhBzI6Fc0SEP
V3FkR+ZOyC8OK31qgQY9KrbDkFPxqcvZZY6xcm1bP6FBcZ3HxqA9JKGUAVj3KxudMqDFpUNs6/pe
s9QBWPMCdxGcAltrMrQU9N8K3BtRKVAeClc97f92WkYQgWzRDou+10ZOl0Tdr0H2ZaGGk1vY1qNx
ofw5h6LcXCU9Z+Buoe7XQCtQOjcfVD4/hZQpnw65jM3VDBYOn7w09xpHZ1HWbdP3pT6FZe5Z84yi
S7agXGGpLwrLF8Iu76w6x0bTzNJty0TudyzBTlPP0Tjf69AZNdtvY114GzboM6QIHChQK9lqsglv
mNeTNnUXcvyrTVdz0eGH1tRrDE3J225c93IyfCo8Xgmil7LlhzpmDPWiTTiOX6hqubgX7ujfz5fy
pskhSbdwTvdVb2+Gqv/iJj7IL1cWm/LTKIchDjINrZ5O+dswU13G5YgMXT6ILY3eQ4XqRW7V4d1O
K9KI7BTxHk92UwkkvcfTJSnUe7UbEDDVirWaDlUd2kE3tPPqaqMzxZ95YpUHGluKsVzwEqJf/22e
cEc0BVHkmDWQ0hozJ6ia7GPMdUUB4rUtqlE/oJdg75vGul3+HjQE6xXaovEHuP6LUGVbwsjklg6q
AO9TlyF5PtmQ8f0aRm2zMtioB53AnY3YBeqO/wCgfjhHgBYDw2qsiIOgi5riaJrgCaUomuREA9gX
FJX575NEl53eSiVGYkDp2yzR7lZnEhpSkGdeZbU9nWgcQR5nM0iUEsmmqZiPgei6DnC3cpbZ5EZO
2EBlEfk3YK85iIfSnyYqbzutlPyODrMYHN8Zuyi42lq016GEqEerotRNbIsh1T4q4TA6IFsNvtUW
Oe9yCsHgqITDYjvjEKN+pYAP5n4wNqCzLdZku66BnBxwT53jLGuQwy4N78QivGqqS/Xv1wMKKN/M
szl+duCd4ztKr8Puunjj4WdQmz2+fB67AYMSKGGUaCtIDdsLZxX6rB3z3JUQeIU4ZHtRAWSiADqk
zkcThaqJACtby8Rf17ou/+tashIvXpIae5fFK8e23iQmU6OC4r0R9m+6NqICKRKbPXPX67m4H4bC
uxuKWOWooCUzRtBXDXVEL2MkrlCLL423aAftOHcVtjKfo6/Xoxm6Wp9s0py8uwnr06ivjeekiJ+n
LHEu04jXvSbj8Y6G1Lrjzc4BXWjdiXp4itSLLqlxoAEFxWCmRy+j+Ziovh+yIzrcZgNQU62FZrB1
D+k83+jwy6EZFIMO5LdLXZdSl3KQxIXsNj6MIar4Erbo81Nr6Oi8Oo64TOGpypYelptIjwGyAE7/
Li6G23bO5YFMdKjB6rSF7DUDmSPCkHkEl3yKON0CeCDTnGbfTGbqQEkYsts3tJXI6BFHp3QAh2Po
C8MwVrRNIRttS+jsarvO+GSjBUxU/Va6W/VBjAZQQIbAF/aBNAzNos6u1fPDQieGdtc3wrBKtoFl
MVBkDhAX3Gjon9y0qkA6Z3WxQZtBtmlUNfXqlRH7PhlA0KCkl6zRp+QEn2DyNCRvjZLj4r3C5AlO
jyptvMz95FiWUt5sxjcZ2obIbqGLCJpGT3MNpq7QAKO/OxjWU9izVwgylWdy9oKtQJLHHpui9e4l
i7dkjgsI8fERfbgTS+ynqdK7XanXmU9eK+q0IPJS1NHUBUJoHy8XWJacnE8XQDHxwwUSt3M3oDIF
6hVtLuJoxdkaQ6RdaFhYAPRJg63zbNiDwNM99qFM/M5Kkm8NGjlmBv5TCMGZm5FVNkgtquzLpLUX
CgCA0gHZRcTP15mQB4y/NQY2wV5ovuRzYW0g7oKvlQXW+nwqwA+jMCuDArtcD2QrIbwCettye7V7
STtuGgAlkeeCONinqTTUCEyp5qJPF3pR7wvL+zTBl8nqo7Ze9Uqpgg521SNRRadtCgiWUIerm2xy
jmJ/HpEIIsfnJZZ16haFYmShfc5a+3g9jP3Q7Yca0KV3ewQ00pFPINrz/zlFy+Ewdx9iKpFM20x4
34Zoqm7BlcxOrbahAaihIfNs43V8sTfFluxkoTOh5oxZx054t7maIwhKgtMORdZfFv2w3tX+y6IR
BLGGsktcZ83QOaX2FLQBsULX3k5T9rpsUahwog6f9h9oFH6B6BfwtMoJfBnbJOmEbPGvsY5arYmT
12UHRN5lPzM0ow9Ak3tIedEgpVO2D12OBj5dm9GMUjQOeIQb51Ha6EwHYc3fkLBzvxi4fyKHZ4TH
OW3bA+MAQkK/iD/gbz6uYk3oPzRxJp0vNcdq2Nuc0NDCYxclkObOKhkYo1zLosKuGBntV4H782oA
icu57QbQeegRdl9xMb92DrgfwBcp13kHLkdnlJWPikp6BvR42tmu1LbM6aqLa3gNdj7ow+Ie6JYV
eZhMxrtp6NjLp0mGaDWwrZrVRbTgPXAlc3bm6MkCqhN4gUR/UOtsMqvkT1k73ebSzb9nPEMnJd7e
7sGv2aLHFBGxpvOndhxuKX/2p4j3Nf41Ak1s7rpEF7Dv9tkX8FIUdwR06AMd1a0nS3YtGsDiRwJU
VLFu7ydwbC0wh6LmgHpCDWPDJ7BX9eDb3da8HNZVZUJtWyEh0jJZFqX5wqdFJdCStChhKNDY6SyL
9obsgxSiJYAW4zVFd8a7SG/KI7QNsAOBONkyJJF64o01YELuBAwr6nWH7MrUpnp5pCXe1yETBD3X
TqoZ+DODvt8G6BGNVyD5iI6zzbJzp4T0+jguv/cxEFPC817lrId+jo3WEmEJfVjFAOl4QNpt7C5F
A9V7PhV0AN25qnMDDsjIScqfXo0WeLAhc6lh60KzUbRpVgycD+qBHNl+Nc1Ir8miOBc1uERJ17xv
0gmAqt8dra1hL6EcETJqy4xs8PAtVo4orc0j4+AhPk1IVRVVp3cPb/mdkTvFZkKBmvTu/HCQ+leR
PUMptPiOTJ++Tjw53xrANx3RwA6KsLeAckiCNteA59NSdytFv7F04RxsGVqOj3RJtilBpAiUETTm
yZ1ozDkk+PeAfgh6lTla73Y5QxM7/csAsw440P/P/QSmj6sd3DiBmWfx8x/ibWVniVcB2diBi6wC
vUeetfiVqpwkjXU3alcoG1sQtEPuwquNaWXahYBkbMOfO1ReWoEkJJIDt3Hb1yti2QTPCiitNPAd
0tC0zf88qTFMgPNKeUKSqgL9rTpo4KkEvBD6GWL+x6YcKWTKoAgzAvak24EEu3FtuM0x7aS8xOpQ
TlbQ1RXY3dWIDgD8m0mHl05l8YpeP/eoFdMIlI7g4wCyD5LI0eFqSqe2OIyD/heZ6GD3XrVzdSaW
mV3SxruytX5Coqc/gPsTMkb9lA0QB636NYjQLdSYxhr5dmUkD0XS2RJOYzMqfpa5rgMvk01HbJmM
oJmHcUVYS2NE9w3ey+GhMcXQGR3Akgbegux4NYO+FwDOuu/fJrQdJLabWT9nzIGUkSY8B/dkjeEv
17dhIJvI9dOMy8duiJFHtbwL04Hliqca7KG2oR3IOY+6joZKCK2T1wX90w1Eq8M1eV08ak62dL6i
s1g+WuCCfoAcQNW2bb+uWu3cjOAWo8jKQnd2I0t9R+uwFj+dzhplQF7W9ePeQL8r2DDxiYDjSO9S
Vu9pWYoAEhKEfVpzT6OkBBEltpzNkVZDzqoHiX0jQaNlQ2/UhB6eZQzYhs0x+xKimRUFjwQ0UVAi
vRnxRd5x0Oie0JWNW3Mb1Y8NyDFW+ghltgp/tBAJnwhyQZ2vR+l000clABcqp4rttLFOkrgBKx6G
BativgKaITvhoQS+ltpEs41mOn4qUmOdh8UvgbEDEYCwKTZ62UAFWJXgNFWCC1VpLkcOyBsmcUsm
ctodCGx0zxw3FEEOuweRE80n23URw+qB0S36W7LrnTZCkgaaWejXN45t35Q3dRxewlkzQf1FlFZR
wUBkZYAjdQ7T7wWe5SBXUZ6483AKLZhsY0M7eEVGcDcjnE6XUFBXlkHfoywFeWrf857jSsjzNQUg
NRNtAWGi3VDigBxJZ04Qwu5aHzdYfkeOnHWoeVfGMwgy8r1TVSVufB7bmkXv3dYCugaFlUBQIZzn
td466bMY3WrlzEX4tXGb23FEQn41za81Nnz4q1YCHSRD8zMziydrzMrXXsN/LfqX5RfsBwo/LvPu
0g8VEgKmZZzceJpvZOT0+0b3Rqjyst+uXE3mxytb6spaXN/WskKepcpfUbT/eOWhz57SutDXaWkO
5zkpNyAxAxv3bGpbs5LaVz7ie+71GQMZdusGoPj3juj5H/aooxtbPqb6XQZCs7XTNfWL1fXPCrSN
+X+D2giVzjn7qhma/hwNTuYz/OjvojzUtujfTvdJlnanSaRzYHlz9ejEIQijY9P4BiGNt49h4GNo
YRR96zmSgJ8+hpy93z5GYrrVLx+jxYvNieM9ed1P+D03I+QrUIQoHkEFW124wG1FjUxPxwFYvtKR
5S2Z8LbV+V7H+y0NaXo8A6tEQ8GnZTr6up1uraaiMQA95iBFdmYz8QceWxCIN4oLtloAJgjrAXoC
1sMQqSQMRJAOZGujSKF+FdcVSI4fgDAqLnb4Nh2SYKgnJhayCWavH3thvh06dZYB/m5rA9ClamQn
w4zcSs6ROFUekPNAtcfQdzpYKn3SdTANZBdQApmPYIOFpp7+ncxQF4VUjIoinRqKKmcpj3WjX/De
Eq6TugYfphzN9jgoBhU6MDEMeD8GGXQC+sfd1QFpBETr79FyaoNKhDeQ6+zXHPmzHRXv8gzcV2CY
cEGGCpw1ecF57e2o8FewGXK8Luhl7TAMFuDAPMbxKgxHd1slRst90ns3lBGaCu6WhN1JLJ7OyMvA
4rYSytsIYGf6UUB1HSRh5znmj4xYatVI2vojUdiST42uPhWpv0f+Og8Cw0tkzVuORjLAwsLRkkEm
wKFEr4DL2yAZp6SGToh6WaRSOR2WaFNwdPmiNH89eFKTgazx9jvG9k1qahwghUS+Atjl17mXPcuk
rdHqBztx02aJByaLJl/srlQMY24oX5X9Gm8w8yde30bcw5B7mRRjOx1ExtAtMvYJ0m2wXb2Riisc
MQPsQLvFMi/i28jAg0uIEZ0W0plePC+M/IkXbE/VHae6m2fZPX+KGp1U1Rb3OXbwFw3/aT23Ubhw
E8f03TJGgVMJs468my6NxH8plTUGhj0bldcmrjmX3NT5A1h2Ag3PG2imWP1Ry7FfI6Ualht4nWMx
moiUjg1kX0pA0+PuQF6RW3sJ2or7KIpNWoPMA6RFj3GBNWhJjjwY8EhZsSriKoOCVR8/1LJpQL8D
oFLDk/ihAnE/yFrc9TyBfXbd8AGahmHobBrTfvNm2FbTVDL9ab6KIKeDBrvAgiYNegdaR9Tqn9It
BOZOZTZH/FO6hbNct+L2SN5ZVcbJi+o4gmPwm1+99GuiYeywj3P/FEy/NdzVsuN4KBNnWpe2pz1q
kfztTE7szTa+n32K01JouU9dO227MuOHeHJBuqO+tMBB3Mt6kg/WIPih7mUOVUN8OVvQfXPsXj7Y
6csc/hM/puACnYdqtPWgth0kiEBicpi7mB0kE7YPSXi+ItvV8achcgmsWdG8q5uXs+2LGArZnxyG
Wj/HE9cXLofEl2bEZzoUVf6I/lUHiMd/THQGXjdvDU75PKhIL5OMddqBNsV2QYH2a3QSA+ye29+u
Zi6j5HqFwqneruBYwG4p1jhvzaI4D2jGNdjWiodoLHaaBpZNdC+lq6aY0o2Ayie05Fy2E7Pe3Oqq
0qvFhXfQe0AMVKUXT9ruvkPOCTILDXRbVQQ5is7cGeghWyahvbj3O4ibSWMObyFHKlZa7tV/iRrl
SIsV8aEIh/oZemSLvZVQKYIgkRk0Wdv8VeNd1TCq6p6XIdiKCgmksbIPajo6oKLr9AaSqw+R3T9B
5KLyob2XPYw60i10RrZR2aSy0dn/TpxWIb1Q6uCanqbYWHt8Bt2+uqNZ23mQ4sVksTxIHZhlsmZ5
YaynEXeUOubQrwj6GSTYHkR4NBDkbdouNbYkdDE7/NYyKv0+K6bsLunYDzJTlJu4+rY0TfmionTP
2fICeJhKMx/wrlkeDAs3AdTjrQeyVXHsT2hyvHCLWw8phJp9B6jrLUXQBFMi3akEYB/IpiYMNthb
lzyAy6IEIL4sAGt3/Ay4dLsLh5YFsUp9ObBbwvpor7AtelXxf7KPcw712SZcxVPc32bl6G4yNlRB
VcbFF1AW8hvoUnrrOBTFlzFu0bTsRM5K8zBM5xBJiRr0mBRscPD5DMV4S86sTuf7DCRkEV6dRuhs
+UVUsUfWj8lldMR4M2S2qyMNZ4t9jYdlvhqNKNyZfGtYXTf8IIdWge7qULBJ7JdwyPZBbwYiVEBP
NWBhmevp1kyq/ln49mSOz7rWCQhOTfmKhlHdK4ZJDTKwygtV0hriCmhloWExQcEsssYHVKa9i9vb
JzLjrwuGoggg9zprsaQLFbQCQjA35HUM+RqaUmyyHPu76+MW2ZFcrhJkSKAF8OExTE/b68M3nALV
1PshgHwxKbDAOUPmZXlW00SGHHQCMqSjCXZ37CGNcTOoKlvRT+I+mcON6OPoTKZed6F3HLc/yEem
66Sr7ddJYpqbg9GPPyj+/3dS0gMtBrYHfLS+c5Endaazl0aAetTdyJtvso0OWoq3zYcyFNVjmYV/
G+qtq3HaZOXiZfIEOkG+DO1fh+S9BiNj1Z2uwzFDx5mRR43vabvQVJ3FE3fnO4wi6jMe/jjiTlmu
xtxu7gEJYWuriNnFZYbcQFa6PYIIbtiPHcRyPMftzsgvc18DYOLL3EBIQ1ZN+81t4l1nAG+7qgDn
Bj8BhEIL/g3KO/GLzRy2zlBuW5YcNEX76JRvS44zAEv9aL0tiZbyY4TvbiK68UWr2ABqRpxJ9OCt
oHMwvpQdrklno7L9Ma7iM2hiPRCWridRxBtS+w6RVjnZDiguGhAnBzRs+xZC4VDkJKUw0gyrC+ac
3u0kLWYjgYGHcZbiXfDklpANXuHEDPH8WUGqYzn56PoPMToAP/thTvgm6nnvx7MT7hLPky8O5Kz7
saqfOqNKTzkYolcTdD1eKCxJMm0HjmDobJrOqmaDd5NmLNzGaFb00ZhsBslY4/+6zufe51UO3Q8a
S2H2oBUxzWCCqBB0Qe054LqzBZbpR2jJaEe89QBdiTOdvduvJrLPlrHEE8U9mSwFGJlgx1M12pGd
TOT8r/ZP6+M7/uHz/Lo+fU6PEB3va4/M2njoatsYmm3iC/nPYQCRrWT9uS8z8L43o4vSRZl+a7kT
ZgGw7cj/tD1IRtSEJYbPKYReUgeqMCnu0r8vdbW8L7dMT0Hpa08FFMKVGoJZWepb1NVrz3DzDdlI
O6EH8+ntmOsrPjDwYuNRys3I2KE0qi+4sdHNzZXVuf3JAcv8l6Thbw/gtH4LW2BkKswTVX8Ca4j9
JfsnbBbTb6v9GkbTqzDCf7GNbz+fsTGGAtNZ1BY06XnjXJIuMS9Ae47oH8YXvdKPuQCzBUV2Jhc3
ts1dcCUybEpUfDsnoDqMW3DdUozULHvVdkDTMdRYlhh1BbAvWx+uoPtLeD6G8xG0EXcUTctOHu5b
fCkO6d20nxygVsxQK25y6GA+6TVKEqETRicagupv2xYiedCgSPdQSO5L1eOa5Zyh66mrVjScZ4Pf
gIxZX7z5FAMIM5XlDXlpyRiCGycaqiVlDk4+WrIEvU7eR+JkRSFoUTQPyYp4zShvog5dWwAmDjm4
I+VS+qieoYmXRBsaGlk8HpgOzaKhicvHCHWjBzNfUikU0DagfL5O77pGX3tOHxiCQ6UwSr3L1KBV
jSm10HocQDvhCACN+wHsD79HjK44tBMe9Z8igJxCWlyVPP6whoP9uz8lHPrweGcpWAAkDlIqNjdx
nBXt/pBqGyLSX2yLH6T6INlvWrDAWqVmbK3GRFWCgdUUdbDm6NAQJZNlSAgbwtTEo7WYrpia90mE
1qGodxONKPR9IkM7wjGO0Eqdsurc59kB8oPOA6DBzoPD2BPauNoTSGIdSJY3boD89hSQUziad5JI
WQnlJFNZ5reVkzOw0mJ2llhpgJb6dkPTXb0zsBNtvy2z1SRIaWwB70/uyKS7A16qQPy8pU8wDW5/
iKEHvCIvrcFQgyt1NlzINNYaOohGJ7uhjwB17WZvMVsHAOSfTwTSH6h+afdkEXoB1af5W5gmw44S
cB0Icrdz09dLAm9MuLjFg/ZCTvqSoRoL0fc0vtAXLM4E2j5+nd4Vde3HNgN9c5m5uwTPAWB33Z3w
muLRYmn5WOA9iU/ZdI4aju+4xcy1xeLuhpxASM83HEQJa5rwPh33qwIkrtIJXLtKbzl/INAEw0PI
B6R3BvsO+O6zBkXldpySb6DB/Wr30PcB0Yi3K2KoMTp5brxiIvlpoqw117dSgGZKX9NTtrMUBN/Q
GnmDsrihoBfdBXVhaxXWbb5xwVowQgbppc8SDrbTHBWMXClJKSkXZQeyln2w/xqPmuGJeW3c79C6
PAHCmgGpoDJ/n3KAtZPUa56goHF1fEgWtpQJdEawapYJ7uHDUIFLYwwvUPEKL7aBKgtej73tABnb
CzgCkPO30fo1ut6RIliYGndT/3WWlpWucy+2FX34z9AZ7XRtKXbgVi1JsbQGLWk1LTT71BWagSF5
20O9OxzQ9KZ2drgv2ZDxi8SOhi3T/RissF8S7Dzw2vJ7GD0qBgsK2l4h/hjWqNUIyPwepvYxy2pk
p4tqvdldL0qr9QMYlYdsBHACwmRbMWfZAbpg+aEwNHMrgUI4x2MFGHtluA99iNR1w6zqL5bEfyXx
WP9sUujdZc4Ur/gECHQbVz97r/lLanH5V9GUKaRxMudBMvyYay3OzxCoeLtKY0wfr2KbSRqgDtaC
/vi14fobVwyUpscDMFvEEfPBDG3IhVbmTzaapCg43MiAxIbnBjlybw8Qian2Fko2EOaxzAeyRd2L
GM3hfjTwOPAsyA63M7iwrvGQvgKksdPxltoa7WU5PA9ihmhpZd5ZcrL3XL2s2sBubIxMpihjz90Z
xfYJaNdfjYt4PBm5ikwDcz91rvujyvSjDk6S64ljG4vF++fkl5gq9eRTIppXekemt2V6UZYDxOa7
UN+RffTcc8xdYB/y+a8+guzANb1LaWBlNxnEzk072lDngRyf6ghKFZCKMPwEdUZIzqXzLQ87fU0B
lveUicZcxyWa1dsuytfdrEebObHMWw2I2+VgeCw+ep0ZDEWI9BY5KGSE3NK6xI9sQ7YB/X++biUR
hOn67jyMoAsRVjZtqrLD36+pNCQgO7nHS6N8AXuuA4lKS9v3asjYpvEm57kGec3BcqHeFyvtaKOY
nXXfgcJ/drQSTFj1z1py7VWduFn9dmKAHzfrIAhiGagulkZuPDWuEH7cd+Z5NKAtkLVJsUfBAIwO
4ewFNYMqQmqE5TqvQb4TKXm6Up31LtDeAPJgrBso+qWTbgT/HkOBdEhTsJ3EKvq6GJ3FxdeyFB62
W/xIW86hiuc7ps1HkiHLUibvlI92mORrGb4tanP67vtP88CHApb7yXxtIcuwAvFR/BDz0N1IFxib
ETSGJ5Z6SdA3nfFUaf3XopqgZp6ABw9vdd9B98xXk5qksX8mAXw7ndDQk4JZU9Of5mlaJkFWdZnU
VkhoAW6ihUN2SBpLW+fzmK6Rc8oOUTiBpJ08Ikzl2ym55kxHAsUq5j2fUEArVVtlpaERPDEgvA4t
sOTohWDQ0IquvdfMtF5XdRe/ymI8OxZ6vVbD+HXoXPETLVN/x67lPjk5Bw+zO5nnzNEz6D518R5/
2fqUSc6CznSdB5Z2z0kYbWdVP6LDWEkP2JoYfeM0zjnKxZk17Q2qQH2IeXfHbiz3NBI6FOeF9OYt
QYKqCTrlQ4uM3oIQUvAhULL82dbZYKAgUWoKprjpfS6hjmg9ivvX9awW7+huJo7g30B7iu5o/jXD
Mpj6I1jSgblRSZrSBCiwsmxQlSl0tDrQpBDaTsHVNqferaG9Nth27xPXq7FL1rUJf8PIX4bTWNhn
ORYpOncTD+kCECcl6kAOMNmFK26V8fZDNN6W/Vbmw+kabDmK2DurHz6EQcg9CSaraMEF/gyCGO/U
VbXFVwL5gJ3Hw+easfBWdti3+IDfb2wO3rElBD1X8ypNQg13F1n4wBNB1OB6f5pYXoPMOqAbkyC7
KXvztsxF4Y8qmDxhjgrcSu8AEEy7/2Hty5Yj5Zltn4gIRgG3Nc+u8tj2DdHugVmMQsDTn6XEn/HX
f/9nx47YNwRKpUSVXYCUuXKtyfmPhx/NnpuWAbJFlKUrtkOm6BFDk6Muk051Ij6cu8gojcQGqg/Y
DDWENPC++EWdUUQrcnRiA+VBVulae9OWk22awRrKXQ2ZNjta5GUOuQnDsK9xOlY7J26zPbec4W6E
ECQ04pLqtYfco6uF2i9PVjtWmO5b6+b9kgblLKl2MjPAPOKL4c7ClNOgXGdneiLYvN0hRsSmQQFw
bVc/GdYmFPoWuapUYKpSgQ5lXy0RtPLPli0N4GrU1h5cGxHor1B6AELGDz/smsBc0pQV8OYI+Sw+
B+tFLLfQR4O8MdI5d8AM93d5KquzyaBQ35g5g/gOKFD0uB4Oha/fqMWUic7AW5LtBFPlCWooTUId
XAvTjV4CfucGNf+Yxc+ydmUKRFJjwwviNbex0exTE4SE86WQW8KnAYJmR7P1Q7ILkqS5NCBVWHue
jNd0RxXqttJj/gAlN/NErTrw2zOvBHj/0EcHv9LlmgFxsU4K/8OGytVbUGjedC+iqpafy9G6I3+6
FUEe36zDSFbreSIZNFcLssVnmgfBYdBvDG6CIBMoVUrFf2Wk8e9GJu7V6SDe3QRgrSd7wxx3adSG
eaxD3j+ZSbRtB894zaQBJWteD1tyS5FCzwxs7OuxMw//bdrR1MoFk6DhomnzQPKDRbDAWhPWDlWD
wTp3xnZDLGTUTBBb/9KMVJMoy/S6CtZzbyARlND57xCvhacOmkKHJsW3pKYdIVpeMA+FCKo3cRRH
ZFQCl6iaegLsYaNo+qmJlEF8Tss2nZrhIPVzWGq/ppmQ8bgkIf9OrbBxnEvX6s/uOI5PLW/aOw06
YtQXGVZ0rTP/Qn09kIvXerDAGYArglGjumGBtQtAsPIUa6MGTNGwob68M417BsJAGiccUT8Mbbyk
vnIM40eW/y7xy9vKBFh3EfDuQeY8BS1X1h2ZIncCbNjaJaZdQksHfFGTC6ppKstxbtRKeGYCAxgb
G2p2BjDcPPUv1KJBHAv0BQIE3ZGaNKXriZubJo+Doj3Jujq911TUlpeRvcUCo4PcTVTue9TuX8gF
SZnoAg2K/TygzRt9i0IAICjUJHQQedxMk4R51e0tQJcXYJjwkcou2SKpfKCZS9vWFqbmRBDZavyV
LcbgWmZFcEW1ZLaLIW+00MmnMlFmx0txoV46kPNw4H7IrpNTWuPhUuM3MM2b+mBK0p003M2D5mtx
dRkjAYWtn3JnhYIrYEj8UDePDv44n2uBXMZAa1P7y9u/j4dsLVwEwctW3yYi63YM1UIPYeT8jJIx
/8F1H5kDt3jKQZf2N4e0dp/8oSgnB7x4u105YNOlZsiwWbp3wSOziBk07bkRlmc306wXs9mMQR6/
lFVfXfo4BE5bmQWX0TYFcHyDZJT1Mg/6aGK1niCSNY7FcXoz9qaPeySOCpT3QR7py0EEALxF3QCV
X3TU6t1KZ5B5dy/Y8MRW76/I4psm1jlpUWyDjEMNz7F9yLpmzdppzOSpybEUjNuw/VkgVqWZtv27
QRqrdIfk1WkR1MiAz8ZOW2B7iOX3wShrFNup4QHEbqbho6fXT0h5dOskw2q/VlgIpvARTW3jdemK
C7VcHWwKY5s2S2MwgO9QvcKTH71hiHL5yimAmFJDP8f7Xs83ug8G0xgU1ogFoBC+UzUqmQVaFdwg
D8jbe+CKwl6gc039TchH6g/A7bYyLX880sBMDWypuGXsH6ssHg6uKquoWo9fHHVGzZAFuE+D7mSM
0NoGCwf4GatCnsiNPEYtLLatAFnsHuAjsfScvELGc9Cm2oAgS4pFbOjyanReeQH2RQOaFalTJssC
v89SiZP+M8IKU/8GQkBwmGf2D7fxmiO9nEQd+xfIoG3bCG/6ZW2G3QZMevVqXuqpAUxm7ZFMEjR9
G92zAJJGeLRJWP8WZOUexDvaL8MxThAuHV8bMAssXdT734E3S9s5Qu92KC8FalMNch3ULSZ6tR/7
qLgbA5sv0oFH50xVpaYx4NESkkBT69PuNA5vVrnMD9wCl+JMMgNYKHR9NOGCXVXnB+rI8PNaF5mN
HL8ZQMlV6MO5AkPai/hdSkO8hGYfgiMXrGh+5VsvDfi/Nokh+w05gbX1Y4zJKvvF+GGH2U5WPL6J
yooezNwCMD7TQV9VJ/FD1hT1CU+cV+oco6g8g6L6zHuWnawhzVZQxoXAomr6Am/ABZ3SIdASPMJU
z9Cn6HEh3KmEetiajJ3zDkhcdrMHt7pkwI8u2s7Xv0V1r62KyuR7aqbIWEAdUz6lhtqCAWe7iMAM
8y1Iqh7YCt3bu5GXHFF1ypZYDi1E2jTPYx5GZ10bfBDoAgYAIdl2pRVeeChUU7k1yk0Pq+iMeCU0
0cIayTCgsFagsokO1Px0M9RsAIuBG41ABWP9jsoOMGyVxXefIaauIuaJXksgrYR36X1enFARx1af
HkhJoAQgkXLJlEfQglKePKBJVHwPq485yEOD4hy4iMCRjAeSft8imbYeK9SA9EVl3KOU3rjPGn9T
I0p5Rx55nFhAHPj9AtEp8Oy6CRsXeNoMe3K2LdRkN0MNzBWG0ohazYlwZL22Cznmy5Jpm75zXk1o
au1T0DEtWsUM44xBeaQmRGqsJ0c0H82wH+JNjFLlVV81bFdyCIbRXp3hW++aQsYr2shTLzVptz47
260MjgjqJAvKarV2C6rghHebuPY0gJRzcWhsyzvqQG1N2bE0ACVXjwwrDSA7pc7qoY+3AzBA00zz
gD/nRKQIqoSrNMKyx8wAdIvyLr36Kd5o/ejeqoDDBAzBsTe9t9nUJQySCHYul2GbiWTpRnmzSrQ2
3UztMhwVZ3ls7ae2EeDlWxX8QlMUOUuvQy+wP1SDgbeb5s9QYguSuv6Qxcc8lOkJq52Pw+glAPv8
2Y6KEszr9ZHsNKINfAs0qjpRzVgXV4HNxy6AYLCLWkor0MwF2RzVgX9/seQARa1nGhA6QxgdaVQg
7aI4fxidwXnsG8BkhvhONJrzSBZLG/egjxDXRpk6S68WSSncI3lwZCRWdQMltFqrGVZUKJVsKnBI
0dAIUrIHFGP5C2qiJNa4/A9Xcq1KXGNAXGpk4X2ROaiUHqv82KpD3FtoiyHKgRka8yOdUXdhix7k
xFYP3sbPMSG5Uz95lmMJPp8/T6lfq7tqDSmteGtnYboi3fB9rqrDSvxOVmaty7MAAP/sZFm6ynTT
Ovas+NUEqTgZUnwcwsQWJ7IxD/x6jp0dqXNUHgJsDYijfbpQT48KOlA6g1ct125zmmrs3OioD9Vr
81lZbiPNQCZKU9FBa0FRqbyoRa40cIzaaeCU0fpnrnn6f89F9s8rznOZ/1yRZjY5t46oxcbjEw+j
KkXlLSF4vc8mtjvmU9LisTL3YjnxtUm9SIhHmVmfbUeT595sgj1ebYfWTIDYIdt06gGgsk8M40A2
OnBWop5ZHVBmAJLSl6jFDgK8XY07PGmA33uJ9lK2VfHOLe/Fww/hHVTQ0wnwpNPJv7r0oHefIZVx
UN1cjfwfpvg/94EEGKq8wN+9doTjnKqe2QsiesijLNrU0Kmd2CEsF8ouZak7lxZf+dn0HuPRtF7+
NijwzHpih/jPQX1SWi+hZccnyVF8KXKtv9Khjd0MWpnL2TIiEHdlsVqQp5ESfdUVmyUvja0RY4/K
pDF8GZqJpRZURTBN2Rng6tB7FZRQV1AxvWsVRMY2DUAESzYbGcpF3boc1KC8XHeoqd8HbpM9D9q4
5ZUJUKuy61bqz3YZFh92F4xt+wr4umenwB7y0z77/9teVKhfo+zVlPhS2StQXkKTeZiSZRVoa0/C
rx/n/FnWmdW2c7x+OefPJFKYiMLG3mZOigk7fM1Cuz+SabJHyyJARRnl3EYtSE+RVT7OlxZ44Gyr
KhqW8zR10H2dmjoGI5umpol0UDlfBTOXo4EKwYaNCAxmgKRcspKxpVY3OeoA+uAy9eAJNexR1/KU
Kxv51WYABUUgSLY0wzSWJvicRYLdBwVNatLPA5an00yzaZ6zitMt3jfukTqBA7tPnEycOpTxr/rc
xYpbLWSmlQdefOVgIzWrTB54pndFNoCqSzVpueLwELk2GaRHsjEPBAcAhd9R5+Sm5mVIhW9mGzd/
z9Nqg/d1WhrkawhmJbJJsY/CMoim7cBoTZ10aD+nDRpsFYYSq6q+1Zx92WJlR+sZLwQOgpq0nqEm
8zqJQiSkJuYm9aKWDfdLevJC7Ho6VBBvg3787rfYEoWu3p1AKI41HrVdZaQzOsQBh0RsWm9paACW
dbw21BBqzzMEBQj+ra6+/8M+zfzlIkPmxwvX43KDEEe3793wwbQ7/c2FEKsfOPGPXCTdsu4T7wLB
3/YEGg+UEw6F/92ozuTgQJV4WbjglK/6sjxz6IisqINtLWhMvUPZuVqxSsZnPwrzSzQCe4DUVvyD
mY9daYzfLRSlr6Bjy9WyOdgiRYzYQwPhTrxzh7dct5tFnFrhlXNmX6gDWwDUVqgODSV2U0epgX85
MFFH0VcH14hAregoCFTfyHuyydYBym7ohvsKkcGNFWryLsgi886o9VujFrUJUknUkq0WbTQw5kMR
GCKPoeuaB0RV9lTUMhe6UBPqzs4B5OdTJ/mTnQ4DUksHJ2a7P+1qWrBDa4fCaHdf/JWdLpCOWnRE
Qc7U+cdwVO8if6zL6ePN9TbkBkgkP45ltp2nNYGpPyeeXFZa058ZQ0KnByb/rgvwukahWXzfpD5g
vwUUG/ra50vDNsoXt6lRxifr7M3zgAKQkv/wU5AncSZ+C5uv0jR3oR96j2RQgl1K1ixL3wp+I3UG
GHeWvvfxT9ToVU+2EMM6wqPxVOm8OBrIrm5Gz8aiEuQDizD32h+WGS61Mct/g4P7WTiD/eJrPYL7
iLxfmKbr+8JG6b6LPdkt4V63lK1uvA12t5fMyH7r7ngQg1+9AbQJgS6wH7qiWUSyGx90kyfbwK7S
Q+U26Z3tReHK8Dv5BiT9dijT7Jc+RN9ElgzPnewH7D4NfvINYZ9wZxdrt3OLF1cgHKhcrXbcx64X
Has6dpZlmAhQYDvNMfaM8aFtjAfwdDhv0GiGmlNgtyfoh5X3oGl7Jzu+DKIyXSXPHLR1t7qJAKSO
vZXmo7gOBJjhRct5fK6MCJt9y+rea2fNkpj/ALgGMlnKwWzYsEUNZbROzJRfUfzCr0WAAi8EHErE
6538akB7zVuUOT7xmN2RCTVcGjLT0reiRa8Vu1Brk41UoA/8q7Wb6WXxAmFjebDUe2/qCFAtMAbF
lVoRC4pzbkbneVBW4K0/RDFIPD8n4kgYr3AzJRuNICJYUH9MTD5uZDSL3Kt/ENnbqPg4y1QMxzZf
cEdRvk3Eb9ORfOjwpV324XhsgHUVhneAhM3CYWDxKDLrMmEWRkhjIDiQbAjjEHKzOaNA45k6ycQi
42xa3Yd/A4Q70mShc9Rqz1kSHYVd1N+K2DbuTQTNTn+xdxX/ak/M9puTNR/+FQBAS2KvwO/mmx8k
5n0foppqimTxoGs++F2RBDm5DNyghEmgUrUc/Att3YJ7IrCv+MMUTx0kmXYtSrg37WAZ30Y8eEPh
Ru94hYE+pUm10yCc8Q4q1R6IMlCQrEYip1s89WpkUyAwFLJyGkkOToAiMBppAVFxJxKIjrv/jKRr
6i4gijTSiTz9WwPwETlgpYfai3Cdh7V9D4R4ssE/wz/JNAbfMMSrd1ZjlcgLRBbUwoUOPWoL9KqW
mf6AdNFmKN0xRE1itAZHl/EjsVFZCMRs8uyMulz5pjTvChlq227s2gOr2uGEPDvEx92iuq/wmEd5
XsdfsYx4DFKAexfR/ShqMIaVbqlURezXRtP58m+fbRTWf3y2sNS/fLZY0yCyq2q/qHQr6pt82VhR
e5iKs1QTqPn2QGVfjando46k2ZcyTeUCkVVQyFG4zqvdam3FYAyYjAxp27XXR9oCaWyOXWvrbnqI
mS2jPsBfnYxNEeMdHTqnUal49erAhe5umhBi527Zb63e5QcNkJCzZKI/0xkdRFKAoSxgbDV3VFXw
Hjd6sMhrt99YSWjtPbeM7r1BlbQNoPoF8uSEEs/yhTwG2zKR37SeUP0jl9BjDw89HiXWnNb/EuOf
TslphBOlANwkdjayj7DtBxvdgOCu43qoQQmydaVgxY3VtAujBTKwAyzokTmASNvp+I3cAh00p05Z
IgLXYa8Rx217aZVbF6KWTw3/m1uPO3/LAUWEjJUrnuo836KUG3k93Hkb04nGba6aMiuXCXRDXlJe
6YfUZJAd10b9VXf6X0Pie1ckmvs7sGmjYl35W4bPlo1wkblS0+aCb8l/SNyPaQvEjXdjjsp2UGuD
YXfjATO2RHYx3tPWlpqlniT7aeOrelGxEX9pIpYZ75NKRya6QnWpR8DVMHa6hWF0ztrnvn5yCO2K
l0THNijPuH5cEeo0x7BFnCYbzfaEIhPQS+Qgqj5BoDMwN2GJovLC7eWG+umgufH3hJXmtuemQA0L
DjEPu3PRVAVK+TMHDDIe6xdkjIvmw8diQizLpkH2V3lTh3DDHvyXUFpISyRvobUuzkIGABNCX2rZ
FpBolCnQ/Ejd4xQrr3YDxrd24SE02S/IWKseOvOAlNkXlXs320vDBPXH1CuslVECaNhjZeDgNX5s
6EbDLRSd29TGPUenkfdQWlkChTPEzemAHFUmEdL9p92CX4iD158sX0ZSe0xjA5rlS5prHgMhIYTi
1cHMXWtt9xnLLqAHazc6uMAvpRFYZ108GQruRQcy09kYSWvJkoGvY6xUXOxBAu80hvmSXFKyDT6v
od8T2et5hjrWn7A7iUDT5wm+0KBKdvDVgc7C1Gk5mBQYjNjP+WuytmNtA76rvBzXhtJ5M+zIh0y2
U/wzmqac2+RDzaLIHXs59zDDLVYGg6BkLZEwkjz+OCSIRtaol0c7670KhEPhr8mWUQ+5O7VbbLpc
+00RyC9ByjSOofITgTy9BZr9hL3j12jmH8FNGuw54ZMWa89AQVtnUwM/oLSiAUrxQ3KuhoyDe0lo
NxShmcuqjUzEeLJwAcZI/rMP0zVAihzYjxjCNU4Q/RJJ9V6ErP1WD8jbayzS77Hg8cA92ej4Pxbp
Hi+tDiw4Nar53XTN8HLF/eBw/C0SOZymU80S2sGosabiaYVKItVDByaBzBpAi9djN9jGJor2QIfx
CuDlDWKd9YM3lv4JxYL1kuyaAPliUUfVXRpY49V3eqxf1IAIXAHIGBXO0UZ98aNXQE5X6vwpLMZ6
0YOR70SHQWr5SVeH2UZNIUWzdDJzU4wAhEvenBsWFk8+ULD3jRcsdbOOgGtZ1YxnT07fFk+IvALe
WIp7cgyL7AKUlHdHrTqpf/a8GqZJoFcHWtUswn2o5izUhhYPIrmnZjY64wpYIHtLzdYrkR5EgHtD
zSEOGuzGam9lqYuCKzTeI7thLakXmXjtUBWgt6Bej3XxuW2xQqVevTfrO4QMbtSJpWu8KJ1B3+Wa
Zo1gW05rFGTUhxaLA4SS8jQ447cVnOlMk+U38GXLnWkUzrgwq6BDAH4AE7yRY2OYQ5lZndEhhCrA
IYhxmJt/85uH0QhyoWFz838/1XzJP6b64xPM1/jDjzrcRop9ZzwEEUSWNaiEFAs6nQ8g/nBWhVX2
CwglZMe5w41BSV8V+T9DqD13e2rGuUlnf14ga5GRNFywHP7/p4mqzw9GV6FPMhnnq5KR1ZVdLJht
3EYRY++mPsQ8hJqTC53SkLJMXqC8We01Ky6uLaQhHaSCTlwxdtKhHBygQLSgXA6m9WGTdJakGw2i
RudB3QHARotmU4sUtRKfY2lEkQAt17vmebaPOmq3xwxPIrrq3DGAXkcymV64F2FlLqKOrdMy9pfT
FT8nRpQKhdvg8JZ07Uxw7JIrI1lNU9HgSLxmrozupqkyYZTrKNaqycXX/IsFEqItGCbEgQldHKYz
N+s+zv5iI5fes90MNzbG0YF/ns02pqaZZ6WO2VaBJXSZ2LjjQe/m35edC26qCEzq1Ayc1L8XJiS0
ZWreRcqjgrzaLmqdbkmdle359wXiLXkl9fM0SAooBaKIB5EvQES5aPidZ1kX0KRUP8vRuWhML3/a
wr1ELk44LF6QNCc3zsDN5OvB3q37JwKkEww9VFh0RAIm+2wiD7Ln1XiHKvOFPmBDkDnJFQR69i2J
E/eCB9KaWnTQRrA5Z1b7sxvCFJm+Foi80q+apccCsBi4eXisM1vt5yv22n6epYnxYaOzLrPZaxQN
2UIvcvd16g23uuE/pEKkN8dx0ht4r9mpaccjmSAOkd5aAPHvAjzLoJrXh0ty67pbBDKmK3nRoa2b
XWoV8kytPk7SW82Ll8LlYNJQM5Opb8BZwTQz3M+2rrDqpZfo6ZZcqCMTOYouChTxkI3mjCrIiYat
na7mq4ausLZpDwbqeb7Qysy9a/TAaxkePnBSjN7RZu2NhtFXAi6iglJp+WV2owINbzJ9hPkrpNhR
SrB/XWYTD+pr77vRaf5kwg3ihQGaRNSk4g9Gvg2rg4WmMffLt6rMADBSE3RV5EIHfwQHSGM0xvSt
aFK38yG6l+diOV9Wb7m30yrg1udv2tWddtA9+W3+wyFACt5/ke3nT9dzx78rwleaa/of+n2poq7D
3dQcS/sAhg2pimnk3jUhkqAVef89adpHM8vTxwSSjQdX14HQVXbo2Vla0V5GrMMB/vSaTQsqo72X
l/aTANEdOenMNJYt0+tzbDnaSnOKfCEgwPfQ9cazbAd+lqrFSn/cACsC5uTKNx5q1tdXD6RXrZca
D2TqDFB7hXkYH8nWd2G5y+NCX04DHDN86I1NIIQBJk5A9LCu7pI9TQ5O3PSAqIixoCYN8PFj0ZjR
38jUjQglZn1Xb2lyVJvkp8Tiv6iTPq4WG0ekcMO76eqtJYE2i9maJvPcVF50u7yQPx38JPlepK5x
olaP5eE2cM0OdCL4QqPWhzcgVVbUSaYCEpkLuw76AzXTsbR2boxgHbnQR5CojNPHBzJoLjRe/GrU
d/QBQOuhH0LRYyuJPZWMX/TY6m6j7YprOcqfgfT9b5B2H9ZQBBx2YY9mJLQVSLeA0Ux8/1TWORT4
UEH9DTyFNihx8/ZYdjGga+ZtMndQ4BNVBb4QxGiWHztuUKjtJpzejM1Pkfo4drxcfAHqWUkDMXHD
utfwscsweKH8dajzd9GI4rFEkm0nGkj8IErrPyoHSm1jDfhuN28agpzviQMAZCrt36mV3bXZYL6K
pB2gB2ryG7PibutVZn8IKpYiTpHqYA20+8d0gDIuh0DnDzUcGqX27xjD3RzBYPxEg01gZfhpZDpK
ElQdeexpYLYwUhSfZVH/DI0KcDnDPrtJVX2e+S7SiAioTW4MtffkhuqIj9kG5TbPFic/AiI6gOTx
AJpvlHdoi3z4mbsR0KW++QLZ4QqgRCPfNX2bPledfXJLI3pHPU+2LAGPvgjX1M+FMSC1Zg3x++dI
mUGMgkYWLARs27L0lZYkSBCFPHumMx6ydDqTf7H9zS/UDR3PzTL7kmfTmDUcwQy2+5LVm3JszvCg
OSPbU3pt6nWRJVs7WoUyk88cHTnTLFnV7MjeJ9mCj0jsXsquLLcM9AMvZl5OfFYs84x1ann1Higk
iPNmxcRnhbU07EkLAm3T156Vv4c4GarUAFNwhgI8ymYpzbXCzi8j5oMHu4rS/9KWy0QsglgERz+F
7AigMmlxyUcHCRdDrqgDecLiEkND0FolY78Chio4zm7B4ESbIczcZW+jmlMCqHEUedc9RtLka7CU
9ZupOYKIzWY1PpLpdo9CGiMIXLMTddJBuiAMQ1HXjVo0W58aH7PZhvyYLbS0cNMJ3iLi5Znpgjiz
ID90kp5RX6jV6FmzS/y8XlKTDgjygpgzbC525QOwqTwaEIgtbSUlQra/zDF5qAH/nuNvV7EqaL+W
Hbgno8EuH7TUOBI3QwB10l2KWqt1r24KaPTFKhYt7yqIdj/YcjzqEH9d4+HoHqMmjJatN9qnJi2s
Zx106RNtneDFASyU5SoEau4buQVZZZ8MPdx6ZtGhqJ690x3TNBCuqBCzuLW63h7bsPNWepjG7yI/
F5Xlv3UpaFfHdowPep7xBzWQ+uu0gIaOCbiQFadsn2aYhzUm+xki4BNFrXxHtlQuO9uPrqlnGBBz
HcEyahUjRJTTD18HiiwCcox8ZSB52oGhF9wftr7q6czCVlVy4SFcgLOpV51Z0Xen7aHi7qFMSB1A
iinCbQNA79ZpbSRlBZ5ELZYR4Pd3x62P58ytcpFaV3xp0z8jaodVwxB0pf9lFnXJDcpySoPr6vi6
85aBaxdiivLNHHt9KdJEQksvlLuWddpOR6bzTqIkfIm83Pha9f2JOLR9DvbOuJBvepVBDhL1F5pM
8keO0nuUbuMsrEvIhuKR/Kgl4sM299IZ1/VmLXkNZiAbD0qUaOQH+sgBy7ITq+rv0ydWX4WVIPsi
jzwSOygWJE9+Xp6KQvMfExA+HfBEUXehHN6UPdPxtjCjyD4wF1Qp/7aPSGQsCqOpdnj89Wcs+Pvz
6DAJfWi72KZmGS8qvU+GBfW4UTwu2sqJtoUcoGumQQfB81VQSzVnm5tmww7YtvrWqUMDYn1kL2Cj
JnXMtqJxm00VmN2SUG6Ed8Me+ObaLNgTvm22a24ybnVghxcZ0bTOyla+Vd+QW2vWXODpEWqGecdT
R1vH6ixkw8cZ2f7WC2Ap6HOAldwm+PUcPKQONs3olk91zX9aiDL+jKtmg0CcfDPyIF0BPzVchOch
smcUzYZnLluafNQWgZcbJ48YEShQTG0HETmsc8IDmejgqigynSFNAS3XcoQQLcCrm8QVqFZWBXcE
4iIbCACgf2OxMwI5xcVXj18uzFdzbPVdYjt4JJdan+5tXcNbokqhgd41oQ0xHSP5GeCu8EzmfC/9
KFkZjpNf/FT3jtFYNOtecIFab9SLQ83zp93kv4eiax+9KG63QVDk+zB3oJSmJiOP0YLietw43xHa
T1aBO/KVq3vDDhSChFGng895tQ5cx1xTU6J47559ONiWs2V5Drj40D6MPEBpfxrne+Q0UGAIhYcb
lEE+bJV71oJkzyO2/ptmRWDhVas6R5WKd3mkrwBZlNoDomv4K8g4LFdU+58idbVDrtfEKwwqTyBS
rG8RgjGTjZrUAXR7u7OWmgsChM7uzCeUgXcH2ywVN7WH8GENaYi5yUCgiL+rdU6sEAhpj/nLVDGM
Q6r1mTV1+OA6bXbqhjRYEqM3+8cuCis7FZaSZ0IEfg0u3wyihOUCt63xDr4NAcy/mV1dwQZwveAf
kTlx96B7NQiH1KN2iD58uwiMxpYpovvIAHm1CJDIwt5wfLN1KPP0YniBXMyHnYAY4Mic7OQ/8iRY
h9qIGoO2TXe2jKMNkhzI63kjnovIlYPdBkUhaZbtjDRvv5FH1Mb2NoE43wKLrXw5Uc+3mt5v/9om
4nnky1Al43j+zmSghotYA/Uz+pOK+muTehHxl3v6+1ex/I/eP8bOzp2aqvI0sR3D8SAHJF0hhV4d
e0QANrw2rAcOSBhkjvn4swjuyl4Gv6yx+m05nvckMgM7y7APTkCB19MYkZfamg+oVKL7TR/septo
UYHYk1oDCbXgkeqQ+aO11PXvc830XFddgkxin1cQ97FReS1Z3kCgeBAfldizHzQZsDbv8idbb3T8
TmUNbprc2mQOwMVxWpVnFMHzNWBP1XPtGj+otFFjP/DYSn/OY/R4jFZa4LwKhn8mVa0BYVxt5qbf
9NUG8sjRJnPD8OQMKL1y+hdCvxdFB2m6KBgunu3JkymwkYmrwPjepJOD1T/ovbFAtqACQgS3RIEV
JsLCdnkiGZpcNR3VpF6rQ20n9WKvaD5R79/GpixC5iLnIFDV+AXLBKwrIUBrVr13rISOpaayy5qB
MGBoXyvhFdZvkbrePfRoV2C4DfNbFKoCBhGfwNTt2D84aohXoNWw77QSqn+D5qZPYVbUayhJjWeU
fGUHVqZsO5aFdbWS0ll2DoteO5Pf51lh/0ZhP/CNvvgZVf8MdyMB+EaXmiDyx7sC/Ag+QjF+fnLa
LgB6oH+m25/sps3Z1i3rSX3IH8z8itruI+cQRpoFifIyareOiECGO0KQaO4wShuCH9oVDDZgoiqB
2kdwZVE5sTxSsx2KjyaVHuLt8LV3+HeTehMd5WH/dWwxAqNT8XwFatuT07h876sFFtCIUGTzqjw6
U5sOyiUoRr5PUjc+GVh8Ep9BIuSvwCmiK5O9fa+P6YXIECwurS1go8mGvIZ8/IUqvfCKte3kRWZz
sODVZ/BSK9fPucBfMXnxpmQb4TXWGhFKAIT7Wn+JLXDD4b4ObjxqwMeNh/8ZNTLIQQXd/2Psy5ok
xZUu/8pn93mwkUAsGptvHiKIfcm9srJesFq62MS+8+vnyMm+kVXd03fa2jAkuQRFEkhy93NOBKfL
YF1mpIpDHLGxHtuiadcFz8fPibS+9tJN/zCrFt11HMpWFbZKLP3hSAitjqHNIMgW4jcdNuBGGSaE
SXoeXwJufFVGIJYFZZ/y7Fwk0VdaptEGwQPKdeVZfXqkxZoUeAcBhi83xOZFvF7dGKiLUWOq0Mxf
VN+OHaAdul4M3vpmSvWQ6VSYGGS1AmHvvANoJnt1IS+ecy/6lgWAQbvgYrsmKhquHgDUSDVoo28J
pAFsBu4N042D3a89Ux7P93lmveZY2VxAwZRfsOrNL9iBJHt7ND55VhyfrCTehmZWPSmV9PdO6iKh
ZYAy6Aify7oOGNtTq9Hb7TkMvS9LK5ucHw3AHycsjrBrcYQByUt4yMiWDiCu29pDbtxRKa6k4//r
v/7n//nf38f/Ff5R3CONNCzy/8q77L6I87b573857F//VS7Vhx///S8hPcuzbQEOC1uCfcRxPLR/
//qIIDis+f+IWvCNQY3IfBJN0Ty1pg8BguxHkgchsGlhBdetFHtLalYFIOkf23QCDLfr3B8InSN8
nn/vDX/Zx4ZDlJ6AWNmltMIabLvfI9XMVldnjrKdR7xykEsVq2iq4t2iMpjG7S9l4IivERJhbsuM
JLUTH9GYDAIhYCaiQ5gGH+vIuMqUz/COHyFPjOxZfbDzbLxY+jAmbb0t8NEDI9OfraruPoNMP9vb
PcOK3c6cGvlIXr+YUF8ypgGgpsBW//zohfnXR+84wsGbZduIQTvi10cPerzCGBrXeWqHeNojCBwi
a4rPm0wY1VudImiilxPDDBx05Yn6niwcYJ4A1WZIE/t7qzoPjGMWeR/GGZim2bDGDmLFxtG2m+hN
xbXpJ1Y6XFxIYp6qEjwZE2JTn2aQPuPxOj+0KfinkeOtTVkApZFQTWf6mfF6uuuixDoKYeKbC0iD
+x/eS2n9/nAEg9cXT0cgNcSxHfvXhzN4aeUhdT5/WhbpTmkDl1+IT4hQFA9QlO0fANV/oc9h3OTG
lj55VNRWSNfKH6YSWsVmJL/CB9xtHDvLwZqGD1OUNxBrsO32s9nVF1evETEpPuYJK15to4RkUDnA
dCrEqXHvI6Oo75Fov0XA3n4qNJt+BW5b0B2kwYnqQBmW7toS/I/USh3qeNzampcfXjOo1taxAG7P
ytZwTiWH2c3B2h/kgDyOATgzrCGt100AFGHUPkG73n76zVbw+8YxDx6UO35b2pPCnNnZ8qgbSX5u
7kOgkwY4PbD8ZWcu4j/qQWbPrT7AU1jWdgICMBSy2OlXPaCHx0yW+bPZ8Xpr8LnYUCv1Hga19C5A
3nu3+BtFabKNKdr0A7l837r6q8zbLTVUJov+wxsh5C9vhM2Yx/G/DcVsFzBk19I/pw9fKnxZzAlU
MuGTjSkK8nFsvA4c9MqEM4yrT1w25ldahAmjH8+hHYxXI5JYohk1pCCT9EKqsotKLInHLvKwdFrL
sixXrVZ7i5EECO2dKoG4TFqdqBM1UPH/WbcMFrI02DWNhyybyfLU3h1mfmLC4yc6E2NqVas8npBt
hUAR2wsvOdya/2KzVIi62/2Hb8+vn339MEEA5QjmeNIEEZ10fn2YaVQzrjIWPLpjMyEUm8kVB37h
3owNiaTvjG96JfO3gtkbWuuSRV1HQOkNYgDDLYhnEUYsPWCP+3LfIM6gv7O1/rp+OABkdOk7aLnB
gKqh8QGnE4/gTgvnfF2nHPSuJsseuEzjFTlbqIFlxnsDojMxvASgdTdEl6+TsgSXTSDVg4M8l39+
KtL9yytmCZfZLjdBucuE9dtTwYpKhHmrnEcGudyLpQUzQG2SIoVNq9wSJ2roJIk/lg+xMyv/A/Vy
AUEDokumOvDnARjrgUqeqJUDd0Ie3Oi0flMnBri4s2ZNqYCFDXoOSCGHJ1tnDCbhzu1K9/Vm1TjI
TnMZpBsH7RoqgwSkGLER7qnY6brBA0Ipmqy/1JFdqV1Ni7G2o7qp8bDUFsZbrem9V244iyd8hqEr
YoYJmLqc6kAtcQWNraCGDBe1frCWomkgkCvkOepM/QpMX/A6ldvEbOZ9biNRRdezYnTwjYBTEawp
2PGDsN9DMr7trfpGjk+mBpCUACIjdIudki7ptmGCgpJq4ZaDRFgU5qB3HnhwgLh3ee3aGDTzcxuc
vMz9rPKufaSqAlOXrxDD2FKRGrgChIrxr//8jpj2X346EnobkkNcQNoCu3Dd/uE7NEmG6W6yqsco
4trrnL8mTR1/ywckHQajw+4R+YmRnocEYPDrRd9KMGIgvh+8lQgrbaGbCpYM14mff+0p655hAzOd
ZWbEwLiCi8UZkho+KdDVUtGL501UdvNTH7lgFQnzbawV8crCKC6giUWqqS5ih9HuPVez3OhiVoN8
tPLscU9FAI3eh6QipJA3MVLNNp6Ft5wQQXFgNpt4dtoP0GugxbEyqusFOARH1XxQAlC3BXptZyCS
gBIYX6DXUJsr7gLL/gC9LsOx2XRD1i2XoOtMAOYg79tM3TfTdLsHx5ThXdoD/zoCxPNmdSaUwhnL
zshQcJ95WB2CqORvYBVpt/imBjsySxLwn5eIdQ2th3ynHjsIqndE+/U2rBXO8ADr7jRs2RUhXPHl
uenEjLxRSDdOVR89g3NdID8H3rrabQ5Tg4gAYAXuGuwX8Q8sn/JVNlfBS9rPph8Yo7rLkRu674re
PNBIdosI4G2kgWXhoyxHgJOhk9UH49qEaByc08Ame/pA9XbdTpvGtro1d+b3OmoguxG9LMasZQwv
3kHEqrnzQnhQctFlX0AAfyRlyDZpT/Y4yzckMTrrxJ0i4Ccgn+q2Nd+PMRz23LQs3IGXffHi5tgE
+QvADOkdw+fwYcLGCJoXELi2i/4Zca4QcnZh8VxkcwOZgLLfUdGpVHdoeiSOUxEizNZ907Bt0lnF
Azzs3C+Ych/NqlB3rHJ3fBrdR6oa46D1AzOYt5auM0XVQLljMQ8GlV/NMj+QsxaiQWA3VM6BHEYR
Rch0XTu6yI3uGQDhWCx5oG57M3L+ENc2nHpFc7CCuvrZm+lXK5k9YF6bYI1turivuNXshGoM5APN
oGsAinNbxl3x+HfjqPQwZmW1g8Oi31Q9JPHyuHwsNRoFaZBQSdZAlNwoINrYqBw/KdTRwYZwANk6
M75SXlwhJj9On72i8OepmF6SFAANr3I4Yi3YsWN1KwDQKDCRanJDW5U+gEXjcajbGhG4oR/SS5MU
1brhTD6AnzTaWV4ZQ3GmmM6pCe88UhLdJ8dEoMApIu8bMFUblYXiZ9jJU98iIkPdkQ4gH0QYxTsk
NM3bf/4SWr/Pllg1CGYxTAwO5xzflF8/hHBDVa05Gj0E4zlcrEOA8BJBBkA3dS+jju9BFQaPCNX1
0I6K2v55bp0KgjdgyXfckj8kfY71wFBl3wu8lUguE683C+TwhwhUB/He1RQrxLPSgWQV+59ebohU
pdMCtnQGCUcI467DpsmWdYSF7ON1J6b02kWteU8NDBGQ+39+DPz3dal+DDbDukH/5zi0w/4wH7jj
iDxvj3XX95x2V2okKX7yDMrHIPGCG8AyZ/Bl3n70KrR8MVrV7x8D6lEqJPnTrz8qwWeHSFmy/udb
Fvy3dY7LPe55+Mt5+HiIv+w8gTTlEBqMk+uyoJ8DtwYTehh/gU9Yaac82HbSXSUDtvuzmub4miOV
6q/VIXgbl2pmdfEXSG3crJukdX07rnJwNG3IzZm5Mn4xbXC5FGozRQ2IgxHy8POUR49GWL2fQQhB
+EMHmEcecuFP+uxml0Mi7z9sx2n/cPOE2JjTsQ0W2FhYjhQM5V9f52Gax7ie7XQ/BYB62WsLoiz9
DKltFwtNOJDcx2EeIKirASdDl94j6a3+dLMIDDEjPmSOqyEMoNpoAsoQjyOknCIQTCvMOUCBFtGT
zbLqOOhWKtIhRCB4csbwHAkGrap/988HOwVOmPNvbDj98ztgau/Cr/9c/Hg9FywhwnRdYLJ+/ecC
apFNiGSF+wXDZZXrxSMD3768mGGOwCU4VGp9SOewAQ846vspB6YNBNWr1AGLY9j1IOZjLtzWoWnt
JnA5R9gvALr7oXxrJ0yYV/+Htxl/JEt7Az78Y2xm4l8ipWXCwyM873cvFoOqb+HGUbNTXSqOHeTC
18gUQgbbYIef40yCAg+J555bAykpxnhF9cgAcrfgYkQAOs6jz5IVCmJHtnPliDm8ZIiLklle2Pkp
jOB2oWJhg5a6SQYGUscYq+WxLY+ImH1DslXyMyuvWDRiRspDCxGpwHvTVMNreAa7RxGodpuxqjq3
qnePCCIPu7YW8z2w2aGPT7n5qsfp2yD+Oc/v45gGmB4dBBPL8srDCBMIGCT7KxLtL16YFkcTv26u
3UMdGKjC7jIbLzV4N65kRdVUnLpq3gP9/JXqqYoa6TD1VeBzLPvXyxWostFDNnzsV12ehzuq+3Ax
z2133ZQ0pw91WZ9n55ZVvj1U0JukLnQpG+Cvnanq7GMd2Rh2XWgNtB4Oi7/eNaSosSf0mNxhpVUd
QgYWRAXkGFQcOfCZnsp9oP1M+5yUJtz1KQ9Ak9cZ/YnKhVeE6zbkMVa300YFjQNVtTmd1iBQxozi
tNmT20XuZRbBnSMilHRVpwK+alpmQyvEzhC/CcXJENnPm8Vgs58gwXbxaRcp1ovoiUCce2hdyCzT
GFIPBOJ0kBZ09oUshKrSPXzjcEDrRqqzUrGB6yq6X66UyWmbTdPsL2PEWPEmc3Ln1ru4ScEUp/uZ
jZdvuOTuZhmhCKoHC/qWt0FdPsc+gJ7ljkYVcxlcYxUePZvZxRpwQChSlMG0V2y5ThsG4gzpllcy
p3FGhPVXLYg0j1QMIk9o1A7yOvUt0KEKwaehHPNMvUIvNPZ1ib8J3RXVWSbgCIh1X8k+FjHIOQIe
+fRspjH4YhVNfPbADYdvTL81IyEeQfQoHq0ZVFjQk5Cb1rGjfD0a6QqKLdkDmSDHwAKEDWqksWkW
GzMR7U72YBNu1Fc1KLUdZxEfhGGWn9QcYAHiqq/IgGx8py3ME1RHx0ej77/xKki/Ii8KS4m85Vcv
lOkdVqfOihpyZ/zZV67xEAdFep6bVvl0AXjGT55OZyz66QqqPtDYj/hT0EVU8FyU0gL76qh2qhzk
rhFG+RnS2+uJ1cHWVA2gpRJhHKM9DUmF2EMHZ+AaX5fkwFOXAWONRwbPI1uVY8yqdYCPWMDD/IFa
uRP3voOd/46KkSGRzwTh1WWoGu9wBR/N1ZMde4IgRrwNTDjyqFjlNbsDpHG/2LYj8NmQCii2QWN9
p9Hc0jV2ENm119iF8yfTGMVjZp2obanJgYTIkPG23KpntPkRexZIreg7txT2VyARAWyowaQJf+z7
PWufaIJg3Y7uoyuYOFsif7/nwfHukE6cL/esX4ctuA2KDV1V2chgn10XkXR9AX2g+4a/eVju65/u
mTqNjfGXew7TGoT9iLvdtfm4HYzU3nW1PJSIzQGD1pVI7DB6LC3odFJdjbRVxETK2LX3klo8owBa
MVeQdVssW4A6EtsLodqm80L0GAMyqrdB7L2mVgQhaapjoBeNznS61Ja9yVZItQtyI/WjGBOAlT4l
TQU8Rw2WNyxB1BNwl+qpyqBIOcgHMkDSgLVhgFJtqFiy1HxEZzKkLlAA8/whGvIt1TUegsVdvIYU
6nQoerV+74Zxm6hFXk5XgXfb7NUTC+32buLO7maRVVOHf2ZX7Gmsbm7lBU8k79dVWZ7IjrrW4Qg5
NjY2B6rLRzacJ5G8zdXcHTyrUj48u8lOtKN9ZGmeXcKxxkp99IO8PHhpAXkrlmcrFZXTH9G8Vbnb
/JzU/B07aPOTVyC4kNRBjpxwEN/NjcDG0mzDhzEAj0zem9kXk3uIFaMTEmax02nNr4ltgYi/nbNH
uvI4FfYxSUbnAGrAXek5oBcyZ/fUJtEf1mBWCJMaILd0PPsSY9bYijLkQNNBMntKK7lmAXIejGZT
CRBzKGRZfPVCdgWFtg5/wmvjjXjICRIFotgsfhhd+L2CsutnZ2TpWgxT8NSAn9KHDAMD7GN+vzZQ
/OXxt+vGXeg9AA8B2FwUDZ+QJQyAM0dGwS/Xg0Q38HxFU27lVILBHOzn2xocIH6gIKGT9xwL7qnn
XwHMWwW92bzJBlD7CKxxewZfxicpnGOV6VFrydfeDKEja+z5XR6niOVQT/gig6iangLJy6MLMekN
dcjy3Wwm3hdASxQEcobmgDR973mWzj21z04Cny6vhmtUwj0PdCP0zvWVMhmC6Eu4z/jZtYeRRem2
MuvgS1Bvl46W12/Mbi6OnMHDBZG/z8uNIGt2ZeR4cCk2BBcT8Zt1oQdE4tKxiLv80+xF094EFHyb
tV33lpbTigwMC/g8aPdlJ5AvVY/Sg/gUXaqxAd5usGq4D5EDcXbAgOlTg2E3W4mv5mvnWWLngap0
F6Wj8VoI/OX1NUFxV/lz5CmEcJHxA43kanlcBYTVV8h3CR8dAwo1gRYRph51gowfOJLe2tkJd+Nc
1nuokEyf5gI6K/pBpxl4FUCAmV2c2ZBIwUvM1Ywp6QXBqpdqgoJHjHyCfRGmkA1bAt+IftvgToA/
y0HoUhPBUAMP3SdjhDinnk1rI7EfS33wFNZ2lZUYG5o+Y9mjwfseOWOzTKhlFs+7Arw/a+pEVj2y
dycsJy9UcsZOQnVjwDRcFOYOy1x+BIJq5SIr5kUJw3hIw/LEgz58Hd0CDwdgz8UXWdccaU4sGzfU
6mSh8g2E7g7kfEQm6U9VeuxKJT2iiSyKl1yPCHo6EKvDf2lXuO6fYHEVQW8SoJAzck+9c2f3WJ32
1WjuB7e7M3UDsG4AkX1oNsZyj4++c5jLBBp2yMvyzoFt/nk6RQ5UdubxR8i/DCIE2XfXZ3CCSStd
R27Urj3MkbvKYiJdQ45xZ/aedW2AN3mcaxZdrIzdvRvnBgJ+Y5f5S9mEvxAIzaqF0o0erMmhQ8qS
BxVL9YjQOBz+kfyjcxTazM7LNmbb4DWjCzWi+N6VLd8gE51tkO9sgYnLSV5VaDibzJAFhG1QrAZQ
sgdRWp6pOFrmHjloWEUVgf2Uz+WmmPL0NYxqRDK0qBcW0ukr1BK8Xc2C99ZEjakPxqbpQK09c7+K
IqrvqKsRbmaLAbGgqvIezpcXuk6Wi+pIN5Xp8QEZ//ubotYM3ke6KQMMn1gspNUumGZ2pizPJd9T
F3MEwFcBdjILWQCZLDQCHzJDQyOAg10buUQmcBtoMaIxY21kZ9nsV224wZZ+jbSk5Al5IPOLhWz3
tAU6mEpsKLBEAxs7lTxuHayZpUtJldPZCovhntqCVt6Br8u7o5IZsqcK1JJLCVmVr93o8iu15WH2
jUd2vLCGMyjMIzYihstyCVarFX4bwZm4wUGwWq9yOSEhRN9c0BXgLODKO1Frjnl+xTOBOA21Qv8d
vymFTNsuZC+OK9U6Y5fWqdMDQmPF8+y4yS41GPepGCrWXrw6+OwyJ8ZbDJ3ScALbGDWyFpcqrEYe
88Yonse0L7Z5Ahc9tQ6BlZ2bCV+0pW8LnhRPPZNploOqHI56LNz1RaNu6DdQfFCIvmMgCQaGI7L/
VT00V2VBWkClGfcRX2+udgWdXyTl4DSJkGMxQbFhu1RWkURT1fD7JOvFAa6HCZJwegyGRJDMyj7X
Q3QYZ+Sogxwxf+JyyK5VHF2ZwY0CyaIzNmzcgpyQbrXjpj0FEzLOgqwqnqgOQldf7MxEIpauiuUA
0Xi9EZpogIkDtWAWDb6+6D9ypE4FEcQdqUg9zHIbpT17pBoeYa032SrdUls0pcM93CCLOVkMIwSv
uxKeJCp6cHuCuL9/nN3xC6hy2jNVtwbSGvGC9kcqhk0lgDQCXICKdBhq89lqlbrQleQMeEWM2QuQ
JdwoHZjtQ3vDx4ui7gcxso3Fun6DL021zdvC9aljX3Djcfhj+dc2lZz9CWBzpOVhlDmxzLtUJTsz
mvInMrdzBGZNNpvvt++FAnsg+1Wm0JtaAy8KPH64hrITmL1dy7pPXZ2ZbXjHWxWdpaO7RSbfeKHS
UgXBDYQNx3EHQO17d/D8W0gdn/o1mA4OUTm6GyWAc5iQBXvfJ162HILG04ILwVF2BWhmsgZ0d+OY
v9tZshu2nQthPxmVsT+kIb8gnt1ekAmY+emoou/BgdzMt3Ym+n9sp/6YmjNs/lSxRZTL9SuEiE5d
C2w+qaPfikSicysCOgT6GW0MmCKMsfx+ubVS3wZpmX4t2XjwEMG6ayz+k0LCjheBoq2unR2FhLFq
u0wQInhssQolqyBxX6YBfMVhNsjtoqFk8pe+i9sHKWT1oCz1iTJhyiT0tm5Zym2HqRMh2dXkAFYJ
kHGxu/FsKaPOzhG2LWkaRyWygP40IY6tdIwqH1Q442YainRauTK/B+9hcqAEqaWO0qScsW38RdwN
mt9IEClHMKA7zMNDA5FyNAuk7OYAzoD3z3qhVkiMQeAYug4qHcLtGMJPVxoD2DS5WbBLlMoNR3Ts
3tKHCewX92FWfpvMOj1Sieq9znzvSnV0YI4x+hM2bXe2Ba7jGOTUp8lt+mc77ZpNW0XNdtBFYXD3
4CRhvKbWQiTyrqrFkRqpqux7X1qMP1AJejmg552y4gQN9o+jMb6Nw9p5gFJ2+2ikl87Mhweu5c+H
DCF0GbRsRW1U54QGZKziAQ4hbU91Mr20dWee+yS73jo608hWVPyto5XbCIujE/BgA9wU8/uVqEOS
5cG+MD1PXXOsE0C6wOHCCt29YeTmKQ8G5y9nWOFvuRsg+6uF9wieNHgpNAoB6QFD1dtnKnWjYZ8g
jPGVSnRAyv+0TqB0vrOyAUTdvRc+9vCn6s40TBC3hv51x37fpGDd1iO2kW2fh8GIHp0ISVIqhwbk
/Mmkf1ICWmtfRI4HClQ8PjokdX1SlmVcqDQNwNGOA/9Epdod+nNdePNOIXJ2jsMIipL6kP77zI5l
t2vT6o0sFK/eLag4KbW2RZlAllC0oKAFCGiGZO1Kgi37OlRK3jHdkOmGQiCZFYSwgOkXg7wD2Pi9
B9CuP+fSBFzHVodepyhYfBYPAuyXs9k8ZjpNwcWnfd+UcKOQAdUNmgzIQC7s0qkpDPHgym3uXhx7
XDupGSNZOhdXOgxyhAwbNHS3PQSVsKFHQ+TpROdJtwjgF0cLLjWyo1YkFz73UGXbE7NWLh1Iojje
iYi1JAfH/ooaqKxbjSD8jpxP4O8jaAnlcjCfbmehMUV+qeuMEK0ilR9bb3ZjYZ8hdvMtGobqDc5Z
hEPw578i7mo+VohGUn0NDXq4zZpyz8a4eouwTcrG0vnUd1jwgIITW25df+ueQ6XmVCM1+741wVgz
Q8fpFRsJEKDrs1rX0RnVUSvZDX0d/d7qyeG9b1EH9VoOkbkzZgsguTYCSRKY+I9IQNlQ1a2ezgqn
DS+dJ5qdtNP5WajgYkCk44c+QcrkQCcQhV9q3BpKvosUeYC/RJd00dGo+b0KsIeI6S9Hp42cIdbj
TQMcJPibOvpADdZsRkf5Zw8P/9LrAgVyIdyCHA9r9s1ibHeDV/Fn/CmN3aDC3KeiapBpbMNts6Ji
M6bYpmGlENax2a0tw9wOQ5IgdwhdJTIcVxV+eSejtfgzDVwnFRyruhg5GFjm8LUH8PCCJ3jy7kEw
tikjc7xKDQ5KR0iEMjv0e6CeEMoOWmG9gjEMlIZpVq65VOLVcHJ4a428As6tsl7rsnmbbEvdh/B/
Pv9NJ4NPzM8L07nkkNU2jCTFWskPQ2Rd4hfjx3QyzD5mLGfvWI69zQwz303I8YZ/HJMvFa1GYGel
J18qttBTXc9ZVD1MkxJHU0ljDRqo6TMDadK67+zsDJdL/4qctFxAM4GsolIYgJvJ8bP0QNoLwqfs
bPUGWVHnv7OyDGBBcu5E8Iak/aswLjRC2Xbvl6Xib5eFVaOGYlsZA/cRP8yut0NigQ+uZJdbTcYx
j6+Qk7Wua7s8UwPURfIrwO/dmYHY93Oe4beMeeYFKmHOPpsqe5si8vm5rxtf6ZylxIWIQVi23jkB
E+zd2EPyfElmQs+gTtIXVbXvPXmQLT3JQP27Z2Vm1tKTsp0gMfkwFe0+hlbF1ybfjSCs+llDiXJV
lb3zYoOlY1P0Q3ypKyM91cZobqXtFE/wtCC25fbiezd3K+qVFtNbF83xawtnvI+ssugaCYRWuQ3/
HUCw6WPSBNE6zFT1LR48sDwgcpYGmFGNsvk8x7ICZ0sT3YEusj94dfGGRX/mV6OALwrCS+B7mrwv
WHAip7aLf2qhkxSot7c84+46KOz4nreBufe81NkXFkeQCPn3kOkdxjfhFJCxwdzKjeCtw4TQcVte
g4oXzz0gBOsSGiF7LovimSFUBbinnNeliMrnYRrYXQu1RPzuimeysEdvH86Tuqcqp5bNOvG86ED2
c9jbuyrjyqdWOPHbK+jRHuhSVOVFow+pne6BSm1kSeCNoGNCY8dxbWwdaCqDGhY344RWgSTY8gvZ
jkVWX7PYBuI7NiyI6cTZM1xX117lxRcrRo60AKXPsfY85NbOAHU0vPgyBRPYPDuBlwJaHp9L9o3M
DY7cpNHDwp6K4GVwi3Z4K6yu2kNZr9lSNXRM/VYkGbAUmXkozKja0KC9YR8L/BifnbwFJM8SB+SQ
pY9pIaDbI5Dc3bg99KmKPsBUWGGuhjf5sWyRZRRNPUBe+ZCunbDu9mDxMhAg1eX/z87LUPpqfzsA
D6ECmrQF2Fc0Y0MLZD/4LF4SDjKyjpf2iupzPs5+GQ7WYlbn4wez1lMfzRwslg4M6+TLFJMkOIKI
P+K0lavG5dBLaGfxyqC8m4MP+hNjMrpznCpazfojivVBv5PAZmyo6FQ24vBwFJypGFgvfei0nyKr
FtcxC1OEMTFY79gAE3egOEz6lYOY/3eg2X1m5nBOILHplHApvwgLanKQTmSPIGvpt2PaGqdAVt0J
4G5va8Wl8ZBMIHyLgPH+Yvfd1aT+cwoaqCGuf5Q5JCpGtx3A0Art4TKQ+dUtp+4AGutpnwRNe5dN
BliFIUXyCQGiP7Kkj36GbG+bFu6j4uaLp7wRajT47RkaZJYkFd8BGdAd22iGWmuf25sY3J/PTH8o
sHsfvxlOAy5r+MSgF9nvU4sF+8moQ79tTOslj1tvX1ZwQlBxQkrZPjXSZClC5NTam7JJl+IQ4lea
QfrMZ0UiXhQbES238hzzK4qtnYwoOsVi7CJcva8gpLi0OnXY7l14hJa+UeFinaciSA3qvqWD6Ekz
ccg/6rsCvCeDbJzRL62ZDSBp5zGwUOpWKct4H3JjWlqVDIxd2HO2tM4qCXYIsQOMoUeuXQRCIAlu
La02h9KzbYJwnIaKYmbtWAseVSpibuO7uWtAW6D75uMw70w7gGiKvi7vzXEH+TZAtabm0Hhluw+m
/AXaQ+O4AsqyudABf973s8S6c5t5PP9uQWYRIK8rBPLUjopNCZHhPLIhmqTlIzNhehc5t8gzKoM7
TL6WC3IUJ95WIchPqZLs6BAWyTc3RmYplajRMcA/2WXDNtH9b6aJgi9KJYiF3erorDXZs5lD0vQ2
dgNl1pMX2ccmDjDjkVmQAHNbgSvHp4F5ho/PKgZ6PAPK+nS7WFBAfqQyivsUG/IP1weEowHJUZ5s
yPZ2MddMD7bXlOdbfRca2RHc1Z/oyrex49z01nCM8WUM9ylwOaCiWm6FDkYMpZVIQiV70qiyP6uV
iux2RWUTUhn/PrURSgN/CygHLCPzGRIszsspmbalMlZRCz0+avmH4VoV78wgRGhBX3LS4zhhh10R
lcVkeKAYkeaGJx7WZuDBlQOXhyrEW05Fx05d7Jui4sJsGX6qoeFG9Xz0rENVMyxjkXz1mTeAgjkN
0p2R5SxeMngDqD7N5HiYoxHgQBocsjyIkSCvED4QLGg5QgF0KNtEnmt9oGLb2tWWBQCKU91QVQhS
I8ZfrpjJBDxTiXtJ3Na9pKrxO2nNJ0zCAr4x3eAEbr+B4wvzSppjnU2G1MJjyDZq60j3vdXTmQz4
ezcqLn3r0D6KApyr3yrV7KbJNM5IaVCeyC50mEQMwip9oDOqixEw8pEHXa9/awDVOACIui8ZJ0a/
m1hZHH+rJwvqijB5sK2xXF6u+HcXo768lt/gQNSeObh+1RBMW6blESd9QF7X+6EkAUUFWMnBCdmm
puLNZrBCtmbSGHZm4yYrm9sxBKXr8OCWmdoNUag+xUH6QJCSuQkSvBbtRwuJZPR/tgiMqvWnuQU9
rASDqOxaOK/aMD+bzN0IC1q7typXJSBHuJVvPWoz7fZWUV0Aj8nOVL8YuxNz/T6Dop3dde09uOaB
bBFQ7BjhO5EI99XuHrJUxaqa7PZ+qSzzZoeEPk3kirpCH5paxRvssZlPwywN3IV+TAo27ZlpGSet
7TQaE1srFXTrW13iRa67lIv/S9l5LLdubGv4iVCFHKZgJiVSeUueoHYyGqGR89PfDy3bcrnO5E5Q
6AAIIokOa/1BeTd9NRkGcqqhulJV/qtdldsWLYz/3O5/dpzWJ1At6qDu6Br+X3VfRd46JnbVxy9q
HGH2GQS0bUDGZQqreK7uJ9wYyeyUtX6p4abolqCoWvqoNftt3DVwK/mW96rSbdzVFGS20m3WoH1q
je1TneiMJWbinfwgI1wyNtmj6b+rNlUD4jQ9ekQeN191roOPR1LApjMyp3kSYAWeyifVXR1yK2DZ
rvve599QdbbQU0RDRHs0S388GlIHAyNlfk8wLr9viX0cBSoQdVQaI79dn6NqUX3AcnbgsQd0nNfe
qgHupLEvBwvJMJmb59LJhvYlkhj+OjVWeIEfP0snmT4MCWa9cWRHHrrGlC6PAUgU7Xyea0j1LBzj
B4Q0MWjUYGBmbJ3DUdrzL4j2G0goYxzm/QjWyArALNkICuRJ/6JFJPEGq0G6w0N6W8+z9KSt6y64
S+XOmubppWoBkycuyvqGn50+74TRKcGVCMHHntcvl8U1WiQiql11sRyTPK435xXZob/L6kwd2qQt
j3ZrIfYUx/fuPwdCa3DfJ4Y1mfjmQffbD9X4Vf+fvstUixXb9j/v8XWpyPzhjCffTt37q16dfdUt
lZ/cJchmr0/wn7/0VaceJluQXvZxIfynq1/YyaF2C4S2Yqe9RxgWo3ovtvaTL9tdky7g9+Vj4EHk
1MrOf6kK86HCfummk0h9aXtjCRevyy/DKIOXJerbLXEXj8+AVrsd3b3F8n9nrsVg9dJdNCA46k7p
0Bj4xojvqtFBKugp4nVhzX3XZE6FDVvMq473OsdolbMlAwWWQZXVKTLp4xlE68r7mIJXGeHznU/j
VZWgcj7LQh9vnyVhE9jyp4fPkusd5VLqj6oUZERIXHQDCsv7Bv4c2vDYLTd1MAHC7orI0oEoUFfU
9l8NDYhKLFd8f9fpTu/C8F9bEFUJY0ao49cdanQCbmksDkWeYEb/z50hxwe7wgJ9GWDCCd1J2ju0
x9yHDtDNg1166XG2PZhlQwW0ZD1YREXuJdbzZsRuhFUpdb0VH6xmmVieUlJ908Q2w8ZNoKtj7/PQ
Y5qUatOdnszjVhLZ+oEKT224PxqU9rZ6Js07S6u86zyQVlMNNWxzfDv1j2F04HAu3W8IWf5hbrvy
LDFrQATw6zQFnn0mrdsumzQ2y3NnuHh3TVp0wtKBmDOEStdpqhcxAANnhm9OBPeqF8kC59Bghb1V
rRJy4X0zyjeC0Xm36ccl9PukfarWpCoqM0voeLg4DnGAKQAMKWxF+kI/t0a0fB6yYvx38Ye2uBKh
Xy2+EBWCl7KeRUsp/lVUDf+py9d+lV9gQasuMZZux9jiHBvgQJMQZDxmKXae0BtYsUn6aDgNTJi6
rX+0g/sSTLr1kvWTfcw8O9rn1RB906ARTEBpftQLkqPFMHfXVJfW/US2c1M3U3GbEqG3hziGiVaA
8kIPY4xORpvhFdma0YO5Htg11ddxJbKlhPt3YGBZpLcjrjE0qm5M0b8JX6dndQ91EG4CCDzeQ0sF
lybsBW9zpAxta/7DqiqUNkmk4wrVp4dkABEeDY64pug4XMtaoPnaRi6RCIpfDWItSrsD+mRhwvTV
oLlOfa8B3PTqAuXcovXerThCa1k03sWFWPxt7H+4a3WEB9SpX4ODZAnqEARzfDTguqKANWq4o7ra
HeRhezfGksTP2qDqVKtjsM1FrJ0+wGHrDRqEoSYX7xZ0IMR9z05+6HP+1Na19lIB7Tq2i23u87rQ
3gtH26gOMw7b277O7Dt1ZVQA1VHWK9iMPElDJ7/7lxVE5+TMdpl1S13HvBGRHPex1HAQ+adOnTWp
qDdrOGM/B/MAh5Cd0TBPPj9MrlUHp8nNa1C+qIJVMkCEEtDfaSq9X14z99mOdXe+s2Hwbb+uqtfr
Y6sawnaOvINqUI8SgX3AwidGZH51xfag4mt9K95mPN9vQ2XEIQl9As7NMh+8uvV2qpsfkSJw7YB5
d239f1/lDEn92mO+pFnm8IA40fAAGwGpDwufZDJJd1/1fVKQKF4Wn+0g3VRDluv6HSHWk7pI1fP/
IvrQjWuIy7NuZLuJsI+++0139HclqpMGB3QHvN9a3CLfb/jVm9dq7nYIwNdZsehOLY5RR5BZ1s2p
2r+u5hN9Bz38pxX3v7ldfP+p86cUAL1VmkY4uDglEYaeX9KAqqEbpluRZ/rWzA3AwK1/PxuoqilF
qnQwD7Ge+PeqpOrXKtUrWER0+Ez8mkUJ4M92xXM1m9GjJp8ACUN5WQ8LlkzbtJ6SvSoCF11tlOv5
UKcLwpZ+f9ca3XxzFomQJVn3DZSq5aQaE2+a97gwFzvVit/tdJEFPjyqtZEoes3guFSjqoJpAdTW
nm+q5ETEGKL2LmJ7U5jb1W86X+00BgCl2xxA+kYVv/yqP41uVHla+7S11m2Up7Xu+RPcaGN+9n1k
O00NI1OWvMuzBquHzcT0Oq8lVaWb5hsysfm96t/ykz1gE8+ss/bwgRE9DsImgM/NAsgUiGyAFDOx
0TGTK/ZYLAEnRp8qf5x1l9WjndyTl9K3PND4iKydycI2ZNx8nJqhAlxpZptZzvjtaQMuAf173DnB
Q3Z2GWwePbjd+TyTbc2ld7CJru99L3D3dpm/V2mlAdJ3tY0gPXkkHXtCCDh5DCIGdwOO4h8+gW67
Q6HZMG0LjQt7uqozzQFuVFcIOJouX2uqjRL79moVPQ42xJ+YpQnFEjljSh71CLfjNrK3fmkSxc1W
JPnRmx7nYF0RBUj7xvx9JDDm8myZzbJ5NRNY3shnnHn/pxAY288Sib2nSrfiU+zLj2CIv4s0Dg5R
YgTHLNKIbbEdZpZM+BUtr04y5wd3RTP47XRKm4r/Ff0cP8Gm2HbCGTmphwom4l4ge5BFoM9r46W3
jD8Cw/RDHUTY1u4jop2aFzYWCSJ9Bvgzxv1mGHl7iBIUeE512HahGaI/BIGO/Dl5wtBcBAQgEhE7
QM8exNNqardkOnbj2DMv63l6mYAthqLs7nvC8TER+1+ZUyAxW1vdLi6Nel91mgxHG4CpmQ8bdCUB
OiUfhtsv37u6P+BfeGoX52ZVjX4JWrCtTE7DLkiaIjSS+c+o/94UqC+z9/2NFDafRfuByuAhDYpv
gwRMYlY9VNzyyQStFo4N5vKm9i0uso3T1EwrdYf9mLC/58U7ul97i0+mCDDNm7z2t84yYevYb7AB
6jOQY3YnmL2EdjoQMtC0cWMuRQ7AyvnDTMwFwDdryiApxYYOH5BJd1XBBDtLzKbqKrsmLsjqJSZv
52R4FExlfwAt+l0bi+Klj/6skdA9QEJ71YiOsk5YrtVEAEkmq+DUlDN5LN5WN8wreEz+k6VGlYnw
AhDJ8Xeexs3VmC3M0PKXfhiMV8s7DyAoN1okXgx4IdsSZYPtxBhAxNM+YS9+tZfpXAodJ65MXscO
zycDisxuyfgySPQOhwQ86TmJT0Hd7TwT88SobLDIscfH3kgaFp9dfUhcRAeHoX8A+rG1m3kEhWyf
jdLXQj1JJEi7/tlbShKWc7ls+6hoziIdT00PNhepJVKzwNe1Xj+OIxyz0i4AvoLrQraebH/iYaFS
kSbqetziBlwZksi9+h4wZ1xzRF+7h65P0M5M9I0LAlIgvXBcFngMNhZAoREVxpltub8Ze42le9Sc
iGGHdt3NoDj0cxoI+OF1nZi7eq7bc58hnH5TpzW8tzz8V9ti6lQUpTscWr0/lRWBLtCRXKXuYqjm
zxvEeASlkRnKaRkPkD0K2M52E2L1PqGjsbRnESTm3un1m25W9Rkg+cIblvjYpbA/3rYzIJPenH8z
V7nQZJbgsRWrmjwrg5DZLz67JuIKRbyJKg8Pqtz/9YSf00fqs4GbvToJC/OH6XrPIupDk5zeKYar
uvPS4WfV8vWIYHmobBcB3wrtZjLwZbGKZA/BrcmzBP1gjFdd8VIkS73Le4DITf9bemiWANT1kE2t
qt2iJf5taKKTXHztOULgN5qTi2H1r4XTlXuUSz66Itd2XtTy5SHsiPrPcK+7YiCFT6LaaMvnNhn+
iBu7Q8kwcQ+ZS0KlGvt9NDTFhufNLlJOhyDhA5EVmi2mdIb7uuTDMnLxIkfy+mbN1iUShyyV+4WA
8tEV7Z2UJdI+Wfk6VvpGrN4w+FRiE4VnGhnNbN+V0V1ToSqR8TLqxvBQRcZ7YnqEatrmorPf2PTL
MOxgLjpnzdQEMfvMPuUCkYumq/8URlmGeFJbevMnKj1pONkp1uRtjmFq/NgVlnFEobeJe2eLAnLp
tc96Lt5qW0/CwJrY+vrymnhuvG+sEX3hGGxqE8iTabBIyPzsvWuCJewzf9547V3V5aHvzm4oggLD
d1n5+5J0z7UHstjEbXctnJ5oLnIkiKnBw+qEjiZl278S009DMTjvVhnDyCLkdBN6cBxzNE/89lxq
8+/AQ//KCT6cUWL/aY2ngsxTmAjSxUzO02Z2gPOVZuBvCENPR3ZeOdk11GxyWV/SsWMM9id7j3mG
Gfar06eVG28Quiewq82dPfvBNq0GvDMyyKliTC/qMAgnvZAdveSycaEOuxIY7/DsZxAsiCyF0tXC
vmv+TC3nzRnnn43ZkQNL7DvA2JcKFqI3E0e0Xb/eooPwrcVsdOcV+Quy4s51YroPuyZvjlXcygc5
g8PTkv5R9Eto9zLfSRZ1WxNiFqJYKQ5fxgiWVrqb3sBZuTaFhSCQnx0b6cd32NJEqP1YyWUJpHOK
WKmdRZIZ53S0YGgmxXIp02w8Fogg3wENtw6GEPP9kMiYxSy0VuAx9X4YMUYk12TsqjTzHmQXJ7u4
ua97aD22cEmmYgCJdgZL4qLG5zBB/HezoiA3XaaTN7eBxDtCOC+uFWAXuIj6tW2Pg+biN1Ck/mtH
0n7TeE6P2n6CxnAPDMiasWRCIl//ttTsnIx6KN+1mpxokHXTqXJsZwvltQ07hsv3yYHpk8BreYdW
3AFOBvsAThXXv15Y70xgOCtC1Xqf3L7Hw1foeGs6+GcQF3mPEUQJGdbHd+LpbNiyeng3gmgIJSip
98BBCslZ/OY9Lhki0DGs36GQTYhqI/EWa9YZw0Hziv5kQEDCi7aqmIrFvBYaLKIpeV+6rNrAS7LB
dMfdvrYnJlnbPicue+Iotodrh4jrteV/vUx+swdwxl6ZCWhbBRKqZe4596y1iSgFD9rSaC9dxkc2
2pvB5SmRGMqQ8p5GNJIRhelja42CouYDNArYb4yDnjvZxsYFMr7Xda3FOKX97g85KWa0QeD4l8/k
dOb9gJ7IFqSQu8ENywoHw8pvtTN64Swya5cRAg4tZziYZRbgSZ6O+6W6Dlk9H/s2ja4L/4uWundg
Fl/zJBIPBFL7EE0qpqxG029IoaPoVywPrj0zYZfNvCGQALoO5W4SU+xk9SHtN5AZur21mqD2RbqB
EZ/d3LEvT8GC0yrSjniwVMsfZV/iM1IuhxpXvt1cBW+Ag7d9M6YQX3j/owXE71z7gn/FBRuC4XC3
gNb23F2UJXEY5QRa2wYdHMHpPk2hDIkIjS9jzB9cLbua69Ad5wSuXNk32x7tUA0dNiZuAfGBgABa
rJGz6QPphbosSUQyPXRp5D6NVUBQ3ZH7treqcCwJapRB7G8zDODClszyrk0qdzv7zXBGqMO9T4WR
8qNbwC20hMsMmwG1YAl988r0rrBqQLrW3Yw03W5w5vQCt6M+sPB3eLIbumn10UAxQ2htdOl4VRGH
qn7a3tJjxCac44AUTZKkhJBnz9h1XVQeyljkGzt9bV2jfojnyQyJqP3B6E2GeRTzuXDCYR6qMGlj
7eZWbX+d3EkLC9L1960YxQbNZv5xPTgnWG8UJWGerGseiHYDbugB/pQNCpSFg4G2Zxgo06N5GSJK
6+tGdoXeuOcnMV27lmwjNorBOY58HFOlf4+Q+2GItTwcfP1mE9DZWe48h0annbugfBXC9e6KTvvd
THxRk2NY93ZVF7t2zn61FvidBlFxnHMeyr5J7/JhnEItnb1wwmWgY95HFYJpRXflGSPvaDdHuAeJ
AaZ0H0WYriHdITzttz3Z48WOgG9NVbJJ+snZtILfSV+Z8qyJAQqoRWB0nsqTPw84g/hlfYfm2FVv
2FJZQEUsLBFNLDcAy7IiE9K9NFOAo8vE4slohvYAyXaXTBqUtVosR+nkLdDK6qVry0dNB/CGwHZ7
8Nr2wxC5ubEaw+YNy3n5Avu29BMsuSU++TGuRWtMtB+SbIccNCv42Ji3OruPKkjEGY6STvZq+aNt
LbByLAu2vBRwKPBZ3yzThPtQH3zkUWGHnTcQ60CmacrRhm7dG6nS6ToBMkSzqN3nfvzmIVazmwIT
N1OR75YpdtkMD3xAwyD2bhzpO+HlbxgCTduakNkOyVV9lyegCUstRmjFrO6KCT2sNmKKkq5thR6S
cHstHbxNJ9NuI6LkQAwuP2dI77q66V5Y499hdtkhY54+WIahHSpepDCaH3IAHKNMxWPLfjZ2SDRb
PnkTAa+kq1t2rHpjstJnZ1dZ8XSQlWtsUwA2ofCRk01vsZgcljftsJEgJLeOlz0mgbi4jt/sOiRy
yVtLfT9Axzsunh7A+EXkhDEcKs2QyX2P8PvSuyVyXileDOip76NZ37We34TQlfN9FDiMJJGId6g8
fRjo7uzqvh2fDUlYSMK+qU0Tq68gwLPUQvirjtJpi/njM1+VT4zF/074M98LDaeL2dp6ORiZmKAc
aH2vwdGkQdDOjCQwn0m8JcRn4LluNLCBgNq7ZjOwpNjXDgrmNUoQoMPL7qnOoXBZJAIDcv7NBII+
n+w51FlJ2z3WYIw/P5BZGC8izR+1qF42g25E96K1PlybPPwyVOe0z8SpmBmubQ04V0k2o/IuHrtM
qKcXvHe3Bi50m7o2UEQqI6hzETilrD13ZgHIa8rRdIzrMEJg9aBr7FmG2mk+D84CCsIuJdZIrvMY
Bdmyh6OJGUYGIbVfNHbqk0wBAgT1CcvL/jyNYjirs69D7Nr9WaZAp+DUMFN7hNvBtx/mIvcPfLnV
2cr16uwS79p3S3mdEfs9I4m0nFPJpi2Al7RRd/M7kgF9Ph1qEozI0FyIXvghof6rMILmnNXFW+NL
AiiFPTbHJZFskQNYzX4+I0vcz+fR6tEy91q8cF1DytBxUGcxC/s0aKshXnWY5qU4M4sUbIKmaOf0
5ZubgArohrjk/oRaWnx2pV1utKRM2Ev50VkdWL6yDk2yq0PYfR9penNe+ga9rNE5NAyH50bPwC4m
LEvDuilf0qz72XZF//lZqTP1MSWLg/b5HC0+yi+9OESrG6XaZ6gzfy2u1nx839umKiYemoM7RePZ
jV8hNVUMdDsDqX92F2RlAy99s4q4MDatXmenrltIuC9bY8weDS1IcbPnHyP55iBDiRIEK/i2jaIN
g9T6APVtKNtrpjFcIKG7SbI5kmGiR9Fhyevj2NYIKxS4IqbJaezgJWos1oDBTtZZPQFiHuSFveWV
tF2FX4XlLxt12hpJxfY3ssKkA0SJVAj075eyCNhajTbxGgypzgAdzLOAY76pPHhs9Q9/yX8Qd/H5
ZCM05AbT8dkdU8YDCxvURJzUd1WZU3lu1oMqqoONmAc/8/Wr/F/NEUb0/+o9ekG7n0dBcLE4GNW4
wWz5g81Jv2ltVOF2rmYjMFJkx6GWAUkdOsQV/t+lnyKWPodN0IDPFF4N5I7DAOJvP/8SeEqQAZwM
rbuL8j455ZpEzv3WYxO475PhsYiqu4xx4IxKNg5plfyOnFxMoLyFptXjMbuYtxZteMLhmr/zskYL
AUaTTojT5SmqZcHYvci9McaPHlmxSD7ju/7a6L51GNYwge448jzFyEQ2jXmZDaxtDhARvOe+4R0O
Bh+8pCxfAkWDxH6giCFSDuNJK92MV8efr2JGkM3xtJZVE3HGAPGGesjPkS7Q5e40llWQsS58NCe0
YDQnXMg6h9oESMu3zDALYvsZxaOiqrJzUC6/+LLxpwG0erLHAm9NM+22CSkyc+yC6ygW60BQuYI1
tknZQmydpi1vuoTUOLCN2oi8SsM+j8ubk5JxRsgK0f7iANF+2ZKFCeiF4LM1oWyLx43pL9k7qP/m
EhWpvcESudi22lLfZQhnWEapvVUMs3tvavxTji/RI96Z5KSdpfs5ZeLgLR3e85397HmiPPAKFMeI
OPpbWUQoJqTa9z6yqw3ytAOIUZFfNZ19TxsMuypPxPe4Sl6JJG1w4LY/hlg8Iojq/ZaCeBrzgllo
7i2PWL4UcVqHjY5tm926P4jM+8QCGKM8veuPBEueSA3CcelriFZES7Zl3GYnE8X5rSft5YiK6XJY
SB1sQWla20Xr2h3Lx21ZjelBr9d4R0BEqiDS2onevQL0x65QDE8FfBIrLZOPSKtcmOAkE8znrNLL
lbyS7HTLXZ7aUf/oWuO9GLsadXIIk2T7ycPg1ZL6aYAO0Fhs0VzOHkWaScit2cwgtetmmV9qWY0X
Z43ezUB9R6upj8HQaK9YX+9EYBFShbG3jfp8N8Vp/ApS8IfAaOrebkztxdIdDfsMfdz5vQTZ6JTJ
Pm8m/6Mhft0EPtj6NpovBD7jbW4jpzSQQT6iyL/1UXL/3gajtfEyz7ixA7BOTZW0hxbu2XNid7De
yYT/bpAPdoL0V4MhMetpw3oMyrxavUfsY2AN4tGqI0Ibmih+5tVvZAUScqRJFS6NGzyDNo72ceJB
GK4XPLaWbLkRYvg1m91pmUX3PLad/9gjbJEU4Jkxmm4OKIEzHKn8d87DnlXOOyOXlodf5c9m1VNV
qrI6qO5fV3/V/c9bqGZ3idQ4j1iZdoqJfML+WE2NP0/LEbtjVVZnar4ZEp1Oqvyv06/2r+6qTh3+
U6fuo+pmoyu2ll5NIXu7HO23oqiYVNdT3WMJQzj171prsFkQrO25BmR3hx/bX+XPSz+PYiYNqDna
Ps5EfVaHap1mR7tEfEyV7Xb+u4x6NavIIb0rZzN+cgyd18GX1gYQUfyk6irpMrqn9nhQdeqgw03X
kzG6+6ySbvYQM4x9XdTh3HiyUfP/rFMNRbs05HdWreP15p91qdaGhjHop686dpwbxOytW2nnxi7x
q/jgVEiNl1rtXPXK1q+RDBKmvqn73vjGmwSI/Gzq2nReIiF3LgZEj+W8sH2K5xCJt/IjAXFxSDGA
PJIYgbUMOxGTva1hBsN2aHJiKVFx75ZDe2en+cFnjr3g5MkSacnyE8yxQ8aW/1Ig2XpA3OW1aHLv
Cv1Q32lsuxhWYvd+7KaUFb5+n03dGTEUecG9V2CpA5AbFNWyswLDxfREoh9XLt+Fh+wkH3TwTED/
vuga/QO9tWIrRrfY6YvxQLq5Z4vZI9NYZtOmRd3wYDclmR4dQSbDhCjH0nubDYP+WnsjgNEuW9kU
RJJy/KGwoIqt97T6ZbV9y04ZQGMfO2/LaFdbCXfuKU8QKaim8gex/PmiqprY7K9BLk+qpA4QheN9
C/V7q/qruq43XwNnaO5UaUjKhQzTdN91cwBOrRPbUmbjUyGiAhpsMu60eByfVF1SstgFHHVVpQBX
zktSy9/I0PzVYZmQqiYqCQZlvYc6SPPPZHTEo7pNUC3JSce6MPzqMPTYPdhak59UXc17e9dp0TVo
yeHP5Ra9xPjBWKSOiWc27z0/XsMTDNuqLnaSR1mQQVVVTjmAus3Ln2pcV1XJuMwbvTLMgyqmc1s+
zUTFP+9QYIFtAlRSmFcFcgUO+pBWqXdMW8ZXJFv+Bt1+dmkX1udG9O2r/r/9CPEXwCEtc6/u99Vx
MJLniWwcOxs5blBwKu+RDLRP1rTq59TJFKo6dRhKvbzv1kOcasA5zXlZNZ+g5vzT8NXZyBbvWJn6
w1eVOpvzqLz/qvNT+VsPGlY/TRKEftOm96VJylhg1vt59lXnah0ggiY4qx4aGabPbkVc50fNBAzT
maiOp5WNGYouu9eYQNAuYs2wV0VDlBI3hB7etee0ryKKVpDPGitcOyejkMdUCEDVa3EUfYVjMDgT
pJrYewn31Qpy8G2lTYR5Ldok1Y9mC3K/G3v3dSqa8Sg0VmyqNZ/a7Ng11byNbbjyQ+d656hhUeJm
ROd0zRCIpOXuizcUbMEC8aZKjjSy5zVPoEqJH7kvlu2gktTJR1VV9jGrCVktd6oIYsre4OH4UaPz
sDWnOnhxkkFDEizRdk4Q+C8GS6OjXrCoU8USqRf011jkqM4Ww8UDDIaLaoxAdLx8M/lZD5txtniv
qupBX2+adSx3uyAo7lRHbIlZ0809zkgYF4aqbmTm2YkWFaqA/X2QVAMkGqa8SU1sam7yTS8i3Lmm
cboBusjGcs3l6OXtXnhDDvYzTg4FaiEv8fhYVY3cBxrG0Pm46l6O7jNBAofkr9HvSlBZr1o2EJ3K
9W99nDG7z4V8dYxpZp3PKIdpTM5a3PIuSwLdGR3R/HXQJpItQfSGHDQWHBPiz0FvH1SprsbmxbNO
jI7JzsXL0gMVdPZMM4C+lSFFXUTitZ2IZOU1KSloNObRKGJvI8gJrFE+bzOAdNklud3vCWOtsTGf
5bx8nnur2NimjI+BuUV81H9wVz8YdTDzo2VrN6tovvWmhhWPX883HhoZjnIiXp2zd9EsaJEpyeNN
7FZQDU00BFHNKr93xfAQRbX+gpOhQtyEjR1Ez5K4VlazVte1ms9nNkAXrQd1JtY1hlva93ER559V
xhQlZ80antI2/1m5vnVssbG4Cgd9uJkl7kXW8p21d/vTt8V1mKTxG5uNfRa0DpulWzsvIQvyghx2
1wGXcLIwQFz5W7zir0XRhDHeGK922p4SgLw/DYkwnPaQY2PyZLrlBWXeYl8axGkLLS12/phWJL2T
byz66sPgQ2QQXSDQp8+6B3soGwIBbvKzEd/1eHEPQWus6PzC3846McIiFSXG2T5BWx1krLuYj0s6
Fi9jn67swlycVTGv0RsFNHEH8959iPqZPFQ/1nA1rOkhaeyVX5a2e1DB6bGt0QhxtOKI3RMmDrnb
HAn6NTt7pZWzM7eeWPrz5xdykCQotoCgdqlGop+kVh6mZpcQvHFD23zEdfApXhiBLIbafRyZJW7f
BagvzaheTa9Ds1YWjw67tddh8Y3HrjX3qg3p0+DS46EdTu6vnsH51RZe8Cwr5PmxyHgdHGvGRRsT
5rVtQgiOWDOupmtJR2/xqR6I3K+lgWTxU4ETryqhB1w9tUG2F1HlvHZljdluIQ+qrQ8c/dGLmuNn
qbLrx25cTrae6chamMeszperXA+dPl6WtDMJ11Cq+nbYD77momVkutfJNDz2vLMMieigGaAqrbUl
dZhj5llepNm4V300aI3mbtnZSTIgWLuWVZM6kMDE5mm4qsLnrWTdOiRVS8KochTHcZCEJVuBYZrv
NALCEMphqliuf4AkgMvVK+yZrAVwIopTZ9J78fXl1Iv55bOoWoymGs6Jk11lPrzbZVqeJBGv6zDU
fx1QwPR2+MrVm/80jHow3Zs8ylffzvIMK2wnow4BkCMtst4l6QgGTWaKYIAdxTcr86e9GCBTGrke
33iTIAm4wzLfrR5Gqk7187EGuqmiX9sPMO6IMqzXf9UvdYt8UeNq6DLGDUu5yNiKORIwTjkUaVcA
MIZiOeYVSeS1LrEZPRECioFzuN2LdIrXKqrFVZWCYI5WaCWO5Gvj2KXaQRvdlI100b/obmHeu/h+
gBjpAL3QowaWyub4WRVEQ44JvfrlThWNDigHZLz8oIrVXKSnaAxADq9XIuMpb8uYfP5hVeU68yZp
8vhJlRw5EmId0URRxQTv951rr4Ho9XLhOtUZLoYbqmJues5DAwVXldTzdbF5zF3ZPKhnlyvOa3JS
DT/N9blXYNFsGtVOFSvM5flpFrjdqGdzJTJIKUJQa0ndLYmGh7wixEtimdSaYxT6Rqvb5uySLCCQ
PNeM1XbZHnWXzFCM+eerN5VzmMax9x0A8aXhDE863qfWWf4kbvE2Ewn9qHroIiTlxTM+30z1LA1D
PDqrKwiO/FiVbnTurEVcokhLjuQhi2OJiOfNlOlbjjzbr272nuwZv3bPr34VsnT/j7HzWq6UV9f1
FVFFDqcjZ4dhu7t9QnUk58zVrwfRc+Ll/f+71gmFhGDYIIT0fW/AcjnqT0qOqbEdgr4h9hP8OpKI
r4jgszBQPDu8xX0agsTxvDMp0n3Yjy/mmGor5DiBb+Sxea3HJhtXSaHQvXlT2zh5EBvJNOMHoqFI
ZLvfLRQe120EA93uCvJpXtECuAJ6DodORmOzgcXi1P0ZsPx4LKviB7aZ0tFQkuHFaAq6Xf+o4Af/
hu/az3S01yToUe7O3Z1v+r+LJokegjBAtza2pB00ffktN0KFSWu9U2zVfPXNPSmx+Is2jt1Ok4Jw
a0vx2ZOcn0zX5ZNeBr/1IPvR9L5OeqewDgqIUbJsNsZZCI31ZRijwAT5wfG16L0jSRQPhg0UqSBZ
afFiR0XvbFSf9FIBEOA5y/ZE5ENSfpie12mI+QvqxGQJlC/F6DkHwyHzCfA93hY+8pi6BVipAwtf
Va17Md5tWN+3LlWeNbk6QUQvVmShvJ2cEREzkLsk8NIT75WZm5eW9tD37yqOJ9pTVpv2YUga5A97
AMrlmjijdFAk8mpwmood3HkVeRBXO/0E6iHfYiJgG/SVzE1qppOP7Hjk84jEpul9KxK7vI8qH22q
1AeLxD3gbssnYspG0nv/0jvhzyHFdLHv0M7FavHPCA0mr1UHN0CvWhutXz+RvFX2RmH4J89IicoH
ub3xUll7A/n5ozPC/I+OCia5oN9B0xSQv32C9VmOOERXNysZkbojzn3ds5wpwWMBSkWUxKYwamUH
cZ7g2NRCbNxcBenSO2cXssozMioKsL/wADZiG+LF8NAqunwfSK1uHZVctygaCCnekhAt+OlgC7rw
3mmQsXuzvYgqDfbB3grMYlPZkXJ3Wq0G5QmAaCqJKkUzEHyr4+gkTpi+PkeNLzNzl+CQKe6k9pk3
98EF0qoH+ZMo4UnlbWPbxUJnOtizsiFfXZ9EyVGV5h5IMQgBC0l6UafiEXJsndSERcMJYsOkZMer
gb3odIJnS8M2KiIZNAItmFWHj41K9mE6KE2bviPwJ0EaOIoWhLq7k5uhArVc0rPjE+Kr0fw3J0GX
rQNnuA8h4Y7BUNR75WKNlpb+KU58vnRZHf4xaxNdaeZOz5ZvPsfdrxxP3BdimutBM3qsSVLtJe/z
n36E0IQ4RohWXiNO6RxAjOovpoKfodQ63Va0TTXVOxXY1KzF0U4m04P9urF39Ue+9zlgmHJITo7P
DAIqWvAsNoijZNsicrNt9N86dQiSlVc4iHebavA8eD0oL9dB+1vfx36g3e2s0e7RKDHog2k5imIo
Oc1RGYGHiCZKZ2p3PmCDlQRz+7Qijdyj0nowp9MLr9wBd3cRRIfbVkiN9Sw2UVgx2lVdf7S80Hqu
0Ua/9aEEzVwFgJbpHuxoHGn2ojERQf8JLTnWNG6drkH9VltuUL8F2Pz3emXzJ0skdwuzH2AUtinP
cOlULO6qZi6KulovN6XC90yUMDHN9mMBwG4uqi5njcneBbjxIKp6bSSd14Qyth6Fdxd1w+ielJQX
Q5TKWmoPtVFmtOBHxaY1h4cccMh1roIFiaNV56w0Kw0eLZvXvEY7yxxUfUVul0yx1nnPYuPI/l7O
tPEmSr1rV7egtPeZGgfReqymKHBZWCtxNAv4yseGSuisisLdUqc50W9HlvnotXn1pASwyn5beIv2
lfwsNvQjFDxastVLnat3r2Ug9xcUfeTn1nPDS6mYX5cGEesUlDeqar/U2diV1f180artEKxARmht
9OZwUYPwse6d5MY3MLmRQj+1kCBOooRRpimvxK4T+89KrdfHD3XiNKPKfpS1622UvEgA+aTWk9jY
JVFCC0IADHXqclkCpEsupuw2ERzVexm6+d2NcsJrThjsRV0SpMQqQyDmfprl66Fw5RV93z2KxrqG
R2uGSrGmA//JZeywYobZrdcE5b0c8+eaQOEVvdfynkWI3Oq+5K5l6KB4PXRnq9FbbgAHfeBTGxKp
IKUUs7zLQxk+VKF9FAdFFT5jCsH7yjkqQ5ffBr0/m6Xf8jw77bXSu/zk9GUDKmjwkmvp5ds030py
l2+qyio3iuGNAI/caqdLmnVtIygaYetGk/3YFh+3L5XmZvDh24ubt1ej9VBs98lJwUv44TbhzvAR
PIgMVjoZMwAnV4pDH5i/RjsFwVYe5daDOSH5YLrlVt3UzEHWFbOP1MFfSE1WIyjhdR9IEEldvuYi
2wc+Bna9DgZdlroTiIlXpbSCvccHgQC3DCQdkHLbqmd5RGuuViSN5ALsJFvax736xrqLwQb0wibX
5FvSxEfMqKVL0eTQY9vOPiYtBDhNew2rLmT5Z7NOBu2ZtL59HxNDOQ1ktIl31AQTtWyVpEMNZ2ol
9zjpok5M+nbADcDJ22hVj3wjWQxf5fZJ8SvncRLhGyAxmEOhw3v0tItehfJOwhhllQVv4zi+kBHa
BLWS7zKzts9tghsMgQB2l83QoQBvasUZ0bIvICx6XOjqdpdbPj6uqure2vQXl/FPyK1oK3Sfu7Wl
a2RuM0m5JMxVE6OXn7SYK3dFMp4NBGc9H5BIImG5GKlw8oboUCldeSobt9xiH9ltKsvyLrFdjhu5
Vr94Pf4BIKaarTdC0ZDH/MkA/vFUqPqrFAbFIUGt8YJMIrgSvinbuLLqS55lREnUDv7W6K69Ymgv
AAkOTYkgY11G67TM907SO8dUG4pNzLyBpZXurzTctNZl2xyMYkIEeo2y1Tsz2gEQ/oFU0/fJTPSg
kyVfc7faNXC4Zo06GxE8+o1ZScD1oro+K2zRSQCuhZYEK/ZG42uvmbBt5B9FpA7w6vTy3AE0OEpT
wEOrnsSMWpmm1UxR6EYNeZDYR5gljZCMCLpaflWT760p3eIYni/iKOs4fAK9/Ge0teJE/k3mSxiV
aK7JpyErlGcdhodOtyfda5ZdBP7GKtZa6geXJi28k9czw0gU3t/Bx5cnbnLk9rqp9+YJISurRZPC
Cl4x6mWCGRFDNYuy3Pvm8MPWZfvS21G9JhRY+4RCZ7AD3mrklkzr6LU+jhAeZBolxbQsK6dIyReI
AOm6C4NfVZLjkh3oB77lbQRiBXmrcscN/VPGWMT0hOHJPmDKURfGI4ERdRWCLtu4YXV37AqOmV3h
/iZr2dEvGQdDSV+PXVut84aYQJk+omkqX9ogUC71tLF0DCstSJhxuvJVz93qDUg9X1FZoUhWw9hr
VFsviuw1oKxdkHm/JDIPKDEEKAoRyvjZGl3+ViNrzkf70KTY2Fk2nCbVIwci99BTHabHV68CyDM+
sSKp1+Q9i1y/YWuerHADeI1D2efnLWOCUG8GyMUPvUOAvVSbgayw94ywCp/PugCh5MoNOHw9vPQg
L1fYZjGrYFHYRDIcHr0meD3G3s50JvXZov3l2W6CQJkGvNFWY0AMegrw0N37I1aNKoT5VaNAZap/
d5AGA2C/28oBzleaFlFna6WntbxGaDrbylkDQrmRMGBRZAn5SPRiPM8lsZDb96EYnnvfrC6EGpP1
2AyIoiX1A+zlZyLN1cpAT/7oDCooUNU1jpZpnyS3dU5S5NonY8LpFGHzvbKdSx4wzOqVxDAWF8Vh
RGEJC9X3DiDqvmiad7wPNDjBpreV8mi4dngVXSyCx9lEIPZi9R5b9hn8w8Asu3e5g917z6qd6IYH
fCkMt6rWuKsqg0SRhAWBitrTybrlxqGwi2xlRGa9B7qeAYpzDEA3fAx2kJlPVkpSSs3Q3EI69p4b
jU2UJ1M2URju86HW921ZOF9j5wUuUyPX7s/RLDdw3vmWOhNERvoZaO06NRLvpPYe/oiFXG1YqTuH
FuDZ3gAHCu6ElJTksnhrINxbRkbQQ9Y3zBmvTm90j3GHRpFFCTGZaFvr3kuaSOZ52RRdZs1Fk5n/
0SyhiGHzdTNc5o5OZ4BjtBOAnoXj7FzPdda+g/qawtC3Zsm8UmWPV9HVtfNYhqRNmX38ilN1m3rR
cJJH5JsQinpSQu+3MTlEQdW5oFssOiOrMz7E02YSz9HTXrnIelk/dW093OpwGrkpOblXP5UBU92i
jPe5Z8n+OrZ4jGDCjlLN+qNpY2YeRvAWxSo6h3r2aGi9uevTgPX3tHHt6+g08NBqJdxWzVNsVdHJ
Z3lwil0r2GgZBADY2MHZMPUn1dNgbzg9PQq7xw7EFfG9cNtJ5dOIQSWBPRZnzSRwpiQHgQEzp4w0
VGFgiboxeV2BwPzvRmrIF7Vom2YOdhmaj6SWm4PU6BOnJsyCX4OF7PmUCJBGdau62LpiuAVHAjNQ
B46114LGGrxuYMXpci6hkQuC0kc6anau9OFR9sceaodrbnpUadbDVESmYFi3Og9Lj22AZpYfwytp
kJ4cFdBFjp6dQWQcugFGCnClW6M3T1KN/1Oqh9FGxURzXAvMnD8R+A3wZ1urG1I4BaN962NFYSrY
JA8OqblTWBVvI3CjV7w2QBtm3/0uiF/lFJcYp/5lZy6dW0QJrClUUI4qK52YDmU5tnIVm4FPGAAr
R9q4ojUa4Nir5WIrAfZ0QQoMZaqfxGVwrXwJSi89JmHOkN031gbDbuAhpBQAwWXjOkMxLbAyk/fC
XOsMeddOgdJbAhTAf63bRRW/h+SIew0JsB6i0X/zkYJDfHQ3YC23sawegvuENwKgvYkUni76v7G0
jtvyD+ua+lx3yb7sSz6ToAIjC0trOYIkVMPjLMuj5X/L0lz7goQ8ipz9sxp5xiHupOeRIMBEb5X3
hT4ZD4TvcqMdQqf3ydZvnHB0jn5g3EJSaetYRVapllOE/zQQ4+bZ1tXhosThSy+zSvULDxlFH8rw
ZNJUuOjaRBW/BxTobVaA8JKy2ZkkvMFy5eYsHBEPf5rOUu7Adm2ksaWBhYDOOK1MuPo0bqtNFpvO
IywA60EeXkYQfI8aYAQz9apdEUZfciYGyFcGQCtzkqmiOMZqwpwvTwBoStI+amyf+ZMWA38xNqnX
aOsiz9oD7IjspdHL6tDDFlmLohpZFXjj0sAvVKquTJf5f+rG3Ki592swpWGfhfF4RvjjsR0Be+u2
GT14SLk8eJVSkhlGCtNqrXhrlGaxz6GBax7sDClCYi7hz5uYGnaHVLDlk2TMvJU19smWVfSDRpyD
UXyTJA+ND1jse2q+YFpWH5MJM5NPuDofhMVRtx6CCTdaaoN8BBjhT0hSsRnU4E2SNHcb/rdK1Ivm
yfTalafc4746NXS6VZLFbAXQs1JBTitl4W3c3YAj5MHwX8IKpIB77ysv3nnQec1ag1vU9XeEylE3
xPNu1tUQGCGBG0p0Fgx2aKHkPQluiAONG0OS7H8MduWdwGUZ45bJKn+J2BVvtFHAJTuI3WgkggQL
i3+vKzPQvnatoiCUS/thghQyl01OWQvc2qvwenBXkaRMcQRqPbBYW7Iq3ywp3USyh0PuL73tQDFP
N66arij2FnyiqUTyuBVQRVHZj8mQHETLwKq5M8gien/Pr6eLiFaKLw8r00rijfgrI7SmScAifDa5
+u29St4LhRHLWUNy745gOH820/Pr9cA6pKhRixyw2ETi/ovdkCUyKS2M70QxSYq9n0sq/jPT35SC
+/TwzjiInxR/Bs7LflB0iJO0xdbJ81/ivLj34JhPj3F+wqJS4KVSl6yLMZFGl7o+V5s9Uit4MgH6
mLG/ojdAuyVD3Q9xv5XV8rvAA4tNB4y6KeHXEU9FciQpOhMzosKKGePtaiuS3jPOy5e99xbm4tap
fJ6oiYToro6qu3j2ZmQ/dMR9dmOpMawbXYDeHlN30lvZKbZY/tU+mm3LQwM7rAKhrryNeFziaYi9
HI/PaCV2RS8wfNUlr9ysnKxNT/g6OqDPxO60gYhA35D2BV7vjC1dNAJEAOaM1TBGoB92xdkWjhQg
kW0tPc27Y9yChjKDg/i9vqqIUVebsI6+jL16EnduvktQS1eZEQ8bca/FXYnqjPV/rSC+MmEAxDMR
Z4g9UTd3B1EWGy3GMaRqfCCaiD52zbN48HPXFLdm6Q3iSEnkc1WAYd+IWyH+SLUtuT+1l6lrIujM
co3iRz3ZhiB3Od9fPbXaEeCVtkuYDdDr7kqR1jBt/V06QnSu1eFZnYYO8dlOQtPaj94IEhg7vpUM
nRMl3Ao9ISNKs//nhz/8DWIX2yvI7qqvzi3np4eaDA6lraZuxBAgvu8NcuMHE0BW/xzD5Z1v7gyn
+PDWfABVfL6DGmm8LIA1OVY7zU+VcRva/rvUJPJ2ucMMgifVsqF0L4OL3D4mmFjuxN/SusVDbI7y
Do3GdlxXiX+pO1UC5jGNQ9NrLc4Ue/9a5zT5iHCAH21ET2jDeMcUhqXL1BHUHmknHY710n2mBmYx
0kBX1x0SbAfRg/vG6A5DarAsKbap1WF8ZE/gyn/9XTOLj64PVthJNeAKEyBl6XtjeLXVCcCoZWY5
ydswvE3DsuhJorjUZUR/phHJUEdr61pFB2YlfrQ8iTFStBeb5W390EXnXXF8LJzu4FT6WvSE+RRs
BfbSW12RIBBjIQv2ao9C93F5w5e+LOpE0Zt6ody2uwqQ3t63gp04povOLlos53/ugqIsnprYm88R
5Xn303FR/FQ3d9u8MM2/Qw+2ciT4Y/3owZVbxcBjshiQW2uCcJ4+HKoD0dRTWagO6g4fCvL0zAvE
E+9MFWNQ6yEd6yeLuQHrw4tKxGKUMzy2o6cUUEpXNmdjwqqOff6Udnaz0/WRqUSlyhvZy4jdtAjM
rEjw7gTvYEgnu0h97MqNF+QPFubFy4MXvyqK8+u0lEXl0k0+nZJ1cX1osR8UnVFsymm4FntqBH1J
D+E8ibsvLpKBZxzArNDtWhda/Vq8JbDaqRW7H2o7W/uaGogoiXXLgGvwFlLdN1NwKXxuWBNK8ZE4
ONSQcMI39JH6GrTA3ZEx2Yp7LDbisYfT9AShXNbIQ/wjHdSTE2rJTh77c6TnCJQ5zUEMMgqjdg1n
N0c9d+Nn3vwF0OpfkPKTo7igePJij5G+ntgwZtD9GjvnEbM4e8Ysu5F5d/E826WiRyyDgazI1pHz
lr9PrXtl0w4Q75e7mCcWI2k0fWYSOzE2rgFdSJBK4AV8BZesMRN3kB8VTcitQTnR0EXpFWM765iJ
yRZ43WI/2NZxAJhDPncPPRKN4sBcJziGzbOreRUVKF5Gzk1V5kEYLvWt1CJtJ64v/i7XDPpjrT6M
WlrvZF17Ek91ebRiL22an6E2BKs+y1D6h0L+d4G2DByS+PaL8jyxY3ma40jD8gGM/1ZJzBR2fp12
VwTZ9QPQtOIkWDtd0BQn+sKf3E+S+fmKJ7GMMcuD4QP9O4aeqQ9OuTEgSCOLYWk4nGS8BDYj+AaF
wG3OLRNPRnRrTyb2aAAPdjN8Q/47mIsGy4i+PMm5Q0/j/XITlqNiTzT5/1+KuVoPe+m6DPXijxHF
eS6+lMXeXDkG2H4woUWYQUx0pcY8yHgsiibiZ+cpl9jFYZNXbd4lr/0XVj9/KMXf+WGWMZ+bp/Ya
WMCFhCD2GHzoxfyV5Aiha/GajBlyMGtv0N/RWiGe7LfRIat8X96K5vOuO31BA8AgjRfP8zjRU8WM
btksdcOYkHJQUIpUgIlNkzDx7yybGSUpyh/msvNfn489TJxrn6Hr1rJfAU/fmWSpxjV6vRlJqB+2
+EP08qTaqnwU0zIxqRN7YjNfepoWiiKJIDSvPQggS2PRZCmKvWWzPMalbvmNT+cG6WuDUAdjGGOm
GDgbgADpQZTFm8cdj1jGT8fnP37MlWwVSJ38YRopHuHc88bvHkT7o+iuAUq6gKanZ+A3DZIboqf8
8644ex6qAOVUBzuPN5+pIB5MkWUJ94kTIgge4uhyYFkDigNis7QTxc792Sllepz/+qknz2SP5Z2Z
5zNzZxa1jpo25E/++96JvbmV2P1cFifNV/3Q6vMPfD5LUkhs1OaLMiI1K8aVZfYgzv2nuqWJODrP
s8XushHPYymKPXHev171w3JGtBYNP/3UP9V9uuqnX/KmAR+jubLxYfRNrzgezuQqinFeq4oXXmwI
pUDOhEbE4n0Ksy2bpW5M8ASFfkebotbYnRuJ4VZcfGn64YjYdXUPhBAp+LlHi5dFvCfLy7K8VP9a
t5wm3jvR7p/q/q+Xcsd0IvdnIWi/fmPj0Ma0dpoLiw/XsplXskv5Q6zin5p/qpvXE9Nl518Q1/nU
Zv6FLnIuitT9kRvHX4uhQaxBxd7yjRZjyFIUe8uEbGn8qe5TUbRzWwQD2p9KiSRClJkQ+Xg5yb0z
vRVdeN4VtaI8EspmWZ0UyU51svsyvAOmgja+lKVxopGLshj5mQt5RJSMxLDn0JHrGfW4FsMD0X8k
WSuUgf/S1eZBw5SJIYjRJctHSJiIv23+abhduoIlFv1Lm6UbLHWfuosoiqO9V8WELGyYXp086pvG
UuNxLda/EQADwkVR/+LVXbCb33hxU5bNPKwuZXG7/rUoDiyvrih6BFL+Dt+i/OkKom5MIrATSsRr
tAz288R6Pi6ez3JmhVcJi7fkaBAY0aYIyYeV49JMnCs2YmKwFMXep3ZiEF3qPvzj4sinUzqnkLaj
dgUV+FhCpcA1QLQgUq4pIDmmD1eOI159F0OXm0RJchB3Jo/aNDmMsrWqEss4iJd9eaLzu/8hmPlh
qrA0FXvi8QZZS0RvbjQHuVIL0RMtDJBJUdHK7kYnJx2Dmosy3MQrOscpRQ/oRzWsvooX+W9Uq5S9
LdbZpE4qkoNpmhwjJIJhiUNaE5uyIlu5Wsqu4Unon/nGKp90h63RwICMAXmJfBiq4u111T0LzrZB
AiCQ0a4Rd1U8lzKByqQW2UsewjMRfHJ1esBjjehOPcczP91+cVM/PKJ56TrfdbFmEbvzax6QnBwd
fdiKuyx+dtmIP2Apihv7qW5e1Ykjn8mcS0txePmXVN9X1ybWeitsDLGK81L3rcnCfq8hBLhVYcxS
hHqGAGl2xGeSo4ZK7kyzkOmZjjoOME81ivBuKr17oCR7ZbqGHJXJNffKeiVajU3SH6Qx1zdymwDS
67psVQW86mLjJLa+Nh0AngqYoksc2Ts58I10i2QQhsus7LdEJUEND9axUr3qAU4WuWZEYyGeJxbu
RaF8id3+ZUK0P3vIwD7Dvyk3qMb1qHJQFHUJgkdJRHqi7FGBCM0ifg4dC2VBvbkOIVoIFrCFnUpu
f+8Y7vgYF9VP+I6HVlfytz7VcdWK3fc0Z0pe4gN/cj0ZpHhSvbTOaHx3iNaT2XU9Eg5KjTpO1628
qiy/lCOYXpbk+asqx+YaRR3gVQGyXXI22QLohJLH1CjQb5LlTYFEMMpQOThujBiLWz8dIZSEmUCH
o4AfKfsqM/PbOETFTeyJTZJlFrpnaYqwMEF4Iwu9TV4gP+QO3Ted5Nm+licpv0QuNOxIUOLYTAHg
le2ycguzENVrGcKn5mIkKqNguKmTDEyQU3esh6vMPoHUIL3mEGyvUf0a2iF47KYNRJfg0ZWjd2Q1
paOoyhNMutFdRJUrQ/hMM8jWWN5jhRr2o0wm9DGWFGU99L3HCoIDoekArYpN7mWKpSgesquh65qb
EjXOwzhtygTYnknfgl1Ni+WArybxWsktXNE6sjP6gNlc36vowri/hygYb3MJNAfKvxZ9bjm/CAzn
AZWZYF349QrdU21rKYa+GYYqReMNMH2mKfrJtIA6A2tVNqqpRvUKK3hkMHAAzx0/vxRQ7S7VtFmK
9M99lBFD7ZA2MuGm5eopHfVYWyu6ppzEJhu8/1RmbSGtBweWu+PHBJsRNXhpXQCjttm336Iu/aqR
SgcXDt2fd0uHzwwyEbRCVqAS046/SXd+8dNI/TZUEWgFBHFevD4Bdo0O1sOokEs2hsg4F3bantQ2
rA9xHGY3HoEC5b+Wn6teonMlsX6VtfalRDXoagfRQ2cWFdRXqXwOWxJHFmKPW1EUB0iFviK/nm7L
ftVi3LEapuahEmPKF4Llms4jg02VJUG7ZczYfDjZSN+teNTP4lJlpSs3y/EPkMNw6kyQRdvxwSk2
y19Qe9Ef3x+j+bqlNtYPVVNvUxlZm7WLxXLrJXeMCkeC9lnFWtnUzxAtqme45+2N0PFRlDDarZ8x
rYMMlfSINU0tRJ2l5Z9PiuwX2UaPC9dAgNrQfohYTLsSDLoL+mntpewIK+cxaifigIWSxREZzAg0
G7dC1aV6j9imshZFcXuSWJ4+VRaYsOn+mH0P0KWYJnrh3uz/zP9OHKXu3sxKOGfT/UN1GkReMjj4
09Nn+k5HOUXsik3hjTDcl7LobX2NhOSHSnFYHGkgd2y6B4AzIPC8bgWuC0uFvGBQUsuvZen5h9bs
PDTe/eI9z3fieNj55S5WUW0qRskiYC3ZuIUTDzxWXuBdmmnTReie2Jq7/3CgbWPsZN481wy3UBjC
c94neBhOG7En6nRW2Vg2mCiqhUpQ4Tf4Lw3FKXPr5eymxxzw/3JKbHfgK2Rl//kydZMhcvvU33KZ
aOD6018nWosfGbJcrS5xPfEoSDvqRg0DFkXKazBtUgQmrqI4uC6KhYHbQV6XQ4Lr0+FcRrl8tTQS
ezjonfnwNeSROTm0iar4eeHgiTFI0sl6M4Dioywljn46VRTFD9eojh4shMDnU8WvfTgjUfVtkwPQ
+Hxg+quGPITs+DRm5tcYe1KQS6Mdn+uhiM92HwA4UVDebBLyjDLZim2U+cpdzv3uYqvlj9RX5Htn
ZvJd9ctbwwB7IzcN0wXRQb5+rYb+l1XW6tkEWvJmJ1yKZE5+jVEzeAsK6Qt8ZO9BHNRz7+pmofko
joEU3sYQ6p7TqWVfvkWdor8obpC9KtFRNOGbk9zlqoJ+efPLeLi0nhJf+2mDuJ/arfSoZNesxhVj
Nmi8qSjaQDQlkePav+Wow73UJnYJcyl+S5wSHW1Fq9eiqLVVd9BwTd3kuoEi/so0mvYZGyuki4xe
3QYQKt+qFlsEGb7efuJXvgEFyzdm4uqHHsvMx9zsX4DQNN+M/PtoV/YXQ7LrU5IHSCeZavOtGgFS
yJaRPiKig5au3/7xLLP+BmRL3YwhLuJm5b4ogM/QsK078J7shX69HbGGhS/8nypokX8PfqpTDQtU
bDJe8s4pt/i15SjMWdlLIhnmqYqbAc3tNntRYUw/Y/2+EgclYGwvIDC+wOSVr6LKdCvyC3aX70Wx
R03iqDhDtBbFMrT1x5EsnSiJKzadfJXRelNhRJ+9YQSXkBm+di7RioEWXbqosJnplaB72GzA4iHr
ibTstnA76ySOtLXrbHWlM+h3uJ2MLiMPgjHBWysX7RqOT3ASRSuQTWAKQXsWRRMjInwgVfciiqM0
fLf55t9EaWiTR8br9FELwfe4vXfwg056ipNavgYuNGLfxa6qS4tHgD5bZCfap9ypX6Owls+AFbon
Va15VUJU5YvIvogGoh5dxF0ulclNVImNjspRYEJgKBsVw9UM99jE9J5E8xA62mOqP1VVtrMbu8Cw
sNwiY56fzcHKzkEDWW4SC87PksymagobmVl52IROi+i4GVQPvmJhBT4YLyiExd9ko3C26GbmB1GE
owOkXs3ecr1HklJrwRJMzZR2cFdo+oGqSXvcleUaoHgRfwNFneyh41s7ldzHN9PQzqktGXfdT6xr
HhkALKZm9SD/HkBLHvm0KVemdQpuROzZ02ZUYndNBK8Cv/ufuqWJ2DOk+nfRqsr+n85XawAwjRk+
lP1Y3XqpAC6d2UjfgerS+RL9TmX3Ve87862yevSBUjW7JL5momxcxCDiuvFLW9hPommvxZcy0Jyv
ZZXKG7sMjWucOxiwlCVqKejCvkJH+ikhfrUNs7UNbOgi57xUdh9+bxQAYoZmVw+O3ngnybSifRD7
8h1VlXIlLm+NX+XcqX425I2AEekhOoyDdiBmm6O6mxtPjonmOK+7hbClkq6ipMxQxkWj6pIzpl7M
3N+0rhqeSsTJ/x6Y24jD+VILjwTwMzL+G3n05HAjjvvgHi/iaqFlU2kW0AkLSz/ORXFYdZSo3/Fq
B3NLT1GfDD0y9rLZwd1eLmFY+tkEXn6yfEPaxkqmYkvVWQcDvO8Rr5vqomi6tTOjZHgc8HHZtLVc
vfI2ykB/bOudufMT2jzSn8p5sbuIKWmfGbunu1ln+k84iYhF6ozz9D5e2iSyIKl447YsivIWqnV5
0LWiOwV2beDu6+bYEjQW+liAVRn4YGaqObJYbut+C73+NQp06bcE0nL+oSRVkIrLjF9D3H33Jcn6
qphVgtqxMt59E21wpijeAxRqe59MouKy5MbnNg6NPeGA+MGGCgTGuTKInzGQme7of2MAfod8KP1S
PXyQQScxw2YSHnm2/jtBGVlt2hcPa46qfm4bMMvoFFcvTs2asGkL5QHcRgM8B4cleFfWhuCa6x5U
VcODqrcmSQM5xi1OaZKz2LOskhQgEgjXJkLWBf+aZ8XqnJc0dr4qQyhd9dZxuAfI95Z+XJ5EsdFQ
nkutsDmqYYswlcK87NjkQN2yynZePQjpq6Lz5Wtb5O5rUI7fVMNTb6I0TghwSzUeRFNHsc6BYriP
ouS33r6O8/hZz1T31R3JJWZGdc81y3p1972bWN9CPpX7upfrvVV33num7suuNN9zEFlY5hTlofO6
7Cs2d+vWCOxn1pEXTB6yW+lKiOd7kDea1ldWc910IMjIOOOsOzFZ+j1iRwMvEcJrWqD9FnaHBmJq
vuU1r0uDSiu1TWE2xq7DUvDWTBs6xrCp8EbeiKI4QMI2u1UjbltYVp8BO/HLXlOAbsBwdEXsLrtp
08ZEivdsS9o1tYrxmSjA1yYPhvchmIAeNXwOdKCQ3IvVr+HYDe99GRjrfqoPpvr/3d5Gcmlp79ou
1wGetq48G8G3/1x/qf+36//v9uJ31aKDue3oWz01wnXHgv0p74bySbV0dW9OdchllE/iQMrid64T
TRCK/B/GzmO5Vm3Ztl9EBGbgqsD0RtKSV4WQWcJ7z9ffBtr3aL8Tt/AqBG46JiZHZvbWm7tyWfdf
r+XJCc5KsnexyjNxneiL2tKuGnnLmZH9s07GPtrOxfZ3t3XjGNu2U9foDYLyRspaHcEkmq9RqYdg
Y3Ktez0cGy8bleJmnYyC/6von1RHaaqNGibyOagQ4nGTWhcgtMvndpmsi4YmIbr/Wc4qr2e4Buvx
f7eu638X11es62DbnfKIhrbfVT/v9LucctObR+um5HC999h/QCSzXxP0TJxUZX6wfbSk6mj+mYze
ftcA0JEttIcb3bIwHE3grRSpHFF9RU2M8PjQlNJWU+35GSLDsOt41xV4+oQs67B+RpjRztdXrX7B
Cdu++p1CoWt5b8wrblSO2iN9IzquA5q2VZt2PKp1CLN7MdxZHXV+zHX0sECcy+Br3bBOeljdG4sm
K5TovXkQqSiB67T+XWYm0h2A6M5T9zY2Ysk8w3TRYMcAITeFQwiCLiYe651UZf2OwR9YfO27Eu0b
iJHhOYpxgk+6tr+Jml7Zy3GbHfwxFdcwUPHEkMr5KQ3Tb5oOs29eHGIHf5SEgI6F9e8dfjI7beyC
a1U0zV2xTDSZ8DAswCUuO2jqIkVqaNnQ2/KqpOjiQSbLm8Euuuu6/7obBk8bTCMnDNCA0ySLJzst
83jJ9sldAKwDX7UmvQU6hEGEjjGa1snjFh+0+qoHXbKrkNZckgxRhTaK+WxadBajjjdOZjZEhwKU
8ckWkX4g7VEc7Wkejlk1jgdJjspTphUY+/h9dE4aH8TTYFrnpJzweq1JkkRd4m/jtpVxYJDrrWUX
I0JXoMsAoPpb6hPlJo3N7s6H9gQ3mN5B7jh0A1V9fz93WP1g7jw+RDp45E44fReSlAoK+bGhBu2G
o6w9jZYFyxvu6TPeM71TRdN48fGhAkGdp141hREkLPhxPJsQfPjp/JE01sbHj+yF6nUD1yZatPZz
dE8v6XdkyPOHlGgfJH6Rl+sBifLAUrdZy8PZH8SuX97BivHvoA+sxOJhZEBlTEA6aTH5KOhLVDvx
btNrwBAwG06wUcfbGiP1hcY/A12rL7Y+daCQuQIYGZX7rFEAyQDvG68xtBaC8nGfCyl68CXbvJoK
atrVCD4UPZI73R/2fTpML8Jg7KQowYNVcKUoU16ADZDHl4gGwE1QDv1+fZUaJ4daG5RjbiqDRy6x
OKIIihmqLp3Buo0hh986P6vEBBBx3WWd+9dKY9myrvzvLb+7j9nKJ+QDft9nXVdVFjo0CnhuhmPg
VS9brBxbqXvqMLA8jr6cga/gkGTwtslbDig9lkWIdvZmagt8LpdFVUyIloReHNZFP60VB3Vi7GDy
gEjOMBkULBM1D/F7KsVUnkY7qXCwYG6d/O6zzq3rcBpn70alRWnI6cb6/3jdDDCqRKD+/7z3uviv
jzbxETgQCTn/Wvf7kvXzx6icj1n60kxh+MA913eK2NQPqo+2os+1e9k2/Z02hJI75/zNpl3Et0ZV
7Nel9UVCs+/bLrMvui7tQRfNV7trkBS2efvcj2blaIMZvLeB9ICgyP4SirLNLW4HcMDdQMnViB2A
8nZZ/E0y4wY6SPxRRXXMY6dpXxa7ezfRu/JCnvskA3G/IBSoLrlShVtwprOTCLm6/G5YtxJg/bOf
wJKnaE1X7p5okcG5eXmH9SXrjr+LvTGajjnU1Cz/8yH/9dbSmKAXUv2nlB5VgJnLh/y+wbqYDvKe
4ld89KxBMs/dGGBAhHUoji9SHyIhUc1bAcnxNjWWu69S0GEgQutnHUpfLJVSa2+SKriYMsYlsQzq
/2dxWYdT93CJlsm6jhZMZYMvGlWQZevvhnW/dV1Vy9lWDLgCrIutoeWbCCyM18UT6f2q/ogQLtiF
XL8qwYT8rS+nJ7Nk0F5PjX+fz3nv0SrW36ldDA3THLMbSwOqEgNxu0x6P+wLumohOEb07GNbddBT
GybIchcfTDm65qlcbTPGurcyrF0yBmSvU72WSKwX2SPfLnTJeVvPiQEBRZ+FeMNT9MVvUuOz1P2j
TCIzgISDrimpE0Lpx6JsDfB9JBkoaHTf42Sf/TwvPrUmfpcEWWruljTQ0zWk6z1uWALUgg7SM5uz
4dGvhwamOQOIdetohuUpzJACrltzLDzPfj83zro1TsMMz0uYcuvWqTXSay2Jt2R5Jyoe+U1aV/fr
tlhY5JwALRGTRzdlK0vXGCch5gN9jm7WuXUiZ8HrrMrV4XfVOocbaujF+Pj8vOp3q2xm5i6mEOWs
68wmBDdpNehOgYO6v/v9fo48ZJdGFMbRn1X2nWNcqVAi3Y+JXVIi8imeKKlysq1OOcnoqNCsR8ou
nUHFrBvWyWhBDXKlZZ9akqZq+/saxZc+y7mEbPeft/nXLroZoyFb3/z33XpsOtzenErv533XzX4a
8xH/2nM2JMnFDkt4mmEjBFveXhpqJIIoWP/1wnXDz0euXzDMZH9rC/H0s05bv8Hvh092winom518
aMLW+z9/0+/e/7yv8pUFcBt+vsNyFNa5f33Z5cv9fKd1y8+HdmV2EwN2RSq+01tLPhXLbusOvqhJ
86yz65Z1Mq2Hf50VVge6YfiwqQhdpG7YEm1gpzY2lyaJKrfGwCKIkJoFTf6uF80EQ4+exl4+GKE/
70y7+0tb7uSlgBXl6LNXE6wjhYEfhQ0fzB66Q5i2X3Xm21tippMFwjSq1MhTjGlB2dqfhoRFdtw5
Us2NHNCsAIdv2eQYG9ytrDp5Ypy5R4T3KJrednouO7ge00PtVzQXd49KMPJmyPwgYifXXm7OZoz+
sqLriYTOJiW7VQj1PSyGs0TVcyqwRJxAMJRLwa+QKDok6H336IgZptrJKZKUu7pNpFs5Zshb4md0
W/knQSyCvdyyahh7ZFJpcvlZp2Di4szFkB1+XxWQyfOyGuQSvqnS7boBDdp7O6O4qtoeKed831T3
TSqG24FAqDVrWOg5Q/JhpmUEeFnMFwkepRKTFRxysD2oOhOyQzs6I1JTYdNvqKfXXhlxAFsmU+rf
1QM6/qw4mcGg0/XPpCBb7KIxG7dqAWtsXZdDYNjNuKyRMP3fdd1MIAHSVN1VuOgVlu7fZMsEHIVd
mtVta4BrSlu4OCMxzO28TKJUK/fWZE7OusgdRLuNoVEgGGp+Vv2ubwzxHOmtdlxXWVKlwiUbZ+xC
m2KzrlsnmuqrlIlgNq67/GsDxDxtan4+eF2tqwX13anID+sHr+v8cHAMu9W8dqqpWC9fct0YJXJ+
0g0AhMsqnbT61TQlbwjC+K4oNwWC4NtWUaI7aubfY1T5h0HRLoDI0/OIWdXtOrFmWP9grfTt77p0
6nNM3CDzJ7IUS0gafQ3P6+6Y6Il+S7Jf/3ltFxmbufBxPwrbBhcti0Gbn+IxNOultftZxiGp2tZF
Klz6fNkelrp6WoLnuLFuZpvooJ8rakVVJ25tO5Fu9OgULAtaFP8zGfX6tSNreZxEugwL0fvg/kdj
xu9+YwLlKJ259a5vZMqFgXdFdIvhXXcti8n7OaPmMgroNW4dqMjNTVFnwZ0gSXanxsV96Qfjad1t
nRCSqQ62QOV+XVz3VaCse3pF5/j6qnUdiooUSUJyYQw3urYc2Ldprtm3cLnno6Z1b4FfQwlZ1qtm
1uMkFTt+bKH8X3eDgHmgch9e1j2I/G7lSNFO0cz5V0xRu5cC27hFLGre4iBWbZTQwstgnM3bdYPS
AveUS4oz6+K6AWCKuFYpASPOGxLk2LCllKxpbh9x/016/fy7b0juFDOzxtylahVvrYmOCXCW4V2J
GsLDniXZaCZkNNdsK3+r2RrkcPgtd6CeozvRNmhDtYT8wUg+1NJSTIUWL5N1Quwy45aFm6c6j0Qb
ZYAdnoRZiL+Q+nzAw//MLYvw9Z7zFi8/vDVs+u8WaxUfc+jjOoddc0b9+tguKqFuaWFc59bJsDZK
LhMGtTROritB13Y7W6XiPcYAX4rpIfxpvFr6vGXC7vpFVmfSLC2j2EX48DshRkbqsC5nq+qhF9mz
WIRH3aKkqZevgDcRyiNj1R/pFWA3aJAkBeDuHteJWrXjjMFRvfA3/jOrpvZnlKgwMJoc7OO6ue9n
FKLrbAx2BuR/ElPmAJxP0Q7K3s8RsyYsSBI4I7FlUEJcj+LPZmAvpyUrs4N9gt0BCjPkC2IjTZqE
xK77O3Xiy4cWkRbVbsT+y9OV+wBfx2PR9S8mh/UUYQe2bRXxFk7C3oxLV23C2xT2iTtOtll/7+/R
XufWf4AaVrgRAcdKwiXtJHeqVyeB2LcYtR0NrSgPBoOEpIprR5K73SCMx5RfresjCn1EHTL/MKeA
UhOTWwDpZ0n34hoR8yJKy5eOa3P5s9a5DGjDpgILwnO3V44NZIugMih0aSUkviQdz/86MEiUOW6G
3YBQNBVXkjKffD8JtyrUP0UWShtNPxdDPR6b0Bh+JpqIxqOvLkcum94yRa2OSH6ro51XQMfX2dyy
e2Wzzq7Wq+vcOklMv6LbyYaGsfTOF4sdS6lVCHQIOv7PE6u0zfwQZYAAFo3o8jPXyfqDfxe7TIMs
o+Cb6S8apnnpUVwPR7FqTtfZdibhlWfm5P3+M+t5+ru4ztnKgL0VAl5u3gWcQCba0vb3O9E7Ee46
oZ+Spfd+PQ/WSbQsDpQ4tnPUnNdVpa9j7hBYRCOrrUG/OhoYUs//2xfFn1RpatxHtRwN2KIa+5k1
O3U4JEC+EMlzTBc+RCWwMVgn62IcQSFWIum7JqQcThhDts7cmD2uKFI8nkyr8DRsutpinJwgw1o3
xJ/ak62KUYwq+ztyP192Oj4o5QLWJR7BN7bAcA4p/UTpfKNmPbrR5JIVVejAKKNQOpfh2aAX5hL4
nUu9vXGGKbtmCo+I3K50z4ayepKr1uWWUVJCJ7NYVt0B3MAytJ3lO9T36n4ecBAyLDxpzee2bvOt
oAhDF3vX48XSBNuoxYhS5I7UZ9RHaBP0eOBy04hvhKoY7qRM0saXWmxhenUL+x883fyoifSQlyX5
OyyJoka8VkOFZ+GUbsEvRRsdoV/RducwqGWHhyPK5LAovAZBRtidAb/STxJT0pVkSq9BTFIFLZUL
lC3aDtXiEd1qdOGSoqA47c6lOuBvbDVeCaKiscg19uN3Y3JgrN7GKoXXz719DqYkdiMMtvw8luGa
YlEaKaSrexnwrRZDx8c0s+q/Yx9FtkwnlTvOurXzYd1IZbtv1ZCDAIcuEgZHWoRoxZtB0BczPNnW
krrECJJ4rPkyeXQv9xZFgR1jGoc82WnShBBYot+/G6QdEcXsUn98I3gON9aEfr+UjAQ2EW061kzs
KdDmWODRaN/khwe5Pe0T624EgbSn4imfaabFPcPCgUHO+aNLVLpo5rsAYLAVWDJeW52AOYXqKZS+
Wx9vmXq8LGeQGhvtJQ3nvzob3bzhQVkxyJZM/1qo3WeVQUdSuURdZegxa5oG6o2hiWOOHAuPhOi5
SBoccA10Yii4vZR0giYQhc+JnLpGuyBFYC07o9o++zwvPCivDr7M+INmlHAsPsuo7AgmxNy7dOVM
EL30S1dJ2yxo/LsJ4vpcWR9liqteIAfvUy9tW4uB4KD03hIA9oYWnuiV2+p2+CXBYXWKEW9iZZxf
7IqEBQlIRfprYpEI10iLDppCJs+O5TuIC5arTannh/3DpFhbjHBpHwlpxZKETLWVEZKUfCaV0m3n
auy8KUzLrWQ9hVKeO3qc+Zs6zcnP9PlWN6TiPIe84dCSGYwU5SYY4xY05XTo5HdG/qFrT2a/6er7
JsGqtcavi3z+xrDLV6XtwbMASLI0TI/b/omOXA3YURy6uHhmDtGg4s7wVx0bw1SnncbMic1wrwtJ
dnqQXUYsngCJVYImSTBfKfFRJXt5jPuKBTFUVrq9ogU626bnwO7f/aCqgToVX/H8MqsJ8LU0/KQ5
N/Ma9RELxceefkmqLtBSh5MNMnWpbbRjZ3nk2sapM0mZ0QRs+Oo36RsQJsZrPOjXYqRon9pnobJb
pgwXTSb6554eb3pch9uyOftzh4FsPu2w5zVwl83D/fSBczb56ock796UDkN5uZ1uRUzk380Lrrcg
EYg1OoU+wR06BzLZ0TMM2DDgnHDrogMIFr/3HCSnLjEFljTpUI4EWaFQKrfdcexlLzVJ+GMpcNLK
bZ3p/h3ehu2G0k7sjpX5aIyZp+UdNwIJDG2avuBxn3qKTcG7qdvIaZrsmX5RRI4tY+gxifBLonvT
qDESXnxi6YweN42UPgHzvwOdZjnNc29AoKuiBN39cLAi9auQkq8sUj+bSsMssIbMLzOGIsO9y4du
2loZxYJIoZfdSukjCqfgRSELOmbA/oapuJfj6lotiap8Wgqxf7XGxHph4AuHtMo2vXDg3tWbUTIW
uXN504exExUG2ZKlUbcKxkOh8FDI6BEygPfBeuGuaQRurBzqLLoxacRwyrS4ZknxnWnmoaqM9yZi
4DWK29BKM0/I6Z5GFfJBfotfy+Cjq7eGY4ubWQCq2qvoQN90WgyRZ+gTz5Bwo1eldnIkPR89X5M+
LchGod/TiB5pG4GplNqaxm4a6wds3ihDZ2JHFmCnz2Qyw/wxH+WtwNV7a4UG/cP0rEQ6p5lUvNhy
ER97NwithSH2p9dCaOPp0zS3qQd/5iGs589iNJ7VYrrrDVfNjGprBONlBs2ZGJDnGvwnFcO4FGCs
raKBM1ioVNREc0h8nzZtYzdEkmdFeN2/TlH5Zgfpg1F259Ggp1EensI23Tf04CQj50TcNluQbKBp
+nMIOJCGNsBodap7SckIXKo9reb6hCqvp/uqKQaSuBPMOPjQQAPwrgj0t6kd3/CmzhwzlR4bC5BN
G6mvTZZ8DuD0tGp8RV/2l7Zd+mK13dxHh05kDxMycjeViz9lB7w8gsPUJ3RUczzuBSZiu4IyAD1/
GrmjZt5RgASm1hyCrrvD0wgPQYv8+NCafxvRgKbgCYvHNlbvuQD5C0DZkcSA5aWcg21Kz2qb3yWg
eRxlHvSNsO3daNiH16wB0Adt6FCMegtvP6FZfqI9IsRHEzf2E6YYxRXdMC18Jth0lSuy9MnskBVu
9U85a8+JPLx0fCmGfs8RTRiQPtMnu5ZO3PnuaS4rna4zOfTBVcGZvtDVXRsP+7Hwt82+GfJtw2Hh
JsHIn9rh6FDbi4j/B1DAZnmNyFLtW/zU5AZjsdE+JwWsz05LqKfk2yHi6h0s/2+aYqGc0J+Wj/Wz
0bVn1W5vOyt18XO4K9vgTc8YNyIhw7phSF9NNPXwSYvepTSDy4PA+nPm3KAiADY+J2yolYGIZtxY
mkyDcbcTjDMONqPlIrtiPVoTB0QyuSoul+7ZaEkqz6k1OnB4btJ4bJzKhAgoCxqOtCx4KIz0b9mO
tZO16eBVdodjJKLDOpQPvWz/MTWCyCmEnJ0H/UlriLLLzn/rWq67uVO3BjBvs+kvGtk7yCmJB+LO
kFKqoZUPSpTeKZC7zzAIaXQKSKFp5A7rXuMgmxxGLE9mbuhK5nWqaSP4tyynj4fMy+6bDEZUn0jy
VtVgNjR19AcD+NaHbc8Djkjyzv6Sx647K4DIGI3pe8tvHyQxgd20uzfRQhqfpIi+l+6tbuxt0IMU
bSI8iu3E9lJSBDUFjpTGeC+XJS4egrBKxG4VkBHoZDkjY53ss7m3DphMPpsR8B6e4F1ffiktsfE0
cHkW8HXi6CykAoe5AYZizOlSRX8Ubj8e6iS6mvDvmaPqHETFNyajoSOUjrKS9ug3FkYl+YcCuc6a
a1QSCo5gfmThz5lfuqA6GQSLQZtfe5uiIf4ioK4uCIieiLWfLIoWrh4sXhHq+DnpjAASqx+vls2j
xpi8xOoWh0Ge5gYGUnEDR7V6TtSKq2NwjXqWb/Q+GwnG08QRFjGYkdK3EUTfPfns9qQXCyFLH+G9
jcOjXgwbRdVHAitMMyITtoPR3UrDWB4iKbnVAgJyPGlzVc93GpmpqpoHAtqw3yHS1hoj80gIPRph
8AHfCnZqQs9eqFRcAZw00jdJv/eoSA6+oY04A7dUK69ZCcYMxL1wUrpt97Me1F4DEdMeYjee9Uvd
2fSmdn916YjV8jnCmDUnCQ3wkd67pNwgZbyNeyG2cl69Alk4dvkM8blYEM1vlcC4erQVxPpF+FgK
k0iIHiiLJIFTyQFxZxGBmaQFPbd2NC3pWEOagxsbiHuMCVWI/h53ICD7YcKz3VC3QpseVNk4VzFX
YMgRTgSmElQl/+qm33tpC3E424SKsYuM8W0ej3TOPKZ0pDr4glSbTOE4YSV+RYlB28jMeN1Aq9RO
Swpef5Yg8y29bS70kBe1OUnK1sDwyLF16V4UYtsDuF1uUoUDBxUp1EQD9W6hy+H+kXBjk7QT6MDX
PtQ+VEOatr7aA0tGQgrRkOFpmoK3IyLUbc7+QkI7QGCCbWKIfoUYv41CGEmJ9q0Zbe4YI+l+HWoS
901SiDp4QVW+iyxZhSpnegkup45kc5aYuvpOwuUvHsrlqU+oWqsU7iesihJV+QOwL/NolUFAqSme
nBT68oJNRI7YU1UK+1ayEzpcWmUc96bSW8QBcemCmmugp7QvsVKBo25PUsTZVtTCadLyMU5z5EjG
ETCmNxfEz0Nr4+pLksIx0nA34DgOtXO+GrSwl+JrUuzPMptjj0a2ktO0uzPz4dVshk9Iovt5mlxD
Vd6KMdKhJQ8gehFf+GOtwycZcpc6iFyK+z4x77rGQpYRZ5fe6iigVDKFbPs11lsc7TPtwW//dEIG
1Q1DFAcxHHdk0/fGML+kujgLxeDSDVr8nKhj1LJ5UzLq6It88MJIvsVw5FHtccW0u3wbhNOf0Nd7
egHNOwoqGLjEPszm+cWy/1iGRJOIurD4snZ02zYmwCbABF8XeLFaeBMUW2zOnb7uqDeEO6nML3n6
CDbPptjp7zkn3boMtc0YK4zEeoVd1SjfSKqhudaxCQB2kvSjdwFvcLuj5yQ3N0Mlv0hpSqmlU3f+
CHNv9DHDS8GgVWbnBn37GVa03uvagfiiyVMCjMF0dKJKRl/DjZwciKR1qMMpLlWR7SpFb/Ax+CGk
tuT69Obmlaa4lhV/TWb4ElKnnKYuc6UeNmBsq9PBnJ4LEaUbX92lgoJ0jg4VDWqwMfCBKUT3kuTB
kqFm5O/H/Gu2Ubs8EKiV1AqZVvzqpF2MiHQyksdx5Omt4+q9LQdCjt5oKRM2lIdDTKJt04ah/FX6
eGQkYXltg3CrYSSytafxVCbqRyoh2A1jyO8Lb6hqP+lIeqQgXmwlelSciit+Y0smY0ObS2kYmms+
bW0owNNEup1+rsrzkwA6W4EssEKJkFLVihu0f6lPLiSKvgo/PcumBNQ8LnEW8nVKT1GzDwFsODQt
mU5dqF+DBnYqfVQMM98FhfJmKtLenEfyJzbdPFr5VRSgTuF1f8GbeSeiHraVGl5nkMOQfZPExQ0W
CsF8U4dYuN6OPE25FBEc5u+0xND63X/jb3n1bSyWI+5RCkbnWW8+2cp4mmpgJHDm8JLX6pu+Fu85
fxZIlLsosdWdtFguh+V0TnUZ6nuUd9soYpwmE/uX5fDENUobCE31y+3Q2NTBtON1VMG7APBteMBW
6DFRVMnDAWv3hJDUd4bKp3voyx6fK0t7Jrf9YGYd0SaNqfpMxxnW1UgnTmliM0zlFuVrBLxcmzTZ
kuutatprXmVDfasUeqkyeiZI2P4pOHhOPmh3UpqQMhTaS0/dUgmG3sP9Z+Gp2ME51MVDMBt7JSVA
FwGmfNydiAAg7TGGtVTYrVWn0WgMSZiE1a0dBnflX268PpWfAWXlGPZ3qWCkZtToaeIBWxQhv4Q1
Rg2TWuAHNTwAIE239HDdxmZ/pqyA0E9KryINWo9B4HlYyK2Tdq+8B7n1bnbNUyNzYib6E94X96qR
eyLApxALYCjgGMlOx6bmakHWRYf4vtHkl67VPySzJ69Mp1uj4V0XyyRjYp7/5hxpKCb6Q9VdkwoO
ODcA2uAWeLPy6i+DV0sKzjOkQpDa50Q1ZhJ3zWdZjdvKlJ5SLIkdM9QGdygIvGWdbgafs4UopssL
G6m4kB1dpMfCbz9ygYQi7GaglLQ/1d29mYqTlhmNq0odMVVO+70MoHqMJckTiz9vZysbpOBY0cfF
Z5iFe8AVxzoKt3Kif4VWTZ6qpgqIkypWitFOncprYmAoWlfpoeyxTO3kckNX+HuiNLSLqjh069Em
Tig8xy39b34OOFjf8BVOXXhjRjlNwsM5lxT4ToYSOoge/UH747dIKHz/e86lBxUrodEowgcpeYOZ
mOuz6kqBTDfWoF4n2GOe1iqfZtceVDu6LwYq6ygAv1p/Odhh+jYp/XOSo6vGbQH6VcFvjobrlAyX
IqY9zw/eCSHeMVYNHbPot3o5vXXlosuTeZBLmU1H4FzAHlfptiM2XzKV444qXuhpE6lZOVIxgFfJ
JoRvto4jRdLk5yzFTqnQ/2TWIKigS69zMJzlCoS0nV9UbuHCtHZtUVhuNgC5y9tNNEQvUVoL97vS
y09dSz/8sqTXUi3uMmiNrZlxczFq3Jb0Fjzeac6HjY9/PF1OaLWV8oTO6F6VeprTUf6isthPA1jC
EG/QOJZJ6nV5z9lIz/ksNE+mpgqDK0ALkg+u7LbzGOOUGCXbOTBPKCjfDVG9pfN808P5oqxmXLhC
no0EWpvUeXZe0INpBTu1jl1z6Gg4lnCLiucr4qUj1Np5V+naRgdvwPNHwY8ydS2Vq6uf5X6PpwMU
fdrAR6sDss6PKjX7z2iSvDHJpzgaER1ncX7R0qdOJB4Gqrd12L6EPSXw5RScJyymaCyRt4HBiYJ+
4jqn/o6M+Itvtlcytzc+oHxGCejQ0krZ4EJ0SkV234bqazYagoFeSFiLnsqyoTyJlgdjHt2vrQKB
TFKG5HG5ZzR2j6n2S9nGn4x+H1CBtgew+Xgqz76H7uVFL8916b8SHtCPERKi+CTqzxKFnFrBbKWb
9GRjZeqeLiPSevGkETJUAf6Q0rkwS+nKWPN5zMjtzp25xS879wrdGBjTj/Y2m0HRzCJN9nl9yQuJ
AgFvsLES6ZNxrzOhhRCRb+3HWUI3mYGsxCQrGK3g2EcDg0bICdT2JbeMdWyLJ303NZlylFIqWBVK
BCoRJgM1K5SRZyi7abKrA/K4yKknPJhGRcv+SFMDNN5Mmt26+LMODH3Mddmkvmci4QDEX6o8q1rM
xs2swMtgcX8aXywRAePGwMIwx8mt7OlQmEjSETm9GeSRFUH/qal10p7fs50VAtVO+GT6gNgztHma
07rZ9UTo9cAzrK9JQEbtPf7C712bLsounj6zNByE0ts70/828ex0p1R5p4+MZ01Du1ssiwCf4/RV
6gCqFhqhvTEof/3c4qIhws58/0OLReeSIrI8sAHC1oA4yzm/yeC2ZFXHaFhCtlA6hSY9fL75Gdrq
Z9/Qvj1xE/Y7/wCJGUA6GavWVp/tBOi3vi0n6VItHxctFRjNoH1qgHxvW0/w88Ae5jhLzLnbT/F5
lo0/WXlTxqJ34nS4zwOqz6llHepSkNI0bxIVNblpfdWjDsQ/qG4nPb2Ll9KBLWWkDcf6JORgcJta
44qwcYFHVXbEHyP3qqAaqeG3HsH1wGWtHfJeYKijM3rba0EogE3Q2SEbEAkUs4SJmmgmhMag3sR6
eVPH/cuYLUaLY9zvfC37HqK5ubSQNgLS27LOSFkLbB6wk0Z9QNM2dii/RJN5sYNvtdGoydb4oVkM
OMvIyrk9xvfZ8ORrEXQhizFaGGiBg8TaGVtYDmMxupYdM3Y29cGhprqLI1l5Tmzu1rBjGd2SYhkz
/KGU6CQ6si9GL66MsR8MOXtuMivdSLWIaLQIXmCMIGG31B1qJtml0YPb4NJ0aGI7ROaQJFXnLmnP
Ta8iVlf5j9Wl2jpLGEPqSbLDyJRXqSeNWthWtoz3GSV/NpCq9HuKKyBUkLhTcR/akTGchO+SlaeW
mxiGgqKpf1BSgICyBvKlL0raqkhY6eVXElewX/Jhn07kmZVUtw+qOLRZ2zlTQGGqmUk+mWby3pHk
42lTSE5O00OTFuEhiPslgFZfdSQuDtnKANzJWN/KWUZhRdU/iqX05L9VZFhcJZGIXdtzQ86SNtn6
GCAN7AhG7nyDszIvSHZ2MrqT/tqjr3PpUSk3dq5DSZ8oexiLY01XkfGL5m6gXsYJAxkh2dUhlArC
O2esk+6uwjPda7A3WoD8J/Lyl0Cv3LQjbzNC1FAG0prEUuUh7iuIHzwRwkr4btVF8qUd5G1GTOlM
JsrpaMaxXMg3dim0nZC7agsh8jBXsekYSb4JVQxb5oCHQxCI5jSQb/8fxs5rSW4kS9Ov0lbXix5o
MTbVF6EjQ6YmeQNLMpPQDi2ffj94sphFdu/Y3sDgAh4K4XA/5xeJC8A9ToYnWwAyVZtHsmb8/mIC
+kNE1o/q+CbNCauzb0WnNraxXuk2aDGgIlGK6Ng45E/LiqB9YQwKpFj0IFMvW0+NwcO4rz8h0bMW
1rz+zKHGTd3eSphJ0yh/EvZk7Bw9B81s5uONWc85oQo4DfYbYPicpGJdm+InDndjbYbcFkpvQsCu
CQTyR2ObZVtPWVplS0cT/hLJFQGWE9ZrES+xbBMIQM1/yUs68BLJyF/YSCtraZrm7KdQHi0zfm5s
vltfa+xdHCUAmPjbQ/N5qmw+cWnxkvCJiMQENtMaKRnb7Z4tzwJYnGRHpD6HQ5DfqoRQuKPEwudX
WYdJjdx3XbHd47W1YtxgNNKRdWaV5ZDrWdtukS/joNuZbNyxF86wWG1NsSVZbKARs/G6Ux5i3gJX
9kW1zeYu0/11F4/PRg/rsnO6x9qH6wkMqNoKjGiYopvLEE10Ur6buAQR1gm+Fobdrhy3vQnIoRI4
9HSEUYKRsLldvKLfzFc0xtdObRXMp10YMJ2L7YaAmFAW4Gl1InQ6ZiMtDpuCO9nykVvjjwTrvziZ
Y8N0Mwh9j1BJPrGssLjnzEJ7HQLrRdW/d8P0ivQM5hYIhVvldaptFWUcnzi0/4L4Flebur1RUxgU
pAxRr6khmRD3UPru3JNjtnHxicNuXYfKZ68y3XWrVRiuRUl+IvPnrNPJxR3PJKdD2mupaqx02OdA
7mXFyr52i7CPuUQTI1nx2N7Hhj/e2L5KboOtjymA5DhBPmwUtODBId83SqpuKveKxgULQ3V86gZt
N9UqUeGhemw6MiJ23yz1QNTLofc0ForpxLsPTmHdfE5tUmTGd72Lri67fTbBPBW7bgBqxHagHUhA
h57Cmn1XwRu/BPiRKDlm1pg7rfpaea3y7rMR4OuV+qekBVtptq+9S0C/iAnBg658aAgK4Pfmofsr
bIIfxmPnsz2MUW9YQ9B5UWb2WuiMh8HBuiCL41vFLFDPt0ZuuanIFzlQlJXWsedzZk38uhBvqtF/
bTqVFYvd7zTmnu0sut3n6VewG7hXon5Kvpedse5Ud3yimLsqjAm/WOk2RAIXsOEqUeJdpmLoXPnG
tay9+CavubeNchXwJS/GwgMeSBJcKz1rHTZ9fy7ctQF6duUOJm4b7cs45heesDGrYGNhFtDnqlyA
Ayk2YzwTdhv2HZi2AZCfitcYkhVbhfheVz1/GZaEXsPcijgjcJIGeXsRNsxc5Rux9v6LEuzIvqpI
O5nnribNNg3im+PM2iwmW6OqBljX8ato6rQNvKm+RPPBIvqWgaS9kVV2WmJlROShSGw+bT1b0PjD
LgP+CCZXZy7FWN1VPFT8q25cFSXzsF9oD3EbxdwH6nONvMRK03VnGRg717atlTl5z0EUmrDciGnn
ddavK5+NTNbDg4gX1ZCX+3KoHzqnmLZ6bETrrkrPA5Axcsdk54wqLbf8eTA2dtsEHeGBXC2ZOJZw
zLGw9JGpIDq8Nqq6PXeFe5cKvlAxpYus0Kpz4zUFHt4bl4e+W6DJ0pDeQHXsUvkjQX7CjE04fO1b
DRVxh7R83GpPhg2ysKi/FCVKLjC6WApla69yLhkZsVUxmfWSRevahzrYkWJFM2c22ujf4mpc+XbX
YF94k1TtsEH4G+Sif/am4BTY7FXYlm0SvQiXvZIQj9H6Gw3/ARY5wxtTLuJRjnvVjOq2bBPCMHbw
lI7kP02eSwEK0pUyfh/wD459QztHltGtGpEFGyXFGaHU3O+OBUYza56GpvMXJjLIS2dUl049Mj8b
06s5uLvKwCY7/u7Y3KBTln4rB7i1qtOw9lMwMRJjcOiN4rFKAFM03Fx6/QCP4+BVIHwCP1z7UYWK
R6svHM/8NjNOWIijTlJ7urH0deeog7xOyb+su8Dee0B+biAqPmqzzXhQKGTbc74Ax3ytU8iW8Ihy
gq+bwXcRtYnTB88mT607eBShBXJj5+OlM8geWKb/ObyCQGFWWfr9tG51oPtddRrbJN0Cy9iPnX/B
LgTqC7GIRBuA6jiMGYzjcyast2oaTqbZXlilIlscHhKfHtydCoCgepOYLXf3vDojj3Kx49BkOVtn
RE6MXWk1e23ABz0b7pVx0k4tWCAdHPAmj3ZZxRK38Yw3PTHahbDrZyVvJuJcCQ8DvjcdZmYJ6Kly
w0NDLo2Y24tuNs1Rwyw2Dt1xozSNt6qnfOmZIXdLdJuizLAMmOvzaous0h7MJI/yRNXh9xdfUhs7
MX8wcJxW3gKrfUnM5GtThRN3v77tS34XM8K8EL/1jT3VXwKDIGQcz3T6mAyagceTnrvB0kSijAgD
GVuLr7mrug3AJ2bYm7iJH/n975yvVVF5q4B4AWFagv61py6Unm2VFbwN9XBX685bkTbP7ljfk4Xw
l3qsoJPvYJzloShV+mwHTG1G75BHVXANtk0g2VgeuIs2m0q2/CpZZ8c3DgilfdX83l2WApzYnM0S
DfR8dmrpCtudfTfYiD/cjMa4dfgHiSDfZkzcvq18MtroO+JmgshzOWxzFVgb9PewehNO/YzPFNFo
kV9Kc6P5PDmZ01FX9naZ2aF+LL7qiQs2fVi3bgSkTjULfBngnRaz/YwyArDztVdHfyOh6a7DyTsN
QNJWQkMaAeh1VKpger3wZrAmbRFH4anIFVwrjexow1ZLRJltm9FS18DmLFYX/bIV9lbrhwC1saLE
gqW80xkYhTX+/ol5U7EpDWB04u4YQrz2yoYZfjsW8VuYl7PoVLM3hMLnxpXTtInisLxlEzZ7oI39
kzaF3oHIxnKo8R53rUhbD454CIvqarQYQSBTzduIVn0G1tUlWg7f2zrZCVuhknT5MhpVjKuM5Iim
3i3wb0T/hoKM1UASY8DcCeTUtmyUYt0Xl2ZStYPIuk0vlGBVJizKinqXC411KzHhSET8eoNYu+F0
ijImID8sxVotmpvAxbg9ULFdAHGkeUq99lIFunL3KR2qddXVLAGa4KpoLPp7kb8GJPTKGDNKL1Ci
lTLqL3ZTXky12WVeOq4bjfVu2iQ28SADslCKIovfX5vA+FqYh8Bg1sQn0CEd9t0D45CbFjT3znvD
I+WF4JdZuk9kULYDNnBwWg4Gm9IwYBkxBPoFwsol7NVL1LegPbR9EaTZRiM8YGf2ddC9GcrDcrQo
MVIcwboWlf5cD9EDCEuWo+hQWU0HUUPYZzEZ974R35nMKRvXabdJNW29QrvxeZJDFl22OQkyrCnX
cUw0EsfOOKoWejkYK2CUlNyAxU4BLqbOiJrD5Y7ycDt22sZpGlYlBBs9PAsWhZIezaF69ePuNanJ
VcTTQivv0rJt+dNA+fPzT3pov0aD9dZ2OXr9+spQ02KL+D35shFhhZJdux1+JSRLwr4QFcEz5WLk
00NoOU+xM+xU3diXIUtVpdGPyO9A9zDB6LQ8EK3abRfH75qprEu14IGBNETnmRur5Amr9l8rgWxg
8tU0THzYkj1B3VvbIRKXNvnz5HurapzMbdhojx4+rGXpfQ7bGREfhUelB0gB0A4XiGw4Whm+p7lO
gDtzH1VU3Fo/vyB41IG86u7LjlhME0CGzR37BHEMQzu/uMsgMiy8aTyK1ltFk4WLEl3ImBwNdFJI
s7oby63uDCt7qWq8yhTVQWsfQJraPXgm4WXDg1Zgufd9o7Fgs1ZMuWSg0UgAhms+Jhh0QjdBXswy
qhehtisFlGqJa+gQ6Rdbc/AMRTcwJubeFv5ufuSRF3ieRGItzFDATYfq45fWbWnUZ6sa3CW5Rrbd
mNYtlNK4pq1drwWYnt4F+Tg0B70lGxyQTqmUbyg5YPVIbHXRVyhIgkvVHX7annx5mmrsS509IXjm
xkgreK5N21ZrnzKVEBiqSDMjfatA7K49m0UJC8UetsqcBkRPKkJ2Qg1GggOsfv36S+lqm7Yyj63j
oIdS4AyZMGcjaOHkBDTb5tQXZnPS8qg9EYCYSOv1yg74SL+olWLYZ7VZ3MWmktyxrZ7PZUVew39E
p4jHpu2jBemHgbasLLXe/mimozJ0a2wNy4usAg5AHsIyP38MEvdBzDzuDmtrqos74jDlHXCx+0JF
vENWGdi7nktP3b13mHulGJhueLfh6mMgAumw9Htd2ct+gK2H26HEvn4eVR7gluxCCJWkrXlnsq62
62YJws5CxuWvujRylxqiPhfZA+2uEbRLTEDbSvqLOXQ/Duztbl1T9De/1ZusDZDS6Ulo/dVfK21U
LMwjeVL9/FGdYq12DkAYyUFlfZqPWE+F1pW9yKbQS/8a4+n5UPoAp/Kib25k0fbyZPaAm9bRELcP
XhWkB70kliiCvuXJ0bi3eCAsU+g3zVI4w6lXmXzlpWPl1csAsN5eFuPUi7cQG8zV+8CB3x/xKiRo
Nr9slaI6l2jvXeVLuV7xTNbFPMlX6iMsGyffDQhI0L1vy2zHdlpZymIE8/TUe/pjViq8D1W9GKVW
38txNK4klFGVRzmQJQD1lcLzN7K1ia3lCKYXVk2a38qDlZbVJqn4ayGVFYbL1s7RuuizeimbQTTn
t7xgtKvwYGYWn/tk0RSCuiKp9TFOUo8D+wGxJUihb5rGiC6E2MNN3g/plRT8jBwoilsk6pxVHkTd
XYKk5qpGVeF+rEp76cO+eWDtVS2D3k6fGqJv/O+s/jmc0LNzUsv5JAZLLFKlzb+YVfGGqSx0yUo8
u12cfRsKAW0wNl7FBJA9dfPvzcCKIiOnQoYjX3ZqwcQxqVd/YEWzqI5Eq4DkZqjQmHYM/ABrYpY7
Hb2nfBuSC3kjEXEwmql8TSvn1gHh/zXq48+uCKsXlT0Bq7fa+6yTu10kcTpuoiLAGsXTylvM5NHV
TB2moNlwWdYFSQGlclJY/HRleSsbtEBzmCT8Yi2LsqGKCA7FQaqw3GGo935FMKxtIGYrWWzmAXJH
d9fd4KKo9/M18HrOgU+TR7P6Mg+XU+WoG8XQUCGe+8jxPXKC26G0uve3KhtE7bdbUZPTkl3k+IOi
gvPvQvL9eQmeDUb6buoS7CJJgV5wC8p2bWnFWIIW4Ym/mbJulCG+R8QgWlaa1XzJUuWsW0UfkCO+
nVw//F5m1gsAb++5t3UXC+QG2mzvpERVvPKgiNw4OHrvbti8dvz/M528uNF96v3uk5Uj5RJaa9gD
/EBTMt0Kp7A/D7aeL4Ogn+48Lco3np0ht5PV3Q3ofneLa7N/wda0Xhlloj6BKIwRTAqvpZrciUnX
z0aRIbRg2D2pCXKBbRKWZ24cEkVBnpwTtk5bA62FU5KY6bYtUUlJBQmuLOnHU2IZzdYQoAqESfK/
NbXspLWjvkXZJjhpnm5v+aM4xySBCJAz4fIvuxGATrYF1P6dYcXhLasRlnSaY38L0ht0JezXhn34
om6C8U52jaxJISrzV9ehq3/rakBzvlPx+N52jcXs2yb3oKfiI95n295H2xS1ZcIZso6A57Yriz5c
99iFropKJevn97eZXuOsHPvTWo+m/lYesJd1lgZyEhtZ1OZ+WgcTNzAKa1swtWHcHRPLRtUn2OtR
ObxfF8YElV3dr25Igr9OuPkhVEWkH6z/tSk8ZG/gKbEbdHc5LipgLHvIwPASbg1UhVeAdoa1rOtz
179ldQ9GH8VNckL0k3VOb6z6EXkmWepDPzsjUbaTJTkQ/DRvF+OeB5yZMeTBMi0f42b+Qx914Dkr
Urm2vm9/9iP/sdKRtrvIqsJzBZJu1S6vsFAf0rRZqXoPuoIASrNRYpPfDjvIcA0bET6mMiXEsvT6
4vBYAAgwVxKbTJbv5bqsEOAjjvveUxYRzifUNB8+hpANuRU0F5uUOprTLjIwfX3R/FHdycC9UFLe
BDfm/6MysGx1p2iE+OWFsqM8yAZ4qKSD54unqQA+nnj2Ppg3oGVYGeeO+M8lyEpgLagGfiFqWJPk
sfKrXiBUYU3wcfKWhKPhiDeh595tFEC88Uri6bI+c7x75D7Ue29e7pYltBglbOkv8kNeoApljbhN
+6Mo17K+DdkR9W3xTBbHQZxowF41JnWZWVjOamGvHGqHu2khT5sR51IxdEiZW8pBVlVxQqssv5/K
2o/2zoO4lmbK99/qZfG3Okt3tX1WJuveJYaK79V4CPXxx0FV69uo5bNOJnjxLHSsT1oM+UAtkuIL
SbtXyyzsF8URT42mNXvTNsytq8Xh2ssMVD/QgH8yc430GQwPobvMp4GGLlOVRs84XmJqzIQJKkNZ
18Z4cFHZ8sfYWIEKZ/4Tw3ksy+xtLBD1bGv9U2DVKgjS3GXH3is3/fNO1zpkRVVS9wu1N4Kdnwm2
1g3ULlfPXgpP+4w/uXKHYHZ+EDoyg5EzAUgY2k2ZFelzp5JEG5VU2yhQuL7Y/pIBsnX73FVBcaOV
VbpRIYjt8zbIntxx3BOMFC9ab+Swnnz/kIVdfOebwXf5cpPu8guWQ35x8qw7+wFZhmG+YH4fICjJ
acVgA4UdmFvkJL/GSJKe5MEQQ3sqzRZ4reUicaCwSy8BSJ4MPTKHhewDl3M+BaYNB848/Cj+HEJ2
z4riOcvSfPcxdGoACzaVrlm3JdSAYZj26LZ4Z1kSCQQ0p0P2XhbjChQL8NR979Znh4Rgs6+JgIAO
U6NlXirV89iRV42FWX52JvLW0ZDWL3maPQPz6L9h0XxqWY++1Z0NJUsEONjn0yJ3oQksFDbyczja
C+C3ZAMIGTcwZ7p9Bk+8gac8i8vlTonCnK4Viwhr6a0sfjQkqZLhgwzOsiPcfYmelA4bcQNB6qNr
h6W3qQsgvv1g1/vQaG9kSR5kF2vuJ4vlzC4y+4B4WePcRoOq7IULryuDpc4uvUNEQYd8tYrmZtmn
Unx1mabERCvLog+P1W9s6ZWb90t0LV1WemBd3jvzO501nCWsynJuIQwxyM/XeL++97OKO4vXqIEU
HIai6TfLBhz2XZBk4s6ftxyRWoHV+Vnn1m2zSgiBAd1BEg7min6tVNc9lnpcHeGyPLMnth5UaFXo
jdnXonaQlI3BkzvciEfZaKFqvwIHUuzUApxg0xnFVjjgXdPGCB4jP3fWRYc4gh4P8Kigd2Ke00F1
GzL7YUpB2Xh5oLxtyK/5b6JjSWpUjfWQMdYagGxyHCwjXBVxCoEIpMA90cz1wFhXwzKs+6nyCZw6
OjtMSHbszRF1N8wmXshWxyDTOTaOfyQ9j8BoFKXnorarswNijRR6FX0tneymErH1VBmFA6ciQA5k
yqLnQiGAMHdwfr2SXGpNUN0Nv4IXeb/SZsZaFmOtX8ktEXF3yvShT2EoIeAZ3ca+j26U1uSkSFJn
24+2foh5RgCHyVoy2nF+ZH5rtmOmOmeT72ftJIlxm6fY30Wq4jwMs2QReryLsjTdbd3607jIZg+G
1hm1E6nOlMAlqltzlQDBfyrmw3u/pjJzvC2UH1fIlmYccUjuTR8LQsjt5LjXIBLbO9tow/vCRrMi
QuhtLYvyQAfTsds7VvYzCwjhoY8Oso4Omkk4kAhIv/e91sSZtgsOtkirUx/22TrJ0uZJj+Jv8qfW
jO+R1YevMfcqwfQRo4v5GhepooM5X5M6xBSq2KyfJmNOH/T+mynerxFeqi10N/txTWmDS0lScYBS
5R20ZvQOpDzJb/U6CYkyFsEm4dlQ4YZNk5BNv5+yCDZWShtt0qHMWkwKTHh8uOouaj49Ks/4qI8B
IgwLS3U5irni49CkEQbAoF4fJoi063bAcb2OBuOYCz1ZR1asPEOSv/Tcha9W1F3Nujee4S0I0uL1
v3X1s/Yil65mOFwLL/rR9bdRzUnFYz0vE8KIL3oljEfVr4qHoPtbIepetM7W31s0728tv19TeEW/
rSsfEMpUdjiL1+rAMxbGPwlR1VzL00RDECCaD4UXozDpXlR0uw5VMu/X5KlAg1bBU/XXWllGGb66
mQxC1t6o3AgrOEAZMbcpqeIbsvLKjayH+E7wVFZq2eCiizz3JunniYXs1dpaa+1kh1rWylN5KF2L
XJnTxosC5Ywf/WXLqAVfWq8KDyPz/DXgr7FLBwJzWlaKqy80cZVnrEKfGpKpNx/1gx9oO9cgcS8v
/bUvaNMffRu0exdoHLTIDrvBSR4shD65jzJz7ZQZ2iVNC/dbnn70qUfSHb/3kc22aiHW0mEsEwEz
DB4UxN8PQjQq8en5VFdAfMkzeagDnl3Ak8LFR12nu2N5+ign9pRs4gwdM3kxFEeUmn4bh3AlSZq6
tpmuXHJkfxuDhZOzFOOggq8p4Goh19d50RUhA3EN1FBcy3R04Ij7xsob9ezvDbumQ8Dvo7YwDGdF
ptVYyQvlAWllca131dxTVtQ9+DCbJccWnkaG08zzRLrxhBlCuZBFqEz5tjZQWpJF3YQyqsDVPMpi
ZEcrHpD6Q+Hp+jXJzAdZ3UdotzYmHnLxKMbnWiPVyxbC2ctWxVIvOGlOtxhlm/e1mN6H9lKzPfRx
W6CnxEVkPMY1ukLsR+e3paWoCeaWYpx7fJWedR9nkn9/t+b8blmGhRsyScPzx7uVQya826xGoLmE
pb+VSugZj4tNkwfgomex9Hd19FlP/aNY1iFMNA8IjWyVDdOQMrPLcqqKz6mWip0sjVl5YKqE4pNq
ay9mrQstMIquaLsNq5p49nqonREoU5gtfYQKzjlLIayTfIv0Q4V8luz9fqFjhGCnS3f29YiullJH
V/BmAVuL/jbB/+KIgPyhVQb3WdV5+dEbYB153rXsksd6rhYePJsqIZ3etIn7PDRGvCQQHx1la2PH
eGKMyVOggZ5uTCx2hl5xnytIYxtRxcNGXqXrPeHINo7PnpJ6T1N8lC/pKp16ROmVDOD8Un4ck8it
hLKVxTEZP0/4zqJhVRcPdeCv5Ut6DbkxbcL5uu1S/cmENZZE7qlJDTIeqgq5GCOrE07ZzqkvLXIv
sWb74ELN+3FMTeSGfjYPChiGj0umaRqZRJHYt3i0Ghask7C7D8K2u8doidBhCjjUDygieYOBTD++
fPTQWv+xj430JPvjelJvjQ6ipSxW84BzFnceS17TV5m1RFPE23qGtW3asboMAr49CwCg9pXCv1VF
JLM17OA1vG3DLn/FwykDJxjMXgMmbNupcSH69/GjZddfPUMRr4mvA3+xy0+GbpXrBmXCI9FI+1RM
WokHkud8iZVyJbuWLnk+vVfduynFG25UI54kVtXfTYXXLeTr2ZAU084uX/wCqKJSDizGlMQ61JAq
13lku88AB06yaxPrnztXhYOo2xpvioiO/Ay535dLh33UX58hYQ/1/hnyjDWV/AwVrKHHSJRfge92
G79MzE2qJtMOcEC20hH2eJTFrkrESg9V/dFs6h+tkxcYfyuqiV7uSBplG9jO5EkMJX5S8UlfqaNa
nQHD9/tSS+odssnoiCpRunLQzfs0jt0zEGjzu1sf6lSZ3pqSaQIR8hhCOVdPnl+da+KZeYvgQm+I
lz4rwy16WRnyd2lfHInMYRk1n/1WbBF5xmbYbJbsA+hdlv0IOwIbaL/J7HOqGWt/UKIjaSN3mRJ3
Xcv60tXBAkF0FkfDytd502MZEbRcYXgRxi/e4L4P0O8Nx8RVS5vt9RxHPZomWNC5VMYBKJ68Gt8b
uyrU1lXVoUgwN8gustXr9PxAAgEV/ZgEFUpgm7QKrJNJfPNkzwdZDNPePkyYS8qSrJc9tIz8EUkf
B2VqEUN9n6/tczyOQivbhLjeLKUAO0zXxwKh//soADBZa+AspBC6M9WPtucm96TTw/f6InWWrabX
X1DbgG3evaI2zjMM+MttUJj+LkA6aOuGqbhPepIcjaJ2r0avLhGAbl9UVJtWyDhqZ6RTcUBr02gz
lEr9VKnaY1AlPZI6GGWNwnu2YjxUYs1Jjm1R9niAGCOq/WNwZY8BGVsEt9DK+6OhN/atNR9MHdyi
ld+OcWTPimLtCQjmAf4fWMvKTKq9PrGs+Ojf1nW0URu2bLJOXtaFoPDHqM22sigb1Kh6Q7beuvno
5oCkcuo8u0DetG/T0q8vbqcsPzqgLMPSLB6/fQxTG065bSZIffIi2dC20bBK0tCHcsFAsk5rxIDZ
dZTtZbHLfXsjogI0hIo3jhdYzy5bukPvAQKQxXocwzVKNepOFp0kf2xId10hU/n3MNQ3ddNaz8UY
QGDz7rQhNk+kLpDgD9TvwLDUbVwVbGlknTxEkaiPcK6gLdNXnXJj409VsW868RksMNRzz9dXmurG
d/0orKupf22JLUCcwa5ij4wZlNe5Ma/y5E41I3Wlkh1ay7r3Br/4bIy6dpAlpBStqye+yu6yJrI0
dc+i9e/jxGmugopolHXldB1E0qb+HMCheh+DzQVw7XL6DPnFXVYememY1L82T0AReq/3HyXffy/J
uWpA5eKjrful9PM6Ocn97CmvI+fU3+s9uep5AvzZ8/315rZZcOc/XOcNAejHoN8H/ZicYDYmJyvx
79ps7HbIsSSnj3p59l5XDiTMepANdP+oFhUz/UKW66n7lgYA8/FnOPmZlZ/kmTzU5Yimip62GIj9
1eBrajT8rWw60S5Xg+wm7vGhfB/mY4SuVsa1Fs/affP48iDHYlHQLf74x3/963++Df8dvOXXPB2D
XPwDtuI1R0+r/vMPW/vjH8V79f71zz8c0I2e7ZmubqgqJFJLs2n/9nIXiYDe2v8RahP68VB439RY
t+wvgz/AV5i3Xt2qKhv10QLX/ThCQONcbtaIi3nDRbcTmOJALz7785I5nJfR2byghmb24BH6u0nk
WlvoXccDBnit7CIPbla6S1GB9y0XStR7LFQwCUg3QZyY52qyjPdDNmlnk6n1htww3zVqSeYZVH6x
VbSgXXz0kw3k3DDQzCMkk4uIoKgldqVw+5MlsuEkz4yfZ3MPlFMEyzhwpyFbk5Ova/smavPbIgJK
65vj30qeUPdW6I2b//2bt7zfv3nHNGzbdD3LcB3dcN1fv/nIGsHxBZHzWmHjerL1LD/3rZqecbeY
z2Fv1+Q35ppybY04kwHbGJAOmQ8/quPKQzawrP2TQnJzlZmqheDNUN96kVMhoUDd4NsWcFK1C2H1
/VUu2upbmVYt7jPhUwlc/xKRDX9S9ac0adpHA9LUXQKWW9a6bROfNB+KoSymGkmVwVAQz5+vseAe
rIO0riDvt9YTWIt0OTkiPchWkSd/G38o/ja+Yqj7vq0gWvoarqe+3yDWUXcnos//+xftGf/2Rdua
yn3umK4G5cs0f/2iW1e4LFgD8UZEpEcvhu9PfsNB5vGlWkhZQOxDLU9+xx/NfY4sai3EzXu/sG5h
CqMjehOaU3UkrAMfNuGGy+yxxTRzruzcGT8sT33fnE8d/UevwrLfupJ1VxkU3h7NKmPduc300jSL
sSYePmEQs1Ezvd23mek+WL52le0Zuxwi5noBk9O3zxXyxsu6c6cXv04eBmLMD8wBvw2YAj+4Uz0D
oOFySNEtnazh2jlOeGz74iRLiASO1x/13RWfZxT4ukL4i85A+RGYi7HyzY8uXNqY4v1SXTGr1cT6
ZJfHoDxCpEOQsI+GO9UvH8ZB0zB464gluc38WQLlk+Osx9ZSP6uo/+8AC9nvRXuMzgIO673hYhIU
5VaGYSpX/6dR58srAy0EeWv81y/TXy2nw295MVZREDa/Ff+1fcvPL9lb/T/zVT97/evXIhf9GHT1
0rz8UliLJmrG2/atGu/e6jZt/pp9557/v43/eJOjPIzF259/vCB7RXQUT9XoW/PHj6Z5tiY5rzFL
/Jzf51f40Tx/hD//uIf3Ev5j9ZLkzct/uPDtpW7+/EPx7H+yI9Lg3bGZskx7nnn6N9mkqeY/IZC4
holwBvemxeNAIF4W/vmHaf0TUXAYhJ6razw3DP5G9fx6NOn/RLBdtx3b8DRb1bjqry/hxyPo/Uv/
z48kzXDUX/6xluoxhq7C0bBJjquW5vz6j/XUWjS+XyqHGFPnVRECihCuC61Mh1s91Am79xCCbV3j
BuKPS3RBbsjof5oyBYNFHz22kvRNPO+xOxvbtw6nK22H2i0bXghvQX8N2hW6BhP3OAKWFbg8YpKL
EeIpuLQ03eRhgPBJ7G4HD3Zn67EtzrO72m4xqq23AVoai6oV53AQW3wywKOjx6jmk7U3Kg0lm5aF
v+Z9Vivn3vPyx3iazqTZv7kF0kgEZDYsPwgVjzcuxAEvEYT3NWyLQ+dEzNBYqnpylzcR7MkpWE47
gfIhAi/1XWI5E6jHiIREC1mgsfJlFadohQ/WUetA40fRys16segU8R3PH6JvwwEkhCi69VS313ZI
ISCmNXhht0LB6jvBbVhoKTZbjfl/uTuv5ciRLbp+EW7Am1fYsvRN94Jgs7vhvcfXawE9tzkajRTS
qyIYCBSK5ZCJzMQ5+6ytfhsmldkmexYMJlsYx7GthYQGpw73zKiyswFZjhXJn6tEioo7MO5y5Icm
z06mTlpjogRAwazOTtEPmq3w3msjUs/yg6LksSens6RHKcXxVVaoNskwwBRmdPJkKV1xcnHHS7il
QQ9KohtKo34VDIPV6PwspuN1rBpA62D6NWiyecZZQC2HGLMc7+pcqBxyLSUFAvEhA++e1g8s6A/U
LSAvG7LLmoIzBSsD4UVOPnCWGW1hSSAQmdmPKr/LyFDhpvNI6sTXeQ8/4+7HHpKkdSdZdGWlRicy
ohGihP8GnkXhJNr8vS2yC2FM5MU5N1TWilLuodY/xVlH4ZfDgOMkLHU1PyxzeUCem3nWdzNLzgJC
i62S8Emb1ztc9SjCTyrQalTAiXAszLkxjpIKXVTIUmqciUrGefxtUCYUdW1/BZ+GK4oxPuEs1nlx
Dsdw1TJ/NKAaaF3nU44L/mSzSF5S6aXIEcjqSgegzswuOoQ7X2qdWp3vu7jMCZTHN8pIWhEEtM6t
RPlamPVrFme4ZorPqpG9kM6GET4ieEMv+Yxb0ecyXolPX+WCEpeMHFmjrthd6QaFPbNf9xV4AP1h
LYjGxCowonrCBFB0ydcNFLOGd7rW3cgl6asocaVEe1gNylIxR9FWhKwIQwdPpDhAqSChzZPkKL2S
Xb82nY5+rir5icUm+O0yqhcxx1tegZ10sES90Ox/Dhn54sxEar3mgISXpvhW1zSRPOqk2SM8HJHQ
K8R0+njsKOaPS/yNS/Aryj2oSfUQiQJ8EFH50Yxt6pYL2Jo2PiLyL/1WLMWTkoC8nowQ+ve293VM
wM2cSpd84+7uG0rr8eXZHnbb3jYYe7Nqvv71ZIrurkEnD/AUuON/97GP19xiaEE67c/97e2KrQys
Fnu3ltUBk+ReOtAxfz/KWk4TcF3o0opMQYPMqo/WKQx4IFpvOWoHjxnPjE9DRM4PLRE7uy4Cdrrk
MaVLsWMkoXWIU/wXyGfqPWmSCjH6Ov+1R8HD3bJkkv91aP+PtJVvkjkx/K//T7YX7f+2MJe4KxpB
SAj4i8gmAO1aWYNiNchSJjJ2RvsxcXti/5d9U1JScYxEMqK86OuV+39RLc+rkmopGdyk037s9ztB
B+SZ/cCYpA9gPQHFtvRubaweu0EL/axM1KepEM7LEtQTiEyk8UYudww3pvI2VbgCDpJtNYkZNCRB
76QupLK8n5EVjCOKL9BEE2ayWMO010GO5YMulTf6isXS0DeR3dZlQsrVKUfkxXG0fpCVfEgy15LX
jEJYAbJHAZd3btKbFQfdy7yMT0UiVF45sogKjVVwKZc2T61B0E6OKqCHAiTSjZZX19zapDUljgku
KTHx6fV1lsgTUVoSYlvy2iqKPWhQMBQKC1cB9fwMbfUGEu0xk6m0qtfug0g8oppS6Q7FUn1XZwVT
GK2JDzGLyW8JxXMFXqCHPhF0rxZMTETM6K1Zhp9lPHQPuhgi+yGLoqBWMYR+eFrLITnBq7obCNhR
I9JXL/qcecUSPxRpHPoCeWqvjrHF7gzxdexjYC5RY5IrY8Ild+HGPwZ8yW/k+L6ld/lTYaGKWJoO
numSuks5gBUif+4iYOUyrmFERkV0VGcijbqMtcV2YaUb6RryTEPN//bYpHBLGa3jPJGNPcDNK0/7
Zk3C23E0Jp/VBAKcRDTQvPYdZVIm+hK7HjVqHbqNDG8Yo3TM05M+W1SJZxs8fsUHwdVmyAHtxv7e
N2FN30ytrTN+PUaSIwf1sFAPV8mrI3Oreto3PQPwWCPdStuTvpGxZ3hUuiCUx1oFkU0xSXNq/+zt
x74eIrt6FspZ8ETW5yelxK5r2YncC4SShLUCJB9qjTEAkZ39WUomkfrIyuwUPYI5R6cAn6q15JgP
eXPaN5BbsXTfdwHK1ydT0V50fTQ9InFIuVkVyFB8j1IT9SdYFj2pU4WG+fMQsRSZlggHr2JH1s8b
nv73biyBfd8fU5g9QqapP1UcHbCXhviZcj7pkZyGPISUCxjUWA7Tajp9bEC/XgBtWwQZnb1dKTVn
cESuzdhZF3rQ6Ja/t3KcrpRmyVg3bL4AX608bPD+btvse/sTWBf91CiqR3o1o6mfAM/vm70jfD3c
97DKWJy+xqtvb3dhw7fvm2TrBvuxugBKbYctVgYgVL/tbQ+qFTzUviuxboA6LXSvIeBoaANifRST
75TQ9FgihKqbgQSidGA7rdsp2zc9RUXeUIbUFPw5tp/vKO2kgFqGQ7j7KvzZCLu5wp+H+7P7sVV/
aypkcWY/AbTbz+ne3fY9LHh1OwtNE5kf/e1r89UHvzoiHKOjyIUVjAKuWlRWmreUAq/U0jDc7Zt8
A8drOxR+f0x2kmrlpPk5UWmLYcrWdr+vUWiFf+0SoWJoA0311XAGOm9ytX+u1K82VAaLFbwxHPa2
Gfdr9veV+3sf5synkeK3sDfMVxPtLfaPY0ZpgcnMN/TIdgnvVy+WlNVJ39tuf7w/Q045xElAfAbZ
9d+Lt+04A/vjLjWoNkpGoziy7LOTMsf4b79k9kspVjAW2Pe+jiHqDoxOVoM5QkTQhQrraGBBRjcH
nTRheosDw2l/7vc/bMeqqAdZC9zHtUTGQ1GIu5PxZ+8fx4S2iZB/TKoNrGPd5sY+8SHHRPYcr+3Z
SqgY3geOkTudfa8k6OFhzfK+N6G0DShfLVqgq8kRvdPM4HL0Q4c/zH4J7pck/oix6EX4YbBcy6jA
z8bo0Eomw+nvcfbGmhpAxFtzKrqh4AtEDmS/JPUODarU5TFVtFyherG5eez/WCvSfZmi/dobumwo
27P3q3XfhCZzvt02BFsohOcOZDdV0FRevbf03x4DIoGyhXWpvVDtxYizt/C2qbdWF/eDxdgLYMVS
X/wzPGubs8f+cN/bN/u4vR8LoTyGZYOkYRs+9+EyD1c8Dv62y/u/lRbGPCjxoHlsk0yxDTX6gpsk
0rPtJ8zKvP2w/Tk5whhn/49ZYn102Hf3p1iH/fXa/WEki8biyLrwfazrOP4e9lkRRNtPwrYGp4dt
72vzb8dKgUwF8MM//1hsp+bf3mLmXsUr1vjX/jb5/jpKEc+apiRB9PWyf3vtP45hjqO7Kw5DUNX/
+8FibnwYE04f+/9WOH/rXVW7Utv/QDvKdFSCvDypERPQvhk7TvfXMWqfudhkUfDFVjaCecrPkFSp
TaGOhOFle1mEigojzu1t9hf/29vsT/ztNUDoPS1VLqhD0A+0yosUb5UU22f/frvf/zuCRqLFORuS
MmbB/vy+0bcP/v3sSLG+WNBRAC0wTHQT038tieLK7NZMx06vF28kb9MeRinrT7pgdKckNlkWlGWw
bteotG3mfXKvlZRRp6+k7LQ+VtvaQEgZtZt9lRDrfJkoLF4pydW8cLsi0IyGvllPl2YzKQlrubCB
mIflZRHQRDPIlKfdKWTf7A/NfeTdH6cWyKiZFJibbLPt780+bO+7NUJIfvzSY4ch9v6kDD8KtW49
vjfXzbYxtvFif4ioFpuQtMTSmnzWwg0efgCMPKMYUQvEanX/Lfuh/QftG7S7ejAWedBb2lwfum0x
EG+rhGSbGqmFin+b4kTb2kJgYuBWb5sDxTTP8EgoFyc2sRhCwc8qZbfK2fcw/YtPFBys2wCq5eKb
Bk8Bxa/GQLxt9j3kc66adMOh34beefvXfa/VYelL4XoYtoE72Yb2bJLpgtI2Yu+PJyh9B0CyVGtq
YoVxK53G2JZThaypjJLha7/7/wjbYhGUFDc5+x6U+xNGV1OhrJKXbr8T+Ut72vcafpifrsM1bagF
8ORruM2z+w/fN/oQD24ZUulZb4uKohT53eK2oKi4lxedJqaq0BzCwk07buPwIfUBPuoBadBI9LTt
akR0f9dooE72jgMFpKR4r2Q83XfDXmZCVsNLY0WoojVcaUTiWYuz7+7mM7ixLEE5pAdlW3PvDk37
HsZFzAtfB0k5CO7Q4t+ym858bQozNQKsX/yvQ9rWg/oIpHgPWY4ghYZpm0ApyPYR47ak2Pe+NsSv
eYHUvRBhNlHacpbyfe7ad/EvwHhJpaJGaUft0KvcjJ3DMRoOMSQSbVuD75tm72oaqEGgogcxE2jg
/QloLNwc9Ig9tqbZe5uJ0XRODSqPkf+xG/f4ZQm18iGPMpLKaGExsK3g9g3exOTgizL6RbAPO3DC
nLy1bJFIb5JjU5fglKNpPomimnGz/+dxETXTgWpXNyQ5f0rTfjpRMATCG//WBCzRdhQhMF9OKz/L
svnLSCsKcdPaH/4vx1KIHtbUOcV0GeWt2H8sppsh3PDDsse6hkDRmOASBh+OxG3i9LrwSH4hPSVi
aPixrEMGtaoyMEocPmrKePwF32WvFc0V8eHDIpbGQcUqM6+bxxpL+nM6V08I/cJDl0AJ7RX9TZaW
+DI1+HdU1NwNA+DNPDrUISqlek6vwyIq5xmOG1UUXBAR+Qfw6F5CqVpuKncW0dxnM1GzY0aGAsGX
8ZDOzRaF6RV7FI3TlBGoBKMWHtpwvc/CJTk0nQGRe0KVpCB2mtCaCtWkoSUWZ3fVBcTH3H4s1Bwe
NtIwECkFN5G5U45ql9+ANRA8gQr8QF3o0Trpy2M/DAdk+lBhGzwXImO9pMkgEApeXiYIpxQGg9Uu
qUjCuHaufFkTSSjKEx54OA63qQJRctsbsuZnp0AG0JqO0mqEYyxyC8XJhBlsOnFOzHokgH74nTul
1mAAHRkaRMwQNk6uJjd5XhD45G7cxyF0xSQdnoJKaUMeR3AM25t1NG4ZzqYnwA8mDIy8gMNCcbha
ilMQ5VNxm2EIFMuYCSxL1LlaCiytNWafCv3hIpul6Iz1gNWjKqcO7J3KFUzzqpRt6RsNWCxAzkeA
2zmhwnutFp5yC+23CSFY6gmkAiT81BJMRSwZR68Fx6kcWdWOkwOdgaXIbHkwwX/gpFBWC3zkdapd
QBhPe5Y2JPd6ULXl20xprof6ubfnwdROdbyaXjoM75UK8H8ot8ICIutLKn7XO4K45fijjsDg1KtI
hB9EK+ArB9TVtexUvACpVfZbRSQSnKcPjS61gdLgmRd2sM1KbRbvO5XJcsJ2fBVL2S2WrvFNZgon
gw429hEF+JBgRoLgztzAedQE2VMFGZKWBsmlEhfFz4pqxT2JrDQ5rQEuZDEd6xUmSDFToDglP0Ys
F8gGKtkWkBbSn6JEHcjAsg9OVYk+EVh5B97xqiDRItTEB9ca1Nx8keKbWahhCSWGRjC6MjF+JpmR
mM3PfmMvZQogiowbTNA8lTtkKLwpumA270XgVHMRJErfH6JSCkLNslylymU3ROuugGZy5w26UWLU
SNHFGfx5dmnM/gDwAOBy1nyvZ5IllaT0/38n3SRunOT/U9LtWP5IPsr/Kd/212v+yreZ6n9g/Sia
IVsWQMa/59tM8z8kuwzyapL531Tcf/Nt0n8MzTJE0TA0SSUn95VvU4z/EDsQLYt8G/wwzTD/X/Jt
WAvwVn8TgWgkAxXJ5O2QIshA+uV/SBEGCmMp4qbABc7zqg5BrgOnEdBE3YZLzAhoEauhdO+mS+cE
QjmXobqgQVukAhR0CiVjVgOVelgXM10YN32pn4YpD4pBT2FnfvRdATUU1jhW74urltJ9q8vqacxI
yBhx7E9TTC2VavbniqoyNy8GCqoKLrhJj0WEtQk+pABwm7Lrjv38irwquyCJJNimjOdlik7oTVo3
K5rQLgwoY0pRXSCUxwjumAEwNPZFLAEhf4pXNMeyK8iEApom/b7IPeZ+6tw53RyCs0FiWvfDg9CC
BbXUDiLEqLtIbyRnwMC3VxQThNOwwLsMocMb7xXDto9xlxvVbX5uBNXmX5qgiqZAiOCjDaNUXaUO
pSE3oala/tB07S1lUDYKOM5UH/waX8iF+hrTznmoUpP6Knw+0FWgc8bIehFSUmJC09phRMWuCnvE
GSXtMOFjnlsTaknC2xALiqM4fjCZ/MyoIWuATBU5dymldCtGuUzkbCPdTs2zhgt4XWcHktjxNZTm
/kZNh0s7AOxMkviuaNXckyv1e6TG/W2s4t+CO1BzqKjhFB4pCsDrrlMBEVOAgA/ecDKJJCxyad1Y
IeNoM/xK+1s069HLNOPmV0zg3xVD/hxUg0laJwfUgKijIGO9UbHKIw/wwC0bZgyFqt82+X2W8oEj
SX49yyevWzefJlwojkUvPAhKKZEqyn7oIBjtcR1ax9KsxkmFKQoSo3ioRnxLYklaDzESHjtFI+hK
hnLfmQmmc3oqumOdf4aVlZ9Sow6o7hFtaZpktzPgeSamgOY2hNPZKvcxmTWarqCKf4nK86jzpfE6
97rnaq70o5wvDz2rbUbTqTuGhtRREYDoFUCP1YUmOlvSlXPHeK1h6bSIU3RTWpLlsYomji/qjxNC
85fKhkKfuWZOKhqbKdUPt9XzGKncCfeUF6/IPlYD1y1TXQAqD9OhF5LnrCabsbIKAlwwHWVyfkJu
gBsXNf2gU6YAnbQEyB7bosasVioUrsUFMHYsBG907d0gDf00UDWPhJdAZCQvxxRXERMhLzWkQtBF
m7EHGBHDVHH3K0mRDEVD0tYwLhIwDK3LKS0tsNyZxCK+JGL3kaz6y9DBMBIwOTGg7svpeJsuYGXM
JGXp3wMnMSONkvd7Y0rNG4D4A8AtHFw0LJfc0fiZRUl6nIoRa55RDiTVoJ6pj74LGF2BkYgDay0+
BTxBYkXgvmNuDzLtDR8T5ixW65TK4QCJCDEpyStnNUxcSUIaKqVgERf07TpmYWdt0O+WUkSyohLP
GcE3YHXkTL1BmUDTvwIcPqeDGR/yrrIHc/0EOKu6yaBfoxRKeDkDpZui/n7Qhp8ZZr+OIPcsThNU
qZowO5TuYOym4janG+pDc1U4XWqPN924cSVXBR43Bkpyd0OBtAtp6KbnNt2FbYPgZz1QfWO6cbVm
HpjgxgGtb3qSiWtLn14FRY5Zy9Sxl4/DiWiCSsV5hdM85XbOMF0kesdxJt+dbr45QqRPbgpkMy4J
GyFGwvknZRGF+FRFF+ElaN3tHrLZKCkPYm28aUCWYQYV50l4yWWKyIohexFUWbW1JIb4jNzUWTP1
XrDIcPUKFmwZ1pbWTCW42JeMEXr1FIvWazzNmldKI/7V8ohqom0+oka+GZN48rBRoUy4Ng7dqAlu
nCG7m5KfUlVN93BgY4eSvKdiFEJfxSPzsUqQWCbFFChVdEdG7mFOqLEG/Fd5hIqmk8U4jiseoEm0
snDkWOCZvyIpIbIgI6nuC/VeS36a/dwHxBjtekL5nwqzFqR4ahCWhgOsv1p1eq3EHGqO+NCLzQ/V
HLgcx6L3jcm8hJjIcHEO/WmZbyURJJVEMDiqZ+gXAloKIDoVJR9BxHrTT2XFrcWbCWe420EyvpWx
tF5NCaOVtY4FlppvJYrccyoJFyWzBB/lwwc5wDpYpfinslaY2xq/pBUUYG4dSwEgEiZJx6WWvDKV
hntKQCunWW8VWFUPKsoS4LMhZXoDafchXQ4td+42lVZVkEzabWoBA9CMZbbFPJ/stTU7rwMPEG0Y
7tl4RLt6lAUIMeDobGXWCrTQQ034WKiRZ67Npdt0ZWqZnrI6e9YNcbqxapKxNVgtrZ7hEc3JISPx
H6gqowH4VFj/CNzbpryfIGc5RSeCV7fAi5atkHudWP+skU9e2kxm9MeHw5b14UNvdWh1WurAbk+v
hHZBO5nyEGgDd9U5MYC0Dztf1xScdEKL2wngWKui3eD4Jzwr5BUH1fo+GiAceirnArIAta8V8FtK
8pGCpp+gxBPGstYfoKi/p8ugAgpMN45buZwZlE4p3LtQLuJzaWrcR1izSy0zrgsDU8WAu6i79M2T
mLHEEQp99DRiATV6BWJkRoOuf31q6kzwhj6/q7FvRU/S6VjVi6EbSWCBLBlvS4az/d627Snx1AX9
OLcFqP00BhZFkNhZU0Qxs/RrCzQHZq1fjV48RIOhuwv2RZgxguQsmKCbg7VKeJsqUMhLylspbBWN
IEWWZUdxFmOnat6WoJkdaXnt2gj/L6LMaYIPLvoOt2D9dF4M8S5ayPfKK0zvHq+9ozHKW2QDao0x
GNcIg1db7QSyTUa2gW8IyUbafGkIB7haDmJO4y49faoaCzejqv0xG6BlKqn6puNi0NfKeMgwe7Qj
9K5eb52Wqs8fk75VXEZDU5pMl9KVlzgBM0iE08bNrvbRm6g23FDG7Jrkpiys35MuriBClTctlH5m
915ypER9lntJ9uUa6lTuj1b7DPg13CgqBaZePTwXqZaovu2puEzH3BsiUMFIsT7jKSURz0qPevvh
nMrUQdQGhht5TcwKU72gXsDsoTF+Ewb8CpctPWZlmy9Fnm9OJpFjJZgp9bg/hxLjGnApuxKojx5G
EXx04+eVAil/IDYwaoiWsBJmpMWeNBJYg1Rr+mwqjXibFtdYsB4TvNqPStKPri4tntpMOIR35yI1
11O/JPizrKOLDzaBzuV5ZaCfNTjgVjX5Zm76oyRFTimk3MdWqeCbFatAY26OfdvIxz68xph03OC0
9x7v8T1W+ZCZJiILqp4s5zDWcAcXxBOGBI+yga8PBWakKSlqqE6wf6sTsala9Oq67Ly5iH8UgkRm
LAeTNKNUStT4KQlnsOhAMAEuZlFhm2pL+RtVrTbKzQGMMhttk434ZCX/erwfZI0tHTOwcZNFOLtV
CY6CCahPvDb1iGxQ9FltOWpNnfEJB/0Ir5GnsVoVfW0Qb5thix0nW+R72/u3h/92bB6h61rUUNr7
a3PsBcGw6zVxlf/Nu+z/FzYSeXtAGLhpDAIZwz//rUEgQE/z53HPGt7FBBSQ4dczf9v9+lKRDn68
Mdvc/Xq1IMhYhEaV7IjoFP563//bX0nkgDuvetIdLoH3hYCG9/Vpv3/B/lZZPdC9FcH6/cH7saot
N6kJjnS7JAk7FafpK+Wg7V2h3cL8+xPV1gP2PRIhBYxTprOvJ9qW4WbD46JlDIkv9T25nD2RGn8p
In4nWtPyXLGYD77SqV+qiP2YRVkphhaZbBeUt1P4lx/kLeS7JwmxKYApFic9a3QZQ2hc8WIALjl1
CDRoDJyHaDGpxj1RKG6h6n3vH8eQwh7EdByCxWDdcpYb/P5UqzypS84KEDsaB9s9Ovx27cha1vA5
LXe/McaAfAassCQZbLmK4KVvGoKvzbJ94p60/DpWIVLIjVULwi2uvmcooxWL5nDKLnuO+uv4OOJC
slTyJU7J+Q1GzR03mQPnd1oz1h9iqQRjtac6o6hBd7A/o1Bapshje9i/8J7Z/Eei8/cvwW/MX9Uz
PfqyZzS3b5B3fRIIWwR7F2Hse+YmJNgfxjXSJXNLA+2qAejhf8lS9oe/j9HvXIq6gux4t/jriaoT
+y5t6Wj9SVD9F9GyA4KMBLQeWm/yswukjevLfCrt6Lj4AN5cLRgXJEGHaUDl4d+tp5fJDzDVsnW8
tD3yd9h2WKEnrcfwMRizU3EBuB+Ej62n3SOV8y+6jS+2Ozr46AbrqXN1u/Xetg9DJ8UNon2HRcBL
ajqX2cmOL6XhvpiCr98unxwYXD6QGP6jRpij+gGmQcgeubCD4vISPvY54QPS+jjBmM56So6sgu/5
blLAEuAeUZjNEParc1F9utJpdZCtYqboNtARWwrFHgugTzHnAlknv256TZqrWt5yWtYi6Na7Svvk
9CyZ6K0Yn2qvKO3m93m5La3JW5MentOp6bAK9arFJ80J6XUEqb3cNuudbgCF9aDUiDLs3+qGzw6v
eR+h/QVHeTf5NIkUepNCNSNuRQesusdfAG2JWWBwLsVEGV1zeuF7UNxnBnwNlQKaBbGiPfk6k8Ix
nfhZQLA6heoeEp0eOzyETlqTBVocRDF4L8OWV29jtHfYYBPcrDB7pETJ0a0rCurhU9GYcH2iQDL2
Yu9AUjiqwe6dUHK5bQYalIrKzcn7lID3LG9Y/G8fBhgmd2mF6nXFzTMnz+/w6VXnCbqbHPXIXYjo
5C717cxreIx6VnKkW4Bvo6jfgxON/7KNAZ35aN42R9O8zcM7ZizY+XfqS+XJAeOdfE9aUkNSRpS3
D7JnfBKTZ+UWp7DaCR00vuoDslbJGa/xSeCXnlTTnp64w8QyezK/i58i9cCcazOIv4t3m9vW5I4/
yWiU75ydYnkOHxgVbbiTefwxeHBRn0YX+57l+6F7En2IYXZ3qY5Je6Wgzip+1pULzgYznofMyb+X
xTXF/LjInqXWB02GtPoqPgw2JFaXvMSv8JPFokZ7rc5NfY3lc39Tfsvri3D8BfPdbqa38Tjn9718
MPyqOGok8+rQMaj94BY0hjQYYr2uKPCZbC0/Kb/mXwrf3K4u6QddAOWgLxp4/awuiNDH8ab4UYPt
e5ZSlEQByQkS17RT+qzX9xZKrqx+klAhNPcdRfokqVs8CLbzod52cJhal1aH2kXnned3IXdrEOWg
245ogF/Wk/gZ8OTwSqzkXUoPowNxU0RlDOi4dnLU7r+s3J2dtXuQatJnt3w2TgcmQcFfND8aSy5C
/pMQolpf6VxR7MbG9pEaLWs+lus1fubH8ZZcEDENa3QPoNsbdevRmeIsgk/HX1dIfaONoQdvWrZ+
N51VwWcwAIQs4C/eDx/05K49yhJE9Usc4cLg5Ia72deqPgcpUOfLnM3ulO9nqcwQiH1r6ier/hyU
H3HjBBieNO0RVK842AaBLQBKgp+kF6H9Th5c5Q2g5SqtX8gXXHidMUeOLAXStByk4UMJ70aFJeB6
LJp7fEocxoqmfBOJ6uPWJddXEL8YTW327rTIlFfgO15QThJZQd6Ps4IErfAurn68bICi567zopaF
mMu1RyyQilKuSTTcNu2OI+XoqJ8myA/In8dhvbPezVtaGNod53V0PhLHvO3tmyR+0ILlkytYB2e/
hQy5IXKm9tATdYU3fTup3odyrwQbcsRhKCfXUTB6skdzGMF4Gr1t7GaMfaMr8RmBdBo+GVexsKKd
edF6Kn9pPPD4KpfymTjT4susxmyVXxpZH9gCyI/Cz5ZA3TuXSofU51P0a4/0SXtQM9bkN4uvPuq3
xjXeh6ZkCBQCBoWnYLCKnbs9n5ZXyrJuOAfE3YhiBKv6OkgulPDwdvEn2Y6eGDmTCw1HJQVnyxi+
8RVU/lkzHFhtdF6TfJmfL3w4ow9DKS4C/K7MZFoMD2CMg23mUCN39BKH4orCK58ZLAeXm3sKGbg/
i5m1Qs8IzOSig9xnJqXXC5TuB+Uv4b1icsc34URjbeof8MgYInrF0TJYl9pF+v6mPgrXn7gHi5+c
usHlWyySy5XE5bi9PR425iPDrpYcsYDhCuZZhur945UiEDCZuGB2+WG84yVoC9+Me1jGr4gv30F/
MXUBfgk4QfHH9MlOMLlc1cwi6Jiz3O9tfCp9JnaRht5mQtVldMD67BslhqZN31DKuxprSPM2Be7K
MuF+pUXpWnxX6k2c4sKNPd2htU2aQ+F0sZTMjttPdsTPD3oe04XhgEg/NRfmL2A9fWDdc9WvzMSd
jy73YtwXvB/zQfBivHMbdoGO5uCrwb8zKCiBeCtchW/SiUbi7yV9np1PToL+ODu0C6dJu3LG2eX3
87Po/EyhI/INLtVzTWkFPxJZ2uJpaH+r5/xZfqQZqwvTc/hoXHuPHq0wRgVWypDFuTKuzH7aPVdZ
ceFt04+4PMu0Hw4x4OcPfOIaMJWZWMXxpSeLPkNn4Z6UVzJUEmf1GUW71zdezBqloEtbxZmhMjqW
6yG50PAMPvkzw6CEAIBfSw4dW/BT88rkrl3f+BXKO78GlBxzKGcWpr7XCT4fZby/td0lYUJ9Z0PE
c6EGyo2e6PYUvWMueD8IdOjao13gl6l+/FHCtWCePPae6jJK0lnJ+fAFjIAzXLSucs/4z6vmrZPq
s083y3/xtZj8+QhuxRHOtGT477pPLuvQCGiVcj0yZSOJ44vx0dZ19ITkyCpKuPDKRcc/+XHrpaqX
S4FMR78oYhA2R4LGM4sF1Z/u8l/E4k1We9EDkro1WNb5kfgBTD19+Ma82TOmNu8odHCmme44BdUl
uUvxZsBKA7HycUSK4pXncDhuMX16Pd4SKrppFNKpUxiYrw9X4QF2d3KYOcWaRCFEdyH4AWTGjjvK
TOp28CkqO+dxclgVbuGPPdUPi9sgWunuqG/q9aea9EGOjCyVHO36YT5yk04+12ZomLdBTqbKwJlm
RATf7pbmtSwCBGzJ+0TDi0QDnAhL5IyypkRzss0RMVwv28mXyn2J5ifT40uO8K3xWTbVHtOqOZ7l
R1m66MUtQ5RBWGL6nE/ICCysiVMVZn+SvjGdTrzNlODylI5Iwi7x3HjYHlv4MjzDtrBONY1IQoRc
ceiX5Y01e+q4dQOzutbtFht2vkUdhTXmTdz6y3LHyhxVgVxdY7orK2L1rLqi4lUM/qxcaZ+HCPiP
pxTnuPgJWkZ4Zmo1vqXcUdKBI0/hOo1cUj+sabYOhubI5sMfP+mzTOess+m7xWG23OmuVX3MwBeI
8hS+oYAIcs1vXpfhKB5Dn4ZGnpGq/gy7jfKl8hybwHd8yOTmjSQ6UNxHi1IoLwgCBrm+fRC+ta1P
T6teGa/oAbPoaMS0Z3+wrgXLIUwa8LRKXMvLgmpykDNuwwoqKAJg8pGkIHcYrFZmR/xhJoEieoL4
NI1nvjB3HPStAM5Jx/0O0ytrNxsPHfOpTCHmOizSmTEQnEkQWGzWBjnrFBbCExOUo1znheIPt7h0
n3P3C3CnLtyT3Ss1TmavneQn6b1xuSiNAL14hvt0eyb/b7I0ZkBWT4q62iFR9lyc7xoi0n2oHozv
FkWJyG/fGln30g9Mu1RuZRLrkToHrX/OAl4YcYvqJ8UDkmFOhXks3uvqOBsnVXPBScY4q/UOpW/5
ec1uk3vBY23paXSuAwvb1qMD9ijOC8waWZAo1+6t53IvAiZSVq39g34gZZHrDsZiol3fgG/65JKr
UliBEGVtsssFvHE4nlS4Y2sCYcYtSyht/mzjjISOkHh8RAWZ3Xz2v5imjDMGcjgDC1cGExo3VoM+
w27WBbmRS05xna4EH0l2dvdAOtcCqoGNAeEhI3tCkTUBRJYuWPttxmDYyOle7Cytp5MSmwjX6scF
v7nJFii7JlGLi+id+D+4O4/t1rVky34RcsBuAF04OpGivOlgSDoSvPf4+ppQ5suTlTWqUd1qXN4j
iTIEgY3YEWvN9UbsCKfQzKWMNnv4Y2GPvDbSLtaDgiBuPhFfe9kth+eJSbdxTKXXjNMG+7V2ltD+
GMeFnfczWWnGZSkDSGM6K38HLPR1JixT7d3Okwe/s7/JQHKWt8FwlXqXIrbnK0yPyMAoA5k8rIHY
6Ftb/mCgzksRCYFE+4jqWXhm5Qs5AIL5eG+7XRBffgsTyD1sjt7tCxeOeW8bu+I7elqu3PDw21gJ
8ZanlM4uJIYs2o80ArjrFlKCzOYm1ShDdpK7/Ilo0t8P2BdOJbdBp3yRhsBGjPYY7tl0A44dYuiv
lciPckqeqNRPDHvujPuOxjDI+2ZX9FxJvex0zbvJ+tO8jysOnIidUwzNjBrWwalu3Id3gvTXP7nm
Fs/huy6xZCDNsZz0ITrT3zXu7SFy6k+rZrB2qJvdxDDyQcExOHosY8p7eGPf943iVj0axtYf9yng
Ou2dt1kfD8nOUm+ADIQPM5pph1PBdPhJvNe5tm/MG6O/tAza29My3iXGNZrAe75iYaliHD3xm8Yf
QEfXSWC46Y2jCUQHNwrh87f516p5w135Nr03OVt5jzswq+Rpdti/3pCDSwD1sbvhrqzCVO+d9pP/
x7f5rfrUXxnEdLaLBJBmtBhv7fGC7AGniD65M+tF6kvnQvWS3m/otCE8+GDF6CYnlUlbdRpatDjO
VJ9wkZv6IHbLkWM3NSQSva8BSSA3Maub399ECishlF3Kgw9rdyYG7THzs4m9JczliCMyHjrTi8Q7
6gWvafzEPILLpVZmv+eu8UcnWVfZ5JqqD7pbvduBErBmcjP3m+fI8qBXPNFk8VEdI7HQDXYYR5Wz
9qUHYAVVnUk7jTvmqHYA7ZaEX7odARCjOfSE5LT5Oclo7meniILevpVOp6U4MMYQd9Gp2UVP6rBv
Ui/bZalHTGt8y2qqv2Xn+WTIjrYvMl/ba15xb8tARm5iljNPga17Mm4Vj443qwKq1P0M0pJZ54eG
u5PTx21fy0PJ8McL35qdjEhV31V+J471jvgOItud5voQXgwvvjFvJVoKjnkLeeoEoW5+SPaDRKjj
janeFD8z27vbZvbmx8TPAzG50foq3qL34akHxENglNc86RzxPX8x1Nb1RkaPQBoGkWnn+kW5RyNZ
nZfsUqmnyvLb7oE3usOx7IKWJp2JIOaA0RY5IW2FEoNia1cBcvtdE7dQrKN2qTF8Hky/e01fWEXl
NyZk0Q6xXq8dyJxL21Olo8NwAPcPzXudPELs4ypW7hv9Shog2SurfrCUH6ouq91TI8jtAaQ7ZJhd
Uch8hDbyja0Ttz8qBGncNjFFheijnV2JkfD2/8roOeI5V/ON5eOZ8zeu2aF124w18xTPTk5fhb8l
OhRCYzvvrGT6usPN9GoiQaCmtV6Km2RXGJY7JMuufUGjUEUk1ruj7JAdREYwdBMEtAwQA5zdk4Ca
4Qwo0r3lrNpuxGCmcHThyKU/AwYf9urstPBqFa7W9Ilykx368pqp3rr4lPq1b9rXVbmj1S8fym3P
jpLEJ+iEfRr3f7oZ0nkJPjgLVIclzix2jG2W9J0c2dzt/fgS76c/jP7YNUH6NJmbONFTPrL3NP3+
xRZHJBZO8kzsdIQ38Vw54du2ekdPPaMhRwvm1+wneRk+SajC/szu6suge+LZe9zXoe2Gy0HubrLl
vfvJIXhqKCZYx+2zxMtpXK6LHxJPWeNQF1Bx3ICzYyzOAErtIK4x59uXCCid/MCYCX0Q7QMUQFQI
rPIoOmrJS1/rBwD+3W5igrG3DhT5D2tzRCR8j8hYSYOw/qjuWhLba8Q4J/RPNIfsS3yrT9ju9/mL
xb1qcq2NCeiEf9JS8bNDYQ03HeBil8NYAp45Jm/E/NAp0rbdS/w8KjuitYzVTe8lZExsn+3mrX6m
pfrVp3dUWtKu0K/gwSL9YldHpaMlXDNmWvcsHdkRz3Yope54mC7Ki/U2SM6u2bG9v+GS1AKYhC/i
DSYgYKAyqCLD5a5kzPsovWYD6jWDRF9n+OYIsAv8KS5q9W0YHFP9RrufqSeesEqr4zn7UNn3Rv7K
KVI5SoDX3A0xsi4uebHlS/1Zf1Zf9tk4tuzs6WvcIhdALaA1DzkXNHHrozP7lCrfqb31R6bkal/Q
NpMCtd8y2nfG7VzfRfQXjv1RVn7Cm/4zeapfan+rym7Dx1LbQ/uPGgenmDID+Ay/m07natkWA25J
0AZK9cki4+4bOSkS4H10ojVg+ltwvK+zuDlUACzA+2Q3fvbO6oxcPvzUmKHbad73+xktgrsdxz0r
SXRHeXu2L03jPNZBdcnMV8LSrUDWPYDoDuKNh3v7Er0zr4rBLoBweaDH9vzBAEhsq+1z/EIJlfIu
82sRoDZP1jW3A1KciLpj2R9fzItRefTFCaXZsQ7bND+dFCKH3+3gObzMf1Qav+/aPfbrw6A75kty
nB85E7+b9DqWG57vWY+O5v2jLvHavho3eSJQ8RKibuhc6ZIdJajtTsGpEF5zOBJes4PXSBDIe4Fk
0bnN4v2Ij0J+XU/CFUeKM7obmXrXT+E+mw69/WhW0k2PJ+LXl/QfPqdJ22ZB7UINKZt2EIEDcuUe
Etq0zX0WIvsQeI2MPiacXr+fwzt+IhOLG9U2woo3dyoSCRoyaktLcuP7uX+/UmzP+fuhHo3oHuTH
Xi4Lt9+AAb/f//vw+9T+lxKwZJtZYYY18F/fn6mtAuQM0T5+kl4SzT8fou3D38+F9WYKjS3jw0Yz
5Au2w+ZAQN+/n/pf3/n7BaNiVvT3KYRfECmTdQ+GYSH+AxTEoHYfEuN1/H3Au8Dv+P2nwcAem872
JeyBneKbOIV23Ryf/j59/Pfv/vs5cuzwYPz9+Pc5BDone2410DD/51f9fv7vh//8V1zE6Ne3n/r3
K5keayhkuDX9/QK5M/yS348rjGWOUtc2NDt+9n/8+t+XjSIUaz/AkE1kTQHJNV1ABPVRRtH82nq4
SbkEY23T0GuKQzo2YENNuL6pJe9UrTlHBTOvJKV3tWqPRIdTj04PnWLvh5rtX6bpB4m0Fm9APtEK
ojI3sIqIrXuo5xBD+nOnq+82mZFLiY6yl2mjSTa6Wu0l1kBnaYwsbMlGMKLT/1kkEkbQ8paubKcr
vWYLV5Wi0DEe9WAclb3cIivALGHvNQOZbJy95FM6Y8QzDv3SosGTH+tfrU82gkTU5ydwP6yCVfow
TeupCCnP5AZgweKlyl5NIdnr1JZNdk2L1yiiTqHLMbF5g3VxkDryfKu0oCuXt4HdwkCIk9u4KwJd
Ae2iadF1/ZAt/WgOhCYAGj/qRftUJ9KHLEj0AWsSRp/TqDELKtk3s+DY6u3alpWLRoXYb2igviBR
zSSszRMrTZ3QfJ+Ri7rAt69IzSKSU2uDzRHqSHYATF+5ixj2WxQh1qt1GjrVNErnOCdd2vxe+ln1
4Kv8QUlyliPzNSIF3VMHUArZl6Icoyn/Kie4HFMJ858cIfSrw09cWp+MkcvTIGvjrpLXeBcnSVBL
+7VBmghB9oTIHpluX76YS8qsXDm2zYKVXhyKgjnLGt7MiXrftSN8DdVJphZ1FHa+jIlQWyLK6oOi
x7Y8QWzeHB9Yzzno6tNg70brUehr6pD95A/GulOEdYroefbGO4fps0P0p9j5raKmnzrVVj7bM4F2
ka+SR1fT9Sg4ZlqqfNfpgEMd/NG86lR73ONbRC4csUWYRLlDnyejPj5hwnDCXiFPG+ksmAxNePV8
B8xM/wJwQdyzcV/0yysUbvqg9kA3VcvRGZXfSlTiGxmk09RVHpaCcg8edTeTaOEYA3sqeEirTmGZ
ptJyiJv0T1W4umrKXlRMMFK5uy69gVVj7ObDmKU3M3ogrzMgP0tt7RTYFS5JJ7+ttZp5jWpJ3qix
nyzU5xmf0aEr1nfw4SwpG+Ev7FoPGYDkoQ18Y6/P9AkkTI7yMmnTAGDaN2cSwVL9M3GrH/0ibkOm
0rgYVXeV56d5Hk9jjvdJNCh3xyICynlezOgBjMyxwClBx4r2B46T+/m5LWjo5PBkD8RW+7Xaq26U
6E8aqDWnMdSP5kvW7J8mK8ZDVnG45mbkJrsAl1fCYGr44faycPMaNwBzArWomVc/No5KLF2gVQUo
fMML4teTnfbfCgFwWMa6h7wWT6jJAbSpqG+XJjqvo/EhSuQLc0UdzURsJTrVl1qZqcVS/UmXAvie
NtxmcmW52XpB/HxLvCj1R7vYgR6FP6E2pTfT8GooLHMNeH0jF8JXNKbb8aJYqNHtEkvQT2uGZP1O
3MUt664NO4oMQnHK8Ufv1gfUzsS3RmwLiY+b3bRKT0J0L8nA7qJQp56kqIE2DIlkXm4RvAMqUClA
QRsrmGXpOeba5Ogar4mw60CR5LcmkQ9WtDCrFIk7DOn7MikvY4z8S237aCdL7JiT2MCcsGi0h5bY
DTv4wJ04G5ZyEonasaORL0WcU6lO0bX6Htv6T9gz54EYtRZHLV6Jm9YT041JgyV6yB2E2fnqCC/I
NHD3VCkTF9xmR9vCnLQy/TQk2p4Sa8++zUM6ZnNyjfPm3ai7p6acLhzzy9qq+4aCdh5SpqaS/BJZ
NL0y+xE29LVY1x24l2uiw8SUSm4MrbnKgEOTH31+0KpZdyJNYI6o4quqa9gbRU5HXs7cFDCbo6Iw
dSVjRNElZMfQM+IAx/xLqqwYcXX/QyruCFioOUR69pmxeLu9Fn9a7ZoekAZDAAzZ8rN+501VOXWm
I0ZECmf2AHSSHwg7y1XpOfvXCLW6bhMNvN0FkT3gRrPGhPbgkPpp17xmcz25XV/ealeNTohUZ05U
fBuFqrp/hM64oInf8v5TxCuXuqxOgF+Im1OK1Ueof1SLO0zLl2huugvq6k1VSkNdqfBXEv+0Dycy
NMBCPxMa9WmoWu0RFMc9duvVASbER5y7UwWMtlmmp4SMZ6pT+xbZp+qECOdq5p71goBd9aUcS+5s
moSRE35bZnhyKzrm5DoyKUPbO9fVVSuZfSHFLfHETi/yTK57Am28rUKQuDP4icQ2XuRWpmKXS87a
oacR0maP8qp+VWPsV91wtGN3jmjWkl8S5DniEhMDuJMuwrjRUjrpPbvPmI6YXxUpeqMwHw+lXinu
1LmadpSGG5OMLleTGTNEoY3WZM73SmaE54iWo10g+jS15cvO6U7JHS2jLSVbGmnoZ9alGCrizsbB
5q9lTlKWMwHsjUKjvS7vh67pglGXVwc8A8oJ9SiHMOeUZJ69JATr0yqgZBCH+d1QfymZ+CeZ8/9X
/KKCCQtS4f8dv3iC4jh8Zct/ohf/9U3/YwVT/mGbtqJi7IKtqBr/Bi9a9j/wh5lCIfZH6Lqhwen9
lxFMs/+h6KqNuF+GF6sqMiDZf4EXNUiOOMA0G4eY8v8MXtSwtf3vNjBVJuTOMmxNY51V1Q3L+PWX
BawJLW5hf0THafbTX7pJ1tSIHQTOsKoOzySWHoEQgu8xdSKOkMGsBGDu5fkukbDVSNN8IKaPMOo2
5f5kIsvJ7WqmIUOvWUy0E3St0NFFF2zIZzwPWfqQSb3hT3OBvgcUIIGu9OBBXxymZvpu1SBRhhXn
3b/fkn/hJv+TeKyygvwfrxNEJXk3yKVUXZH/2+6GN2cxMtUSh7Bd6RYbfTAnWcFGht3Or9ebYpH2
mR2BYNnkcdEGHoiA7rlm03nkXub7UpGfy1A7roZcEzJB323NUnT+re3Egngom7AtQAVPojc7Vxmq
h1KSP3W8ONffB0TVZHLbs+yHpLHqTIZndTokUoF6sG7cviTCCOl5UQXLmk0n8lkPC3igPeTrxqeC
oUkXqqiwuizib9c/Mq1ukFgtNoOo9tGSYkLrtwcbwAOBXC7bSmaL20PXTwRyZ5V5WKW7v5+2TTLZ
1yIq/bTXPALL1j16/X9R7uKkpymtYHPONsjB78OYQL7QwvBuTiolCI0+YWIuijSoQu2t2tfkwo8V
PaZFZ9sPYRQoHMPOSk5sP43V/hgPHLPSNhHNC1k+1lIU7UphX5IK0CBKaoy/GoQGNzLy9UvRC8LM
q7s8mwFiTLHFrCq/F/kYHgFzoqYRWu1DBGBsv3249rL9Hw+/n5Nq0+v0hdRqeHfYYrsrHln68px+
uJ62fiG0AijS2Olyje2eykTIVHiyU2VLhHYGRcJAu7XJR+P4+69lZRTfvWRSMwa9Qu9HGGFPvy93
Uc3u62i1UDNOgPdCG3N+x+XgTRJCaitJhKtrq81drPlQs0HxfwkO/8RXQMORez61ympQYA4jkIS5
tBqPtf/7UAs05lpUJadRMhJMg90coPV9/v3U70MUzXyxWCXEo9rdKm+cynwYJNhEPNTWj0ISn5eX
dodi/73OuN1U040wOKko7kzSv2nfw+VHLTQZpCtEyPra9ZRo9uCPjXZqq3ZTklawOtV3S7zJQ5eR
wSWX/8QfSDIUjpqwJafSmHhJCFdRjaaHvtZpWiQIQ2oISCWAgXY8/dIjcNMjZxgtxuWd/WyLtAjC
MuVUpWzvi1UcurTHq7FEIiDv4TFKW42GXo6n5ToUSkIvLjvnQ5HsYFZ4TLWtvWobRGoz0TJTCgEp
n9Gkyja/OhEIorO5X3YScTu5LLUMJVE0Se0yHcrwfdAHBTGDxV2e3s7uF/6hbcSPGVo7YkAmN3gA
735BHjUWUyeWACqK6oXvJ1cqGtTjKubUaY1h9uMGqESPZbyHwXFMbS7RYmQiI1dsAVVc5gMja93G
Pya6U9ZUiafW/XOb9B9sWKTjPOzn1VIOoTUzWDTH0zDFOfvL5iGql/FkMI0BrRJIU/nUFCsmi5ob
eUfcMK4OBkiF5RsRk3SRA/+fYi1QUSSbjdEhr4mRT0saXTIOEWexTatCYcVTmvK57EURzFm+Hsbo
q2IPeGy2h5zJ2iQvB2LIa5fMiM79XSi5YTZ7vRjp9OAyWOfirsNR4hVyhkUYpqpflMRbdw07ZqQJ
fbWMwNVqVBLzbCCvQBmt1fmt1GkLmAtVO9jRU1zP2nHOypPosx87Yoy6oAfPQom23fidVnIwrVEa
WGpKPsYUY4DEf2bqSAIVhcF9/owtszrEU43OJaSQg0TjLEYcHq0ENoqaCuzIGq1zbCvHuJFUYMHZ
4xQxoW+0p1LNj+tiSSjRm0s1NHTErfB7MR/0qHyn6Gz8Gj3qL+Ujh/OZgEgTyPBLWRZ+k0frMbLR
FbaAIDwz6jiFW/EqiZW/kpZnauo95wPtB9hBoTfEQEtoQ6iq6IKoU5/DRALLaYb3pvbcKS36sVzq
Arui0cwJcT9mFs9FnwRZAFMKeqQaR6Pfq7imJLk82C0aiDiTPTuUAW82g3FR6IfptIAwBcqVt6Cs
5M2ZjMzYJzXNTeyMfi5pwi3tVaXVyc7EbAksHTi9Su0+n/WZZE75XMTam47UKSVgK6m/xcJw2ZJw
PXep8FqcKLZSGmeBRGIphobKH1NZZo1MG/gOjew4oh+l2NcSfK1htsJGbHFYV3Ln08CqA4sa3Akz
lTncYn/OKZl/UhberVE7ODKdCc82xtvajDCCZYeGTU6Qipwce6wroOzKfUdSU4t2r6+XfVowwVHs
kIldnnlV0ryoSsyQw8aDqaGHbhPKl3hsP80WSYMWaUyfISz4hZRCHMnH9ZBJYnNTQoqZFt8Cg+SA
wFT2Vbie5xZXTdago0RK3GkbD7MmpXiVbNajNd+FfcKE1UY9m9vN5NrEAo4rtq9qQWMHtRT4C0wb
0W1fT8WlKtSjSv6JhUpWEl8hmZQeK4vhAozzDMHzlb6OsEQny95sanBrQKpyA2Spybh8IKSSWW/5
BqflHE73bDHwc1Vag3w9vE5CbR5EnZ91E9Nxnttui2vHbzU0WyxlgdZXt7MqiqcStbWavQi4/U4m
JuC3qiH8sW2vKzhOr8qORK7L7I7oJNSpN5no89Z5oCne5iS21tVpGN+N3nhOcpwubCyJhU84LcEY
S57cA+uo7RVHPNryZCAoqeft30IWaB0LEmdLikKZzlSDGRr8hKwSm0oM8n1IJ/R2iqw3TP+t163F
4NNtzXBEKbb5mtt17+qlhBWwI1xXXeCHmZb5mqrkIYQDU7+4EMoVsL56LeJpp1fhK/gca1fX02Mz
pamnjfpPblKZLAmDNksOUpuKjJpm8JbNX5UrxoJ8pxSHtKYV0/1IWa+fBgDemBN3vWXQbR80vyyB
uq6JXn1UHUJTWkop95iUgIQK7CZRI0w98i5zC4kSeAhreMhRf2PaDbeQR10toMjWBdbx5mypHJgk
bWy0zwdrUhCL2Wyi5Wh6X5ipT9bybKHttuaBgf4goeXuOE+N1RtFbZ5MzCt0+/50Fqrpbi1fdYNx
WY2uQOgVWWD07UqpK1EnWGhKMm3xid0SHyZda3Qoa7Sv4DGU+MmdFuyJO1TLTQ3qckcNyFiLFnlh
8AC+ujgj4Gj64bVqi0/LtpB8Urun3R/e9AcYVHcMKHCx5cV1k29suJqgU1O68rZeuLXyRGAXdV6U
oohUvHkp0TPby+e66UGULN6VhhY0TeiKSL8zVxq+pakAKJYVl+h0vIKzfRuFJTNU0hMGgsvz0ELo
Xo6WC6Pzm3Gh0kTibp0t4Q2lepas6WyJDLZg326UUZsQ24EusUUtlb3iQ3QkM/0QoGDdWNcOo9QH
PX+ylwlohbTur0oVMjadIoOmFJIgfHLDLiQadwgbp0rUhMIhTjBZkMWnttVLv/yBXAsxvBTENNst
DAY1dtKheVLV+RkL7mtZhw+VisPQ7pnPAYELzLVo9/b8XJeIKwFE77Ul3CWx5JYpDTH8wq7Zgh/i
Ck60snZUBY5OR57qNp4iB9WwHAr9hMupD0gUSf1JIehw7vrLWEf7iHc5KK28DDIaIVGzUQgQBBpG
d9LW/Llp6gugfx/KGDJ8JVp9fUxudFKKMf+r5UmBRkAe+Hc1fEyd+sT9ZqfZhfCEMfzU6nho1pnz
NWEa360r0tdV+gFZMAVRQW95wn8t4Q0hNfUkZXcrZfZ9RzlG2qjwymS9V9TkPm2L0BFy1Hux8bWW
bzRQCBkOKYNGFcEYhWlk1PcxOggpl5+KMJPBeJQYYciWl+v0pZEReYqRXlRkrYcyZSC3QLyLe4CS
A00YIsacJY54b5X1xH2/vguzi2IcmohWsqi1z0nJ7ltMtbsiJ/m3NpJzuFhLYGTiqvb65E9Twzrc
aCpLSnmE6pU4TXQgs6zZr8IegskEbLs22bxrarAlhGoT/KOA7TCnycG8dlAzVIFLjiwpRD/kabJS
eUk0MoGzG0eNUg61TCEZkfrW5NWdZkzToVWuU0Y93vKaDdxoO7000VugAxGVAUVe/UPWKQTebVdl
AAagU0VzK0H70jEMwhg9zxrJfmuqwGDuXs0qup2ZuoYgCZqCIqaNedFzocNFYS3sgcj5dm6/61qt
njtCB1Z08Eg8VpTSt+XcPKtFFDnMVGaXPDNW8hyhUyF9D9J+0ezMIzfERmA7OmWNadeWyeQubek+
DmUobuRC7iS7LYLVJF64bfXHrNkOKWuhsMgyCWuU+nPvmSUNVAD7MNVKcVtJWoJ/hZp46NqLNWD4
mweGSGqifkTlOPuaot6WK6uXlSmQV4wnmDVnubW+wmi6M6FluyJnldBzNfez7CtVACiNifFm6Iym
5RiCvV2htd0wmuSPZnKL3nYtQaOgp9Mit6lRKuW6qAL2Zkyz9fHC4rhGVI6RguIp6S95qVEKLrUr
zT/DkrxNCVLESFWe7ZYeyNIdh3j6IiuwPiAAZ7aQ7OzJCJ0Mgzs476Q6hdNWlCi6joYx/xq6+MYu
7K8KZSf0LvydeRV5FRkqE2QNG7Meh8m+VRXtZA6EKZDfkHfLoyRRc8hYUpLuoEV4wopCtLs2r76M
ENpmJparJGSNDoDhKx2TkdjYpMOr2Il5Nei6z4ie1cSrw99Qi0RH7E27OEmTA0HrZFvKzAJDWwEK
aMCUtjJKeLNAaK4ZWQLCJtv1IMl34zwzuLQJHRLRU6klFh1p2oZZdl+X9Tc0rm+VvQgjPtWXA91c
3se5Qw+Ymlz003s+WA9JqzCSzS5qOvI35Ey/tAosuSTeySJx5EnjFjabNDxD6TUn8bDT2TjkZunq
bfPAD6ZsIsrP76zsVe4mH5e97cJkmT3ZosjrqywO+n4Wp6p/S/KpJBWMOdwCzIvLuGSrSw0d3YiM
sJoyXEyKougysJeDz1YPTplXxJAwFEtT4S4y4/wKlg1zKtr0I5tLkS9IzqKJ0SsVtkFkF0IlK/Wq
eUhwG9WP8C/TQBTqFiuCNiUeqAHD9bL9B00YoTbiERIg4rLOgt54o4PI6TpD41vQ/wwUJMuwHkjP
eq3gooDDrE5MSSzsmk5eg/no5goQ+MzlQFkwoKFNcLcUJpf/diCZnbxYN2O9cjDIw8RNxw5cDTtX
ztC9G93MEqAJR7LVd33FKBdm4I2nqoa2wby3zu0fkBgPxCjUcf4NXv7UzAY0b02ltawbV/JcAD6M
PeYPY2UKUcgHavvntDJ3xLM82ZpYiGFGAE0R6WptCGyiCu+Yz6BkoI1usC3C2JLjdLT+EEMpu+u9
PdrukCrHcAFm3kylcOUU1ViZdaGTbLgDfWPfAStTx8rtaDxyc/xKwIB4lYrUTTdB8HSZyl6e+0Q0
z/OeQITYCSeZi405V9iFoTstOhGHKmIKuZ4nZ26EEayDtuntNBOZRxztws72aw0VnC3qT9BGoSfF
CVn0XJHR2KFyr9NTHA7abglj2icqN6T0uY705xzI6262m5t6kr6mqeMe278n8Yqu3NxX/XhuDQhz
y5k1ZBykB0ZrzF6T4nGJbmuhoyfrGZSNNk+b9uoQXto5pGGH0xO09fvGVRqDNVumH0qLWGrujRRl
rEWqiEsoH3CLWcZJb9nMSDX2Iad2WiH8cQCp8p9mZYukgCJncaPkrqc7qeC9ayNMlj2L6Bqy0iXs
BPKGwa4FqM+bwh/qqhGO0XLf9GG0z7MQby5EuUYCpNp2+86ubkgQ53SsxnlvK+uT1swPKAZue0uX
vVjE3zUEK1F1mTMtxr2RN896rN+RmKAZw3Nl6LedLKANFc5MTWHO+YkIkode42oZqfrjQr3Hd4J4
gcSEIkSuEaHamtm1rtgEUcepefgWsrshCp1WFdrQUmL8x2S0ndi1yCUrbXEYqmFPXOKtvF1rWvXd
tOVLZbKXWGd2XGP/BWdMQb2LHptd+bUfupqg8/6xRXQVKg+S0JESV9JP1y9nK7JwMUiD7nL2zEDL
Cu687fwF1Wtvwq5yR0SkSit9wF7o0XpLM1eG9knB5k4JGtihi14bkRyWITHZRA+y04/JtUPMkIof
dcwuJmGR0H6ij1izryE7zqSqb0Wp/0hS8VBtr1ma+ieB7L0YWMgtwNeKqWAi4p1yzVRnXJZXR7Lv
EEgiJouJPtvIHvp8yDmKl1o+z1GiHrS0PpD1hiG0tcKgBVUVmDKsG/bBQV4nU0D4GCax/MgOJN8Q
FQusim6DVuQbvmKhktxwFgYCSTUBcBFvqItoY16wV9gQGLT6nqUQKEZOyeEkq8KmAzW6KHBvzC2y
grrbkk0z+TYqa3c0AXuEeuUZG3rDgsExw+IAvI43fcNzzBuoI9yQHTnsDgaHQLM2nEcG16PaAB/J
hvqY5e4UMst3KLFpYa7TV9GjoRsHeMIVSsh6Ym8uCnKQqiSlepXZ05HR1DxngbKhRhBqqIGc6M/W
hiGRRlm4c00QX8akW4NVkm/QkoXTyEk2kImyIU0s2CbJBjmx1+ylS1vLk7r7hkBq1AZx/jDLRxYi
4ecbKmXrPu2Zsr5XffFkt1UFqq76o1PrutJdLuKzUqcc6bJNvLgf5xvEVn/6GPCUnujKrloY5TVa
Zp5DinxqLZhChT0fYLfrF33lRGishWGyvp5sbEVgBdIz3DesuswK1YV7CCtoATkm3hAy2QaTMTes
TFUDmMm1aHLDFehMu883BE2ywWhWBZHRhqexUHzJk35Wh6yG64CTuCo8uy/BYS00KntKS163RtOW
WfOw4V3DDYZDQqjKWPZRlYfQW/VcMMNPGB6P6XWRMPyH0fw4QRzwqg20Q3fcDzf0Dmuc5TQl31dP
2BBLgp5WAWZq3qA9BfQee8P4JPhqYrg+9Qb4oUpm+fqF/pjtZ1LMf2raMkezNI5mnV/zEnH4uI51
UIcy8CAhJj9Mzc8WUFRnWuFzaWkXMxo+Z3o/p6bCLMdcrAuI8XbsbpO3qSMsiVBLMaJ14IuokQRU
iyOd+I80Q+w/qijj2Tiu4JSK73Qxcj+ESOioFjsCPUSdKdX5Hbgd/Swy+nO0r4MsVfIdL2Xfz3l9
P7Vc3DMcqGRspgsBAM9hKSVHq54/+rRpbtoS44IV1SCLNoiTudGcNqzT/+LuTJbjVrar/S6e4waQ
SCCBgSesvmErUZQ0QYgSBST6vnv6/8s6vlfH/h2O8NQTnKrioVhV6HLvvda3EvhOC5wnaYBPNkbM
ngE1MNXpLm9Zxblka9wti0uKripNwDGCBUfNx0GhciZ/eicnME1pKpeXpXq0RnA8qV0Pz7q0d3aL
jsXvgSfbp6SU3qlsf7exNV3Zeb+A/huzysowA8SVhnWl7FFfVPDVZSZy6DKW+Mpq1vuh814nMKaP
Yf1QugJa/8A6vDjga642RZyNu6li1BQkHSB0EnxwtDVBTnhGDkyRwemV1my3dw2uq4PbpYblJV7S
l3pJ7nu4XjZ3jwzOV2aAX83EHlXUoOENBqY/GgMHq6GEUS4TmxP8HpEE5wYjhlixYQHcACQCrxxb
Q0USCtgxC/6YhENG62g6cClE34GxtjSwMg9qWWTwZcKAzDqIZhqyWU+NhGyHWzyMvy+TwZ9VnJJO
2P0oMzfAVAtmShtYmrZDpCzVZ8dg1CIDVMshqw0GsRZHVBx2Jp9Xg1+jqhsZggF6iLR+q5kS7OPl
LV7JyIppoq5Q3AbHfemguiUG7+Ya0NtkkG+sIAaDgIsNDI5A8ecUkBY1EP5rSPNHYdBx43RVPX3M
HAHehkBqCeEX12qWJbtWIJlRTnI/Y0n3DJQuMHg6bUB1JM4EW/QaxwqGXU380bbNp4dJrJyTzYN3
tmSICSZqsC0aDJ7BB9b3mYHjdVDyQkUL3DfVZJKBY0ZChmRZBZiBug9p8T6TFDHymOIOseV969AN
BUj9s4DNlxlInxtVlzJsvsrJWB0j+iuFv6/IYuea2CVHCevPM9A/1nfrVhgQoDJIwNTAARMogQFs
ixgMoIIEUNjomyoM4oqZnTPIhX5d9hCBHKS4Sg6QtPagbn7MNZw3UVeCVuKAjQFioWo/8mlE+6xx
r9giRNNoSeTO0VNbuPJqN+VLllHgZYaFyKn3GABHjDH1jB20xMUK3ppi/FElU3LNmHZvwVx7HE3Z
3tADR0NdXAx/0ertkX559QiSt9kR9UrWt29vXexvo9svJ0Ql1d2IXYKdN39W3nfCFx60YT4yfhvO
juFAcisRhgupDCHSNazIuGAs7Rp8pOFI9oYomYOWHEBM1qAmQ8OcpLGYb8eai0BBeyYdTN+e1Ly7
vMP1lkWM6/25zLbfoHVVb8ko+e1ugAs+hjsCveMHEKfTpe8xgLVGbDr53OnBS0ZZdS2cqduuuuoQ
/DXOVujpZcpg4GWf+zxbd2lDPtKEbxQv47zv7QS8g2MJ8rrDnb+Er1kuu+OsW4HtNrHhr1UHIWwm
N7b+ybJh3fYG+imgf2YGA6oNEFQbNGhtIKEptFCEuCzuDUB0WkGJMhZDfwtdNAZOC3/TegHBqfhe
QJAqAyMNRrCkOXqvNn9eC+k/rhpwabmqFw+S6XJDmt7gphD6RoM7JVwTvSgL9dmgUCMDRc36x3b4
HRlU6iqApnbWijI/IgsI0QNcmBLtLimE6rlSaL3GpTn2EW25KXa7x8F23otlyXc6sx67YRw2rPiv
lkG4jgbmCpDu6GN4tCWY1xa3h2PArxME2BISbCvUNR/BRhtCLK5+hVnD5myqZePuYthfqiL5DoLf
ZnAmeQDpigcxsFj8Gwitk8CTMFja3gBqpUHVBjBrh7cUfm3ZDiyR+5yke/db6FXlL9cvzl6xg5BR
3aeJwrrkDgcFP+3QWlxeakC5K8Tc2gKdu8LQ1bB0vXHCVzUTTiS4XBQoaDbWavvbsQroSGssetP0
UkVcfnqsnLDpOuDt6CS0G7+jq81AOCEKrdP1PrM62vAG+ath/3p+nOzTubgOQzbcBRQOjDdmNKCx
dcrrYbw4UIQHgxMe5q+twQvbBjQMaXUHate+AvaON4XBEdcGTFxLEMWIhhNKUsWeWqzvtIzleSrW
Z38ywUbT+s5qA09b+yM38OMeCjLiX/xABoxM3Q0cB1ZyZqDJcgGf7Jr1jQ9Dxe5avaunVD3AqsUA
xA0vRUL7OEerosfQH3ArCxRYzNZ+pkaSpYw4K0WlJYxci6gKiHUouBRKrslIuvjz3b4u8xfdrU/r
mI2Pg0WTQip2Z9qs74wr75WXpx+rsk/UeNzM4h2052XLAqd7IeT+atfdtkbP/p52iACGAEiDXcUP
nhy4960YrGKXBIvMxZkq9D13DXx+a/+IhZXd53BKw7FpNX9TcK3o7GBLk8BD7TmAMElonShtubu8
CfRxjOojU3eGxoKudjnDFQs5cy2n/Bam5aNXFfipRcvwBcDR7GSflH1e9ZxfbxvLSourp2DA0zXe
JjXHQoeGg0Vsx1QyA/QQ0iEodTqc24piXhdCMzkKqsuKZFXkatyr2v+uK8XsNlmJHLAbrprMFVEN
MInoGvvSz97XuC8vYZ6M2zSJH0svLcjYZF/3DN9LH4lu3HvoSMyk02FeReSkeCXpxV0eW0aEqERZ
cC0huI+KBj7/coVu3Ic6qBtw/QTRdHVobenUFUN4tjqaXoEHvNnzsXRCrN3oySLEalR3rsrmpwxU
nTuDCyDK49EP8uoAg3G/grvfNSwDWcR9zOXK3JI+5jQM484NmR74dYxxzMeVXzswG5KFBQo8tzvp
TBd0KeshxLYdizF9IB7mJbMLutbraLFMDmnc9ZLml9+j7pnHaQ8ppBMAwLo6AxDkixP04+bhtrFV
utMaar7ngtGq5ULTP7EP9cxllp6cRBeWthAhadsvIzypiC5Og09jKIPoYbA792nOB8ho83TOXFqu
7ohFvox66IzKpJK44dXFHL+WZfsUj/gHZv9c+ayd5p4JyBIfg7IUewc9wRKvF2h9X2JiG64i0fGB
STs+GDv/EXgS2HFeZ8x2YlSRCxJqMaVvFYPNJYfT1YziOs9cmKq6OVlfUol2A5LluKfvPB01Uss7
0mw5ydYxOeQOgXsdxIt4ZuUdT2PAGHpcX1wInbjn3Gs8ZMQBF+tPDOyDkF9ql2VtjSO+JNxw8Yfi
mvYBeTXsH0ixB+0XxRnx8VNMjdCKoNmFBEhucMdYR2+uf7uZ/qUaO9g3to+8XLWSeJdF0UGRnAJr
BWGWo6kS3ntehAhtipQuJvIz21LXrkWKQrLEKcj8b6XWdJcwFw7FGn/C2AGCs8B8LLky5q+N000P
iL9ECknLi1GGu1R0ZQCVg/WAw4WfMayRBGPSqE2zEOALjoR50xXpsRbs9I5q4S4fGajpll8Z4mAv
Zn/fr/HTwICM9t3SQZ5ukAeWBQOOBgDo5GN1HrpLvIp9RLPwbiBMZtsm9FDqvpUs6ra5G4iDtah8
L4aZdyrpvhXLiTEgw2qWBxaTXXiZL7GOViK5tDzaJTZQaym/+cFn12E0ZI/Ztco95jUl3Q366mF6
8tyy+F7kgmqbHlDYLy+U/NGpN8x7BwTN0kYCDXHbvqjAplbqTnRb8AGQ4kGjwjtPVUgrnnEENTIg
ucxeHtckD2GyPFddSaU0J4T/cLYSGECHe+pGpqAUvT56P4wBq+8AlkjtZevk/Tc/C6yjjYEuGrT1
2Hio5COP6+5a0DazA39HmlLyefQnwED1+gzHXgPViFBhViMIAw+7cbGGl2LQ0dG0vOc61Qfdy1/h
Qm2fh+VxnCrnUMr2jFhtOePj/JI5aU56J4Kc0Gxuj6Q9LOfeT7C/rPbY4dtmYOrMHXmGSFhum5sa
A2nCSK6kPTOETtAYtbcUK4FK6a9sq1ZXLFgT6inUYYQBQoXyG+ZC/8y+oiypz93cxPveCl556wZm
ZMIXw7mk9el0T4l5dnsJ3vW+GcPpSDKIddZYa5NcVSRErgypuGbQiM/6PatOSH+AG0yw0y0ICk0h
ApDUs6nDEEzPyzCe6XAPf22+5D0fOjDqM4Crn1U79Pt09Ne/XgpDZ9rc1Kj/ZyXQyI0JY/+X3vb/
S6BHKvhfkjBuv/Af8ufQ/ofjKeXIQLrqj/iZQHpfCh/tsUK9IVBG/0v8LN1/eDYHvZJuEKK/ln9S
MKT9D0IEQy+wSdSQyvzW/yZ1nkiO/ywLtpE9e9L1hStDm+LAdfn53+TPS9H3Y6l0cKa19obNiH4Z
ayVG1puhCauNHaVfArHAYrKwWWv4vUnt0WldxA8rdfXOahYWe3UFM34dr3XwPcGBcHIRR2T6FeEu
3bD890K797gsIQxlODSWQ5At7LBltI4q0+Kza6+7uQ7cS223Vz3iTxmm16hF91SUyBgI1aCDZrvP
i4L+1+HWqKfyrGOt4Q9bE6kGEar/KfgkaxQxbQ9Kn8BA4gaDa9yisaILdPJqNMOuQX57kUSv2ro7
i8Yp4gylT2WmOoa+/lsSpvZjhUAFOka+q5msPXgKHZmP8zaqpfvclP6H8lEldMn4ob0e8kXrXTXN
lpMMsLvMKwvkvANbFQGQlhSjFymX4zD1DEpd60EPeDVMyeFN0SEqnfk1w5Vcu3QW5VC8I1C/VJ0+
xjTgnueotE/O0HN1zxumj9lKfL1ID0zqz04/2vt4hNnUetzQGmrWHJo38+VH8n3JfGZ+FM6aDgJj
1QXFbFurFRqmEHdVvayXNnMJDz4tPU1jbnaH2TuGCTYfVycwjGq9DZLl3bdycV2GkEqJsCnQ6eWD
HAfnMPs5kJjyu2y710XowagrDnhNwQVE3q+mZJjd5X5HIF+KVktwew7pbx+WKfNPVfbUd63gjs+S
zVlfkLLie652qY/pxvGC9JBrdXGTnRAjU08yjXe0auCfSPnbddFXRFN/QQJ1TWcrvOJX2/tfsr6M
ue/P9/kM5G3Nk3fqwXHbCvssx0yQsOY9SBbT+9LT81FXH9ADUVnQfN9nAHEOdjp8Q7sIxGvFFjb2
09YhbO4khHOZGiSGnYrzXeq2JUBQk1Hhde5eI1gbR/WrrDyAPhI3jx1HvxxfT0fXkM4z5iTbTC96
2zu639SWevZKzM6j4ZR4sefsyRBGQZnMx1yScR+vTMYjqPXV1J8Kqzp5Kg7RPPq7BRBkVUVv1fLI
MjZ+9omgA8rjJNDeMw6wQ+MwxamDr57lrpeFBvxoiehUiPqZibx7zxxpvKbOb9nOOVTuIdp5JQLJ
1oooLkrYXkq2F9+Z8JK25ISlrX0h6HA41WFbbvseXoMPgFAiDsIRVviAPH5ac9cewrH4Fi8sTlHk
0XDC7H1m9ixCBbJeRNcW0x3EqybiqFvgyCBDy3tuJPjEHqdCKk5t3G+GfJvYQBTs7UAvpcxleV84
BX0d35+OZejvfUyrZO4QXUMZqvZOHMG4hkvZL5139PpmPytQov4oD0SVxpQLeYxmM/vaszaK1Iih
yoPY8l2Dftp3tMFCbMZkb5PdtSw+EhabDrW+eB0lZRNx1KTld2f19HFKIaslBYgVgZbCrrrnXKy/
ZWRvg6y4xBqsSIibQ3v2R+DHJ7+y6GNFxGZEtDDmtPjJ+w6AsKgTgWLQuZoOYlTpglOsKMDgQVTT
MiN06JJDr7/R9sai3Fm7rhjZgUR/zXbyWnDRplbo4UTlQJTynrSLtgPL8NJW0HjWCAGW58/Zg/US
N8Q4lISxC5TFsptGOBD+TwoIViZOijyQFSZwcazKSzYIxhQorPqcatRPn9qOmUOYZzWtcGRqPWBF
gySZfCsAL/aIvqGnjQgKkT6SvRmijGLDSvZhs+J8LL6imc9oF3rNpkixQ9iI/WXDGEBQ9ufVukIC
/OXFPk0hgpjR/sT7ghyl7eK33/2Z44dUdpaxPWhGwm/eig8UgPkhK9v11KKKgox+l7CCuobanbaD
Ln9Wc3glpC97yCjt73qnR3E5Ih+Bb4eALDhW48S8sq1IligEABjh1fvB+lixB+71nCBhm21YftNH
phC2LjOOgI6Wyhfuufse7+LahgBoe6fdpstyTenLHvKyeJe+9WrZ0cU08QgKwNtDxUjTZHxr5mFH
FDXJmWl0zlsHLUUI/iXvYiqf8aUZSybss9vuXOllu3FoIKEkVLQogD8tkYnaqKDEqM4Wj3Bxxy/M
rKPzkGLq7oSat9PiQ/qsnYW5vCwebNUzjRO1t5NdZ29iFESsiNenKGv7XTg0VyfqOHw8yCtrqpan
zClIEVlazg0wPH01sJyOVXgOJNCTrMWTNxO7thUhYiPVWM5Gho04YFY5Sma6lR4Q8jBAs8MAzEQH
vxJhMDFEuBPOI+QJf8Sr6vqUViNCjy0do4uOJu4JwVzvQyt/DRYUu9bYvNo2/ZYg7pKdwvZ71y3z
uB1sWvy+sMBernxvGJNMQk6VP8hq4eKLs2Ty23s91NcCceTFbWENxqK7+h2niTdX6eOUk3kSuw9r
HU5nYXVbQr0gdukCz7fpsCgTwt47SDEwcHNnx9QwgUKvqWxYtZArQPDFDIeYO/IK0b1KngndhqEm
0UNaTXNRfXEEccEIVuPzDFoVHpwBqllOozAsUZgyBepPXsINWMNNn0NpRMfULIkI7odaimP7iZmf
hbKa6L1Fx58jldSkHq7NwY/qcTMlc3VsSR80pu/c852rFzVYLNLUu5d4Hdj1+4a+4bUgzZWS0jsN
WeXtcJYxkJZl8dhplgFh5m0tZLdxbn0KdBKf7D6gg4YuCd7vml+Hbjngi45JtqAP38wNNFSD8Lhh
2IM8T4dPPeA2FdfiGK/KWUHztjCO48XbRrXfbaOkX+9ak8Q7tMEv0S9YzsXpT3j67ZE0GaOKcRqz
dETb3fhpBuR4DoYFrXOlaAMSuHeuhS825PghEDaeKPSI3xkh0uZC4Xbn1u5dy0XsaDNy9UwJdtus
Oe4gT4Y/smIC6+uNP60V0cdfFHsmYOxtk4EtDc++8NbhaICA/kyGhUxiKi4dMoUf8FekIqgPfRfQ
DmlkT1hzprgPZB5OXsTOGzu2lh1w//eeNfhdnIHwu71JSrGW09HvN1WkJS4VDwXjiC7T7V5bBjGR
8T3EVvsaZT35OMYwdovKZgh2TasFioYX1MTpBFdBZ2mPiqgBjoeZ7PZIGLPN7dGfDaHkfBk6PNKd
Zs5qNrfw9NujRbjWCZhkO0Ya7CNyvip8cSM7vTRRlCHpTYERGWtRmaVIauH8Vh4Oqp71696R9dPt
7U6K4VyCGcY3poJbMPpt4070ju7+PKedrOCl+W+zgbtIg3BhAI9kMDKnPRMJ+oe3OPSwHU+MPdrD
Lfxcji1S89vDDoHtJrNzZl8G+287b87oQC03cQEgOizQrOZh7qGTadaGvEcTTnDLsw+8IYbsetve
XnBk9bT6kGhL8sfjhpRhjk/Sgs2jPxssU0gtTQK6tIutL1aCv5gsMh6h2EYGX589s7k9bZfsg6Zv
s/vzUlaDtJfhwDrLRD3fvgsaEXwtt++qE97VEzrai88ljdBz4rXyHK2QuIiQLblLieRy23TmURf8
bgakOMlULdzPJCE3MTVKZXJs5xF1IYudI+4VPHP/2oQtM1nSw6t9Fq6vhVXjYUsS3GyTOeY052eD
qhFzpCnw2QSjanf0xD5yxLpoyaZmPSQkDlisO86RsXPeNrfcg78elRIHDVphZFdW/61HhXC+bZRT
crkMaFGwcOTaN0D0rFHFEi7HJ/X18EAfKD7McmWeCVriJSQEdn/74WhOdhRQyaZvECnJeIXLNZg8
C9uY725XD99cIlrz126PnCXA6HN7PvbxFx1M8f62U2774rajxswt9n6pPnW3xkp0iwQncUJpArRv
e+a/HL+dEarVpDYCAPvnga1wuLNsPomhQQVyO5BnrhowaJemO7YsCILbF8J9/O/fF6FfIzYANOkn
yom/voLbp7x9Xmm8on8+OZftch+0yalYxm09tinBkO6vKg8YwM4lTNLeeXaoiJUMANuLlrW3C9/L
XuW3Lmb+T+t81/fpflmqV6tEK5kGpQPXjN5XGPQfNnslQKQ259Pytc0yLrBBDAitRLaYYb3dtgs8
0D+bOWwdRtn6gvGXTIN82Pmk8TLwO9qqmjdCey9jgugV+GtjNQ8iZobrGyEyer1GDmcCyhFbCZ90
YPlS9dUnRD7cMWGESdqI5KnQ1UZQvIbl/Tzep2X5EyHWFzt20NBZGP+nSb8V9hfMWeCog/prPJZf
hYr8TepyCjhF+tAmZU423fyMDtmrmnSPJfqqY2BAhc3k2R9dQvaoPFtW70Q1dftB9cB4VjA5cT4c
p2hh6aPGz2kt6kvc9ve9OwXHOE9o4C4K01W6I2iauFlCcU6Ozf01tvvTEKADcVxSA5f5KSyCzylS
R/g6+hK8W/QJdktRHJchmF68IWD1FWBjlfI+b3/O4jlYX8i51/Rn8Zc2RXZNvPmdggTqhmU9WAO2
XyFp6JJouI0CkAoZyvM7P2JwFrcWe6z9lMYe88mnJch+RYte79BxcAHN4x/dwGLFQl9lunhXdI3B
Zkay4KX1S9CekDkcGoEUyAn8iq+rf8oUPt0EzTsKY9Q2U3E/kKXMqm+8t+cvkVKGLOvfLywy+rbl
lHAgOuErSlgzb1Vdv9L9BGiCVRVeVovIGXB6j64JPZPMfnTe+Lnzg+8jX8LKwBo4rM2B6Huf2jw7
B4X90uQ9qtrF3dXt+jMT1NRjGkLBnrpnGSn0lSCB2zwELp8DBZzdLQlFr0sUGbdYV2Ku+Whbt90O
bnMaRKIQjw9PRT3ukmq/yvnSh+khLfLfne7B+fdhskUvkonZuzYpKWseMb1DIjdOo8nPxqB/V9vd
S1FbQBLBNDEYLHv9vorshYA4dzNn/n2+QIcNsvIK8uPolnR3i+WCdGafjbjIRjn/pFn+kEBkWlv1
KXPCbyEp8OgQnM1ard7Jdo02sYH2VoP5tWEoZYibWJMeWh9vUFW88C7vnBFcRuzAoTKzxUjm+X52
y3W7QBuiU2IwktzblF63FrshhtidEzk8Zzv76IwIVN3RV3uYSHeuBP3sSSykbhE+6bn7ircTWju5
9IhVv7ZxEt1NHbhy4RvHZjCA3o3VXT9noLF1ow/lan1rS2bYkVNxKzgNFD2qIoI+CnyK22b8YYuB
i5817DyBHY2RXrL1BzxcKu+fGBUiGTbhhei/kpi1spXri186n7ugHDcB+kei3YptKnAZuS3cH741
esu05aAATZeh65YtmJfj4qFsIJWaFjXK6gOqAlTO5e+88fQGucXXQAryUhBQVI7z0UNfJRdyfKhZ
YtF4j9AI5WG+GepQoT6G+SgTiHL6ZcmS5TKYFPd4PLjZTI8INdfRznxANco6p1NjXW0RX/FoY2ua
7PSpHjLw4K176Dz1EiZtjv9ajHBE4MXms9oDJ/nNygJG9zA2G85RRar0eS6+QPF5pi5er44kIyEs
WFn7w293QEkR4tvin/wxe619WFubyRJDoxUs+KCEg83WuptRdnGU/5J5q3Zrus67IJ62pHZuZkk0
gBvceyhjmf5yIq++QIjd3IUp/3ZtYxxSUfmq9fLUlXRjiwziFhNJ58wC9gt3DXCgEY3ApbxiNKJU
U9O1GuwXSGjv+B9Id/G8gkRVy3/oc+/RDqE/5hajQ12g6ujHIxPy+FQktAV6lLwR+jBSSqFc+w7O
Ags9fap0viELGAhT/bWjY33lsrbVM3vTi9vftD2WfTvXW1dm9dGOok8N16AzQqXfST5tehgud0XR
fiR0UYhs+R2kC+nq5TWw834Xy/wZoVe2zUYfLW1hX/t2eJRN/otbzLXjQrYvbiFV/ddhDD64pY9M
fxFohTjLHQT3afor89DZI2fByz9xbwTBIQbpbkQXdHSv9imGCT4xbRBPdj7JR8zSFMogHGZQREcr
Pheo54PwyRkHYv8srjKsakkVsCfBZRCxc7Na72poPSJdkFDZSF1Eq1/azCse/BK9uF/4MJIGplH8
JSdXTyTWAzMM0ClaaLW2o9y1w30VzRs8L9/bWZWsM4fpUBXe0V4/QI8kd4UTYsxBtec6vbcJeGuI
5Rc0DqCCJlg6TZV8q9BWbVaQ0gimknECM7R2y3PkRT6ePb3u3DkmZEnPxIa4j3JY9d3YgMfMwBNX
tkOKoPDRy4F/noIsPTbe0UXBfLX84D0JvXuLKmzrS+CupfxcZqAJyjRTNEu5oMXD+BTBpBva+jjp
KN2IYn5Y4lHeuxzVep0OazotV+lOHrcvMeyTcwa8EDteftFcJXCzgH91clBf5Mm/MSEv+g5s/gDc
E5eJ9JyXmEM/d/Zurvaemn5mbva5Gu47kirvRiYJ23xIws04CGqmEAJCsdKB88VdSVQPyB79tIyH
2VntM20y8ktsRpa25xEk1PrPWounBNX1NpdvGf3tu87UFreNGv1Nk5VEFJT4UrmwTTh9YWGoHil8
SnOoBoWAMcbTh5QwiEXj68nj38Uc1diYpH1QyGKh2vvmYjgfLTe/5za3yZIBokfo+egsy0/p+K77
SyQab9ezJAIuG3mbyHVf2x5mWA0fr1fZjxAxAAJF3R6XfPy2OvM766YdeqbviDPvJpCZz1FaYYBg
3dLqZzfn/XRq+jUn8kSn8moVgYSIuqLUlT88bwF8SnAmhfJptSmvdJ9/EEj9UjUATvuu33pu+l4L
+b7S8djWvdVzLaLUHDjqgsC6F3pMQY+gRZ8HxEDsEy7DGRNyFbN6twaf3ZlIvD8VfhKY1rRMX1xy
DzdtU+y8wt31TniKfCwMIk8ZdmIGOlZT8QVZY7UbVFfTzHRPvot0lVH0ZZkRCyW+fER5iTohSPFL
FqG/7Yz4H3HcHrICc+NRYikYCSGc8eteEx/nnF3UWxoq3V57P8pxRAtm/2zqHvc8+7GoE7EffAIo
ajv8MdVgXlJw+sWGrhM6EhsLE+qbYDs4y1U1D9NK0wJZ+uciVy311cIo2wHr0S+5nd/VcQ2/xTy/
cUuEqbq+5B35j+2tj1AYoc3t+Z+NrhMuFx5XeqtU53lx6kPiTO5dReP/L6DCjRuibzVbwPFGZgVm
af5QOZfPzESgnIiZv2Be+rMZAVMSLxKkG3T8wzlFYNIdR0kIpU1i6Vp8C2hlGAcTYeUqp8g0496y
L6FrlcHqbVLNoByjBXCPPgafOjB1OE9mwxu4gkssD7fXbf9bKuRy0oU/waVBlxIMLATXxcMcE1ft
GVjZwMCNycjtqfJ7QqLR05tmWXPWpsmRICqqjzXLmRjR+IlxFzr1coUUYRoiIFUpwnP775u8t/V2
FTgmwAJQv5tKfo7cF2QXrNR0/tmbRLv35mg63zZNXc5npF58LN86RqZwTlNCkxOzuT3681plT0/9
RBJEqxya8qYCjyM4NYChIAHcnv95sWwJufNyCKLpxK5d+12b+fXRQgl2Xuc64e6OOGfbIkq8u7F+
ctPOwnoCc63BYYrMDFznwHTLSvk9bM8gYpq1A1LEI2k2t0fm/2hE0B/dEIRJZ1gmffIUuMokVQzQ
BN0hDc62cPiIfis3LNjEufCFONfm0ZhizVVMPscuwDuWTWhfvQlJumqzx9trqSG03B45YDTv7MGn
wVkOH47rzrvSa1hNGGySjEZyS5v325PbyxKd9iljj/1BJrX2P5lKt9f+PGXB2+2ymryK2/uzqtnl
kN06HR/YHir3r83t5aXvoxNAmaFbPTTRfpIRl5U+ODLh6Q0nc3vHAAqMVsJ1YMjxHuUCecg3m9vT
28Zvekjz7UtWcycmoX3A8fDX3//bmzBfko/WmkgN8z5uPyGgnrg8lszJlHm7KPgsm5YcgqXGpYiD
HKNf1dhvRUyxsiqwuTrBgJMSge0tCt767EZHjGVuW8uHtQjhila0tK2RbnYX9VeMjClE1vRHNufv
rIE2ubsgdxKYyJ1Kf3he+Vr1HCUZUvekIm1vzeyBSQ92qDXj65pLwtujhVrCYng4ajx3Do2KvbvI
S09F08+ld8hG/rnWSra/cb5Tbx7WSGoWJ/GFpm/LK6dWO6+VM35YOJfJWUBVGqcW3wLgESalHLmj
OscmOlmN9ifLwiLS+CC+/09rPYQU7v+Iu3tk2vR31N1//MI/UXf2P6DShbYtbIV98Ua0mz66/t//
zQrkPwKHNb+kRg6EDVvoj97DAZDnCT90HeXzH48f/RN2F/yD09520I6gFVFOEPxv9B7SqDmqfImr
8vTr3//Nkwq1TsCiXzlugIUgMGqQv6k9osmKx6T0cLIwsVCYIR6jEKzC6AGPLWLvHUkmbad3arSX
Oqwg1oUy23Lp+NqEAQNEKeklTDGoN7JFmni5q1t+HrqAl0HfPOUsajfONJNLrxQ8fvofHu7o2vGp
m0dCA5ypACobAa1F1reLdRKe1vSBcwFkWm7YIfa3LIOjosqAvJzPZXXIlzU5Fg5uuLUT4PEHsfub
Uue/I+P9N1+JsPnO+VYEqEHHcPP+9pWEQ9BGzhRKnKYwomOh3Q1TlAdcgMuhsizkJagm8OYQ1rS6
D3acHMWafbccn5SguqDrxift6xAIdVjyaeJrWGNe6JC9iqzyMcjhfItD/ysXjvr0P793h933X3Zo
gHwncCQ6IFsFvnSD//zuo0QAvx10Q6xa9LVoIoIr3eK5mH0As31YERaGGn56K7XqN0sNlKFRzXSS
bfBGqvZ0ALjk3s0xvZtpMiqTSjBZQrDSZzuIXrhCAQgIZD8kMLyPNTQ5V5AzVgVwpuNkvuu8/IK+
u6BFCotZrM/awbGPPuOj8DL6m1F/aXKNlKaaSZiJ36RArD4Bi0rm4KsY41dV9wCztXOy1zrBfHFy
DFDQD57iBK9KVw/DXofZ64qSP1qPXGARR+CD1cHqb6xuRw+fqzCuuEwnGxqp7wiZG1iE40+Dz2pg
Fxb8HjO2R8hNLcw7C0GjP8IH63+JJIk3OdaOICV5Is7jbpeIAjmG/8Zqnv+vo5lWZYgzrS9109Pd
EtbPfgCYmqjee4QYfIRtuQCbhe7fRwmeo8G+NkZj8/+4O68l1bUt236RKuTNqyR8kpCGNLwo0sp7
r6+vNtnnnLXvjhsVUa/1sFgkJJCANM0YvbcO/44wNmImZ918LtQOVdKUV17Hk0hliIK/1x/0vPgK
gwg17ThsILZlnjMrH+n8TFsJu/akf9jRTrFB4gZ1d44Nm9QiYHJL00NTyEGn5TZV0OR9WcyVE2Dz
LhuYCsD+oLjl7bHWFxTqEXwzY1E3SAM+hKsQWh+1zmWpkVs0b5XR8F3iyyX0e5pIRVTZjdF8aaJD
7qBazbui8A2wU0Bube0ERab2UJlrgXIH1rB/SOk1anaKxVVdOYktcuVRTg3TPre6z6BB6BItC1Ul
svXi4kMyc8TC3UhhVh6KNRU1MiFQZMzV/J4Plwbvh5fBYqtmtsld+4k3aZXo/Ztls6cduuK7TeIH
NQJ/rcTxica1zOc4vJp19c6aVtIDxAAWSXMLDpPQ7n1I0YdqAdA3yfqbFWNuKNVjLdPlLBN1E88w
buDKUzZSwo1VKewKlj71ytKe6QwSRRKxb4mAFHfDacb8yNruLiqbTYdgy57GXZs2X5b6QAV/3zv5
pVWCbBXK04ekGKu675FwJ4jD+FrskYsFQTVxiFNY1uw5rGuEhhdXfb8zcgTqZYnCRtZf7dR6ztKY
teFyl1SRvIpQklBkC+VtgQq9z0mVjcvHxGw/SrV9j7Jho4fZ2uBMEm35awdHp2h5OYucpMLetorS
u6mDRUAWCgMcp1ZhPi9gfKnwfVLf+wX6cG0QwRa69iG1UUUoFwO6BcW6nag5DsZbwvepJNEppdOY
1smma+rLRA+nHnAJGcZXYPAGCv1Dn8dmA+PXD4rg0U6qYwKvgX5qgo3aeMzAcHWiMK6ooqIQwHZY
8mGTh8pPwZkH0mFyqMBmF0p0a1OmWJSYVsA5hM2M5h3FUCwwEM+xQFrlo9VlawW7HvWQDF+rOcO2
z7RTWZgoaki7yAe0gjYl01Rsou4pnYPmpJdXCcERrUR8bwPDNRXHsb1nW68h5ih1TytRxiAjSZqI
7W7wqRr5nVRET87cNR6bsUuVmWTpBMBgglE+//W6KSIIdrprWpZ0zskWToFJcn7PLeEpDadSk8c7
rJwrLZGFDoPcofB9qAUXbZh+sjwkHlps/iVgnp1yDirlQdyRAPxKCaoxJ+dT7YLH0Mz8dmywdEGw
0Gz7ak+o6+0D3V6rdURIxPC27GYZK26twNipgk2JKhhSs+xFdd+6o4QnQq7MTQkDw7XM5gYKr9kf
R1C4DWWbIPVQ8Ud6UWcicFTCtaKPlAyJhO2UVw29SdJkPqiQe9MqX0OnOaSxgc6KIcxe9No3PxBO
xH4dT/hTaHcWTrMq+pCWb2QLzk3lVr2tu31nPUP+R4iJoggSZrIbHdtEMYAX0ihjcqm1F8o0KLWV
cQWPaVxrFLSyqnkJoolQcHybeDtfFEAqSdp+RzE1Z4c6lEZLoewQeRRcaQLELQMs+ttdRO48Vrpz
VxChMFc2yb2RdlWpGC9VVqB4g5/pLJSpdIn8sbwEYwOYy0wXiW7v8Dtp/YMJIXsKc2qqGNqnJsEI
YZp3zhgztccTpC0Na7U6G6cQt4hoIO3KrH+eJFRboUz3n+Zsy+7fNVLlC5PjgD609K0Uu4SlGe/p
1CKYDdSPSgpem6g/aqBW3UIrYfSEwKd0E1sPQEJoerAQDUL5mhl57kxbxJn1IxkAG9pUTwnxAJJt
veU2yL8+p5R5Tar4Y4Yw3puG9mGwEIEpum4kFQ2QPvUg6bqCcA0LsCFlwoVMGWon5nmxeYOyFpoe
SJeQ6tMWFm5z1mMTC0lHAxOFDylyWneKVAx8du5UR7OIsQu14fdiy8/1NBDJiEAORgBJCm2LsgTO
TQ+OUTaIoB3N8ieWq8bNlFImOr5d5XOyCakZdQjZWLhoxKgbz10Yh3dDsIOLQYcst87C6Ecrc/xe
YhE7oM5A8NRL1LQoeqQQXLpae71lPY8mM2ho79VuuAcKokfVHoQU9W1sbjbjFlj4D2j+y8bgkDiu
2agfx6B/XRBcMxaDYpDUu7HTnyA/4DNPu3fx0XUBxSPxfYwGpqi6/15wW3AoyW+jJUzSBb4e3XoN
lfwpt2h99bTR21J5s5CzrC09djs9+x6KQfYrVttdTCoJqBSsVdJ57IerzoToLYQZjRT8zWImVSlr
Skhe5YsdLv6oZfeRSadsNh8ldTwlNN3cOH1m+bmX+uk5iCAIUJlgaFqcneK4LY8C3WRcbu+O6dHT
RUksm7OdeFnNJNI7dZ7sxPyhVc4xP1kvlRU/DLxDU29XY6pv8SWZc30CZMUfro9+xH48wNcBVy5e
T2BVzv3wuQxUjcO0bzdNu3FkAkfNimq40WKxzWf8pIgb0b3i+isp5zDUK7O6qovqMnbz+1Jb/b4H
/DdJ+uRh41Zd1ZhLrxhJIOgacpEQSsF/kJItLRcyBZtyDSqmWdtLvNKrvDuUDgm5lgrYvoQfUIPz
8ytV2ysg6lYNlD6jH6q7VM+elc4e1tSzgLHq2pfdJch7czhQtShgx/mFih5rBSmmq6XTFE4hIxYL
/ZWu7zwIbE9K7yGwLFaBkWwoinL6K+OOdUm/dQrnJ8aXvioWmT4+snHYVmN8N6sL8SptM7qch4WX
w/enFCc/wqNnIgzjBxrI0gZ6ALGWBYLOIe9burQguNrdFCIflbIWVJhIILRJiJhUZVmBfxOFDnlX
W0TP6UbnzwOE1yLUfTMLgI/k9VMUWanfLGiVEYAe+kzFaWRwekh4rxnSaB9nQZRtyTZA0KLNce6X
QiPQjU21H8SFbFNz+/Pj7Zoym4fGHOPN7c5RoiwtUSvzb3f+9QDtnDXLxMqIet6fp7hdm+UFu+Eg
nese2U05yo4/11BMVG0ThcCOpf6mOYsjKoYV9CNJDWfWyhwwtws0uv96ytuP1aSei4T2UN3GhWAm
IDS6XU2hgqZjUHmhbb9P9L72RUT5pTBGsu8SVdpVBKLkFE2wE1r1JkaWgaXd0V02cOGe6ePJAnbT
J3PwrBsVH4t4evE0t2u3lwCExqvdbqSTVqCjVEhlIcfCDaW0RjkA6RR1A/nUE/0V/HLWbrCwJ+bA
QCsiFSDWyvIhEKGepCIs9zT62DFpRrUhwWVrx+BLOGSiEzaJ6ETrUFnj90LGWgOyzCqAeqHSJvcR
2NTVRCHUr0IHclCwPI0Tk8IUdOqjhQzQbxCtrFnBsJqj87IK4Q/5kN0qX5F048FQQUireQrOVq9V
b0YWhcVAAVCKJjgH3UrHyq5ZtwP3alNcEWkkAe8rkew65U4PnfiOkthLl0sTq8QCDLC6npW8Psqd
tpylnMWDnReraCFNRVIqY50qvH5rTOHdOBjv1Be+lmbB4JGzSm0b9K7SOmuhxtGYJOhSqvTHSEn2
ztzjgjcWEuNbxoeiYqrocrh/bWRk14UJyU7AIWSobQ61GGd1e9BWddg85DqydlWh44py7klX1Ok4
Lmym5Hxu111fEIZCqSMyG9x9EyAytTB27PH1XTsEyUPnwKUgM0lgJIrPobtbUryspc4E1kpgHguF
lRh11/YSzsTSRRJQKMWiixJEQ/ZmWeEDQHiy9dJkWpfxED6PS/Gr1YzfY0uY8gRv2BkDbT8P43ud
5tPGGq3lyCECZE9F3zuOIbI8dWCNadkHlNjWgQwTx0ge5w7rJlvuN6owQhvqzCfdHM5pmjibtA8/
EYbgNiv1Txra0SENBijlppBwdXFy38HqvQeOhTQ+xBDeqybJJzU4PXhBfloMjJaZ+mg4YMtCwKmk
dNGjK9UQFGRrnqcZBLmdYvykKceKtUjIlq3ExSDr53nEFhSBzINR3KmX2DLPVGXzbdxPx3aWqrPj
BPcjxJetrXWYHKfxklmgmliXB8tinXETAxF9bBRsrnFmbiPg1LToobLMsIaShljysdLBh1CIlfN0
WI+GZu+iKezcESk2mmtmVbl+C1iN+Exi2q41EmeXDeUKTl51XwnagZ5TFjXRIcaGRthtKm+hN9AN
drJumyHvdMdnpaXwgJTvSGcsPKmqRdU0U8vNNIQY7lB4RXnwTSJe9SiQo2hWrc0MKABWkMEHpizv
QzOl27jbSJNc7voiPWgDTB2DIxeh/ZqGzyWPh30UGdrOGqd2TYzSK6bt9NEiP1IhzugwQo6p5Rw8
oSXsHAuAE9ASh5CqDF4ahR52VwTjvTFRL7FNcihm+selsbRerUO5RtTHUsioDL9rVc1VpUg6BBSO
BxvHclOFXtj3PwkAhVM/2e9Brr0MDiuZaWk21Tg3Dw1HblSH+V4JS3/pF22n0GCrhqj38nlhcaQH
KnWI+KrFJfL2MFxJXbpv8iJ8SObqHuzPsIppN7EBIQhtyXytkA6VTQtW0fJkpS8vi0xeopPkxSZO
sj3VUkovnTVRUHDDcu4O+pj2B1CzRfNgxDmF+gU2QmDr08acwSHYPdBSJHXyIZLmE+tp8hca3LmB
tFnS3jnJMpIndHHSKrTme9jb6r7J6IrIuYrFuHPMe8McGWWaYt7IMkEKNEQuhjS+AVSQj81r3Ujx
cz/1fkqV44zy2aUJ95HlsvEoh5oAYmb6qtAVujawTy1W511TQmWGhuDnWquivg9yv53s7zDP580y
9vVhwiRjGctarcg3ola6rkKb0pqpX2Yn77YD5OIK1TD0TzjKldwP9NWKuya9NGCsrCEIV2E3BmQT
e3ZXHXLM2fslaw9q2coP1Cxdu+XgREs2YrB1ascBes/F7Voc31U1U7JUS6I7Iq4SO88WOGB2RFMa
Dsl2nNF6AusnJ1amliQ1k2N4GSpEb6bxB8kZAWoW1b+FBPGsFR0VmOOMCzLxCDH8JzD6orfy19VY
wOxZ0GT7HJFvMcrBSc0ggi323LH+4FzrkTmOU7rQ3WMD3+VJDuLbmvdRq/sRoE92uSOWYHHT7WIm
ImFCCLxOO9rIyLwRXg6WOvzralrW8Q5jsyfnBjkf4uJ2TYUNyD6wI/zj9jOdXKwdCR3kWwalDlHi
rzTKgn04K3yRQGlOIcGhLNduv9LHoU34QWK6jVi41GC49mpiOr5cohC+3Rbcli5/7jaZ+1dhm14Z
5rEVpA686f889vYEt4t/3PbnR1lG9eZCw6LTH7IH/fOQ2mI9GxZgLv789u1exZZ5yN+ugnMD/x7h
2/jz6L/90u1GWzIHgCL4kf/5Dm53/+MlHFtBryQyFG53RDW6k06dLO/PC/zjEf+/Z/nzK8rEmRt3
8roSq0UGQjw7+oSMsYyJPZRMxF9tGSWr2921LtrEo8ObTBpSImF3mCWd99uFFcT9nuIpffLbz7a4
Z2oDSndBBvJhntm8wRUYEJT2zKKz9JQVxAg62DVUcQRwXn05lHxWRjmX8opDvKSnz6EAa4oNftBM
5dpWsycH/XMeTPVG0nK0Z1nbUBSgsUAJANdBostX2BO7Zhi/o1woHyKA3sGxV6t9kaPsZGHBBDkb
KkMGnA6OIjeG1t8Yw0VPwVM1afUUx9ZvhObBAXwYAkAsASGagoiogEakEvvb9H4LMBHLkUxcDAxF
4HU7tt1vg6Ar0irwFHCLpuAuUvBBeA2KsQfJaAL18UDXIAgH1iiojYvgN+IHJN5HMB0b4I4akMdA
0B4d5akY9UuSjs/YeWHwq/b51kEogpgKbzZ+ofXBw8LOyFSr10b/sYEiuYY9nHIZyFa+GwR7UhYU
yggcJbQELxJRa1F6yKVwoyqk64r3LNGuaFFrKfbBMkBftUbEq41+x/ov6ac16hPCcMLiScK6MYLI
7FCMpLXlFqAzVRCaMcUwgJo6YM1BADYFabMEudnF0ncrGJwOME4VKKcNnDMVlE5F8DobwJ1d024r
QJ4Za7dUkD2RjYTbHNhnJaifQ/BrCQpoKnigEe3lWRBCW1ChtWCGxoIeyqCGhicAWS3IoiOIUVug
RgVztAY+ah8aQSKtBJOU1CPGZSilluCV6oJcSujrY1dfZkE0Vdma0kjD4XCdAZ7WgE8VAKjQD7ZQ
YY9dUTNMamJ5fi/bybMuyKlW6TzhD0vmY22QBNINx9o2tmY8Qya8DiP01VJgWMGxpoLLWobgN+C0
qsnrJLitYQDB1QblipIFpqsQzVNEeLQF79UG/FreCLCgYAcGko2WQIedBSd2vBFjBTt2FBRZwtnA
iNBMEi0vZJo0IXKN/Ai9IohaUzgLbVtZ6yUL+VBsZEzMrH6dfzeCX7vcSLZbTXBtUVTTchCs20VQ
b/F4U38SJFx26vgbsOo9OoKTWwHMhbd+0i0Iuqpg6QZAdUPguqqg7GIZDz1Kis+2hjIQtewFwg1q
3fZFKAbZS5jwF/nuCGBAiAzIF5lK4ANpAT0L5LcE9gttLgX9W4IAtlGsroYSKLCgA2s3TjDA4FaG
HKyDEF4ES1gXVGEVvPBimbWbQAL3Ler36mspOMSlIBK3gk1sCEqxLHjFDCnpNhUMY/pPk94DCVvq
w2jxuRH+8jY78q6Hg0yhCAglH0FVSIY/FdeMSQ6QCOdaZeZsWpBCKPfiX5DMsJVZulLg1FapsBFI
RvPMAc9Ig8DCx8Q5CJCc35SU7GpMoWSGMzmWBdL6BsvGJPjOMaDnUhCfc9DP8Yg6r1ugQTdgoXPB
hzYEKToAGa0JegsEaVmwpLOQmVugNoruvRW06VZwpxdBoJYnWNSloFIv7bhqwFQ3glet5ZCrtaZ+
CgTLugFqnQK3toFc54J2vQjutWlRsDOvquBh1+KDVBLccChG7gXdFPTG06DP19ZwvsDwUeRrlau9
gUWrAtEEj7dMPx19SIwSjzFQbmssUDOD6RYNabpdGBAFwdsmSrIZ63hlCrq3JTjfYw3RMwhY0sPJ
mlzLIIJ2HpOdZkexX+S5jhhdvP3OwiYP071uNINKnrXJMBCvI5394KRB32N/4rWGfO4kiUhxs/5S
66jdJOocrmp519JIazIAmSEKq+dJ/x0ATeW1cTAG6TSJgj1qQbxb/Q4Kd+irgo1e4HKNHOlLjZK7
FNZ5I+rpYIsSuh9NeTjaDlK9wQnwlUjxxjIJWOiqXaDOX0LigxvclRTlZRDE9g50ezD9ToLknoJj
bsvmflRo70qUvlMOOpnSqWz+EodJwa2idUBFBsdwsY0EMJ6dU+PlbGYwWNkQ5ReBltcFZL6HNh8r
dI2T9EsTGHqSzKgICjS9A6N+gVWfMoZWwGIsGPa5gNmrUO2lHLx9r+jkFAEP5/wmLgkG/ihg+IUE
Fj+Aj5+k+FNMgcy3YedztvPpm+D0WUFACBVfhf5MY63yCIzMGaiA8IcBOP4cLr/NaYkiELBtB7O/
FPD+SWD8O2mbST+NgPvXIZ2dXiAasaBzDkz1S5qdMhEJMC+j6uKhxcSpHvue2PupslZpfy/LBfyf
fgZq1x8dGc2OnrBIqnERMySE/8ezI0nCQpDwP4BT8MoUZdz+XVADJ0U86N+CGouwR1PTLJvSsfo3
eooiECmGyc226Si6/Dd6iiru4nZdMfFSyTrsln+racz/IjnOwlHnmKp4Ru1/o6ZBaPFP8QgiGktz
DFl2dMvQLIeX+rt4hBRePUG4ErGHvLSl4+zmAMHejHbde5sBZHiDIFMxJ1PBs6BVNXj0VnYNwYrs
8m8TpNVScwQaUQPlao4bfJYypGyHFJ8h39tZS8RE1xER4EA90fM7tsqjm8e95GXhgVKx8SIjNFO+
Qm20nqbauFskYRvCDvM4tovN5KNjIVPk4GxQ7gIdHm1yfDtrE4Ei3cl53KJrJK6qJV42exsF84s6
ImIdIGCCBlaABVPAgzmCE5YKYlgm2GGWoIiF4MSkhlatIghjUgVrrAU6Zgv6GOUXNAcq/avtKOhk
heCUjSatCswHsyCYEczmzQbFHpRCu1xQzqwxizCHQT6jOLQfBQutE1S0TvDRqoglK31SBHiw00IM
2akDTY35RcfQT2mnEKw1rYK6BgY23tEOIcIax7bAs90uOlOFlFLPK8Yu/gY+jYzm4kxe9jZFbOxh
mtVWeYLNyi4abPCx9KhTcbs3eD3YYTSLwMVVghsXA5CrBUkOpRczi6DL6YIzN/UQ58RYOQsGXQqM
rgFKB4FnxAuNHlPw6kzAdfoEwQ6chKcLpl0j6HYJmLtJ8O7qgTVxm+hUMiSUOYlGpiPlZeH1VXVr
VVXtcz5aLrDf4qAX4wRfDHRVZBYOXK2SFEjnhApUbQrtssiQSfOS6G4d+GmCBRPMAtS+DHwfyUb5
Kz7xky3IfmVYHVAEvsmBckhZOD5II7jwSKfXN1DIPJtqQMyJZV8DA6B6oUke8WvVIXasGNUIbMGb
+FlzWNGZgp+qzlJ7TOl/d4CHcCJrfjexcbD6Lr8rwMf8dcFbM2YY4UOc3aV4u9hQkTcRVqdQLd4D
QIilICIago0oCUoidf1tLriJtiAoahGV6kJQFUvBVwSfABEA5GILehHQfX0MZeWRNrenCjqjLTCN
gteYAm5sBcFR7TXqaNL4XFszq5s630kpMN1MK+3PtADdWCR3eWW2jzA3ZxrEWMzZbmm1uhtqJfkx
7ehYBArpppjxA7Jv6IYMw6lulLNEA54JBsLZIlNc7OSKdbFJSgNB2OFoOmwH4wdFZBZPPevFoVO+
bJFnLIFzkEXCcUnUMRXlxrekfvaxMmPh0e+W8AABtNRFRrJIS65EbnIsEpSXrtfYUjTrdCZd2RY5
y7lIXK6JXp5FBnOEjQSdyjjEOJPUL6MR9goymx2R3oxpibSgyn5NUIjydbKgpgG2sxMS5AB5oBMT
OdAiEXomGloek7VTEOkzlfTESyp2isiRFkv7TZhTWaK3R9C0EhNnyQoWS4nwikqnSGRSU566DCKl
emkq+u0tb9EkwtomyhpAFZnWyvipauULmjYktXW3RfcrHA2kC5kiE5uYyxZGY3OPxG2ivBRBcdUN
nXp5iuClZsdCDBwasHdLJ2/7ByAF+HX1u5BykGqzq5874rkzkdOdtvUb+WkJjkys6ZlI84YxX7lB
iaptgN63jsA9QMpZznKRkQMxPtUm6RKkg7NQpC27sEkiODymOoYspkl2vRZRc2dLQjH4k+XELoQX
6ard+NsULBzltPzqMkIXqiaQGXmnfc+o6aPuMzHq6CmBUsWmdywCtvPkzG6GvPMIvEQYPFGa+h0G
jUfp9FBwPeOLK5tzIWLTx/qcOc+RSFNnYfbq6CyNK2IWZxG4zvGGp/LeJIg9JpC9AG5CBGPnhSZZ
7aZIba8W1lLIoK+s7uN9BeoX+ibsd5H2TuuBqYoA+JjSAZ0yDE4iG74Y9h14eKFboZj8XfxExMhn
Ik9eBdxldlThs0k7JDkJDNa0I8ICbRNh9IlIpbezIffUSkYRIRjGpq29qkF2zbIgpgwhYu3lHTXo
dzYxUC8G7S0kxQVsQfwKX/I+Ij53o7xV8piu6iaEd6pjBstj6hyYQMl+N9vXuEwOQR+MOBIW9Myy
8HK1y9NSDL+0dwEjJ57I7zUUMlEklbKE+lsuMN87tozbqkugtNOyWxGjtCdnEzkAOkXy2e9Kmmok
uBgO7JZSc51ISGPu7Q7OpYlb5gRicTVUDfIH0adKEuROvJbbUR5V08EbYvsjjuPjgO/ZVQKaL4wt
F6lpnyhrqX6QUCQxmoPdJNK9ZhFX6ISnkMhdiGIEXjJyJ7ERUO5etmOBXgWdTrDOBvmwSGzrEs4P
Uu+GXTrzR8a/cWt8sKfE4hnrl1rtVALVkFg4qCfhCwFveWOP+jiHtX7s0TK6w1zuZyl+YuixW569
NevUH5k3umyCOb5cZnShLB6o/M7myRltpCTDC1RcEP+UfpiBsPmkq9EIPT0fvVid3+tRk3wQqY0v
0XHNKPq6raZcWUbQE0lerTjhO2uY1YqaXvVsqe85qQ73/HmVK2tUMNBJs8pISYGXp12sgP7vxBg+
9vOFBTb+E6jIYf7NqbrspGhkLsbHa/IVz7nKUqa2Nk4zFtupZR/bSweDboNrD8UPOoqdU889GxVy
AQJTfmsDyvrUePDX6F/19BDUmukvJkqiPjd0ojtsN6QuhZ8TfuNiAnXv2SAbjUd/dl50EkxI62Te
YOhKlJ8+ZyqtTMXtHU9TolUVRww8vYUIK/8EsnPqgNTLTYGoy7iG7cs0BJh1wVFaKnwTDtkexH66
7SLjMmSzCWWKTaBJAaNLPQ70tTBCLSl9/gYk5Nh8LCgm2hoje6Y/KnV4VO3yW60Joqhn5C9s+zCY
9Ub1CmiBbRiHmIyxya2lLUfjupKXaDPIeEoX1umHuLA/i/63i9p+UwoOcD4CvwzZaaLontnP9UAl
UsjeSmi9tUVAaprxbaK98KfA+omze1wYEpkEaIbKZBLWLuc9sbXA12Q+MWKxq6YytqMhhd5sF+cZ
2rgnBcCwi+pQaGbvs0A4hhWmGTtFqsWnVHqWo54iKsItSz8OWE9FcOJk68VcHqwm/AwHwmASSRiT
IAPUtB2+dS08k/DQIRfM13UU00SnQRO1zToE+LegAPGUlmh3RnDcqzByonWcv0lVel6W/i4vgpUk
IFKzr9R4/2jmT+MCICx7shIkO0ooXzoFno2TM7RMufwM83tXE6uejgnO+emVZEMhukxwiEBBx4us
bqdI1fmTDQUjHvwg3Llr1aGzTrIK3yo7AUjbEMCQTnnwRggiiZTXrJGcDY6cVe3oX1i6N52uXp20
OyYhhlQoZoaC1LlQTC+gI0KngLRGTd8NlAKonNvbJX1SAb67hFE8Kw0ZM2NCDu3QHtU2UTZkZcXr
wWzQlRa7JmWg0+NiXsdZ62K4oYpWJSN9HmpeULA3HDIo0AoxyYAKoFdvItOoR3zht6uGDShFJ86e
2hd32xQ2/3XP7ee4riOfqCtIx+KBt4vbHSqfPUCx/9z4554/t1lqBAN1jre3R/y5/W8vf7vx9of9
43doih80tS9ojAumye33mGHbf11l3Bd8kv+8fI0I0tbGiMV6sDfK/qm00mp9e+LbBTVXIKriHf65
INrp7z/2AoNXy54RBISN9vZHfnuN22/p/++v/nWbvpdZp+4yAdVpRc+hFxcEvyouK8bINwIZHOzt
xtvv3C4M0bWYhIKzNZ9Fuc77x+P//Digu/CQXAJvv7W4/tyjlGa6qfmE/ohconpilVzE9l/CFzBd
qQdfC0frBOsGYvHDJPI3vUj0O6IcGiIzDFd7KTwXsNoIBagJdpCOrU4iBJS7I/uJJLnYK8qKLEqD
FTP1Htvi9D4+aE8kOJwgYI/ecGDlErrtBaoC+s/X5ZUVqYoF6wuaxIrkQFbS+/hZoQau50/2nSlt
EnNPLZmTx41/kpND/dNdXvsjRZmH7Nk+a9Pifmk4lct1M98prIe9zFdklxCdalz3P5y/7FV69Ed4
6q/w7eJDSWPb2sYf9B3lfCXnG3OTK/uOmMF8030VBrllbo45RvfL4ToR0be4BAb2vvbZHgN4zl67
0V4ZSlygvRk5bB4Bgi/Vc3qg2qRE/pj7sEtURN9PlIhB1SnHbGN3a+VZ17GVYl+efH1l2sN9Hnrn
7GSfF0aL2iVpsF/LCuoiNrPRCSXSY9ity0cJD2N2x6VxV0QCbhQh3n0j+2kCg4WEfZKOXCpQ5iS3
/UFouhA8bPM0wFDZ95j7eJNvAIq10tbxTLaso8eUXDTpnnGU8ngqbTXEAyXLOlpNKbO6pz/TwNKf
p8dEvkgf5xbNM6lGW4DL2iF7yq8M0NkZ7dMWfdlT8VQ/RJ7kGmsIAGzNSKV3sf5Q2nPzD2f9Zjkn
Qq4QIwQzWfVw89Z57zvmXqj6QxQZ6jpiCap7bDF9XDbJB0GI22Y1v+mnavXFxhSfzRH35fxGXVe6
wvG6C1XXeHiFbHPCr0d7x532FcxF/PA+20ME3d65Btextf1z6gEp1OhRiEuyxCRPPwff9m5wsT9s
9ffg2d4Zobsxz/HR3JnfxSf/jxxrzau5yz7jC8EOwbfUr7tXPfE5VCGgr5Bbuiy/+AC0rQOR40pO
TgCnwDX9H/lcvOYeGhoq7uhEd9Jqcks2o358Dd6/nIt9ts/ysDJgoq0mHTPP3in9VIghwTMi73Kt
NdS4zN3AD7FoHa3KS/2TXjvJwxvta/61vD+Fj28UohXKyt4Bua1ygguXlViwtpTwQdZDFMf9aau+
4k1e5mLYeSQaIb4Ed8b9j/b4GA87yfvpqlXzWWG0Lv3kBN+XV4fXcXlO/N7wlQOYFba0nHgPE/j3
d7SJaCiZyqjmgMd2VinCoFr6CR+K07zq7qoThodlm14ApQyHmBFnsxziiU+qPBLMfpDi9a68dBST
wG76/76VgsYaMoMNjJVaymNPHqmyrrXExzvshvsFQNGF501O9ab+ga/Dsex129jwQE5OXvXS3rFD
UZ0XUj08pjDq018cbF/H5G5aA+Bdq4Yb3/fH5tQ9dbRi4/lkHyedY/wl3k47ssTXP7gnt7UGst+P
obSs/jpSflJv43gZe1TXmv3m9YuUka3k2c/UfJi/IZq2CX9KjkbDn3U/PUr3ga9DACHYhSGI05kv
k6PsgIck3IsPs/3ZKdw9XtJVGqD5PlXFMcDOS41jH+YHeW984dicvHS3PNDgDbZY7xdzO9W7+D46
E5MOFaU8Tm54pUiSeMtrvEJXuE6vpJTuqVLHe/Y55QMLJj65ckO0zpA/UBl3ibdglbKSjwRsRoc1
RjWCZfL7a1md1Yf+F+EHn0ojrYHK1FvcGma+ahw+tdLx6o/2Hv4KYRucvf7YXNVvOgqy8sJKl1IW
YkP4iOyp8VuQYK2i191MC7EtnqN/DN9G6xfdEVwpXTLHvS6+TBb8byyfEs39pJ1oeiQfSfdGvU4v
gT+9kk2OKNInmMtFYEUsCJUoFHeniOKmxzmR/5SbRvJYWxFr/IOKb8FzPa4YwoiHdusjB0u54VNZ
hbip3fkSvfUP42awTnw6y6H2SuTAbvOJRYGkPKpFwDXtdcY2np4c7Ra4FsN7eVT4igDLv6WDj/V2
gQ/i5nvOQnxwk5std5wj8UouHrVtu+kvwPAB5dl3Harkx4R6jbImHxwOmghW2SzlauKrH38Sn+WV
mDGetE8mS6ZA9D8HJB4MDmO4K68N4zB9dvxEPmzHh5iJfj19zqxUsfwiT2X6g+QlvntKNeVHvl9c
Gty4Zr5BYCNJM4/Retjq4tirWk/qX/LNEIivPWaJl6iPFC6z52vLLPgRPmRPMN5Oj/yJ8k/zxBsW
b/rI0EMvGj8G5xvxB26wa9ek6y333RaSxO0fWUrLJ1qgQ7hat//N1Xnttq52WfaJiGYOjUJfiElU
sCxLjjeE02bOmU/fg/6BKqCAAx/L25ZIfmmFGZ4BxSXGjo6Jmz0APbXDa/lYPVfPKJzF6h7iAE+i
LDFatZcNmujn3yKtYfN3VS+ozDQ+WC5sGPHk6EEdAqC3xYUjaaP3C74MjeW5+OVkYBt5ha6AwRXn
+RTZ9YV5zvEWHpodvm1uBArOTn/Mf3rngbjAV0o5ekyhjrXS+BxQHicpN0hL6Cp9YdcOYcCVvuTf
Av1KANjWt7FZG9Ba3o05+O1bb+Hbc0kOAf3t0vPwi9U6sEO7g974TtHvaJ5D1jEe0NrtxWgXXtcA
ojfSIClumpXxUIMAGcWX+G4B72QOPGR3Eu+v/lV8ZqH+xg69s+igHJsPCO02myd7BkxGhDK/jOME
oDzaedFx+EQ+M2AZvEWf4YdwVILmGHk4XvAEbQDWdISr7rHpyMd3+SOm0UcsbRHV7JCLcP82JofN
yUHrqI3t/OURCeYdBTqc8FprfGBwumdT8nmENq1zBhETL+43de7bNG38karRrj6asJBSl90Rg0CN
VmKQf5aEaOx10NC8zscCmJVvPtZH1DNtkgZBolhBOLRWH8BCCHg2cAhQ6eJRHbE85fwSMvBWjh6e
Rnr6iicVe2O4GSaAxFtM6Res8U4UAxRuRB27CvWYJp70lNmG/UsL1xb2R0f0tR2x582ydguEnMLt
rZ0Eg4+6A9Jru+GjveCKZD3iU+r6oUc1ywk94Gg2s/xJQSpmV7nTdb6E0yVqvtCnL74b4Y4umz3/
KGSTsmKdgTGifhCXtpB0SHc9SkN9WFE8wSZlrR50m7lc7M3PKN1U+mZf2PfGZw7fiHivRgi8g5tx
V2vkpAOazRxXlKnQAKbEqYWnEgNIFzqAUH7LsDpsAMgFaSKO5yZKN1N4DkGCfKgOlQQIdAe2HWmf
e+UldVZ1r3yxt3GeEEhLRrFja2P5D4xccS0xubU8wpXmOeP4nSmMBQSqLLwLO08MV/Uw/DZ28wxg
DKWFmo3DIQQloK5HNo8nEHnaU6OfqMdjJrlg9zq63+txBKYR7ug/o84jaf7Y2RmlZPkZ+CGRNexh
1pjTl1e6xp3d3kAeAc7+VX+Fet/Z+u/kKyZhxDtQJ0KN18ztAxEaOkhTV4akxfWsO6oru+JJQrJq
gpPmUiRu+wOlEiwBkJmbKUFHjo4WGFra6L+wi7HiISXY+m0YtnhHno4avQgqQejLl4HMapXnw6xe
KKmsOR5NnvAU4vmDbcs5+zDeQtUx1YcZVgEl4B8Q0f95Hux9OUdK5qpcs8+ZUKPOjofiRSDxOHZp
UN8IXSg/ilPQYCAHChOZqm0sQYSSY7xkqJB4rOcFoUvupdnd1WmvRScNNWwbfb6DiCi0W68nxPHn
I85zGz7J65tDkR9j8VdQT2niFqXzAfhFkFyRsAiMgx8j+7jjnF7f0sIeHtrH5bma3AkH1+ppbNwm
85EHp6giPuMoIPQ7/LwWnSAtUPSz0t0W4SWc32meYw7H5gIMs/joIWOlu1dMT3aE4PBIgbU8rRcw
JMhtWh6EXAIMzAKHCwHqeiz8ijmvXSg0GpB4kBoixMCYl6TujL0Zh3/mVM854K07TZ3DAvV1CrSv
jpMAzo4HzadCIJYkbMBxz5H2Y71vi6seH+Yau8N7nnoluwFkIKAvW/iisJvJDeBnChxfKF7uxPxo
kG0pj4N0IZzhfOxRd+3s6df8nWBlUJLdVLw9wBmIV2YIlubVPY5obQlerdlIt4mInvNoLjRpkZFL
DfY2DFsR9vDK7JC1e6M44vNYpM48/CNPmNhnb9RC0Oal1IgiKD06RbMnjeK3U6aOWPuoFYUWAukn
dLlnFZEmPIf8yzb99talpBtm+bRjMhRAv+v4KQ1KYy95OqIm6Qnq9haEcY5AlbCr5Ro1Xh6fKEeX
FnnrCfEbFFcRgV6eCux+BxISobF1cbSJEfkPux1sqrJnBmD9IhoEX6cfsoxzuckei8wHgQ22dxRo
l+DisTegmBuPrYiZ0oEjW8LiR/2aPoBJWF+1AFyDfIdTSdbsXzncK9iDDnvxEelpml8nNeIsJ4id
6wOV7wV1qZ04QDrxJsXjmKZ1LOa+iusH8bLwrHl94aHOp0MVfm0lt4jxPN8Ru9twwtMqSOY7F82e
k5s7BZ1kaiEcRQRM7HVrfp0Rm75zPHA+7foL68Y8KLSwvYvEP+OmSD3cI+7ob8We+pUNjfEh+sw+
+9NHHVS7j/pH2c+v36Cd9HdLsPsfvDcF8jSS0uQzYWNazgzCq0FMwxR9oSyA/94juew+ORfXtEbY
ZUe7fCC9+xTQ73Tmm85D+kTc7YK3cfpN2IVII8eYcbpjsSs4ecaGagbt1/jKXlo6zRU+Ki12Koao
I0Mod+km0UUmSuVreSnO2YEb2vU3bb8VD8AkAachRLOtr1Tw2G7I9LJDeSmRYHuaf1BgJ6RJZNzX
RKiooKHw+AS07xbdB0BDoQZH61nQPMmhZvjJzEywi8/0D7dXwH/UIDFPGf3cx9hppvN2kMw31haf
RObuN89sYwj0+Cy4jOtroLWxZ53KG4uXFZmjYO1SL2BPn9mD0DylRLCPbcj5cyCdoAQzy5bfxK1/
QImjqWe4RugUhwbiuUct6p/4LF1Z7nxKQdLw2DtD9gPMtfhNrsXVOFa+4RLe6ee/64nGS/qNuN0J
lsOWNhPk1/U+v4TDpUQAwTh0GGbBtEVBHBUTx0RRhBICYfHWMB2eFQIq6zV9IyfHQGLcaXv5lwKT
8JWBFPs2ame4yi6RDhsk+r3smZRV50emVn8hU5VeCS91u39XREelXOBd0B38Xg2/vVAr2dQjdmvi
AQISiWh5OAkNKVv6pnCUgBcVMVbw6OhjPr4j/CS1qCCbYcb3ob8j7M6q2RRjhV12JmjSrPsvrnxo
mT/Pk0fSDpepKh3zvfJRzveNKiDNEDNXyS6tfkmKf9LOeuXD+8mzmNEcxygoRMe0d0UcySNXvAse
Gi6E8Kt26h8jfNKepoccWlgQokxANKsqj1W4F991ah/6o8n6+mUCBaHPPch2h8T9hRNGXoPRyT7b
Uyvv6rsW+8I3FLtUsQuAC1DLPOsREcdFtUMqLwCXT3rpvTbfmj+dABAf4TTD9aQnA8IDwVK4ebv4
ake9fWuN10pEEsn+nA8pbGBOncJzUMkeCSGc0gYezWHftLvsM/w33irrVDG96j1lriy5TZD+dIeV
WOn3xIKoS9X+VI9v0yfnGR/zUfjoSTX9+2v9r+hpflBvImdThX91R1PVzj7y272ylejUXYlGhg+d
4xpMuHzsKbwWu7Lag7igzNgTx1Id6H6Xboe2tbkD/AwJSvxVjr71RGx+LFwyTPqizkANU36X31PI
jlRmHqIH3JAGuHHyEdoOBgxARWSPZILjubwRCxQfsJjvBt0wZipCUFtCRxC27dO7hOoz2nlO85u2
fu4hAHBeMp+fivJRYA7NgUBDoztjnwQNIz11SK5o+8J4RqtmUh8RXaxfoTXUBmgYVEgJ9rtj8WL2
l7l9YtTP8C/r4YiOFHUHC+GnKv+qOAgaanBpBF2f3zZO4vJGhQ59PtE4hUgArV/8R0XGAoKz/e9B
CY8FCMipfraM69zhJUMcqiePkNz3dbW/ZxB24h84F6Nw5DMGKv5++K+8MOu/qY1Yqj/vuzEwDbcN
HTa002b9SX0Exap96AF7VBzwudW+ezLCIz7iKIyFIEPfqdMRwgO6fSXiJVuiYAnHJbSDjR8V75rn
EJlDHEpe+1f+t1Xc9tqr9YRDcUXFGRFG/X3AloFaA/MeWGDmI0xL9vY6sv2stUsYxq5xIdMwy09x
0xdDqr3kBpw5P7Oj8jGUr8naWMwxuzrhL957+9RLcbvWHGt64c2+SC4xagXCM1wQS9wKuvIRcbCC
bHM3v+IIBX7CYVPdjIVp/BBE1a4MDJ2qjS9nDwkEgdFDW5IH8sEVAaLFvDMi0UVgodzKSqDDEmoY
JgLQXEpxZru9kavXt4KsRk8f5i+e1vhKrMW2Fm/bVbzNPjY94tLwHWPwb1IX4mJquWyQice2ZOzl
9EhicfzNkVd8T9QbISZ+DQk9oY7+4xe72/xWSP7I74BpXo8TTaczcMz0RlGDpfWwCc0GXXRe4JxN
e4lT+hUs+Pwl0cS2kbqgnyR5mR+Q2u9m9LRnX8Tw+lWcWGlXIBWGtUvvIm3KzBWSC44mwgMPOWlQ
1EU3FoaCO5ynZ9VdDigSEld7LDLlq7+BJTtR8Gio1hCAmu9E9zl1Ycmm+k8qREghUbMiRtAZg5eI
XBFUh0swIil4QF4GUFO7Ytf9g6BGRJXpNiV3vG4nVwO17hOWgIxIIUBSVfqdNHSVAJ49R4c0eBNu
1ETZMvwM/VMVwu42QKo/Tr8R5Zx/Kodig2BB5cHzJ6yaULem2gvalhQpO5Akhe/LdFZeywtW4xdG
ZtqL6SuUBOba3aRCk2Hy6gji17wz35OPLArYGria4nn+4p3YVjQSdmghiAUMlxz01F0nqbVN2CvV
SflS5aPMBvcR36aHBEoXFceXECo7d39Os4uhYXMDBuvGriXzZMgtbsp+vBUvdJK15YRp9EvMJOT3
6+hUM6m/ANpbt/nIQqZYDRLswTwzwak0mRw+VU1FEc2dPXtXQYiV4Slgb+kI2I3JtcxdiiET/Lvs
RWtfYcnRaqMZSv6a3fldCjsNwUXmyprHuDMa42Zu786UhEirG7BYjzERX4PkoDchU+zM2LID6nLg
4PEHvBVqXBHFUe2V7owZlNY77JYedAwKKVSYkgO19ln/KC1Pj/a1GhA5d8qx0F4Ftn6uWQgdnCxw
Vc1bfxaXbfJsQuQdWzapNeAXIBLMypLer8s4qLbYX+C4c0Wx4AicBEyVG4GJCmiYYkW15+q5Vt6Z
bxSJ+Uw9ndFtKJA227PhfnvlmQ9kJ+N51Gwp851/LTAe0ZxSdqkm8j0pV/WMRrwq3VMNI9JxT2O9
YnnHP/X8w0Mdpnf+nM/Z0hWHB92TniMieeSxckfcV024MzIijqBAQiAkQi8QdTA2MOA1Wz/HGB85
C3niPC9V2POMUnyv1i0MwooITQzoEwPFHvLimlGkRPnB7OQ9IaNy7oUCBrxv3HVOsbHJXij784LL
p7Leb+GIxj/J1K3ZKTn5SKnxadHoZmoOKUq1zRLGjHslGwyzLXJkUDnneaooxwkUNCQ8MDyeH+/C
DTDq/WhzV8ytlpA5dLh6rpEhYldgKoUaO9xV6G65Q4vyw8Jn2Uu/Yw98wogdgvBPpWx/NiME2Ldz
mzoJpcrBdLdJa7q69MZc4SUlV1nb3vs/n8wnWH3AJSDNRE1DhQlEf9whPanxsGGiQnigGJuQ+8PO
IRn25zrg8fPxHPzlbcE8Qtxugc74NqAR6rku954mDsPI7TDpFbTC95tBEPEl6AJqVf6MaVey3TZ3
i+Usl5bjegTZd9yuERUQ7n/F9yayuXP+iOtlEmyDhLrT4EBgpoXEAJKD7lCPpH0jLt0pPJBsoCnA
ZsRtMh1Q0FrO0wcfPN7oEghkTB6fy+3w39rdeEOdMo/2wPBQF87ImlX1ZmgXVoWmBiz5Qjn2WjDQ
FdCgZ9AEFmGh0zd1eLNtYUCrYjFoDp5VfXs3jihg9KbHwLJA+Ax+kWHnDrlNeB+QunW/geu6F9gb
Vnctrg0wya1/AAyU6NcZt6VsS9YeqbU19Ga6upYj3fX8SPFEyCgm3JjzfHgI6hnP6cZdjMe0x7rV
qYxH7mdiKhEP7o31xDDwuwD/t7kIMIXys7xNqQ36SsWdcIe5CqzzefrVWh/cKE+Zq+D3GAbJPDAM
aH8QcbfGOQYxqTzzB3irT3iXZQ7zg6GcRzsssO/z+SR67oirdMkhFVjqNAGt47StPoO0j6vistcT
jQ2WBWLC/XBkkqHQ/0SDNGrtbS1Ck7oj9UvVo+7duCFsAaXj02KDpWZ5Ueko8aeIri/lRLTQY5fI
cR68DocMZIcxvDbK4Gm1HLYTa7iO/XsKTKyrdlUeFOoZSJsoe6a+6+Rzz9uv3gK7WwxojVuKC2Is
g/GqeaL2yhhzmWN4Z+0Z3Y2X3O6G4MJEONkTl4fS3kDMR3CkkXlLm2t7sNHRAqIj49gFJJzJG/w9
/l2BDSm8ih1z0myeVRx+/54we6nQQ9GlorrLcNtp7ay1p9I1X2a8EKiF2IvgMiSsRZ6PhihNYZdb
18luH9UXang8jW51YWDBwWEWgikwMMEWkNv2y24fFx5Dx4Oia40RJVidHMAnD5YdiNetBquc6o9b
c91wv1iK0P5whVYJNLbJwYJE+bDeedTkfrg/xpVpGdK3U7f65JQfra/mGnJPJE5MxuTAgyXN45K4
/w0QBMkfIKvuIqOJ+EC15abgI7GdaovnFelzgA9MAnSdVXtkPGeb6rkW+ipVTrKyHZ0LucTwDNUp
Smq7TdMbEqDts3vaaI3gDGlPT4n+xmK0jvE3KNXiaZuvgs07j2aw6B4uiGQPTDISXHJglaytmu6Z
ZavzSZxDtxFeRTCef8vOVD193J60whNQ0NOhpcKZSWihdEDhnJo5VgaJ5ncNiAp3e+C6o9KRsmzt
BaVBKmgJ8C46jKCnULMBEXAclSuQ/uZOnQ0kh2UeJZSbpJIK0dXIcU4Fr8n6UW2sogRM54DfPaJ+
XQ0nfsBQN82xbUgqHLhQLMnpIXzhiYryGWRXSuVedlgBFXuIvLO6va7Bf9i3COEzrxUsXmwKrSIN
UdqeTWKj1MR+Ywu5x8oaEA+BCsq1YbNKmRQ4V2Ftz23BlZV9WJYtdn9S/ObBAN8vO5aF2LtTYOOi
+kWPdzRijU6lHpiG3MUY+STQAoE6C7TFxsTWP0h3mzSw4gfMWUGCRiKLx+1THyoFKw1EpplufsTC
N4gVtjH1tzkI1n42n/D5g2enEd5YiE5da0wnLHubSUMAshztE1ii4hl/9I7Hsx6V6IHOXtQcx/i4
oPM4vo39fet6UUqIXdSTFFZoe2Cvkik59du8Zi1moq1+UkaA3aT4dbNnYjIUTFkQ/5SkysRfHliB
GrU+giwDxWG7jJ45jMzKZrbTxJtMBIopQW6HzBIH3VX44jVil7xVFMPLtrU6YNQ4yUuR0/4gZE9w
K7E55y74zaq2t5e6AzuxBRgZH2PA1kgaW/stkmbdC2A/36mI8PEGznX6tnroOHFu5xynCJowG2n6
L9sGsp3Z6FvKATsJAOUVtlnpMW0G7cqyBJwedi8NG/0mgHFAICRc3T5xu/6bCU8PJFSuLN0+YbNz
mFBx+jRzQ4AdWBWYESK0qYu+1B/glqD3x4CBgRmOiraPpr2weDjqxJFTC1dGZ0ImdTyq655CDo9b
KK8ol+psLH+bEYu1fszfmTMsKa6MnWgdt8Hml5jMbEbsHAxRJPpiHjBo7DwFoBUdWUvaSwC1nO4T
QAgbFOedoAX8+uBP5M3Eyzh8gFlD6kW6sI0Nybk1wRkTmzsYfhI28GF8KmcfxTJe8gwJzlgt4kyO
+kgHR7Mo229NBoaVvyoiiDlgxs+IlTgbJSed0aNUXwSwZNrXFu/xVoQgGXRIgAId/A4Awim8wxLJ
PsD2OCAFrBnqabnyifahTUuGSIy7N77Z5B+pjZKsk69uxzfIE8qfIItyW9tgBqjLKHIA0oJiModz
S4UpJCKHUChIpmfOVgGcVEUtw0LHgqIb0lLR5h6nNP3Mw9xeC9jm0K/V9JS3Z4NtNtn2oUUpqY1S
IiR9esA7PoUp1BsHnEXsSElHp8hAci6TmPhIlF3/VDD+VDGsRgJGBpveLtUigLD2kfbQKIp+kQ8Z
fkWh2GSBOMU0ugVILUjclK7QomP/5wcXDWFUwLWWWUmTItqjyCaOCpPotNj2HhZU3muU7z1pZUS6
SX2edDw3orAzIFbMm0eiqrhjfEdEgURq8643N1s0Y9V+2iL6nEIOmRoVsH28Fv6AlxJxTYQya5AB
mt5NvZW7mSHdZlOpvD9Dtb8/D3V98cLMvPz9qM3waLMU8fb3b0WRLfuZyg1eOHjByCgzFJtRAjxb
HtkwnhAeaw/Zf3+R/4zi/l7/WdAhmYCOwaYw0W6Gk3/Wkv/5onS+plUcJRNq6KImPv3PL6R6+m0u
+uAqm2Pf3xckZdFc/Z/Xf9+N6KNiNlgESweKMjGw7oSvx7e5CPd7h31B6pflevxzzhOydnFmFTXg
0jBYIwl4f6fH04msfUO6bsZ6bZP1OBRu3/798D9/2IALBdnJv/zPD+ssDMbNH7HvqPW0m4HD3yf/
fUm3kcn+Lufv278fanXzaol0Emek+vF5ERHuVTnp6u3B/n2Ztpf/62d///D3M3mI90qqJ76CMRAi
FJKHCXUD1KWp3SklkYsjRC6z5qUV5Q5Bq9hwevobctRNjjhqWBrroMytEwYEOkxeo8LaEeE+KjMr
YDFM6ilvp1QGyvlfl0O0DYXwK9KynIigOVSh1btTo9EYWcG0pZTQUiTgaI+W0aUUAMooKr4w9Uak
Q1/byWsTZ2Gjg9mETg3ycDy7ZTDxlJke654DeRQ1eyjzGkzzQkqUP7TzxiY0UaztRnOF7mx+Fd2t
1SgIaq1U3kVaIQnpupgUkxeZqNdqck0jhCKJ2urXRZYeG3GpUNgE+NpMuNDOhCcLmENfa9EstyBo
kRJQn6sWT4nz1E1UjrRqHJ46cJU1VSszy8NzXSDkOwZiIqEKlreNEyJW4xQopuOtM+67fKIOVauu
BbnPLWaedLTgRt3DYUaJzGmNUxZJLRl58zMPAgd0RBiEl7gb1TTTUyGjW88hBPfQsOkqxI6UkhUK
dGXWvO68xix4qDjiTiP1UUtUvHoCEVJIZBhFlbxUuN6Bp090aPIINQCcMnC9l9BmnhA7TUwKhEgX
YV2dDh9jxUNrm0ml8vqiWOQO5Uy0KVo6kdTsIFEIkOkDfuAANBOXrknZxUr81iyhQGKJorYxVHhx
V+mXRQVIk9CjmhWE0XAjgT9U0oAZKFbp2B6TIJEyYB8Epg1lzbUa8P5u5Ju8ZV1QIQKTEiJQLxi0
Bsgj64IxNKtmFAxfjKf3auCKBSEDFCiYp6GftQeRs8sYYsxTEMxUsR6itJC9Ixbc+qL2haWWdoqg
mNs46cZon0avkk5mCI55CAQZM7F4nJ1GLMujpaAnJ4otcDatcnJpC++lKkREr8zP0MGmzVMdEVvl
XMr1FX0nEFI0eqGgrEe472+NrAAlGAW/HhKUYSbTabA/x/r6im9Tp+jWa7KVEDVUNxTzWMxlkCYV
zoS1hmZNjViY0J4NA+2PrOk/9Ai3+GlqwKpsDvKIOF2HzVM+39zl881nnklEnpPgFZjVWNLX67Rb
J7htqar+NALhXFQoXq8TjwhjiQJqYgBmKNB3GxIktAxJCyaQtOm6FCCVJsh76fCeJQJdoHUzs5U4
fxf1x4iMaT+1EPugfTwoYyYfFBScoion+l/CT03RoXNk0xlvpchf7kVjeCNCJae2bk7wafojvJVj
Hkr/lKWDQFNTOGMTpdcAIKnXjpompb6QjhiUwDwqpOYgrk+9DnkWgUD5UAKOgOYX4HQKik1eSJLq
NLfbXO8OMKQGWwy1H7GoCr+odD+U8LtU2u55asuPCQVzZRwkf0VEdZvpMHUt0UXUVT4Z8fJlZnXi
yEnsmjGUtwmKSiN1/kz8jSeSoEi4XtVQmnWoNqUF1qNdp+SYco5Y/YhVTQjZeyIr3kCLwECMBgZs
oxmbpiXwbLkSPTkyDjgbcrAYIRawQ4y3W9RhSSmsAYJdy1WN431aa0emSPGVh/LZLAGv99X8LBXk
cQM0N32iszZ1lA3j9h3pkb1q9sJxTYBpCBtBsp7XyFPM7nnBZzdQROXUMDSUHEF/RzHqKYPyq03k
NzCuJmoCREWStDzM9HenKCURSrT1oqnKa2tJHZWPNcE/RCEmxBLAahes1EpIWHqdgTdrxzmoJB3c
YEwXWfAgwuJnq0DTERv9tsB/PSyROuHNZcX2IpflYTXGg55XpyGplevQpPcQkWrE0LoskNNn1LdF
xAnrkxWtylGmn6VniXzvkTZFGwYfdMQwUUf5mBfrBwXVZF9Myb8lRvBIVuLnyomgnAaV+SEk64j9
QnUOmyX3U0jHsAdEpH6BSIgh/Syzbk9iXScn7OxfSn0kz6OTgfXEWRLQy6/NcfKEzIhdqahx/QNX
2AhoGyOEzwkzETdbWu4mnUAXMNJuqtC6+arpLpTS33QOT2knK8BpC0Toa8JOpPX7E34CwAFouzQq
bSAzk/TjEI73PpW7IIKhQ+NhK5HAHY7aNDknWeOpRvGvMyT4AdJ3CEkdEuiE4LySoK2oy699EU1u
rGqzP4217hUGVhzawlGr4nCP0qmNfZXqFWL+Io3ID0XYxAlGRFNMGVfMtQrHqip8Z2SrP8mzQmzL
1jKoo+xNojyc5Lp4xF/qfa76S1t01AiyWdmv4nhSkzpCWCkeqUFPN5Wq4SVFEwgNZ1+QEXMq+shw
DF1DOi1bgLgIaIaHchjI84jTooTUUo/IHhJKFBWaXs7v0H8u0zKfBMStsEiyXGMtYEEQ0Dd103Ci
gp2XUiooqVD+lNgqYqjkEr+rnzhdU6gzuydU+CiVG2aQEKHviwhYhx4PJ2GxniRoyFHZWrRMzBIA
tyNUXbqvx+4Ztye2doGqoqSTbK2R+Z2sRJuViTR8o1OnQvAm0EVKmllpaEE/uciYZjPJoTQCNelj
kKZVT23ObFgzojT4KlpRcMvGM6zHOSv/QdzfDTyLz3p9Q+/btKMEv4Fy5P51GC/raiXnBVcKrQDb
MLwv6gyYdSEbkI9Ioh/7pp1PLQqS4IZ/Ik0nMI/a/iUWniYNPHpmdY0XpuNPsqjhzaKzJFbJgJyA
aZ6jaPyOOiP0hQBR2T3uWDpEwJkywFoFTUFIn0nFMW4L9YpFx7fUj34rE25glpH6uBG+JSFAjAaW
MMppLOMPo+tcrJx7V5NG2s0SajyIxDxI83lBp/001LRQUWH1JsmiQWiQ5JCG95vc9prFGK9u5gZS
bLy3iRVM8vDOgfOkmzI6XZuiRO1PrFO3DkPtVFv5ERu/Hrb5VmMSq9tsJVWAHN5xyWduUobgq1Gg
VyyV9mCnwH/WG7dtThqCgBcD07EzwgSU9XHlsKgQmPHYudJcXxSp10+ZRet1hoiT4T1P/20N2Zuy
L7MK01MbDqCD0szXdY2S66yh8DCJ1R63ilh2yJG0ozQLiHUu0quiZ5d1mPSzlLcv0NY5J03QmymE
dFlmy5kXintLaT1mOkOJUASoJlnZoXVAn1OcakeXrlTM+rzoSCjQrsKk4lyqXUoFvKdWp9cakkrd
IR3H5qUDtujV9NdRd3jSkatFAaBmyHICulGkS99IJaXhVi0h71W3Ph1IhzUId7OmBckgy4FqWY9d
Iyb7Ie22OBFP6dnoxjupae130LCBA/OyMHHkzDPtAz1KVNtQz50gGVO0lD5atbkUlYKo/Lqi+Mbi
0bMFcW0cUyRNVzdMLiGpUHilPi+e2rcafGzCCIGdKR9aZ0LDm+BS/aiIfdF+En+LFs+YWZzQkp+w
SEiavYG/EFWMiG1MYYKHtGux85KCcCxwl60K+G5sk2hJpoBo4MqG3V0Rc/PcjFR2K7naV8lGQwDw
WUqadJzDFWmeUdrLiEPsyaeVad2iAqDrWSR6uJcDZwQQRkJ9kLI2uw4JdsPxQHMdM9J2X1VGAn5+
UU5imPlSMWJG2GBOYGlzoE/Qj0wkinYmagiHPB9jzquMmhS+Gqq0KoQnvomWOdTvJXoxtRG8aVbC
HUMNPnrLDSj4KUG9oxtrduosyinNVHLmyWL4sKCKBF+A9kmo5c+iSF1EVyXpsTYhw6qENjs1QtB/
7kyY8gpaECrW0sAAU78OEWaK++oIj/G3WYzkYK1VQuWk+xhwHlqFsqPkkE84r2AT14LctoyuPLSU
0cqImxXN6NIrDG6HBBQ+KSSGmki92hSBkS1gM4RU1Lyq7N4EIVk4ekeLmCVtg3YBjk4WQckpAfXf
r/0Bn1Ly1wcBY5KzKaYXWZ2EO+muwtmJ8DMarmp3HHWsZdEMfNQH4akqjSAsSRSMga6mGHJ85z1d
9NJ4IBlyykz5njZJdkosGD9gnkPbYQW/1b+N4fxC2UEjfTLZ5bRuXxn42kyRVZ+QuJtoSORBRnJ/
MOqWvaWJDx2dfqEVQx9xP9zKNxk2KM2+sGKo3U/aloWK42HpkJLOkNIeBkLnMgcZKimwT6SpCAw8
Ch7VaQxGyiNjFCbneBGAtltN88D8ZDtNldVJNZG908RMSdWFHxlmwdGUkrc54VgVY1Yjs4UFTQgL
fWguvVaqvA7YayexjS56pO/qSEV/NG/fK2XCVXNpP8QJkSotSViidU3pb32TEvE5TmkVriNteRNh
aeD/tPrDZVlpUDcfcdJImz8sTUqw5l0N/D9u6H7E8ebIWmQPc6LcMITDWthC5E001535NUXAr5e4
BqqBcw/BQ5u7bXzN1+VlXRcoZBYF4KEqHsque17jci/kUXTLtdduHL/nFHE9BHlEDMIMdFmSBJUv
ardyJx467FudBQSJVM3gFcwDymfnuD0pkvjRrkgyFIp1NFAb2FmaboK9HZ86C0eXTJx+FXSxbVOD
FTJisLrrjCy7aUn+pk8vdVVpP6t6K5MM+6sWpwTsr10EuLemM52gzqLcmqnnmQPJpRr1b2yscd9b
9PLQrUEbr1xRBGu0jMoiiEb0Wz6Flc6CpKPetsA9E8DwuVL2yoY1egPWj+A72N/rMflOKiyLsUal
qts8tlI4nEqwlCOnqoFYodWJEm5aKv3Ifn35HExpfhAHwbUKHhK6FZXfYCfYyG6b41UrtePeyApy
mqn3SnZwe5Dm0zhGSiBHCgF/fF7xKKGWYNC6qNf9jLqGPS8LtANE1Cm7BYW81Vw2YuKEgwTuNTUF
8aFx4glf31iuL3B8aV00rN24Ud9Ky/pVCqHy0qH7KnVGXE7CGucw/aLkEhXp1PA6gajIILerTag0
Km5Cw1A2UPQBjM+YurQWvC1GneWjxk43G2A9MjRc5zGW2bChCgioBD+MVv2T0Kbs++KfFk4RCHk4
qC0AZnaa0BI/hQI4kRSti7vk9JETmnGCqtOlab9KCRZUaHpL11RBq1ZsryqpXDjGr0PXvWE5sl5y
7dEqYBpng5D7aH6UYBcRVRIEIuaOWrrFe2CqcO2zNvbiqRt2f+pl/+d7/r/RL0pCf0563f/7L15/
V/WCQEXc/6+X/8//rR4+i9/uv7a/+u/f+v/cncdy5EibZV+lrfcocziEA4vuRWjBYFAERXIDIzNZ
0MKhgaefg+xqq/rNZsamt7MoWmayKAOAf+Lec//zX//KB/31STef7ee//GVLLn07PXbf9fT03XRZ
+/vL8eWX//P/9Z3/9v37s9ym6vs//v3zVx4XGx4qdfyz/SdqDfrS/53P9vbdtP/2GtdhXMSf/5uP
/AvSptQfimvK/CeM7b9TD+UfrmPR5tu+7f5Grv2deij+cC1hCuUpCG8eoIi/OW3qD5PUHyEUHDdb
+q7/P+G0ScdcOGz/zD0E9kl2ou0oZRLAaJnQ4v7JaQsne8iKJIyOg+Ek0HzL77zXuBsGtGWqpdax
rIx4BdJoyO76bDuP+bBxlw5md49SJrLdIxktSO7CfdzR7hcFwyfHzvFWDyEGR/UZJwE4dVFsS5ek
KpLZ/XWqKQ2zBP0DrP5L7J4rbqnNJE7SYsReh6zDOlkjvxrmt+HTtZ1qO3dabTpImF01YDBC7C16
dg4lTaGgP+pbINp0RrU3EsJgG2gqJ5Yushg+VRghfPOGXeJimIcwc+5DfInDTM6USv1NiCYg7znU
6bvXTLTAcSwrJ+AszF4jfPfFxSCJdGMnvbs15XMXwZ+30g4Vq91fMkGqw+iWBkE9FHwaGgf8TCS7
5sRSuCI9gwm1XyO5i/K97SE1LENDbLM4ZTAhx+e0czx0I2gZUa9MBVtV2X3WU4agmnvhmvhE/mZS
sQrDid6Nw9adqks9jChVYmVs4NHgTzBoAcKsZQyiiRLXHSjauEvokCqedFW4i+ZpvFk9i1APN36Z
lcfRgUognebiLZ0kuhB5q9p+uBORcTOluZ3a5tWNhkfHrkmocXcabotbo/VihFvGb7PEG+yj1RcG
TH7/Soz5pe/8F6GqT7sIoAnAkUnxirS/QTctzl7ea2UYTNhjkB3RfAwchGun4NRq4e9gkrXv25hA
GOG2bBSz8myNI9ZRk/AgIngPKcb8IWRpMFkkExM+fPZEf5G9eI8hG+Nqlh6KGKqECP5soQXTW4ny
JSurduWntsk2GaGM5TmoVky33Sd2syv7KF3ljey3JRc4ajDaDqGVc+6AQr3P1hrQ/LlVCtxYCPBf
U+9h35uHtZZMfyaJiiQPY2QGuO7Dm5CUpiZLBxKg04us6T0DYT1VprxLA+dRZv4V+OtS0X4QTYem
10zedRXV15oH/bhMew0rQC7UKYqY0dt2ed1gMvd3cc1AaTTS6K6BhZ9ncbQbCsxeQmK7KDSJ7RUm
18HfWxNQNJ260Ta0SLDsSCPNu+4Nwnx+DAERbxmQbXgScJuNDK6JWaYICe6C2njsJVxtpXECWsMl
aOq9yVSHbTztVcn2PMuVtzXj6DltbByQs0/YaWOSiYUzxCbbRMU44tp2eIlutqye4vrJy8nWKW26
P1HNv5KW+pFm5Jfj6XsIINjUyAMy7Yb2PcOVT8hKR7ZYPWxLr43eB+chyNyWtUWMv2Wm2mwDdWC8
wm3zniRPBFbEq45+sVeSbbyJ1KomTJ0zaV1Pb4U5fk9Gr/ZR79xrdzx2Zi13ijDh0vGm3ZyiK47G
/mECsbfpSqYyvYchpO6MTTJ0BzPz9d4NwseaRDBfBI+4UgKJBqVmZMeFd6+K0uEBQHaTrGS1UrbS
a0bWI6RlpoK+Q0JZFIuDaD79ifxFs/kcxy7fkOO2mZi5iXl5gcKZ3h/2jQq6vaIUWNdJEx4Mr2B1
HdY/OymyDURdFgb1fNTSl3fZgFxFWMHTqP3ghVHaSWfPeaRL1u7F59RF8DesCINQ4fLDlNE3cNqt
yRz9Gg9MlTNLXa0wQBsTDa/Kt/JTZL8GboKXZGShOzAoSiPvsWebllaMM6gaMMT6CCv8sKy2GbEc
26Fq73LP+XaTPyl9XwFkMtuafNTkqfwe8H0NOdXK5GLXMhyBZCJnaNz8DGNruLecEjVmRuHb5+XO
ksQ2+erLK6h988mLNr7FA4stuJV49careDLpct6PJRLMLrPDR3dvqq6+tAYDtCqueHUZuO8DZ9q4
bY1B0vANOhhxRy22oidCX9M558iHXhXZL/nCnrSiSm9wJU4gnU4B+mSvRKbJCoYttwn4MTYZKsmQ
37HqLjoPX7Q4NJ6+Dj3SworFq5EU4abnlAzqQD7mvsAgX+G4rvLh1AD+wu65dRwcaoYvV70c2Yqw
enLSsaJbggXpmgxepuK5znCxZn6YgLL0P1y2RYf8T4JW3hMWdmuV6cdmqrBzHMaZ0ZiXTtdM3NvE
svGE4/HSVh0tjgyQplreJhbAhkRY7y23ysH7MuCIsbpo+DgPWeejnLG4duJXzgK9pHWle2WE5n0f
WWxcOdaGXD9YaeNB1Gf/Y6Cct1XxPko7OrsRibYzC7GuLVhC1m15F7vVpTmApDKuNtCjhEDZe2V3
nJAg1wCHP9PGWqeyN9IHoxO8yWgJmWAeoqohO5w2oe2eyQ1/cWz/ltKH4fJ5i8pFf+4Nbz4xKCdz
1LsBbvCxVHhytWvtGV6ieLT8o2bbcOibI89VvYOkeYpnfSVFlBbIO1fwaSxQsvf+wDqinJnJe4r/
r2agMfX+42wZ0yNBrfWJvPRf3QR9JR61hzxefFT18NS1k4Eun+vf12wHKy5Mao7hEAeyXc+TdaJe
l8Aht1y/VwfRYlmmOKQK0gTLAVWbXX2XDqg1PZbfmjC6tQtlecE9UsUTyxY7sA7KwTs1ZJuTOR/9
yEfrVndeyi7IflryLOIs6aGj4ViJAnq8rlyAO+IYTC0rtTxfWxxHcW1gAhKIgEy3v6j+PZbxIZhH
2kEwz24eHpwxz6+i9hAqyfBDK4UF2DTSg+g1vtU5gjOJxQMY3EcUxPth9jngk7XvN+ObS9LCVur8
ZqbqzSFlgE+8dpdQMlyOFQ5k3Rby4PqAd+aQF7Q0kQWPMdC7eXivRfizjMyCUSmqZmmdGec23ED8
xgSrIsYiPt45FKOx594R7yJ3YK9NRj0+x5gjX/OMust1s8+kZa6SMUlSmpwpR6PrNoz+KZ/a16xb
7AUaZVAJYYdl/XEKGdaHS4Isi5QX7eOBmROeXA05bJcysfgsaq4Ah9oE1oF4qb4EGLt7gndWjsJa
MsZjcpqn9pjHERnNbJrSitl0D3DYrEltNqpVDL3PncP3qUIy5ukPtzZuadJizo8CKACoE1YBE9DD
pCL4TjiNomx+zGIHhbeVOI+BZ/6Z5xEpHi5JNuaM+ZHyaV0PCoN0A1PLSwDBB2/pcqHWMtkpXucj
1UoGsBTRZMGzLh4CWN2NxjfTENjmhQ6OmbSfdnoaub7qSxgoSCagS0iWWo1DxvAYzkEqvwyDVXcv
AXsaUmAwlh+2LIHgYR3JOEXPbNFsjLUVrr9rIXhEFwM+G5iNT4HWV1OhdHW65CmZ73UZPcJ+Bx/g
xpSUGeAXMiJx9M2g8Koyv6kBul1jP04FXl2B+BShgrWrG/FUjn1x3y4rcARpte9xjg1onRyGYETK
2SArlq6he2KqxvikrB+VBa01by8kFGH36ccOWbLL8RIsoCtSMzllZ2szjmzBeCJ127mZ6x+5rd8o
eantmr5bWz0jwKJqHrpiYpppGmzZy+hY2Za+kQLgsXJIOgbVQKgaCy1dJPl9K4WJnY8J/XHc2333
MipskfxAuKy9MdjN5DaewSHHG9tC8Tda4bGdx4ERruxOmfEnz5iEmrzLPxA9KNjygdWhIGl2RqIo
Um1534feQqRF0T3MpUTjUR+n3uo3YPLHVePUzAp5rirTpzYzZm/XQCfE4qrSaxKgV6NO0h+aTAbM
NVV3WDasKK9Dxqy5XmR3w6sdq/2sisukMOaWbT68B1Xys/eoRpN0vDZR/91ZJIskthtudO48CJqN
O6fjiRLjFclDpNyBax7D5V1cf2VgNwx246/G6s8MwFj3cAOgjJNfEZit3OFLGeRCRIN+m5zpW+r0
qUkEdleSSXCOyrvmYhvOvtCM8k2b76lZwAkJIUHIE1bQTr/CFAMxlchH3tTEdqGQmh/Y+J2arvqk
i2IlML0ORr0T5GCgIz3nIFvhE7fIlU0QR7P/lCMXdQIbhxfGaAGJjCCqfj0/uZX/RLLep+dhTSZ1
t2ZCmEmy6mooIUZH4qC5dmxzF9LeKHu4sFKQCLExh/Tlqcy8k8gUwXtI6CQae4cBjtu4BzeIvnzz
ZZzRydK99WP1o4Kearr+i63GeNVs/dG/BZP/k+rzh+p5htjAy43qhzQvPpqc2kXTx9HiCfjOQfFA
LNxrroKHOZTnIqpeYwNaNgux2WsebD8EJ5OpJyfBTBMhCRQmkk0WNRoINjwl+s2wPy2fivimx8om
29K1gGul0yYPCK+Vxnh13OiuGuqHZJbvRY3zCL2I07cnKI6HxgiImCrPogjvS2fRgI2M6HguoMBs
uRxxk4+hfCyF+WrpmhR4JqVh6nwB/AnKEv+Dh+FSpzfftrCt1NdJGQ+ga5kq/eiqcmuk5V3oBWvV
sACE8z4vS+b3mhzkHfvdW1QI1i88lVlolKhI58TGhGl/6LK6CUT1oQ7uMVZJtD8euQLhmH44S55d
r50vknzvqH9xukSI+U27+zlqdzdR4qQBMhaTTGbNeq+hEEChrint3KS4VxL2dxP9ZGHxmAUkGgQJ
bZ9UD47nbqyqv8UxavCcocHy0pBrivAxx2t08COa95x2VOrnpAyhe+CzVSN+POmRZWOwiSnlqfWt
Q2QhBXXkm8cyjN1G8DZwIi2/c2PwbjUqIB85b1Bd+qH6VGIfF3JiWueyZ3XUhmDIh07ikewr2ESM
MwN89lOBjcZ5oax4ZXqRUUbRPRtRwCYNW3QS46frbef5qXKj+kxOU7cdW0SjXZ4+pCS3Hi1w6yUT
l4uRCnEXI/0X5dwc20WrW0VUAITGsksCgsbLlAn3GPbsEd2molGGpGB5/Z6zvzuFVnuJQ3EdOyYA
HFwJQ/McABwWv1LujCiG+hXYMA8bOL6SC7/M2GEy4DwXIenXKdrWwgeYVervEu41tQ1EEO6heVTZ
tdHqjXl2j0dqWEUubJ+xa1ouCR8jpTHfZ0kAfS84yI75vhDRZ01ZF/fMRzOoNsL07qyw2jO5oowL
rXsnSrqdune9S60pC5II+zJHNLXjl+qtLwPhQE0Zh/qO6IwW9AlXz/1EqhvKegTsYxYf5qr8qmKU
/zmrxTVpC8PaRDAX+c1DFWq0Dkb55rrJeVTwwwBQfJHdM91EfNUeKVt+wGYqaJ2bHXoXjr6H3krY
HQm1V5Nxc4kzYQnzKhtGMGXDtAoc+s6IJYbDjHOxnD/MVOuVZUX2rvWWKKHuwHW5k2DJcaZAoRiK
9BILz7uPQ/D0AUBQr8KHwSQcaXi26wP0aSXb2m3GdeeYTbePKvlhlSVFdPXT7ttgPdbuJikzB10M
AleJipZQrc8yqAhaazfZjADPl+W9COP2xgLhGPjAFqO6PaOTobcR0Smc9yh0MUT07oyq3GItB4Ij
syDXmkuUSGjTt5vDrxzeEwIMvKPRXB8Yl4uVyahzm6cDoTm9uR0VPkyHlqMcnxPY+5RbAfS89sP0
AE+1FDZDxsrUNqajY1YYjJ32zBrG37Zd8B4yC9ekEyKfF7vCb1CY1+iTzHq4L2MT3ofDcDKekchr
98+85wbtlKaTRNzvtuAEy+EZ+j9MphpGLahsnuI+XcmQKevs1zNiR7ToXSaRtKcIg9gV4C91FEkp
bXogGIrubnYOnKlq2WkzEOgbugSKM59t/HpAaodq2DlMo3uqI0C0OgedZwcwNxrGG7k59U9j94td
1rgZiJzh5B6YVhGp1dneEbTugIau2Zayoy7Ix7u2YlCJwpHc0PpBjWAQGMWu2NaMOFCIlIUxQO49
d3Dyax5Rn6U0dOREmj9V4HwTu1Tshgxrb+ep5NxX4rnG7SEMjBF2Fz6A6Xq0Ygh9HnTMwMf5YONd
qehyqAUJRzc9wboxTB6qzP4ZN34CWALpchle0EDsUsKmuEWtHPWmTtZlVWKfSQ0sSjf2sKziFJ+Y
+GbERfeZYHxZJO1jVlq3zigZDkzGR2GgEsyVOLW9AiiucZuEwrggxrQCo9rFwoXtgk6QrKkUkAFa
JZgTQfta4qrOROhivSQ20U5hckqYN0XOZLQI5akjTHOo/V+GkC/ustFEXYnR2Oln5P7dgYX6IVD0
HSRdTytVj8UpbFGshwmsYhJ8t4Wi+B07bx2RuTXLow7uSDhZtbX+WRv2kq6UDkvL9OiT1n1Sy5uw
qeQpSjIHkE0DfLU1DzHYO8SZ1Balq05D1Pz1pzqs5+0wFMtzwzBO3Ch0hPQ62CaZff5+k0eZe5oQ
MwHVQb6CDYn3tH48YTnhVm94Zp66MO52FgOrY2JJJOKdec9AhvW0zhc5oECT4giJURI8LbolxP1h
iLq77UNQ58VCrrXIMF4xhaHZSMyDPcE1YpysT9XcH4YltvO/dOM9qY+//zS0FDUerLOKAyxzo2NX
PiJSBITWpPU5GHxakd9fPTJ9XDM2JtSiJOuembyHWYuv+/ub+f0nRuIlL/u//BtV6GYkNOxAVLc8
9Usc1eAv1td69siwYO7DGBoZpCv/ehMVtK1sVt4s5Oz/lVJN7iDSF5QfUOwWledKLwHWXhzkp7jl
/Cmkc6djwTsa2zn3JXJ87rzqhKhryd3Gz2LGBAKaBb/E32867hqQUuLz73+Sjneiyq32WnaM1P5+
RzVZf33U739Lptxkzcuj/e93DCULDGwW+AorHm9h3ex/Q4//fuPXFsSK33+P43arawyZic9d4DXY
THLZGaghjVPRhO2mRT638cg7xxKWX4i3A8oBlXccGGDrHCqFKsTRs1ERC4RvZmeayOxyC99Rvc66
HMdliooRrs8Su14uAezJ7yj2JZSdk+AxX2LahyWwPSO5PV4i3BPO0tUo8QdS58R3aol6z2eGvK5M
g23Uu98ssNtDVfRHegLnrpvifd16+bZiKmVA2AkRVuVUt0whCZgmZ35YAufNJXp+IoN+Spphb09k
4XBRnhPb+hlLDpYR6RXhHsnNDLLqDlQ5A3pEijyjEWiNyyGAgMORg9yWQfdgZ35zhuy+NUtIeBV+
ptnTuMJGKzm0jIbWrKpPs8XGlsccqKi+Q/3ZYdjJyUMuxISRLuh/aCN/ESNhtgnzINwx3ZA/0ida
KCwAiuDspl2qsZiQscQ+COFux5uSIk6GX/S+2UNlmDiGg8xnaYNs3wbfVlS/tCyvjbgPbQlelVbF
mvaZYu6ZO68pWrRVWlvfueE+1zTVma7OWTZlR2uCFU3s8NrOkotlyZdU+7iKHaz4cGvsrmZ5gqUL
tvGtmdQpSW+9LJi3WAOMIPvJr6vj4Cf3gmjESpevDOPp9wts2X1QvEwggK0ZKEPf9R9R7j8sX7by
sOy0ebNSbiU2UZz8IsZq1TPBZxE3vQdabPMA05Yh8mfHVm+2wQanX4S1kXgvOp6s5Vz/GmrrveUn
dBIGIy2CIauTzY8INCyq2ue6vSuJdVsxqAS/PjVvy0+3thk3XFLXhYA5t5+qDx98vI/OoqdjtHtC
ws+vCcykR+dmr8gkvlUB9c/M7ZFVWbEPKvGCkQkNEkK6KO5+NUNLeUWfywScs1IeK2Eb56a9SSSr
W0fkYEkz7yh1vI9lveXZyCmvc/J24vw7te2MjUlfbgpcXHGJ7QuYYkBXQR5mDQfVnG6V9H8iUp/P
TcUMyuygAaeof4jEAE/iD5q6j4Ce1ohqJg57p2NM7xkKkAsxyAcA/e7Doiwmv5qEZnYZWVkU27xu
uzUJJ4gs2OwtvzoWRdanRnfWW8bHfV7SpcqAJQR6oXfDRerZus94C/ZsKe2LZAWX9DCzAsnMO8A9
ugr0pXaB/S6vR020NATM2sfu01yIRnjra/HJs9JCS2bBBAC8agf8zLpGHtRPP7EBQQHLtqGskcAO
EEHtoL65dsoAgZCG3LSuYVFBohh0vWNeg2s2ce5MhnUHV5XilLXJ1wSo2pTNY+w2f6qUQeiMzmpC
ysFc0IA97M/ZOmURIXgVN6h1oLVYH3MFtqdE66dt/2729ROKpl8DIR4rMqGWghraYEtUhc0flncR
IAtiJm1+SUwupWe/ujE3aRD33I7la63Mqz+hcXbSHjiBbezJTaXJIqqC3T32f0gG9kCYjY+CEZoQ
OQC5c2OjTlZKyPDXHxSdm2UwbdRbK0mhRzc9pTNqJP1DdKj8nDzgVI15Sbz67KjyTRjOvR2TW8wY
gUQh1EH6iBrs2prI1lrMnpb0QBHEWDAGBwSgG91IitGYzeulTGV55xn2PgzhErY4q/i9LrU73ZYv
9xNBJSxAO9r3A9PsdyOywl3gcZjDjzHv6hozLSVY4+BbHfx0E1Tek/bdL0+xueGyIbLvW5bzY6Uf
lARvZzMGHAOuxeUdiQPwvdDB+3LB19G8RSG4NWzgmbZBvHDJcKKzH9NUbYwp+cTzcPCJSuRbA/3h
MovzB/EwBUxiKBZwGU7jC8G+9TpJDeB9GZyqLyMMajJJ2uPsiOOkE3uNvBMoucny0PG2VgPb0UGR
jBsOv7HyN4FlHFJ3wsIQP7rKfbCy9rHogDMV7qbMrOvvrzu1oBxFmuIYaLNdrcqnqEHkTlDqyiQ2
aGWLxdPtLhQOASWW1fWus7MXFY0+W9cQjGYxfRt+uy89kntGZiorslETjhe9TfA9Ke6lXiiYKnVx
8YvgycXjaU0DlBf702eOi2wQtCHPLTx6p6bWLwnixAaVp1OQbUMMVRzxVBz9B2/J4mkZFIVtxBPM
tj6bbDoZk/poPe9PL/sSZFGt2J3dCrQPTQLErlBY/ku27rXAimJBc6+ZsI7iMIOhZoxLs+gltJHt
vuBBi/btMwnzJ8QU19onz7zCXdv2QYaNSQEAqKa7SIQnsv1ujrDfKoTKGIIq8pzh85MjuUEN9zGF
qBkWH2GFlKJiDbMyGJ9Sk8N47E8J6n/WgZ+iY2TcZdVL0o+nPn4STvtThNQ4EiLE0Owz7hMO2n3W
9lfBYWBGrGzs6ViVjInNmbmkV5n5Wi/Mhho6UDKxE6sSua8FxtWpxBESx9tJ2O8atTDbq+Bcwrcq
UCd0asLu6bBLwR6H+eRH0vVvTQrES8bx1YpqonOS+HFoi18eiSSr1O7ePVCeTdt86cn+yHXxWmSU
BV38ot3+h42oDoopQThZVezoHxH1a4BB2ZB+Rq2189lOkMnFoqGovxxez8AbJTcDDuzS3HqZmR68
6TlMjPYxKcVdNW6k0Jpc2tG64v7J1pw0xYa+Da8tt1IJe1fxilaEsm4LnDZsn5Fv5nH1zkAfkHaM
d1237CVNiI7QMtKAg4K1GATIVl9Ezr7Y5heDnAA+Vj+wv5Xhj8Zwd2LS56Kl8rE9TkokJGcmrw+O
IaKVio7I1j6HPgWyON28yfxkaJatTTSQxqKnt/Li53J/B2Wo1027GJChiuSynfHHuzdbqGMf9Tx9
FlPQYE13jmLT5tUoJV2pJh6l3SFUrXNtupQGVOLW13wWx3gteGqKRpNollO3OLX9hjTgYBdujY7a
nI4RI+Pf5b5qf0mX+VQbGvXKN8zlaL4WPX7vHq3+ei4QLrc/DZvvojHMrwZp+GygdiWpDhDi1kXI
s5a1AxgvNI8pH3cwTtqMX1JZdLuwTB0aqweRJvG5Y1NCpDklC6C/uWRBWgY3H0KEiNgLhAFK/zR4
bUV/dhsPNpNuiNiKcDEW1fekCx4Zcn4sknmvYpgyTZ6eS9ohpgqsQlqsEspKUDWpT6uJgeUpbKdj
YjJISpBNj4digUKw4V+bJUaziDHIiu3BsCec503PMVDdhqjjxGQ/qeI3jdC/o4jcB54kUVsi9hQO
GoVJvSO8OdRL7irlFr59QRZrabHjJpzVXFJas+5+Yrja/05vFe7HyLhiS7oywO0xt3eFET1pHeqt
GZCUgD/bLcNrGTXvck7M7TCi5yXI123gzkpPhXvTKnBe9d3JD9v2xPZmrdi4sgw6V+iLOZqdezPo
FdDg8YVLAQuxfpAORh5kPxhykpdBANxCvgMnoeAg00G7xSdfbpCHgQ0YM2IXCn5yHlHQq8BnE9G1
bhrwoBX3Cv7YlCJPITomiLnbDUmhD9XCBBuISKAhFNpiPU8GLvWiPTAncB/8CWFI6cQXcsvp3xDn
7XszfXIq66sK0+ROLFSA+5omG4ch8MwIzSkrs1bAyQjbnMqGAws9LknvoTcf7QqjYSUgh1QJWimm
eVWXU0dGKDr98QXPCa714qkthzvdo0dmh//aNmW+sZx3v/rptjATjCYO8HXET3k8PxUWY7qanSXO
q+EpSB+9MjzPzESUwVisZHrvdujXs9n4k+xqVkrxgEJ6Hn2QDj3R3t2fcnF9ZMG0t8kosYkFSd1v
Yc8YlGVxtgqUM1Yf380ITLd+KAl/EkSqD8W9nLNX2+GyLvyKDQZ6AtIKcUQUO8ON3F1XhYcBPXtv
jkBAJ/JMo7bdkdIUb5lHg3EmFWc1W3haO0gakcUZwqtGbZMcm25a9oHY4MgfmUt/jxCYeKlC7b3x
lfEMM0LXUDuv7b8KVNurvAqeh1G9m3J8ZRzx0hUQAdDCAO7K3fux6JhFT7/MmolsBmMHjicvdwaY
Ke8CzWMCfqDo9qnXDSvMDs6GM5TLNGseEteOCLCrC2BGYMpgqOrFTxt6yScmYhjM+fuA5Bbx8kcD
IbBoa/byFYnWgTeQPy8v08jmQOjQfWQ3q6ziGzuqt04Dth5dNwIbo/0MZwi8s7p6Mbnm+QyjYeLI
PrizvDqhTaHFqNOxdlETw8XDAlSN5tcwLXCszIQakRw4+8J9ab50PoQY1sSIT7K82FkG5MIsf0gc
gMCF1T/6hXzu1a8mwc3meyQMBoyw2+4dYENQ1fklcxJqG/6bkSxhdMiyfRDMd5boaHMlYNZC2ifW
3Yc0diHFz8zSG3Gg6zOY+20HGrF6hGGev8Rxt4pyC5SmXVsbX8zjpo3WQVf8qYu03PpdCJo1dr/s
aaxWaZ642z42nyJbtMdxKHg0T+57h8dIRph52SYxYuwU5hZngs2UtLRcBZTPgJY2HV48R18iiV3f
g/DRzkD1Hf0SB4BzYFY8u9KAOMv9S8GHFb2Vlb3pxqjZ1UTlblHJ7GXbslkrDqbVQpZngTOHAfDD
8OrUTNbNIP50PRkfe9lfG8NhOz92PUSZPCHSaYTgbzt7v+jVk+FMa9cVd4mB+zZivIKcsoCNWpMK
MsJVMbMDy5xgW04DYBvjIKu+e0xDvjOZ9Cj0ena4YbUluu/X/9f6aonVCFHz/zn/+oJbv+zq+J/S
6r8+6L/zr/0/hO/4tpKu48p/5F87fyiy73zXU/xjUSLT+49/t1FU49p12eN5lhSWSVw1n395l+X+
IVBSI6g2TeFZvmf/jxTVUop/VVQLXylJ7LbjeJ6FUGHRkf9TUY0wJ9GdDiPMhd3aQ7pWmUW7T9GJ
nLJItuQFZs7eSVFAL3/7/caNzG0tRHIQU1ode/OXs0xmf78hRL6hHlz+jqiHvVdLQkacbwIyR+Eu
ZuQXe+VHK9h4+mFR01qDU7PybxcrCOL1+rJAUeLeJ9CZle66xpjAhyd3ARkB4ShZFoOID3KEx6Mb
6jsBCbWoscoWPjGvk7n0Gd383E9muq9AbHUd01w3df1jYHDAAVjAzoY2tmE52rims6l9TEO1HNMr
sQfuoE669oktGxmNkqTV+Rkwfz64CL6aCkUbea5070gwmFq7TeqzRsH3V8YplQtauY1nshS2ED6f
pBMQHBZU/XY0LHrecFm0Lho2ShIduyhzhp00YtKeUUfFTdDuMp8VaB+Oe1MG1zGMPs0YA2dXAwMb
K/FtyZvfmNMumUBINgZIw4btKVR32vjZg3Ve2ghusiRnDdi/VCJn30fbSvIrjWF5rqwKSk+Y/Okm
6inV+Alb9l5xD5qztRTBr+GDxyy3NZH3CBeNYarxqVEhmrLr9968bbw5uoaEicZbukbw9hMOtSLG
BTkRajEEboMlBQ1votWDMujvwGLQPafNtTZgEyFWAiae8h2rmd9HGqS3uVhY/5TqpzhMTnn5lJjd
/AlRcNTDN47RgDhxOl70z5thqqEmZwJDZZk9O4O/qTzi+TCx2RvdgrJgRU26mV+O2xlbHgV8EmCS
Y+oTGwPhtUZ2YtFBWCUZEFWGr0TZNz+v61PQGke79y55XRlHfjVnpUsCcBzrG0HpsOqClohSk5fX
cIyHuOfbdEhRnsh5E/x0NZ7Bg6obl2YKGl6Y9skhQJAIXEk06zkspuNQTkQ41ebjPJtqXSYyujE0
2xZTgWtBI9/T2eLLa1vjKmiT8B+GR0f0P8YOraglXA/60YhXzS22w4QRCBiaZ1OxhgYh5L0eoWQ0
BV6cR+TBTGhTMV3nwe7WkUHwaOnz3UvnJJIBCbgl0IOOLYwM2EqWVT+5IezviPUfxiomGPXAb9xx
JtbyLQhK+xddHuFnzbHRiMxt+LmTh6mnT++wu5EG7d3CufiBycrcBHFsQ/ILABeRa1dN8a60m4Nv
FfgwyL4+IqAjeAWaaQR2wolSVJJgNryBVy8ycLSLHkltRLluTIA+o+7cx/TBcVbdl+Ts/i/uzmM5
ciTd0q8yNutBGYS7A1jcDUML6kxmkhtYSmjtkE8/n0dVd3XfuXbNZnsXHR3BrGQGGRC/OOc7uKix
OS09zDEMY92B3FaWUyw5pdozNV435UhNpCvyq1uX9Hhd4g/3IWS14F6SxmYXprB1Th0Wj6JkPkwl
SQzMCXwI0ncnfXRnpB/cD43yt1w+695aD5LyYwNnzi2t+BWBYHifAaS37QCJTHDqJ3xYGGOvdSkI
g+NALvEFXBpXfrchs5nV7UH1fMbXtME2yqwQaay0w1OcfkbgTGytcS7FZf9s9DsaSxN7LXiyxuVk
G79TYZxPrOg4NuTTYjxRY49jE5NUZtxSvfFNrTcHFVaqmu/RSLI0MnXn2AptHRUgNKZlF1f4sCwM
WbGDFITlBSnLzDxxbPVYtxIsXANWrsh4ulzj7pqMz0sax1dnvF84XRjP2iifooWZYtth5WS4NhrP
GL6VbKsbfGQFhjKNsYyltb8XWM1WYzkz3rNa4ULLh/47FhuGahjUUoxqcCO6k2u8a6kxsWE/3yQz
Q8fEJXfDM143gemNJZe3XbDBIYyw9gvGuMU45HxEtbRj/RFGyLizsdF5sXeZjK+Osv6Kfx49jPHc
BZjvXEx4vXHjgTDuMOdlxqXXaOzW/RKzJI+XB7ZFuPl8Y+tDEsHgA6ffhM6jRlbUGwsgUrGn1pgC
ER78bHEJAtAgm3oEv1qTFb9Pli++htvdLQb9H8w8QYgk5PqtS9nOOwhM+UYqPDQWPo/GpWHv0gIm
jD39XoyJ0cHNOBlbY4q/sTBGx9FYHitjfuTW8myLV6LK5U9/YgpcfNXGLDkZ2yTKIq7RxkpZ4KnU
xlxZ4bKMJHbLwBgvKxyYvbFiCjyZaXedcGhmVcQulx0l27vOWDiHyDk7yId1Q/tQRDGDBqROUFn4
LWk8oKX8EpdYQm0KUtRwXFXKh8WYRu0/7aP2m9c/D8ZWStJpidFmaHazMZ2G3wHu4FPCihoHDGQW
3Km2sam6xrCKCOuoGyysADLuhDG1psbeypTuwzKGV89YX0NjgrWNHbaIam+XqPmzwimbGsusYlrt
GBMtx8cHQ04yFmz9rlUQbFZjudXGfMsQFRdujUoVW25jDLrE7eLlMKbdxdh3Q3y8njH0Spy9bKih
aRuzb2dsv8IYgKWxAqfGFIz7K72f8AlL/MLoPclcMBbiuOJj9UHKDZXqtwvSya0C+qvyfgQpB77H
H8mzQKdLECnFRmGsyjQpEVjY7BGH/xmYCTsfY2xmkAttBqvzbEzPjc/8DPHTse1iVjFDofbsIN4G
e/zqpTa3EKiqtseWZzZLyBpndYLDWnXyweobgXqYaAJkZbC/uJ43+LLZuEJsGJ+mm2Gb3eLNwJ1i
5UZO5Blrd4jHO/Ywe690yaxfC2MCZy2wIM/GGN7jEM+NVVwY03gcZ0xS8ZFz15H7yljLZ0xHd75E
EMW806L1AbHtYUXnsskMhuVmj3MmMnZ1yxjXbRzslbGyo5Xs9yPu9g6Xe2Ts7p0xvnc44FPjhDeW
+MyY4yUu+dbY5RdjnJfGQi+Nmb41tnrfGOwdY7W3ZPF5NuZ7PHMwcY0hnxRxkI/GpI/EOr/mxriP
ipGAwK+W433lXS6bPjSyG8eK39C2Ljs/PIjYxx09UkR2dE4N+s9dXsrszOmFIN+AD2S9nhgARRvJ
3XrblyVXsMC7CrNACfKUu2ATYxBMwUY3tMrPNRILidY0xAi4z0tnXzLGoA5VimxwuKSOPPaj0QJJ
54GNuXuB01psJyl+dkFYH1Wvt6ukYhkQahmAAnJ3MzoCqiCgK1gGs1BOABe4eXNkwGBASah3gcEy
ZO2Rli4Bi8XktRxY6HWW+yvOvZ7Nl/oQWpDF1fWkNOVM62IsQhXZ6tkkln2T42hHkbydrViyMsIq
k/L7XGAODrG5dBYICy27f/Qa8TEb4EQKeYIZJjFSsCgqA6UACQcvx4AqXIOsuL1sDcZiNEALbdAW
MgyfMgO7WKBeaIO/GAwII4OIYRs0RumneCENLqM34IwGndvBNzANMdUvLfYvbTAbuQFuQLWANQGC
QxoYB+VIdrHt6j7TFOxSJj16b/iyzxiWMYtUPhDxfCUPjzaFbVR2UZX/5NBjsO7vEBvykZcZV27C
wiMOwvptbEt1v0YM5sv1S2MZf55jiYvDAtPFe9fXx2ByCXlQYEh8eCS9AZOEBlGywiqZDbSkMPgS
ZUAmBUQTYdAmFCKPYWJgJ2YAphCBeHBQAgNEUQaN0re4B0Cl5DBTMOrSf0BRoefov6wGrJIbwopB
rXQwV9AJRDsn8cgcmjAGkhN9nfJ1NjIXMDd8cyzybuC+zO7w3sN0cRP/fTGQF9vgXgazqK4hwGQT
l9EZJkwcAodBfsniEFyMO993Bh9jw5EpAgSj0qBlAhgza/yRGOQMWNjMIGhoHL52BkrTGzyNq8cD
l8YfaVeK5wKCTWdQNtRLJ8/AbTqDucFBe4zPiYHfJPH4QxocjmPAOBET/cygcsCL/UQdgdbXYHRS
62W8YXUkgJ00+dkb4A7WGSScGPsLWDzucl4Nmicf3kMkWI+0MvYKuseH4YP9B/1mynitM4Cfdv06
8ql9WyD/tAYBRP5ONt7zmTNLsUEEhbCCGg00aDD4INeAhAqDFEJrTl4ph5I8+QY5VBj4UAeFqDE4
Ij5whfEp+OEaVNFkoEXo1lHWjf1nzCnZUYJkdThJE4M6cg3zCKW4DwOpMjCkzGCRWj841QJQkoCY
ZBl0Espt8a2EplRDVUoNXsmFs6RGh1O7MeglGEx8OJzJ9MAYvEBEwGmK4/SxM+AmvBFcoA3MqTFY
J88AnixIT4VBPnWVTa3M74X044J1sd0AFzGQqNzfSAONatT0OhiMFO1+fIDSco0MYqo3sKkF6tQM
fcqDQjUbHNUoAFOlDLawsMKXritTWPWQoAW8Xu7Ju9gGUJ30y7NrYFcV1KvS4K8Uzf0sAGJ1EjRW
5Y+n2cCyUoPNGgxASyn3C+G/iBwNXAsUHFoF50cfBAXnafkb4fk+QZ5/70DmQjAKJdfAugaD7Rrh
d4UG5NUZpFeSc4+fPX8bUxcAfgATVpQtxDkvorRELojV4lejLLWrSTEEovmKaxnsuYeeIA8ce7s0
TADCqmnv24yN69Sxp49T2IDutGfZRBqmPTr3AVtobYN/bdFE68razIUPUVIgS+/TL50iv2e1MB4g
+3tNtKJ2HP3zAtVju/o+tQ6KVKzU8MR5b3xs468+dT73cyxO5El7XXyxI9iXGjvGgfhUVkrJthgN
ZTkc5GFw8xexiIuLRBLXdV8iVQdBqCJ2LM5cIavP+zNbPEIQc9soS7GhAnzgzqcR4cnqs1unSKP4
diWrYu7tnPxz8Z3K95vrEoejI+xNE8d2VXO22WVI7kTXiAfUvw6Xo6NafPzOFG+tP3A6+PwIFV7f
u6a1vxBePiYM6KNxgYeCudcKPqVTLndZFAybxRmebpq5m3qO6xRs0Nvrdai9f1HTmXDlAel3oHqs
MNZz2xH3F+LJPt8eWonNpTYPt5dcvEnicuHsVmXhnhvzkBST4HbUJQ8KsfQBayFBIkX4pCKwr7d/
rTcCvttD47X9efRhQf/jTdgmNVYWLqGBfrTyZzzcnv1XL3vidmoIqiffvEG7lFBV/G+1XTkg+Xlx
+/LsslDNx+6XDQp1SwlC672sFE7mzd6esQt5LCjz98McGQuZ+VMQeph00/iEasE9l/Hwl9rQy2BM
4pknaAYY7FnpgUyR0POz85A8aS2Yz2hXbBfL1scB3tKNmFxz9SGfh4eQ+dyfzzo+ptt/oSkA3B0y
2pTkI0GyWMcajZmJJsERR9xo19PWGsYYzjOG5bNn/t4MP6o3Cn0BLOTYjTjkqnY8r5gj/3zADxCi
w/znF7HoU2u2iLnodZ/+hirfnoUdjOW/v1ZRrR8rkW0gOExnbeDKt4fCGrt9HqSfZmXGbeDLYoOL
ZvpXn8dkIlJmAAPpzl1z/vvBKWyEo+ahDRE5BzbKiqlWYFdD1jTaypvjYuSmxVC0Z1hSHN4xRHzR
WS2fEJROCi+IbuYlZgZcxANKSmEmhFmJ/jXnTDw56n2I4+lsO3F1QEh1nb16Oo/m4fb1oM5jMozS
0UIKhEe71pWpgJdhPLMRGXFWh2wvrVzv8rV8d7L7G0wY+BnBDDeGsOXDbJqgAW76uNHnvx8KF6Yz
UpR5X8/V8+3r/PvZGSVRZq8T0HAHMehqDf2fYlymdSQDLE5ziGv/7ElkvFmTDJsbFvrvhxsvuhca
df3ti0+e+Q5OG5vcV75ha97FsBSQgW+vcYmiEgN3uIm6+hO6AWpVESJtntNtjERF+yxDPZs2qaoQ
cwfxDDlBv4VTQ7kekk6aOOJjnOEfAudmLrKqHxi70JRl3mnK0WLjwg065B5WtJAWnpP/Iy3yZqca
dsgoo/fAr5/jpDuM9ihhAjmvrRd+WcpqQiWNySFLDnWbPaULeXbIevR9ogELlEr9zKxXEaKomUvQ
nEoGbwuBsF4miv1AtX4XJlO4Lxe4LjMUSM7jcmRKl7loyS0h9+By0b9UhO5VNA3HTETuVgVnKIzZ
rvaKtzggMFUYJERRIp4LB/oL/FWiK17rJvC2cal/U9INp4HYCH6itzRH/aoyrpeshAsyOITkEFRm
XM5mAEhUNO5DkGePWc23DSxg/mtc33sz0sSynYDEdhVw+wnChYbigBBNI84pdEg/ocKcd269C5vj
ol5Qg2tFyHpE4BjradDDofpmFW89kpwt1GXrLixouFxkWIOCLVpP/qkPM3kOMtJ08qJT937VnfJs
fGNXdT92NRFgNe2Z4Ce7K1BWPPVDssGg/bktl00NbviunKwvtVd9srCbHAJtusxqPDhWROYyi/VV
gm15H0OUkJ7v74tzWXVfUlmA2FYkllIIErzovA+A/9CDuj6hjLN7iqe3TE/dJyZZaD6mQx6uMJGL
ybSdRJbGmJx67F/S5/7Whs68853h6ygDyr2WAZRW31jYFN/VOLxX/oys00++a3zobLQtMqwnPgwr
ZtFvTdV3fuEALjLUNf4+ZPGHpKI+xKP7cyzH1xRHqgWQJY7x1kU+wPKBuWfoEN8E5L9gLHE3qxkh
MpqvvIQnJlhvUMnU4Y7x+2M1HSN7VgRARPbBq/38EAqs0gj1k0Mxx79gQEAfpCBnt2Cma+Pz2lrr
0UHZtLYDnZ3dAGepi+sisnbr9eFnOgT0CTMtpqZGSPsPwf+mGcNiLOd6gz6HZsnjVpKk9RPbX4KM
G7avHp5Rd0k+g0h3QXt1DKqYr256Eh5K56l7WV1+8JxtNCX4++oFeq+axaEhhaWojGKinhAH59kO
x+2w6e45tTi6pHhAij4gspTvokzLYzW81CUmntmb32wH4Uc86g9skoWxDICj8DnM+swkYGQUPjVY
66R6j/lg6MOxw8f4lPBuM7ahY+zJ4ujA2dxV4BZA1pslVBl9gtPS3KHhq/eO8ac6Mrnn5Lozq4zC
xymOj6DYoEE7QR1q9kVqdMYl/mPx1JTIwT2f9DVGW+y8XQ8hB4niAUqqqB4r2nP52LhwXGQWEfjE
qG9RFiCE7GMRgXWOGtkA5blDEJ5s0qRwnp3IZiuefzDYRiIa14gymhOL7vjCtXVX1fpAEbfD66R2
1kxrl6jGIWhuvhu49x6kTlG/ud0n5IEI6buflsX/R4lHautsSaAVwCZsT+2DwvohBdnF/mj/7iYy
mNfZeavTaYU2gfaS2uiTmlDPqRxi4xzlw84XIfTaaAa1QjIG90XgfJpZMsmS8PCSsnmcLQjgy7lJ
1Ocp1+4TpAp0azVHXtS08lRjhQEzq75Vff25mjFC+iDV85YsAmDvx1aKalPlctymS3UcoFDcIVLJ
QAIjroy5neI3fw+gfqO+WK6uh/RYg7TIUpob10NXiQNR0Vw+JMWbHEmBUV37hhgoOltEnbXIfpjP
puvbNAY1oQAuk7VVnjpXPdSLx4iWYDevW46Fk15FGr4BmSaCIhDuwcG/yzykPCxLej+CfqfpggVY
IKuARh1b/XrIIoj0xag+UXh+sROEn5k1H6DiTec66QBBIZUHy3OfpuBz7PDLEC3ZRmoihvlP3pKo
YZrsn23wltuiCR2seP7rJJzdutgH4S5g6tnH0PDJhlYZJ1wxfmnZHKBLhIzqj9/SenLpa52XfiZs
VRPxV7ZRhzAsnq6jPTz2ZfELeqNAY5YsSNFGwVyMvSXyrzpKT5n52u0Pbg/wKSvSzIPqnMXFG3NN
ICgrVcrtoW0pTgcuugFuVHQRFanMSjxMhK3aYfcCXWU6xHLTtdO5GLvhoGqlz7eHyCb74PZsiTTW
Y/Q40b6PnG0z74I2vEsbl9XKYI2XBdf0IWAxEZBECfU8BuLMpHmIsOmw/iROk5VfLOr17AvQ2kWU
35cFN54wbB6Tmdt4mDkBRvupm8/YwcBJ2kQ5ipTYTATuXF4bFwgT9Ss3SYJCFopY5RM3n/X16fb1
di3cQzl1NPXBMziDGtQX68k0f5kijVTRK8Ozp0IKa9weWqbn5uauKVFYhayyTn5AIaRAI3BThU1b
WbWJH7cbJKFFefEII7mszlBeRDwxEaG9ipfUmBtxfJKnUpMKoNjNKBfNnYgpO5V5uD27PUxZQUt1
e1oN2JLq/ZjY+aVCuH2Zc9IKi8z51Rir0BJwbheCAm7BK7RjWvYztonC0JZqz7K+pV7wklYPITBW
mG6ZmH+Yj8yP0r8+LX9ccblk3bWd/XYbuIDQ1i7Dy+OjnCyilOxGmr9Nav4pMVfMzpHzrwxOs3h6
tsvUIrBBlccskuDIKAv/fkDiRZnqpoxyb09vf7Lg7Y5c+gVE0ZCPdYyCskofsKC/5+aYXGyTkpKn
3T0mDn//L1/Tqr8fnTXjRKXzU6uO9zMcrckc3Y75q7dn7KNh91dvU4YjnSund8aoz5mQ31lGzyBC
AmVuD45pEdZVEC2TIN6FTsRsxnQRYUM/cXt2e5AZglpnqpttP/XpxSVIIKuYU6dZZ8Ky3PVMeAam
9vichngYlEf6uAtOn2mzKeuFxpXr+h3HmCn1bw9+OoQGQ/9QmrZOp8GvemFKym395LOaH7zkTCAA
TUjKsYMvbDj7QKRpWxDxpUbTwcKO9PnZBKUMje+DAVjgv5uolb8fQuz5Rwcq8FwlCKb5vZZk4pKu
aEx0VpbQypiH8J/PvBZVtudzjEqY2jBWhofci/6hFhmQbOaqOW6XZPXtzYTs5agVVm7TI2IQ4WyT
Hv1MzBz39kGQPIL4ZF1Qc/SdD4WI9TWTDz2xxKckb2rgc6jW5aX1nItmBcSAspytw2oMc7EBD3C+
HxM0qznypXo8DIs4DsZChyrvJQpD/KTmo8ceiEkNTiyXvL6PxD7ypmcdrKxz/IFaPSKyTQrNmx3F
MXCHzXRrhCyJ+DSvv/bG+OfdpC4GuiJCksKywKvO5gZ/bs2f3l6KqtMHL9QnbZq8kf8CB4Btg9QQ
XCg90wti1k+5cwx0IP3KZihh8RSMDIW94btyF4AmWQ8Mli7Ul0FzLnIiAbgJ8nqOR2aeXcrvYqyH
Czim9NQwVrhJcOabQ/L2tDbHZ9d73ZHtARB83lzSfl1U0Z1u77RGFr5uPFff+z0f4UjaDWuU2/GM
wG1tyR7kH6ntBTC+Ot6+JQB/DqXb09uDnad//tusqtrz7cHtZ97o36/H0ThcxfpsDfkHstSDwot9
6G/5Pq45ujhCnBXEuXWMZnNxMV/rBKpany3E9vYTC5/sGJZM/B4yq/8K2DrYZjPpl+bXkVyxfXu4
WQesppBX6in3/jw3b28R2R6C7aVlT2fa8q4MvkdL/bkw45G+XeKDMqMU8ypa0p/jXI6w7AlZilgf
EnsS9RsH69j59lZv58vt5e0BjxCuriEZyK9k5n575/NitXsPolWIiDgWBeoSPt3sFg4ERnzTePs8
pQkcp+E0krZ0Vh6nfDmwD2+Wr9zBLDzRZXFo8u6Z3DoMba/eEHjHMB8enMqhfYgjEo0wRM7MWu50
2N2Pqf1EBcEwkiuXW+hi243IUdM2BvWsGF+3TsI5aJ0xAzK9bsYfDXNNrEnlS9C4XzOt3lURPLSN
E27pKIE/NBWJqFJei2xdD02WcTu39VkSb9L7zbscPPYd0kZriJWg9FHlwEe3UY9/xKG7bobRLQFy
EtyWRGxcmSyOHsSlNhXgIS5eG91DWWPZLqctDqCHbCo+6r7gOivucSpWhNXUPxjH9y8js8qxmNlZ
JwtGTvuoqccC48OkKoReY+mtH9jRliCRe8b0T0GGA9t/dvwIKr3AAzSr9HEuqIxTnFa7YBE7DwcD
qHtIdqlGzt3VPzgj8URYFGWgc9ED2z2Ym8ztNkGP/IFtQXVZWqlwClQn8JfD99p+wjEgfiQRuEn6
E+7yNTXqWMbbYLLfYmE9hgwudpmT5yc16d9OSF3fwgCbW5z2fW2F+9vJyNB5OGZo2Oeqsw+TMrGC
XEVCtLPr5vY0h2tyapcTMgSua4t2Hh0U1PswqcLzjP/89D9aool60fnvFJrbX8W36Vv3618Vmn/+
nX+wb+UfNkRZzyEZwPbYvqK5/It966PRpKiEqBKilLypN/8SanrhHxBpXQmBUEj/34WawR+CfbO0
+X7uTcX5/yPUFP5/Jt+GtkTyGQgbOi98XmV0nD++vaRV3P/H/3b+D3OSJHNwDh659XBL5GKzOqPx
1wXnSSbROS1lT6L6wqAMfLnJvgMAO6UtKuIRTEPZktAc9xCppFOy1WODsGQIphin1kTk+i1p9rgz
97bPcqPpdXwZq2RnB9gam3x0t1Pt6ktPXCDcs+vAcbu34o9AwWDQEkNMr9RwSQOkKBAKiaRpSalF
83roffUwyaU8UcOjgsKtnqttlRibzxpQvS/1r7wu14PoDc6XHxFsP3xcRAWCIKi64ccii6sbig9C
WgJkpMNhZs63XRaUcWHivy2o2nZ5Ej0EXmftOGVMdDRwEAT1Jj3YJv5coqOS8rXOigvkQWRQg9Q4
hpP1orjiV6s4NH6Kq9SR0W4JwrugnE/BYK9H39aEuPT5E3E+HzignVc2sWSJBNcoK7tzafQv9vJp
qJF6Wn6BBC1BsQElG3FURm01t11GKon9vjK6QaBgMAzyFX09AhmBiCeK/feUePXi3uvQPkwavlon
nF9rxco185sHB67vJgQyTFgOmaTlgiOjTz8Gdn2xhaObwAMYP2CvFgLtkK/uylA3+7I09Ea95xj6
TZwzASsN2vku069IepikOHz2e9vVb6ULFH+de8goa3xJFFHhQfyTqz6i2ggfkZO4z93oPksUXEhx
8oQgcqPcYUa1f0xy94G5+7S14/w3I6Nt4Z/X0QZd49Tl/ZBmdyUGqyhCoeuzUd/03XKRTbruw6z9
6dSYviXhBlsc0mx7svIp4R+iAmYN5ut7XTNQRAfwXOGhWzz/Go3Qz6Kwukvm6nVMNdftyA42FI8s
2sw4Jq9Y95DFlAfxsxuU13oprxLCDfvHps3PM50rDihSyLOMDyUnDyVU0Wlp1END11Lnp8LznvMl
/2iJebjz6/rVOAH9oCre8FxtmBqXeuaGnSRbsJTggnzrONgstFNwAk30SB/2aBbukY8GL4/4yceB
UawkyLgfsPqUDkqPEfie1a5MRO2YlVZx9GKrIUgOniqKiM2o4xq3BYuFZpyP9UR4m2r949DghQqN
jhWSIjNfVvQs0yrAFkXDPQnaW2MvJ+qIT8oxWlGNTzyxWX0GL6FOLv0UtDuUoI8RLj0dG44KRfX9
ErwOXT894s+9lrY6+GvzqqxFv1hRsQ8xo1VOl7x5TbGbCWkivDQqS8ZWpGpFSOQQM+r2sVdERyyv
UIh6spMcBmJ58GlI7v0CF1yR04HMXXrQBa4fOzQjQJTcrNEAY3k56Q+lXfH+23CremSFOZeavBsp
Ib93hYyeyCYrEnoDz3rwuejsG3NtY63FEiSKM7jIX5aJPUBsA1tkI7p16ZtGPyvx7rjBHe1j5VGt
dR3BsXRgwpqgu6qWpr2YrwQZ4nHQeO0Rh8S7xKu6HVpmon1rWlTmbnIdixdmD+KIYBJFxNITksko
3B/0uheJ/RiO7PujEDE36IUoTV7rhCjhIqlee424HITwbwBQzkGjAgY8DsomPVtsG8/TK4a548jo
xqawwtUeh84T8D3jUp0eRvbfHrlBFSpjUEooMMtoG0T2jyxlN0UgwNvqVq9pPAAxcAWL+CFSFyUq
/5LNo3OqFL76oIz3cQNzu5jpCBp3LfcTbwDzZXdBHdld3ClD9W2tP0eSAIF37r1lfsscDFDKYcrO
bPvgxVofKfCf/bmfD6FTj0AfGc5nfqcurHrjU0Myol++debC7zrzcAF80oCmxkZYUiAeEXFdRIr5
LY8yrHy6za+yYLYaL8mpANBV55M8DAG5iCO2TcIa05VAq4ro4ciFG+31v10fWRBpKEAOlta6pEUv
zaz8yaqkvFQjDtPcYn+eFC3TgGLAYpTxz1nKz45gIR8gb1RHqzPbjcUmr6OUW34V2ymme0zaML/6
lfclhALPFMIPL8vYNkdgGmA4cQpk1YI5jM5jm2pYTbd30Zm3cnvWrr8TP/PPtxelnuYjB9qf77JK
8vmSD5B4KMghVYKAoWJEbnV7ivL/FOg3GTKhipX3qbapni3CPRdHuRiJ3ecZx+oZLgGwb4/ZU++x
muRZ5TreWVjM0nQmSSRbx9+lbOM93T9VfPZ1ZD3AgV4AAkAP3bngLu1FPMUV+v4lXO8Lk1EbA8A5
Obg5h8EndMxa79vZ9v5nRye4ULsIEfjvrD0/kjT+Vv1r4fjXX/qHtcf9Qzhu6DvMuSVuVVOI/lU5
hvYfwg6cUIpQKlsK8g/+6fEJ/jA5CyYTwVO2J02UwV8eH+H8gfoKcHMgHMA/xhn0j+yIf4uuIEvi
r9f/qxrKJ2AX2tSC5h/519AEqk/H84TnKxHYQjDF//fSsZ2tWQNQcC5W5LzCfyJXbx0ljm04S1P4
fWaedbYHxH1+oW2oXen62LULOsHVebi9Gpw6YO4bPi9FJ54Z736Fdj0R5sUricH1ziIvYO808Q9B
KBSW/efassQVKZO3WR1iFPMqSs/upHYkIJYXxEhkvrT48a1yYJ8sS+fotVX7AiL1vWFWdPHV+NJ3
ffzodpX3OcpQ5qHp6s/4peZTPUEMluKp19b8UvkKOo0y4cehzbqsGyAG6Ww+ysTtH4Wr1QPrMCqd
+NmRbJiWhVAYRLUoblEbfFO6PZYzJA0vGVHwzE712ub4zxdsybt0rsRJG2xu6HviebVpzP1IPY2R
a72iuvrmyd5+nkeUjqm0eNPtD7zG06tfiumwZsWwzUoEC627fMTMeDchKlB20pINbqm6vXDni3YT
s5/o1W7J7PG1jFG+tUF4DTAEwqDJS4KzWNLx8WGD9Dz/IVhGjQOwlyyis+QaiPGxEUzVK42OQFvj
Qw0IuRFx9QvFjH8dEJa/BiuIIBev9TgCMOvzzH6s3Uhtpy4pN+mI84nuc7wqyCvKTiIG4jgJG+VU
j1UNy8Qv1XXWC+LvNLhOPd6oxCPAFxHqvuY/f8AUPlpx95S6v6vVwdwc0lhsXYtRDz/dCemvelIr
H0si42e6Ymby/vhCbQ4lFCzqolz9wPB+3lleEeDNlhIkmXMYoVWwaMf8S5LeTuuwvUQLnW/RvrH3
ri8OpohNYjcvEwbYDfo8fbeMkLVnnOlk2PjuiWq2Z26Hpj9j1QRcwHnqWatspjELDn7FeHEBtuE0
0/lfLhD/1RlHq/jvJ5zgPGPe7duBK6X7n0+4oMd2BlWHOBLlW7sxomEro/GKwhE705De9/aQnKSX
vkIZ5qad9u8CrCeY9Ay3b1xGu//+/bgoPv+fd0Tj6PhCSkEXy5Xg3y8BwKm8hq15fMEoNZ0KDK57
Kal8Kc1eKHTFyR6N5b/tAVgM6qN0bOuZHeSlG8lNCL3uS521JFEh0CfuLnhCcbJu2JDGH5OYrooM
jVKU07vP58ZGmEo0/NGEGJiEFUIgHrJyQ3VBSIhDAnKVBbjEenaOerSoefkbqE7vVaG2LdgzdA78
xVg14zYOw+4udvvpRAcz3Anfcoi9GNZHf8kI8CiPiIJ8xpdg6yt8JFBvLsno4U8jrnuTdfH8IOyT
9qLyu0XiwdaOiBxWVnLfocr/FA/6upBnePEjP9gE9oh6Jne8k3DUfW458b1ycOa5TQT0qkk0DrHq
1QX3xxJjeQk6byc7+40pqbjWrC6Ua4mntUOwGjkJ/cwU7MOQfXZGVAkLrRr7kchmGzbi9DI3bkbA
W5jcxRk7KJEAz7f88jhOv2FR6UObDZ+dTnFyp06/aT1Q/X2YPCxIX8BA2vUF4f1VZVm488r3krRO
Y32XO1EQbaBL51uIChfpFDl5OXkavpo7+G2MnzKSZwFxYjEAWXfnY4PB+AVgryQtYlnZOfVUU0Fc
d8cux5pd+cOud6sTb6k+JkuNlRBqE/M/EGXtNF/nFbdy5JNM0Awtsyssf64z/vRDTFppBkZRJyZu
ORY7t2QfRIDHNZFZfRnBZLBd6y9JHjCIlvnJof/bDLp795FRHiyFLKiI0cOLBJOV1qsFbyOftg1L
/E1mzpEOr/KKv3TbR8uXMUkplxZwMaNAKauXEOUG6qEt0DOSIXuaw9BgN2lC70QiED+uyyd+pkec
gq9CMW7IRDreY9F5KNY22BbD7DwUsI7QQDNnZhly1AkNZxaKdO9GNDSO+za2i9zgLzQDgAgPS2ez
VdZk/dahviS2fazx7l5l5D8nLO332eThTCWXBDpEGFxxWD92DihAHXwmHUScihAuUuARvhxCmovD
GCG0kxycCaxYjtx5sIxc3G/vBb3uUIbAHkh+VRq0VQiLIEQTi4SogzQxUFrPgoav6T/12plfYGbe
+RZ3gKi3lvvF7M3ZxZ1I44Ic28hXb3YEMZh7WO8e+BD3h9W6SG5Xfs48jT5RG78ROoIWi44TbmS6
a7O6vi4d6DpoxH07PxXIkTdLXj3gDLG2kWuHO/Iq3lyHBmxU8Hq5FefbLENJ4ic4QnoQ4qgEm32t
nXCHEweH2phW7LOpBYKmYrke5fuyAn3Uc5dq506+xl3RHVurtwjleKYmQfHg2GIbMtfeLcscojyv
P8fj8l00Q3cUXvyUdaF9MxWwHVleZvgzh1YUHyGoD441rjzt2n0kDLh2Y2K5Gym7t7EKP/fIoRF4
rOVhriyxnczvoe7kxc6seZsz281QWkLv/uQPX7sQa590nrSN0MdyZqKCBsQEmC6CbaiggCj3OEx2
eq0TyaqwgCs+NeJHkxbiwfvxfwk7r964uXRL/5e5J8DNzbB5gLmpYuWgUnLQDWFbNnPO/PXzsL6Z
QX/yOTYaENRut1WqIjffsNazstkoqBkyr8MKbFriF5w2rsUGJ0kTviMGtmFbcDPmvn8LibKEo81s
rx+iHaLr9f2MKxOTm4E0SWQ2EkJPD2K2jfbpWJG+Jyw2w+CUmCPEey1bM6tDO6S3b2VWVB6K/GI1
V0BjSerewSTUGDRZ8hAvdy6ixONk2POmHNhO+EO+tbIny5fOttMbhxWudcVT4Gzvd2S22PemsLgS
PXRkcljta0Q/e1b81wIb5GNfs8U25/pcIpBe+u2KzVpgI31vf2aGaq6k/qCv6Vj5GOXVr4W6uUA3
bkpN9bokKpu0IHSfvezOE8lxvDaUXhnNUWW/ocgrVuTeJ0/2pJ3McmpOaUAJW0ThoXVLkB1kGWBB
JXyLsvnFT6W9z8tsKxdUcIURvIoMz4kxMuYBaAzEFwwi5lDzhlALT6Q9HzI16yf8MMRSds6vYZk1
hW2yeMPIXO9z+dPmNN4nIzMWU8BUsN3AIbyZv0FV4uOAsGjnAsV6tAveEzfJH6skAppTFF8RasfH
WnaPaLXgPXCYXBl8GPTozDi0shVnuodDyiD00NKSiqZ10bww4CMt91rk10SP4JJAkZKk6zSp4ZMc
jSm7NU3mRjL9ps0dKa62hFQxO8HNCdzLFOkUZNjgzgy5hilZtTyMHvIQaETYGIpQM+iBVcdceJb5
jCh6KjaFKK+DHlYXpcAVQXT51rUmO5+WmxD9irGBCDIx+23PNmcaQ9yBGTPv2FrvpwEZR7sQWEIe
ECbDvUo6/G4aN6OpofxhPIPjIGbYl/tjf9bi4RE6v+Pd/xvKTXQDThnteNRAMuYR+5zC37DmWUcU
1Ec7+BkrVi3jimvsnr3tbkQwHnAQ+Y8YCi0dIZxS/ues7CTipAoR5ag/6Dr+tDk23A08/G+pw4ir
n4IOpQ1tSd+AhsoD85WIztJ3WyZnHLDRctR2QVxu4Cbra5db6SC66Qv6cawwClWlWYrt0BgAduIG
A2DV8Yivw2kdhk/EN/xM8PedEkMTL00v8NxSNaWUtNQt9buI4a8rR1xLKV54OYwvkujnGOjtrbdB
XSfMk7oRa0sQVK9NKexdZLbQgke/3Q1VM3v98rFHgxFd52H8lAxd6XEU6dGwIRbBvbaVdmBO8GDK
5FekSzbj4bTTuVZNTa8fxzC89g35buMsfgR2erISVe1kaGw0bjJuQkyAYPqmngflhOAndXLtiUeX
aU/iyq7qpnPs7s25QXI3gm2FF+0cYNB/ZRVdnxh4PM5hlT+VNTQyNXbmpsB5Rt25JJW441OkI5UX
MYeFJP8HYLoN1T2ot4YbyNcGf5tbsxl0i/ZGGChp33ZMeENR5af7ly7X3wE/8de1kAasDiZ0IZhd
+uwUd2gSJv4FoiOhuOIhX2uj6XMO85vsx2pEVtmQX9XaVnH+p4GsIwd4UbqNIgtKPzlOB+bV2aqa
5w5+AbNXHbHGaqqlufHDbNyH+L9ADxvBvvfbh7QOsZgilfScMgHEU5J3AFSSSRgaK98Hkaj1/cBf
xf9poz48MOhGvWgg74268uv9qsRnO936ITzjqHxwy6q8hVVAJsBolVvDGr+HdEjruK3xUtc6Qe9w
+1bMRctt6VSfDbq79RCxoKW6LsEFIxLvc9v8xivj5bVEEQbU9GANk4yAucnAejKF21kO2Ag4+luF
oTToIEXlRnIo3MGmDS29cBx8nluyOBU5plgnL5EahqSBoLTYu1r23dfd5koyVwez5FqrA5EGUCUT
SvOmt58k8umN0tJToLk/xs7Qj2Yd/TSj4jstrnkaGybcwqBv6JXaxMzqV2MdY3hMyPFzQ5m8DXgy
kTKDtWSvw0OOW5k/t3d1OxWe7XeQJrDgrCqL+Cg2pLLvxRkU7nfBWlgLTOhNk2FsunJmtcBcEGmM
Kz0n8iuvD02Fz4baylJh5BU2nNOiN9JNFSrCY/DTkFOX7Zqm98/Wm+Jkuw65eIIPddQE3q/Uz4Ot
XqgDgRTFJ6sArufnkBTm2pEP4/hmwCWTj0Vrqz3K1XlXjMZ1CVe0Mm2PWZDMVZGRA4cJc82zQh5/
OGLUr2kfhJ7pVuzJCJGRRjcfQD3zyLCDr1Wm6mcUlM+tmnZdV6XnYBqcs+TN2tDgG54BI5wPJsfG
EcQCKrP5i08lOlZlApipkKEX4N6dxbAtOmiaBlibgxVmj1jyP/kR2UVG31prsie5C1yoBIgrJs/N
qu9+0khyVyaApaZzEkk8Xdt9n+fqkg64mgs0unu91pqzsIxL0fnJiRf2DRGH82iR6wGzAVM882v9
olNzb6GLkMth3lrwKhif6nCD46fmSRaZn6hynwHvkpZXH8a8vVIDJGdl4TyImodJSBJfYXredAY5
AgfRET0mGIscUDnXJv1/erHAeZwGC7kqEJmTVZnWRSRW8081lxu+sw5j4Ou+o28tm86BKTEuSWr3
TabLaOdMjXvWE209xEqc7l8InKhNM3nwQ6FjDjfmTdeCzsSPvbdzmtrYGN4Tgztp6CkYDWqr0Qq1
pyEHvTLUTb8DoFlconIZfM1YyO/DGxekKw2FOGjF1J/qAkm3rxKSMkabLPURot/9u0rAz+mj9Oia
LT6uotRWoSqqMxWa2kshHqJIj5+YT+YPVpfRoXEQrMHAT4jHcAw5Y/dNkqaDgalLMOORqig7mkdI
BFsnMMqHKhmIVTRaAWdOjNSiWpieKPXRDYKsWNeKxBFc1f6xTrGBDkbbAEJX8Y/Zjhkza3n2xAAU
w/LUiY3RagRhQ8ElMWBLtuZXv2uzcwvqnY7Udj1zMR11Fm1Ev+SlmbWhvQxJ/plKt9tFYCiYlEM9
4JIkcq7wN1UZTQ8im+tNgKCQ4EJm/Qj01wSfJU9agSczldBZEJiy+HLFSYVG9jAsQy9tlNd+JBYG
W/6S9hpEL8GYW/jNeS1apIcvnNLzeSqC9/NADNGzTvjYc1iBDNZEDnVisup1jRlqx2M8fiwmMD3G
EipUpHQqNWfjFEPAE9VbMQOQjiyrZ2bWFzstyoxbp/znno59Ky033qdhp60Ri2qHJFGH+y8dy2Rb
BG6+nmrjIlUtLvdrpRXiQDf8OFAL38oyBZq0DCFLw05OM6MMD4vIu49KaUWdnO4rHy8rW2s9H250
X6tgxr8HwqdGE60m6mUn9hgGUgY3+iWsXmenns/wKRLMu/aT71ClVRYevULTt4Jt17m6tO3PeA7J
zsOjiqMeCECvGTx46yze1ZReSwi4cyosVMSTi/HEDS49uAimhGxUQFGvE8Xib+xG/KyK7WcZ8CuJ
CIGWC6Jg3ajmhQ3luK/HpN039XxlyYEJP/WHSzZ3oMER5QAwmFGnYoq5SD0uPb1RZCLMQ2auogiw
Tu8/IZJSZ6jWRPxwoPO01cddOIufkBZLVp5pCuybNinthbYDqOzlsZud0rH1GbtidhzS1jndv5gI
G3bzMDxbveGc+oGFSJ+N3f5egChcsXNQZ17TjOIoRcsPn8UBuRJcZTyqHgYyzgtyGbNYgEYefpZu
/oQa9jTkmmQvWHwLZFMs9CP4vzyhcH3gB0mCfcPQA5GYVAfkhNlej9F+9nMfbU1pVXs/vnZwmz+5
afVal/qlE4P7mmcXw2b/bok4uGa5EBdLi7b6qDl7HhkG7BxO0GoJR5zBXlDvqseOuDqCK+EduDMJ
ZiqSp6ouH+oQBiMCpC+yFNzf7oC73EnXQLbMA8gKDNjFC+wZfM00kkWT0TeCFWwVA52mobnVMuzt
ZpuTlMGv3yxCTdDy36Jm/lmEqt66zWdthKRo24s1Irr4gU4CoqLcybBKr+MYKvpcaDYrcHZfcwEA
qoEMrPhpeJAPgFLkudD6xzYPo4sV5F9CME5Unu43a2nxsnSdLqX0CJ6A9zhjoxBvatv3fJ7yx/zU
WAMzhZhe3awM5k0+F20Gk5SWl2EeqxoY/H6zTTnGwRQgdTEji1RXyMg7+jiDWJqUDjDVSKANp9dF
LxAL8Ml2IfWXwCox1UK9YEJT6Jv750/pRt6NRjahbZaftb7Nd8pgPazSntgoVuF4yT9NGUXYlKXX
nino2SWh1g0C4zynrBfwD5ibMm3kBbj4VnSDudPc3KSpYJBZJ2jWGtEQGIDpLOFZ+RBOmyEBu8j7
KA9UguMNh5JXanW582twWZk9/RoMu7o0nExNt/hXmHTu+kALvFAfrGM25phXwCQxS4rJk+cgrAH/
UhIo1AF5jYUmV8wIsAX0PoPKMpK4PmhnxhK6VayFZJx0BMkGimBPI4RziBu4qjMmdUlc76OJFwfr
v9PBCjf+Ep4VMMWk0omOGykAoQ69/KISfb6yYn3KswRZqh58skILurPhdqTEMd1rizbYm43/jvjJ
ox/mmaUD2hwj8JOuVcFXyxlzrRi2a+x+MfYwsqDJYDL8yyFr7aylgfbcsdyxi8n9Z5gCXPMLa4+n
ckx6wl3Ad2XzjBKhNtaTnQN5IEeaaTg0sQEzNaWVaRfvso6O02T0W+TVsJo1zTkClcg8EZZ7d9bp
Bkio2IeBD+yiELepImTTzrBcUs1gvWow09iMbWyT+Q7zd9T2Vdh4XTnkG81+SwaWvA2b4NVgOPkj
Xjq299aRysvcpn6MxazPBmh5jIJiYYIBq0CtFt/Cth/e3NZ6KTg55pxFVOxf5NTnj/oceKhEkc4T
r0CbKcqvyhgQcbqIp3NsLF4PLQn20kuLyvMQmG10IroK88QwE9iShV9AiGsRU9D75F5yXTsmEBzZ
Rk8N8g3PnVlGtrS5LjhMzF+++6l3FWqgJZjRR2LU14N26gpIgPeJRCc5w9mX61sVY4Qw0qHeD+y/
guBzHJFQ5+hojZU5MvGeCYfWHTfa96b0jy6sMcXxxYzLDp9z+AgrWcmANgYCiC278LmZTIxog1ts
LFGWJ2f5YkXOEqzT7u5FS2iMj07RIJQkn+JkcOm0YIkIIvFb7EWiiXndqjrFZbRZZgKwp1w7OaBU
2pCLm53d5Utua59sLOeLKxx4EEj4a4EiugNwv29b8ZgItFGN/KW0Vu5hFLzJoFZMM0y6pwpC+dAS
mZY2gXNiTHrzB5Ocl6Sszg20QH0qSfGI7TddC6pdURCCblcjOc5D9Jnn/3d40+5zwsnFvgSEt0lF
uSdnEhl1OKYv8AfXWhuTHhjny/gImn7J3nSFUIkZstPLz+Hc/kgamm+qInE0YnIUzTobd2MCrcLF
X5qpTq2yVmCRkDZBRDVglHgkIXPWM8wMKjvA9oIePHbsf5HVYfIrrFdKoD0UrnIz9L2/mVPdv8Rd
zXzGiJB+DwBEXDW/NIBgshi4eew6/X6A5HFr4+ytLkklU7rxUpnvDckjoK0d/TbH1dkdonRbGVDi
kkIucCumYHJuX2EP+FtZlww7sCADJSxedcXlDMqGjWaHVjcY5y9pZTdI9r/IIrF5pIKOcJD+bcSA
wiqbKFBcxPIZy8CjTrpXzFwT+qZnFy3rSLa0oB2RTNi81Wmqj5+Hyv9FpCftIFO3s+rHrc5R+iUv
jacgZnaT5MSXzQMPFj4ibUewTHPr8aEyPjhzd4hLHGnkt/ttsg1zqto5Ap8H4nUd5KF6AvEE36rX
AyK+VbmNRwzucQyMCEHSzumrwBNpmpCpJ7Vjv1ij76ek21Jh2nmEycKvCHLsUnVy/Xnw7v8rz0z2
oiiwYzM/21qReAXLx3VJQNzJ7FZwiaaHLqNJi7tiV1nTDfx3fwi00Lj0yBdjUI437sNox62+Zi2m
r01lda9++K1CGbY2hG8e/CX0m56o9lhhlRfTIjfDdanluxyUuIO46bNVvE8hedG8AobgvjlwRlTh
KeiAg8dxNp5g3sBOq9Qj7RtDWFaAcz11GzubzQt54Nt08EFLdbHG3egQRD7W2RnXecLKBt1UNMcU
JFXdPGDgkGdd/DJgBdzX2klMhY86/sVvo/pZDZ9R897sDm9FwzECTU796FPyteoICVtYy/YZmo57
Yphz04B+EwrePgVywwAf9btZDRCsyFboRfxr5KDy6kp+yw39BbwYVhfdTbbeaAaQxFytwr8yAVED
jm820bYlP2aHJO8htrpnaFmHmOYDZDngbfSPzJu0dz8AXhlCw2clTCtRWfTkWnNp6W15L5ut0Pa6
jst6bLh9Ql2c6G8i3jYy+Qoz2SrCnXbOsK/9/tEh4BcJANq3qc/eBRwBdg8kEWD9FvOwFbkaPZHp
xJBSmrN8V+sxnrjplzTCWkvx0pYdltxtAXHxTSsjg1uG0oV477i0MCYNkFazxL+Eoe1C6ue7INDO
STO4h9YeO92Tqez36Du+DIF6HQKmBJbEyGdXYcBqny/37+5ftLnRj72h7eHbBdcgz8L92IbvFY5f
XANpFV5Lfzg0RT8hUFn+DDNJeB2avt21Js8Jtq2QHWwblHvhlDqmhiK63r/oBrEhHXqcf/7MR567
BViIaM8cITdCyL5S+s+HIMiImcxjosD/35/fvxN6YVMT1AAGnK0eaYxTulLFR8suzqar6NDIgeRB
zhFbOdNSQ5IJgQLNi3t4Q/z7cO76DlEnA2Gv8vGWFl2iw1Iw3ww0vIiKkmqtY60iVwb7HoJgBGkV
yc0uxS+ZRvMGe7jY6IY/PCeMJs9I3Dyhu0+ECAXryYzivcGJ4LfM+5jF30gQDtdY3Sic02uUMyEj
CvdtoPMi/S56LfTyFzkMn+QQ7un8j8yTgYG5E81zxSinneSulng/tRpsFQJjkC4gAQoMfkXGenp4
z/Ovtt0vkWGrLqjFfqh2hiD5JHU+p5jSo3pBVgf22Z0YFtPbUbXZRCGEefDUsEdNLAe3tkuo3szk
bEVoVwMjrMNCCJcFDn5ohSTA6N/ykfTg8K0T3x32RXRS5rGAnL7JK8zZog+yjRsnV2kQu2P2tr4i
lUlD8mZl6EwMsRr7vWkW44NZwzsz7a+zSI+To7LVLDIkFcp5TO2UFW9ZXxF1bmlbO/LRap3Zmuln
rKNhrcPpDSlWmUSHVvfoMxInqRZbNqrCq7Yf0zH8LK3SQbdCfRBTNGqAUtA0pmcH48eiYfiaK1gO
QF05dsFzYSJndGyRdsa/qadLV9jsE20Cd1N8T3trWMWWLLx+zltP821klRteh+Vhph/ht9xG93sy
AsAICny8wG5sMAC2WBN+w9hmy9aKejgj2MToCG1gn0eTI9/nwX+lzpthUlnPbulAIY3eR4GZcLkv
aj1cxxGUebN0fsxgOAm0SdJdqIantEzgrPqP7I4rAF2AIvSEWHu79k+GdLgLApozU01r5DcTRBjr
RbEmcp2WEU9IyKgTWj/d5D3pHLamTbAM9CDUMjuOPKuw91kgQdn6+c4uIcRPBEZu9K498refhx4A
h9ZVJyOewCrn5LAOqfkcGhHGSbvRN2XcMwLFLjBa9WejSHajNURrnh0/LUffU7ZvjUTHCt8mwCUc
hvEEjuZkRCQIaDfZXD0ZNSFE2Wxtlc8iSWrOo+sgWo8Cp2T+iyWiB3BOn/mOpPrW1UwfTZ/YphwX
hG5h/auin44p+CCjDoVxo7ZkXnid2wQ4xXW4d069M6yceBBaV3u02dJnatsm+htLya+8r1H5AF2D
C9zmoipatRAjWNB32oatNc+YgjFKifw5DQaqeuLPiNa1kk0Hjmw0kuYQts2enjNny2axhMFFQedi
rGZoD4VWpBgZ41tjLz1pYol1WbmuxwSNB46B9W0lm/rZNiibm36bx2a76aOCvaHZeHmD72NeQE44
/+shqFnQQ2AqRx4VgQNmrgapVZHXnRgMm/QUPIgNT4DLOULetIlhewsNmqEi7si30hlolbtxItY6
U6eZHIQ5u7Kc+ZYr5JV1aE4LOxMjbkMRG1z9e5tixBLELdQJ5FBAzzl5De9TXMh1VjK0n/HirDP/
tXCNfZoxS6kFmVos3J87gZSffPnC/IF9k+3K9A1l07eEEw2fGs7qEEFN2tT2dvD1twoY65YJBiw3
+akbBG6El6wT7XbOMROrce9gNyAn2V/7NoM4c8rWOYRwa6k3zcFqD5GNGWymiNfVkOz68q1G8rIe
2lDx9jTP0xCB3cpRUhZZAAOdD9XW7cU1cqCx+xzHyXcRQoOzOIxzmJJAEcKdrtyXacSy6X81OIm8
lnXUVo3mk864PgS23ZmKzjdKvhRzFW6C0vhRFsGnjrsudg3UyQmOXFzub5mb/XT6ptzhxvN7dQhK
guVtlNmz7Fk1zOeiJpyP4RDDiHr0uqy1tr3W30SThbTx8Ex1PovMj0F9muzNy7g4My99Rx3wFhT9
cLBb9Qul+0+YsmJTpdp2qJX+j2L4x/hf/5NA9TdxmuNI/iNcx3Wlqz4g6KsikypOS//YgfKJSHEr
7ZIoiRzpVThgEjVkSDY7ombOfn+TpOPAnvBC6lxHGg2TeTOB65pyh+0CqqM/a+fEB9+VobBiWdDx
DRuRLygLcgD+03dl+nPohOwSjnGj5KFexl+2G7VbJzQ3jOiZ56fuxZVdtEy0oIGo0NnOxHjYLGY1
QV02wHLBDinOBP/qO8y8f3mBqIs/iA0dx3Z4eS5KQwPWzL9fYB8Wdte4gX80afOCVVFTTeThNsGx
vat44euwGUby0Ng46iQre6mNzVcW1z+/jN80xrxNjq4LPkchFQmq/34VxJk3WoD0ELm6xpJiTnCf
k2aWWW+FTdEJIJVHIoFZfgGN488/evmni3QKivzw/r//F+Y6ZM3kILjonDHHOdZHeXPgOiXqYBvw
AivphnUh6A8FpddN1/PyGwcAS1DIFMr78w82ls/+w08WpDkIrlwd75r64MkTCuxinmYWK6ioekD2
dWwHzXP9RuzbINpNA0BL0Ywv+ax+Fc5cg26/TfdqL+sws2nRr2xME2/CTHKu81Gyg+9OaVyDm7SK
b5lNEY/W4W/yVEmwxMeXLXWlK8eQJpfMR3nqlDHycamMj7Krma9o83FYFAQFSwcvkWZ/w43PpqDe
I9AzZwk1nFydMwJc+FxVP21RJcaDUZyDhJ27BtKx7pppnxj1Y9mW7akDZ9HhC9k5UtuxN0ZEPr9n
cJB2QxOzcGA1scoQXJxLI0QrB82DUXSMeiI2QINmFwpv8fLnT+r3q1NZ2DrR6jkO7hT9wwe1hMLq
vNP2kQQv9KbcwCtdVpuq7740kkowqhkAw/iBv0gg959/9u/SW362IywIvuw+kQT/+85IfWNA/d7Y
R6HbG7J+my0izW5TkgnsLGPTP/+0348rhRtVKMuyXXcJ9fj3T7NbTM2oJe1jZGg/QU+8ovEmPpnp
fiKyX2Pp45D9/2aI2z8X+3+6C4zlePlwDxBrInWpkBZjWfjw1iYVYRxlVFjHxPedTaSRQePXO9GY
+arolmHHsiKICsb+gfZUlnWOzAs2hV8ohoDLerSqHfMgg/LpLhrNSMNe55KuavA9rbBMOB7cBW1g
PeBePVJDu385PozfD1AFPYpDlE5M8t2HtyyPen8aUtsk+Vpz1sws8l1MwJzoVHAcQfXshdC+SBZh
5HMVJwRV3crNRmZsixxxAK8KBHvh+8JVMieXdYZ9UVr5yYCKSsbFq29V8+7Pb/p/czkTGcNql7ed
5/3H99w1hkifS8s4MmpgwG+x7bAUTl8UgAdSz4SXL0YHRuFBpp/+/KOX3JuPnzdXsmNLBtCOaX98
HjoMb/nZmXEcF/dAlc8EkymUO32dnIRkmw+CZ7qIFu6bGRMpkyya2nrUxxUav/4vV7tYrq4PVx8G
GVMtCTYYreXyav/DFd3rZL2Gri2OqV1xXi3qoXnR/Ny4/sLdXL7SlXPDUR9qDgkEf34vnN9vbReX
joWgzmFh8/uxwq5LEUGjH0td/8pMsEQ5IqcvltplMn2aI1bQ0soYgfrLCkcnfoU6nyVJaL85kbH3
U/L+auHswYdaDz2IMPr8SNSlV8+oGQKi/7YRi8uH0RS3OaTEKH3zGLidOCU9uEzLAn1k9AReWCBf
WjIUaPxbcQ2iYCOZs+AgdKxtVuF5Jr7K3URF6nqxmT31Erhn5eYnlhLL0WD9wzlz7b1ZopoVEwFr
dmgg/Woo091a8CwT+VusB0/GrJpt7LIoHIS/D9q14kIh+TEAKxwb9m4YK4I3S+0sZD+9jYPcazGq
JC1LnmqNwo2i9tz00MTQY7LsbOioYrzWZDv26pw76XMbJLeuCQXdGWjwP39g/80D29UxQhnEExg0
EPfD7D8ulzyie5zABR6DwVSnOSHZKMy+x2GjHvsWk2CADCMBEQkCkkamsQBOxvkLWFXroM81y2UW
VUGFrtjoUlyRA3MCtIwsS8r60FXWqzWTeodDwfjLC7d+v+Nd3eGUpTx2lQRG8O/rPEh7ZCvUgMe7
TNRCYzJr0y/ooNb3LKvflDYd09RyLsk8+1ifUnbSeXdrXUDCdA/iBQlNRv3FmRUBoEsjaN62RD1Y
42mG9nwAKMNcMf4UsK3a9Gz5dgQjYzkq2TU0rLWE+0XGZJxjWM3Mk0zZ5NvI1I94Pm/3yqql7z/D
es5NDkZ3NDYpqaXIWdzhZGbycdTYhaT1j9pH9OyNacSmkCNzXzHBq4fJ3WpvSpaYUrJIeuiw+P2o
7iXv8ANkOWjWuMH2RYvOyzKGr3++KpY0rQ+HiKvzjOYUEZKb2PjwCNOJg5phv1nHlPxhhj3Xxmmr
DXI2/EVuKpfMRFLXFtVoUpiQiSpHrMcQUUTiAr6uk7+c7uK3R6qNz5TbBgsRZ5v58fVUUcPisp6w
iAbWcHAaJBWOsxkLnfR6k0lC+wjBlLiDEt0j1EYYbCjVc4fFWxQWzbmLRPiXSvf3U5+XBHuCCAPg
ZVRSH94iNcPdChgeHo0wkshMF0ioz8KQfUMCfJVZBfI6x9anC/P+6WCn7TrTe+MkhSPXf/m4fqv3
l9eC1ljooHN4YH848zPcOWVDLOjRgk67okbID01b7SLWgKuh40PzDcj7AXtPr7U14Tkdr00byocg
IahzqrIbe32f/09H/BDdLs1kFJ/mcX77ywv9/elkU1AsTQnmJhqEj61ZKonjs0tngRMbLtRF7EhZ
oJ9Rx7r0aYnaM4AdOGIa/8H33b3m7qqCW9uNsvCsRU9yxoQyONZrGNT1AWs8eck1bIN0Gi7hdkTo
+1QSebrmuLviZS+fOSGyExtLDEdkOxodx3CRNKU3mUlNQqr71c/bn/qM/BOyob+F8Zyhsypz1wtz
BOFWbDJcXITVYQX3tlcWykK72eEc/2k2cO2tSgKSmDJn0xogMkvMQicL8K2BMm1rdsrZdQ2woV44
+Z5hgUQeRMjFXOSR18UzyVQEBzGVHI7MRn3kjZoiLtrKT2SyDtgm+FK2U7vtp8Lc3RuQgoUe6lfZ
nmfckrhDcvthnpAg9Jusc4xXMVHOx0nwmhnl17ShxQ2idKOZrTjg4PxV6+hBejmrNbOXSxDC/bC7
zn24H6IxQ8OTrvpnmFBfdYCyta5tBpRW50hoT42BhTsY0VI4ZnAJys8s/GM8B657tIFB3jvpyK9/
gevBa+b2vBs8CYi6DwTYjohnXObvGyj1f6k5fr/4LUGnj9/YJVDkt2Y3ynHIoOZqjmCu6NZqIlEp
Sstho/AAb7WKBQI5YX+5kJc76l9Vlm0JbnvTMVlSOPJjvdkG0EL6MayPKknarVaYl7Tr3RN5A+mB
eGKyD5TctW3ElAZVVoaZ5x+9gtXZ6vzn12J8aHBMynRHGTwJMYNZ+m/3VI71Q1S1ZbKa1l4qAB1n
biIewRYDW2S/O+wb5sEO/YtmdpO3+DVmhyvRKhz3UwyHOIQWV+dqALmZf6cQYXBMQFKJ0HHUMmqn
BXMyh4+A3yqvQJkNHKQmG6TZFONo/O2kVx/HSya/iy1tW/K7QCalgv33g91M2VSaiLaP4VhFnlo4
8POCfs+amLn2/b9jWRTH+3cJ0dYN6WqHYcHKxy1O6NX9W+UjeVqlKku3k9Q+jWMCdX75ElHFI3En
GyStLe/+R5ZWMDxkdLEKqnY+kn3IQgHag0QIxxKkkl6SYKB4ILatBnd5nGJwiJEVEzwQlkAR/++3
hGJstIDBM85xeYxDNW0su/mVuZNGuOk88nwn+L7OGt9aZ2MRriRg/82QymxvWgkY1JK9NsTrY4pc
2wfmRkyFAlG6fDthFmIhccyXL/fv3CaiodRzna+4k4HySv0xt1rMMnX83BIviRq7Cvb0oul+tM2d
oXRkNmP4XHU8tDjFUMxVL1mbITTWeAqEBjHX4WuYBdbOqbCzsUtAL67ZcEHq8OXuzPzHfoVeEMsd
vBZrxA/UTaxlQIdWNy36JloSBGVWXWeTBKa2jsatxKa10psi2Gd+kpJSmRwMlhtPcFrFSw4drkHL
soGby6oA/OZaTGZ9cvEE7VJO6fWUKXV2Mukxe/a3pSkIreLqnYbyZsJcXZHvrLap2Yb7FqPY/VWy
A7/k7N4PHRjAte7k1nObGJHnkgYDkNRhM49EyLNTrT1rsujOMeInmosSyb1BEl7dMmtq8/7m+5X+
Ege6C9wd8rDp+s94/tdJxT2ka5XkudSUmhc6d7WfeQnyIH0gyk2RPYUCyx5s+3C36/DYAmsysLrS
gM9BOs2xt0/Y5XFrgf5nSLmAJfc4W/NdCEsTLhXttGsFZAw1P/DO7qGOi5fBTOQqqQINDygj+amw
sjMql0XtZJ2tBOVZgI9i1yJyhX0cC/JF6Z/cCp7RAuBBMAYiCXXNrsjwQyaQm1oVaex/gk/MiB6w
WjGGEpAd01AcjMzcBzT7aNRnQnj9+kgqNfEnqySvxJc8sz6ZefZFNRCT/g93Z7LktrJl2V8pyzlu
oW/MMnNAEgS7YLRqJ7DQlYS+dTgcwNfXAnTvU76XNaiclklGI6NhMBiAw885e6+dyhRfKa74syn7
ozZ6DhwfAytf0pxdHYs/nOMK7J75CeEse+e6tEPV29kJvJPih+ayn554mbvBxR7/q0OpF8gO/f4F
ID2IZWybmzGVFIajMXXBm4m+iyEMvUyHrd+tnuRjY4AprzUS4n2FvGoss08oYbto9DmMNncx6OHh
yR6ZMGmZm/3Zg+RKFjcKhFFGKkXfB3PW3Nd52mBrpVzHZcDxupjP5DTUbwqNOJkDZYo4iYdwRR4w
8histrqLboTugicVopbUmp6ynl2/RYzTscr8/CQ6/RY4Wk3aFL7nHBjQacLwF8IvSXFhx9YLegF+
/NK/zibRMrqjhzA4MXu5MHxyrrx7v2Dk2Zzt2W1fITMk+7bvJMMTmzyWhQlrXa76I6y3h4EzX8dy
ioCgPNkJkC2boDYuvQT8BYOOBLJPbzRL0rOdswoJnROihgp9JB8deBkwhMPIAOsBpi7NHI/9k/K5
4HtMqANY86GGs+Cqorn40RZIRdH2tTc9y1ZlCoaTEmHlLaifqVSGG63eMqQBGew7kgeOfgOgp9Sa
5OyPgl0mgbVv7Gv3jV/bz+yYsKwE4qEepHEHcpTjiXjBuFPtMEOxxgixlIdxCGio2JO68vunF7cG
oqb7E/nZ9fyEgirlCFjAR3rd0bFT/0lLhPHYcjJ1lLN7OKr5JcMHvzZwIY922i338RMnDMmk/rlp
J3pytXorzCDmSjnPh6FNHhEQ+69F8ScXBiaswvIvQ0XVQyXZJSa2TcS8NkynBzjzI0Kop2AyxBtt
eeOod+QzFmldXqYyuVYT2cGZh7VkeC/nuo+yykr2SVvIQ48s6do0/ovQJyiuwXsqk3OAT+ZSBIjg
ZsTvx4yx9s4tDdJU+rH6UBUfpLD2E26ra4aa/DRCwGPKmF81h0tcHzgxHpAWXaNns61sWVJetILA
T8KNPKMJHptB945Tr/dRXOTPdk2rb2g58Zu2tg+ajidNojA/Z1Wtn5O5+sAln4UKjSrvtk6jLxAS
QxL6tj17Ynhc6UTkNsPgKCHJZkoIOVmnqXmLisj2xbVFOp3tZBBpXcvZrDt34rN+Fol7mK2UeazJ
lCZ2JifMUE3VCfNuhLPNda7YLnfxwa3tr3E3mztoCOZx8B32zWXxiOqeP0Pe6gcB6YEJsML5pUVJ
iVEAt9hyZyRJow2w/sHATXxMsS2HuGKqKF46vBKBUVx7/cGUukVyl49WDT7No+otnPzIWtEmEaPo
07OPpqE/NJ4J6q5yZNg4TXpEuqVHvK+ncSjnY9MV09mxOjzn61MzFM72xkprQbrjc3JMr4pVKPRY
Qn3WoNfOTAgZTOSEeOLJdizntWOprMgCfFrmpo7USNb50rsYTogJPqaxJIsrJpCTd5IoAI8o83QW
q2Ukuw2ZQpW3TPm7Hnx0i7udSe+LC29DOF2JX6uxd/mkxldUajCr6Rg3RcaYJXXeK89FVZiX6TnQ
hrCLNfuhqu057Mf+iZLyu5l1J38kR548J5utFIXR9B05B+5Dslo9z4B+2hjOyZbeHQrv3aTH/WiK
+ctst/GhTMqbKfTgZPaVvl8spLYJ9sS9TJQRsUULZba4J4F5YsXrZ/TiqDpSm8SumTbDIMaUqtk9
V0VnHJrOft3GMnKwQIdqvcvrrr9aOgqOYXRvQ91d7VVsPSUWMJvi1uQ2qaqFZJwcA3tlBSBWKoBN
ZfFTyEJUZNo1UZakxs0Z3Suo8e/dkAf3GFmQRYMHVFn/1E1Wwa8RE7gRL5K0lvgAJ7Geg/aOvgxJ
sU1OMpNnIC96H4QFb0cGpIFWEASBOX9pAj99cLBPGLPh37oeUuViEbMdq/fNWT5kaIy6Cs7hIm6d
P/g7J4AgE8Dx24YhQ0uctSQQpetWqi3S1nDK6BE1NKJJueDg8HRFaAgxdH5lPLd0R3L5J/GTHWIE
u4+Dc4amBCx3WyDQw3Bv11jv3Rbru1otjDhEDzpiGQZ16TekxdOpJccTRWt9mPO+RQQg4wtFHjp5
rNF7o/P7G7zzNspM5z2LLevBWcRqVMrPpl5+jicYfcxDjV1aYV7w8Ppkej1cAey9BtD5CnD6l7iC
0eWCNnsoWvVaW0K/Shs+bGDP+2G2a5rF4mRg+zXZmr/Q23urZlO/lgt6FRVDJsxKh/H2OJKgaKV3
5CRHtWBvBlDi3QxJQvWixuxC/9EIMWWUa2hQRcHsPLla9pFlvL8AytMfFy7GFvLWs+WnLCBDcZeL
EzzSOnEzBJQZE0EEloz9OjF+pfvXPrvPG+AkKbzpaduHIpomp9xKb+z3LZZxJN1aN/Shxpl/0PqF
UBwvQVNIPvB1sQ+2PcgzIg9xSCx/fNYCddbxNT8MUhMo4QlUIRWVlNLUe8x1u4+0qsQ0syC8g1mA
UEVk37yxWM6TkjhWQRT3RsEFrdJe9cRuo5yQEpZ7ALmLozCDkxgeTF37Ui+AEgzNXa+cySlu+VnT
WHwaLfHaVdNH11DxC90i9FBtYT6OmKxpDwGYmXOBmK/wq5MoqFrwNmHNG5drJvTl0ZSAB3oSaL7O
VvmIE0m6mvdzTSTs0Va9Uw9rh94cbgQ57Enrows6FMa5L2r2NzbHRrmaqnCAiRbn0egKdbPwh57c
zv8GHcDEOXbtBqZkSzxXl6Lp2tB2AjLjDOhOv0TAAjgB4lHGqZiLdi4B9Rc4Ph86xwxTKM3PqLGb
c5b6E6MA+exblfeuOMGCBVuQLMlcTRBHvrREpvSsJucs8bEfT8SVDFgzN618O1XpJbc/u53GfrAW
SJJbQYzIgGTtIlrQ4mk1PyXd0hxte4k/uylqmwkccpOPTwlZ8rSQhHX3SF3Ev7HynlPzKbbsx8CZ
8IAoi3AZvNRBVgZvvoXHEXnfg+xs+hdz/+yIVjyPI4rIsV3s/Vo/bMetQhO+Vz0MF0HgXiQ9a3qZ
VE88qrSCj1x9gtCZ0cNj9DnOLUCCEX3sofdkfwjUfF406jwq7I92oOyrVukYLHWzjvjLfJqgyDOj
Y7WNc33fBqhD675KnlekTNsjjp+LyQbQZE2v1QC0QBXjySVpk72C67+W/hcyhwCgGMGrAr/yiyvC
ad3vxZJxWV/HBdLE9sTRhnmxiRkjkseUCrsN87rodzTO0FzV07nSSc/xe9Kb7JGQKbzGYSPZD5Sd
BeCiLJaIRCLoBmVjk88DR0NrTQRIbf2TVkYQMlWBM9pXRA2Z03zWDVwR8eRYxxyR3oPVWEfEPMW1
Yth0HryB9E74/RNDFt/pn3g6xL/5jIS5KNpoCJBqEG+vRf08D1ET6681M4DrTEN6a28tIv2zHpnh
BjhfoZWTaYrFmqXZdN8Ywb+per6TDcqWkR3cXIscxyNpNppI+1PT4/U0Iq3UBaleMBFE7nzMMjw4
nShFGK+uJqz6hEsSjBnVSYDPyvCvLCQQI7PJP5o0vw6ZFO/mIC2QZOPCNAHlzm5M1jWsnrUPOvLl
hNSmwZ1JTfHNO8Oy6UvpYEGZj1VZEg5GEpcbE2NlJ21NvVWLuxqG4mIM8aUayubqd8W3ZOi0qExI
tKxtpmCNxTxsQyQN6GdDZFvwfotgn9GCusPEOdaO6J+tnI1knPff5jSY2Wqjy/KzcSfiCu+nydzF
JQnsACBluI7JYF2qzKFh1jjywnY4uznVCphMHqYuVUdMAMGuZ1SCBBzMicuQ1Ul5D2tUVHv6FtjN
JnWWXu+esni6JwguT8R8/fT62XmodP82+/gi1hi2Uzfn6pQiyzzomvXVRnEculQUFE0jIRq8fyev
/6h8lgbT4rIulXrZQFDsjYgkbIMdKRm/MBNIzY07cPzd2KUEbTjyrUO1uBdDX4Wt75JM1REnQtpf
+UALOVbNdFPOdPGpIS4tCDCJsi5E8VtA1XL7q5ebj4byxQv1OYfnapCtsjsI04tfBPYjvtxrI6G+
A8pKnujfH8Y86EIvSfTD4K0May3tbn3Xyn3Zd49GK+dP8oimfNeCen4UCNFtXGsElYi7J51rMqb8
5cFDHGOn+ap6vnCzHjpqqYnbqh8LrEIHI0F9SeY08x5gnZ203kZsyNiMZmAn9t6DLH+2YRBB7e2/
VVqKB600uwfFzzwHyvmoNcFX9iq7zvbLCFst21yaGlHZ1xhoyvyhg2u6VZl9Pf9qlJata50B+R+F
weh1cbh26WvXMhjLe2embHhl+RpbPwxgXNjDu5ltlXPSu8b85MfvUBS/JROeGdtTcZiaYFbJae3J
fLP8EJulcYgBeh9xtp0S3DHkHIvQHmHHpEH6gHPwuy3ZyHk0BgDAds4uHnAEIZjGrWa+FRYtMcOQ
7vdl79ZftcVKHpq0ptrxjbeAvEORuF+s0SFdNSsJHvbKa95VL0lP4WVbNtyXeHpWs62hwNLAzhaA
u0XW+udsMK9CJnMolOW8j0bmhNrsnN2ith6pRW8c8o0rpjOdavOgZXiMtx1cw+pqkG5yzFAd8ysF
CNqAMHojWbL4BaNF936mBv0oXJkr6xtZgJo5VwWK1dSjfm0Uy04grM+CY32XJvNwtpZxwlml1WGg
zyHLRHYkEeBqzoxAR4P4d8aarJsIyIA/TYc81i0MDnQlJpL+Dp5D5z2eOTZHic6YbEYiBmlWVvlr
4K72SoFwELVv5He2dkD/1gJJjwd2zkQCe3H+gGtMAadeCH+UWISWZfrhuSuWWs8DOoITKdgtULV4
Et/bPOtPsESwno/LNy2Cy4PjJ7grU6qLq0ySUKx0JLCDMRJUAdhJE7L9xBzIpjBp1m6iSQbFRE3Q
vNwVUNdLJ5ki2+vpwlLW+XUrInLjOEdLyikuQe6InrfGWL4bxiI0keVdxqF4l4QHP7CV73a9a3Ht
Yt90TpvhWQ2BdbaIhgCyrW9NUzp568f0fr4ZFVnnllOPx0SNX5TdD0c1kFFcFC69T8/rw8BXFHrT
alEZFEKblEC57YovB0gSTTMee6qtzsIXxjGJDRWo3VRW6rMrzHNm43r29DsmWt2Z2nNNEg1LBHgx
rBrATacnJJ7ezuuZlBLKMEnTOscsstJ3xXXR9efFL4y76gGEyF7Dsa0U5w6FqL8WO+UQf+uJcEdK
KzmaOyAbviMa0NYqv5C5lOwX343KdZio482jjFLI6ZsuYn5inVvsQbsFYsYpXjBWGXH3lc9hfjFl
OGSZcROqu5tqcs/ajAGcXvpTcGkeSUhzXLpFLd0pnC7nvNDFQRitfyD1+7UlaPal7HP7XNkDrUSt
eurvrnJsmO3JrfebP3W/9MN2tLvIR5xAo8KXRzq+xlvHpepcM/Vo+uapdGC5qQw3X8wFAYP5GUnz
/JKV4C2K2V/1G9lD/lJ2vnN1ZWkcWD6ePHcGF6C6ZE9WDID0dHZv7ETH+ZEe8sHqYXjk0E6f0awy
pOtcqNquEpyNxfxo4XLDOEy0FT5I61nzWWxtU/inGMjMvpU4GqmVHUYR65HbQYXB6isj4KcAupw6
YRBOjHTDJRcftkpXhjqJTwZJeK5m0q4OMveLmr/7Ke4srY0pMc2pvOt99Q5E/qt0aJrM5ZuoTPOD
OS64TdE/gvVor6YzfqfmTw+YpgjnQf37yNXqYLtmfROASo4Wru0dbW2YCon90jtOuLBwvjYsRnPq
Xxw2Tcd0sr+13Zx9RG/w2TfaEMxv/8Oh35kUH/zat25S6ukD8T8nA03ZzZSMD3zaLSenXn6orEmx
NpRMrqzR/hjHX6iI3io6Ri9NUliHLC0eB1nqTDKy+bikKQZTEshObOhvqqadruXx/Nq3BDgHw+zg
8e4kkW7KAXlHTyp1E/GMx+ujyRbowWpvmpnpkVEDxr3MaSGZBnUfC4fAga7oO4L1uBjGqp0eu67R
n5VRf8ZP1z7NjfhZS2hk0MTLqFCa94m4xJVQt2gE5+H9KAg4OpqUXichyXhvLE3ck+lJQkFqIq+M
yUfMEQXTYttDIGGtcldQgbOSwnvU05c4W2gAwq1esMjg50Eme0bJSaMrKPVdCgdd5dOnuNGmIzFV
4hYb6mqtrRF3Hkd22xRzVdPPd3R0891kKTto00RXV84fCjKLn8aZJ97ZvLSuU+x2SwJFJzI9Xwn1
Kk7uSEj39pAoHfmqB2fbLfXHskmjxmuMD0mqQs/Uqy8905WoBFNx7Btj+OB11ZmN/2F0cbvvwhiv
MscjhBpQkdq70c5fFNCTj2mADZykj3CsDk45FLdqQUYWVM7ZG6BPUcX77nBtUgl8mJ+NA4QwQ0bS
OX4H8HXSDaMX/v348TTuxh3+d/5xvQ7RWkbwQq7O3Xzy38pP7ne6wWa7E2qniFSoIbkwNjoM7CCy
Q7a3seiEAaswdID5BN64vyn/MVOv6NiJF8r7A6rZyD6E4T28f7njLNu9E4C5j3dTOIXm0bl05+wp
exo/+p+tn2Bv2PW2LmBB2jl7PKI8zF+6IZQOo4+wqI7+t4lx1Uk/l9f5ST2Zb+JLj2gdnwmeKA/2
057GdSwOOMG04SiJDCQ1PL2iBMFBot/TmSxYp03fUtkeBUA03FIMKmXrtydAiGMU59LGik9iQm7N
2tlX9R3bXXMnH/KLaqqJE5WAzLq0vhVsBIgXokGKWdc7JXVzK4tRvTctMAA5ac3DjOTuSRLjszL8
hRrLT9zJUSY1CXvMrPxEJ3nv9EgQCift8Jbb9idrdOmY5Ww38/pqYfioeRGvn/rQ3eGxmY9PhEjj
yLw8FYCr4tcn7xk3Zdcqcluh3F+2m85uu0sH7vPXQy/N6SO2uH5yk0g+D2rbJe5I6NsebvcKwaEh
q+pmME67MPm6aemtonN73ILogn/Opfv9sP87ECz3yS1rKg+SR5p03BrMy45T6b9sn1li19lnTk+H
2IBPH+fWzWNAeNw+uaUTdWui2PoKlCKI/PfH29qjCYcHp1ZGddlukjyuOLm5+f2x7R5Ym3XZ55pd
4lo21p8paq7X8RIT7PcrUi9bk/iY6ZJMTagUqLsL+XlNNA9lL656a8qoAe+2JcFtzynW2Lft3r98
LO8AOBl92e+Zk35Y6i499p6JkUmk2XDgggYRao273PIBBbbOss6XCB2jydJjpjiEGFRvgWS/b7aP
JV5f0tJrrlt62nbDPJbeaRYQUEAM1QTuRkMiYems+qNDUDv7oOay5RUqxvu/tIP/+5/8NWIDxP/Z
tHNPB3f4l4f/Gf1o7u/VD/Hv63f946v+858f8k1/PenhfXj/pwch4b3D/Cx/9PPLD37Z4W8e/fqV
/6+f/F8/tmd5m9sf//Fv72ReM7OgLsz+HP6ZrU+1/l80IetP+Os711/hP/7tIavrH6IZ3v8v3/U3
kT/4Ay06g0hUYuQ2uSYOiL+J/N4fpoVTxkY/ZqH6CxDf/RXmZAd/WMjtXEwCvmvg0kUo/jeR3/rD
RjdFO4aLBTYb2/6fEPnRlP+zoEYPDA+lPFMO1OIG//9F9aHPjjUNRWNcxykPgiXeuzEMme/E3S8L
XORyoWPn5zoXDS0oBPuNeMnmD61TNflPYuzt5gd4YK38gDtpSj4yATeZk01xruJ3w6z14odrQoHe
cWVqTrXfBJA4bAI8UybpKPRf69ibgCcXRfk5G3SyXTxl6i7Y56zMT1gdXdRlLs/63Sxotu4qHWT3
hYv49BIXvgmKyZfCPi5BVbe7zlJBcpupAgkGaRpl7JJUq96cVqrs0isfUZgI4pRc7W7MKOTVgjYh
r4ryG7ZTqsKGWEoCKr0WLm+J8g85uazNaYkI0Cn+TIK8cnCI6mWzBzxOcLvUp8VhUDRaH23pzExS
OseBgGSn7BLQmLvM9Y+uD5leXOMA7znyScC+2XAWBdZhLoQgd4x3mwKvPFOlEngiigqNB05/12D2
UkEOKQpm4ei52fpklYdrNXUJiCTHZc6/DZSq2m4K4qK4tZaHIA/bqYGsRVWBKKNa2Ixkncn1tC/1
DAyVjAVtbHcBHTNAZc1IbAgzu0tik7RKny0prc8ZDDP5wcu72HsVsfLG785gdB8miTHeEMjMcJxr
Vn5ocJhlx8kZEFUmjjV8rWy54B13ZYMiC2+0783MSWsPYX5rePBZY0WzUpsMFewZ/wLjsR1HrnRn
kt9FpYPFn51S+2Dn4GRw4Cza9AymayK1xVUghZKZ4csF9THpn0hMfKg1gx2Qsi7gUDxluefn4ZhX
aUP7zteJm88gGu7KuXQVzYgyrmY4K2P9lLH31X5OScX4h8bGsLBRSHStJydH4xtsAqcRtwAhL92r
lgsjDTXPmLL9Mg01mIwmL/LvOswd2Gx1Y5HHkqSkJ/l4L5bdoPdxjKO4CpyHyU87ul04SM2jrijT
xCEw8gy8XWoP80ewq3F7Zsethksf+LFp79sRoSKuanpjFZOLwSajoBZWEyYjJp2CcdZZr0S2F+bM
RK8hOd3taZzVY9Id2JiRSbkgxli04YPtwLQHUcOIvp2GOwMs55ayFu10g7otNZzmYCMXiHxByIa0
mvlYd0pHpxh730jFcd+GzPvixTp4gYLqvdIZHm9Z9tK2e07WfDpWeuldUQ57EWbY+uxAUorscbKP
bau6EBfVgGo9q9zQsxfSuEQnb6oBpLRUgAPNHGOeHKv2EKeJ8RqkQxppeWZccgbSjBIzctL0QR4m
Ykov7DbeRonX0W9m53XUuJcqMopMCs7I0xk5FLlLNRNU79AoGLaNQds8dpZ4Z2qyfK/tdgJeZGBm
V2p8JOohPtXAWveVHKZDPU3JE32N+DC5qIj1psxeEMEW72pEDzYPhFYyohojZRELwYg4KB50XbCj
81ZyLEVe5IOv+2q5Y0FMbZpcZK4jRmZlA37IAFhLfZzdszD6m8k6ewx8IiYr6N8Y6E0vXHC50ud0
jQ9uUk8M7ZaFGanfvoz+4j5oFRMfemYM6MqqDtmEmDRRkuzqpjaKrKXE67MY+H7NjkezE80TXdbM
q76JudLPQOrcp8olQGNEBgRbprQfkZ91EaQzEu5AJ30QPjmvpQN1acF2FHKd1D84/Bps75z4oaz0
imH4XIa8/volb3NKVV3oUQFdNxSNNV5Su4bnM/Pnv89k4x4Mf04/Dg2YxnZADySllXDkDMD8W6AS
Tu8iLsNQiMFeuZ4Pd9vrzgzB+s+ks3qhX8KJAfYS3PWB3njrk0gyNF5/hFeO1X70tavlAgUdBlCg
iCGxlSyL97R0TvYMnJ+AU0elFKXspmfcMGGjBN3TnuXcqSsZmnyLQsPBtrtzLGNXYdxHLaA5z3NV
ERmQunMo3RZojWlb4chF4Rgvi38HaklQBekrVANzfBxsNt0KNsleBCa/o6KdZyKUjKqiwROfzerP
1DX7i7DoGqRolx6nJBkveQyxl44+iYEpjeWkV86hBiEesV4hb5q7OaJink+95aQRKJPxSGxDcR5R
0RF/RT5dPSnznnX6eM0sZ4g8ZVhA3xxQGP0EkhYNAsZ5WV0yUpaOVuDFewM5w77xJtQiRJSEoE74
21X00GBiMuijskbGgRe0WR39PVLCPaU97UUB4CENNH3vZYl+XJN7WcLc6SjjEXSrcuv9yHPtBwcl
ROut4WpCKljDcXsaDOXeJPNX9EyDB70hWJlkNiKN0nIeDLI/SEpl5BUni4F/PyXaigX5wRCOdxsL
fXXYc7zTRUd77gORC9aANVUY/DKDi3fdo9dNMAGkYkkCZG5YMmLNXzjFUmRrRl6jntTw0ydKkEPX
mayMfJacZoK/5MwyPgD0j42R8qHQplCK5Qt0YVCfGtkJec8Aq2VadbAUUhqrXBPfgwk6RjtPB3dY
hihzdIRjTh4c+oQvGaaxj3IlYVbrCtFz4ti7gd4MvU/keZXNwdQiokGngOcUTDbMkMFw9gSEOAeh
oJOyLbDpcltelDu5RGYCHMmw0IZi9zBJuFycsx0rP6TP0ezTkSTsvLIxZLWuvKT9YEQ6fpFjkBbj
rZhrNk6BV+H6yvWTXVC16poyHptq7MC2TtZ6hA7HmRy5a1wWQGpH5B854CqUDWW3t0aD91CHxIk1
VYV6vPy0VA8mwvVniqzidWkAkaYFc4HcQuFhpWDjaC8ydZ0dG2edZR8yHRSy6RLz2cTAHjIntXaB
C+aKI3g6eFKqx7HkL7egXAIjNgEY0qGZwUkc7z3700iHHx0GLaoKexkXUPdVGQ5DkoZx1c/H1sq8
XVa0A04JprPayCZvNLuB5rW2HCrhrzRAH/MYs6h9vk4XnIkLs4LkxxgBUnRjdwa5nfR4STTyEPj4
pHnkjFwSIeYDOgYiRxUFF0ZMLxR9oN1R85FrFxu0LTVFSz6dTQhGLSzimLlXshojTFc6O4uNL7gN
3r22c/LDPJIJsIBWtQf6D5oNK1jqOhfeHkRWUqgiDIzaPODLsHekONYnKMkdU0SwOiPRzTsoaDR9
jJE8ofU5vThgWCed9DCheFwxz8OOSI7kkBWOEwkP3TnmgvGgy6k/wLSpCFpPStQduvfq25ydqC3i
vRihq6OHJJWvJ3zNqtFZ08fvdpnLwedITvkGoEzIpFiSv4J5Z9RAQyUObLBZxZ8EzoodCtM54nIx
0lGeGf+mhn4yU7xnUwEmN2la+1tuwrMkB4ruTJy3JxMsayTrDINVK2MMkQ0umLxRJ88v0guBoaRj
A2MjALCMwcEH5YuaHJRNncTytyztSfXYxMEV8zWi0L8ZsQQTNvVow5Rr7eJ5oXlmDsnDMDnmjZwD
nL8L54aNtAmEai6pSDxVf3TzuPzZsDh9KeGr5AfwsFnzANg5yMEt6zDUXD1xyd8WHmxwQijsswHp
ismlV8j6Leng7DAlEL7JFgR1VAo2kulhqcnl2vsa3QL2KHpzlEFStSbH5GLOcUvLEuzGmo8eBDHq
3qKLlfnLifT/a2UNIWj1Pv/D3f3fKuvrey3exX8tq//6lr/K6sD+w0ET5TnUzTa8BQOX4l9ltaGb
f5C5RpW4mXGpbH+X1fofjNp0fPxYlgM+87usttw/Aqx3ho/3wfUNCBv/k7Iax91/q6utAFMMeXcY
KTBW/GtIchcPfglpzb0acXy28lIH7Sz1mzeo6bL4WND1jACquY2AVXdc0tegemLWIf5tefLS81Mj
XBD3Cpdh5vYxcgC6y3YP/9Vfsfbbw8asID/1zml7VMdfs9gmxHde/uoZbffg9deXnh3ZeexOWytp
+/Dvz20fK5cVofv700Mjiqi10GpuHanUJyEmsxMa/qBytOzLCGYUHRbrJdEOW1+r0IsBAFFfsbVK
eS65tb1A90DbbaAUuoRbEoiz7oP1tzpBP2swi9xSTjBqMhN33Z/jILvIM6Di37BtnNil2lQOeFG2
GwHklA1e+QmQnE1wGqv5Tuf9ZrCFHmN9j+L6SJ2gRVsPcmuK8fNaLKK0JH8/nFrr6yIIaRHL9OiV
NMcdKhHS+OQDMXjDxRBYPlxDRIhbpst2Uzq4PhjHMJS2hxvYdodhNZeBrf+53WgLkV+/2qOOjgyC
Ln0Ij0es3PQR4fzfL2N7Lcv6grZ72w2vYzgKXT3/boturcbfndOBvJwJWPSppkI/YZrZOWsbMndm
ZH1ld/b3rlOmyNste2dRlCI41Dxx2W50i/058iggdzR1hgoONHRm7biM6esUZNOlmZzssuhHfN/T
BTc2TV/iB1U6XuI4QyFEIX+Qi0UM78LlxnbGIvIDcYNuiTyzsujcW5gqHuHrBpdgBTZZBs6cWlre
zmri5qAL9JAsmRcQjHuDpNxdvQQstISQ7Ro84CFwCvuiCEfkEmp8CxofkTjN4K2ru92YstJPGOV+
xdBnCFWOdNMffuXQb83c3x3d7R4lIxyC8iVe7E/ePGsHl7MqW1LE/Z3h+mfLPZeBPPppnCFm4cgM
chkGa4RjzrznMGtSXFQbkLTd2BbabPLVUj/vMR0GP4OusuC7JACpIHFf8DauX91WCWy17Stt8WMS
X0jkRrVnnTaH0aLLZ1vGKDVB2ITGSMaVsHAFlSCRGgNKXZ4P6tJREtHBXuZDC955V7W4KqqY2gWp
Y31xZ59zaetyb2+KUxjtUW9bFPB/d7O3e1urOYk9fClxD79SsR/b+sj92kze7m3nplMBc/t1msaO
homKgkN6+8oaGTRl2vcefc1Rq24MwiAsw6PcKxGA904BfIluKrn+UmstzLywGCjBLpX9mCtTZ4Vg
v2H4YjI4eu7F68cPpeaCK5QBquq6o7eVnZhZHSczRug4KP2yWchchNN6h6elrvFieajrXW0syh0D
f3Pvz6JcD3JzryYbz3/dNbyAuA9Bq+O7ydP+0EG1g+SL8YXK8oKrGckjdi22VDxsq8kI4c68V+ZE
6yVph4vZB+VRm5JvCcE8xG4EpCcjKTiNmX8qRthBwsFPqI2E/g7lRMND6y5EvHeXDMLJr3vbx3xl
jGHh5n9uC4G/zkUYF7MaLA3owJFCHtvaSGq3o7scEyO1qWX0IRK5MfT7jpjy7SVBlTohmYZ4wBq0
fcgL0FXbKFvx1rwbclLgcrgpoHpfih3K3oqgoFY0JxqQBKjX/Dm3I+DXXbvz9o10x9M2MDGK5muA
jDAsrHjA5PA0z0SVSKxGDASQJR4Gh1RwswimS56Md+bi2tHUca4VCXAFi0Qso8WVtL2z9Fpm27yq
DI3p7CQfXAw7lQbcoZhZX9LgoJc90Q//WPPgU1wn281/rctU91DrKkTRXp8xhzNaLSoS9UxqwQ7F
Je66tn0gOYZeQiYpTeOMueL/4e7MlttGtiz6RbiBeXhsziKpWZYtvyBky8Y8A4nh63tlqsr0VVdV
9O3HfkEAIAmKIghknrP32p43r62WMoG+JBFTDq/ZOGlL49gd9y7y6CMtqeGo1qzUQG+l9YdiCCCA
VHwdwJPaI04Ezgq5GZrDW6NXwzaO63o9y7fqE+SIjmf9mDPL2FZJkZ/GWM9ORMQNtJWciBvvlOYN
7n+5qhbeZc3sUlmnIfw1qhwsTIxaYwqXOfojPHK5XV3hIy8QeOTFaTaG4jSAoduCzwN+3KPKd8s+
WpUzl5mJ3KarsCCrgCAe8AfIe4+NVPIXwVHXucIyKAfulhUP8PM2TU+dsPH9+xKgdbvk5r6o+v5o
pYSqeF6+gljFvUDtw8fErDjXm1Uxcp3vKNSCp6bZW+rT0WkEsLueX/w+DOrbMh89sHM5g219Oozj
tBwHTTDdI2NHhHa4Sbt5WYWWE5HIaFz5Jo640I4QD2kCjrUp8BMGq2aiesmkCeTPDmcakwz1/RSt
/sc3pTZjBkJ7PIIMvNdFv4z7LhoeJnrxqWvf9ImIDshzIQj1vUX+SLfJG34CalH64Bqsunwe7AyA
vxz25HKwoxalXPPrIr1yypIhua6R2yr3yWouep+eSKR2Gm8Lrx7PpkF5ISaNMjNlk7c1HpilmEwe
xKuJBpgqLr7HXHxOoup17hi8MT/OkKQQHazPOjBFAl5n7xFykLFHY4y0ffaOSVhvUec/504so3OG
FI3B5zlDY0pk+rnVaoFNj0hL8mCP1CT2RmxpB1iRnwvhPmVY51YxIRR7P56/OXm97Wp+HvwYUSEk
1z1+sb1JiXHwbXOf1wks0CR4LgycKeMyH1z0YPVs/exMctpmiglDaG6RNFWb3kiW5zYgJDCyxc5a
0pALdPNM45P2av7s9VNxw9S7oHVNThGqUydlKl8s3g0zMGxnyJ9o/331qr4hwYwAUMZPW7FkVEzK
ggjORWzcCZQiI8YD0uGCzATcHRVipIp8RO4Dr3XVRWuNyfJVX1H9h3NhHPAJmndN7H4qSnL/tJUX
F/VtmJC85/Ty7hNwa1mEKzPaKN3BR98xXB22XiY6OkdjvJrs4gknUbapE8gu0zIZzx33JF/oP4He
L6sg1773uuXuhIRNtinK/AU50CKlEZP7hgo8peTTPxlGDmh8ENE+qlGxlxS+UiRZq2BaqJNC+quq
ngj4jh+dEZ0QeKG0xfYcSYKXXnydOuvLPI/GvYiLeM1ccJiQsbsmZrR5+trgYULe015RyaIE5KHc
cjwP845VXtnjzL83CF8lBcTuCYD2PBpDFU3+jXXnFojks6SAtWrl9W4oSLXwZ0TSDoWLCWqm6/iQ
M9PribovAHykIJqD4nnuo09mg9GTkwDjdtmQToqFmLvqrrSJJCQRxyJjAwr04qHbiMsXUWmkj6Xc
8tJ4W3qtsWo9h5JWTNSIrYmvPu0X6k768+gExBa4D6NT46eu/JeMhCkmMfZNSRLTqsPOKIa1bQEa
9qZqvB5cunbEX3v1bIA+8/udsQQvOTZ4LeAvFU9DdJ+5ySkm6A7lpHBWbdyaK2uOP9FphRGBDA9Y
bQLcvLrrwdSC7qVVZ488fUIFSSpMB9Oo+4oXFcZru0WjgSQs9T65S1jDA0zPvZMzJO2oMdVAwqzR
Wg6VKe5hDaUbby6xPUK2nJzgrYtaLoRoENc2yYh7V4BN1PQJmuB4mEL3VqQENTkUtVZ5QWQSTOsV
FW3gSMNEGEQAIRk6cT5j9tRDj2DDKLyLIHCmY7QaC/EIk/BN00BmGnxwHf6QlafbKKg+Q+j+RjoD
f/ZIRgtaKWplfDGkKMXfqOciFhHDC6mj+Teqoq8AmJC0+IA1jeFLGxjMoTwMLT1hF3OE+twI8niu
iyujYqAdYB871o3LnGl2nOJI2xe8NrcNplgO8rSdesJloZ502SzVK+mtFke188PD/8d9RdJeB1TU
pzle9zTTV5Gc1ZBTWTE7kooLta0WiXzkskma7Z8Pu4wZEXl5121YtsdsYbCn1npXr68iPYLvKnsq
zBnUbrUo5LMuT73sU2uu2zF6+9uHL4dJKYy+v9n8mAn+N5cD4fyKruaY0pf8qy5P/O0NLscRWSiH
izboPyYVf34AOiCoiXJUlSnJhyRbfE7lPS6Rw/gh7JC3gXMh1EHOttVOtbg857KPet0/PccTpAiW
Wv+Su/SlLi/7cLxMTRg+HD+Wf9JlXzlQVUXPIqcWf/mXDQFhrZlP1+u3w+W+3u+yMb2v7ZaqdDV6
d4YfjbvSYKAtQLL/tnDlqEvta+YZnG/YLxBb5VhL1LKMcnn8ffuvH0Ms+8dR1PMzSZLrp4q5rL0J
GZPz19HMToROgqGaCqO9ycZbtbpAKaEDgKNq6lDNOEtY4Y9g7bJAUfD7pt7g1OVierg8Q62VWpSt
UZiP5DH92wvU6/9qH7+YBB3Pr2dfnqMHwX1dVwu1f8s4xoVg0ZY/NLegu1Vr/js45P9r5dE0Ib/+
U+Xx5se39pUG7++1xz9e9Gft0fmXZdi27QC/cak0yuP9qj3a1B49x7VAwnjU/WDm/Cnpsag9ouTR
EY7A97ItHvpT0qP/R7VG0+MNf4fi6L7t6LB46OkxcpEMwH8nt+QwBMj+jsW5FDYtlZg2Unutpv9/
pW37z/epyWTgJ+A21FH/9tAt0hey5PCL2Rt0KOlOvRfoJO426kXCtlLiFBNb3o/aML8P8xFrWQBA
wjPHPR7XVdaP7VM8Pld+ZV7hg4dHb/FyiGkvhWZecawaZH0+HAEpfS6OtkffrmZYaL8OA7YJun2U
sWjeuYPAk8AtFBnwfgzqp9CPvyDnZhiPcLPXrE/9gMkZZcKdU/vWqq38aD221XwMS3Gdp+hIy/Yq
z1v3OkgZ/tAkgK7LfAivBuyeUJPZBtRw2pCayYwLKCqevcB9HUcyhO0QScFAo7SeXSKadAxemam9
FC6Xw6LHzDngs5gH6437N/MwsSp5n9VgIem3J61c61HFDRFlDHWnfhX63nCrV2T79smir9wlRkOV
wrOgbbrpdl7KICHNcOz1TILI3Tx0rjNcMUr7ORIzv4nG8jHTU7EahoAUmCwvduAEcWeWhPPkzxFf
1NYDeECg36ayYJ5MJbZn44BouHY0B71keVMKirwBZrUS1xh16zd0VAFcLkpjNs6T3eJEZ6rPz3Q+
gnXlkkEt2qfSdd/6KMDcpuu9THye1mOV37Ux08sB7nlBYkRrBZ9FajwubuVg5azpZRX3S+0zAG3A
cGiZzECWmPVBMBduvVgWYq4mqNt+irujYcJBJf67SBqQPhPnQWLYX9MAfHcIcQkd1zONWUJqS0YV
tt4yU/JGlOdetU6HdKN5EfVcbGStfu5ylGj44AuMAMGyxoSYETk+Abxv9OCV8g0fvqbLHM4Vfaw+
hMP3vRKCEDIHpCcJFLmOoiWhrzm3WUNKT15gTuDrM7IWsVie8e1V9W1dBOSp+qnGKR0328TF6jyV
7hGJ7MmzClrRvQVAZ2QoPBIJT9/uuay8+jCYdbOTinXJ4blyC2vbNdCTGu5R5uIwU6a8F8XV2szp
KFtk4aysiXJXQyHe9ZhAzUMVwd8JmzV3tHSrm/FNEUlkak4ErGz/8afiNWi8b3lbfIubYUOvFEW3
7T2kff5D1zXcMEwgy9rdus5cHzX7tfSoKngdfilBZhGGsyvqAW+pmMKt1d/bwjKJ1K42E4LSewNZ
tRnlX7M4o+Q1fVty8QJpqj04GRqsui9ffWz72PfslWZZn/xa+p5xE6w0MMLbtD9pwbfJqB/l9XXl
zza4gBYHnCivg2acDv1AzExoIkAfbX1fTmF96sPkJxTnBy6POCNIAZIlnG2CAE1zXWjosUlRdGtj
qjPL+gl/dHjQdIdBCUXW94WnIfqxPycFmSRpYt6lLT70XgNdGhIg5HTYWIzB14+uuU9haN8xD92P
tKtWhqufliSAOhXZRxKsyC1LJ5zAxJhCjr9OreypL4bvKb8uNHo7LgDkdz5oFcElQ4EKw7BPjbaF
uvfZWXqxWnqS29JmzImRzk95kbeb5Bgt5rBzrNFZUYGfz+SZ7fksb0sk7GurmG6mJOTUMBtZN1lH
OI6aPEoI4+28g1cw+PKyT7NGSkLk1Tg5kKxFnv/Na/TxTCdp8rP0oIcdQRau/1Alfr6LcpPKQ+Mx
4cHV7li3Oi7YFdC1ZQsKat5qDqpH0rfn+0SM5W3YOGtIxbXekP1jpi92II5FbRWAXugao2RDcTc7
69iux1Xhk4zgkwtpLD/qwsHxgNy+m7xya9o24efTuhuuUbCnTWuRIpoxjcO+uI4L584GbWKQXpu0
aETMEa4v8RPFDUF5D4bL3Glmzkj/CPDDon0bbD9ZLbVBEje8YrTdSbJhdppsaj+4K0ltFFp0zCvZ
HrEwZJLFA2WUVKkYEQFteQppsb4zF6L3rMEmxz0Nd/KnBSudEHUH+RDiQBPpVQgUrl1IpDNcIqqG
SvvRjOILFyT2QtIFm3uu4uqtrsZbbgbnNpKwoZiLbmzn9/TGetro5yBFStGOPxOT0mxZtD9iPIYU
AhEDmP3POZyHY5fFT2nf1QcB+aIyomXXu/3PdOqnteaTWgg2+Zw49ZcSHkPm4V0nP20AaooEBQH4
tNUgEy59QeZ97FBUEhEoSnFA54oehhIBYbr8d3PnFqGkCz+YoJt5iqvr2Da+EWT2gMHo3EfjcBUT
MItpb4der6PWmD8bvW0cy8wSe1STXGqT+c4Py0+NDi4gxDe7dqggOotrUr+hKuNS00JfcN1TzJfu
SD8cN1bmTNuqJ34nLH4ESdltskaTUcy4Vxb7FMCJ3ZIm9dKPmU7WpPUaEqhnDxw78oaf+Fe8lWkn
ZzKvl/PSJWi8niH2GEduQGgScYXoebTNZvenk0/ejkbuCqWhQJEIRbF3vAcOSR2TBCxa/ekdLA3O
TjM6ZyPsIhQaKPwDCvhUuVHaYGypzD1PToAhNPPJ7x/GmlEGRWa0QwHNlJwEAJ3f06pBw7GienYD
vq3b1Ibxg5LrNrDNGldd/aVAy7YWafkzEMa6G3Usewzp8OE2MRaq6CCkTKUrxHiagdrqrYdkFWIM
o4vWR6JdbDKYWht6DwK+pPWEzPVEsZJSDtkm9Aq3Jn8w2CBxxziSotpE2HhQxjPikVxsu2Q89P70
GvY0rfyq83bCGn9ERIxX3qErs2BTLdqLmYI+mDpvODFWQAKVgxAQLc2gGuHSppkw/OdZ883I5RDP
7w+h5mZnTS9OVeffzj3GUFnEJspH33oSijoUNmnMwbKfowL231RgodB7ZK7UOAUho+Qxkrs7p/UK
iin3bycmVsFvfgwDFwzLwgrrJZ5D9w2/AhS1+AZxHydKQyqnDcxq33tFdd3jITKMkmBRV+cEmqir
CYvEktnKztKamfYHfUzeSr7JBtUG46sC3u2cDLsxDwDFTOF8HnFr7nwnqleOZvIz0swtqj1nP9Lf
AfPkIfnEkkFJGks11Ihy7pqdriPy6cYy3/Q2SXPOpN/T8aMd0cT9rnWNdi/S+KGsW+xmgBR2FSZ5
sqOGa84BxiD5VbPopN9EIadnKd68LntbUv1b13qPIdKrdW2TsJwNw9cmXvztPPjOsU1LJKfc37fo
8z5RVUkJBi8myiLWU7CMNdpthDkw95xQvNlTgLspxvk1LN1K5CzaOd5zD6MZkVQn+GTfUdY4t4GX
bAv6UHvswE9F4df3lJgSaNQ+oeAru2zLXRT4102VVBsaL0Rt4RPaWD5KW3zaw7nzpp2b6s266Tys
XE2infIZqnE+FrdOqY97x6N8ybyaoIqFMX20aOJJm5zbqm1vsjyODoZlV9BO7WCFvsfUw2oXx6nE
NPbJTVq5Nppo06HhExv0Cwux1mv6P3HVAH6nrb+x3Jh2bVkHXJQTwGl0t3Yia36QndfAfrCak1ob
zPEWNDMYPo0yQOVhVUM7hOU+dlC6V+NnbS406Bvz2XYG5yb2+GE7SX+Y03m4GrltIsFHmJvqQtsy
SL+Zisy68nw5bPcCWCkWQzmzivW1FoXXtIDwcIva2Y1kMKf2TE9/FGcFZchBGxy6cLmfUxFSGCe6
ZdTJ4PN6UIRTsxx74T3kAmoELLqM+nOjPxe+dZcaNrqxud9mJqo5kzyv2aBbM+vWaZCV4Sb0rwsu
JINRnbtq0e8gPKwtY47Pg+W+9IkDR9MOw0M2VU9Nt/inom4enaDeLHrpHcziodP95W6h/wb3qmhk
+l8I3QluVoIMZo3+2dsRRZAeodI86gW0kZCZxa6EvkUn0PgsqSiM3DCuFiNm8bK6LcdzFFKkX3wG
pxXOkyOATHFcpPJALT7s87P8Ow7TeYuYW4ByoMa+ioZQ+mvbbDyqvcgIsVxyPaODjphhCsejnpcZ
wMxf26JIkiuUQswfACihE5sR05fRz1RfmK4tspmvFqg3aMBZwjxB23hNemuAPmDj39BkhzcICrlK
7PvxfbtvXqOa4pUrTXQGMkWaf9xrD0ghN6100qkH1CKxmo0mouEw2FMsTlzInYOT4g+finFZ57K4
U9ghTi21KorI3w5G9zl2aHPZsod1WYyy7qQ2Z027b2yn3Q2QqeF9ldGawjescHk4tSD9bscEBKvo
r13vbyB70IhutM0ki3nqaKEmG2Zq9bIzgCBZmfq8F1Lbo8syMmMtSF1qlaYSyYYGLJGcX0MsRQlB
b/65GkrXHpDRCQuLdttLrx4TD/TkfTe5+4n6QSb73sEQ0r+PNbS7lsAoajRRz4xfZ77RyJ59FUJJ
8hBKbmKDf71aaPLjuOescUgBzFDxtKEe7DC88S3Jr0qtTYUllccakcRTdGzNiTpzkDAwk2u17mA6
tyfvy8AVnJ4Wah06KvURx/dSHWap2woD/cB9oTnGsvsPB5cvWG2bUhLA+AQJPyFhcPjaY99QF1Zr
dpsNB8cjJkp2zju5UGs5qCvUJNOLkE8NYYnQOAd2RgdYnXxqLUHwwQk6wegwUgSi6myLGOsYW/XB
+ZLkiQhUP/WsbJvIT9zLU22AdoR6siBcLzXcfZTR3FYLR9iYM6W5c0TkNOpRuVe7kNNXpLRbzIHL
T45SXVhSheHLM8iQa2oTUwXMAmt4IxAEU8Pc39OAxjaTyjMz1av4z1W5PUvTKPYMYzXIinUQaZwL
nSpe/1qoTTzQpHW2RLWdEb8Uq0ROxPRlODOJCxFtc+JoTBm2cVh8If+TGm8rP4H6QOqzTA9DBZar
sdKC7wSwK5oRKR/hMlFjUS3J/RtcNBlLh3UVWVQLbKwlPj7lUmI+ODa2ktUwZz1leprnSPURSPBD
gS4G0rVUOja54DdN+1iuzW7PZ7lsq5262ol2n0zgmTnyr9e5OuKnrdruB7Nov6jVy6sXjD9Xnf5j
UvVrkC1oRtWqjc2cqzgyVrUzFTFBHi2Iid+eqSrh068SuXqimLgPU73Boio1DybaJhAOoFfkFnFr
7VGtBVb7pQFqsVVbbUapbatHerkal9qhRQYzPa3w/FpSM6Ge48i1D5uuUe4Dl6vKKCU6cA/+PLxl
YX/PpDNH/W/VvzXw+ferTbUAxEAK46/Fh6eg73cOpPh5G0f+FpXIkSynUIf63JLZTcGTabZd3OKJ
yrj3NSP1s4hzsJNXF88ZODPVKhTL68RLsUNMd0oZ5lcCeZm6OClxjK9WKeM2m6XhntBX95r6NpVQ
6rdVpXT0W2bSCe4grBJcJLmFs6yC0j4gyVkrtablCn9ba/pnJYK5/PlqU2kV1ZpaxHXzsoyDtTXl
9Ui5dYVy6162Q5rDe3/Q9u8fR348tQZ6la6+mRwoE7cbUqeG9w+sHoRMMa0wcoGXAvxBhYban7y+
8AMC4aRWJ2jMa2ra/foiOkrlZVhtTlHLDLRI0uHY568xKqcrYaOyUQuLuz7XJrk9GtqNSQv+w0ko
N1VzRZ2TDvW3nTHad7+d32oV2y9k2hEmj9qsrTjbY1I7/fY8dY7rxMoYjmbtfjv51XMu79EY+C7K
oiY6RrZ3kjjiWlFOjGAT2//jD1QvIa6SkAYMkvXK18cFOYvsoV26WB+aWmpTNcOsrPL+n0u40U//
Ux/lvwiursp/a6MY6iV/dFEMPfgXzHzDdihCILqWTYs/uyiG/S/fsOmteIbpk2d3UXBbHl0Ueig+
PQ/PYMQMk/+PLopl/Iv2Cvl79F2IODP8/6ip4n6MpgMPh8yLrAHf1A3aPR+j6YrG67oJ7+nZh3Gx
TSSgXi0mCbM3EhNe/TJV6O4iseYC8AcIgRHHn2tyyMF9+3PZuxGugSzgnqTEtMEsjmqNSkBB/OUf
Wkw55lKqTLVQuuxB7vNUE1Xt1Jps2AcmRlDZtYeN/hRXIlpINuXeqJdG1H7RzeWMICh8Bx8o/axa
GF3H1UmtFkvAqrCLz7a5eHiguJMxdimPsSdvZ666QTsNUpbI0Eym5lyO1AKjjcRCStGyfVk18+A7
0L9uG1EioHstHxZiYQSrVlOkPAxmofox0yGUmVogOjb1H0O50nCtJCLcd6Gzq33vD49NcerKI2HW
I87uI+bq6ti73MUvm3ku7++lJnVx0KTkzRo0FOEJajXC3E3rXt3C5UILjP7oT40N0qMcpH8Wwm0l
P/llYahLPb5Z+lyZ/M+jhMxXeH08Rm2MDmPJrvAEzOMtznTar07ETe+gdqsnXJ4FWOXZGS3qzhWN
jrlpHuaZE8MiKf2o1oxfa8lgtVgO//1hSquhsbUYyCBMNWhdMRmBP8Q/ST1RbZtC/iN/e+hy9N+O
WXIL4lV9I83QhUEYG3/H5d3r94d/7VTHeH8ntXp5pnphgVhl5lzLtMw8itw33tc0uzePlpMjiFar
6mG1ILbhK4k0ZKXKV1wWxa9Np9HmQ1ml78+47L881+lQVFT1vqAOdZxKn/88whyW7+tq92XhyXPl
/XG18y+3fzuUWk0a3PGZYz1dXqLW3o/z8RC/ve//WE2DN6sYq6uP7/DbkXKX5gzabxj36sP8wzv9
79758kf/9rl/O/blcbWmFr89/NuqeggzGF293Np5DN/Xps/P/3J6q7W/3ff+u/j4cJJb5eHDTq3i
x6R+OrOXD8v6wzugZm4Z3y0LX7PdMjM0uaRdXnN59ofDqgfcBWxqTWnq17z3Mn9RM121+WFfpWba
aqr8P1bVU9VDl1eqA6kpkdqnNt9nTGr7feKuVp2xZw6vnvq37345rnobEPpP2jDmO7XfzBpXfFGr
VAsFEQX4vvc6pKTLDHWGgcGsS9pf1E618HMZq/H+kJrHqr0wy51l7S3IAbsG0zbT71Sc1EOLnrrL
o1rVnaiobn87jOlGOu1QI9sU1N6piMjZMX10COentk3CXUb25mbODTrXLa1jd/pGGgNcWtyahdHS
YyiwR7fDtyxneNz2NJNF/jZTaymqGG6a1tFeqMkVGP3kVOdVvc0nXIVUBTE1W1703VoE2eHcgmhV
GMUaeY5HMvqvv/L9Y8xyhDcnbbxVs03IWkAC5XVebf7tvg/zUfUK9dr3V8gDfNgM1Fjxw6H/F4ch
vRQrsO0f1JHfZ8Pq0O+raq86jK/u+//8lxR6QlboXBGlIUeu738NLrJdbc4PtbqTqZqM0uWptV5+
lMu+j8+5PHx5zmVfrZQcl+2/OqwpWu6f6tWXQ/xnb6MOe3mXy2HUviDNXgqUY8dZTjEneesy5d1U
ral9apM7+J2R6vPusl+QP829UL7sfVU9BFyFO6R6zYcjqs1C3SHVw+/PVC8CAffHe78/ftl+P2aM
p23WEMxiByOfpNJuHLN2Tob+NSbc6RQvxRnol2B0AX1wGsYJywulZosRKfDAblPBotssIbXG3Hbr
dRrX3zI6rRt/DpDN9XW/dWNvWpGrEexbWFcdFVjSEIx9UOsCiKX/1bIjqYI+Zt1X0s2ujIx2zOg3
aH1DGpN09efSmlegT1BUdM33dBE2vSqRbxPrxnejBbh2uO/qCWFImxurPGmeaAPa+7jqvkAC/p7C
ItlTlCDSYHFuolH316lJfcz53AVlQEJPgDR29LAv004YKmyyQFBFXoqV20NabeLvWVgB5h7dAwWC
fu2E4za2s11RT9BiphzVn2cf6qy5k+nUWQmegxmHTj/aPTNFiLHVIgSAHPQ65z7NRD8jRJQR+cZH
cZOb+ueCCt9NIUv9M5FZjN03aHEeIf5hBWiQLgPCa7Cd0dUABACTBeP1mDy4xoJLLELw/ioIfQLg
UMV8k7qxs6skPaMq/wIk5NXrF2trjC969zhENZNZZx1h34aYsa09eZ0D4rC05PPWs2A0mejZxvHD
YgWiGssgmVTeve0SPOQOnL0mmDerr8r14Fdfq5FsUr+PNC6LoUU8lHVvWm+5CEA0o/H6lIMhwzY9
P0BSOROz8+I44bQZYJwP831URBS6arwX08+6MCiYNW24cmoSa5yxRmpNVhMAf2naKOPkqp95NJsR
i83Zcey5qDa6VcosVPAokJn9wkSY1QTfUwMNs9kRwjFbxSZwm2jjBJIl45kvIr4PW1QmJI/Tb7eB
vNR1v6c8s7dRH2+J58xLxv4YFXdDwsdyyTaZRv+ljM30Vgz1cj988R91iBd7D3jGyum0H1p8CJuy
3uUIzKtgqfYtpcE8iktw5tadRaZjRb/JqT08S3R0emey1wYyc0gnBLjSjFr3/tisStvCaJZ3Vw05
G5jDkniDxMzbxOgwtSTxNmEYIZ0umoMV9C9RRt+4hPRAyuCwKrJboQNimAlfvXWME9IakZEQUVu9
SzwruUsBEO2pftPcKNyNWMjyAjVFU4GaJUgHi0r9s2zsO0weRGfVnA7buIXfYC8JWIvsrklBQzpU
VhB+IkojKbVYWzhHcPqhSugqbtFuzszGdqmcEgfLj2cxHuoFvYFtuBwHtxNK8pd+me7dnkyjLsFy
OZjDUb1iruN4E5OCWVYd0oaofvGd/JAYy6mnu1bw+4A11W5CSPldmt4PjPYh7Of+yTXicRP6VIAB
Gd0Fpn1s6Bee6PqGaz5PtLUj4/vktPk2HOHYONFck7XqSqww8JI80BFTUP6e8gEVbw/fIaEXB1Uu
BuaaFHczOU70ZQMMXbP/aRkF9/BWpioNBDp4sAX2jWM/mcPUnJu0f2yt2D8syxHLRYrXF0DK2qjQ
tA8MoZss6q51/1jEsbOfrPxuGpn+iYwQlaoiqlIbyl2LCQbefHU12aQTDR3mpqjttjW2A5QYr3aL
1XMaywibtbEAP2irHQrFojfxDWjhfoBIvDMznEOcqJ9oCXkYUSz7TPh8Cofkq8VgxLW6kutpnaO5
qLi6tRwgEa2zhfqy6uxmBzU+42y8clpCkh2xwZPK990CkImH/HOl42gbiQSr+cs2lt1dN2Ngr1yB
sUaPka0TCgDC2Zi+9L0oEE7Q0+LLXZki/rGI8EdZxdcJ4Fg3nR7DsrnrwtrZ+31wyrXG29WG1mwY
pIEJq/qnytQ4KcKqJUUtxxdqWY8CresGqRLRAj7QaW2ChZlCBbcSbU8JO1zFsVSuFdJXUtlU1Lx6
12Oc21XFQtoPyTXNdBNa7pciICgaA1ayKsiMqqrlZTOX5kPj1c/8+nDXtEO9GgO93ORs9UEIjYy8
ZoKZSiga0Sk1m/3UQpjTZzQzUxF9woon9oP1alTGRAFlaugCeWjvkuVxCrH4eCL213MfX4kU1Iyh
0fqJjCdjYCDUB+KsO1+DPCz3tRkfgt4ecBDmAEPb4tGSmpOozbAflVmzxtKyd4PeeQSHLYRvnoZb
VBwavkZYLG6HDAT9ygocAWqimspqEcDjph7ueL6PPu9e4DLaJDW/yTHsyFpokKlOzh0OmZuGyJNN
g96EISvojKjLrrL+c4seds2tUSftfQXt/ysThApeNNoZUrZ2VQj3wnHrbGNnVrvv25TCZWtDNE83
gzl3d5mfbOfUTu+zCNBZSRDTMs/2CVgvHCscVkPk6eux8Uegqum1teyrpQ/WgxgI4PNs0MXhM6Yn
0oem4Jm4hGVr52CN8wHhyxy+toNzEjRLwO4U1Lcy9wcEYG3jTeBz+KVAjWYmILOcH4FaAxzFG74F
Bma6mBzsJgyQxAfGro+bbJsasEU013xp/MFYB+RZrDyfXW2t+4fZQ0I7ldULFbXiahGMiAY3wa/k
fprEvHON4lO5TCjs/fKQR3zDXpdjgQ4W0noIec2c7qkcbPCE1mKuSYK5yfxq3IqZgPPGSICd+KWP
gSbaWmV62z7odNlu/L5CLovxt+K3Ablo3HEh6Te9eEUFto1IaUHAGd5Z0ABk09XhhNbpVvbltqV8
MWYJZNrBzvZdmjyHRZqTSKeB87e/wT7bxcYSHXU/lmcGuBlTb3fLjO+u1fK9DUG4cmcCr/lP14a4
qaCRbmY4/euxXxt1PyJmIr/Q8pO32kjS9WwzUOjA8kCVs9GBVTVCGC3Q1qao90NaPvkUiFD2RdTW
Sdeio3hdphAGQgeKt41id4h1dxtZtbkGSfLYMXJoGrelv9jfBVbTriKBmao361vHNZ/NVj9V4X5y
B5PrGUgvL60h7Omroskeh4ycJtfka7PuJ8fI10sRnRNTfKtH3goi4w7OI1Zbxzu2cCDOhhk/2BN6
ojkF55vGbxlJN2N2nM3pZz4iI208zSRpzLjqynFaW3aGytAG0FW4kpz005q5gOhNDhrNsz/5QexJ
QOlNCP9rHfswbhtPzKuyJBVwKLVknaDcvGoYQuttda7rpQTjYpPRDcXR86uVR3rBEOfDasjOHu+4
XoYW6YqRw9JuLP2qQZmyYO8/cI3bFkYQXrtl+uDb4vvggSXODFw18IP7GOBhCtqKkc9wwqPogr51
TzADypwcVGggMISuMmc0Tn0AQB8L+zpP6byYGZFtVW3tmT6gO/w6Vo11i0qLSyeKBFBf06YYxHc0
MFxMUKQ3WbhZIv9J+rSY1u2rrkYaZbtMXIqHySYtUSvr68jSH8yxIJlcLx+dYXiLgPugedFXtRd/
yVMsz/4Um2fNbrZ6Yg6HuJi2SzNxaY5T1GueQxjJcZ4WdMi28aVNYnQ11Bm2aVYTDkRQT04rJsZa
i36R6D80JqvajmucfJ29bxpkNE4HzLkZq02kfxX9/FVzgOlbA4Jnq3oo8Avs874gXNnBugtXZKOb
bc01b0GElaTLVhfmbeq2d3nEzRjP69WQeel1nYobJ3lrffMGwr372SpJLkyONWkPW/I6KSqnP+aF
dlUvoDVj0Yi34OQ5Rwlp0DyU6H6O/Ll3tdXohzH6HwN3NJSoiuwIoWEhn6Z7wyTDIA3NG62WxOce
eXYUVu7qv7k7jya3mXRL/5Ubsx50AAm/uBt6FsuwvKQNQlWS4L3Hr58nk9/XVGu6J2K2dyEEABqx
SJjM9z3nOYkGTWhIAuztGZUGDIQwPtNT3PXh3m1gm4fzXdAgASVu9D3qlxBi20Jbk/mPoF7x2pUn
S5B5yenF6MDo7U02Uu6AtwG2KPoOf+wFYT/q72D8JSAjk+xoHI15+OWEr5Tj093Yzr/GfDLfgDgj
WwIXz8ByMrej4aL/hbJ2R66fIfxDaAUnrQ1vqw6um98DX/S0u9wfP/y5Te+oHO1iiK+Y59q7No1r
JFUhedTE1FCj/073dl6N3WKvBl3mExM/6/c/4VbPm4zQDj3+HKCt0msmogJcKVFPUuKZdT+aPPB3
9TSdvNlexTX0VMPhplC5/ieKq02Z9Chw/DvbJbcBO4PnZx15M+Gj16RvpQgOECherXaAFsMkeWW6
80sTAItM+1eD0JCNEQAndfX0ftDbW67S8bpG1OI1yTYT5Vtpie+Eid9q4MLmEuo9Edy0NePlHhRp
i23EiA6kyIp94/OTacZj06XaWU/s4FwtdXaug5Ol+S5mDblrnIZjM2Xp3WWf4aLqWwgxPl5fFYog
2uTNFO3Iz9LO6oFhMb93CySzukPcFi3Pbf3cZtZ4Ho0RoSE+VSaqEY3zFJe8kyR8kBAJ3hAie2UU
m9Q9dpahm1ZTfMJfhMfOzu4HYwofO7mYs+CxGYFa5OWJ9DL7rBaUI2HnzAsj0dL9a19B4sF+6SNO
+X/u6xcvkZpXgY8Gmq1nBw+5XOA49yu3PnNSgJTrumY35UKcF7mgNFsd8KxjgZabbRehIGvc+GHs
28uu6/7WQQrP8BcKD0/1tFqcs2oCuza25VbtUwtTBOLYhujI1FN+e8BceSbDl+seW5TIPMhcRHfM
f6wewFiyYjRmAoZvEJ3981PFqV6c0Fg/q112XsX3rgs4CNPuI7VC/LnzuTOM+HGsp19TDHQPQOId
utHsdpps66wW3sJ5hSTY3l33ZfMAj7A1s3Wqa4m2qii73Jpaf5PaqQ0vloV6ch87tHOCdDtDvSbG
XdIpAxzfqwX/EJlvcrspoVA2kDbXldqOKlswMiK4E+3r4nMNGZZ65NzprbMPgfDBjlGVsWEyvbks
mFp97ZNouZmtjHfMQjLrpsLk5vDP500pYPFsAeGg3ojwKueE0vecV3l/X5Xz5nJELVVMLgySWT/L
W3SUpIkRSBo+iqR8roJwOqmnqYVDfg82owIluTwO1XMNr+g2NmBYcEK8Su0Ts8g2WpnC+J0mghdD
/5wVpk8eEh/YNPtvYdD4Z7WfeKzhwRlxoSeezt8hnybRdZUrojv1DGaBZx2BE2Ubjr8SquNBC33n
XFele64KzDFG5C0b5ljuWT1gdEl71CuIIWpTPRCmunVfS3phgjODgT+62jY3TQKTZ0Zug317fW5U
15L72KJ8EzUI1DkJN4iOoseqsL3NZM3p1oQdFa7drg5AaFJ9a+s6JjeWhdW13ZGaUrGKpkn/H05G
Nx1Bv/4/89sY1HbRf22+02D9FwmAuLzwbyel8w+skr6NZt/CPfB/OSkth+6/QCAgRQBXJyXCAV13
fB2FgNBtIGv/1ABY9j9809BNl5d5ptABvP2Nhz+X2Uwg0AVHH/4s/9r+r4IiRhkXXfvf/wvHJnKC
35yVFnM6y3QdU/AJbYZBJjj46vP7U1yE8vn/2/K9qnUmV9yaUrz6Fzws62JzWXfMq8ipFvurPOdP
uc6FuK8jTB20AoyQ1OvMjYmwG63fAMfzWKpWfAY2GijITJST1U/Qh5Ry0pVNfUDo8JFQSqouvVqM
o6fnh1jimRh1K6wbJY26QGGK2k5t2yI4meh69z0FwWPtjytmv0/FIAgGivK3rPS+RbP5BCFSPxTD
PU2dhaDHeOvMhn0MhodUK2AjJ/hgoLW9tuHykusjBGfuj9ootj71zJUzp9WO8E1j44YeU3jLeyTa
8GQFwCtdBmi46MiRRBtI5BeInSmwgMMaOSDvGihtzlQFBNSnyXV7JRzOd0oItZc+tTW3Qb17z+za
RclUk1AFFGHwyFN3c1hslO2YotjBbV20Fbge/5fD+Lmh9zXZTKK7mATUourufNx9dFDurM7W6CPa
73U+P9hp8WiY8Te7cghFGvNHKSorRJAdFv3J0bUSnNi3gfj3lWmJcTOB4c4nshbkG3ZR+05V94aA
w9VMavzKzvEwpeM00432ifOLK3/v2hSE6nKwVmPxBNYHAGZJ66tP0ACbt1FXfKtCvtXJDXO45lkA
Ig3Kftx8rTzvJZjrZ6Nuzl7rvvqR8Qaapya8Pjn4OR5UA5V1mkCVrB8FuHINY0QK2XiZqtM4Eu5O
WMYPVJgT6TbFD+LtSFMqYNkF28wpjt04fo5j++mZAUouJAlhiiQUalebkVphk9MKzF2rdmT6Ths/
oCjsOtQb8D+1RkRfqbCDLXbAX0JIe6O+LPuon6NVSIS9eMg64ydEDYjc1QvOFGRzBWgPinK/cuBo
duKcEoIKMV4y7nHwxawW/mgtsaEQMbeaXWbeThN9i8d6BnYCjbwRHc1nCAR15pJ1539wyYd+OjYP
RfFl1FGn+pJ0Q4QXYxS7fDbeU8FXhQqGoaXl7PQhuDUnfyePp0ovD6XuPQItJRtPbyPckhnDnmMx
ag8pybBD7txorvMghrkl0d0eVkDP9mMJz79N5x+LMd1n3B5XYZc84PXT911qRuse4C2gh8dmmvtV
radv2M+Yq/j3+BA1mLbzNmRst2KCNq3wdfywOv3MkMLtjGJdp5QaK9Lpbfy+a/qVJQeEsfOq6tUe
nR+9dA2RAyCzwqh3NNkz+Q3LjgT1ow+oEKwfczgmkRthxjcQcNfM65lStda5cKGN1llwb6OrycP0
HajeuO5TmNJEVOmzuTdEfIcn52UEQEsGN/7RgiPZkcGghZO9UYIEdopBlFluViYjueTJoXkeB48f
mb6DhWcH1i/Jw3Wx6VM5yQJS303macn0UwRCli8VxwtsnpSkn6yaf/EffM1j60w6ItDeJv6w8umo
D/k2aJvnwEk+WI9X4MAPngbmRAaapscqHtKdSZpnXIdPFLWGHg45zm7EleO6tUN+KOGNnKTpxIw6
x05mm5t8xuOTUutpiRPfhPWvpNMOoX9f+M1L1+hPPoHv687gnB4S89xHd1njglDI2kfHjN9GKEha
S/WK2v9x1EZiD8vxLIr5ye33GXcJDq/k22AyxM5b51fr0dZbuhT7pDadiGN6pvzJlYwY8o3bjT9J
WQ+ohxNy9tBm8c/AmDDwZONTZzYRHxLAUElzyJpFuqFYEG2j1tmSTy3Pq+B5iIZPwP9PejV8myo+
pLkU9xY1R/x7/p6/fIOm7hz5xXFMQDC7ff5dm5pXiFMbZkCvgCBJV1i8dVpTCStKum76U8BNgLLJ
L0I5XrCoU5BKSEEoTsm07DRBP7EPuZt0neWQV7VyY3+DLENO5RGNkQAsynscgQ5/4IAXs3jVeXvh
ufiIA0TTqakD7na2TdDvwbEwHUy4VvTROfHsz2W2SGiikrAVcXwHAX/eEpuWr5eF+ly3WPfxYJ3C
rDikifUexPpPNxBkkFraNlos2GyWe4uvF83ueHJnTJ5DvpzjoD9N5OZZFsQ+YVNWyKf1IKQ6FctV
+KTjcocidmuaWMXzs5WDn/RcciD7CtJ579/EpbVmCr7PsuIxG7KfYWLeLZSfdv4wfffMSd94U3ke
yJSP5dk1Sbg8uRcrI6LqbjOMH0Fu4pNDcu83m5HIRVP7RiPHW6Wtf6hpSGKMHAiNK/o145V7rwg+
h2Khf2VUHtzLj06Eb9MUP+FjWZcEVwCbIi8C1hriJlf/UsAzxdzL4F3z5uNE9u7adYejqJvbSUvP
M0D/dgzWtstFvtCIRod/p9vLk5H3BK4D+ZRG78ah3NOl1p1eSGt7l+7HxDlUo7Grbfd9mhpIERzt
vqiMfesF5iaE1RhO4ms4MnMIW/MjN5vHAVpRGCd7P/8CwA+59fTTn7qtlrt32Wi+Ai+iEAzb0J36
r4kbdPvFG29o0617AAirUmuf6hCJNpeGY+cfDMnonqby0SzFk7VEJ8+HuYqFDNF1uvMb52yIBicv
T/KKF7/2d22VfrcwCq0ckpOrhQNRT0zkJSgENb3fuHbF9W4iOLt0631ZlBAWFlrNBUT5YCjjdRN0
eHAXzIJeVn+xR1I+dJv9lc6RW8COvGVIAZhA5+7GEWKS/h0WxGFX1g11xJvB4QNX8fLqT/mpGS3o
E/7X2BgIQFycH1Eq9o5bZ5tk1D58C9R3RbcwifzjmJp3XUauUltn3zo6U/uySojcMGVbxcMMmiJu
DMmIIMVEnGJbbPoeQ3oVFy9OxSnu5PV300peCoIVVk1T/2TqTOBj/Wqmur9NKsoMRZZRAWI8RPIc
p4P5Wg6crlHlveHiYFL6Gg8UFJnSvJNqiR0war4KL3uYnbLahGXy5OS0jwqps/IZPrnJsmnmd0SQ
RGJZwTrWY643Y7fCTP5hVvS3RKjT/vxYSgPcVvZi+JW5cr/m91A9GAsYw0BGMFfE3GpfPAuNDwES
75qGjt4cOBICIOJDy0v00nufKuptpkFCwNBR9AF6alkT5s4eK3zpYIE3h2fDqz5t/2z6+rfR9n60
ER3ylrTyFAD3irhqUtHyDUE/r4EP54N695msTwQClOSI9AZY2znjSgdpqaUTED8vfKAT1FvZsdcp
alFM/JqZ6UdSh9/rdLmPTOLHRXJP4/rOnR1/XeT6yWwBf7Q4kZaSA1EYANai6W0usITmS/28eOa3
QnNOpW37gBSy5z5zbkuDv7GdyA2LtR1xu+exDN/tciKALY1Odm1y3cW3yOWPQq71ogn6JppjbRs/
aTfgNb7YCTFMeVedAwbW/Ck9gian6TZjwk0oCh9KW4wrbLK+ONhZ+qMwDCB+y02Yu9y0vPkzgTui
h1S6GregHkqznxb2iRG5ZgEuju1yJ8/zegxe4tYFodrpMMqj+E73QyJfI3yO7vBYmqG1TloucHOU
PQWazf/dUezQyYVcpUPwPUSi5ngLw5SCNCGbzMaV1ZbvqUE6hlN/Ej70lFAiArYYfZ+88YsbDT/m
vvspFmfDSPsj9um6VjrfVRQkT71mQV5G6NX4wx5DWHIA8v5kCMzA9ngLZOVEtBY997D51oetx7ij
2cXlHn1iRfv6kMTuF5Hkp6Cuf0Udt9jZyL6NwtvYhneACk8XVaSPRo9WgC7LZ9TBNtGL8c7Q0wey
MegtRc4HmSOIg91+u6TyhjetuY+XPbqWcGxaEPn50aOCRgRKze2/f4Z192ECgmDc6+254MqgAWG4
5AfqFuN/2SuevemTC86Tib3eDx5HmjEQTtdFByW0hIOBooQ2Zlo/jkmBLdsvpR8jZcj8Sp3/ZQ5D
bv8Kkbr2iSVisgGcM9I1Sc+3KDUzUu5te1Xb0zH2cByXvXhYIveBxOcHUdHAmev22NUTk6DWWcde
vhtEf1uX47NoxmitDeWhXwRJAf6nFc5PlMDsQ9PX53k03vSKSPkqudUSh+uLBOl4g7eBTwrOi5LX
MuZwL8VxiDmnSFL+QcbNYwpdqpmwQ6ZLfBvJQmjtvwkjCLE1E89kxrq+1l3roZHor854S12I+569
rwPYLsMosZH5aQpektGyV04mR7XEYVBH5QYYIwzR4ru+baJdbE792iyngzlzjfJ9wpiCr8FodMee
DiM5PMRSvGg6adMF0MlVS/r4jZPfmiNMgCB3X00reiMMag1f7L7iew0rJBtl9rMXpI/WYJQEyvjh
ZxwFP8Jl/OK79gexqG+hxXjb926Yf5+tyv1Vp9Vj4HnEWqDomKKKliMjpMiH/GrYn/jNjoYx3Tbx
w2Rwv6TDsCf/bIA6sSe25FALBgtTnoGGGWewJDSdVoQnvLQ1qsqEwMG0YFLr6zVhGW72neRU2ryI
x5jxRV+j5sFKWzRHFbd5n4TFLk6fhMy78OfoZ+JZuz58sbnvCWf72Uta32TF7qEIrIshU7ky06tB
M+mCcAUXIt6qR/K83kcVx/pExmd+KKoR3+O8XCSLSmTohw8RoukjZEwV1/FDvS6bSKStGtRBvzk+
FSywCMhYsB3aLeqJat9UiX6faFM0r1FXoGPEKerJoscwQN1YTzOECnpG35XzTy1GzrS+KdphU0iN
cl6PQF+W2qUZEHntVpNJjqEvOVUIJ74NI0r9izDSgZFMOEf7rJSWTupR36Zji0JLFmOIrD3aI6oB
WaDJXAxSXUTyolJhqr8WLABNXbsNiX7B7HqVJv6pa8R5GpDgRMiGdJb5lPhTxiVyVS5KLSw2qbav
EWVw8x5hG6k/K2s1a9n+tqqe7c6S861MkJdViWhwCsDU6kNM2FNkPCnDuvdlEpdv7vItxTTWSxt+
ufpK1beSdtzz286g6iK/ZvX9q+9aral9l8NBbauFKZkVbR8davgMJGA/qa8iVh4R9dX8Jo2VotJm
Gpl9+tmyucpCL2LQToK7RUe5Y7brjw59n9dm0eX7tQqXFhb5KLucQBWOOkogRXcMyUsplpIYIYSs
XGD/siPniePuFzgn5K0i89CZAx0okPfOitIOzlUJt1Tfzm8q1N9WXYToUDwiAMgKg6kEsnGE1bGA
VXSxPSt3dQ8w/YD0YzM9ZVkaX77ciXIfWr7rWeMJF9Oz+vL+/AbNOrovY7pyS7szo8JY8LhE3zT4
9VANpZ1BLjBF3wjXK7jHcVSpj1TqwzlvxgHVqhQuB/VD5oDkr5QxGa8QWF9CTS9PlW+hXqne7D/u
85HYrSJuN0je+OmHJKOWQLNffWSB+e0A+AsYFSeeOnzkE5x64QkWw2LCwg/qCJ56qOpzQeBhj0/e
pSwVKCLcf/x/8RceCbur1n5hhiv1f6v/Un3aJbnzGLoxNCyd5ng5kv6TVLt0ra28ItkCt1LgkkAR
uRmtMekjVsekWlzP1t8O0cuqenyhDHrwZR1EftmXl3QIx7S3ri12l1+1qMN2L8KGCKx/UUlfz3r1
14byKNQRo7ddytfkxjv1fEspn9Uzrq//82hU2+pXU2uX16jty+ofj6vNP/ZdLjoXLbZ6qISrtLIz
6xhWLYm14mBQDF/rg0Ooq/xDhI9ZPhRAg2exS1oac3bLbEj+4qNDDJ3jPhRL9whnmHKldyvQSix6
uYKs80hC+GFs+tPFHT5Vj4XkuEwIo3wBor4kuuhgamj+aq0/aDPKGrUo/bK7aYzGgXMhd7qZhx0L
tcu4cUsXhrMIDNqceLAIpOMR9fx/v1p4QQVQQjynWbUcM+cFZUx0GuUCMDR3AbWNJql0pGgmOvWi
aQ5xo+9HcxrDHRBHoMvygTDkRuGQOu8QVgl1j9NHLXx5Wlw3r/smU0aLqIcvq+ohTx321+f/Px6/
vnMs80+tRiTTrT01y+768t/e7rLqyo/z297Lf/3bjusHvL7Lv9t3/d/Vo5NjfyuCxgv3Zmtv/3jw
+vrLfyfkwfHH2y9NEe6quHu9vN31y/njeb991OvbdJTAVqNgLnX9r3AjkkSjf0WiC0RBGaZ/WwXL
U9+IfPYPfQDj7J/tl2teyjVNRTVn1CaeTXLqdG2vE9/M+Olf86ZntTNMTUqOpPJtLwnTKlZDWSN/
207zyiE3MGQQqq77V/IlyhbuAxcoZlM1u9I0HlVnxr46NXVucFu7ZVKjnJUDfHXGYi655/KERA2a
3EyXnk6tbkId8K2DlXpb5suYM4s2ivStaugg8S9v9J6Gfky+m6ssTcqqpJCvaluXYAa1iSvhW07v
YGtI5IGQlAe1xkhiP0ZLQ6UyDiGULzHuUaJsV40MxkgQKGwKiUXw9LqFGfj32h/7mkZ3mYWOOTUN
OlgqBEItRgm7uOxL9ImMQcjdy1+BG4PlYxqoGUvK31NFZqg1FZlx3ReTYomj0ohxOCboAZqW0a8y
zE/K2aR+YbXtNOItKIkaU+011X275FnXEuFx7cbNQJXWzK6pGMtxXS0Xak390n/sQ2bcUhjEB6Fu
75cO3G+5MkNBTU1mn6ifU5lxrx25i2P2si1vYg5ip6joUJXLgUuseBhqlZzJELO8ZLWgyvk5xFW1
Vb8grE6ss9dfVO1MCii+GmNV8K58GUvUtHuHq7yWgPGw5G8bDGZBM1xuhzOO4Jr8cJXbng1dOZ6q
MumOs/NVmZKVu/a6+Hf7qMAA/WyNvYICqDgbtegKygCtRItc980SyJIQVc8UJSD8T0JZlvjDDP3q
SA3S3o7t8MU2pH9P/U6hihxXqz2XkAA40e7iSb7+EuqHuf46UWMwSSW2Z63OtevClRen66Y6M33i
IcG5pT/Vz6B+oH/3UylH9ViK6hBS7lI/SuX4O6vKwaPIM+3yE6kzz0sGG4rXSEskAqYyyIo6SplD
GhSkV6mQFzk6P9oaUUeMQmkmpNUnqnhw7JIeFEoyTeZJ/63avqz6oQubKmL+rL5CXX6Pl+9brqlN
wxqYO5L9pc6WOBHetk29d3WBVGeMj9geboE8oS7nEuq2o0MkYI/2Ht9A7iGr5NdfI+NlYqUBPCSv
Fy03McvQXcct/UsJR5GPqoCdoJi0rbNUb+pYqiVWhSzd+ua6qdbUPlvTaDwwgFBHGiYOyEfyaqP0
Av9judIIYMEU/GdFxJlKajtnw/ci/ldFxOWFfykiXOsfji8cdAWIDci2k5nwf1ERPP0fNmmDjKsc
mqxk112pCJb4B7uAIsBRMHzTtAFE/01F8P/hEhPvuIZnXMDT/1+KCKH/qyLCtugsWabpGroAwEBE
1p+s6dxsl7zSaW1l1TP3AuatefJszcjJkVuilvB3oWaQHKMvOzL6sDIJq93lnk7qBOUln8n6E3kY
eStLoN1o7f2la0DNYSzJoXXQRdDxfGbDdFu67SMpyS3O0K7aTBHBll5kraNbclE8cPoSldvzz+Q+
HprT0zTie/SNd8wuySaIEbaWlgQyZmkE3hE0SRZ1N1IrhPyv/EgaKvhNimGDuzQycT86wAlxkMJT
Mk8L0iFb6jso8HtvP7sWlec0fPdN6YTT7B6yUhavGkpTp77tXkH4xUmDTJfiZdRxpyBI/msU9M0e
wxXM1vDX2Dr71qSHH8EVzubKv7VKqsmpmLSVlmU32UIVxHVG0rbp1q1rTCW7dkI0rhcBIoAYW2yW
QPkPeoPo4yh11ro2pUdXNB/mHP+KAg8AqKm9Oi71mAX6HG6wmG545h3zAQZ07Ig7l3jNlZ+Q+xHj
MqE9QdCpi4ggPBbREJMG6o/rwFkwk9HHoG9GDwZhaH1cBNJkVJXxPanzMjDWvymd4S4Ore5kOB9t
1Ka3poTOaqZ757j4mKak7QkUrtJ9Q5VjrTPG3wyTS0+3FVvLofTmzjXhHFWmU1XGSjPoFpF6ha3t
zSSm+EY5PZpmXF6Eoq7iKsIQueQot932havUaWjG5eBX3iEaVqmH4F/Xus/AKL83sL9p1jkPPTm4
D7akaroO2ck0imiett3dkgFPzsrwwS5hWkLvEfe+APFXWl+5q3QPGKVup8qvThoRqr7vQsHWzWwz
Lt7eLLX5JehpMrd0qUkB8E8k6kDlS8GEh567DvrglQgteMul624Z+2Eey8wVluWCim2KrlE4y7D2
whqWqWMNh9wTE9Loslx77kgZNPrRZEj9CQxaoS0Z9oYLqbsAHpta7TqdqLVzm13lYWg+0R2MRs2l
BzVsmFX0t0ULejUYp2qnO5lxy0soDFKYXQcZXxwxWAArrfBMog065kn0x6UaGogc7rcuitKDPkHP
zConxJlJ/tHS6V/IBMQPAxsfn0h9p7v1j5HpwyaZ2mffgboZtsG3XBtvcwToS0RliYTXO8sLqX1T
ZyUX3KF6p+sbYzC/+KgY2kVvNyKclw1FXODvGn8qaS77cnbuyu8xjhR0wTDJZ/E8k6FzCIvxEQb6
TjdAGDsCjCaxbfssDl7CUfvp0T+Ag4jJz7Tno5GIvYtVYXZQDeadTmaYUfzKG3r0ssURIenkeAn0
lQ7qFUzKre11tFYaw1wX9DjWc9Ge+LDmI9/yR5yMN2URG+uCCxLaY/cD29EeiHP9YPr+C9Pa27Yh
DtBxyfl1/Lw7demrnza31N33VrW4K5iz+WP6zZiGH8i6+BBTL92n6OljpJAYMest1+8Ju36yUEtf
ki9BDZM3tL01Kc/FglMStC3JxnC+HOsUeLTk8w4JwUQWMFV968N0Mig0BPMV01DvR3fg8CM7ZGcL
H+w6A3vDjSG3p4a7062YG36J/QEGSFwb+gYbZr+mmrjTS/uxMYl5q6YoPwibi5FhQfBaIE8CnA3n
/bQSfvGaidY/lpRgKv+UEs0ZQZTSIIyubX9veUIcGkH4RpDk29yjxeqN7WbMTNmNBXirm+9lBm60
Y/IFwHyODgTuYHAy7ObQT+kbuZjBZmzjYEUJHANPe5xrRP9TZ7dvRKGs9bF76RD+rpPRgwK6cLlY
8uhEbz5YO2b+MAvr0R3EbizBdFYhntAymV+rDMK+LP88fVkyk7Z80C/bxTvOA8KN3CWcDUuuO6Xx
ejb1dA3EW4W0Fj4aPPNmHNPkfpk7TLUww+/II3IIxvtkhqGRPG5u/DlHuJG7n2QWHfCGB3uNmepq
aHSxhWAe4E2E4u+MN5qDmcO1f1i58QTvCBVUkGjbxjWgMANfB5f6sXQUJfu4eO+2sperJW6x0UMj
2RAOuOkCUiqDg9vrCGXietuZ0V5bLMjBlXEIS3ReftAftQh7LG1DrjCgqUPzF/Cet9TmgjGTB7QC
hr3Gh57gRIQj29t6S5ciuwsWegblzKHQCR+cgvlsIg+yLWzKEGso5xScxwxE9oPuWMR6hZuqNZPN
0s87gt+REyH5r+neVjkZTOVsAmm/74bgEcvxzsoFklzSzWnU70vf+FpHGcjAdo52BBslQN2HY6eP
800kjI7GABniGSbg0ujWOQhFAgo0RPL6cFwANBHu5nIrzvDwBRuP9XVc8B2Dxt/XKQMPB49BYyzH
AuYtFpXHKVuOZcIhR1MSSngQfxuok92FGuSMPuVPsfti3WQIa6QfJvTN+5w6stZSjzcNw1wt0iZA
V2nE+TB+egOI/cbbi4Sm54w0b/bxaZE+Htr5BJ8QpWM9f9L7CjdAEGN+nnEPCmvThenn6LvH3smd
dW2/x7P3aUcgePoGaZ9kyHZnwxrfw4HpYlK3D1qCA24i6d71T52TPAR8wK5ItLXV32kWTjfsKXd1
mDrHOOMm6w7dtuBasO6ZnXFvm7ddUBP11XKRrIJjPGA4JX0vlFomkHwfdPDyGLM/UgAiL71bo6oZ
jljhricy4pbUgQfSDN7SOR9WgN3vwo6DC4foXRlE4T6ZCiqniTiGZfne9NQ/Gq5ua4p5+9hoX30f
I7k5pz/EVHsoCc0HaMWvS9IQdmWkWP9s2tfoaE9hN+85uLdehCWirip+d/qtCQKKKsueijh6Ler6
hzY4uzRHg+oHTMt8qFGZ94LXR8ZXufsAdZ0ToSxHHgNJOaUTjM2KsVVlYlvKbdy6vQNxJUgG7HjF
awjbzTxwZw9/q72PnY0bP8uZNKYdN9xRI38jqClZhyQ0N5ISe12ofQoiq/ZxADDkdHDxKt4Kxsn6
Ri08ySdsdE5ZItZnOc1XRMzYxd3ND8M2J2d2HEgvy2uQFQrcuQxOtu2xa69II5+PSfWcp+RdDnFD
8p5MBG3l3FotFBpVrakH7Gp0NuoP0RS4UJXvVe9IFdrnjjqKhWZW7b8W+NWmekZLwcNOGGJfd13f
4/Ke17czqoC7ZIXs95jUH0vimDfl8BzGun90XEFKtJbeR2GBfAAHu4Uzkie4C8DC2AuO5MH93Qrz
VECpel/VWAh6wicm7lmX5IVG1mma3KW9o1Z/i2OQPNA/9ql3+GNfELebvDWbwx/7r5tegOk4SRZy
50su5JHizMr57m9AUWd0l7Xatlz7DSmjT0mDX/D6syYKn3ulnWZT00DbkU9ypvEtT3FTFWqf7obl
oaWNdn2xWvvjDZs0Yr7iRjGWVWbm14UCmCqUqdoXtzaSFDebV+ojqLdK1TGm3vCyGgbOu0hLZ6s6
SarDotZSlfCNM0/eTPofqkFAQJyxWUYZTecUJKyqfoTs34RGiw3VTaiXXn62S9/tsq6++4RAS5qN
xKEgMuMoVz3USlbi1Bqobb4NuRi7OxAk+lEsFqUufYISd1kNa4euK2VpSGBEZLjduzqN1ILsQ36F
Sp5Rhd3NGy9mUmNUPl0oSXFRiDIFJlObak2XZBZLsdHUtj8kKTPRbou0A9RIVX6lh9+fShJF0Tw5
hxnE/Jnd6xY34ItNbAFS3q3Az9gCQIEiMz0Z7a1FpsuTF9t7uwm+AKPIIMiOELAZSu/Srm52lRsk
27i7GWHjvhSlae9SD325WYUgEooEbMrM7bI3U3m9ZDLnxFAKYLuvPUG910LgvIrwmaxqL0sO7eJ8
CsNIoHQ7BCGArTYW17yxE/2+7jMD4rfprVsEQ0djYhQRptrRa/t43Tptehp71FjGEOT3gg7bvnYQ
3HRk1EJSdtIbcghRyofVg25PG8fWcbtPw1f83jFFsKxDRg4eIcmEuUG1l944Y/GLM/zF4kZ/bHzm
ZZoWo6LS9WyX9z2OwVGWOttz10oki+MQdqfNFjLPAGEGMdFROMT3wmREaACJItjXKfNDKlRqKFPN
SpbDVUdglG25WbXQ1Op15x/PUY+q9sX1eWXrfG0akiOIE7pTj2UKVaRWl4GeTzmJMx7P8maRPDND
LtTmZcG0ZO3DKFw3PWXVhOkMyMKFDOpIB3g/Ue33e39TSwIh6ebnSV+GnXqjduQ4VmtNij8kbZbp
iN3r+lhQFPVm0Ai/UftqOcXXZ+ekXtjLV1/f4rpZtMhLxRznmxaaM5XhIMoOM/QQknSKmyqTZWS1
el1kXtLuR2c8kk4Mvs0uaF7LU4GDvb2ZswIjfspZrvZdH7huOo0/yn5AiL28gDMvX6sW6IK/k2us
cyH5e1fVVvBWGOetKvl9qe8lqdx4nwTWqVLtEsuxbjPN8HaqnaV+B+faOAPa5c9r9ROrFpFu2u+G
aU7rRtcEd1AW5BWZNyKKwvXQUHkdfJdErZw/rbFDrPikCx88Bk5gZajty+uNWlP9nj/2WcJArDwK
n+xZMotVWbaQt19/VH9y2pxqF3HpFtg+xpT4qC0OOkwGkeN8p2qkqpGi1oY8n/fEnB9CSf8GzTQD
zhYHJq7htuHUIGZJkSHlp1rUBbGUn019QMSj4v9wdx7LkStZtv2VZz3HNTiUA4M3CS2pRTInMDIz
CTi0Vl//FsCqYvW1trbX0x4kLFQGQyBcnLP32iuCqEJ6LTOvyhntHb5wsmoAh0eJVh/d7ucY9ZB0
23FfFLqx/0q9d1S1swh3NudnXcrlVRQHzXm5PiRDPq1RrkfbaAiQs6/xRhLzM40Q3Kvh6MZ/lmr4
cogaz0oPSxFcT7WqPqMEBB6mJ6eFN7ocaGojOJV83GI+2Zb/90UjXQDHOLmZmqPl2MYVnQ5o/at/
e9TcAfn+i18F9//2Nndhl30/w3Jp+X/ft31f/X7q75f3fVsEcWPlB9TMahm9+N/PvDz4C6X69dq/
/0+YuOFhEqSazxDU5fD1EM0A2O7YSMjawiSLYGyJG+gCZ0dn6XZpSOUjUOGWqZctPj/lr46U7YX0
emdq6nJjPg3PfdOEOytCfQ2QAvQeiEpi8tTGqkyx+i87lcsZM0j3pvKVAcYmQsvU30cm1XZXkvtO
IhMm7hnXPmUpTaAspwvRzPNwEUkmk6VLurwIveoecdJnO5fIhECZ6cGZ4edy9j65JGOzLRDqxFvA
00dkeFqCdbKqSK613o+OSwC9GsUdwALQY0zZq0ZA616eg1kcMH0/2c2+EgnjEjBs1aSfmAPL/+UO
Scvw/tt+wG2MGSFP/3Mv4Os//dMdaf1lsd2U9j+L+t+9AKHPaZIOBSZp6Jgn5yr8P3ImF0Iy5X7p
uMJ1LelgnPxnL8D8i2QneqSYN+kIgKf5n/QCDIjNuB+/bJTH3//3P2xuMKVneJ6YHZwmf477/80d
WXVzfqsjaBMpeU7y0SAZHj67JCgo8cOXntUw/nBtXaC/3rTaI2R5E5GqGDYhS5osbUgxwvm5zjRA
UsOMfy8byB+RZR09X9NOusXUZVmsyILK3LbGMewzdW7NPXIoKAsk0K/7qvkYypmSVOeY9RDMmViG
rVEcvNAjTNFBrznHDZ1qN+g2UYhz18gBxBWO/VLYFC6qmn0JE46DJGgAYDJf+j5oMPYNNZzQmW6A
upDLPt9PMlFNIuF8EfyFPMVpUO9yLX7xktE4FSPz03II6sI4+XQqNrFN63+5GqdpwtKCJeD3g5c7
loOa/8dy6fsJqE0CBrKzLc7sCKvjJxTDCdZUSplWT9LzctBFizth8h0CRIytMxoGADJm0a9LTQ6z
U1LmhEuwDoRsjlTD1tE0JWc39ZD6eJ6Gy1lJ2EMXy53EpqspybgmBqHvQ4TpYQ26COhSTK2P7Wpn
bzoM1zhwjOKsHHVByTtt65vUsbGl1Ua0z2YgVFSld0bv/gJpRPe7nIgW0pMfyZQmm1AVP123Y2M/
ynu/j6qNHjpAWyI3O9ekklPxnkcp7a112SCbXbLr2CWsBTnsB3wCF2iaLCopSGwoUhsULQxxHfrR
GgFCkLblBY6+iyqi7MIxPmrEfEqjDqgWtCK8aOOnCVvr2rHy2/Bqrn2dHQAknavIbC/kq1HQMj4g
SXdrNYAhzei/XUuNq6JinDXt3LwWlT1h1KNHrJLucURkOZBGfnEGuIiVXWuUX+zwigSRs7OZkjlN
qj70wGbqIktvrHBeIadVtzf7ANOoiLsGMlg/7q1S2w9WM1GYDIOVkfYXzH3WxXQavH9DfcadZF/0
RDl7soVelvu8oufTo8aV+sQgLg9wCO87kkuyF7z16+iO5lXMr7qpw5dOm/Xjii78fN80Hxw1V1Oh
q4X69OwEEewplOOrMc6mS9XztnpH8XnYCdYD7ZecmmA3jaUA/D9Fe3uETtLOO+AaCtgpiky5Yz/y
n27rq7cqjG9UA8eFtlx61ow5TUWrdkZG87uaVWM1f5x16HxxufH7kIUS1xHuf4ZGeJHzBCss/jI5
guflmjHPwWAi2OFMErE6q/pZd7gtq3vySZ9pp5G7PlrGOQdHNktW7IEfS2k6MGgEIJ12PJEfTQIN
FXEz9oZTCwGcQiBptkapkKmR+yOO7nAXh0ZzKiKXKCM3/bmUUnrseYfcc2i6zFk3X5LM5WIhkUeI
mOwqv0im9a/EZfrG592fjPnQJ++WzTfnEq71Ve/BX8hn0SFAjskNWio9XjVH86ALIC9VVFuGBGpc
c2FPFV246R3sV3oepNsKVhWip3+l3RDk/Sseum67hNVE85p1nFUDy6XltsHt9lGc2Pua9DhoLa69
mYRzAC6pDkXnwQYr6nIlfe/drGAcfhefgEC9C1IXt1+fZNtbIEeQp1O+qU6ZlWxQ6SMY9SRGVXsS
WCOsautlLOAHTux1mYSIElDdr81ZHSwXAcxS51hKHI3O5suhjqwA7dd6pqOJZ+ViKvx98IRUVu6T
1gt3qeaMuy5qnk1QW6cSNT6QFBxUPh+66rCc0qGqgQ6JHiGins1tF77GxvQ2vQJvY4wm0Zz1RDE5
u9Qd/RRbab+z2VuvUPG3mX3QbMLk5l2qs6i7lotLNeVbAw1qbQZ3aTluNz3EKIcKeTkBljrKcqnO
84dGb4uvGJtF1O3YiulqqYP57Tx5JZgUPT+qV6mk1KEiTFFLoJVF2hS05WrYBI05ouoyfhlS6lvI
ktbOnOp71oM+M1FtHtqWMuObXf8JBAkf5ZJcNc1aFLnGS09tw5NzQgpJaKHrfCo3ooo9PzKBf7Wh
75mvlkdjTR9hY8JG9MmMkWkEI6YnXsQ2Ca0bjyWetKNK+7mATvKIO47ahqYEIScPfQlY52/vfbna
fYmnp+A61qH79THUEQYFgFCHpei4HJaakj04l8QYP/pM0JyY64gWQqetXRiUmqj0oApUIMPILUNl
QAjmfILGNivhkd5bZXjt1i9hYYZs1U/TzSBNtNyaQK2btSdCnS+9nZMtAguROvFA7RXr7safNfmE
8bYnPAoECvIbERXlfbTX9JRhDbMK0LvwUW8YINqUWrIX9dWqGGSLHr/bLKlCy4FFPwMY+zxrJW1U
gN7agcY1Z2R+FcdSen5RrPxD4jAXFEBulnLZd6VsubTcVk/tvR5UzW4Z3pbDElb1fXWpo6VKQ98b
yGoT5gFza1tQYWGjEOiC0WC5uBxc6jcUZ6VNj6u5RAEGFEyQGCvneLTl0IgWATSRUMsYlJKh5ZCd
t8rAQK1qo7tlg0NSl6X//KrfzePt8lr+dnWaBZiZk+4W6LiEFYad9ejHBXLarhzRW7jJa21bYDWb
Xj8th1pLrE2d8onkemBdhCxLoO8wBFh/YR/WwrMBU3nKioGG25PmO/Gc8cKZSQtjmxsdv6WvWuay
54NdleJsU82X3Lv3S+1Y2KTVhmJn9Dj/Zjoh/1G5yMlraTAwl2Z8xnsf75cy6eI5SJdd7rf9YLnn
+26RHuq2NY/f8WjLQ5cHUAkpjrL7uVDSUcvbh57E2i+c+twl+Ca1L4XOrzso0B3NnqG9dOiRLLfl
C2t9+RwL28m7c1Tme0wT9t7kHWcGfQri5fQLnfzpYrfesStwYQUyHWFGZn+Ar4qT0Exxgqoz7YTn
3S/l4gVE/1WNnqvYmZrzFL6ryd+P+a9uk/XQw0oN4q9i9/Lg5ZBmsjrgoPqqc38//fcjlksL4n65
BOZVW2szQ3756RVFqvrb5WJZORkS8cGYF+xptB4Y0FsEPqWvJ4fBzDGM/msK/b66XOompBer5e7l
+jLNfl9Nsein9NxOzUBBMhP68FVuX+rrVTeyeV6moH7+HSGIghAxY8PDf+XMufpQQzhoWvfQkTXV
m0V7WQ4D9AqYjqjaKe/O4a7FsPIxeDAjz1v2ca4f+CCk6gN8Ax+oX71tywOpj5TIi4BoleXiQHQY
kX9z2MXf7/q3R6k2gsw0zOkoy6OybavnxRE2GZCpRRFZz5PWt2oZ60n9j3uK2EEKvNzFrqXE4DVr
4ZdMK7HUZ5eL4yLw/n4Wo7YReMmhS87B7CbJlwqrWCq2X0/+77d8P6U/69mXZ1xuG2rDPbbIFeab
//aoEBvX+HXP18Xlr3+9kOWhy3VVSh61XP/6i99PpUdZuTY8p8nOUo4MEP96Y397FV8v+/vu72f/
/7gtT8+RLKmr7NgIHSd/RkTHa/RQSLw3SDuIfzzQ236iZ0p0L8rmDaFkNxbBkvioZpbwlL1ECkhF
7hUvMaUlFrMTag2AK3Cz5V0dD8UPtsKfLNHfG4mkZUJmuSknLdvlBg8XuRWQEk4es6rD54H81E0b
xf7J8aBfQ2ZZpT5AjLomkTpRXrNrYP+auWKmoU2wmphR4At3T1OPz7wt9Vcnh1ALnYeesjzTrThr
oapWOBg9mGi8TWtgF9C3RNxrTHyO3DWoWrYl61NkGlHFb6HBiFZnIbXaItkXWfPHd0LFzxdGQah3
b0YzAHlxfrjRzHEtIpTEqGCtqtqNg/hpamBOSWPNh5aFtotYwYHZKVsH4jmxi3Edo2Hlc0tq65zn
TcvQp95CFDw3Yfi7Hz8Sz99HZuYD9tBAUGbha9Ph6ZJmeCTCnpM+H06Bae7NprgVRdDwVRElXQft
b8en8ax79t7wqUjQ/NoFFTu3tmpeYcL8trVN5cwFjHRkbuW/IqIZH+IBOFi8s6uRtOoipT+fEBGe
mB+xP6d320ha0g8EZ9uWJdft2GLeBPCOkTPeYIG9K9EQI+Y3jRWXqnXSZ+w4rLZYB87PyXN1iL5e
fczjpMP0gDgvMod6zS4bOjKAHNgsMJQwslQk4e49t3nXpzrcDFXwUg9edCY2B/e31ZK8zvZxm4lu
r1mxg9PU3g4VfEzUdNlamO57xJl+ipip11A0pp0eqidAxs++NKghGho4DBagKUrrzHbEfmh8ciKx
bIfFYB76QDy6fWURQJIfw7S0HkhWe3SL5AaLMrv3AIQsqBUcDtEeA3K/mQxt61HY2Ph85HvleHut
BysSpCjXVOTT8a8v/INZQbdrTUsEHZRigJv71zCrGCYVrgT0MkQRAmSyrYR0Jv3Ww+dzpBROnKGM
Lno3jrfeqMWk7yQ3RYnJv+Z8FQIvvoUOhUzoDdYo2Ok92Eq3nQiRM5CHtR6kl8haW4EFOaVpPhYT
gavL4dgXr5rlMqx2pFqbBfI3y6XAjsgtyxr76pI5vEo6qp0G+nYs2R206E4+ZODoRn2nJcLfZ3b8
ozTtD7u2HyxX13+QbfNaMERBfI71lVsSR9UPU7U3oKFfdf2qagst6BwlbBl5xaMQ/6Mj9P1qABu8
IR26WZOAcu/kbX03Zp+4OR7zsaanZLg0VkPGvid5KYkzfqiK/FgGg0UBS/s9CfGSkdOShACxCw/u
T+QC+wmcZh/DNGOfX6t11tW/aTbZkOG9RwRL9aE8txHIV8vK81XpEBqjWmj7QDfhNBLsS8f/NFHV
OknPRfdewMcBv1SD7Fz1fvuHRS7wq8GEKc/glKddvW2SaK9aSe5L7Z1SNxx2uR3dlD5CICeIf+Ip
Yw7whk2NZAibNyOfLFmENtR9jCKrdnHov6Y+MrDKwbEG1T7s9cdCav4paWK8gba3bUrrHCNZvNcG
y0SC0sfQnuvffeOhhmCMQr0Eb1g17HGtgV10U99kkBpgIju71oH+5D71LW0QD8P7xjX03+hnz/Zo
YmPt1fvUJzO2ifAtXAwQsgTxxl539Y3qxazsHkDWmO3Gjg/aeOm65LNQNf1zr5IwieGSaJy+xTtl
Ct5Tp/PpiPjN84fD5ORPIpTZqs5jKFAyWOdTmOyjGYwRWmb6mDrujqbqhoDO9i6Rl9rEtVDnyUM3
imwDItgCUdsk26ZQKKFHk1YAYB96mcVWDe9t0P8cXFShU//cBMmJ+hXUjzp59FT3rI1IelIjRqIV
nkdtuM0M56PLdg0qqTWZmSevc8xtmVHZkD2sRP2zDwt9Qxbkp0sGWkwqEUU5CTV34vRTiPAoZU43
Yv6AIGHGuwQKXjjAzXBJg95qoLoAPRFeXZgEpCO0TTZDqyBKb90kL5FpdeijWhovJeiFgK2ny1SV
7BOvvSYI57emFxAxpBC5Env3e6RruYrUD8uCS2WDDlrldfeBMpuod7S8tRGT/hASq0LzbGP87CQx
KH4RS7zD6yKHaOS01k1QKxKlA6xL4+iCJVs7TRUAXoDVPmnhm2Vfp9SHlYfhP+zx9lp++2aZMVLR
0d1VvX1uHce5EVl4rfQcorAHUYr27A31ZncXId9ki+aBzaI8DPO0uC8TcWAWxj7fWLtIKoI/o+kV
OjMu6qhxtp1jZJuQReMK9lWxUn18TyI7UHBq7GY4vIMa1jcR30hdJy9VOA2sGY0/Rn4X2JShrHwE
YGeNDIUvTmyc6/cijJ6tSXunjYNtBHH6Gi1lfGS7ejP6mcGyILwla/lqhSS52sVtmok7d4I7knlR
uesISZm8Jl8HDeDu0WIwDv0SPaf53JQQzNqQeZkCwoOlmc/SZ4CMVaHfF0HW7qssMinzaA9o3qct
ySKrrkMX0TYpEQi51UH9Qmcaevp+QkkQIy41pJpPiOmCEPhuyHWK1XxlqZTHMcAP5KMFxOImz1oW
hMc8L2y8lcnOB3TrJ/EtK79mHUj5TOrpuc3CO6nK+gyV78OCdiaKCnOLghvejAZcQmqBYeRunTal
cyh0OIqN/0uEw1M78TlqUYlg30fIxjyGm8/DweiVrGA740HYaDIChKLQmQ3NbLZ6CD2kqMGKiijc
4OL5SCC17ewSqG8YgX7w6g69svuONE1RRGUJaHr1rT5WKclaMEtNuY/cDmVhHvxhz0EV3wpa77XS
sgePoMmVsNRISbiAm4rSJN/3mUzI9QWp3+lQgWLD3BVt/8Aul4maX10lNEY4G14KFJfVAL9tbYjx
ic3eY24g2++V2PY4GVKAj4zm3jWctyFT+mCT8LWJ9W4j3Hi6jmZxL5QuzlrTrYpMO9c0kleigpsB
ARN981QW915XUWt2xXYKTKT6QUE3v8zPlMRDvPqsbiXaKe2HJqnA1ey91gR1QIKM3R3VpuwuUJ68
HcEQNrn3k+EIYTeLedjLwttCmxU3XRWfK10/eR4zuIIYzUybDds2UXRg+q0cbfOYQwsorHG4kyZJ
PLqGgpYauCKEpEApS2XyYEFl3on2gMt7G8ycZahKn9KeFBJcugh6m/3KI+s3Ka/o4WWrwcOiINQn
+nBLMM827p8yloR7Iy+crZO0x6LXCZLE4H8wGRoYED39nqyKSxiXwFhc++hY1HaT3tuyTNLWRH9U
a/aw69Sub2KLAF4Q+P0q7yhQerKA0aMTq4RAcBMpqzr2oor2plORzJAUag942klMa90YyiGAwyNw
QXygLy12U8KorIwa4k3tX6J81uL44aeqr1EmdinzK8tI/4A04MF0HiU+oye/EtCT+3pHGDOUTQKK
yvKt7iict43xYhks7slavU9JdCrMekMB7164zqz5zZrtQNbBZqg9ZF/59ECuyBzZQcqIzidOsDuR
Bj5pcVHRHhI4w23ckokwB00Q0e30mMJBbaO+PpHgHq3RCt81NDrXjQ4uJ3PhF7u9WifgWNaar/kr
vZpeXIIj1pNvbHuTUDgoo7R9tBoYEJ05UUzNRhYYh0b6YmiooS6GOPeYbfomeRqBeK+lSn/Dkheb
FEwS+zEXQZKCpJOXxqks/xhh2kBFI0mpiduTwnScV46NGo3uYBzmBTiiMllHEsNmgtKCXQ622Tba
0Vu8Jg5/OcltSAc1HM7evNWBZ7Pqirdww6JNrASYONX+RC8VrM0WLy4GnreqiVoGPBcUkEV8SdW+
O0PzFLfevVVSVS8nagwCRJs/basaX6w5Du9jBhcyNbzXLo0gGEl9NRUlwtWJdIgoHFPO7H5LIe0s
IWDxS8UjVVMASl1YsZU2v0uDzDCkxcVedjjk67Q75edOqQ9bQY/qKjiHtvGCr+uzmpiV7MHeOUH3
xxqnm3ROL0fxQphCxLYNS1SSViOA+vzZLZk/xtR7jcklLGT3p02HZyMMjnlg7VnWv/sEVh0Dj8Vy
5jkPep1dQ214iiM0/4nWnBq73We5PW6ymXOppyvb5QeZw6zZdOZwzQMMGT6km0G+GxPy9KIPvO1U
GFiZAxrNwUJiDXJxaXUcP45TDufGuqE1FGycaSY2T+mzHiPmn2bXmZmaxBSOZBsC0Uxt7dywJmUU
9ijX6E37MmVmfsMuxYh9AnzAja+K0QcoV1m7MWx+0bf9DNtpvovCY2BwajvWM6PEb/LF7V2Rgtns
gpIfRmjAo2bU9qFLMz8Hl07rmEQDWHx01iGK0lrw7I7UnfKFcMVut4m0wH3g19PbRcwuBVX/6NLQ
S9RvfSLZSqb2Wz6u6xHYUwbHeuOpD1nZFP04J2s5S+ZpV5M+hIYzm9RGExQT6yr/DKcyXofheAjV
+CGyxlgTYHT0/fkF6F12EGHVov2CGKn9aIMZ7yDlDWuEV7MxHyujuzMz7d4V6taL+JbSKKCUmva/
TG/alw3zExv5skW+pRBwBxKTQQEvzQxi9xSODdA0LWSHHAbESeW4i9OQdV8IZ7tNWrHtvDRjBW5R
YWZUG/GqEkhKpdQbQbWwem+HjA/EZ4q0dFTkaE3XQ0DvBifdHBaUtyuFm/ISU2FQNlrKRPbvZlm/
uS0RapMz0CPDrJr00cso3rEbvAVphFSmtosV5t5811hr1Yn6RrgrmWg0SgbnapjSRsjGrGy1Pkx9
Y6Ldf6b6BK8WxM0hqfXypksGpPntsxpt/1r1s9WXedgwPvIWsX5M3g6JpbOtmxl5LORONLq+7eL4
06voT2uljhgTokJthoAISJwhxKYfeUeoedJGUEnEuJZoeb5r7Ych157b/tMLqXo74rm34dgnrvtT
s5+lJNbFMcmGsrC0YfdKOLNodM8yUBnw96skwuWiZ8ewkDd2QS7JlAfiko0dD2KlWkYWKwecMENO
JpWoGUH0Rq5Tt74LNZqCeMkYHqI7LwQbiBFFAHnfj7wETFaMfLzm0HTzbUnPXLAcrTz9Ou9RSTzw
V8IXJT9I3tKgD68tXJ2VQ5ZepBnGOgjIOCucEpije6caXW21nvAiOK1bMXnP6HI/mzT/nDUldqpu
ieMTK3YqPt9xXaqXsPfcjaEwZauE1bn2w5wzTFqUk1epfllJemenk30sp8oif3Qm75N3aJTmVa+1
53oUdIkdUo46XGHiJfXRoLMVYDCGyyea8JfWwUQusUuzu183afHEpHk1SauTAadnujXn70nEkbfu
O5P3CCZo3ZVGxTqas4XkLuJIlLEN8At2uvdg9uItjxIPhyoBc86xiJxoHZryMaQATQTLNbaRGJBX
dVJBeEc9Dt5ZH99Jm/YpMouy7p+cMXoi6ethGNR9oMajaoqbpk53VXVjx8YbsVFrv0NdVv4qwLVh
krur7YnTS7sMCplXNuEFY2M6kTXGD5cFbSBuzTh4N3zzeTJafEJTu28ht0ahrKAgY3lPZwqpRgbP
eChs/dq1uIkqBeiRHAS1JiP8pzV19wbflulbW6hsemg9utP0VFoDCL83mgpmwgKRXelaRh0MLhJL
V5WVYXm0cTdN3lbp1c9Jyp9OWlJCEFddpJ9t7f002/Yjyz762sdMSIMj1f1n2kj3pVYCKM4+DV5s
MhWfQRg/Jnb+BMFpwu9OdJDI5IfH+byv4/aN2AEg0YohKSrHeGU2+XsSYT+s5GOmaBFZCYWC4WiN
5JIZxaNtE2Zb669S1I899stwoFWcu/69O0xUlrvqM3bjey946a321qg1mN4RPMnkV6HTVaqkRuxa
u0MyQrpXEFq7qivJbKu9YmOI8lVTZJGot7ip/6TBjVlXSJkwcvHxuFd0oqu8DW991OelZl5lZ3/a
Iq0hq8/FKsO86TojX9NDo4rESjssto1UJ795NQk7CoMf1RBox7QZ7zWfraDUUaCph0nt/1f78k3i
6+z/zpf/9Gd4r//j//zJ6AWOs6ztH//jnyI88y9bd10XWCA6PIth/1+GfKE7fxENYEjdJXIHGxry
t3+K8Jy/LG928QudU1YX9rcIz7D/cuesA9fSddasc7DB/yCiwLZs8TcRnjCwMRNUYFi8ILD0s0jv
30R4eqNpXZnn+tGKqu7g1N1j2YF4agJUwLl0ro5nMoP5xUPKsL3ypvGSIWVXk01UGg8xkuJiUmWn
BcFP3a0eTDt9r+ogYyci6cVOO+r3Tx41KgYNkjJs95Gg0EtF1DM1B5sRB95/NlnPseZwdupGfbHN
6j2DzEv0FCXucjMo49YB9WoqWpFRjgey8A+Vm+xkW79OWWzTs8guMUT0lV/a96VZ39jVgBWWzFdq
s4NirjTvkpaAvayGY+NSex+as9E2wSaYMOkQRut5UEdjAzd2JVcpCy9DCoPFAgvzRKTbSR6ROuk0
9kWxZUe7b0X7Mg9Fk0CZb3rZHu32U+3h/e/lDO+MUPSWsG97NRgY1jCWtunO9eufpSt2bWVdWnp9
q8EI8T7xeaxNLLgnQWGBpdeJ1DYoWeAxN70REG3ZBcYV3bh+lhF84PnaIlZbLsHIMo8JVV/ACwLL
KZ9zlitvT9+XDgHsBHIMxQDq2HQ2pHWJDSQI7TajQHDnm1NwlyMUy/J+ukyjyb4kaTDN2aV+F0xQ
qt20RVIyX23hQd/ReI91xcLMGEPWSsp6kl0Na1siPbPTLrx2uf8a+BkMdyZhEJIKh5/m+rfLoXJH
7bYw8sfO/Ei9gaXGJBvAcQDqblJoQmf2JvvCSrlNr8qt5vMtRwpS6ZpYU5ChcZ0vmrlgFxkiPBeZ
BDQrWO5R2HUvVDLkpSJXio1BAW5skBevz8HQ8zwbtHXh3VBJdaMovaa0VCCHh22LXcAY9nRQ7jzS
G65OPLaP9ahCWqv0X9FlN49ZZVv3Qr/pPFTNonoGPctB/xmYk/+4XDFAyVp93jHXUhyCkP3cgcmN
SJb7ATQlOZt6N4Epq6MfU6EXm1G3CUmrzR8DMVpPvtm8dKj0P6AilcjOLOu+c3xBviClidDX+/XQ
6u155JyWWoCV38H46Q7FDfZla8Yz5Ft45fAhs9Z+MhzzxnNw0Tp6rzZZZTwOWj7+dsv0GPRFS1QZ
PS6hOeFb3vMTT4h+ji2Ip+7gPIQ4ln+y2sJeLnL3cYxsuiu6DHeg9b0VqDXYaVETHEq+5/vJJ2JT
QU74Sa7GsaAZ/dEZzdqn7gvau3+uZT4dQmCjO3jV9Y94yreJ7xi37I/bld4zbQ2a7eOC7oMXsqYt
Nj25tXUH5sU0Nt1tZwc6BWju9XpjL0hMXEcwJQ5x0Y6vshavY6zld7UFF3CoyMR0fRubVF13vyHZ
4zN8iKeaDFm3PCdp593UAxEBgaBplAzKvYSkGKwt4j+eQqfdk/phbRPUa9sSGAKxiFV9cjrjmeTa
K46m4D3V5sTJwJruckEebhiHzdpICZZ0+bGdy8LE7EKdk4HCGx5zrR8eMxztrQ39EkFot2PRNjz2
IX3EBh38dnmExHyFvRDhURem6w61xX1cyeEeXQ05jEqdvm/iu4z3VCnQxzo66IiseAV6nEJJz7Xt
cnUkGHFVhADCwEOdq75LXm0R3/p5XN/bUxs/j/m4cuL+p1O607Uvw+wJlsqNAvlwu1wjp4SydpgE
h5jfxDAO7hMjELVVwsUvI8FZr6kebNzKtp/GoW/v2DG+2DrBLaAiHnJhJPeET++zHjiihSllq0dJ
erWIR7tq6IUJKiArKTDQ7tD6U2ffeLIwdJ1y5aIXlr79WMxJcWSXlX9Cb99Cn790pTQ2jgZueUri
7JohSLzl+0MO23XhXlJvPuheDlFXqx+1TKTnlulyTj4udpRY6Mo45i0bYvXbdcWtm+jar2HXCueY
yGCkIUfLCQCLvl6ubvIZcAK7yzhWtSV/JJxV+BnjV4teyVmS6LEG6uT+6D38npQE51J6YW6lE+Q/
yK80ZfVDn3r/TMI5CbNF80mp23kwHHFb9Gn3Qita2xFTRTRc59v0X2o6NoHm32dIaVceOQ1rn2yM
DTZx664ayQKmp9PclBkq5patLeEVlX9w8KVDZedLQdynzoPKbvy88G77qU3XYSCDEy85ekYwVqzC
ZPxh+F61E1agHlM9b+/djpw0Sw8fyx62tO07KFOgZ16MqLnEpdvdWXFBeoYbta+Vre0ilaNX1Fr1
PNSUni2Z1ceiVOrZQCDKipt3tNxLJU3GGiuCdDoGgc5W1yHn8M522nsRTC3ExPm2+WrWRfm2SPUX
n1rb1Z0PyyXsjkyXHSmMDalkZyze3Xm5hHQ1WMdTQcEt9FHYBMy+Q8bwpFe1M/s46cgYRrGJaB2u
SAwu7xLRH2jSfQpdJ8YeIvCa2A3CKwJyQC0nOSnAPhAMZhIaHwLnj3swA9pInPgmktc30xH9MVbB
IUz09pjmajdqERM7tZSVUUn/UpB9Q+0jukGeH1d3YIXSe41RdkX0hdhpzh8B2Ygig5bvUx1bZWzU
5bmLAd87Sn/sfVJZReSLw2T6zka6FUm9eKFNs3wLvHQvgo5uAmz/A2reDwZhsOul5t0Go1WvaNW+
ljKOrp1F44bwTPr9JKvbzA/EqMh1MT6qLkEGjaeBPUrDn6ULIi0LQ478Jdn44ZFnRCU2WAsFJR1C
LG3UzHVVfvqQSthY69gTdWDXjbjTGp8tntH9NofxiG50VpQKIKWaXa5yKyoPbiSttW3VP0Dr4bdo
bSbSxNhJZyh3vSrm0OdoU3jFrwCJx4pf64vWoHPnVwOYCkILSmNPeS9mafwSqXZtpH6j6T7pwtab
S9J5L9z7NgfnFyX9H9lKOOBl2lIccp6Dtgb7jdrYwdlftlQzivFPDDYKfim5Oc3wavvFrw6+EH3K
4MxSQ7Jz3uijvqFlgH00vA8mSj727v8xdmZLjSvttn0iRaR66daWO9zQQ8GNggJKfS+lmqffI13n
HP69ztoR+4YAg40xspT5zTnHFKNgty7D98rXKF3+op6Pg7kfqBkGKhMNQIZEq+96g6kd6gc6sd0R
qo8+6bZMV6Kw72uqipv8M0nbX4uF7TmXu3JmDjYmBZOMHEctu+bF1l+rXjyGbvZQDbQzA3OwXORP
yAXj/BKCvaDhNagjm15k7SaSMIQW7aZldsPRhBZCSkPeTZ0HeL6YOVi1B2lqH9nY4ewUB7aoDP1I
IYMHzTgTg8uantjsof1qNfVSaj4TD8yvHNrJCS5kEkqCOz4ZyVIEi6fHgZk2UKoYXfqe80m6FNiV
wVuyTQ+NYXeIKGI9jQXvbNOBCkTHh9U8KwRr73OtNzG8N7dNhAbXxt2J9VO246zmxiHTEZqPjHIk
y2OR3m0lIA2b3gURwn9BqmFPC1gEfo5bhkd6SYj9s+xOBCeYIvqFN7m85L58c4vmyEjls6RlYNdB
UBK8H4O+HZn7u+a+MJbTCIhihUamHlxnumW769Kf7/R5FDx97Cy9x/i15t/TxsPjnBXHQjDBKz2B
OcKsaZZo9S2HOnZez4npzhUvojIvmUBKn3yTlLadvi0NE9eOQtKeJNDaJ+25+MbEQk6+dIX51qnH
0XX7LWrzizmEI/WiGXpC/A39mnISrfmUNQz6DkfL2nl2C//d9fTfqffFFeAubFueap3A4mdO3Hl/
vGL+bTnGyYDLgUJdtLhZhjuI7ZgDcidItPlDmh4DSetbOuP3nDQnq/7uOgthqCpOyJQHu+Nfjn/4
M7aTe1C8KO92TRe6U53ceObyNdcrwbVIkqBxUo5lrgM7z572VUwhfC5/6aN8jRgddqjSXu3f46i+
qyrKs+ZiehPecK5gfZIzObI0Ipfaxl9gCJvrAVhgKUTR6LZySBlo1c5tmznHYSE/CJifiAkGJKYi
3V1YZrwp25KDZLExqZt8pY13mp7epbX1bosENVquHQ3dtZqWigKQ4RR11r6RZrzpEGHpNFfxICmR
JIbFRTdkrNYWxW3kgAsiNdlCRVhpQxxR4xtjYHu3Mh/f+bJ8D3CGVm3WHDvnohWpQteHaxYNtH4v
TrY3x4TuJaPfObq885DRq7x9D/3hUGluurUkg8m86wAoJeehkdOmxwC3cxK0W6shlNLYm06rPsgg
DQfLhb1UCs2+sN/fWhE+oHYgtWA5ylPr8Rr4UPnPFnrGDHD+zm3p1qiYFc0d82sGU0zBtqFleZ/R
Q/roDeaj45fJU1aZr2HIpR1jFA56TNjSZp7HKqs72D6HVOkP2EKM8pb4/aseW/lpZBhP8GrOtkie
EPEatnJ7XxvPXZOKBy1/ggyAGG3XVpCb0PIGecvOz6J1j7NJRO9u0PgJjtHY3wL3C5UMAAJ7ouJm
sJyXuE+qje2Vt242p1vpD10gQveY8V87avyltLQeZlNGm1rktxpVgEFje7fj6HX7SOD2Tn20Vav1
8dTReexx6l+b2vTutO5wYJ94sOM4BMLkFfvWzt6StCLrXbCLLzvxpffAW0jfoKH6tMLWdN+wIJ63
ud43v7qi3fatt5nZ+D9mqjyQqNuHYSI0RxXnvndbM6w1eMBl33vsmx3++avGFDiOEvceat2Wba23
blrvgRgHm4nWfBEGYaquzUEuUVbMCO62s8v7OeQE7+bi3A2INWUaekdfO45cXknK9TdeSw92Wc9M
kEG/EzBIgtZPfoFvyLdYf85jKf5QrZhzKUvKfU0ycKM3FhtrStq7gax868AQSHOF3/z5+noj+EZ6
7ECcX28flbPXgSj5//3c9dspBgB2Y83uetcWYndFE8fhHw95/aZA5cHBKU7Xh7zeNGLRnhpcC4vH
hTZUMT/h0o+XFjBDrRFSoX3AgndJZwZJ5fgdFyxm+xkmHN2tyYHeJVjiWn+ouv7W6tuDx9gHCQdz
0+D8shP5O6uXbzedvxuzzSERhkHnmzjbx+8FksGqquInLmLHgv4pv6dnpVDoX+wsq8UyvvF3sKeM
g7bWz5TCVmv5tSyVu81zrgLShm1XO4GVlCVRUlOsXSpf151X65w5yS/TSNrfyJks6fWzJQ89qkUa
ZJ2BpMYwiuD6zeuHuO+L7TLaz00G/lQayUcR584NEY+9HK2G7aq7yqdhIgOK3SGtqFATWCgCvSS+
32Ar53Kt6ArXr2v2+Dfo3QSw7itbF7suBbFSqlhqyDRp9uP4hlxNuTFtVmeLUbzm1F9tFxeoTbOQ
wijj9H3xSFNKMzKOQpr63w/G//vMYf7HUiriTTwV2dGjpvswU7pQGuljrtAInXnRXPvLcJjBiUdV
MZaP0bHLiqBP9LNvt59xFz67yYQOyAs+EdQMxqzAvS42hkbHgj7sZLqcTR0UjGMZp0hrNkgrK2MQ
QVIR7p6AWQxBHrPp4dhgk7L2ebJhhZhHdHVTWGz13eReYmqG4LDpHXfT+9p7A3NvNbrlJZn8r1ql
hzrUWJYIts1ytg0D18/vB90+uiVc6eZ+ioZzXTYXLQHgDhlOF9p7H44Bsz+W+M3GxkjXDPG7voiz
2RByQYuVzOhCpiltz7BB3Hml3wTxQ5mpRo5hvPgTFWKaxUIq3y4YieXWc7BJULJ+skS6KyYExoG+
t9kzbo0wvc2iCcE5pVqiLcedZENNljDjz3Q5gssmf6oGBpcVPlR2UR4uAxjzGDbDV12Tu1BL2V9M
N75xa7ktmbW8/x16CFdtGtoBIUP8pgdT9BRpmfWfrFb0Ee3Gm73uaPTDje0wEfBUc9/kV5eaE/+K
+qq17VUHAh8K1CjrQ2cXm4lWPdCOp6YIn3GkiEBY2W0KrnBd1bezVdLHY73NYfio5bh+uTTdVOnd
YMcly6DaXce2Kiby9Jtl6HdFiYUs61JAesVrOHh4PEx7nScxE1a8wbW1GwqXKtuGXQALDg59vOR1
+7iw3MfdiKbcOhHNV9b8HNucvC3ZRoHWvMWMHTwwseyYVkXbfaJS3vRWhskvScFtFwQ1M1asGX41
g77WLH9X5rQbs+PgLHHpWGO97504Xhc10DdoZF/zbA6XhBBtYdYgEbmM5Z7/mmZ2Cx91eEoTyVaG
gLNVjr+aPFmnff49Ot2rbs1kHZfPnlo54pMZzizD5cwQjodiecyNFicipHV4l/PaFsheKsluxRUi
9gB7c7CPIqExMHkoUFci1PYStUVGtXbQe7yH3V7rXwc0GRNtZhyaA/bth7TE5CRc/TLqAHryJunW
HspOi8KjofRUTXpbYTVihX7OQ9rGEClNZiiXLpffDVpRlN6ZKEcE9OqgrIuC1aRjbkeHM5pt91s5
xidfhtHbUFefuooPoUkhWgMyxTKT3JtXxQp9skbDIjXtBwDItg7qVoPKZaF22VP5GBmAZvKRa3R2
XPC5dKhjBSqZhVoG3A6+qhLQKiWlYY95iy0/3tWL9TtMnWLlevOCnal6wnD2WKDIxZwojKX5U6PU
CRS7HOXOdfXTpKS8qvy9JNPvkJMCbcB/PBS/fqhvZhTAOa3f8dyxx2yDTkmEdcXsX+pVsR1pxXIz
qJFJsjLeWiUu+qiMnac/Uv1toT3y7nquxHivRPFaiZOdkilHJViSkD5707T35+dBCZrRTOBJLVXD
uvzTa/1OXMVPVNCWS8CAKmopeVSgk+ropRW66awE1JTwIpe+LdO2+5w2A83+NLiE1eiuHMFvpn4Z
WL05c3mpFpqRpug+Ra11LBZliyLHMvZAzXVQda1qBE6ZaLdTX9x0Nr2SvnVOlBCcoAg3ShomZmlj
mmbi6zGd1t9GNOQYLTnC37RxWRsKJTOPSnB2lfRcgStaCyVHG0qYzrFSs+BZqulevcQEFp/83Mcb
wxkBAODWUAq3krpnJXqX/AnxW0pKF4diGfRKHO9S/9mY9PPo8IUqsGmVkO4oSd1GW/eST6mkdkuJ
7rat/cpR4U3UeLZWOJQXGnEjwEXjMzZFnbslt9c3Up9z6Nd/WHw8k+GsNtFEdaKS/hvvDnO5iZvA
Z9qu7AEuPgFmZxp26unVVRYCSkOatYargIkUl0mMiYbOvsjJTshjPBYGS5Mjhis6Uq0yKcS4FUJc
C3oW3yWj/jt3PU7yfnMX6RgcDJwOJPZ5VyrzQ4sLwlPb7QpfBGFq/eQoq4Se+Rf++wdZlqiwyk6h
TZCuIouxUcYfGHn2fubasXaUDSO0n5UoPtnYM1z9OVR2DTn+YY37MuSP9iCrLRjIIBydKuDYglGo
LB/ITlxXEk8L8K1FrCNnqBFYRNj0/bFHR4AZ87bZND/QYMu/VhlL6gGLyYjXpFCmk268SZUJxcaN
MuJKKZQ9hcKbfE8RDW4JcSTguKxyh422Qh4pQD8jV9alHcMn4a1iZYDBjbEkTbWNEcJ5n0YpEzr9
bdE/CuWdQYJZFRnSsq/OkPhrtEl+OCYpBW+kxo2c4cnLWYfmHoYpDhVarpVVx8azMynzjlQ2HkMZ
epYFuFXfuevGJeHnWltnwN7W2nizpDIEMeCOmLR5RVD3sb4Dy33nKgNRoqxEljIV9SSIx9xF08dv
1CrjUYcDqcWJtIgZlkL/OTSqAtsCEOXZ0a2b+/fEV+8s3Ex9M+Fn9C9S2Zxy/E5MbG1Be+FEv+S+
0BhREl3iOssFLcEtleCaSpR9im3en8VZAH9I9qzKYjUrs1WvbFcj/ivm6/4hTH4ztnd5C2HRIuZe
msYbgVQu2Xi4JrxcVuHyj4uzDP8aWXndfVg5XS+3sVG9xNTdVj1PQMbCxYzHVHkhzKwXVXTS8JBh
jcECrGxlhjKYNTjNGkvaWyyynyxvnmE+DayENFw62NMABP2Z8KsV+Nb6xGXt6mONDHWHDWS4Fcrk
puN2o8WT8szudgLem4VHF+J2MFfjrVbFZgAuGgMZhu28zZ7dq5UuYLGEW95VJjup7Ha5Mt7FyoKX
KjOeULa8Rhn0UNgKBuQf1uI060jSfh3Kc6lMfSBGeOFi4KvUY3F6BuM1sk9Hg7rxOn+V4A0UWX12
I855yjQIuWw+uH79YRnISfgKe/yFyJbfXg1e0mHfBAB6RdbveRqzeZs0gik8LkUbt2KpbIuVPl/m
qvsutcam5tmEddf/0esXvUeXdpT1ccQDWR8nZYj0cEZq9S7GJ+kUmcHKxKNVwmP+j66nLJV0tHAG
KCwkaBzBynZZNEWLqb1w6HZWtlfCCSUuTWfiFW8jSgGgsVMXvPGVobM3Sfyg2G+6zr1nQ/sUh+OH
kXn0ReIGNUuv3/XCfGsLd96F/QAAbWrfu5z5lk7qM4iVsZScNhcn/ZbuusAORU2enzOfqWVnrU62
corxPHFMZqgpG0NZV1my1/tO2VlrZWxNcm9fL4DhBnsiDat1W8f5Gi3BDsbFDzVg+A2F7gSpoysY
TPrVIJmtxzJ9cnO2zQaTgHVbapzZGQLymw1lwZXKjDvhyrWVPXdSRl2BY9dX1l0dD2+kYeYtBmy9
ozL4OsrqO+D5HZT518YF7Ck7sEdYD+UlYDDGrdMD5tBl48bYDGKsqtfIPEkiuMiYjJXbWNmOyaup
VOTyMCtL8qzMyXWDTdlQhuUR5zKmAhaT9muIo9maopyQKVNCT/cC3y3fqogayeFlSAcSF5Dp9gAV
9KPZ7rASNVvLGFjbPrm14QaSE8xNseQXTg/bBFnfwSnKOxnlyaS+ksp3LbLENjSluR3A6+NvA5EG
Avc7YfO3jrFIxb69bSsCzFCQxyI/ZPN8isdu3Bf5km9yyzmMPpe4tGyht8731YDYk47xWTNRG5Kc
rs/MR6PLxSHKsZ3jMf80HMtauwaVIH4HinrAyw2yc1t2LBGsdtp6coBvmfTtOsVLzptO+1Vhx0+U
L7+mFxCbvlB+faGc+6by8FtzatxIamRWYQZUQVZ+t537+Tdsk+WckwtAPcsDUTwkKjDQaO45HDJM
ZzidEY02VZVmpzJMHsNhZOHh8cxUAKFRUQSk2n1CNiFFnVz17fDAPnY7qPiCfg0yqEgDXr/dktx0
RnlnlwgLNftsmrDhS8jIfw3BbGIPrm1QHQ744N7Z5dJY6ypGYZGnCFWwQlMRC37fRyxrzppy4EwN
CX+y6mprkswQJDQqFdWgMZVzrIpvzExELPIcdmkAQBAPtescpFsWgd0PMVcTAnCpw3ozdMCScy+G
be4n/p9yb6vwyKhiJGC2UXuoOagMuPIEvW5G9MjI1X+XWtQdh1q7bUilxK777KmYSqgCK1q6tsmv
1CrIElVEWtiWHIFiWegHjEOwRhyIE6yxHBGEIREzk4wxVUQGcWclyMxAukfqMCccs67k6tAkCg+N
wRbTM/9pyOdZ/Gh6pbluVCAnV9EcT4V0bM18bkjtSBXfGVSQR5LoSUj2LCriYyE6HqQOHbX1x83C
zH8ruqIPwnK5y7WLpfXljuPubGbaBVMBzg/SRIaKFc0qYDSoqJFN5qghe+T9YqCPPQ7r3HwwVTxp
jGyHtDaXHvFtjnTA9l3+kmEhVbMgFIfhQ7D5ghqFK4T0k1QxKD/jP7mYEytXj8Z5y4G6ghr9Kg1o
PFNpbmcc8Zhbln1KxkqqsFWsYleZCmCZKoqVk8mKVTirUzEtg7xW0ebuRcuIPqc2JigyXTbZrkSF
vOaauJcg9wU/XJACYzrITkQFwxy6fI3Bw6rrlSSZ4w3Kh3XJ5bAehzWXC7q6ioLMEuKyRp+H7IJe
xdC43B6lCqbVJNQcFVWzVWjNlL84t9fok/oXFekNUQMM/oVJ1K0g81bs6KsNxjbehxpM/UlF4zAY
73wVlmtYxpKdC1WIrlFxOjRL4oAG2qivwnZ6xhnbJnXTSgbftuNzfQ7D+UJ3FBSViMrdWieqRhB8
jdVkb7ndn0hPGXNlf6yq9YKa/4in4n9Ok9wMKhA4lls3tn7PwBp8W7uhF3sTqgChR5Kwr9LH1GJs
CaEb2sH4PPPXGLJ/n5OP3u7JT+BD2cTCCGLHLbdWWeabahYc6nJU/yZauFWsscD/o2KOIXnHkv8a
2/3iMVNRyFqFIqWKR/bkJA0VmBQkJ0MSlNgm3gbk91WXcSLym+5jSWMACyQlFnefg6JduVX1B6Hq
RQFclRvWYmoLMHJ4cfXprJqCt+HMuG6UBfSAqiA5lH84KviZkgD1SYKGKhI6qXDoREpUOrtYhUYr
0qPz3FwoI3ZWOJBgk9IdETLEpVne6HYe6dNMxVCRg81VLoimDmRUIYP79FVk2+YaX9WNx77fS1QV
hEJBgTpJV4Spdsuwgv8NIVhLxWGzrm6xZ8+BxUQDNlnx7nhuD06Yy5KK05bkalMVsB1I2tYqcqtx
xbRVCLd2cBlXRfeNFFex+8B4Rd5/JZnTkZfJ6awyIcGgbI+IXUw0rbUjOeB4aM4MKgbcHh0VCtZI
B2sqJlyRF8baxSZKRYgNZ+53s2kCIe0cGqIMbVeROBa6/rKQQG5VFLkjk9yqcLJ38p50FVfuIgJq
Veow74weHfPbydPujpj3fTQ0dMAkQTjF02VaSB6rHVdHhMocaX2ZnYUegoYig0Keq75rd55Zi3Xi
RWLVqIB1Q9LaVpFrh+x1Swa7IosdFYSyLRXP5qwm3QebAevOVPFtrFENSg4LzkqFux0V887IezNm
gqymIuA0dBym+jXrwPyGqlpQ2M1vsqbNTUF8bwiHu742e04MLDGrgYFP3WrtpqW/CLM71UBYJGcV
SW/Ippdk1EMVVtdVbF0nv55HBNlDFWl3yLYzOGCGTdi9JfSuwu9CxeB7i0B8khCN71VIvlNxeUJc
LLDH7kSfePgVk6lndllvUoeUvYrbhyp4L0jgDyqKz3BkN9nhRQPgshpNDgNPppd5dh71KjQfLBL9
/ki0fyLjn6iw/6Ri/3Rh3FQKBABt9EYi7MNQ9s+aggUIqAE6E0JbYQQyBRTIFFrAUIwBBRuYFXZg
hj9AwZqzqiASNApNoCtIAS2LVCupabYvkhddoQxCmAadghuQiaCCBdzBrMAHIQSETKEQdAVFYCNM
c5MCJeADEZxK3mmHqCEKA1NAe2/XdYIMxGcz1zBx1zVg3sNRp7w2/5AKy6DDZxiL36HCNeRwGxL4
DTYch14BHfycwpU23GSNvx3i8SHnUMBR27eBdt39akEIHaJXlIgGXATd3dvQhTmTVwY1PlyXRd1+
OVHBwtR3O/aB9e3Y01BjyJuxqokiNBEBUhAVMayKUUErMoWvoAEZ+BA7zq9EwS3IqL7VCndRMK5O
/gIwspuCg3pvetaNUJAMU+EyRgXOaDeuidFtjpZ3k83wBF/DUaANUakwdv+LdHqy8bP+rTPakAQt
qgkr5O+xBdiRKXSH3wPx8Ak+cjsL5EEhPlwXwhrH66LgHzZGklyAA8mw2a+jBERIDCvEgxlSc7Jx
FURENuJVsLoPXPgiCl0F0JwxsaXgIwMUkuKKI+kAk5QKUWLHwEpcTk5A2kPKjAGZpBBNSgO0iaEg
J7UB7qRV4BOhECh4SRrKvuaPFjpKrzApBryUSoFTYJ/Y2xzdYY1x5SVTeJURzsqggCuWOSxB7lYX
KWii8o1lWnv1+CSkXPZEwHTiYCa3NGEHxwWJ6hD7xD7hnsTHK8xNKDb5T7Hv/+I2kgJcD39+8EqC
+3mYmqXQ2mliODW6QtZcf/D6M8T5VOesQsgxx4dzwwQHe6j6+i8/6/p1cgXlXO/wH5/+PP7f79ic
bAzv8D8+i79P8u9v5HoHHug/b4loGQ3cxhryo9OaHB/qOVx/+98ncv1txpUX9POLKYFgCXH90eZK
Gbp++vfBr5/+PMr1Mxgb8IokB+nBl++R4q95RVcdymIyDr0OOvuKar9+dkW1/+M2siZkTH5+JsVk
xVRNgd5/7hOpM/XPbR0gLmLf1v56+99HuH73753/7X7Xb/88jK0pW48e6WvdYY6+SQZdZ90Q3f48
kcbQUCCuj/Ufn1YdxyoZI57P9dFKeOtbY7Kfs79wQdAXW28Qt7wLCQKpD6lCZ8fqwz9u+/ny+lnZ
uyc3K/3tP26/3v962/VBfr5cWIWy9yl7xi3/9/f8/Nw/brt+mV/Jaj8/8/NY19v+7S5+T6WBrsBR
TEB2P3f4++dev74+rXKoU7ru//tf/feH/u1hr/fJFh/G7VDvnMrpbzp4LIFuaZLdF1+6YYKMpj78
40sx9WYOz/K/fXsEErsAafDVxEW0/+dO13teP/zjNlFJ2m4my17//IZ//Jqf+/7jV/3bz+l+yHP6
eSz8hVSR3CzXm693sOoRDfAfD/of3//HL7l++c9va35R72d4jv/6Evzb8/rXh7n+4M9zvf7M9bYY
B9lmdM1vgvTU18gYG6GOhLYqxx7pQy/Mtr+L+jHZ/j1djOaLZnd5uJxjo36+ng0qheuK06o6ANZw
4ZOq6UOxMbKMsqCRLZtjauoilm14w330pA52qL/tccaGdLTVZ0zrWosttlNvpJ7ZsDjri5ExOhNe
8STCVsCFTncgUZ8aamh3DrSklUvZymqibw/3AgXXobzt9OpsL1w4woE1c1fMd3Mtv6wwDGDPwPpM
e/Ye6LDMABtl150D4QFoLYFZ7gpdfPn59KTX8KfjBlNEMVWYi1p7NethsjFgz22j7FxUlGO1CfBl
+t7ik4ML6hwpHaYyO1SQ4lLoeAEQse0ACg2GAJbCqOj1xoJsfF83w2ESMzCtcRH3FshvyPI8M4ft
6uS+sjRha9PTvDR2LHQMr4u2sBBZiaGBy4KtPq9pULFXYad3axk63en6rG1CrUfLZR5DqAWj//Js
WvmhrOszLl1atzrrrRmphq3mnKS5TDY213ZWKCdaQxh7xozd2LFXQVce5ng4MZVgj5EyBtRE1QVR
qq+EiQoQEvbdjg2vnd1TzATZ+SlCQyTQDaU1JJlfszHvvPk2k9OfzuWF8aT/hqaOPCr9UzRT1JHk
PE6Zihu9ric6VcTJkDQr5GbKvqWNXxv5J6VAay0EK4Jpsb1dSH5aq/t9byB/a623SyyHV9pinF53
o7VhbfzCWnLado0A9tR3X25yV0SI9vgCua/DKHlnavP8YGgRrpZRY2UON5KmovdO+jEcVIxNtcaA
oB7idgtGe9xZfb718GhsDIs/PMLXuM+8+ynx273X8aQpdVQaUgXsvOQfXW/NGFwmGqS58iJPIBvw
XuoNdvax9qcPiyVop7M6gozU6c95vHwjYbNM7pAHGuu919zwUhnDZwO3f03vhbvGBghgZcYqF8dw
Hizw6uyn3BMyxQjdzF9ZXTcFOfYt08q03ZJRxOT0M6JIgbaI8+U1TDLM/A4UwxLj1VyQV/T4XQ5O
sqDswWHTIDPftIONj07bwkIP72e9Xy2N97vOS2sViehjltq29zRtPeqsy3TzzDwhPsYlUS4//qKg
GGLqFDPXnpZffjML3Cd7Xft2/RLzSWImB1MXxdpPxf3Sh6TD5zwIY/k0UzASC/8EHbwAvsvkNZMt
UNrsM2v0Ybs0LIwZPNZbzXu5IuTstAhJSZWDorMwC9Gq08Jbej32I0NxXb+NJqYTcA0Og/iwG4tl
D6S6zdA+dlnzjJkeKAaTSsev3/ReXtDQyJBCxc17+VKJ0FxbXcpkPBRExzPJfkOfqDiNqhD7FHJH
6sYgJcFOyEZ/cFKLvmWGosTW8pw9Ulc0IihT8D50VG5Auu91E8Nlns+vkS8/wqhpUY2rr3T5tRgZ
rZ64Q0USo90bIBjiZ0n64Fgmvb4dj76+FY70P/pp8ALGVdOMGS+l4mHlhMYfArVBL5y3dLQv+DJf
Ze6fLIMfK/TxbAr8d/1ipRuJpaWvu1OIP4TR1LzL4hha1lLG+/m3I3cyzJ+ycngHlBwHop/vrFQL
xoHMoMMkkZAE524LIQxQCyapgQFrOwYRx8S6rQbccemH5EVatTVGGGIWB1C7MagrVN6ePWIsWLO7
5H266mjW27aww3vcKP1mpOxkrSRkZyoCsyT2XGpMHPL81xgNeaD7uXLGM47ouuK1tikdsAEq55Q9
BlE2LoHTCgYyYFcELvsN4NkXJzXu5aSG06/SQfVtkowoJYaIxPgCkflVJMZn15hMOUCJDMIGBOgW
JGaoQvSKEPajjpHGy1G14jn6peNSmAp8neNcPYq0uTQdZTflfKoHBp0dAysDdsk6NrbwgCwGuEa7
mTSHuaaob9GtVknlWIHpRuxbo+lQ6VwUyG9nTr3FL8J4tHeidaofWlR1t3MJD+UVeA4GW6Z7aBrn
o0vqDfSMu9jLi8ACmBqD011FYd8HAxjareONNz3KegTQPGi46m4GM8XXPsosgNXAHEfrIRTYNPCF
pvbpNQh8oZzgLpooAyMeJdfZoXo/Wfqyc/vC2lWWsbOX8ZzF5XM5ia2l5xjRY+whc5O/JTaHmVb9
omogvaGBIPZWdt084AF+guf+Mi99Hlht9xS3y2c10VtW4athNFw4DfiR6bx4gZsxcNU7rKy6Q19s
jY2m6lBSK0QZx+oOWYhDBRz+mGikS3CqvaHav/tR/uTUw2lyAFaIEYNrvu+s/C2bOCbSvtsaA2sD
U55oiF3nMzk30TLUymrjLtHawGx5f2bYafM9u27chzlaXzI6WOzBcPDefJ/76T3q0ARBRzx3XsWY
IEHxLah+dJNns5ne6Dv4ThFpZWTuFjqnB6t4Ql9FkRPVQ02qdEhgLMhM54MZP0Lo6nfVkshNppsD
PXbLzvKjj87rDtFALIfp5qb0CqwfvfvdWR1IUa6wq6HHwlBayE8Cu4VmjaumFGUQqoxQX95nkaqE
xRixIRS1mxz/8KYauBmQeYdqQqYnpBatKe6qVnHCtVkzjk0+sF8OMbRbrrFXPuqGAsBV7WZHmlBF
QfBIjMBChuEg6tekzhrQFfmL32pHznyPSRvWlKe6vPTRRa9ZJtjGrk/H/VSF227fMUIG/21zksAq
kRC5Wo3IhO/xjDA4uPUl8ZR7ATKL6GZ4Pf4pq6rHfDBxMxglIRXevaMXfuf5dFNlo72maO8VV8jJ
8Pu7wYM2MIz3dR+924XijPiModIxf3N9H/8BYc91tzDUMi1mwwvHRmYJKDoMY5pWh8bUTxvPFCfe
kjuL5qEDCMOwKi5kA3DbEAYiM8PbZXh1esZyS+5NwESr25xq5BUpH15NCz+nWURPlZN/1yq4UvQU
pTU+sBAG8fs2RlXB0OOSWiBjgO+8jOQR6xbMniF8JwYTcMo1tjARtm4nz2brn/uqzoKGylstT8h8
Ia2bGr4CItRFhjvVi+gsNRebIb/Ji+zyMrouCYICl1UwGK6/6siwM2dBWS0e8VODpcgwM+GhXtld
mzz0ckPZbP/EBY6V5L3/JaZhOOmUcFNoaO+9sH/SrJndnD+84/ldAX1PiMsO721H5bv0UDUSiC2+
Kn9hSNOiitBs3QTY5nnzsAhr8AQ2EfIZWh+G1CLbFzSzHbwlf6VEya+5gg+yxgfO2ngeeXtWkoth
crLIY8lovIVuyuHSJA86p5+gG3ivhWGGTNicoqT643YJ43EduTwzn8POu2A4+a1PuFIWEIKzTkgo
TOAnuuV5iJqjw2IxYsgm/ejCEoSOEvtsJNkLa+0XzzHrtR3p+KON6ZOpFGKLJ6eL53OpceYg84aP
qKbXxHXutShlPO40WLcb3h3j2mmZ3dqyQG2CCbKyPNZgTg5LKUr+yK1v9Ue70tsVujtly9P4bFfj
RjfsiYWVxrXVZR/sDHfEUBF7tezOZDaO5vqbkVi5Q2a7hTGPirnEcocv1+zQt3U6TnEQ/Wan3Kzt
DMhprKP4uxw02h8jND6SKjuEDupgEvfH2roUtbAgymImzgsWoosdYbij1sUnlJMu9rkd/KdCG76R
dkzfOiUTPZb1HMwkpalbhTsho7tUWhYmkuZtatOboVweFlNVPtbvjaXhVvUxjQFAeq4tLKNTHT57
IwbaRkSsOwnl45UlAO7h5RAgBDCnIK8se+nM1AzbH+lQxCs5zgBZHWNrmfOTIQgvpbwDY17hzEoi
ZTn7tjGUBDlEYfaIse7gBJnel+kG3ec5d3mXFsVIG7jO62SN8B2n4jwTZVabJMBMc3fuMvuVkiv8
g5IPUv4yuiM9AY6YkAFs7dGqrK202I5xkqJST3jkQOcXT2V3R9pms4wTm2Yezfi/KDuvJdeRLMv+
Slu9owbKAXjbVD+QBDVD31AvsFAXGnBo8fWzwKzuzC7rMZsxq4q8jCAjKADH8XP2Xrt56yPr03S0
aRuY/aM+Bf7UGsl6CjPomTUVoZAc/aVGiCiFScgZklJQWVwskPSVqfXbYlyxIjXmh6H2dd0kqVuY
68nU72PU9auocjcpKeorTXKUuML8EJ4H3b1gmpiWB8sc9v1kgms2jYdKSKRThkRUbGGdS2FG8gA/
jkW7QYC1hyzLYNyc1gaiSNfoPeqARK0NiYQHccdrYlTEs7cnDYFiVSL6azL1K8lgdumkJNXVZi6p
n2GpMoM3zAqE12L5SzZAN+cbWgGvyv6ekCSpHPgZAyt8Yk137xbDm9sMX3He7meG2o5pvKPvFBBA
hxRaVbUKxhpb3zwwEODgUfZjn7r3HcPQ1ZTklx7HksaMknRv+ZYI9Cfon56C9qGzdQahbN0hdIFa
1wmuY6h0yYR9tg0mn+CBfWceMWro7q1i19EDliB4SL+T9vDL7LVfuuwAP0fTAw63fgPa4D4PFkZl
EhzYar168sGj147IJAdFwxx53bYJBTYFJmGt4SYxYTUN4ohsbNXX3Q5iN/ohXM/ZrwoH6FFPgj3H
5LpWkeWPicFOrEfwht+g8DXTofN8JFYFkXuDzy+MZ192eE8L1x8q/VXLsqNXd0QBjtOuhDxd9hmm
l8rtkFS1X1HVbCbAh9QXeMIpMAYAbgtlEnrFrZ4eqKTFQVuUJ31MDEPZO/wZ2KKZ1PB9yNeistDg
ecn35EavRD348EZzfC2dtU6kiehqeoGVmfmBucvAkKyKvgAph6vFSRjt2d1rWjBhD5h2boKET006
9RKpNeB2NLBwunvuliziKyf9NY5cvUWJoFUNlBw9IT7Sa9SKIUCBSEge7fJbBW4IcE/dtGG0tVIR
Y3odTyo1PwFB7IMo6di0oUeu2q94mH6lqNi2WinlquKMB6TmsjeUnErDANF32soMt+oUh2g924rJ
F8R9rQxCCIy+nfVqlWCyI6uMXkgcf5dBdtZdNE1swQTbeqEAB4HWGUuotdTZq7o0vwcLU0f2y2B2
vUP49u6iZnHnkf6JzA+ppb5LZkBbt8y+kwyr79AP28qMbuaFiE12d7pulvm9Pt/Wkdy7dyNXU07F
G5zKH7EZbE3R/wbJchNIfF4xa5Th1n7eu89go05TTdrKXLGLL636tq9tdGVM/1ymV6k0CR6nFR6p
6ZwJ4m6zuOi2MQJGh2HzSqnhmXMUNQiwxGU5dPw6nHY8bkXKR7hJk+hgZPovPKjaJmb69wwAMkBf
HNy30bccXyrPekE/8+TmHdUm1BWBzoLYySBeIepAkYSW0mW3QMHLuYlmt6x2Ve1srTfdMfF/WM9j
3mm8ofVDyZtHU9C617J02rS29drD/TDCod/MaLX4ZGR4xkLwFM7O3lh0b3YYLZHOKyoAhyOLj8NE
cwZxLqcPh+uxN+9kFN6rHxbeIETMV1nnMervM5udmlODok6GCgmB/hrVDaRCs7wR2fA0olMA6Rff
JW5/tiQ6Mo+ZrM0YdsMm8Dxg8x4n69H4QEr94eJcbnQOzFQ8u5HzaDqguMP4EsHAS1ssKNl0bGrO
FkLaEI3sG0t/7VrxqblIQnhdB0xVW9y4C+2W6787x9ZKN/tD1d2klXNpWACkDZGqbo23YNm8elp4
nmGPVkZ5Tk1niRlrvlQ1LlqB54y0Nmy6yLUGgDq6TgpaHnC0UMV0RSn3s46bSjBBLoP2s7D7ewWy
ED6AYE/TPboQIhFZNGuGFNRUC42LiSVPTNM2dp78UADA5dPNdmUn5Re8vn0i0mONt1hPxXfk1fSp
aoJr7MwIt2O8Myd1kzrpAnzNDqof8ZPoyq9K8ZEazbE2mcRKEfvkTLWrpLU+o6C4r2Ph8xROIK9c
aAjNTMSZBv0mdZBuxOAvBushaDXcGcHvudCezMWzhmPnSUvfezQOYjbXWqgrai4TbWeuNlZrfLld
ezAlPPQBsElZpN9tsLzZUfY+Gf1LWmBVKSycxuQxrb14uJnS4VIm8SMWig9KiA99kTm7Zb8Vanrv
VDisPJ0LuZZL+Ilzaa9n00Xe3F07leNuZMncWBOtWT02j6jW6SZE74T1xctM9Zxn4QkV9EPuDYQB
6drbHA5nvZLHSBYXkyUcKMquLUskBoOJqqb14yF+jbPaXv+uhPoSVvYZKEXwrVne5xoxqxAg8bbg
jgkwfzjVaS4GP8D26tDRy1JDnawsf0QMuSoIejIL1C/TgIUpMoKXJEEVKzrIL/PgnuKZxCddIabX
ynDnVMWwBsA6j8nKdeN0O4dLomPx4djVO9Lx2z4PPD/mOOUMecHt4Ppat5FFeYk7krvNOlm7Qxf6
rraQ7+cbDY5dkfXQIYXliw7SD5c8zRcZIDPOLlSU/V70KMwXPfXoYbFbXpSy5MMICHHBNLErp6Lj
KC4uVvYMQWYTZeVdHbWvUY/2dTkEyZ6DJ0p5tA0dDhR6+TfY/XZ0xF8Dt72hc3sbNIHOLsEcWJ0M
XyTqlNn5YxuZb/noEFjWRpS1g9p5BJ1F9gLdLuJH1Atch3WaMjSP1Z7d2GM75a+qTb7Y/T4NpF0c
XPwgVjEHGwgCr0KdaxW8UR50hyiiRAlo1J81z/ZrdFRrxPYpKCZzX2skDukJYPbErMJzPmnn0lXa
DXvNlzGntzt37rZWcbFBaTGwp0eIg6GGzridpfuivhDyyoCAXwDDSvti30vccP9kx4G3H2ftRrEr
P4R5ShPTC499PLBpJFvPAru8VgmiezWJ3dTkxlHL0DJXcxUyiXDZqAGz3+WBsSMxvToIGLpIJ6RH
UpiVP2gTaTcxZI7d9eYf3wvyfcJ5yfhm42YxMZqFMrlWtYJtfF7ussjbhMX46tnxhcFPt3VcPFWV
nA6lS+im7i28PwOctQNswOq0Pa9nOxsUqh2RAnVu5Gu2Ns9zVje7ngq9HriG9TUNyLh9VGP50bUg
oGKHq8+sDQfb6OXODX677gTsJWM0VNE3npuqRy6JiqDBm6J1U4uFidLeGYwf3MCcNFTYeRB8WokN
NsehhQ5VyZZY5CMdCRYJRDdUn0ecI0vzXEO06e3dwP2KpIn5BQDwxCIcdMHBmuOzbtOxaqX5ItOb
DikCHuFLtfy5eJnAWI5RIRB9h1n57NkQMbxib+O/WfdTcp515yFXtyoBw4Cy5rEIcbhjZDrUyqal
6d7iYVzVrvddj8LlYgjJS2T3yTI6kFpO23CsT7YeDrggrIWwW0yEAbXHrkf3WIUVXMEJyRpCN05r
61D09g8pJeze4KegE6/SiE6oEyzQV9VwZFnuypww3oGQuq2T/nXMG8qhMcHWaOW/h3huLm3a7kLa
27pgp2wB9uW9AMKCq8qXkf4aT+5Fhr9RQSUn4M14Edhwqtgjf09LHvPhObCwpfQee7QoRB5bYv2G
+41KuESZIaHBA+IbSDgfdwnY8ZdUslqnwOdFSosFGpTYGfHJ7ui+OL19wx77ydHzlyb3Ml+rF2qw
AYIi1GCFeeYfWRMJikw+xJBNu7636RzSpEKnSdsT4++cMSvB0qwI4p4152YUabpDGbROGvNkMQvb
6p7zMWNIzAdalUHPcKUPeRQRq2yERvZwmgVhqcigkTqOQZJ4/2RkJYWqVeEshvSzsmhYCfWdJtVd
LYthn02LuyjDM2LahzZvSe4LGUw1M80nInQ/Opp8XG1KDbMpHbOsjA5h0i8FtPkmHPyvdCtD+NFj
fafnaJYGE3nbMnoK3is6LBiXNGrXliSOCdMghsowg6ZHMXIfgHkBMkezs9M1uetvem1B0OSdIp9R
1NT8jD2cfgByX9Hxi+duYF7GASMh+sLgIASF8m411ml3X+UMgRrR8NEM5Ym+/CUUcBU6+jYEk9Mf
oq1JLaUOSY+Fht3ULqpssANdrF9axu44SlnEXNPFYxNfClu/lcq2drbeETkwlYe5SjBopIUfmTZI
vpCLQxjazWmg3556WBqSdHx2CnygevuLqRmff0F6+0xHNoibhGBD2ursWwlkRF9YWwRU6Fa9Hqoi
Prcu89OqpmmvrFE7ETnKqEUCC2yRe7KBeJWy8Aux1J9lK05zfxApK2kWl8+FM1t7PGeEchK0cLSb
ZSZEIPCqM3J8W24K29TOxKrsaKvZBIwTpk3uKPPGvOVEY5vliOc8wzbmGkUAhXRdmFAixKDwzXKK
NookFye4JdudBvTEKWxltVjbtm2hoqvO+GtfWof3NjBaB8peioaG036Tj8+1wyuuBH/STDGYgUpm
WWMk43j9i5ACPD+Gb4+mJCle9zotFI4oBt18Kn6UNlAeQSL4wONJSpq2VsUSaixVlsusx3c8lOBJ
2O9tNu4rXcs13+zsYsew2IpEsSUEBfpIz9+rPnTHbh9yM/D7ZHoBx3BWvdtDTUhK9JRYK4g/wQYP
QIBYVu6k/bZzjXdAhJ/KcrqN63XHkBkqjUNpyhqABW1zR32bpMescSfc9YtT1wu8Z0LHCWILC2IT
KqVWLRpUUqSqfVec6oIjWQS4pjiRILOoiz21LDdjYR5cE2cnZYXgmLOV8T2G4kM3f/fj/N0V1b1U
iS9EdTc3jn5sCJHVm+AD7R6Ptk0HQ/dTAFmKzEyWzIyKx9GG/mZgxuzgn0qi3m8i7U3WtodUodbX
rHdICmzN9bPZ+4pSm5kOY681ylhqjZlaZKJiZV+7M0vWypw07A2XbcKfgunoYMVZxWx97KKjmA3L
caspbUciwGOrZfq29u5MW6Mw1KfnfgRQ1eh0hcf6V9szEXEGfHdh0YABkuB1xoyspyy8RE37ljmM
yKzfhCfeeez22QRzVez78cU22Q50+NVWkdSo2fd1KaLbsMSVUFqMDahVhgY9b9m/AY9A0x1c0i7t
Cd37Hgg0otqgBd+H2lNLU6A0M0mGS+HQ/LB+9QHbwyRrcx8tyIfG1r2O3AlyWGwfAHPfa7YCQiOg
27gzeQilpH9NWlu7ghpH818VP7o1fLbkXexyZ9gbrD27tChhfWafOMoDHou5RPPYGZtu/cArSjiq
8BXVSmS7yALjOVebVEv2uQ5bqA6su6qRybFEl7wmGjDkTV5NSp44jgjKqvDaRO0w3CisWXaNkGUE
nRV1H9NU3nKFTaiCrRWmkhgmaoEORG2npGzOOMvo+stE3emz+k4atCBtlDyauiQRraL1GpUCQl9F
4wQDXXdbOOs4177otQ/vWrhn+oqMXbNv+oYx2zwWX64LH9QlKDGtm5tqceYkhj7vQqh2t/HyRdB9
yzXpHq/fwqfy1Qs6D4T98Wob7wlwwbjPEYgTjW0ueNN062lA1p26nzaqYh0OlPGUdHHCcaC/NCoa
NoZpuuvQ2nsOnjF7li9hHAGVqelpl00++HXARiYfZmqhVT2W1aEam6feVfPOxIDk98CUxtQOmR0z
nYMFUu04eXARe1iUWg/vr8EkjhKONdZBZc/OKy19q266m155Dxl4br2Y8asqo75pZatWaQySkscj
gNdaxhvVkNzWwUSTnzYjjsLPoTNgkrqM5ZPOeLacykXd8a6qItgR/k4pBLqsdm9zJmIbLOzIiVHO
B0rb9oxYjUxrNiXQsgTTVuD0WMPLY1p34zbPK+BhwQ1QskvosFdhW4YOVsGL1VL6MQZ6aKkURc74
w5ILjM317gyrvq+6lDaMA4ljYv5pc10Ks5adAN7MoL9LAlzjsbD6TVvkIXlh4N8qwyOQpMd72D6P
LUozu6bcWNIM3QYrvmXN3/bo7WsLOmvy23U4QElS/yKdBnmN21L7aaj+iyk8DZb6VaeIKVoOLrN5
GtPmJGsUPvg0fXTmv4wUroEr7S+7r/HJWwZoOWla5Fq5Z5NIpYz5i9+HzkEi+SHwevxlzFj4QkWQ
SVbyBrj2N9yAXRdpa5wi2XYMvGQzJNkThAjmpi5OfmTkaPCm295ieiDs4C26Q4HCqrIOhtnvzHaj
9fUF8BjpTkV3mPrgFl4/LH56EakxItVx+Z3YoF7yQvzU83ixwRtQpW6iIDphSC5WHJ0agqBmidHj
6F6qM+Yot04SYelOGwybvbWvRHswICZ1+fioTbNx6dACmUpwGYj3cCkExbv1Y6YWOGNYEVrZzvS5
Ui4GvG8mzPEK0VPtRaeWWRo9tw/Tbtsz+k9We2/aam0rNw0cZWmTSp3H91kJly9krS/rXWMbB6fP
uJQDSPYzQ70TEIq1bsSuZGo/oeg+Ujv9bCEqc/Sbu6Hic7HjYY0PKt06cwOuliZkkuS+RiARZSt+
PrMECWLjYqPDwMRW8Db3aJYRPrHCHpM2+cXn/+B+1gogU0i/gDYtTf9GQqYf2FaJ8GdsxofGdH9U
1r54U/PIFAIKKSEUvOktc2fcZVXAdsA2FvUOc1QNz7VjgzfSI+mtunyu2PLrTJ3dwDqpyvg0ggHM
UoFObJlmFW2I8IXAczgG6tCPzqmvj5M17VzOoAL1Xs7CHTig+7v4d23ixIZlPe5KQM1DgHu+/inc
5oXkI7rRRXlb2Vsj4MrJmp7Br9vndn8ZAUrgnR0YnvidFyOp0221DSlUK+VmvlhsLiw+3675w0DT
86NZXkYkaZvCsL+yPLzHLBwdYQgdRzFfDeUXBSCMwj0/O4AC06LKd+0kSG7I6ZW1NH66wtkZA3Ee
TauqbdhUD/jAfF2UnP6pfazZlIZtRbJGB3ogl1XLCo+RLPmJIK5hWmgPpGnwusEp2g5dHMpbNmFO
6GvTgAUikic6G+uxKZbrIAFNo1s8Raq+szoyuoE68DTizYCPduPRLV/X9PwcgLmrinH5Op5g6LlW
ek6c6j6EdbsyR8XEamSIMeYJzapsV7UagBJ1285EOhV5v8U1AV4tpShTzZ4wI+pWesIxYYGrdix8
L5ovMfzqdRBVha+r9hh6pIeEOkJ1FEcGAEYffs1LzGYxG/G79A0lQBvCgaPoBwDxHTLQqxLACjLU
iCWZzA+nrW7J89jnxKn4rUG9S3ifQz/I0tZFVsLaHu7a0PpU9im0WDXHeHAZh/2WaBxKW0Cs7OWP
O7UfNL/syntmgrIbi5BZSXqy2JRGIWXEGJq3bjLeEhB4Gw8dag/joMKMmBzaA07u3I0mZjjaU/VO
EccBVwa0WW2+NCO8m4qGqcjBrLREDcrCuSlm6zGwkgebNWXrud0ureedVMYx4Epue8m6KxmQOSCT
koRuJBa4BIuEWY3WBhklt7yQYkehi2ngGettfohLUNW9sXXblqqEZqMsyBhTWna2x/qbkLDvtGFW
QWC4UT1kVddx0kxYYcpXdPff8Sh+ur70A0jnlp6pna6NzMsmQIYVu3Yn+qQly8AeAxnNM+3WKuen
SLjPiTvuddM6YMqsNlprnuNBW/CyaHQ6LoiiwWt7/o2W2q90xQWjqde9tLei4gqrD59I1u+y9NO2
FsBBeqCpe48ljBjMtnyZA7mpQR9gdTJ+ybJGjSTfog7XOZPOswYmYYXQjrDyfDyL3HvEa0WDO/d+
6XV/7oLy9ory/19f47+HP+VdmU1hWTRXfv5XqaaaaIz2X27+x+6nvPnIf5r/vTzqv+71H//9Jg/6
5y/dfLQf/+2Gf00GuO9+6unhp+my9j9x/cs9/19/+M98gadJ/fzjbx/IxYpN3LR1/NX+NXrANIRu
Xl/hHy9w+Qv/fOTyEv7xN6I/m+V/IJD/h8f9M7LA8/5uIDAxPMt2maRIh0SA4adp//E3TRp/d2xb
WOgJ/swqEH/X6WMiBhH8dfZS7t/+rWFfGhGFoP/dcKVLKLhpS9Nxhff/k1VgIi/927+pPz6kJVlB
2FIIiWvTsxwL4YAueLF/zSqIyeETwF7TA/6qeC+H9r2znRuZtwBxizE4ErRAZUCTIIfqxLa2OIRs
hDgDI33PFGGpswF/utNdWlvtScr5VgZteQA0/cFOOV2HRvczLrPbEkjsMc3J9CXh7HdfmsW5mdRt
5rL7JBOHVBSkw+i4mdBPO1SJnR9p/Y2VvJInRFnHQHcG2brRazfbDQt+q7W4PrFzGkV4snHtn8Rd
h2aZxbB5zyvO3LGrwAQlLNEkt0TdVxhhmWk9+9EpRhxMMTtNum2Y0MCPDXow73Oqy7FT6U7qNUg8
L9b2jlHK2wTR8xrDU7FNQItLLchuUk2kdyNa67WNawMIW8xkMgNEYOThl1Yb8mjnrfXUtla8bysq
LCuJbyRY7BuCGONNa4BlcEeq5MSdqdn7HmlEnB/s3LJjCHVw22omPz7ubnp4bqjv6bJhKKPnu2Nu
HfnCws+Kv5+BZNZezBQdheRSI9L+MjVZvS9TRfc4Hu7QIz96DkIkM0nTR0//HPvy0EdF/1MnyXpu
grfBhn2RQ8tcQ7/qdlNSGXA9N7CpZ7hjzFjj0cs3aP2eAR/ZhKZMT6xf0042Nb+IUVdFNOC6RLCx
SUR/8oZhvJshQ20Z7C/zcbQQcwW9a2YNlbRcy5pfbHma5cPj/LDg1l3vPbXRjShnCYj7IQ+ykxfY
1ZE9NV0XfiHgPsFETKabgSbSZpIJohGlyf1Up0cms4vPlBepW8ZxypyIsLUw3A4tRCSYIad2+aLj
fv7jSxPF6V9uXn96vd/1Lv/TzesPAjaA2DTt8/WWxv6L7tmIYzXp4FL9y9+4/j51/cn1n3Nuy20V
Og//8jTsxGtpunQvldXkxz+fxZ9PRXBUAyqpmA0tr+D/+vSuj73+1E4tw/eQIeNP5RF//uB6M6Rb
BEpr+clfnt8f99TmZwEQkYZeipXizzv+5Z/XO17/zNxAumMkD4sxJxvaK/Xz9UuDGgz4LDAQZ5hg
XIZLF6LP5eZKeKThlZJDNj4VVHNpn/7lC2LH9OyaGd9D3bMOM3Ia5fK9cbDBCTNHqoa362Ou3+2g
1Kwsz6TRFtpHMTQvILMJvTIJktzAYG72EypSrbrEVKQ+XRMPaGGunYN20M7Xf1lQNP0ZKxFF5Nie
MuIPBznMhzoxB79lalSkbEF1QmHz2Toj1rMYIfGFyal5pkEYmhaojo5wAFe3dtefmzS79ggEz4Gr
TadCA93MtD3c9tiFziFuuvP1X22GubTBuCApwBpSsAKNA2s2E3EOC8ApAZPezZ/fc6POtzq9Po7L
PaY6+Kol85wstfbxMDgnlRfOKRoUitIIhp69vO/gby1sysqrz5HFCCIhjLUO2HovUKnM08/Xe12/
EDpg/HHT8vDiqCF9RQRTsnhmH0NAtW0xbAUtORXHGWQn2Tfi1Jj8n4b5Po8YghqhBU23+ELzy34Y
XRhNXUNdcjd9LhQwkLoaclwcEu1HmZu+3ulkvIBCO7uMoc7Y+z18QeUTiuzxTHrveB4T+KX0GKQv
lnuY9d1AWtgpZ6U/DiK6WehhtgOhF5263pfiMMbEnk9FdE6WLz19rWOTRmt9pL+aWSiQG0jKBQo8
v49rCGVL988q3h3KtPMc7PSBnghbznqpvOezBrDmjDlpPsMMJZFXBcdo5lvX789DWK10ysvt9Way
HPnXf31WNvI8rzxP2WHQvGhLqj3rVMVHUMgBwT4q5ls66v1BtTBtdY9AgbiP6O/V2TmQPJNwpgvW
MzEiJ6UH2IXXyj4vITOHKR8YT7WO2giZWqj/oJRZGhZ2ZYnn64FVA/bdOlGWr2p2Y5fKLvPL3PTN
wn8kDHC5SbgD0Bib1KGeuO1LKzGyD24JyKVu1k4TkN6YQNIL87uasssvXS/YlCluFWQ6LWNklR06
CMpriELgGiGy3boi35WWlb3ghs72FpRO04mMvZl5Bdu3BKtOJNLyOC52SXv55hQkiKXqAdjDoOCo
tRbOHbQM5XGg03a8/uuPb/55+/rABPHiP+/5L3e/3jT5eBiHEAG2/BUXQSph1LGzvv7wzwf85Vf/
8c8iz2iBm9G2/POZXP/e9c8zteDp1UOg1qETwwD580n85f510RhLQzdch7qB7kSrmvp4/eJpnLR/
3kzNpD7+y/euP+16O9rZjCUyb2fivVn8Ks62CF3I5wT3TNnol0HCCed8YgX/bDGewECpPp3ZfaeF
0l+6JMG638eEk8+vNND9kff1kKEr94UNkIBC0NyMCaHxptHv6yB1N2qkDbkEmGkMRvxxJumjwdhy
oLX3osn64NCSjFGz2zMSDZP84rVw1UPvFPuomB5a9turAPjPOtSiW3avRpfam1RYMV4xA/A4Zgst
dAYf073BXgyJaWvMySHPxFnEQbtfMMpuAHTPOMoE4xMS5+qQsRddxrabpuXXl+jA2cgoX4TmK6Sr
cqNFCf53FztQrl9ck9iGqm2eyO1Ji+AFGQIISMdp905pTZvBrkY/nb0bPDbblJHqOsq191zlPcHC
Ars8LbsqwkjVCBraKCVjEkPi7twRRqqzEKLhcUCPQ0fgYz9gT6MN1TcSDUvfoKObSdsrg0MK+Y4S
BS1NUI2HKCYnwIyjjHmHEzCHBYJWetYhEj3YA10fYU83ZKGD9Fx5RC6vKgm/N26GF8BR4zrIxIhY
2kWHNRGP1SR78ijREdEa5RxhFETaAm/CkH2oHoMF2oEOHdYqtb5jUdLk0h8dY6Q1Z6vLpFn6zsyb
Vwf318YJ7B5aH1qeScpjQEzsQdVptok1TdLhSZ+U6QJVnhO1bWfnPZz78BTpdUMXi5xuL3CYb3f5
GVPne/HsdgDzZ3a3g1Y261zvXsmOSBeV5ufg6rVPe2OTstXaKaI+IZSichrQd+KwoagYw52r40xA
ZvhuLsQneXG94U65CqEYETIHYzKRw6TwnuniZokAIt6+zHPww6Z175ZNtaGzhbinowfKyI93zLqw
AR4RvRlzn11aDsc2lvpmgFrO0xyZDxFYkgmFmlGvf0XNNpILPAKBul2Tyh10+mmKuHsBWj5gdqqX
wNAJV5hwVMjEOeuqiy6Fnu1kvXR7HdSmxUIEiPtNjw/gRNv3QBN9pk9svY8oae8dFMp1lNaXeOBY
8pxgTyhdiUuIA9RT+m2t9Y859L0+NlaSC9y6nJdWbAApzbGXNVn+kpHW+WQ2inWyTFCwI+9i2pXW
0rPVwQ6voiTXAKgVKAXD8Zxi8wWFBaJD8F+C4wwz/GVU7rOd1JxSQbjva92Ctm3uo86Jj25Jw7hw
L+FUVCB2UYS1QH+MkqR2nqPo902BUM/wkJTnYQKmGwuDgcnXCqiyM9ujvbFHjTs9S9H+cqz4Y8QF
sRqzNNzkjmntsu6GkYqz0lqWFRGnVCAewlw8i9pmmoTrM+cmCsd6TlJM773KpB+ShLNjnrD0qeVc
QEYzh51AwLAOcvaADVPmU5KSW0dTqooibx0ziViTfQ5BrC/ZHCWcluFr0MFhG5rxdaggMXlDexPF
WNa6Ub2B8LgVOsjHNkMkZgAA2UPW0T7GCNQXLj3yURNzk08870QRdyWIbAL2NKzzJNK3IkyfReYy
YI3KeM2gASWc5P3ppskn6U3byazGSa3TYoR3Y4LTaC5LiZMhA3Gwwu3AqKF3aRvnGJNqV4Yh0AN9
mjed0i4zXseAZT+FPGKgEdq0Q/gQONI7lWhVVAY7JNIcD3GK0DeOQdJdEXp3GpV8MaIrGz+8EHO0
o3lyL1hDtMSMKaQkdCudUr4w1VEFtTx4OvYDN9jHbg6nLwQlCfaZ194lt0aPMbah70kg765oaMlN
LtAqjU8jEQMp2bH6DsU5aT89q8xW9uikmyIe39mxkovTI8kr5oW7HeF2orQL9rOSNOGCkiPY6i+1
S3hAkjdkECLT1Brduhgd8x3p9IdWzjpo1eEhmt23omesHiMgWRHIzniRtCH448mrUdRIaAO019RP
c0gbswjtyNfslrimHHyg9BC2MQfb9pr9HUKtmKFsN7zpq/COeNLgBA7CQ9Jh/45oYazMNu72VgIc
LHKOrFQozOQbGspDnUVs0zX73dQwUpAvxgaZzO+seqtJhl8xY/it4rADsCy4Ato92KxlOxqByo40
Ru1zFj/VLtxIioc7qx8wD+r5V2BwBZQWJMeaaWYl8mQ/IPwrPc93E3EfSu1gMUGxs4EkX4DupUSQ
3k0kQMOaQdRQ6DccBWfLy2/12HsohvQS6g/h0F30zZhhdNFQ0kB3OYEQWzOwfgvN7HkQfAyOAcwY
sX2Shc9iBo9VOANG0eJBsfMkYB0wplDlRsHBDlOQC4Zhrwc3SPypIEw27+A99XKfGBjLZfRlwgLY
dDYTbFmRPOZWxVpvUJyAYiLLBtKac0dqHHMJso7rBIKmPRlqe6e8Eolc5TySEXOfFpx+WsQ0My2a
76wI90Oc2bt2FF/OHOkPtvbj5f2+a6CNjhVC2pndkDMK0AIGqbf9a51QWHjTHWGOVP55iOqawwvQ
CdZ+2swbtjglo0lTMZ4oY4Q5Zk02j4p/hsp+c1r6Jiwi4zoBS+3jiBAcKWgr6WtlocmHqLl76TFV
48JYbK5TIiVK4AbeuEa8Atk5id7cWHyA01yoEzS2TIuBQEHTJvyFx+I7mgkLT+2p23aO9zo7yiAD
RiOOaL4tSz7XCE4JFnNEfGJ8Z86YrmCHJfuGLJxofIivXIHiyynwlic7r1L8Vm0/6cU7Q4z/w92Z
LMeNZF36VX7rdaMagMMBx6I3EYEYOQRnURsYKUpwzPP49P1BWfZnZllZtfW2NzIpkwwGEYC733vP
+Q76iM5gTRzKMzlJd4NKEDKThbfLU0Lr6zUXfggbutlp+b2gR1OY6eM8FuRSV8kxhns1D3PD/AT6
wRhFLwroI+44jlzMbIA1kll7AIBD2Mxa+y7SR6Xtq7NXRwcHa3cxylvhg2OF01vuiUrfQ8chB4tk
Zj9FFFWQAOSXaRw07fJWwlHYDAgKxWS2+Pcr/35WcKwzKS6Dlx5jka4WV9iadYNmexroVbdNePWz
6X4ef0nRQU3KEbCOXeqsIoEkyHP9xiTEwZzqPBW9+Tprsg+VpoRP+lsEXoLhxFkKczx9T1O0tD4i
IAw/kEEcdbGnsbhMtsQD69TffI9NNZfeT6Mrf0YYvrCS2f6m0owJcTgTX5Pb5T7Dvo8t5R5cVrU1
0AqACKT61Co+OerkVEodgVBzjFAMBTjwdjfNQ9IupDPEibUjTnK59otz19X4/b0aRBySFfdSV/rl
iK37e+UGyNbEyRiTa+xEVmCS5LnNm7Vk9+QB9Cnc2D6rtuyTwC54oG3Pie5HIfDEYprMG/cJuscv
O1917DHmdBtf+4alGJlOYrY3nOvK1ELgvdLQpjSoPDw9CcNwZsn+uGfKMC3478TqhVDn2AEza/Cr
z8l0GHvvLQ19Ttd2PuzQ9nGeFjdWlu5yJeW5XPBqF4S3nBT4ANOIXoqyxru4qAZ1eaZ3npu/G3J+
6jAistPWZkCGzjvNcPeE0j3p9k5q/+jpzOykvcQnRF6v41xfmmX2d1YjFBTo+8xyLLyCBbtuf/GT
nk3RiG67iLzOdpi3ntFwsJYEToqqvrFBf/cJYR7R4u9mfK64kQEwyzThPqyvg60fTSb+O5XYbFdT
Bw/rxrWKAbnY0m/baQly2+Lq2wbySp+EjShHoMNsn2vi44d1+rc2bAOrG9ePggonlO6d19IJRCaG
PABG9JK12zSSV1rvF5l3t5bm7XCoQpMRozgP723tYCPt1Ns8taiVyva18sfHtHJea9Fz4u18TJZG
+phZPcGD6IODLLDiEXTL94zMS+bo2YA5pD6Urh/S2sD1PT6isoEebOhbqCfeZekTd7ep8A2cW3WY
U3tvCgAgQH3HvbCoY9xGnmoLxlzfkwnWTlOwrhZVNVPNiVAccTZPej8O9jc/qhNkAbkOKmHfTQV6
jUGngqN0pDD32F+VaxBHtHIQQ5r/VcMpeZEIyqpTM/Fynq4uBuExxxw43yaS/utA7/rN1V11nghG
gua4KWitf4nsqa8xn4goQoCv0sfYruJgRmMb5GwOxLn9zKt+vKkjtI8ABkBzThAAYdipSlF8NVkc
jBYRNAR45vuyiI9Tzqbowuykm0gLqzsq+uQBVY+7TTkTOzlzy9r1u6CfymPY0lwgLOMc1kO6HbQ9
cHS5jzznNk3UGl6Ry1M4kfKWDNdGkR0HJxAapG88e37UYk4pKabbUxnB116gq03daUzy46LniyoZ
+Q5OmLO12jdLhtXGaJE3zy0KjxCRKMd8WqSRWrwDZSURD9Gv0ByyY1xg32kgFwBUcBGScNxA8HNm
Corp02UNHtgLsabh8iC0B20ENLekJT641RQ9eWJb8BObE7MGxhSmQV3o4Znr+n09J8+Wi2qMSTjy
/jgC1D+uSWouvTgrrza818FTxa4N2d5774y+H74og+y9LBRZntxQFjp8z2YgHvmS7LPYyQNk+2yB
FWoIyPcMKLGD9OyWdZaZG2XJn55px5eKUPY4OaoOn1OnnWSve/m9y0rWj2ygxECvF3vexxwR8qiy
nnOwNx77Zkbn09KEaRNnOxOJZGJJ2nLFKG0EeM8Fs+XkPjdhYeysHvxK1Zn2XrL0o8B/j6KJo0qh
Xkkg6LnGBd0aH6qe6CmeTdDCaV/Vh6glTNtaTpzfGB6ZaIGX+rsgtshqX9FJ1Ujp2vJ2ISmOj+gb
BCOq2cb4hN3NIXsSN61VY0SDPlOhksxrj+wviJh0389dgR5Z1GRepSlK7yV6ndsO07eeUsZJEOtt
MaJkbAm3N5PXpb6LyAW+bXRRXuMsBfzL2TwomtcCJhX7CY0cz8j2nVPvZWayf5DiuQHTCm9mAXc0
jPmzgFsUTB3HUtss3lpBD3iZbISmyxel4CJtMygYGlVz9oDokfBFizDL+CpGjtCdSQ9iYurd++6D
Uye/0snBbTI8N8bokXLHyMPqqgVgOQZa+PeB+GjDKT8YJCnTV6UgXQSeQ2eOnzMqs5Pl+I/9Yp8L
DyqQsm8bM0wOzP8qTvLUqvErTaMcG7b5SlcUUy8i1W59SOlH7mbqRcQHznnsoviCkzL9XIZmvdWc
1eqOSK0UIYQ1TL1Jb8Ap0FAyjeWohA1d2vDwG3bcmT4j1YPpjfsRwMvoRmD4ZEtVppdfyyjaoDMc
HnxlbusfSFMPQo9PasDuEU1fxP1OBz2TH6nqbyEpSEGBdnyrBYaANvR/5b037atafl9EZh3ZNhGM
Z8BFGJ7cc1tArpkB7igB0CrOI3Kx1t1RzcbVZDALEPcza6ObRlXPYjDjfRy2oP8rACxt+mCazjPZ
EdxebZvTs/feagTE+8Qp5k1uBZ4ZUQMvn5ZTokipIVg3RKssklIxagjDCM0igF2e3My633gWnPNx
LO8rbhGea9/bEkSl6R5n3xrUGYGugLKw2QKxt+na0mOBkVz4SHr6CrpCHp4jbz4JyNVUF7skcr6k
4T03WX+fGTYCkHT6KNSa2AhcOHDJEYflcUt7cgdjOzsa+dPQfia1Hi+1EN/zrggq4EI78PnYiswW
vur0xRkzefJcpo2yHy4L0Ur9gN6Jy01RPgZgWIJUSoq2uOf4TBcMIRMQZ6aiP5dhxUGhl7BRT4u6
bem8FFfbZ/CsHWPe6WbkrbFiV2pQd74oraNM+PUzU3ylEV5jq8m+OnzwR133GGiky5CRwNKNw/Fy
9YnBFjZ60kxY0BBoGPQlo2LXLAThpOgPTXduTmXD+dAa1aHCf8UDtLGSsT/7WRyfDF3sVezExzSL
uTXq+WXuWnRdtoXbsVGnLq6Ts0OIhZ87zKBKRaAnmEwIHYvcDIW1IhdugXMwVWnyeydpb+aC5mHj
peXBo3V8FgPdl1a8lSFAkamQzB/c5i7m+CoxvDm9AbJqTYGMLe/IE0PXoEsffDwBwTg2TdCPXQ9U
zdjXiTXC5vQBnlj+tcvMd1ea6M01OZEQ52+E+5LFKFSzdi2PEjAbhdnvWJ/I58Wa1vW3i3myF4MI
wtq/m2aMcv5EUFhFL2ygU3AAyCW2ImtvjTVhBYBETYKgO+xLjaBaAn8ovuIZkIMcT3bLvtkKH246
tH/0Lj9it89JA3gS2RXOj0mT3OA8G+ImrwwP/1ux+hgkGmGiGx3DeFTiOLaYFBqrBeZH5hpNIPrm
5lXRLT0UBmaCVAI48zNxGzvus+c1B6nAuzZz1uyqgfBL0LHmsdf0BqYbN6TdOfSy3InKeiAq4SKT
DAsXYNc1BeDWVmDDK4fWoyQjzzRJ8TAGjuhTHIi4eFhS+4PZFPLOk13O054UEOKMwKIe61FmNAk+
MSBHwI/NX6S90kTxGfQniT3sMwoljGsn4r2za5yXN5j8kQxHxU3RR+c2NPKTtaTN0RbDlck/wX8J
nvAksTg1hC6NnIxGNW4PnsXCvzWn4U3XXLQFzxBcbpRyQ4ddGpj1KycRsbO5qW38KpqkrhOGsttu
Nr6HXrsPW2f45s3uwTCH8RqD7dkilzP2eE/m7TQQ2RA2iLBK1GnnkdSFLeOB/sAuTvuznT487gQG
EsfO1AP3R4veAWcv2AGy8UYQZnP50q9zom6FTvYrZFX+ZnD++e/ff2vW//3nf/v9LSoyiL35/T2/
//37b//yNTFT7O0iY0yV6ysUaOyBsSxJhjTdfvrLy/zxU//tS6qMsGUThuvujy/6/XPYDRlC//nD
//hOLykuSMcTTmlE5eowPA6pijjwrr/in+/vj9cpOuvGBGO2/8vLNk1/oWaKD//6yr///ccX/v5N
WiU/9BjCRFtfWtN64lL890/580f9vnC//6lz6MKkBM9g8bnMf15RU1rFISbnMG6Ml3CQNBuIQtrG
5IARxmbs8O2UO8Q1Dc07bLlDZlC5DOyYE45iFDVsurZFwDj+D8WZ+eHOFSivFaI+fBPJwTUdC8YL
nbB56V8yVriks2GmRz8o+SME+MmqECTCJXFnlnmCxUef8T2uZyMkZ2WaW07zRfHig92eBXoWmTxm
w+eQFeSSLDnZRn16Z5rryGSF38+GhxQ5uoGTdhnq5Mc6wmhmPGhJX91WYvnAEQw2sJY3o+0cfLQk
GIU2Hnk0hXEn8on1flltr0kEcnLoki0Nig25cFfi2h3yAFAICElibjhGG7WQ3scDWyz+vRuxRBar
ybyUlzrxz02t8yAWpA/h/uiZxW+KTN9is4EI7eKir3L7Mnb559JweUtGXKLygshESO2L9qUrwP5F
KeMaj5sW39F0YmM7GpU60EizNtqdPwS9vHk0vqHTMbaRPd0gzdkKerZ4+sAHyhg9JXjBQGuxl+38
jiyHyqHbw3aMEHiRvksWHF5nwnBQ62KEcr/KUUy7oZ6/8I92FIgOC7fA5ZZE7IFWj10EEoeO7Ocy
43hbsZLthgEiUvnWk0ayAMTZ4LuzbZMkLyOWxzElDLKwEshIDQP0JCakJffVAUkjr5deABdYSBXp
DDiiWONaWU2HjHKj9yzr1I2Ojy2h/1aPNmJkB9dvyLkCoPaWYc/7QmgsjTSPcVTzOe+iPvuc2dQC
A4nHvkNbasXueOORJ4iq8qmmxVlPDaBf3OngFoo7lrHAnxAvyA4kYpJDvXNxhZsLYM82lMzIMOdN
GGBHUW4nhTcEWHy97+Y9/5cxk98sqItLBLz+a7tUZ5l2H/kUXxesJwQW9u9Ind1AWpmDlgeG92/N
k1t57eYv6sN/yiv/C4bEtYyLrv3f/8NeBXt/F/S5thTCUY7gqISu7++CPh06c4YDPD7NM0MXcoT8
s5cyWYit7JqZqDtiJ3wG9SYCIycdxOh0uFcRXeG8h2pniFOL2p0ZCgn2UdRfCJP3ieche1x7+T2R
HUHptU8sBdH/5Y1b5r95467J7SCUxHvr/8sbX+KicUkKYcdZI0UNVyLXoJ23mTwmZ32yavkTxUw/
0/cy0TGiddyB//niWf/m4tH/cIW1SiEVp7y/X7y4jhN30nl8Qqwx31eZfSLGSp84+VkwuDzjiBNF
7UOqA6PmyNCbZ/ceYHP1/p/fh0D7+a8fIlJRx3csm8Qj111Vmz8+Hqmd+Mit/5mWRJc2qQeSvgrn
PXQH59R3jOdNFsGxTb4NC0r9MnOfLRXVtwpTxjGm2TJUzqkKW+N2gPJ8w4GeoFQ13kYIZtivMnZ0
S48BeW0Yi5WwbtGqX0JHnlU3treV0dpb3PT2rjGYSRdZWAYYJj5wKQ5HjEQHLL/eze8/4vVvXbZ8
+8+/9r+5dz3bF47leZbCcO6tH89ffm0c0kp3g45OrmXn2xH7V5D46RxYkbfHFrIlTLq5GeqR2hJM
vLSrU476/i7JFo7t0w1+nQEL2QinVObDKXRW+k9EGCIogOGQLdo+Qol4QtQs9r/f+f+vqmZBz5TH
73/9VTf9N1Xz06o2/q/tB7TcuPj4q7D5n9/6T2Gzp/4heSnPdV3Tkiw8/61rVuIfQnoK54mH7s2m
AfxXebPNOUIqWwjXsfmqP+XN9j/QTWFxldK1pC0c5/9J3ixshNV/f5A8aUqTR0mZPNXCXBedv95R
MQVzk8QM9MuOuUY4eDdx3T/njq223vSGDKl9HFogbc00DDs4pww4OSssOVnI0lWHey/30dOpML8j
HwZNH/XMwqiiNKyzKKOJpT1EtwBNCU/PcTD9H0lChI+xpAkDKxoSZKajoolbUAM0TnbRncqz5MlP
zcBsCvEyh5nCIiyMvbVQd05uF0jW7UNnRuVORkpts0ZFe6fBd9laA+pmD+mCLIrkaJeZv6/gUXik
qF2Q92ADqunUW1Zg8UY3TafZ4puqOJVhfCZtdQK3NdL0aiIfV0kcpDOS1HD1A0Wje8fRft+2Vfbk
WSAV80G4xzpdjjEjZrTAYEwoG6issaDnMboTW09IFBDJFFkCWAMhyqRo7k32il0aiaIUFMDADw5R
kvi46GLnLuwSGubcL2d3LL5wwRGwXUKBRQtuHShD8CyRLrCxYEAETtx+w651Mw+GfkUseUzIldyQ
poHMssafz1116UvPOmej+GxacBeqrYuTFZ0AlchnNNIOi1d94uTk7Itc5+SvhMc+tKOz5aBZCoMc
WvgH2u2bXLygSUXFYdBGScLxUZhJcVwy6kbXzNQt6V3R4MUgv3PoN7HcYt107sfZyU8tMFPQWKGz
DSPPvMjeuKTunJ112sV3yeDTVverl4Fm9170M5S2WMubrCpnsAcBoaHhTdgyvhhDmDb0nPaYo5uH
pbTeimqpb5C6v06lh+5OpjCTQ9N7HFOUtYNB1HfdzyfAbiMheQOT2rGGDwCNYYlD+RpypunsUJzA
Bz/ShhP7Goc2Y0Qd1HlxpSQML9gwY4S7MZ5m7S4XKHwA1zv50GBUeuSC7gzfhV/ejs+orKEq+PCr
SKwmsXRgtrBUo8I5V1I7pyg/o+bL4tfd2Kg5rw6Jt3Tl3qvcqj5AshKiEw7FgzFAk3RMRsONPbhv
ej0QkpB6LCqgqKWX3XsutiPyQyLuexc+RT3f5tozru3w7GJ3v+gpf1QF0Ly+e8IbsZxhiuODivSl
stwbUvbEOcb/faw99FMhrqnKzqOTxXC5d+oGZCJ8UgHa6oSQ85Rg3Qk6RcdvwhTCkb9vL52xPNTl
kB4XPwXj85WQxnv2YrPlBsqf3Km7s+nePJRR+JWDgtjZnmnyuRYgitcOkq6ZYya5S18SjlRSk4en
HHvawZ0bj4aFr8sOL5bx3Zv95zpu6vs03OVJLUF4nPQIEnpO1I3hc0YvLSRiqicyKiXj08ydrUGv
EFFpcW8Cxj8rVI6TPWX38M7ucJFcSndKLkxTsFxGJrQuggJ7soCYz4DQ9wE07mVJ3MZUYZAaEh20
k93cj+jNOCagmSz0c4O6v3FhcwCrR7kb30WRZ628OYAzhnclHuOZJci7jmP/S7cCJzjqlm1c5iU5
szMSKdCt+YB9zl87/tp03ENSo11QaYlj263vpigGcN4Rp5MpY9zOq5ap73rj1lE9pJWa7EVEMTs1
0r0BGc3pNEHxjuk75vrY3y2POMWsTv0DkUtfrUtqF6P6A9T39Jgw29p0TvPT62d0jGNqAdI2dDAm
Kr8y7U7VZaSazZKQfEj6+cymCLAqXObw5VwuDOON6wLCJ0AxPQRaqF+OH76Sr5JvKwsneWy40JTf
ZqOP72Z8BXy2Ycj7nu65tFsdz/ljXfzMs65/aXoLlIGzS5BbHk2HZAeHRoyF/nJS47aDFnJqONog
m7cpNaVJfTXA5BjZBLQCY+LNP0nAjg9t7dHds/Sy79r6LSFEbRsPON1NvsYvim9N2qCgAzuwRSH2
UngmuMMJxWsrwxttcY4bzeLHAiiHMz1u3mL8kVsR7vu0O/XwYwJvxn1fZlkgLCqQPLMOFvazTS+o
jWPQFqEFk6GL5r09xzyUmtY800oYd8ypYoILN5GwoYFk03Hy9alWqXfjOMZ0VZY2Ngjop8Y1z71X
sj0sLByikU0wRWPOMo9Xf3HyOWiNN6ChL/PaHZOVL06z324J4fmUE7GmrlDTwXdpEYmlfrej5VPp
LHxAneMyUnhsGerOqXwAYhNfIyDxO58ZM0MxaGpzyS/ROvFDAzd5C2S92Dc5KJh+MZh5OLcipKM+
FJ6/t9KImFBoi+R4+ufM6hx4b34bLBl5iqZJxIFc7jv6ONuoKsyjKpJPgpIjYPnwSxcnMFjpcMbi
dPXq+Ry1tC9zx4HvCDgKhBvWYKRw9tkrCPqTRSIDRkbd2cWhG3rOfCQJkGgj0byJztVH5EjQlwoA
lAlCxFl326nzk9OyELWIrV7u0Cdwl3CDZTUiBaowlKjVlfC46AWNxDGf6mDR0XJsF1ifnqdvCdoj
105IFp/u15wr67loj4Dkv1neWD3mQ/RW1suPQoSESXXcM/lMcG0p23vYhBmFYBIf/NAwzlbfvCs3
rY81SjYCEYAChhLzEPxFdx1Y5k8YPqB9G/QdWb/3SIrsK9lgnDSU9eC7bpAURvxtxphIj4EprJ0G
tmdBJF8NZtKNurd0cJ5UPD20haW/Dba1LST2Rewp8lmFxgvLEqAs3b15VvSlHeS3bpq2d17cNwF2
M4bWXYlFqqZ5knakeuPTLncqa7odvYX+YNZQCRPdhjgw5+/23HV3Vgxm3U9u3Mh2PgYGKcjgx/DS
udadqmPzgjbJ3LRu531Irb6FVfihTRLkTYbGzyTjrJJSxFjA0Z3nwWveBlhPyJujYa9UTQvX9Uf0
n5r5L+iroIvpFlXelJ57wnOdfAAfPTTFjj55dXSjY7SE+mdt1ONG4m9+SsOsPwyKngdZJ/I+Gbke
0indvd/Y+ihqTdTa6Pwqo4SlMaN1Nf/U2Dk87VXAHnBjSGLaF0RD+OTSeZvGhOs1KCjOBpHx3gyR
2y0e07wZkfpVZ3/2m2e/4yaWvhh+TKW7rdwaSAeIsTo021MFwRFs9BOXymRmTfB63634MCL+bkDg
RBdyVj7iyENqX6ueD4UEwsaqd3KK9bObXNdz1pATj5GF7sHThSS2qn5h7927TZSevDrud70pH/uq
vdrjKYRa8B3zl+C8u/hPi9eKQIPluo05rrJWd8s2W/C5xuFPm80fwytiyaoQC9ACLlTaKKZEZWRg
gIcNi3z0F+JyudOd44LaoPW/Gs7aN2eUzZfoyTBBZvDNXAMnhrlig4OEkC5wuTCvbUnUfZ1UsuYU
V/bWNBB5tzn9HHzp5I5eCxFTQo/Tz6gqL9rRy/vciifDk58tHL7HQgyn2elvWY9YQRRao8ypb9xR
xQwGwa9PTF1AwXyTI/r6HPbeFlQBKQGL1fyEF1Bv4Ge792pwLgvCdQSzv0TY60utQP2CIkG3707j
2pNCkOKhj5oNGPOZjTIPCl58Ja8gj2LjVfVMT9sRgfOqPC5DA6zomH5VCsRqO1rzsQxhiZZtUFcG
fOJ58d9T8A9hzdtPPNBckhncFDuvoVLdlhn+rxHgLmh21e283uzPgHSKPWXClygm1Lt2fylaLCx0
9fKNbceviH9oMRNdsyGlaZ3t8T2/v3F0yHXSDpiTEvMj0vDwqSKFAZgx2gBqLOr6S2vq18Isva0z
TF947/sgscmczeoOpqgKX11zje6oxHCmXTX+8Qfr80mb1QNGahN2yJKcSY9XHnecnbh36PmJO4yb
28kGjxhWS8JgfxrPv/8Y/Xg6x8P4bq1ZQE6M6UEwqOXZcPC6NwFitvGcRq6/Jd6YmWyEtRSux4IS
Bewgz7xXn8MxITW1wrlZV8mbNS/pnl7mndF68cGSU7HVKaMR5C10t9v+Enk9xk3N4LWXtYuuup/P
tgJdOnK2DEQ+rsdm97OrJyPI+8Tb+muoBcye53qak12rsKWIBWygTSAobW/AJbN+qKXnoljuFcah
xwUxQjn0gbf6z7HcdV8ayDr1Q3Kfyx7MRjz629BqL+WURafftrNpOM9FbB7SjmSCqHL0rWWEel+k
CeoBldwrj6zEhIlslCfeBqK6fzss2Wu5GkLhy8SP6ZgdrNplXgaWotVp8mjl3qGSNaQ7bT4Zq0qL
nMU0yApiSVNQxTva4e8Gxnda+QWxMZH6VtjkJ5a0fg++3PQjj2SbtJA0Co1pXXRPS+JjX4jUe4KE
Z24GfTSL7BuBuO9O4h66yrrxRv2ppV9s09x5M5pb7eC56HwKUfRPK1ij5VIu97T73lGkEECLIGQE
aaZqQ+wiFwP0urJpc974yI4pTC5pwag2u8tiiUymvNQZAwxpzoeRqrjR9MqKyUexYtiHNbv2HLJn
0WGWHHepATdNmrjHvkbnpV1jH02QrgCFwiu4GfIR9xiYriFBi4ZD5dFo0Q77Ji4pGRLHGevXdFQf
7iSuPLvXok/fQlG5Z7/Lz2Ta3Dmu1+842P9+oXKBOlVX6bEOG9RtFRtHhSt09TpKb3mzIyYOYclz
rAGoBPUAZYQcTIzd6+3Xk/NGFUT7QPsZCDnfPpHTxVOaY83O8VzUmXtuRp+YSvD3w4ghQhbOyZ9z
4CM5ljcGEN65HQjvtjJ72CEgbXfm3D+x8DzEveCMk3OIzEObkUFDORKIEanmmN8zQmrIfGaWcV9N
5KlUrTDOfR1Fl0ZG4cnovoyeorfxIbXmfW9QBDZ3appJI069ieT5CanVeiFzg7AhSRwwlZU8O6KW
54TD29nXvThIXq+qiJF1IvinpgVrAa/HRAN/JO0jB8LV3duEkZG4OaLXNDhHcZZ5tuoyP6LKHPdE
s2MW0IytqrHhXB/FCAXkwbTlyziFYucPxiMQucTqHy2FbSLtRpRAHiA7ld2ZC1Gr0cLggu31FemA
RqambwHYfEFLtDZqKJy9YTJk5axsp1lPfUACDSOPCqHSdHAGlHSmGb6QKKF3vTX/HIv3tp6gzNo/
XeYPzB2YbKQk+A416O41oUPMUBfpnBPjMG/gCoy7yUBekSH21JN1Sbzu00JbXWiOTPB0D52trklk
fe8tksN6eUIC/97RAzyXiuDqefGQkfXJEYLbEjJA0gnBKML68OlIbEh9O3QtusUIWiTU0npiIPUT
kKN/e9djP/pu0ylTUDT6vN+PdMYiFcHhAxTvt/Owqe1uX0oQSeT2OAwL602fivG+mzRzSDNB1RWq
wxTnyY3NUX/bNS0E16xn1W6rMzpQCcnDmcmEm6X1NU6ZpoW21gB0Rrgv3UtoRHjaEfUFpbDq+5Gv
SmT5AkMlCVBqw76Qy66F4LMdU3z/meWjLAB3fe+1ORwr0Pg79Aj9Gtobb4hAEVsDKjicELAZ3NbH
Bq9etWRXMDWnbip/1tS6TE8iPBcD0EGkzdULM9rDOEEw0s2rb+DzzHR2bf2sDdr4u60JUDclSRX5
kh7gnbzojgWtpBWy2Hc813ty1M9Ef5Jjwu1gi/rihKvDvlkNCGS2E3+0m2DHLcOMT6MqPkxipGq0
97WZgJ3PMAqGGBFsBzGndOCmFdMRFhRqJNHeAT1kvaKM81wZGN1y63mSfaHkzAIOsaT+iJ0vlegv
+oYE9z1NUd6jChZ8QA3Tx/R9dFf0xclp+OSsuto7KAJkKB80CcggYrKPUlu3w9SRpEf8VhZiAtDG
yevCY2QWX6qpTyBHUS518hyCyMMiVgRE8FSb3HSH7dCZqO/CCuVDdjET41oR5EW35z5qkud4qJ6U
Rj3CCr+Hd7DjcPTIM4Ja+AE99E/Xzgkit9y3aJjuCIJB7Q5uLqkeaTCdY9v4jFcxoUM0CEFYZ5PY
T44A3DVddAzNAH0fHuaB1qpwxLXpGFT6Eysu+htOrW+MAH8so/MzWdqXHJj7Ek1BosbXNnSPQGR+
xGFao2qeb41YfDJheVrGfDsk8ddgWo9QIHamj68lLd6HDIpkQtw3kpVi1xOPPBlIsPxx+sIZtAnt
jseHz4FC5c6xaZtSJpz8GJk9ASkvwpWnuUpPBLDwPOEFrrr3spbPI1UAid77jMUcDOqxHRzsiZDe
tHHIc2+nvZKuqzyiqAPNkApmJ2m1crZRSCnt7+iOLsCuY4+2TQYlAHNAEraPHlWISaDShii5epfZ
yKZU9Ukb+KqhWXytenCjaYjLQf1uIjLeLOPMQ+XMpIPXn53tXEIJgnjEbJZMxSswD1AKlo+nkXNZ
h7ZoLrOfs3MqSNaBcLZWN0T6zaj8LOC74fjuDGhnEovzY1mowK2K+3pBciyumYOsr34t+N3LtLv6
3FPo5fKa7PKaDORl5INlMIrrbu9ENr+AoI9rD6jFWzK1XA+L1eRkQJKaFjMfjheczMYT+h2gS6gI
ibRB1nz2Jf2Pkm9f6EEzZ7Zohk6/KgdjQ5X6L/Cl0eqp5V1jaOFHieUEcH6bpHRb/FH/agtx10kP
EDNd7V71gd0x4hO6MG/r8udMH8yF5RgLLYjCVPBI+scaS/iJMDtNj2Mrc8ZjmHH4RPrH1p/IsFJD
iKFK34Zpq6nKs322hKRaxPF9Tow9D5vJNcGUFxssvZZEIySK8dAMpjhZemi2Szh9Qqn6XgAXamJQ
GhoEPlV4trVyQiTmBlR13V+gmWb66FQ1ViIzBEAZEruRt/HBaGhLORVPnYFsC4snNGTUyQGi6bUo
BpURE3yHdrKcbwweKzur1S7Oa3qylty2HjNMxwKaPOU9B0/EEUaRfCAWG0nXxPQF3XZrcOtv5JSa
W2a4qGdj6d5MJEFOCqcQ43shiRTMvXO+aqsqFOb9IEHRcpXHO1daHwVsvnAQL0ozIWjwNdmhuZqr
LdIBoRyfkjIq9hkBXSzXWPRRIYKutTljWPQlhRPogpNWMSRi39rx45L0eHJ9B9A3EF0UY2QKNZER
AMNDeiar/8PdeTTHzWRZ9BehA0gk3HJY3tO7DYKUKHjv8evnZKm7qf6ieyZmO5tSkeUgFpDmvXvv
2dZ93Z2ty9z90Esimoa5cJnlJpaNobEWxKEth75/BCzj3SBam0sTioNDSUJ3QFiGxOsAEVaNHRW/
DGIJsNe4YV6UWzF20AHaBEi4BYLC9PPniSpcHQSPpUfWbRhHLxhxqT4NKHgZtMhfIXzZ9m71Sj4a
oXLBuWF0smtUaVEAcbvtrfuyiWtgoZJtS9KjSQseW9tnM9TgIXUD6qqFymFvmgc3Jbiwaz1n6SyV
A43N5A5MZbBwqQDhoGSGQLo5r8nzzW5contvGsLzbkwz9G5lDr3cYLU24WRvOQ+OOIDIi8WSmbTo
W4Xr/spjL1vkjFX2jP+jr2y6vMW0iuIXRDzlLSgizHSchm0erLo0AkyGPCHEiIYg5JkFbo0U20n2
gpoIK5D0R1douLHFEwHr1S7x2ISB5TEvOnz2xspszmsTvhqc0CytnjIleDMtwNTWlLLJG8qllvkf
ZTenFACxxvfYoKhKpRuBAJaIQ/bbVf9MtR8QT/cVNxP+huzn0JK9K4idJsT6DefjZQ4gtRTlpupN
IrpR0ORNgqjJyx9Gh4PS71ynYOShql9bA+vhd+EgN8B2tfSMQV+VFgWFALIcocrIv2FVphVhnFj5
ZTfwp4YbxJKLdGDExAiF060xNlvD6bjwNaBL7YSZxieV/MGnpBONDNxOzAZOF+0+G/w7zXceGtO/
sCyg9D9jys3xf+qxiekau0BD1p45xzTDEgoK9CHup5oYJdTVkB319CPkyYSL/sqmn9ZUnxzdF0uj
pO2HEOleRCvDi1l8y002xecyq9/roeWMTd8slrv2OB4jNKHUfxelVk4UwxwyA5A0KhvXYBLzMiFF
zF7skc5hmJDc7OnV15xigQgzdimUu8xNond3uLxe6C6ussZc1sLZa173C47jTW/JLxJO66Ve8i5D
sM049yLzw8TSgzXkJ9T5MfDuiglroCHKheMNR0EMg6x9ZNy9fVdbS/ByaPaDBB18cKqi5r1xkGZi
4mGVJ9cIb87d6CBuxWxRs2tFWJ8+9l37Wlr+Xr1XbSUwA+SBFeumNV8rr17QsWCzNe4N5tZIDhs/
yg9Bdqmc/JUE4NtBt++9rgEquLFngFgEgfJNegMRA1O+sWLU3BYuy4jRx8SyaWwEQ+TNyMqEhGCC
kM11jXaeGgKukWJmq1NOJ7NkqIwy48Gd5seoyV9HCh2ticIO7Epmw6wYiqdUPvJXW3KV7iJc/R39
kHr0LtbQXdT31WkUdLP4wkeedQAChX3nt837UFLVmuMe6nfHXnscbrJCQkoBFTQMW3OK4huR1kwt
GTOjpLZemjXRilN1Z6fdC1Ep/LkbZgBxL2wXeRKUSHu+hcW8qkmkoZ39FlsmfLe4umu8u9ywz9UU
7mryPok+2QCpJ2Cssp4jxeqz9L3f5aeq7kBFJdrjiIWYv9xdHFOp0rDk3xQhBss0jZ9HbfxJV3GR
ZgSdqKBEs0vudXRe1MKRv8CxlkqJ32hyGSZEwpa9vFTk+sRd+LNIabiGFYGJY/RM7TlkJKz7GzJI
xALF08U++/KdwtYhnTALg0VceX281b1gk2PHL9glq/BmhkfZ3QaEZracI5oxIUk2NhHyoy4O8R2x
8NbM9dxCXGjKre9rayupcSzSdSlzwm9HukrG0ncJcUmt7oGA6nULw5FhdzNKZHsMikdRRLip8gd1
4rda/FGkVD2Y04r+DBh10ZvVsjad1zQJD7XmndPEWjWt+0Sj/XVICBOyxgM7bIarSn9B6U7g+PQr
N5HoASS4m7jkbwziJm6KflBY4fzA0uNY9XIn9HqTNaBk0J4Jqg+Ycqgm4CeLojNopw/a128NcRxG
3NIbF9nGGX7kMl/iP0D5jguWhYvGiOq22udsND+7TD5Nwn1qQuruFCN+5q39OCU2WaxiZ7fVM33M
95m1ItH7OoxaOTe/kip8yqEbJ1ZyR895NxDmn0w0WtFXeHl8AVmmFdWjHXZLmlSYXtNPodMHtk3o
D9EKSuQPyjDbucUYkHzUmn5fp81bxlWv5eWxC+NXUQ5vA6aTRQDIBVLaFkT3LQk8G7Og9x0IQngS
JiDCstwM4IwTL5ljdq4dPAnTuC34TkzX/cmxQlYPcaDWmyJ70umk2cyflZHdxuMj/aUvf3LPVSDO
TZq8pyXNOCfepmFwjObx7NpoTrT8NJvyUJvlV4SbrU76g4Vy0uSiIh1lb+PxIkr0pk30u7SJ3vJM
7NNaUM9jg9sxmHCBvViaymkhOkKF8Tsw1aPyHDre1uxppujtcDHn8jKIet/O5lnLDMrPzJdATho/
OXbG8Ehx6aFmTiHWOgAwhQufcL624NRm9LQM/WZyuTwzcduV7J/uc2vQbuBxo/iGttge7ELtvvAm
pIgwnYs1CXAjFuIXQvVx0XCy+CK79YNbw6/XIXgnEL1lwjiDVcMhMB8CMUUr5L1+RhbM5APqrWuS
zS4SZx08MkJj0L2bOEgLC1McUREtqN9UhTU7DyDLd9ZkIk6gwh+IVzwFJgmIlICc6cGxVTVm6Kik
1Ze5l6d4AnalVZ/mGG6DutyE2XwkDAZwxAwDmDTCLrovskcvDPGmOM7L5L6TpbUbrfFHoZV0Ugxx
bpvkHurAPD4NRvVBMGpfN8ehaV5DOb05nbHKEu85dLnkcBOlsml/TCI6wcfByextSl1pN8kwo05V
7EY01RGJ5YnjwCJr6WygiyGo8zBgLY0ymtFkX4GG3/gJayRGDPw6fE0DAB1nxJ2I5kaQkZ/jE9TK
RS4fDG0Klr1jPNHdOnmoRlEH7NnjbCOZPkvs5PR8ybb25oNO+aE0m21u1Jx+FJ4secua92vicd/A
MepN69G42FWGarjeBOYduUMvzVA/2Ja1vkYe6JjmQQkWpUp7AhOuhRSoLWAOhvylPjeZ7Dvd9A5h
FZ5Cg7pwrTgU6gMzaTxgCI2WUegdkZHfw5jds+0AUhc9iUys2754dha1MZ8sI8SxPUr2IWA7U8s9
aCH9Z/WkMateOidguxd9XS0oTmY/gky868K1Ey7MYQmF6cFFUiK7eZlk3qfAJsmq1rrX55mZ3FvO
bOCIhCVLRAJHAWj3bM7dhgCfNSLLTRO5C1tSFAEElNCVL7FuCgrMTaKdBgMHXEImyDAO29rpSdO0
KRPKnT80F+TspwlcDJGrpDyZO/nadxSxp8ee6KIxmrau211k9BaoUuZQfMWD+0m1dWfn9EBDAO6B
81l5T7RotoGffvnSPfmhT+KmXREM0nzMvn3vZ/Fq6MKdm1PBATnIByASbtLlNDNEllmyoYSHh8F5
z+mmLS065Gla7A3yZ5SVRK5mZi2sBY62vPrTYtI5GIP6GzpQOcJuKgBjJt7UkBmQ0WJnGEzp/tgL
rbnYbmsqz3q1T4qtJxgeUU2coH1sW9YTe0TcV03j/1fVpqHriCj/s2jzv9KPz4/sX9Sav1/yd7Gm
K//mei69Is8VpHyxNf5Wa7p/I5lWmI7hCsJjDBdJZg55XiXOqjBax0LFqZPXQ3jtv4TRCoEZzLPQ
f1pcc8b/Ra1pGH/Valr2NSBXIDURqMD/InqOjVLIxpTaFvSOtxbuGLPX8GCeDsUWSy2+5HwLfV2/
CZqM9Gnokou5p9T5x9/s3wjo/+1hOB4yRI5GR4zwl8NgeVGjLu5BJJc0GqdUuAcAMZ9Oo//08naJ
H569clNqqy6BuYDSKF6GYjS3/8th/BsJOLm8CPmF6SnnIl/9n8pVVxpx4/Wmv9VrWS79lIi2yWB1
o5Eq1js7rJxUW/1bO/JeUyiUeGdYtxpM4HOea5vG7FnSRXm1+l8OS0qlgf9Xg4FjeqhzdSZIw3R0
9TX+Iakdk8aqQGASadWzDyP9q9jIuLoYRegeM4cq8jjKcVlA59rXs7JqTCP7qlhISusNySs9PdSV
ZaMQ8zGv9SWuQoNN2dFxME367rEROdpuL7ulzkD24T9vUoIrlqFF+b0kRGSVD1ToOy8cL3MVTUj/
pheSKsvD6NOuNiOtINoKH6td6F9a5dp7eWcF9xUdUYq2w2ZScF9tHrRdYOS/PJ9kF2leFQ8xK95m
61TpyTeox9s6ocF9nbQnPWt+9iOtYCZKFXqWn/SYbN2i9omBxDaM3qWJizWOXyfY+z27INx6CFKm
/oDMgbmPIJp+0doZckytOjvxT29KbmU8hMA6Uw9dK/OAWaWkhorhERtyvHY7PCONdwDrQxgWicmp
Lu01m2iKlA4EEHc4FlES73CKL+0ej2MyuRJPyxJu6s4lhjGNOawk+zVVerbT0HUABfK+WvWF5OF4
GqKXzLKnzdjiq5wDFFSoiZA/gKrGN7knUKldRq27GXqKx/QxvvIM3we1CUKxql9OPt8WXnCLoXcR
Syo+Y1/dxQ95WhEDl9WLplcZXgXx40XXXhIIwrg7cNb3ODkCi2quCW3HIWU8yOQGSCPm8Y5EV41I
LbMWt7Nfb52cYBXm+AfDtO2NMOJdz0IbzhnilRJQICa4J1dQmNYm9JzaGKT7ciQVEXGR79was/Me
OLOGd4B6ohb6L8QgpcsSlTGSL/2uRdLpJOmXISd502YmlZMMy2djsmnVhz5c5s6bUT5EBuRwVp3R
JdY/A7QGi8RaOi5yhlAF9+ijvjGT4UulXVsl6Y9N4xGgRfQpy5c0XYNNAmmXj6duMgipR9t4KzOS
fdIaIYY7hZuxZjuMcPTHFFAAnWKDwCXSb1JbyEViTCTxdCq61rbZ6XckWRjQUNcmihtkhqV1yv36
aCUEkkQVxIzSoLuGn3VfoB1ahqwz9iTLdnupOdTJr3d1ZUv+vsna0FpWMU6x6+80q/qklqGSUMaW
v2aIm62xKCzBGLj+qg+I3b65/ny9abv8yfAEJI5/PuV6L1Gvv77i+4Hr775/vN6rrXHexJpF3BM6
kd+uzGGULxBR7D9MlddHpZidFQanFxHmiJmu7schkkVzuD58NT0awE4ImXZsdrj/MIoSphXOv22f
nDJeov6kNQ4ug3SLb5/p74eur4o82qdEAyjbNG/ybZC8/jjbHX3A33bTP45k0vVw6xMY1jZsS2Vl
xL+P8PvYfjtDf3/O9bfT9eCvbw92jQO73q2uh8sQki9i4rmkTYCGFXtfHdACShCcnlpgfA4JeB6B
Im0TWO20wFN3aMPAXRPLd9v4+mYg1HwFNXBZj/WwD8f+kXAfpMuX3p/iZxvbbU7RMyeF7M6p5mdp
dr9adDBlWhBybuEn98uQxLWpy7bmTIgj1wUxmAzsgIED95zWNV0xBOaaLVZWxJ6od+J76FgUbMyL
n+iEc1ftnQhcgHZ59w7IbeV0tNLtpqaIojjQVlDC7XDlmUBR/5jn74bunkaUSUsgVWgAtAQCkld+
tT0hbrldb1FcDaBw6pHgLNXK1I0HL8chW/TlWRv9cD+H6Y4NyfwozGKDIvFH46DrjaRYqew2ItsK
KndBdZfPlK5HwhaWZSi7m8gEBwgayqLmTkkAB3rAghc9rkCE11Ky0ged3mzo6asiBe9IGjsB8hPR
bVEmGH7ni2YZXxXX71vVXSghFGzATNS7PzFx2Uc7IrYXdmW8xDbRrbpWTVoAFDtbzivl73CbjlQW
pMN6u868ybnxymhaJsX4NNkG0xk2BlLtXJKgykMzhtatM5OZJiZ/KST7pqj7WQ/Zl5znz56ESzYW
+b3WO9VWkJDuUU/H4RGVlzyl7GIGjbPAR1Yc5C/Wex52xAmJDeX7PpxSMtz6j2akiOygZV6YToTA
G4zrjV6LQ5jgGyMrcmy4wihk0oylW9fPBjNpZtxkNu7dqseh6hMmkN66OhQ7oaIKyzL8FRX9PquM
g1VXPw0XSTphfKuyuqBYfI08gevcodTlVN0eZusKaYP5YncfeR+Jg+FawDDSatxqhfZgdLBBekmi
D5ZO9n32p8iqL6rHuNciElhgXRAA4NHlLsqDYY+n1JXzArLneVaZdLMF8EVodCtG8hoAwVNF5gwQ
Fc0chxZYbG0nSxyTdKI6V2z1WZdsfQl3EuGE7oP1prSDEvfN2hDiUHX9uAqm0CGwNtFuC1YzQHW+
ZjzYaJqCeR378zpoh/eo0EnSDYgLCMK7NMp+cInvesuGE44sxCktwNKk7Dv5k9/mMau5+tGG/tHf
u5KEo7ElE7+DPlaLj7ovt+wvEZGX2G8iN3yluE6d0aUGm8/jyisvMamnfBPFwURmno3+IvEqqgCa
SI9RHdzqIbZoa77vbfN+yvrXwSdqy8EhdGA3uNb6wFnQv2Xlt0usoFnMaKs0Im3ZP473tSEzKMeA
WLTZ/OW5gHICAVEZXlaOV2rVl6B7M/19xN4Pqa78IXNCBgaHliumCYp1EbNYEj0MHpgRr+/NZUcu
5sk2y8sYA3Bl+iF4ZvTw/MEmH2l0tnuRubeuU902SrI/aqi0p+Rt9IcTxq/nOmFoIjucqsW+cgHI
02C+RQDDH3py7/y6odbUPxYu8spSkdLqIAVoqnn3ju8yuuCHBkxDVo5jMQnXU4MEWmxLp3+BCw5y
ACByTCgkFwetYKJ42pzQhsqMjjYASydAItaTGTJOR7sdgxvq4sc8hQk0992hnu8FnsOVK7CHB375
XpoJYhZpPJPuQ5Vamo/OfHAjHOaRT3KXnj5OsU2HQv+gRZ5o/pNGMmUi67NSYIZx8RB4GZ3IeDpK
z/2ZD9lLQXwLnZ6td5i6ol/amQP7OvDSs5Om0MYJUs/OaWWDWsgndlPqkevvfj9spDZrKRuBf1E+
VkwyW0SNr9dn+XRnVmU3thQHguYM8KvbCJ3TBmFQy38G+lScZPl5zr3pKEaJjCCbzrC7Vq3QshUC
MaxotqcAysgsIkQIS5rkwdKpPBjrlY9WXxWvXaIutn1RTUczqJxVGOX3tfRJoG6ck9kKh3oIKz0U
sePaod4W4chd2DNTmk+4BorER6Ki+B+qI5E6PWYigzJGVSLvkl5PVh4FqKGe+2XZWdSqo1+oh/PL
aBbcjJCkZN9/DGGNDjDxUr74idxid/RPnTOZJ+INkpl/iwKxk2izk1eKL0HTfqFp47tWmqgdCOY1
TJ9M1BFbnF7cNiSOb/JcnnKSEyoxd9j9yEKEWf1L0+xL4piA2NuAuqlpMum15hnNOFk7aXr61Ekq
4yXFjk4KASF9t0eifJKQjs/IBO+sVOg7J2uyYzkRguJqDa91oCCrL7HMshhHDPVFXYBRnxpjImyz
9xelhQa5JksgQw6iQfvqJEKDlqb4mTSA/DzSq8j95NzEYbU1puozKoK9KX1QLvGQ7L1xvve7YTrL
0ZV7A3ErLOtfoc0xevTbCeBbufTyFiimi/NA28KgR8ei0XqpcsZ9q9G3hqiWBfol1+JbSeuxZO83
9WdR67s+0Qn+LKd96OYXUOn+jt4IwVFW7i/nuULY4gE8MiYgqk1RHTz6PDlC9TNt5+HsieFrcBvi
iXVOdEpsKfLDG2sbDwTz2C0rF+mgftd9v4XmHX16ARU1sNwQJghYxgxd7ojj/OkW463lfdoU0Eyk
vdcbOrPDXiucyaAjwt2mM2ZjcX3IVIpap2JHF1ZUQEv+IOpeHNpE4n7/fP2lLGskvte74fVxNvJ/
f/6//WUjvWVCci7pdhjrWiUltpup2l/vRYLk+P/44/UpV/Hx9d73a68v+/7xeu/7rVwJ+HxMEWxe
3/n6Bozflta6qIBVcr3uwVVU975v/uPv3FxidPl3r6sY+NEngdqR2Ay/38oRcYWa5p/vn1VZ8/uT
fr/X90dFwvvHM2V4yHx6SiiLWt2Jfz//j8cD2XkIXdWbJq7d//2Ivg+r67p32oVixVKp1ReF+syk
shior3dJlNphLXtKZ13pQuJLqMAGpFCnLzasg1ZBD+jlEV6nQAiCLd4uDugZ5gktz1wBEyqFTqCw
exvCUohGB67EzFndIeQM7YygakViQAJDiF+bNetKwRrcrKnXWojS6PpjHxjpKSK7gl2rNa7pqcqj
0RCWrVtyM5tspVMkFiuZDla5tO2OqMDa2LnEQRwd3LuzXj84+EqJ19siXkmP5CWkxzJU4R4mc5gR
2gu8nf3OrfVL7Hho8Waad8eJw7sJdGAIE1Hr7QzIot8/sRGfj72iYlzvubVgkVB4zLTqAdov85Ee
4L5h8bBrqujvTwsULsMkF2udGCig6Z9UhEMeZ+stIoz5hCcbTcTEnqBJdAxHpr9025n0U9w8tWmL
fZ/6ARkD3IBq2TUxQb9xVRF2orAf6Vlq2gnBe7YP8so8CPhnihpCzhMrB4kcU6rkbUZToGZB9lgJ
y2Fc5hkIc4Zjog0grhMyupvUpg7klBnb9JQKAw1cR9TlaXZBZ8YKZuJBNQlxV6/9rrxpvKbauqE8
ZLNuHbS+3foV20MyHROwuHGGiCH6oPVTrNs4eq09O9qomN8jPmL9eL13vTEVn8Wz9HkhFAcmtiJS
9280k6+gJyUKm7h6UTl5+ZrKDFAXBVzBumsfyE7d5mRcLyfD+eEpZoxj1Qrc2NL65KdOnSnsL6hT
StSS378LHUorqhnRD/dlzqo3VmSR64l1vef2A81sSxC1YYiJhWN77IbO3lpX8s3QoqyIYzSOUpRL
crsSC2m9euj6uD2U5tGFoargIyFiOGq2A/k1xbyzSnaUU9EeUDMrny245ZGLBF1Fph2v99IAd1dk
YnzzshKo4dFpo2YbdRZ6QtPSUIKm1cvciX1tQycV1YAy5MoNUqAg02nfMJl7ElXs9beBNtVL26TH
qhVufHT++Uz7yhVSN457iO3uEYsmCqeJfEezB04kJ2biSP3dw4ycHlf9DdHzzcfrjdGR6DUbRsnc
WrIRhCc1K4LS9UaLFFHpj7sQQdE2KJBSB1Hp+kCnXlLEihT1xxOvd6/vdn38+qOjK6d7glj/Lw98
f+r1yd8/4uIlOFxhor5/9/2htOOy/dS9mLEiTWGKTP449BIi1aTQVH8c3/ehfB9edT3ytKdy5tML
WFwfGTjhPAXF+n7e98d+H8pfjvb6lL8cxvXJ1+f1MLvSrjrVsZ9tAklmCSATdgVl8pB0ztEdaM9n
ddsS3xrltwUFZ2VseC1SqZ1jethEH1KeZJUeLRI3tE4e5OnBgcPsF1j89fGHXtPTnBMCmsbaQsVn
pYjaUyGOFB9vA2uG3oSefWrnSxC/NA5B19QsVqJOfgjWuSvX9jwGKXa6snBp53J1SvgIN6WOopq9
ZfjuEqBVkAHhzo27GoZx3stIQMZuS85gkg5k5775+aSf7C59DdnXbKhusB01R4zTriN2HARo7Ybl
oOXF7lozboN5Ck6oON8zfXJf+vCjbMN1WdNIRSGVIS/canV/l9PmvWlJtV9MbJ4Ws4u1IsmTN0AS
KbuieTjKikLS0Jk/Otn8SLpU7lSlY9XHSDraMT63sn9rfPc2s1Aq4VmEjtccYuOFfZqFeCVdzXxH
K8ZzIi9UBJ3mDhhgcDZrhDg/+MAMiUafGIkylwYAITIk7h9Y95MwYZdrnAJsnTz5id23XVQkdOdc
gveI4wjcmlAXtUGt2HuFtSzpdo41vyIgAise9R5DIi2dOztZiEb/JDzuvdUtYw08fgkz3lxH5esc
W8FD1iQbwOk26XrtaRiY/gsZ3/aViNZOPV603j/3SoPEpSz36XYeZcIWTEPGaNd3OmHAdRKVq67X
8q2PNv1gzfPNEF001N6bWPf3RIGjNUU2tSwKoVJ1uvLcvse+7R4HDISPrRftW8qXu6KPJSY5XPIU
v6x1qKGlNsrCvuAzk4hAJHKfZl6TmGXdG3GwRppk3/SFfRq0gWQeclzjMjP3ALfHZeqH7qGKhi8B
bHTDjam0cBOypAFMYo6M0/Fm2vnkVqOr7bA0WYG2Y0ECiTTUYOAM00rP9JbIMgTKGGiRUkyzdoen
9ty5Q0eHOKPK0dk5AWolkqQp/iVDN7nosiCtizOKShvJsNGwgf/ZrT2tH9bwSy1kl8Mnuz602/a8
SlxL7ECHEppkt7/bcv9ve7WeRV/sf+jV1slH3nw0f0br0MfgNf9o1npwQS1JBhKW839t1nryb7Zh
exRopWNZLtbD72at/Tf4Jaox56E3oIlJV/Ef5FDzb7pBpcxzVW9TRfL8X5q1whB/adcaBm/HoGYR
vmZZkobdv/YBq6iipSc6ubNSYmpMJpFlkDUHgj2eU+lEu06QKz3Y8gd1UAfHtqlS34l/d1QOfKcS
4Sk9wKbM3jC+hEt7Jhe3UH4BgyB5z2DjnZEsj3BiXAkzsvFwpks3OHX6hK9CkEcfq2T6vnNegoms
ejLsVpgol6VKsQdTjP3HmU9slONxrWU0UFJjstYQS5MVLg/E+cYnTT8/1hvCK8jKD2nk4G+ILaJ1
TVxIhfMrIQTnoaHiTDrgUqDCu7Dq3qYqhx/3CWhpj75RPOrWJiP9kK+F3ALkWitnCtE3K5+FznCS
ve9qwv5LlfrvVuT/d9XAFQoSIFNsgDiCEkANS182d6E9tBAG4QhcY34KfLAkju0n1eOLipg0OYuI
j8GDbi9gKFvFxTNctdbs4pWng9kSkoKuzHwcV13xlYM28BXjoKoB3U8iu8mGPD8MxL1ghVuEBamJ
egrO/mz0zbArun3p+ZR56+bUMETYIjY3Tjw9D5l4yDTbXBKk8+IpCsOoeAyTIjPYJoyGefjl42tq
QTekMbEmlZ7o2NTo6OHIsRd1lm2TLpIHFnC4w3TvAuCeumJTMhkJdLnSePEVM6JV9AgfjASM1HVt
w5XwAUxkijQhFXOiAD5hAaHAY7+BcbTvC3Yz6ISUGoAlLfMEGU+KYqHnOGnprU0LEucfSysn6b2u
643KBWAqwsMKEKMAjFEAyHAgUQH3ovoCBfXskyR707RUazH0kKLnYYkKqr0XJ5KsRsBeMxiOStt6
isrRxBu6oEvQbz9ioB1dON4rX5MLy6NTVA8Ek++KiblIbWMxZGRWZzrbxy7YTYoJ0truq84qZJ3W
fbJqPeOnVkVPJFDQ9CBa2S32TkoSFSEdH3KM36Q7RWjj+HYrcCSOotcHAxYhX7FKIHk5CJrFKVMc
E1sRTfQYGzKEE6FYJ05L732s5JsOBmUWFJsRg5LoBCJlwFzVykWWpuUynlsSHlW2/QBWpVd8lcS/
1WLMTF42vcam2IrM3kwAWZDZsmxoYLQ4wFpM7QtXvH7fjNYPMHRyk5C8E4N3ocSKxSuFsDV74q4Z
3Ic07M3VcxG75TrnqG86Fwewng4LIhJv6wSIDAnjiimjOaiDqgSEqeLNmIo844c/EgPHhpQu4wcN
5EqY7zK24lXvD3JRePTHS4T/BnLVWrFtKha9Q36PMbFX+ml703fRc4jJJrfB6oxc0KFIn0tdvrFo
W4QAdIKIynRJ00TH6oClTr8vgO0YQHfwCV4ILkAXKc4k3aJktvp8kSvZ2giyx1TsHkGAruZquz51
7qTmkbZH2k2FV3KUFZ7/xrgRM3SWECSQ6PH3TmhEK9oFK2IbH0Hp9csAkFCgiEJZDnw5gxB3Y/QJ
6d358IumEsplUES46EM2JCtTg1HkAitqFLUIveTOf6vIBQhvRorHEryRqThH0cgiwWitXzCDgfml
o38I7t3SRzLgV9qDJKVEOJB4WG9mcSxXRK9y6aDdKgIYS7qiLSn/M2DevVAcphHQVkKo+Z45gNNc
soUresVtmp23ATrgOLIc5qIcgLujK6XDcIpdLed/UzdLkxPU7MdTIFr63UT8LNiooydR5CiyOJEX
9yyWhOJKZQCmBvqAS93CxqI5nzI6ESbzk9hmUj8SSgiKUVUoWlUdsrjmWxs9eM4Y5S9U20nXTghk
p4RdLzM/1rau0hM0Omm0eb0PuVRuhgRxfE1U27GdSXxg9CGkm25Y+rNQYK1gKMj6cG+F8tdBeNax
PpAdVykgVwmZS1OIrg5Wl1A5FEj4esoGZEVYy77UTpPOQtGMIlJ1WN0HBFXtnQzrMCGn6WYkenqi
QJHBCQsVMGxW6DBXQcRGE5xYC1eMoEoQRgo1RgR3RGR7GKzbKnv2LRzybEgoEzakS/uDSf6yDW5N
AcwKSGZgcdI1ckbgZliwt2NeMMXqoM+Qvl56WGhR5LhHeN/nUWHSRrR4bBP03di9ai22SwoWJNHC
VguvkLUQ3BopRDYJLxfsRfLAYMCgrOBskaK0+dRtG5sRj2SaGitWPCnQas0emgCaZ7cInis4IfjM
yRCOUfEuDZI5MBAW+NAm18akfEbvYG4GBZAbFEpOBMkHcpGnuKjZQrtbqqPuskP2QLEe3e6wzRWW
TihAXatQdXa/dRW6To7VJSeKYGV5+8CEFihVewmjcKCwdz6R4GRimtukjKg9D5R9De+5t8MnPOrr
ACUw7qiNLk3zxi37I9GBHGoX8M1S4QbTAHwvZNh1FI6vt3w+VaC5CPGgDNUzO6EC0iIQv3LmieWM
FLxP6Iz6wA+S6SHJ8QJg2SU4nTdL2HZso551t9bWJ5sGWZr4092UgV+soGDU47CbI8M7WKTujNTb
b2p9ImCbC7mARWgoKKEPnTBSmMIGXmELt7BUAMMhqj7oEQAAOeS+ih8o5S/PJLTGmMhZD5unsKr3
Ja1bXYUujwqT2ClgYgc5USiEonFoFFAxU2hFfza3hoItgiBcuAq/GMFhJBf3y2tfstiio2YVNFIx
sYTIN/0xJYwcOcpKAwpvXbqJEy8xqndbQR+1gQlaYSAdBrNlXJfYLhHXJF0S0V7CB+eT6DOyRawV
UDLVu1fC7prFBGuS3TK5c6+O3r5PhcyA87q3Bau3Q5pNYCpHGRysxHuHY0ECkYJZMjU+xgpviV47
XXaBr0SuureP1XbJB4fpKDCmmTWv9IX1TQgzE0hCzDMfaYKHaz37ElXSMBlCYaIo7EPdlAn126Zk
JkWYpDMeMVg1CtPp6PPOld6dEMCbrJSVYCSnF6L3oFU2yHExa9Goq8h1y3VoO1xh9CdbsYtrjdOj
M/wFW7wEeQA+HK8aycAlayZuQ5cyg092CbDRYp5ZM5ERvmMV2BHrvBtNvnUsDJyiJq3gHm6p1wMw
LRXKtFVQUxiUYhmQFd15BGVkZtnfGGb4gb9jWCRQUaF0n5mXxpVTIJIn6eK/uTuT3ciRLku/SqH3
THA0kove+DxpdikkbYiUIoLzaDQayaevj575V1YV0A3UtjYOSSEpXO6k2bV7z/lOzxXJBUpX8oft
rsSsrgN6rXUktXlX+JwmYVMPSxArltl3b4lmrYg/CQJSK241V05+67QEuULN4aqNTtLIGgJhMZpC
gS8DcWkcP1vCCUCAmy1+S2zhW/RrHMiZwmPtwXGwBMlGS7Z48hBCkGcHm3hKrflM5uihj7rnZElZ
9WawOQRtbVrehA7HubKcHxKQBzP8ptkRYVYweBOUEpoQiqH1seWFwwFf+R7eo70RvJnrciQgd1qi
cgWZufn8XiwRusMSpmuP3XDnIyGzyvZLLYG7Hcm76YxHd2B+aWU0esac0MWsGBm/xuF6ybUkO2r4
bUkQA3El662Pbg0uNy0pF0IjZZtLuUmpGbnjxwBg+17/1g6YxETs2tq5K22UF2kRIABQmMOC6qDy
3t24GUosDI4sbvSD2jQ4tXW47u2V7FDIS92QKGBphtSKyCqdzM9+C+2TkNds5/j1yZPjNR8atSH9
YAFcu6T0jAH5YQRyrzuShgjZzZ9lzfLuGdnL7A/eJuuRhYQ9JXhpg3cyzYeKYmXZDXFPhuu0CP3V
iA1oXR39n5DotoBDLGbwmC50xxRVm0dRDOe6/DmT77XyhsZfiSA4c3I1rxPuCvRmXV11u7SW39RK
n1R61RiggaldtUWbu/Fy0992kyKdZWS0bccW3k0spb2oW7IwPQHHogXIM9Q7LusI+uDK5NiyIabo
Ek/mEfiGuIP1K4g9ib5nockzZ89RfkV6NnK7NVHYTBLJC4oA5zi7PBn8HePccj0lCcVX0T9gtkEn
AbWh8+iQ5TV4T27AY+fYD6QWees4638EYL5WUBU/SwkHLjOaO4e5yKpsBX5vr8L9qTSxpavwSU3Z
HS4DdRx9UH1xoD9MpXHrdPOha5zfBQlYQ8tSKqw7YHccEcMBplYdbovcfIjlzkz9fu9G8lKJhmMM
+WhbbYsj9otLlMJGyRFCBa3zFvsNUlul671YkpfYQ+eFGOIPZ2E/wENmKzTtk1MR+RB3Zrql17mJ
PeMbxZTZU8pCb3KZypSgqLiQd24UbTpsC3lqfGWaLEl6AXgnanY4z6Em4bBj4ZlJkp1txidM9xzm
IRCdgqJ2V6B1B2ZYXGK2tZDqKcRIR8tJY2+xNFW5w2k1AITiFL9hCN0n0ickK4GqlzcjNMDwA+nW
D8uM+pfQN57NCpFD1hwKyNkE7Lz6AMJXeRrpXcyRvZo4m7TPbrMk380DQUwiEpsYJ6ltNn9auZ2s
SX0Pd0JSZWVzhXxSAZWs82uI6zFMw+5QK/dqhAnzqG7awWUBe3LNMlBkIyj+VnX1DoL22VQpspoS
Sk8YtG/ThAZjmvpmG6felyG91ybLFtPve0jIJ2gUUI1LGeVYG/zeFS1h/LN0AifcYALAPRKPHEWD
kqj5Eg/ta27p9VB/9ESsrOvUHHa2/oT0Up9rloK0CoJ9ltgvyHXWyIGbK0qowcRbmwoB79t8NCXj
oWGGFKkAYHg9MgiSrWjMfldx8iMLSDtA7303G1OwYr8crd+h0X3GCtRRD5Ovm1sEPBpXPSRSu3Rs
wFCKYZWYoJByDzN/Yw/JrZWymeoiGmY6xRYVy8cq/9T9VFxsLemw6+zeN/VPVf22NZaYmv7zylRq
HTGmWXt6iakhgWsUuPxmYsQ3c+/vKjFidIKSuZL1vS/wI0cGPhx/ZJRrO92qtcC6qeDOTMctpzd4
WAauMC8InosIQTqKynXZc6oMWpPj6aT0YVICAlh/6V0P0KeiRyWJ4vED82rr1j8Gzvyj9He1kUdk
/LK41JF1B+TePvRUPCKzsg1WRvbRmF5/FzT3oHNzNlTOTU5R3cGBJLU0QPHZjSAyh/AVy51Yif5N
tMG8Y4z5rWtc6oLcIQInLzqgclCyT+j9j1vPju9II78OJktUGtK1GBT3Zpm9YFjHcZ7QllkT2vpS
kOrBWWy661taQ30zkWRumvZzNafvBLXIZyvBEJFV+s/Z24OHb46+47wLZ1zf9WH/ks7JdXYCtKKS
BSx1G1z+ZOpKxXv914e3z7PyJ1Ew9dFI++zQGvO2Ycxyuj1YkLAF99z+9hnT8frUWhUCdzd6tGkr
T6VvHqOkCk92gdyaQO2HITURQINwkLiyjpFV8idMAYErtw8Bnu57em/7xEpZyXJ1uB0m4dyHcBdG
JFlCDk+JbldTq3GYyvyYWKLbxnbyKH37Tcku3jSAkgjwpXQYCFfvWZG/tfEoEk996QIUYhHSUAfK
eWYoLJA8kklWFgT4OqhAeGbgrI224PWMu28UQ0dhoKnMPAgOgUUkHwvE1ipJUrHs/GG5XVGzwdow
Xkw/cUGZ6EcnwuitUWVznlWbNG6OZq9oApHWVEbmwZH99BwZNQgkidag6J/Rtn2zFKGYc8SdG5Qn
GGmfQut7cIUazBSBRnlMgtW5S91X7QT5fiZiAI9yhO6TS7sJym0CUIFooc/UYmkv1QBLpAgkXkr7
ucD3s+n95oPt4WyZ/anNMuCuYK/2geddAMtS0Rm5u+8aK9z4RXCf9+IDVdN7E4KwbRpJN2j4VmMI
rLw+A/c1166wMK61y2hxIGHDKVhW5iYqV6QdctGajyokCmYa4pVf+xb92WhlVxZpIC14zsl0Dl5R
vQBepSR7Gjwj39d9j83TH95LfBU+7NGVLsv8pBlCFGmGPhC7Otk0ue8hOAzaOdqD+D3TTrh3Hfsy
TQbQg8FtTjp0+tWomAaa/tCc7P94cBZCsrN8y+1rXsIEBhg5KOI5qk96LIetHRjfTVnYoFjjB8ml
hH6Kz7CPvMoSy9xA16SVsLHmgqjm280h0qY+udiFWGTkmkQjccJ54Zz6E2Pt5kSQKl0ZTSr62L47
aItOeg4ZDVJDNigZ5mkjXcwXt2dujLPepzNnv9m3ZhohPNWecU7BoSgJ9mkMM33IPzHNP3UZJX/g
BSCfl4cyj1EZ/fO5xRtlZiI53p7i7WGqRl63v+5n++DSTj/WnIyw9oe7Nt509lifsjBHv0tcor/r
ou4ulnY2r9OlmcNpE2ZV8ON2MzowThyb2aK7/O23X4nu+1+/ffm/HQhYR2S8pTq3/CeFUZUoKPiL
PXgTywrJ63D7vErCbufb07PnqK9wsM8qoX2iJe+up7p9lLQYnJmLob+a3UX0AsgfuqMD/WiBOroh
YZpp3uPPHniSyzO9rSK3T+vOmdd4XZCNLKva7al3hNq17FZsMUqeQhucnhjcA/OW/lARaxH4LL+J
0pSNtnrqZeTuRg8WIdbEEqL7uGQnGRjndwTgPd/wlcPkHpKmHvbUYKwJZRg2hyQD++h5DNfL0dg7
yNo1QUnm2Uwj92x1BNsNI3EbYZfrkxn35arvMCWU84SqJPHy+nT7f1AzcpYhZ4iFAy2Cb/jy5BnO
uiaO4yAISzfXNBen5rBUGLf1N0+AdYSVvO+n21uIdB1RH9XookSLEPL9pUm7fXq74szUgH8xkppY
JVxmdkyDOTCLw1+3yu1+WR5sMbFgNj6gS9nXJ9UEgMuyZbEP+eFVgHCckPBMceU70bqSsBEy5VDo
pVs3r+HEtgknDO9XGSPWKAvvnsFhuAP7N5xuDw7CO9IlueV9ImxP5PUGXPPO6MMZ7+gbAZKj381q
088nmBQO2JsKjXwR4QvL0jOq82Zj9Zx6bjfj7aFZrufbR0lqdIc+BnbdVTnAmzBtTjFA4L8e5uXS
+FZCsctaqnZOcTM6JyVezSrrj7f3wS6C6u93hG5OYBvfBmSp/SDSr1YjcuWoN1+k26MejzOcy+b8
SpC0T9RbiTE3cMgv5aFNk50ybFKBZPJmehzpmBX//W9WZ4DrEOgHgcsBxUcoPxvmNgAhuCnpSFxE
QKerQEF6+wb8CvJsC3TTy7/BXrpIEf3WLgBcpzX2bqenvZkP/Qp58eCuYnQAe9xdRC83VXkP7ecw
FKEEB13srKGD1GdEXnLXevQgvFGFW40G4jLWzYbu1Qu9BTq4HUWSvTxps2PG1RjEU6GuJBF9MQSQ
gISgyJ2/wkmxPTrq0vvueZDVIZ/LOxWSCs3SX91F0+9aWclF2JIeEg03BC+wn9OO0NdYmLus5/Ss
yU/A6iVt644l074bOuVvSG/G7JIXlyRvZyCZBsP+gZxTjlgrPzA+WixPUmV0OevyHERVgFipi9oN
elNG95Kh/lh+MtNGymtCAQXxBVmciwFSxXfalY8l+Y6rSQ7ZXrXU2OYlDZp5m4j0QhZJc8ZMyIs5
Nd5GWBJmTYuZZo0mK11jWC3P/zz44M1WTjBbmwoh0wBoNQnCJxq3Jir0qS3OJaipWs09NUg8rBX4
LvRE5HlMto0f3bAphfgITP/WsGxxQPldnp05KP568AOanKFHcab8X+NE9ETikR4W1oA1ptgmwMJB
srJ81C4Pt4/++YdENvZpjCp7nTMxxUnGt5gJOGXG9OXmn++7/ZbbN7tW+ibpr+9a0xCnwbXFya4z
mPq3D2H7ED3vJhvG/fpEoO7tq/88dLomH3j5IQIEaE1CJFtbg0OJBgK06nuif+dlJ6FPfoojMziN
po0kpzQPXTRtCirCSXJx6hbL1ND1XzRXXH4BxPtS70MdEe8wcceEZAuwFfC+sDzGQEFNNs5jw6qq
FwlXaZBF2BZarP0412drAR9meiTTkmLSivTRtVnXeiMnEJNVgNg269tLSFAW8kfaF7/orqxr0b87
dcvtFfQ7VctrmnPGzYPwh86DaF2QesDreKDdqu6rKPlZNG60Gn0Ak45uGL11W1uW4tbDPDl58Wnp
u2zS9DHopA2iCzb4L75hmLVbh5es6OR36C9ZsD3BY841C9/dicZ46pGq27vTK1s2UZEhDJlJ0+mq
kXRiE1oFgizzruecXfpAVNx9m6TXxCzAYvcBOWUq2I51+aOQ2S5ybDqPjmKTZcXzEvA1kpC63qPd
VmWPASTdqMCV3+bJdSg/03IIWNcenImAkcAsH2rbMDdNGWFJWW72ekvo8pZ1sCFVg0SwsKVYmJO1
leHO6vyquSdWEyKX4K6PhlNgF/15acsuVT8Js799o2H45R9Emz06kwvR3mcrnYv+i51B7wKbJNnx
xBz/EQDkXmfJezsxYwuLa8/glAuLO0asCHK9dj48sijNiXOsuQJYKfdhOIoVRwdYyGh2Z37ZQHcR
PTmvUU+gQlPTMcbCsZDL3LPPohh7+IC8ClPqBKXDZrB/lX3abQYH7ykLIHdwtO044K7tFlenOYPk
i6KP3qJNmbaLWPg4kpbRlOmfwJ1WfpmQOt7eFzXTHOPRsJtTxJxEhMVTG216AtVWfUTOnBWSD+If
kzH8OfjVfRtljBSG9E+EG9vFG9aAshbpE7DtfJ3DPg9rgGqN5ZwNUFFwOGBz1mutUBnTMwiGvUXL
r85Ae4EO91z7QiMQlV9g3hEIuVea8tMxt0whLrTPXXu8L34b9nBIJe+q132PzXwXVMUm1/FZ2vFb
J6wX0lQi3/vZOff5wvKl//cyapprDJDhy4fZeTLEuPGEg+tjICqSu9063z66PSgHQ9BEkBfPNPts
QLetJp+SLXdndMV2+cP2QD9nqCPp9CcJk/Vkhb5fr5g5tNzjytwHMnsi4TEMqN5G+PQns+K2Fx3Q
K4ozPpfSJ3+6purWdg8bb1TjOqPDqLTbcoZj5dVx7nwk1B4rkC6slNRqznLOpFfBm9nTLT11y4Od
kDyaNIC0DVt2W1y19wpHf0q+BTDxujuBf80ZClUkBCxl4e3B9/0nWc7drulpHa/SpZibAqeZ4dJ8
idkkGP4WsLmcOBB4HYLIn/ZJEy1yghp6S0T97S//OD5ksixOdFwb3BU8YMumQivNgZQSWs3gKjOk
Jyk+0Ix7BfjktGpdDEN+xT2cW914MoTJG9+wRaJyQGs2Y4KAFUOEvadt+mBAavVIEjSqa417g4eS
I8/J/HSWerufDeBy/CWVsWx5t2/qSgYGCVqwZPEcyMWHwGENd/ntwzFrIvI9tlZeRFsZxD9s3fPn
lGlHtejd/qi/qkeGQa5ClWEUvkOQaUyxZytAo8ZSoSJhb9k1as4z/3xewW03ddzvw14z7f3nv8+W
J8Jgj0k3a8viSShzF4hKG4lVeHMPLF+7fXR7MGwicrn1qY/gqlGq+IfRT7ZRMX84LkY9Rulv3mCl
Z/YCixYcTaa68hnSEY2M+0K9mxK7jDMsw0LKX7EQ62kFKiKwYeBOKYGPeNHYjZaHeOaGjY1xT/Kn
ebo9eIm/hZiZHfrbXyjnutoUlDx0AjIbmSP8NuSApH03zmthsCxuxwJTL1ZJUoc7k3VaDQYXALU2
Zy+OG6mIt1KyovIhXyxIpjjpPny5SdD+t2rsgGJZwEj+3yK7+1/6306/Ovlr+s8yu79/7G+dne/8
EZoAr5mj/4diTsMn/r//B0P8Hx7iOvcfWsrfSBTX+sOBkuIHthdSNjgu0rd/qeyCPxCXEvzEv5gu
EjnxP1HZWba/qOj+C22D+DrfYyqCYs93reC/BdjZbVeVjvK6Ay3odUcO/d3cU5rF4Ziss44Tp4xT
d1V1Tr9ty+RqMDjdGDCeTpIMG4W44xqH/bOKWzLb+yy/VEyLkJChUsrBl63GQIZ0kOACy5HdOVDi
08Uweo5S876rR29HfIEDnV4cLZMmXBuKZu+8Z7rszqGkJ4aOlaYpgCtOZkO5w3pT0jSY2LVTZ3pp
/4ys7KsL6uxJuoztXenfVyVC5LrL3+y6ZSMzwvZcyAFTqETWVjCw3SWarir6useA8vE+GIorZfrd
5A1yj8BLHmMaUYZpvjHEA7KaIx/Bf/kbB8yGWaFqVUypOxIrbbin3oVxS6C73MdjSU8yjK6qcr8N
nX22xIcu4T3DY5uBFEEmdOyLAeKgtZpxBZz8nBMoffVsfdfhiqltJ7tjWptupImEJZAER+UUWruJ
5t2xc6trNlv+rmWouPVoVUduO2/CGEtIF+vXSXWQ4/U+iHS1tzW/uRFARXHlVZspnYZ1XZunwYjf
44b1W3bhFam4Tef7WrdYCWjHX0rya04to4QqSfeiAVKqiKQgmS9cN/Xcb7OBWNclzcnQy1RWedDn
bT7ryF9KFicbLYttxYu46QbE8UXMaKqV9qebYjc2HUAIiNZIWuCDtoeS3feKPheZT5mmXzdikGn4
5UWUnwtHfPShqvaIP2rd18+1mfK6ERm4lt3Qb4cYzh9K9ZVYfkIL3yBWzxCrAMLPKsz4WjnW8Cw9
+ciQ8WDavBxd2IRsngQmDm68mbs306C0Iupm6nmexA4HG2QBh1nNb1WCq85D4BFkPmfLye9ees6N
Oo3uAH6IS5D3F60t1CmTrTeTR7/BsZhh57Rh7BxK4uhX+2ng5R3KV4QCz2HXiQWpjvYjZxsP6VwN
Funomluj4aKD+nuhCZQis+GoC6xYeac6md/skUutc4s91/BIvI3NEJ8qaUZ+WmY9hP/2SKjfOhvJ
OMa5O+/mdg0sk5MJuFTUdzIgP6VbC+0YD0g836v5oXYD/1y06SLXK+4dj4g2T/ps4BZA7LCF9qpT
rvlBfwnx3mTW8KKMH541Z8ubitFAGbypwthnHVlyY8+LlM/Ju5KZcSJhAU3JFIuj69QZdI96nxCl
8tb6+Q4lhACprytyXnkLRFt5x9rqXmIuhUuA1xbgX7CzKFWfICWvy85CS1f2T3WnyAq2owFSNsdv
vwQXXxQIzBJCvzuMFvsIMlHIIMJKc3q/BK+CuWHa0XDxlFvstyPUOov5Z9nAgl4KYXRGhTMySy87
9KBMb3DUg58oNiKwPxGwPTF8RcHbFS8TzLkLTwXc4iNSVLVuggomMW4RH/HRmnKq2EbIT3YBb+nG
lOqXqKNwkwUmF4vHt/W29nY5Aq59BDx5HvW1wEK7SkeMfBwVoLunIcuidFZExlR73J1Po09xPVaa
8qosaBTjo8P++hMgb0aWRHvNJZOhyCv6NUEiAQIXba54FxQiEGK8umoE2ulgxLfUAZhdUKdkCfM+
B+F8gJJEHdhZKw/y5GXqJRplH/NK4A8vRYGIh/MnCNwOtGRRB28GUmHSJKz5KV9Gisav3Mxf8YkE
G8sYjk5JXwg3obmt/H0MSTyoq0MTVd7ZNg1CE1MA9CW6uKQ49HkDMlOSsYwR46uTxjbFCaaH1NmY
vjFwQTOF8phtrTsGIYAi0jWZp9ynI1IYTwW7PB3PRQfEQCzfRJ2HGreqCLUq0VAxhNnjFdsElYDW
Q7jSNjuAGao+QYBJ/CWKfOephWiISS9Q1bzTznQJHS6Fqt4axypanCKpG3C+bNVdboUYqltmBjrK
Nm7dRDtVYYGpU03JXUuJ9Cn+xQz+oNSyqKY/42S4i5t2ccKZw8awakrWqd9WRjkhM0sVk10meIOL
SSJmNucapHZUdXyfL2EHooKtIdLgd+ob+INqe9jPlfiQjSkuLSl7u6KMSc10IhOQabt33FJuuxLP
+SQKi5k8Z2Pl0MAq7b59tNHukjZvLITIp9x3mwd/QHRYFfE+kSVqSVv2ZMv6TyPp6UfNP14CdMel
1eVPHcf2BUNA48to925sRE9DP92HTtaePT/Nd1Ua/BwNDvmGHd1NfTLuW2X/nu2MsU/JH1HZiNbI
0pF3rUT4OOcsTT23Z2VjQ4Hy6WyJ7jrLevwwia7fYedeLoNDmWCQHanhy6HK1+6yb6mg2oWZvHfJ
G0Shw/cBedmCZYTTyH1fi/tEAKoAFWMCV/hit2eGufw6Bi8vY/fnYHIiH3IyJoJhxDEF0n2ncDKB
4Uyfw7nPT7GClBR3iHTIxYA78SrbLtmVfanQLRAdebsZMSLRqoZz2aE0G/Eabbwg3jacMQ8ERaFI
Hec1w+SPwibsVhThvR+NE1j2N2ag/lqHxPxMoBfRKoZrk1/LVUwrIh3vVWXOB0tE3wgLF4BCgEBD
M/ytNDwLy/UPIa8nLdmMAd+QPvdGgNtQvfijv8fwR3GviY3BWvjnbJM9oy2wGD2ooClAaqgU0q+A
1Du8w6QN563BMR4EMGh86zcbs2tZ032mJmPXCXVfZtZhkmgL0p6et1V2H47DudZntc3Jv4CmO+3c
AHjBPFlfRH78qDGSXCLKwmUrgxACOAMFrbHoaz2G3Ri9JbroAqqNae8rh2wjKwFmAWUInxZ2XvSI
uzT7kKnZIpDBUNmr5IpQ/x5oc7KjB84fxou7RqWIFLY26N417o/GGLKVNmoP86Tn0RJ56Gb0jLXl
IaBYWo/AWlnkqE2MZemslgmm2jKfRdssXOSgyWSe2QvTdQafctU0or4YELhZWwD2mAKotRuE+sim
SExKndYPnYS7wEwtfJ6C/juY3RdBvvej5WU7zlfBc1m91D0UH2Gn8pxbqT5rILmh8i41e3PJ3sjk
HIEnUaDhoTML5m39jmQZCECpnz426LSZoMysqJDsSV7e2CLS1y5wwkveOj+zqJpfcqzRozRfFMdL
GQ/X24NustdpBG2O4XC4umOF9QFX6QHtWAFIDhI+SX8mQ3Sy21Kkvp7gN/UEtDxBlFijDUO6KzC1
aSflhWgr5xg18K+n2mTT9qIrW2J9jxzH3MVD0m5xhvtXM7bBxrt+sQ4AcpD81vtHJ7I9tALzhxjh
plrVZGwRIVnP1MqQUkrvanqTd43yfGdWlnz660tkuXCRm9V5mpqVR1zeNY+5OSSJuIeaPAqy4lp7
PxnGtHUK4Noq6cdXy+D2tQqoMV7Jn5CM7je4znyTaN5cm0lv037LJqTVN9rVXWU2OAEbkd6HEIc7
XGMkRF1yeUpnjWVhhGqvzZyZHzryAaVaZaJ8rGfw1HOwurRBEjxbFjISnM2vRYHFsnY6AoYbazfa
7tPk5w++0tHamI0TM5VsXcVWfJCLcmXW/dVhRBa2Ur7h0QYCm2N6C5HtqoisOdVEm6hK34p4Yt5p
a47cRpsc2OLSnda07lJCmbWJYx9Nwr6wOQFEqn4XxGsQCMFWkgxIRux9N8MmjqG1ZKrdYzityhaN
oBUerbB6ZQIz7nO0UzFpXJ4S+1LwClmUC1i6bYAclfNU4a4rLZ9ND78L/b2yXS29R5e0oqxR/i5J
Afxl7rjMeP1rOVbFTqedv577uiUqKN51aTidWtv6KlgoNjiZkdQ7+C4L4Z4V901f0UKJqxnrBcOc
gFdkYc7Nc/aeKsQloPrGZWGlEZea8HdEsJ5G1W8yuuwrcxx+Zp/gbMsnahE4wVzMQQ59zrkKL5Rn
koKyTb9UKIPRXDrbv1ZwAh/aGUx94n1RnAPloEnCW61Oeai/ZN44Tyw3564VzPxtVOwwYKtVaMXd
hdPUaAmTusd2DrCL6IgxhaIb97tMtEQ5xC0g2vyFSKi9TYZMQG1CygQd3dgJfhEecDVNTpMlYccb
2dKEM9BOlvppTM3yMNrcumi60sTBqf0ee+TCxqlkHkCGaI8pyIJWvemo4jYkt74g3HpHD25uyhzI
+FD6jH9idxUN8R3IJcrFoSBQYbgYXfQZCA4r6ShfBsh8Gzn1P2P23Vn7wbovq2Y9+PZ70HJAzRu6
OvOIPk0mCSzlwf+cmoFTLMGEy0h/pp8bPwqjV5uwWKJX+lysU8Ep4oYTsCkk+OtikBF2poB/4xzR
hn+UARKa2HluqU3YBm3kp4RthXH6G8n3zpbzkn4YoRAETtkkP31fe/uegE8k//Z4yIQ74IBu5cbC
LYMZKwHg31fmaj0WHNOYzm+92ve3OtRQ4lT0SkzfonLvjuOMPCzNdXjuILeGKmmoKI0FThzsI9PB
vMco6RCRAKmbsDmHcXMRVtk/6Nr9CIjDEWli39MvA5texw/oIYyjlD1OWDVgvJr8jQt7YE3aSEl0
tYAbxqEvtOo/KQ++cx/QlcX5gdByhqfzwScDyPTllaQMjeov6DbaxeVU5Ah0Yo8e/OwabzRMjb3m
5sIXxXKR2jCSifpmm+tgJ2QtcfC5xSIpifgzYnIfwIHnGMwIvBJIrnDT9v7dbNt36K3zi9d9CV/1
ZzdRd04bnGjUUTbYIrmvbKW3VIctKU2sDwwmgyNwhXFDa0mv/YiSmrjBA4xpfwVoVBjtXcJ+dOSK
xNeV4AY2fAI48E8iFA9WlYVwATI396gKX5njESzvGb/g6H/NxpgT3cJ1YnPHbpJh0VH0qb1WGRLM
EuktEiRUVtkqmlV1KNsW3yVwNaPhyZEtvq+lAK6GTE9wkCF1i5tpNj+Y64anMSSXxNOOjVKWrTxm
rLl1yWk9V658jG1ocW1XfNTpvpkQXRtdXe9EzEz3GQmvOLgm86MCm92qSYBZmQlCuDpy8EFKwupd
6myEEKdxAAnHYHhC1o+HYE0VZiEXbuJkZXcbcjmJp3M54BUy3M9hElOnELtWS0R7bWE93ctp3HNw
fWPn+j1M/AlhHj61jkDHAM0lk9zcUQzr1NH0qUbk1bIOnW3PNJKcK/el7KJ47buU5FhxcFOOPwqE
dnt4GnvLooPW9RUFw/zLtTHGpCL9jCjAK6MK95Qjfw49VgXPYWN/yuro0xvyfhVUkL6cgsOEhyxz
5czu98A5XGX4HBzREG+WfLkWFhFwxwYGDEo0iETkcsuUqAdKQ45+27qMy91A6oavXvquPotizA4W
pRAKVtlvS8t7nMeeu53olXXSZm/pwtlVlAYY0HMilnOMObX/Oftm95E/VK7praO6Y6QrVL+bje+k
py0l40/L4ReE1Pn7yqg3loYNEDrzo18NAWOxlHEPp1dhCw4HcTYjs6w4ltDOQqYdbqsR8SonSrm2
ZoomB5quHg1jGxfZF8yHcG2btGKmOjtXoseMoFCR0V+jjdZE18kj03dKmVsup7isVUxLnfuIzWw/
x5PaeBiJsNSCPecoEciI30rFmLSvfWeOu7H20TPE4ymZn7RN28aoUVLKggxAhKwlEohVnCEwp5ro
9i4+e9gJ9Haymauojc4cz7xd1HP74j52lh4aWSkOPmBuGcaaB+w26QofnN7KlmmRKMVwlL37lRkD
x3ttntyEM3Jl14hkyqNfvBiW995NzOnQpoXrCqYvxegmXlqV0wCEZzTj+DCX4iUEGsjsDcR6XBC/
GLvtdUJMf1YZ0QYTwzcCzyAYyLLZpE30UHBwuhtqYl/iKP7WkClOkSTuWk3F2c6yp17oixoS+0Im
olr3HLy3dEnmVTXSdAnzZHounfSHQpJNa326LyQ0yXQMzrVQCVa0Vu+UpU5R1IDWLJkyuc2IehSZ
OdeIzMIKXX3FbNHyzv/LBw/C+v+6++9r0On/tv6zq4u0+vO/Dh9uP/qv4YP3h+sxLnAD4fm2LTxY
238PH4C1O7aF6cS0XOEGrvOfiOyY/IMAS48Hkt3mx/ipf40fnD/4VnBAQMM9E6CA8z8ZP5D/Yf/3
8YMFf9wJfU/YAW5//79RyP18bEvmBNkhNSFPibF59YIp2pvZsK0w/z9ljp88xZk+Vdwt2Adia+M0
pvNcqbJZ5UjkT17ZrHNdiefGaMPtLO1qh/ixuuiJQ5meXe8RA3oQN8OjUIQYx1RbtdFh1091eZGq
aX443V2IHCRPzfmTOJ8lFUa393ZfNdgxqpxbWyL/TS3/qQ1nOoektLz4KHKJaY5BoUTOM2quadfD
ODh7dRqexdCrndUyKbET7vxmJBWynuT43Yf/zth5NEmqrEn0F2GGCCDYpoAUJbNk1wZridYqgl8/
h3pmbzazmMUt676tKjOBiPDP/bhBEhOTeVF55VXU3gYIgUMzW3ohqA12kNvlB64hnMOje4RnRRFD
5TUfWuO06DA1nh3KEBQOuDcFOHGXGrq9n8Z1fMNYOu0ajnPYljeLuGnRRpOUhwqPWVmt1ZXG0Qe9
Pus4FedZdj8DPyChgGpqdQoJKXPlHUVIadRPBkeSY9uM1oPD3RywnlJGldLbWpFiqO5mWejrQPFW
zJv1bo49x3TPOefB+tp4FWU/LntMzxN/jQUmecM/Zw7rsFG/2X1sY8gOzSLliFKvy20qZqi99svi
2/ssAf1Zm0CsDTE0mDHv8mEK3s1rjvvKrZ+SSX3GS7WElcJBp6uceGs/0eQQ4S6Yw2FhbhVYaMxq
tp6Emm91P1sPJHUVj9QyjYKtetaDf0BzXVt0dMXAF+D5Tt3jKO0L9dnBDs96/h6zOohsrZ8M2fOQ
6ixyj+IP91F3KvJKnHztmY/MesoDgvMrmdy4P/rDUcl0eJR2Ze99N27PAXIlFFtbRa09KrqC2zEc
gzQSpp5DLzD7c6k6/Ph5QWiv0iWD625CLm1StktueiXH+K+BRdMapj7RYuc8m8YlmWMYsnYd3LlT
0NJkSkK9jNkpjaYHWJFSYWSWrtxWUyM04jyIYAAw3Z8D58lpaxIZczVscZiv3jELwnJ88dfxGhcb
ZrSe2NUWJdc9ILdgcC7IPjACAoJxvn0vM2XfM+SsgO9SypaJ/AWWTZhxZV0knUGHJadBCfPBU+YY
iPzSe1aO1jsrZTfjQW4D1NBPeMDrEppExhrbEWlqUfqe8qQiTwoZ4cKSx8ePFmc0GaWhKxLW2Oh3
sjfGYeYt3/sZAZI83j7ThS1XnK+RXVF152hvDv2pPdIHN+1eF1VjCujTXw5+jHPfgT10PSh6Mi8P
jUmrHzviCD28P+n1hqZ27brWh0lb1fvK2l6+poKvdpr+RIxkPYxCjhGqWnBs4TUTXKaNb7Da4qjn
Ql6zpfjAA9c/BY394iXFBQKIcw+Z+j014uZKqprx40o1gZc0n1VjRX4/EEfjCXzPvfPh0p/Gk4sD
qVWuz6uy9ZmZLRd3xl4GSHboABaGw9NgPJxij/1iAUghT/GjmDMsD11KChwKbjQMOByxW0xipbIf
CIZ397mTMq6pv8iaAcpkVHoxqX9Ub0ZQHvE90fa3VX/pvpfnAMyHYTojvEzo0G7ALEzV6MiiQdcD
MjEstLaba/ApAyxPKzzeXe5WPywCXI0n4rCTRvMjI86kTT+cOqe9TzjaPXiBUrcWyv2+9Nv0zter
t0Ns4RgkGa4ggnt7YYANH/3efhZk0fBD1Y9y8Z/XtTD2fbOJuYk3P3QBSrHs/F+w849d456TNn9P
Fg6ykuzCkZw+wcqzHihixuucnWffH3DosXcj855FWUrnbGZjm8hb45dLA+4LUfrHpnRDkTrTvUez
CbNqTMSsQ82d1yOX6OnDBIX3bP0llmE/tlz9x9RkeD0EdCPWkrLeBDQD87fVJgHe1xwiRHxBQtyL
zv/JASt4d2IdQ06wLqAnyKy28XKacgNocV6pO4+IUagZ93NAyUNyLupphejxlbtUavqO8UbI4Vqh
1741/hFhEqOl5cuDbeVziGPqX54FE2XeNszwoUnv3K1V1aBT64SDRV87WXyWmfWSZMrA0ZrSGlYW
r73+3c7x45TScMZA/BMg9rVtqQtbCy8lCbUMOzvdulVd3lq6e1lp165/sFNoiBp1eF3010Yp0R6/
c64wpk091NfErYN9kkCtBBAAM5gr/jDGQf8cGGdHOH+SJg3eu6RzT6uZPGUSwg2wiPSFwLS9X3R2
U0S4o7rnvzo37qvUOeCujMmyBfNVDHZ6yrr6M07djubsqrm0JCr3s1yrSK1GHs1xO4Vej1rjpTa2
ZLd5ncrJwUheqcizmuBROvPJxHcBqQsFzJ1d8w7Kyrhr4JFGkgTnkTn0ek5qczkAYbQYZ9bJAxYC
cV803pdtmQdr9mwatBrF8dt6oneUWIDw3BsHTEAcS+gxPbiMMXnrCfNfxEqNvFsaATAT+5+t9c9q
Kqx3bV3NuQ7eKf68sTH6ueK22nd6gOZRDG/JHKBtjOY03K2dwdBB/kyFXi6NsXy2w8WwnODgUR6z
x9FQ3NvCuv5nIfF1fqbBi1Ux9y3ywD0W2IE1cZpQDstqBAPUM7pPxVA9BeWG8bR/2p3pPhcLKO7S
7Jw74CLUenas1KlgDCaGWp76cTJ3PXiI1ybL12MgWdYnezu/NIiZJeLftce8cOYUSWiv0Bd8kPLE
7b6r4+W3V5KdW+Nrp+I8Gi2Sx31XWLeihNU8ziDzuiaalz64DC5uOd95TCZh3vBlqKFNrliHL71u
MP8XI7MhArKzAnhupR42+aEdqGiMrwEPoDvO+lDEOIhGQz944ETTi0dKD9ceYho46r/d2rErwN2w
n5bnruLKbimIuiUmZ97BcF97C0DCSBqi5iQeyjGJDL8Z76r8q3Ro85Oj/oNzqjnWAWWd6WjtkUrz
e9rFSPAMfcv3UyTM/c1mi86TKeBzZg6VVF+L8GRow+JsF/zeHoG6hwwSDgVkfX1KtTJDPmnnKJMf
kiAlj8aGSDLTs+S8rDkBdhkc5obirdmb2Dzmyx0HN3SuhcPu0LuEt2XH+HK2ccS7zV9mXXHYMFzx
UoTdQYj6PCyyf3IM42NpUmomu5fRN5qXPPreRhTQoOG83HJgMKHZdcVhKab6c+6OCLWJMlbmHsVv
P2fbIewBdaT17yX7QjhYbR+lKzR1P/hRuzcjFcsjes1PF4EqqtaTKTvkBysfnvGg7+hj96+SuhLU
EusOL/YoSvobZ/3PQdK4I7Xh7+pkZVHwM0q6spG+bghH19FqgUfE9PFAKWG3lo9PTEGVEktyBNDx
xJ61uqt4F/eer9adAIF/Sp0CVr2R6t3sJFZY+t57ZYO+NYrVPFWNCxbVZ1yuZnO8Fm65QZgZOlN9
fKL4502Qn48cO371jT47jR2pZzdfHlP2bvig1nPdTjF6OPf8yHfk2cYrjjk7lv0nuAL+hkM7U1fU
EoJ3kuU5YCp6LnBf0ohwMgsRHwJLmxcXX/22w+5yzzqwkUELJlaxi71Z3SrRvqcC1+nktmc5V6yd
7Xor8LlC7tT3TdbvVKIUhY54aZzMOjNjds4GTHti7ZhZDDbhuOYJBYK+DdOy/lPXLLmxAVW+qHGu
A2VsdinpiodRzmiNsPUiTl2oC4aDnSk1/HCQa7PPtxVlKOaPqs9pSN82Q3y/u7ZRNBuOLeiyieao
eLIpHW73MZE0eKiQb/FWZVFvt0wt0bsyK8vDLi2fi0rk9/z6pfSkdfCKhvrrwqa+zV2xey6zs6uF
7vbfm7LFXxRUYRgisUcEtx1zWoqW6ivf/Ng9xOQ7kEfdea7N+uAbmzqKSoRp3DsGvm6haHb6GNiB
c5oU/dYe9CtChvxTqnRfekciSzZISiAl8Lbq+GjvrWa5OYG2HshQUerEL2azTPm2wBBXLV0NMSNm
Ate3JDC4d3kc40EZz01CzYaGfbDDaA3l1K1Xthhdya4yOBsOG98pY09t9LBNsqph4sNV2Rkii1JI
V2S97usAkx1/M4K4SS5Iy/rYTF+zzQ7L5Ryw81zzyEDmny9beRgC1tRyLH4L2+SGdAATEMbnVkEy
3dfCw/IwOJT7QYDCsY4qzXI/7zujupTBfLYB2e2zYbQfmtZiGNN0aQxXi3EpK2Z3KJP8My8Yc8eD
pKBpewzw0YEwfs+9bn0cVtulnlj24N2LjatB+0yzLCevt7AQ28lDAPzt1WppFe7ZATdzcErYMDKa
41kfa5VehVIvlenNhDRNGZUxmXrBdmVUHFhM6rdO+Pxe6T/W+6wgCu/6RBqnQGFjemm9Ydrb7cpT
tJjwivUeNAov7iPfMOhXzPVHgJ7+EI8MKkvmwYdguywx1+6sBcM7Y5X7VrcfFDd6XH6kLiVVL9e2
1j+GiiT/LHRzRVT1aEpRjJvXmA8Uy9QUSLIVAfT2YlqHcJbePaZAosZLw40SN34IHR8ogSoo1RLd
2ercPxYz8yMBGcL1CfDnOsOToRIYAnlHX7SeqXFKhsP3gTuTkKrisXrRuuAdn61/DfsXeKkprMFk
/q3dlo+7pBOsE/Ju5PC5TwfBi6s6eQI3FNyZC7daRlsYMRWD6Vznk6gocNwVBZpqk1IGRo/tAHcM
wtFAwZ2wgvSQ+SZTkBY0XmF5uF6y5t4QzsXz2a2IjPkvrBQk8cH9neGtis2uORICYzobj/3JiwKw
DVFasNyPPLdDrIg/PVf/HlamSk52WgcV3Lcz09amrgNCDca5VcVwYmxDG4fvqJtlK4/PUC9X3Q4c
y0cewi0G8BqU672K5y9OrvwG0IGXVY4fWJS8c2u741PfPNVAQlnFx8eY9SgSSDmHruV9QbSKJueA
lSu4W5eZGArTbwgZYxmafWEdTDT7Qzasf0EzUE/WQeJRLYewXMu70jasVy/xHBJba0kGs+3IRix0
2Vj1LY37s+PaIz2UBMLmMUkjD5ROAFL93NNwsBXI2YtfnjNgrB3VlMCl0HjlbtDrAGCLxQ+BNYvg
g2URMSJwREOFY8Pdeq1HCkgDdRirNH5PrSGazLYIkzyYDpbDbqepqdwKIJ4HVZQVbfHAiWCMyMLZ
1EYnZPuylZGVlrj8HNvcW9sSqHrbvIuD/M3rR3WH6ZZ0JwXgusfFNuorEfX9msfDq4fvc3BoSEsD
955zR5Qzu30alXlrS2PTc94LxabL9CRzoSTG5wYi4BikVnkAVth9NPGuteJ5z3K5Rl3sTsdmwCaV
9cQ/fI6ZVZ0uZ2OVzxbNzE+N/JpJF03m0jy1VhVawxgcm7VyDwbLwdnC69lP4irWmjRYDYEAVI0K
ixaRyhcGmRZYndqCt9Km9wwBP8vRGN6BICAY1L9Gw8heRJl9xvlcXSn2+vpesXLAjfFQ+0eGK3VI
N/nbjBCzEvR/SbegltM794W9mrt0GueIhxxGNcgqSfvsJGP5njpOemAuuDgBr60nH4uhNqqy2X5k
qIdRaIiTqOEiH8PFJHPgNcNJ0rn4ujLL5iBingKKTbe1+gHvVUBYGAzUCjn6TPfFSJbS786ZJozJ
fi9ZLH1aYtwY2PzkrstttCYr+eetvn4qSzJ8jjHcFFtAUs4VEN0fORMUORLMqZ0iCaUq0aZEc2Wa
/C8XvXnPRPzoVqBGBBIvsBrC+YGyETEGM30AFxRMkrQNs2HgEfTLRgy9GYhma3HNFG5dhgljSNzJ
p02+oatSTi/EYfj++4Jijao/ubZTR3MKjCwvNl6TTrN76gLsqKVtkG4cpSlCFOLXRHa/I0nnLsMn
0MWdsFA1YZetjxjB0xNcTbb4JH9lYwT3ZvNHqjFSqqNvbBjlITUD+NK8WxJ9BgcPUkDC6vY0VNbN
XIts50ycZtjZLE/dFz1MDeaWfisZry8YWZq7qjLcW5qmh3wwP9J5dL4S45Nu8+maOe4lwIh19mwG
IrksL7yY5dEbaBOn447OSUlfTcZznlXcOBgw17FbmM+w1dJdm/nUX1rzOS9plS5AKbzUODKCtW54
alKVPsdcs80m1jrLcHOzHjETpzl7WqIbMPQopRU1Dwuzfh+KZ+XpFSnF+2076YJP269BA0FGnpbX
DBzSo1jOCRr6XcC6bFtLfHIHVcHDo8iL4AERM8/A9FYpbLdSxuiNEypW7fOP5OVEWBNXG7QyvLBJ
AhbAYG9dY4ELmd3JfTtToW2D2QwxYVq7b8ViZniLKdyvIiMDskOeYHNdG1UI5LQIW4JRkc+tvsVO
EIHSJ8bwt8bhNI4L5GFS0/xOiGo9sz4/LEL+nt0meClyK3hpBQqBQpuQ4mnxDL23LCPYJGfyAZV3
Npgp7g0Zdy+pO+JEN+t7clYfQ8mxl8cliAp0hmf0kX1DGyJjI7Vl5GBIJQlT2kY7p7pYDgYDgou2
iLIZToXflkpDudg/bFRzfDN0/pVj9uH5ODaK/r2DJjrj+fk2XjPO/ucVAUHfTf6QCTtncnRn3yu6
S9N2D563sLHFZfmcq+bFwwsVsftS51KLB7Y6yTkxi/RE6Ay+1twMdzHhG3yjOFHjbiMpGTbVxpNF
wBQ22hj0m8Mj70+4YKlcqNkfsVbkNrOIoR5+zS2txUvLKHzW1pOqnCqEcPlTGvj21yKJMpJDrDiE
fgweyd/x8lH5+kTT+r4oWY88IlZEmpcoJ3TmA4e7zP0e9ye4oRzZuChvVGzhUiPCZG1fzD8qQxqs
Cn36RluMmftiIqGEYxx/GZ0yjgJAQT5h5WVzj/8RF0No8JuMOjcvckqJrkoYIx0gr2E2H9mBOOFC
y/PFH0S3lxOViMNgNHiTcNaMLF+gyjDOoV7tsjxg5+9Nj1PCrlqlMqSPUCMbZUflNAtROcK5CkiW
5G1Du+1h7PXpE8eKQ9/hsgAP/YC11A3hVTwMYNyjZe2eKQ3lwFtuIbAqwe+7fZ/F7K28XpczNrCR
venw/gfNmz9RWS4Sangg+5LTUCe21DxcG/iL1hbISkxS1r//t+om12A2KoLnXbcOBCf4krBdLxpQ
NbpDHFyWYjhW0O/bMYYpgn+yL/+0TZPxLMJYPhCxqrewleOW/3zS3McpgayO0Oyj01AEnI4ADQvt
R4vqfis8oQODI0hCd3kf/Fjjz5QGg4u9+uLUkJFxN66Dv31JCuyTSartwzd/AWwArRyVmg5iIxB8
f0HyHWkcXblXAhpYBK2FlOXOd8WWg9PKXo5NuvwaCfuHiV28+OyDoGqREdB6m0uI5ixMuU/qiq7y
ZOZESNFwuNTFrdY9zMqsdg+4PHceFBPUwSaEjoApuKrutFQUfZR7R8FLqCkG45C1U3axHDOSfSFO
h194Gf/AJonG1n9dc1rEMc+azZwwvGGQwSrpca2cNV02F8tJgIKl5nvMHBxSbE+l46y/3BSRsqUl
HTp/RObjaVDSOut22RHbtRBuKuOiTTXt4oSaxU7zQXT1G4ZscZhMcyCMSZ+pVE9cuSyBjXs/bRWd
8KDIHw3xtaG+nExyu9LBWnDxJMn7LGb7jZAMSc/CP7k8BOhw8qcwaZs4JP/7RmGqc/iekaxD01+d
evu3Hu6sTJsPBtCmH5jLDrnB7sP1B9yFlvuaGsoOTYw5hFP1u70o72hm+PmUdAVjjCSiZIZn9pSI
T+3RFGCZl8SKxcEhlr9DsdIm3NDV4CyDx06kwchFgN/CcuF0TA38crwIOpu6y7J9oXWkDzlq3v5z
XdpUq2p0RspyvTeRzfe9xg0Y/HHH9z5Lb7QpxJgau59+YC0oF8G0q2vvUVYYP9ap+KdMfQCqog+e
QZ+vEZiw9IQ8IwvTHzCM2GWKmPaThrR7u+UiDf5wSu0AgiOfsVeP/rYY752sYVPERYlVCA0x9CbO
7TCYzgGNc8EwWIfMEHdLKW4ojvtyKruLIYKf0m6/zGzm5q2vc8EG2HtRw9OaqC8RYLkw/JYDzjJ/
0hH/MfyW6UNleRNe8zuTFiAYh9uh2n7rzeFF+N7FWJBl9HxrJcUgtjqkLAn7GC3Im2ADWRPUsCp4
K3rin4Z8S/mtFz+1jouTF6dvSoiK2+W0rOQt1UPSAcxhukEJ5QZZ0V4tEOkmJkITO94VhazrIroX
YfdSNOdRVLOj92HkONhRnrZzdfMsC8zsNpOk6uDa9MpwYAXUVITpmkC2LdIC9T25FXaHGlFbJHyH
gjIjoNAs4Tp7SZCf2L4kYk/JAk7GZT2kzszoeAuXImmYFx+HIxarCk+v+pNv0WOiHel4kH2PZGDU
vPoUOJZ2qnO/Qq3p3YASogI/37icHCo+pzQRJ2sjvnyTvMxcXKauVahotnHyQc8klPl62D1OdAIB
j+06jklO8KdKjeFoJyt75speOOQjfaEP7A0v51AZBPeZ53+yIU7gfnaP37il/zBklIu1pU/MLUk1
XMpY/2AywREjx8Lj6oR7IzbzKzMUQq4NZVBztYhL0HZVuGrzDh4E2OzKQsMjGp44zWUF6kSXKNtq
5eMG85T6qKxgDh2p39vtj8XJwILX8ekMxjM7hAmFOX40ef58L3ffX75JNiLL62PuyqfOTK/KTnl9
MZiNXlDUhvX+pXPBYiSxw4a4SUkKi+TIs67jrGJzLgRi0zCh3r7bLuZ9T5OVW7uuHnEtdHQ+s+lr
puTBxK8dB8mlFdNjO65F5BXc6EWjf8plgwYyRxvrnkPztkpv3/n3j6DNzhml2j7+1T2xrE8GmBiK
6updPTt1iamRwrl26EJY7deW7QzyLJQKux6isuv3rQDjXvk31qvl2I/dLWhyEXIoXS+uOTEEsCA9
rpV/HyhL7ed8/rD96ueUeJBr8QztjZLtb2XbghOy8yvYdicuZjAez07NUA3W7QFonrwUjSUvsT/X
5x6Ll7AtJ5qs5d2lkZp4EvrOGhfo8UEBl6YUNBDg7ztSGJHDPKJrvAxilq6SsE5qzMGltOx/nXBx
u6NjqtWJvtdtBKzpbAw/HdN4FZl6JGGSHKUDwjzxTp0lQJeWWeQPPn2HY0ELJM+AvT/rx2koVYQ5
XZkew8nWi/BKvuuZthUv76GfqauDInQVZgoDthc3p686JhIxj2JP3fFJjhgBltdkXh7Z2T5zWpMH
6fb9sQo8Y09y8p9r8YDgrHygRNbdg5X4kNxJ3YSpN571/SIA1n4U5mSf10H7+3px+OSSuT4K8y+G
enZPTQafrG7jKJsR85Y4fuk5AoIdGfpHFNE+JolO9PsU23UFC6NVF5yjEZ1YPAU3YQ7AaxIWr11O
Aq5O02eeEzGyIjKGy2Rbomy3Fk9Gi+DstIVlhoLOitEnq5M0FQVKJtZHz4h6pwPGVQzlKQFPQRBX
i72NfXqqXPNsyiGsEyoiKPb5AZ62OJsWmxhfP86MRMDVEauocdxM2fI4JpgA2JiU/fQzzutfJh8x
5FdN37s1kXHpmT8vc/dVe/YXLQOlM7pXs3UMSGa/agsLS6Mh9jvSWM7KpV2WA/sAx8Pj1UFaMeZb
Y1NVUcJcpEorD8BjCmANR9bHGjS7MlgMfJJeq/MeLEKfrOmPCcBmsOz47LR4Yei2B9jvPuU5b97o
F31kkebZJV3+6jOwPQ0aGOEcW5fF/Rs3scGkLTm7nCX3vUeuL2j+9U1cfgb0trVDdbaHtPgKoi4o
E1itfXkiQSvC1XH/Bu3gHXNIFTtIuqj38ZWObNj2q6KKN2vPDpm7Iy8gCU0PgUy45MZkbR8YgBab
zZl+IEUlSSy8dy6CvVgRhDZeD+cjjAFJjjGdyXwcVI/ZUiYne7yZM9Yd+Fd7XRBTzjYzKKqzmfx0
2LBu45TfHn7Yg8lPltwn7pToCGgMD9yYbrvCJAZr0FbAdX8OXG9hQmTFvJ1LgtL00vd5csaCpfc4
GYYHDMVPiT+EbWHjK7b+IN+7T3LyK45S9+NqjYc5aXFXQ1POJhp6Gak9Whyw3crzDkOSEKecAUI1
rbvnKP0JKLItzT9xD+EjcVQeZUGAJ8lsiJC6dRQjDPG0YpdCp0UJsgRzYhz4MLxXDRwQWITwwUn1
PbkAYlgnR2AbswUE+z6uiYZ5gC5dfzzZjv93vl+PKkP/g3OBj1oIa994OcPy9aCOJgO0MM7Fl92/
Or7T49PGo5CpnPIPX+H8wf0BQcYjC4bI1TjYXIr6GXOFDP2i7BkoY2Go5KkQBstRcUR85ATlQvJg
KsMxfmMkj3ph3kgapKjFVcGM+qbyYZyGo5NcPbP59BWcuA1TxFPQ78hXsaeGos4YF82Ch4YhGDZB
6P0VLL2mK4ZvjE4tiFWaMt46FuBduo6Ikf1Hogd35tVwVX2kzeu1bKng1o27dzrQY/4M37wDnGaw
zPlYZrCD9aQXyZDlPd1oSXfjlMcibZYd7cnr0RIbsmnSZ1HiA+oH6+hugFZqZfYZqZBqQ6c42fzL
792XdSSbhsx/aNv8HD960qkQTRkboTvuSzDIJrE+KWC7NoN99LRZAF2tA5wyNhUK1AfmLoZ94Qyh
ogh9l1jLzeiTgJARfbeFe2EwCvIpbqNcGFYUW/XZVSSV8VlCaAU2uEsG6zejXxzLLfb5ISfwutrq
ycxzvN83Tjj9xQVNhMckC4Vcv7qM4G8TdyOil/r0Gko4BioLW/GrXPDYy8U3wynjPq+a+QfmH6oO
R58ixTK4Mgg2orKvjpI/EpZS3cj6Tuz0FDak7W9ZPFNA+CZ1IXA5jVSNIAWdc8don72qfsrLMbgw
vwHRs+HTzFSdnNq7JxhMPHNiHMFZFa5CysJbNCK0k/SxAI5Kt604TdjzqnK+S2pp7Rwxd7CdxL7t
2uVgGg2DZuYWh2Rl/UVI2bVLdUyM5EdvP9djvb61FRZoAH4LW+vFtq0wy0FQDz5rkVuZaL0+EWZl
Bnf4xpwDM3F1rMiUzLX3WZcaRACoktBUL2BrOdy7MJbVkDHdrbargaZ5GGT23iVj1S/0M5tm/jp5
1odkfEQ2CX0Fm6i0mpR77q3Ehxhi0eCYzvWBicwZnp1UplfGVPcLxkMiK14WBrZ1lV78kQZNfJig
BtNNk109ASO4ctPTpuKPZJSO1ZQ4e3z2QPb6w2oxMao0xTJKpMURX9ZT15aPsa+G0LK4bKQAIMyJ
3gi7KrtU/ZI+9K3+kT+oiQarkttVt/VbO9IMYs7BV0bWMkxhYFZpSc5itTYZsrqWK0eLeh65J3CD
zZjDM7KETk6q4Toyis9oXtkFjMLYz2eUeHg5Gw87gcaAzmm6QF3q7U5U7KF59sHazL5Zu0Rgxmvr
vUnfH7eYRnv5pgd9f/nPT8l17jxNM6qbAes0dEcMBOc4bFX4RM4mLHx/sf77o//v/6tQMXYjB881
KAVtWgi3BJ3qy5yb/t5UnDM1DJ1Q9vLF5EhYNLHGbTQS/Ae3AEZ/uXz/KP3vj75/+n/9v+/f8r9/
4v/6LUIoDgsZtY2DsAqeNJ1NqKNPH9Mgl8fEApdgNlunjI7XgwH6o0jX/Fin/ZtYxJ9kSvrHLM+W
Y+wV/k508lrLFHXEM+tQYEcGxSD+CCghu5GwA3slPETtRdozgqBm7DqNqIXLnN9x5UU8Yu1QafYk
cAMVlcAk9WgOpVBSmzscpUwqkTlIfbA2Tdk14dd1iu8YH8t+gm64RcW+LLKB96L8xzNT7RuTxxwY
cJdY2xi5ArqVbf1MwBcdNGzMQ72gIllAOiYHJARnQsR3QICx/UPy6DjDOq+V89Xa8ZNOYj/yOcJv
Q2xj2ir6PAumywilhSGo56MLaXBERfrYB5R8gfHE/DjjKLI92oG2HaUXG+9T9c8cguplsaCe6b+I
q3Q4mfFb0hGhKBwdOcPYXpqiyHeTwlez9jZtIDIq2kkANuBkv6jmzwr2nr0Ly6A5vOOHRpdeeRRo
WT6wXTjS+gsO1fKBOljTrYr3cjZuuIicAy/qbek9guAwrFKLajDbzn4PCBR0cmSkPoK5Otm9fK2N
lC5o+EpUtZC+5rz86KzVDzktL6pi42C6GTueKoCG2BJ5FElylZAHgPCu7sVxOvcyT9K9iEa+lqAZ
2PNyolOVAqFQ+KS0lJYhxeQP5TQZly7wgZhP3sJg+E/ncuOOHX9hM8AkbFSOkPWcoMB2/thfG/Vo
M6umyuVI3gfiZ3bIqiIlBBOQg1bV86qnlzSQA+N1e4bh4VOda8FN9DbwmtRVd4RfLc4545YiQ05d
gjIi6eTx3aGlV5WOgt7kgULXnEyD8gpe7DgW1ULcijPe3LQF84MxJpKKVyJoeC+spLKvwl8/OCju
1pGm7IRKe9gQ/aVtCzzfyjp9v36rf3TIsx1MBd0grlEytcfJu/rwi+LJVc5TvuB7S99FjAtImq2J
LQFhGVH6RpAUMwDy0/dfFLjUQPOajAXJOfWMcEQzmNPeO+HboMh6RYslGQhKRcv4Mhp2VKlgOXXp
PJ9mulcc19QMrWym6g34cpfH2UNe5xeoQ/y7M5o+dTJUl+wNN774ncGFw34Yjyunf2j/bPJ+wE16
nAS5nkouM41TbN/KgpBudi9d62NUbr13gvjn0Fp3Tu6RhvR/rHX5qfoZT6NqTv4S/3DiNGaKnU8v
s0NbGQGxy5RWnGoYmQlHYHkuO6Si+NPqJjP04ZIDrtA/irbVTPzRo2YAw8c4h30nzdR8adzur1n5
ERUt+W3CyLAzCenkSxkthchudcpka1rLd1/6wb1Rsl/n+HD0mUgxmpb5Y1XkJ5OKFKq4RXqfj15w
VnVmRkF1mVpKoBsVGKcp65k4QkMBsezi8U4frcniOPPzuw25Xn/W+It0598UUk7CxLHF1BEOOn0u
t1PU4hP5s1d8C5LJA3PH/MBA7VWW6BzllPukw5k6NG3wKyd9gJtrgpku/4e7M1luG9m69av8ccYX
J5BoMoHBmbABSVEUqV7yBCFbNvq+x9P/H+SKOC7VDTvu9A5KUQpLFAgCyJ17r/WtdLoylsuvtWnV
uw2nHb8xMahNdwwN2D1BQndLpyIlVkZFOx+ScRhI5lZl/ByXsAvcIc43uCkqgCgtq1g2BTNPP4Pn
n5DYLgN0wJ1k6kASZIp5ZQ0LwGVLYwc8/lllw3547d1ovDIXxN3HF7ec6fgb9A3KqD7logecyCTC
AbLppdUhT2eC5FtDZ4wAqBwOXbsMND6+dCUCFVvXdHSD/tOYwJnEd1CulB11W2LM3jO9UGvHRepc
dfORkonYRlaQpIW3GGCBplDEOTGsehrWV/9lyc0FVli7ZbJIbkF+JYzoaS752azBDhZLozsakCLm
rH43oiSnuQp/DgUAG6vlmQZO4AfMsBYIu/Vk4TiPuDQIJTSZefb1yUHf9FqWTPBKhGa5Pz7XywS7
cBKi1IbkHblUeOidElB/g/pddYThBhGWWAtAtR9dEBm361GzyGxQRD0OjYQZLUfmADrwAkg73YZ2
XHictR8k92rsJEBdNpE8uy0j7XwW9XcH3NQ6tWFyWQP8UsN8GToGxbqOGMsenOickIhA/zzFbJjm
1GXdKePoazcv7uBPfgW8c4/pbn7ViuLoqmH8npnRyb0MxAy+1hkz7VkjJAk5AOpkJ8aoHRRPBpGP
8WwPXh/TwZ+wDMwhQ1TXKKMXo3NfzcGu36fmmay5dZrrl6C1JLulwd6QZfbDV4hRY4Beq7h24q3f
G+wNcwRbJl6UjQgDUK+R/z2ZiUYO4DCHEzLAoJjz06SQiNZidu+BNXMFF7UD//XQls2l1e07WUV4
GOsgwZ1NfGVWPdKjYnCVLm4ByFAo497s+GKNUfiQ14I2emRvIob63Bk82VQVvxlpTcKVj5qybc3O
o8ouD3aAqCQpivsCjVzp6w364kZnO1vdDchGLdfsvzmtM7CUuPVDGZZXMZUtoMg7OXXttS/mbTWJ
/CqOhI9WAGHXRKolDhiBKYrPUYaqPAQOPVhj+u6a6TWZa0SzDNYPAzSXUyP5ZvMuvWjgRLmdSdyX
I8SBR2EHDaWO7/F8sc/F0/TdDvZiBsxD8Ka9UcHcHYMQarPWiUttI9Uea8aKSsproyt2UzFUpz7E
etrhTNyR3EILmHbbyZH6bYtcGvlyk5+CKmG6Gi8J1rUOdijtxGtjzHAVE0NdqWVM8fElY094lTwP
YVue8iQuT1kdya1T0l39+S2N/B2GTlgS1CqTNQ8Xpw1fCAG32aUx4elK4y52fHtjuj16qoqE6FSr
FpuIq4FZbtc+sHmed2OytceWhBtftodWNS9Kzcl1YC/nvKRzYyXCuq4S7dHuDHdLHyDftuEPoeSy
RE5PjIN69qiAh6B3dwjg6zXoOo2PB5VjUyaIXNMZIKdNhjV6ADMdriLQ2hfnfpAJEiI7x+JKhM2B
ELJ0XeckyA/IMTFvUBIbFr2kEtNMwcN4r2W5syAq0/UvgMXLTzDh/2DeuxRR3jb/+Ze98Aj/xisU
lo2f0cA2aCjMg9gWy29vdxHtwf/8S/yfLvTTqGyjeA/+GxPP3BinvtWvIjCtt5wuD7ReBArWzElv
gCIqLazejs7kf84xpVBKIWZPpyhF0RI/9Y1DgbtkM0SkD+2Rr2TZmsTgZDWU5l9WKDMNSR2vVUrS
T7OH7RFfTZTwKAZS+dBCQMf70YmjmaDDJ7Ncp5Ggw9Fq0bYYpf+a5uZwakCrHYzOPJf+HJz++8XJ
8mafBt1DICrmWhZ1Uo8CTp+UnJmvNQD5dXHXKdf/w2m0yGn+fBodUzDvspQD38L4FK48hBgiZqMN
IPKp97IPxGtXx4S9mbGzwnRDrJHqo5f5pZwaND8qNckxHM071I42cpC0OHRWat4xf23Oypo9NAsY
WKwM+wvN7ntuXMw4HYSMqSEnHGY8+pLgMiaxBEeYNttCym+pqCGziCi8NbAhIrkIv6R1iqZonLMn
EY35xiJaffFFqzXyT/9Gie7gQPM6Igm9tAY+PauBEM3cmfqsEU+Oxfz895eb+SmEejlBrulQAhoS
m6xSi3/1l8sNuLVfhOgC9rBNNmNOuIcE9lgOBW83NiZKSTsmYatqj72OlDUknZNrYDeYXXSgPXzj
564Obr7dqimt9x8Gtthuq70dQM7JmDeu3+0yC87Othrn6TEbo5tRz8aNn6Bl1PzsVSPr6V4brCMa
nt+/N/7uPy8C3pxc/kMuLKxP7M8cok1HlCWyd4K8DshLaZ96Q2FGX8ISupwVFBW3Eh8E0ytyo6pm
XJVapH11IFf4fUERXBOYZ8V2us0dhq3MT5eUrE5/rF172Kg6o9XNZbUCUIt4hYntOTBV+sv/JXZ4
owyzvZk6cnY0I2m/9TwipT7lz5IkPs/ZIf4Zr3Dlipu5aPJNEOjq1S+zQ0ZaMf40/Ulv49fI6KNH
qptul+KA2VuqI64GITgJLj1CzGGSSNS1Z7o+8h6rBPCCOLK2NXsOyJguZAnmJvspJZLJ3AhsaUdy
gGrHmFdVIJx7Fj0w0UwIhioNr0sX5AabWR4IPl7KOgZn2lT5c9/I/nvPsMu32i9FN01o3JecUfuu
7dExkDhTkVLYWvclvfxdCVvnymFDDTQOI+mSQU2V1MuXaizOop7t7zxa93Q//aOUI4bayAeu0znB
Q+xDSe+ELW+w2eG40LI9psuIdYIeZOixbhOYDcSxHbxmLptXbG8Ix5sD9y7+3cFtr40Yl4vVsxwN
dfmSKwm2CZECWizrKiYLYN/CPdrZLVLMPjbAIBWtuU0pM0K/EK+/vwrNfz6JbKWErUyAtroSn+8w
BjyRZuLJ3bs0TPfkZdDoGruT6p/T3rhEijATK6glkZazcUyJXabllwR7JPTs+B0ghfUyc4x042tm
0+e1mN3tlM6cXJ9sJr3TRCw09g6jwSnQLar6uXVWqm3IZpzoQTa1Ay7fpX/vh68I2xBt0B1dW9l8
0lt+MnUGe58xq/zD217Wqb+vY6gpcL1BMVem0MWnBwtRTdrcGSrcz6o4R8lknAH4AZVNtegmsLtj
lhsQXYP8oTBcZPK93j2wozlrA7SaqW66S2PhsYT1w/THDk6aD36dZqWJTAbPctmj/g6yHuXgIoSc
xzeB+29lajgAgzh+5CYqN8Qm6knd3EgyVozC3tOOTjySm5lPq8repEZme5W9a5h/bWbGWX84BUL+
86OHSGDZrsTvQfcRlvHfHq6q10scwXCweqPsIfIEzqmrTeZlxotUbXs7BzK8qoLom7LQblhR+QyE
dVOrYPRAJNOQy9zyNU3ObS/u0ylBxZwZ5kOmICdV5AM5LCJHu6r7Zzd69ZEpXPqh/1qNur43qgmf
m2bpT2ZM5kcrudOaGL/KRAC3CfHPZ4wdFulTzuDtPEf1sxa00Tryk5jE0bq7dxUYi7x86OgIbaps
XIiQxSUt9eFcM0K+HoPpi6M3PTLTzGvKCXW4LZ+aKbbPrWFZZ56XL6kV6VDMBJdpG7V36IfMa1gD
N0YFALYNMuwhg3bqcBWt58CyASbO5blhVLOBOH/60JbwzD40KVv+Xh8d5CHVfFfa4s7pSOjqqvrO
NFs4rQii7jI2g6U7ozhGL7lj1nrUihLPSZtHO6ezcVOAUepm99jqFaOCQY945Dm3tuiSnSbBNIZt
YG0HDUEqNsWgtFCgq9K5Nuwl7wUt3nZEWubR/3hXk6tvcVMD9ILgsh5I2LmkmTjTcSB9p0/rbUl8
5w4cPzx8tu9bnQRUaDkK8Z3QEi8ykvyiR90eySnyvYh9uT/T7LYF4F9ILzHpwWz6pUbT3A4dfysq
YYBdSXgUPFFcUf+ldPS0EONz89UWJZ2veULKNfevujKb3RwiQsEZSe3XYXAsc0gKfcy+oZ7DH1Vq
XNBtngSSrfMAG3tj4TB1EOasKrZdlzol20Yq29yOEw2XaBIJo3XYy5lCbTFFIJBkW9ym4QhtTvKb
oS+p1WfnCaXYylTs+1CYyuusmxjwlL72+PsnizDcfz5aFCxvKRxLWNK1PpXIIdA8kM9K2zFNHdeL
ifAMrM1fo+gG1jVb7z2b6Lu8jP3NJJp0WyqL3IFQfOlzFUBPoHGnwXg8FWReXBrNCA+dy7KWhe4D
IRLRvgZZ4PVqEHvTlM+wu9YwxrKTXdjNGS4i0r2qbwBEpu2N62skzTgFG7zLGCbhZRn33VKQ4q0A
Vr6NclS/PsN5RzfindODDc/ant8LaKfAUU5ZhcyEeG3ED71NKsWAVfpkWxlj80KAnnOLN8bmdKqd
4tSFYYm6n+sxsoW6MdKWsA4ZNQC/63g1Cazb2dQ+Z4OhLkMCbhm32eLT87LwCr5v801NzSFyUd8K
7WIYX2lf9HutYFoOvnymiLhRVLisJMOwBx6C/kTGm4EH8haabYNSUtrMpfx5b8rg0uYxkhu2YIzm
pgPcC1J/Fh+8rY6mpK2X+uW8z+jYQM4b3CdstKdkqqBTWLf5jOaKwtu8Cm0XO2Crqj32eVIsAmBS
Fjbs1Qy88ZzklOYIk67RYa6FVlJsYPSqAVsh8yjUUeYBeZuxs4jaFiUE4mr0LvZDjPOGzpeTbXof
LWacwDNznaS6idCDzGArtlaAGQ+VZBzE2Tc3QRjgxiBCa984Ggqv4scV+/9rLACOHcf85Z7cvLVv
//M95xE93bxl3//zr+uii5ro7e9gnr9+6y8wj+P8myXPcF24O4gIbckL/gXmca1/Q4RDDmm4lAVw
cVg1/8oFMM1/64Zj6Ng4MSVgXySd4C8wj8ELcqfrLq0GV9dNV/y/gHmE/onLIwQoLsO0qMtQGCn7
8/4wmuqhKyJRHz6I7lEID82pp4dqTrxkYdbKBdKVA/zcTTVo0REqCwr0co1ABCvMfCIX3JvQQa5c
mVwDdMJAWZ3GtoOv7WePAgiHmw9iA49c27ppC629JXfWLxGlkjB4AMHBWKvdVV1BS9OoX1ML2V2D
tWgd0fPZdGwt1vWzc27CKqFN0rDHyBYR3QsTXNpdsQkvq6NT1JPPPkJ6JZxM4aIaaGzRXHPKDPHH
AgFzljSYHKuFiyqKhfytSq1uz7D3oa6YA9UB77XQwYn1FlQei3Um6O2VX+E6E7nWfW8pYnBHlfs0
jIKt6sxVSlPUQxnHcCdP38qMF2DQe4WjBZY/Kwi8y2o8YhLEZXpVUsGe66nZ6wtfY3RNyGf9ACRx
fG+c11DAOXOVRoczRg/mkBHgIVVgKBzFWAOQP2+CniqYVhhQTyxvOUvnKtAcxn/Sx1HOKhk71hdK
I3P/yxV9+Vmo/tqH+ahPf6lfuUAsSxokGkKCYoe2kKV+3Rjjmqv7oi/LQ2m6D3qLfOnjC1mh+dqW
DVapqXPXoMnPiNMo4UkTnaHf/jyZvz+WT+vdx6G4JsW0hRdNCf3Teod3Tx+DJCkPAzbbVVTmr6ZY
W4Qtax3cwAzSSf49stI/nYFPyRnLn1UgtJQjHNsVhvnpDMzoDOYmlOmhAbMNZho73aOgv7MmkXkL
UrkGZksScwxGflXWsPW1BvCdPxDpuVjqqmJ++v15MD41Kz6OyHKVTqXN80PXl3r7l2ZFrLM00VFK
D1bIiYhzzVo3H2s+bfGxKEyyjVkIpZXKrYyT48BUwtPS5Cpc5mmjKSGYDO73fiQqQcpZ7Nwi3X28
FKHE2DAMA6NYfP/7g/68//s4aNsi4deiXpHK+fTpBdwBVAExB41lCJjQtG9jZ9q2uKDoveKOB4UT
AVSsXqXQ8TIH3IdYVOXKcvWCLfx7JeHVmS7S8k4rULv4qzCqHnEX01JBpVOEG98gryit4q9tUcar
1GiSq96HQDpq01e3a24q4jE9zYhAnI+t59vFUlcad4YDebxL3Yc/vOPlwvh062DW4p0qU3cp0T69
4zEhBSAjTP2Qt8PB1FILJEaU7YjxCBm0X5sEdbk5nS/dsGLC+GYElPQIGGTKCHmNCrwSWRhiGxTS
kmmUXtteRLcIOhMD/dF96CsJ7Nq/6YA6Ac3nIeCWGPXz1H9z0Woi+KkSmI1C93K7e6uKkXwEDYlb
QYpT5auFw7W1ev9P9wuL06e3bes6ChJLVy5f1af7JRWNmrIOUEhL/Agb7YFTPp9rP/2qdX63q37k
U7HJDaFtx2ZqNhgv6u3C1QpmD4UTom95pItIIIKwrZs/fCT/t2MThDCSAOkAXv/olP1y5+AqQyda
y/hQkRdSJ+pqTouXwgHDXDXyoWSKhMrH3n4sB0av48ovCcUJJGVuyoZ86Ldau9zmnfGlURA3cYBu
20Declk2m66vMKy1NAoBV/6wsc5gdH6Y4SiTHe049oUmExI5Y9C3RVxnGyfNLnTSLJiw0boUZQZr
JkIR5MvT79+2+OcjzNaVFAKfo3QVErG/PzASwHpRIJHPzdInbCFlQtRAuNMllbOao9u8Mplbtbuh
NY+uzze4iKOVqEJwIRbtCZDOf2i4fl5XINdzGC6lD6WMLfQl+ujXZ5gVaUhhQzc6hFiYV6k+n/VQ
Eimd5QxRlXUIWyfZB71+NFwHHIGqbyI1wOIEcfqHk7Pchr/cph9HYguDy8FRiKs/dyfirJVarXGb
tpG/tq33Jhy1Q0a3HgnbMKwNnkPJFAbI6kByl4TkFSFi7Ixu5TSkcm226hHisU8O8Cw9YEA0vY0/
HKP5jw4uZ8s2pbO0UJanyVLG/XLddjJtalmMPEoa+8ZthXtVawnWm+JJw/X/ZSH3Bnp2VFHl4+H4
qvoZ9voAgYZU2RsKyvckbvDUle+J7cb3oyDGnFlSHzvZxdAWbEOEeKzAYroFs9QfMXA8dl1Ywb8w
mhPUoR5XCMl2CinOH87+P3pDNkmFDms6aiGDYfOn3nTPtjqq7DY66Bao/apFa1T10zFynGBDQBWi
M4bUuQHjphWQ5QrkAlvfnLIruylwu6gBqdteJXCkfn9g9qdqY7ks2FxzwhkLUIs7ny7QHhBZMfuK
9j5wPdUSRdXERcxaPz3YOqbYMU6IaU7mO8c3xXIC0Qvw1bNqD+52RhEK6YY0SyxyGHMPtHFQPZoK
us4k9nPaeHMu0AIP6VnvswoTDJDjPkJ66WhMkhHHPpgjUsVujrW3ImNGa/bNGoPu+5hYJfhzLD++
1V0PNGgGMi3JOUT9OJFgsmoLaGrVMsF2i6G+Dp32HVr2fEw68kaNRJzzns+xTfaVXbZvzgzdCCoi
sL6iDWnPkhvYuaRdQNGhA1UwofIjHIg+B3L7+3P80fP9dOvZXMwuDEqXZVx++vApV4HJQPZg+hvW
e3bXrN44eeeZN552tryYWX/ruxIxl9+Tol05qTdnVenJxSIpIFU0NTRx5Pr2QYGLt8MsvkyOvtA3
ykNd5N8L06oYWAXP/pJhzP2MndGtyRGgzFzBHo8APqFv9xOfXHO9PJd9bb3CEVYEibFzui5sUEY1
KLw4CCU5PMZizPH9wwRL6Gpu8EyHjAJT9BHUTsvzYTwOCY68bvgxNKolqgaDc2ApayN1F4Z2heiW
e/ktbKbznA6431FneXgvUBm7TOkSs1pFGpPgwK/DvYmGWDgkhJWSQKYhdb/YJLPc5sV05ojbVYX8
ddZgMFjzeOWUtvun1u2n9ZKbADSsYyLQt6lV5ecPSHdzWNQpZ0mLiPFq8+ac+Lm+L8l9ptEy7Zhx
bYuBwPMKRMFKH/MHmTLjU05xG9qCYQI4yUQDAMTYlLQeJHfb319CH0/nv19CDrTDpd4wHL5+3hRE
msFFpDXRz1q4Gvr7zA+CbaGztjsOZ5zbbBVFk0erZMZMQv1DjtGXKaJMVpNJFHIZ7C3oCwRpsgH7
w9Gxvf+0tji6It+PrQMtM/dz6t7kNHZjETq+aBysXRTp2OK74QsqrMTzjZJA1nGYjpoFrwN9j7m2
430GNWD1c9ELq2Dz+wOCV7I8tz6dMNPUFSRVtlIc2qeqNK1LclsrYmpHEy2cbTbJXTZSdgnnkPe5
9sI/eW0YwWiOonCXld+BkJRvZvEqYhTchWnW3zrc38T0ZLgdUVVbxXfKme7oq4GxsC9TwiXMi5/N
43bA6ORhsuO+7rkrejETWpU+BQxbMX5iVEzG4FKriC0Vd/WBj/IUj817URbMBtGP75t2vvhGwX0O
EPVKcSa9MICuNru9uZN19LWOw5DGN/rdpADH85EKxyDiinb/paPCuApdjhNQ7dQAKEDhZ6CMsOry
yjJHd1/lILJTXiomFNuzLVWtYj24cyVgfZzRWDUDbFmGj5KbLiqOlmIed2Hf/ODjxlEc96ZnTM67
CdILwHrNm8rIXHYIBsvDGQahqa+NzLGPRRCJjQqt+MFwXjnZ4cnMhztfh6WphnDeBC0gM8kGmkXO
EdeyRDDip8Hw5DNF7RpQFS6phMT1BcbGMcr6yIL6RVPDfGtiGIekFmztGUdmNoQ2+is6FxCgop0o
0lcltPEYQfgm2C6jns2QYM699Zrllk2tB/DIVegKNXnCTzQeoQunEJGYrbpwh5jtLzrz0A93GGDk
y2zsEot0krCfDm1m/JjmxLjr0vgN+8xAH2jSiNwFuz/Squ3obu3kYFqbFx6CeG/BfojYPiAl8W/S
mRRaEvlwTYwDn6TTewatx72Jjn9Th5D3SuUO27Elh5n0gPBSGowOTCvHvmaJHbsbY9ca3NVz3mmH
2YrhxGu+vgkL9YQuA/VBmd+AMSWISJrxutIxgOu2fEUkTCM0yInZhae5kYPzLbRSMkzUgL4GchdF
L8DELB7rB7bNGWq5BHm6Da6c2CHH83uuZST5LQCZ4X1QfbcLNCnWjo0lzMqnYNMU5ZnmxcmyUVpH
qjmaY5Lt3Wl4tGZGCxRVAVEJ3aav4BA27Jq3vaEYwpXyaLkfoWmN3MBJ2WFzP+lxGp4SzFYrpBNe
J3PEY4LY2cCW7IsZLWOSt24Ns289lY/UqR2gl7notE08InBN/SxA4Vtd5m75E1Jdq7TQb3WsO2HP
trHFgvRRdNe578EimjcVMzmSwRUE51zs2OIYWOTKbOPX6Hu1mc5bbVMjMnbf1soc0YYnjkfP5Rnb
DNjSxgevjWISkg2Em7lh+TKdJ4yu0W0tNB9qZCo8v9B7QNyTAJjKDRkaj4YWjARqGbQCSUNeGRRM
G6Y6BlazwPAK2ewSP/CvOw3XW+lILzUr9rUjwSiTPFEDlXHmw+Cx550crbOryeCkZ996fZCr2UJt
NSZucFLLQUeNexapctZMFTBkK2yomM3pdZpkrPVhUG3c0Cp5Ku8qMwxujOmbzMRmqiqCIXpM9lZc
YKW0KqZOzJGu9bzI2AwKIB1z/2Blxj4s4vi6H01rqy+MPVcP9y36pTSXiN/EePIlk2wjD/VbDVKD
WN54URNQL3qn3lpxNz45WE+R986PiYC/D2VqH2Z5DW+ag0ugtjyH7fykzbq7UporTrNTwcNEvtwZ
kb3LBvyKEF4xOBZhf+xNdrmshlFI/5/byiuRgV9LsyadIkqs59wIJKGYMWFNBiaXQmv01wpZA5w5
eYFBZ+3YunOeHPoTwmr2UYJ8UwiDMcTofCsgruHtwnSuxQwOafrc1QHwF6lZtDqm2DgKm+DuFMQm
lVpLKXkzqWhLocHWv5pfrJpHT9X1kM+W6Eb/O8mfMfsA951I14aRtNlhbtT6czTDcU4z9xabGXq7
xabGNpsdTo5eB9/xJp+sittyb6vwIRvG+qwjZdgwz4aM05ol3PCTwjkGWv4ghvqrckebBqUoD2nH
c6jXeiLKhf7CUHKV2W3DkCwKT1meHtPI2M1pdWtjPF4Vtamh3LMRC5M0iyCkwYQ+YM9CjmLWw1te
WE+kOOQnpIHGpme47pVWheQsBpxhTzcfrzo2Kl6Tc+pvk3Got7pjhp4lvmBf41k1ICAPU31nMPnH
GqWXJ3RvBxPoyaY1Cas1ZHZVGtibLS5ovR+hBogh90r0sxjtbqsJcJnDPAmXkti1XX9fZzImxcfE
gu3iypxEPG7mQt6VU73MabmGOgfvlWGlVwNmilVk1joZU4W+DwJme0xet9qQUn5LpGkpLPspAuZr
03T1SYlbd3k1nYaifgT4TA1t9i9p99ZmNG/YsZDy4yQ3I7BxVLB8wNDr1kOG1ZQeVO3xvBiQFcUR
VWV8Lmr7Opcyvh7CrKZcGwzPNy1eJglZ1VgEq6ww78MfH+o7WCZwxav6ABprO+SZc930+1yYam9V
wMq4Yg9o+V5mzADXIRIRFDNXuiKKSmSUgKbLGl3iYWAb2bV7N0+OpfPgAiG2SaZjQNiIFRLReqPr
0l4Rlw7JvB0VeJfeWJtZVx91eDsyqrWtHxoCHVRp7hlGYntLlPDc2XlMRvdddWF+cq0QHApNro7Q
rTU0DjTr/nQkEZaZYR9vAYhAkY1tyT4Gl58MxvNHOolLLlXW/2haPb4ks3aXWszdIf8TkpiEABwR
2JZ4LuFp2bhmxzleq3jGS0kSsWKGA0C3wxKZkfgtAAeCIaufnGj4MmjPI4b0APIJLeJpXSFFvScA
HQ26nxy4C5xV5FIZ2rX/WA7rWmy0XKl9Y/KzRmCJawObjRPdRx1tRm45rIQ8kgsCEJexzrwzhxIm
QfumR2QXsBKPU3bW6H+v2PnRdqq9QkvhDJDhSReaAUkjoXrPxbaC5E3PzL9VSBIW892KQDNt7Y9o
gqYx8Lq2vDFVx5iG2gnjk7WOLfueknpjREtSSQ6cG7OsN8Gzog2Tfp22ft59LQMCzXqaMYxYXwOF
YWj0UzRUyUNNa2SFZvilGxBe9ywDhyF1GJ9iy6MkhorQTDA2NZ+yzUiOtV5GyNnVLlkwfPqM7Q5i
tLsakw4fPGSkPVC+CHb6Vh9nDBokhCJh6WE6VnQ3NmXK0owB72GY0Y632RIRGm1Iz+0x/1rmelRZ
ux2q6b0czJH2rXwXkGHjgYAXeySihgB4D7gPXRo4NVNC/JGjo/YyvQp2IcjzZhdHgBXpsJarAT16
aIzXujtqpNVpLxYm+EhOb+ztgX5Vzi5s2G6n4wGLeI8vKUk3XW6QM202jyEbOMoKBbDf8foepVoQ
ll+FNI9KZkCBWORowIQnkNYxzoJdbFrtuqmI8qpj9yp35bEuGNzNAZCzUWNuvXXnUq3h16yUylCu
qYrT3iX2esz8y4CZEw1AvI7bdCA2gsF3TOd/xep1NoPdqLCM1wnUIEK8Q3WdLs0gtzTegNGeqgnF
MREK17WWfjPyiRSw60lCSFu0jlz0OZVCl9y0Qd2yXNeoWvyviZPeSZWBGMXL3JePLf0GqBI0OSqX
TbqV39QJrhLYb0jUePDhCsMZm3K7DFX8LWmNDfZkehPdY9gW0YpeIhklPhzqQHMPEmzS5ktTZPlt
5rj7kEfBQr7l0bd0A/WeyNe6DO9L0nzw8Nv1iREgtwS2l800118ojhYmgZ1sZOg+ykhn6RT57gNI
1CxUon6xdji5DzIV3iIeGL79+IePH/n49ueXac6vInizLGsf/zv4/bZ17LefbKNsYB37+EGX8eFf
P/Px/VTBP+YpdPz4jswFflC4uuu5ow68fvn2lz+1vPQAQnZeg5b19wLETFcM+KmrjI/i769stKWB
UHo54r9edmowYaVm/vNIPo7zl2P6+UO/vErgGvc5iCiP4Fx81h+HgRVPp5BHV/vfX/90fL+85Kef
+XTiPp+an6+zvMWgyx/dhmbUFJwCm+261erZwW6a/sxUGNEk6oBBjW9u2u2pVbvdqGFJKp0QXGWt
ut3U09mf9QJ3F080L26sdB2IfriYDgV+nA0vWdh5YRK99Ul+SmvaoE1pE4zderWVmBvSgZ6GdpRc
6p2z1VuCwKIqaLdi7J+DEOaqylJEu4NPjFSYs7RZEmpABZE9KZuVMPsL7MSa0kqD4eOHV41T5tcF
s3eoeNfSybKLidtLwhcgowIAhtuEW3RMkJQM/UcTusFdrH+tB5s9cBI5pEsS8+q71ug5B1D2FCTj
/FZHEJ/HELJlvxZ6iaMoKtYV3b4N+GWSZ9LxlMLVPqSiwGQxkPJC3kI9LXMIEDlrZ7xuwwW0mOr7
op9JokdAvSGFo9tJBXjckg8+1wpaebLMyXLYNlYf7hzt0mEM3PCuNznRyOj4FQNycx/YmnYXbGt2
bOsAXtq6ImyEaRcnrfGRcY0dvCwrvaT6PQjYDCWY+ub0QABbEw5VE7YrORwklw5oqPeUms0wORtt
OHjCJihvISswcmtPCCdMEAFatCN/pD7RmKDu6cnHyLSbbKzcs+Ycqmw40dd400k5L/SO3C4iM7OG
fVA42BPa1MfY9J3r0M28qObsgaV+LYV7sZkm7epY0MnNNK8fyG2kVKzxDccRPdrktjRRAipIkfvR
ny5WygOVrDlMcRDYJCjG3E5JvB6YY5nPRo9cCB8IAkuVFBwt7XQzbq5rdtRnpxi8oIIZ6EfX1mTa
K8FVvxoLp9r5mTVekVW4Qa4e87vuweAB6kXl6ONu0R8TA3GTM2sQm7LCC/OKSc7CU4PBsxL0Hnwx
OGQ8IGmUU31wOloeIZPMaeG85uAoso41cNK6HkmYRmzSUi9KTfa4fESDJhVPvj0H0b4U0XtC3K+X
6ea7P8XhbpxQpIlWOjfw39ei54jRmcwbQ5FyOHXlhbfWnDKmCTlz5Rst1mloqO9NSjKyRoLwyojI
GIxtu9t3OCHTgQQql5QjDRC+WWFrRk2au1xYThUsUtF3S2/0A78UrtoxSzZZV2wnYiKQhg/HWn2N
5/t6njGazITbRei7pgW2GdXbOSCC1DLmN5vkCPjQwznNfdJwrXemSFat8H0pJGO2duX/L3fnsRw5
km3bf7lztDkAhxq8SWjFoA6SOYFRQmuH/Pq7EFXPujq7rdre9A2KVplkMhTgfvycvdcmHxu8WOrv
OsfVlqGcmUwBPD/PJygvR6uFG7d4HdqcS9+MCADNCZ0KVHVrxgYZi2ChmTQnGLGKdVgzERCWw0Zc
e6xcVX0EYEIE5fSBP8Yl9mBtgn5c1KgvNyJ1XowGjfSAcI19Uz41YErn8cBIajK7NpwEM2qeEkiG
lvUBGtGna6rd1RO6ljDDx+aYOXSNEeqsECR5R0F3S84XujcDTIYrSn2HFO1X3josGhJhpG4RZOhE
aEaMnvxLs1SvxPAclaMP29acvgQpTpTMj0bZb6Of1p9JjYONsdprUGPqP1yA/bIH784ARl50p9/A
bwHboSS4O80hm9s0SGqYxp1vkk5Nc5ETFagekwY/x+RwgVGN9pyRZuv0gxpjIJPnWKTyMCHJXkbK
Ww3z8Dkw6gcvj0mabsdLaiHuTaKLJ0wc+VATGkHIBab+m8IZtt1kwCT06KLKbm+N0RPWCTjNMEZW
Dkxs5jky29ZfFrwAu4BXhUwJF2pskG2Zmc66zUh9pm1hVvFPprn3rhJcaL4csLfLdfTQZFWFtbSZ
o8XS+yzJbkbLEGuGBaajfylzZhYp8iuC6sUbM1BGAWqAts+eSiz22ziLSUDs6YETZ2GvB/J6e0dL
N8QhU88QCl5Lmgm6Wts6D5OMTXGHYg2dOeEVIr4ABmM6YfbvPrKJhYEsfzmiZ125U3AhJfLbqEZ/
08ytp2myD3FOSUHIqfNgqhDrMlyHvlpblWOeGu6AsNY+mpj1oXdeoQtxYIHbjquLuF3LuuD6IbHo
1ygEak4Doo7Kxn3QaHeiiqotoXKkzfu05ianWvoOszN43S2wM7KXZm5HJbI3m0KvUsLYGC14+Man
XdYP9tM09TvS22zsKe4cT4bqBZkksZdyCQmY82zGnLSIhx1pdCvYTCkHep8olhB6lqm6XZsWN1Fr
/Wpp4G5IWmT04Wxpir52uoqOiWd82wM/28INxYtLvplP3HWJjn7q6Qu7EVcm6O1x7Ro5zhDdLHeZ
sbFBOxLhNYpN3zY5MlvSZBBRT35YoO/fVG5JOw+/wKn3odbqfQE3olIPhk1Po5LpU0MakK2BdWX1
5KgatbTYSRqDKnusw/mI1zTGQRXqqfQ417stVOC2tLq1aXfw8yQVP1vVASzDbF8fOQ/WSKnj3Flp
okt3JFVhYp2wgXLqoRRhWe6ZbE9NzSFCyZbkYJseIR2qHt/+xivYOEUIQinOdkXQ7cscL8OQLVg4
7bQFKJEgxLOS6NmnkUnCJegqIxruDDk+5XlHUxiw84Z48hvJ8t0TmqtVXbJ0AvOgNdBLOrzzte0p
UDIS9GqHu2G+SQU5YWsecfRj6DMYTOi3YVN0AxDZYcYbi3e+1TVqmtGIUJ8H2DAtOiA0K2rGMAsS
PvpTFXyD7perqXbcdYy/d01P6CFGMA6ADs+9MzxOhZl/0RdPq5D4ER2Wx8SA9gX/+Us7p4DGMVw1
4mSOoDwDwn33PqFEc4rtFmDNdJsqVh1bc47cRF9WEbjMRRLIxTlUrso0zlqfAZUEHLYcOuMVbNrG
PQRTJnecdmjUNeUvsqeHtVGU54g0qnPl2HsgWh3kZg/vD07+vV2ZGxeiB5EkhxUHN3sFo9M5egY2
1DDzdqMYHwZ/i3qOCPe63oKtI9S7h+Qc/TIiwNDZOioBhmR6W87sWcTIHmp6sy2XaSkvldc/jEVz
qTAbY6i3X9oSaKk23baS6F1hqBuBZWghM3UjJQEegXmnNTXvQA9gRIXAtpFMM3A/x1aXcbNX/sqd
+51N8wIBY2BlI5V5AKDFSiJWFecxrhGk6Gogu7pBtOboeXfQA2AE6ok5Qbx0NYJ36fs/TPqdqoH/
SB3FU6U82KKjv+pmPEJL0sSk1Sf0gXLdDR0ll4cRzLKrsy/Ay1sZuYR6R++zoB/J5F3XbgflPWbN
/0X20rqlKZ1H5GvHJd2UK8eXvhrjdTKCZsAJg6U56jDTtJIttjSfA4MZVRtoMwA1NpjIgEdRM0C7
JZKaAyyH+R12aJD4cDivX5yAOHeydA7JzLa5frH9qViFzpz2O7v1nflLAwbamYS5awgKhgfZvqL0
gx03c1X7FHqWUqW+Un0THXv7WUVghYEvTm+oc9eJ2To7rJvDoRxqFGhmcfI1UR+uXzTh/fl/bFc2
RwfQJte/S5DHDVVMUBi04CsQOZr/z1c9Q1S9D9S2AHAgm7GCRQwXH14wr/CffzbbzFmNAeCaIHPM
9mi1sb/oSmXS+VHFwYYEDBmZ88PC7BWeROUGL0aS+mtaQiP0xP31MXMzBBT6z4eP6L41me/t4sye
s7Lgcc2I43rTTtqjnEENzRuD5voQzt+//tAwoHgbDA1lgYkXf6kazUUO32cLQumgenH+CByBF1uv
GaOT0cWuSDei7sCKaCE8PTMiQKKCBJBHXIy56NRyzCkruAK6kt4iX5ImSw/T+UorzWBcpQvsaIhU
fVIAfGfc0g7a/fHN+fzOB8mgcPiYXBPA9hW+WikTxJLKeCUMu++H+fx5/RKzVeCakQyBag2CbwTG
N4vjFWrfc2xnaFBLFa+o4kDCBbDIrkCyRGuQzDAuV7s6nlYEQuB9Hqm2e8013hJrUns3SnZoua2D
kwTvlU0CmZlz/SqVzeZqdbh+oZ8NDMehVO4rZzmmxIbHhfrzm9f/S+c/1m7JJEV5IWpshp7ElbKJ
z701pxsuODsZ5VQYpucOjhGWFJfPhW2OtNLUG3vcGyvgJ1QiBFAzdIPYTqb9yAUSZ0FM5E9Q8NdT
19+n7jHxxUWmsPDoa9DlFZeJc+0CyeqdMZgvuqFfLDwamPxAxmX2gx91m3Ea4O0Z7Z6a+LsIqJt/
Ybx7rTLGodCrQN7l+a2j9fcoMC9N1y+Q6zwPNhWI073D6OKx9UqttOrDkfId8eX9UNscNkuBfXBE
KubmR5KJWJN6WuaGYWZHUyFgpzQjp6ph1JdRMrIqFYfCGU+gpDjUzX/1zy8N/SiGDm24z0eFmZFv
pg6EYC3mzD5/77cfjdL54rv+yuu3RaucdT3Il99+rvPIAfzj911/bmosdyMqeVMkAMuR4+a7YIQk
yqjhp7J6CFJzcJdHvgZDvFVNtwm0jvbsUAEsnMxTgOXFytWOwLzcY91qyE5TQZBLZi+ZC95rjXvr
1/YCkYWxaCpot33AB5KRnR11/gMIPsY4lrYhc4IzrGB1M/lW4zLa6KKKsTEs8EduOV38tF2hbksY
sjmsEKuob8jV8k+2c5CQIFcuHtjR6+IHMytiKnqKm7zAsmcP8RHE73C2Qm6reu7dBelscyrVR4XM
E+aEc6gwXNJIMLD8VE8c+x1qumprWTBKLCU2BhplUnty8K+t/qjH1bAjJIeie450d6kxRrbrrWmf
zdrbAbdo7gaiZKpGEKfpG/vaCh1AkV69jWHLhxxZKBVRXIeIzLd0IjnrK/3HccAVJkAQm4RJUmzG
r+VQ0KKR09phzx/7F6G7AKaL5F2PUrUhu/mzSd0bx27uIdnc2Sr4klYujiLUsEqfSrbyZwjaW5E0
1j52zWUvKH7HZqsst9tznH3O8DkzG2ZQp2fjV9G4l8owg02l0dxvCufM3fEceSF6Az3AnWW65MCE
H3HTv7La8xJhwZsGZ4kwfJL4xcgtLVvm/VM6TMsMvvtG9eWmI/ubmcvUbpF8fWtfnLN6AjHsJ90O
cCtFgbPCO0HAoK4OlhzBAyvAZ3bg/JRF72+b6QaKD7K12jwwx8w8gDBN7W+sZHqUHFYyy9Cxjb6Y
tvx0cjjixHDFS+Zq43rWQiumsQPROEvTj2YtVRktW4ZILYmR26jO7mj1UuVyOCdltdeMXdu0p3wg
S8TScpYI2S2liAgZ0X85ZnjXBx08RUjtKQfKHrI6EWgBBEavonWdrCy4l5qcT5rrKrEJOMJ6bjK8
SlCSGMS30kAa4D0wBM7r8EszJ4PugnbMASBPbnsDFuxNJpSrodnfESZwX9v0KpT1IPruJUy7Vxi8
N4417GJ69lZcwvAcs1+ug/5s6sqFqXFbyL44Eb30zqef4A4J7u00/KTWmpZWHu6NMTmx0M8Yly+7
KU6gxr4HXX63jORZoN8HnMQxaYzMTtq7Kc/qpa4ahZPOODnZ+JE17k+J0LxESODVNfBGpd+ZzRca
mI9OJyXzSbUNDLZ5oZyq4nMU0LCG8HtwSWtxfIsokiE+E0z1lkxzK8BgZtHMgSHGwJmIuLHGJVOT
iJixAkOHwP2N6zJagwOkyV6Y5zEQF+WSRx2jE6YPLzagoXIGCz00Ez3A6DckR9OtH3UX10PDNJHW
SQYiEugxWp1ZBuhQ64mlJ3KD2S1+gdSYTsBYGdLzxJNGlCsh+6e4UuU2n3JG/dUxbNWbSkXO6P8l
AnK0btlWMz2j2df53rGGoZ3AbFKadRsOZrXVc4M2aEWPAg25nvcEgOrD2eyw0iEwiEdctV1dneyB
wQaH69swMNjVb8vZNiSr55omrx1YJzXSu3LmNQuf7YJgoz0khoXNTIrWmvzsBTIcI65WI8DalRG0
1L4Yxd0mfuiJr6rovA6koMdtwQREo/WLk4fVigsQSgXtv6zakZ+14y6ddcL7uG/uW1N79z33gXd4
pBJhb+/A/bH0ZOVaG/GYg0bXWnXbJv6hCKxdAQ016411kfUXGkymI34QP+etx4TASR4IZXns1PRS
9iXlmE7ITpSd6pQBiMbH04GDAkTyOujRJ8KQJDXvQQnHtEC9D90SzTLqyFoIe3NDnASKGqtblnnU
bIkiROXaICV5D9DSEWrt/5p64vN0nkfKXRlqd5YPnlFMCGqYV7bmB62J42ThU5J++anU8CLp68Qw
lDllfJctMrTahpYUOxa2zeYSRvYzUwuaaC0d5CjtvxX25UWnu/ciCrZt9eYLfwBkKs4i025iffp0
I+8yBIxCmRQiiFv7yiKNy88vWs1uW3jlZxDGtALhf2sYgjbgvvRNQ2N/OXocT2XzyjBJLvvYLUlX
MrB5dR26NkNQPQzj3jC6L19xfiGK7q4mfHDhh5kgglzQLM9/BG1RNtfuPqh9bkrUBGNcbTgmk6j3
qUXYjtoEjJeh1FGfkfdM7ukfZY9ZTQhzXiFqgwcK4qKjBM669zFwopvIq1+CnNwPuxHebUA3dcEs
+UNnKLDD/RSto6zI9iFridQYRCBMyFYaTrfVpPF+xvCfUIPSAp0M81RM9FmFM1arLhQYfJHRi9I/
BK51dgdbPlbjo0lMoxcXyCt01HiWr2LmFPaaV4nuZ24vtY796VPUHKuJXNuixyvS+v12aoNqZ3IQ
WztQDBcpcSWgiJCvg5nBkiuEzvi5+Un0fpd6yJ6iJGN9NYxy5aBlBCuJtAomkTpEypWbwS0rWOLe
k09C8aOKE1oosum2lJvR2mtbGtAqiY5wOO8r5nknTyrnZEfQOvGWhAjFrOKkQyZYBbpx4xnpRwB2
8eTjo9gPzMR6z6lO7fzFJQ9jPeh8vHj37IMx+07GIYXqSItclFMOPIADYpLMnaU5kmC2nkNCHZ9G
7PQ7+me3dox67vrFbUE7GoSoV5a3TSxnPESNiSaItn5g9xalNZsonPsMOUJDf4yt5Hz9oo8o9zQP
pbmc7lwG9zZ8vNmViOhzoSuPECMI96k94CyMM1gNqH6NqpCngc1wWfoAcGUxjAQLNeKRWrV7dPZl
KKZHd6arQw0xjnZbGAtfMf3qsr5+UvqQbXBFUCXGsbF1Yy65QFnavVk8B23hAE3jD3agjxt9nuEX
cwSStHrJbYCkQBoouhPy1M/hFLKv2lQzpQAw6ineHtvI5Sns8u9Gwvowjdo+pRPOKp0sV5sJHbn0
zbQUIeIfxzfPnjMgm2sJ97wG86Z0gpfS6eV66g21hVdMzzWe7EXf1ZLSUmO4nil+W8dgeCqY8o+C
novyzoO77c1yfExg/Bmx2o1s6rdJXOkr2ekFMjwArHZv8zu3fhTpp2Bki2vm5BsOoCUf8qDhzGs5
MoTTHmyn2Pkdoa4eFqOQciKN9fjYDvCja3tHVtKDmqBEJpG+CWefJSY6hhiTdjPUVkt29ZwC0KK8
Qx6jVtxmkiXV32lDPHGRViOC0bWq2Jmihn9sgoi3ecu2pU0jXivpKzYN2Wt9h/oC8QAmSnnwIwSV
jdlQKzqHIJV3RRfvdRp/VFAavC/j4grOHldDb1vKaCmCBvYAJz9YSPjz2EDXEvaBLoNxj/3gJpiz
5cJ4SAGy1LflJE9Tk+UkbtRvSad9ebKXaEmzRRvM8hYCGHD48kag1+Ho6ifHNMd8TBGYLebsO8bv
H3Icz1OXPxZ5lzDzHPxF0QREyFHDmQXbZo6pJXK0tVUH0doF+rhIO/mT+H29U3TzkDgNZ4KOj/N/
E4CmU+wAYa286iVEJMZYM4QeT4q68VSO0UhAvcbpk/XfLMkwGsM3LS0eCugDgx74CFnIQE0I22Vz
Del5Fu4qiliqZSGNFQKopTbmE3PjVq46N/hIY+BKnknoQTQW000cfaa55e057NNAtRtQqvVYbmWO
DDPysRRrtnWT5BUn4hpLduDRBCN0lcYr8UVmrOZes84KKpiR2S+4ZOI7FfSvlU/5EbYtYBkObFMP
aThusnWXyeMIKWnetgcMx/3C1lWxCxIzoJpR4c4Ear2IM4EdMgs2RtX7B9NOZ+pIqh4AOexi+eXD
IKUGR3E9MFo9+nF411qdtveZSSv4ZksG/fiUQv3YxAPRpG6AACvtYDLQI5yvcbFuTVrDk5dUx1Hp
mypnwxgHdx+2Zb0XmK9iSzLs6ab7VE/vwiqzd7nXzEwNPTrlVkkQ3+Dcsh8+i6F84xYS+1BD6+lO
NRluAGARd2q3hgHFkSnU1m7VRx7HZItZ0QOq4tltMpzGWN7YbeRyCqa+aPL+UhMtMtkwSEZmHoNN
cxaCOL9LdUs7ZkIyQXbvaqItS+vUCOwDsuREZZAyt2CK7GOljA9cXxG9vPLOqicSxlrMP8BTVi7s
3XZCShPc52Un8Y9bR7fUlhaiZaYS1kuKIsK0YPnQl8XQncsPfdI1gvtceuhMJNbRQAKzpz6u1vjr
O5blqiNX65YMusZvsIXCYLd2QtC1K13n2PDWrvK6aFaFpERMddKDEyorFOa4P1GI0AemSeHK+NR4
1n3XEp1y9QBfzX6iJ03D5gJf+hYBWo5lTTsLRf+5lA/Xn6pVjULTw9MKpgCxd04N0oVw/KECeHzo
fsRhGiGC4ZIgaHuktOVUBbF71s2mWHkV5B6ZxzeOYG5S2TOI34X8iDgOGklj8m/BCyjycWZrpgi0
j2DMnjjrMzOb5uA9/5joCcUmbpoi+Qj7QOx0m2ZwM+nrxIo+comIFUkLFPnZa693oEeJ82JpQMJE
AtoSeivnTvJytuGa1SFcZjNKAAM4Jk1kepq08Cz8Mssemzey0XUxQrnxGXC6Oea5wHlLacYtOWE+
xZJfmZpltwwqf5+avOPoog4ZRqtFgwO2tdHMRumTrAYeOsFqTM9kJ8vurjWpuNKGfx76TL/9ulwT
c98CFOcnnYQD7XVJTawqWwbSf4s7/ykgBHYVMkNCvsZptx3TVe9pP2bXecusyrNlNzGhSTBQ11hD
0FktJyRGWmV8sZ7OFrbkTi/pxRl9bi50l8dIqngVhkgheqNYRaDDIst8d3TWo0TU5yKkohYAhAKD
dT5kfoyckXvBglAl+ZAM66HiIhl5Vm6jPQ0pnvIyHt9Uy1mMOBJ2q4gPW4J1DseYwkhDZdY0q/md
YRhJfrFLcUd4W7QcUHjQ4Nw6iAvNLHVXrR5+XPeTqXL2aZDvx/iuM6zPsOToUHr8k2v7rjbRBPGj
A7XkkHev4cRnpxdkeRZFjh0aEQr5YsnZiG+lTpapXQ7ZMfZifVdjIGhaomKzkEOua1DOu+R8Ptuh
Ih1Hl7tKiPPU2M1NXbXqpmDmnjEz3TtJPuznGthO++ouNVk0o1G+tUEv7zrKSDEYNYa/dK2ZRneX
qHnCM62YteVgZIZ4l7f2WxPU6fH6RevaX2GoBYeRGPB1WkQnLWgFrO0RebXOIeSYT85L2GvIZy2A
UOMgop0/4QRnHX1g2N5tJ0PAg1IQlyfLOsIyPCJGoR4amlXJER8GZvXLIxNpWTX6fdhyicLvWfc2
m+R8UYkZ6xC28lVzGCbGan7/aK8drBFnmiSbWdIE5VWeyMhk2ONt5zP/OCiHGD6Ok8rdOVXqAUZi
xooWgcFdJVZpL+r9mOB4uspu9bYzl7oBHaHl06Mw6BYeZUI/n9SM2iCxiwGMKhj9cSMG+0JEr3GH
EjRxcDNQP95bSXl2hgBL2bSqcfc0mYPatI64lnrtXFDJIHGgaErt5FEqK0eG843Dzl3ZJgJsndP6
gnhKbqyqHOF8Vuuqty+qJFKZGfm0CVD35E11qamMl9XAGnRdiGivFMAVSMiDlBgtAUaRKWF+TPl8
Gm2hsmlRdAuInN/LXILZPcUtACnooQuUEfvMYepPZ42Amew2EyBLen+sdgJKBJUiehFiXbZMgan3
PFbjtuledDh/uU9ZJuHCUOozMlZkP6dw1WGQLYqOTfX6Ptn2Kyh0xMo6nnkDx9D1CZcT0dAB1Zbo
g+eJQnBF6cpeDwNFz8iBYIi+CbkEEKbo38Q8DoSssUAUEjdWi1jC7X2K1oFGJq46Ogrcq5GwsCfm
MT0DFixDZ6lJkPsoRXQAvZ4OkSgzU2dfEGK5isrwUDvhx2z+V036keVcTQhpEXvr2soAJ70UbvcY
6OoC9JhKooCk8uclKGqG3jGe70C2T6SkJaxYycj6mG/qvDon3sj+6O5BJL3iom9AeWNEgwpBWcIP
FaS0jpnF0dcHVE5v7VtgYKdb5pJUxJLvn7NpZE22+xta1yMB3oW3jFB+WgEiE/QBDVFbHu8AVhc9
e+Acf9YCDIKOjmBuXq86guERRaDZZ31uRg58CT9OGiXJ5BWrmGPEH14z3lxb6thIQCtxikcmQXa0
HY8rMhZPztynZGmfNn45Uy6S7K502puIRQao04fS2wobMa+mFNmaDGlm/eCj/CZcWbTPyTTkc/xj
TWz7g0Z20AbI+QdpHOGyMjHLpGQlGp15TKFxKqv3lunA3e6Ot5xJwnPFFIrktHZ86bqQKGhUBZvU
CcaXDM+h6N25ndF+RzR0dtVgiTu3EN/DQJZgYfyiUYHiOZ+mUyTteGeZU70MMKuvNBpUhRDpoagK
6HdGe2MO3T7rOPxBXTVuOmqcLJ3QWUOX3nq2x33iQ0jJkW+i7edyLkEeEHSQ8gv7dBXVDSGyWv5h
5ToAD0CJzKD9p1pvP5U3PhtGfgNT4NwX4ED8mlAjTO9kAMk9vW8OOa3OWI8+cz9fPZaoWKSoEsW8
EgxewjbLomISfM4txR0nA/fX1I4HJ8XnbMvkZV4PuU9QHTjrMow+Qsd/KpIKWJd8VWP4NWd0h33O
qhZb7YKuxhLRDEBd23msKK/Nng6hGc2d/ZRyF2onwUgDD9RATVtM1myFzMrbgJAQrL5c3kDhgbDQ
5JlGmm+CFdlL62iVOrvrhu1zthXGEdMchNzASlcxA482PnZHo3Y/SuHuE+nhDjT2oR5hz1Llp08k
FfQcQD2t9TS4zMlltsTPnHvZuMgrlugRMe8EF27hdlzakkEKm1/8YWOmXgSTt5vvXSMmRCfj6Qya
+zQolrtaxMlC09S5FdSK7VxODKa/kRVuZbe49UtuBpHjlm5odVuBPBfo8GCy8nN1h0s7tsfbytUe
205qjOOxv1FFlJN3NmZv8DixEZgOEBNFoHZHQpEcnHOVcPlfQVTX2yWIPZKc8hsN7TS9RT7fABNC
28akAJYsSz7ieAwbF3v+a+6HYdHV5gpjCasD/tpVBvij0D1yXeRZq1LeBelARAyE/xORSL+d/x6U
MekTVeaSDoxUCMlQ7Vd8kpKJ6Xgje4Koro81/2zDAgceaVHM7Pjrcad0hLE0TO6kNrrBETV36dl0
wrxJFq5JrrFBOyTXmJbYLLZly0Xh4mlK7ZoPL2MPa7P0w8jMQ5242MdmTlYc5bvUoaNIjC0CO5uX
PXnxuB6zo0Vcziqcz/aZNt0khfVplZxUyIhD2k8L2glLb5tqwl5T+Vw6z19rNYc7rv5FmmIZuFpz
XeUzQDfmTiHhXn5CjHvDUTxLKREc11s5wI8Y7mDI0HrzsTKsaIG8zWYXr+d2RYjAjaPAvG1ycRBY
Uk9bLBraeqpwnyW4NvLqV8Ent44T77nBWKNH2n3UAFCKMo+pqWw5MkLe8msptnoF9tJvmkfZtxc1
n7LS2jmqzhxxULBNu4JxedjfxXi7CXCLPnqDm76W4O+9iRNbQllb4eLAgFTvAiT+aCwnJCUTASXX
67G/8pGKTvJsf65rN146Gg06Cvah2HUqH6kb+cgG03x0qzI+O6P8TrMPMGbDK2NQoN0nXHQI8VM0
vTiZ92YSjYdKrxPcz8RZWk5cLpE1JLcxvQcSEOHK82mDLsqA/OuF+8g4Z5n3obHiV5DnOosScd/p
3EF7Gafr3huek3YMV16dIMIZG0b8AiopzcN+haRnLXrdv9EmVizDGZ9cE00UNz9ujY7RSuVNu65p
7nSe4zF2ELKNVr2XUV9t6vG2oeNFqPiLG/sXL9drgjrqDTocewsvFv1aCU8DZoQeRQS96sQvKrNl
jw0ogDA3FEs3zKfNUKk7sEeYWkbCxXUT5U3B8o2RpkPUZ7TxTcMJfmnSxMs1kc9M/vphQsDZoif5
A+nz/ytU0BDs03/x7P8bVPDmvWneP8O2+Vaq+Z8/eYP7r//zP3/+yz/Bgrb3D88ApwvFaMYKGmBV
/uQKOuY/LGHbJuQpcO+QBzD4/8kVlMY/XGhUjovF0oL6Z/KtP7mCUv8Hq5LnCcc1bbZlYf+/cAV/
x0a4rg5gwDEt3QKi/W+4GvpbtpaUpDSIuj8XkuFFTUcvLE18TDj0Ihei61/epLs/+AV/5dT9p0c0
hJCQDWxgbeZvgJw0Jy2TyKFy16PzN5lIuuWzYaNORM/R+2H7X8AOv6G95PwCeSBodNIxAAf9RmAL
lOZPdZmUOz3dkDufL1EeX8opeber/0Z7+w8P5Zo4MJFs27y63wmNnZPix6yncjc2yU+SJj++Fv1E
5tpNgo+/fw9/R/HwongkC0AbBzWsPb+9h8oO4dxZQ7nztd5be25FDhHcu2UyoC79+4fSueb/hUIx
P5atQ7J0PMtx9d+hSwHlrSxCXhVzQGPZmeLiVvUKc/dx4ADJOJh5aeHu9Vrhux1nPI5zNoNqPVH9
/f1T+Z3zc30mwDQNPk3dlu5vnB/Cp11NIQPeeR4B9IlPV3B8GPFl69p4GcrhoZHON3qC//YO/KfP
1TZhqsDgsD3Ej/+KdNJ0q6ChCeMC1/E+FmqPlgxtVf9QKU71s9c9D05xPl1il/Kj0KL3GrRQOSLW
jGRtkg9vP8V28vT378a/8VSub4c08ZjAboMW9ttFYNdFa6RhXu6UbJBspdYOGw6paGY/Y57VVytu
2pqqRBHOMgPE5gzK+zHBKlcyEnLxtYxTu+nt4P3vn9h//JgsIC8myG/B8vKvb9fUxi3Mlqwkhq6q
d2VHs4pD3Woce25wyR3hKAbe6q3EO774+4fWf+Mtznc7C+Y/H3v+/l/oWy4ArU5riUAYLFDR5H4y
rOAkETDKMerhMggS4fAt7Hrb/oii57z21X+5Wv7jxfKXZ/Dbp9InWUhYIs9gCoFsGs5wQer0PuGn
XcYsCX//eg2h//u77bm8bK5Lx5OG8TvDr/AzC/twiZhblBungjFcJD89ZjLi0Dqdmj/b0lbr0ui5
VT5Dx1BTSwj6D1Zt7lAO4xUU49Hl34zpCGWEa8fUvMPQe5uyEZcSV5yXdOdAtIjC2gewy4NVvAws
cF4Uv9s63ZcG4eCUbghxOpEk1NoZncyC3zP/fGvTjaWdZPTFthjNR2IaiacypmXjkl46HREzmosk
4YcsRQyMCfZqqiu62Fiqepz/Pjq9+YYauv4B+um+M2wS2cJdqgMACTmQ8YnmN04YZUsScotVNb73
zXBHI3NJR4DcymF/7bXkwl5OMMzp+pNvFebaMgN8SNpRss8q0jZ89AzxdFEV/d7mK2nj99QRR6Yt
UHC8TSSx85UgBSGf/GRW+lMY8c98PRkel7AOk28R5fem1XxeoeTzO0NzHyWZ0WyQWZDabXxqqFJw
l4Y/dhhtDce5aWBwMMTsH/TB3vVD95Sqdm1ZDZmAw+W6eCh7OIY1ngutZgKBRfsd1etF1rxBBite
79X8gnF80COXD7t97zVenAuxhGnnou3QsmMMIDhHeWpZ6EyL4aGzRnN0wH1yYEz/cH37fSv+6dHP
GIX2hJuAd7LIfuqs2Xh1+KOc4MYw0VvIMUOcEYqj35WfHiYCObDraD1LD8qlSxd159hDUkQvxXL7
S9izTxjMLZXHulh6hyrUb8sCKT9+mWThu9P9gHDNYRP23O7BoxRG5XkMk45/78Gzv08aZNx2Gbxj
+UWZ5VdIer+qbiC7PX2fHyKf+gfIP1xoEc5MHi8aq1/ktyw8LX03J3Ektr1azA2IobTPTiIuABJo
7Wg/ySzWi7P3zsEvaQ6XqgIKTm3vFgFNQZidMBdIf8LcKKjVibkm7ilo75OMeYNn4sEaPa5P2fg4
kwCp5wQ6ezNeyU6rFQriy8QzIpkdb0gZAUIkyitOyOVmd7wlCf6bLiJqLZMPq7a9cVsl5+I709f6
ncVIeDaMHbivTtdn7yS8vkHvHuZ9N64ahpHvBsNNADXv8M75+OXJU1hoBp1ANWlwCAvFZb6U+3lz
NgVKtVZnWuZnu1jnswFb524lgwB8OxezjstNw+Rpn8SEjYBSOEk8e4s2BXaAi2KuYWyGHfDW/NnV
gPozMOPb6+VIDuZPPN+4/8vdmS23jWzb9ouwA0gACeCVJNhKlERZ7QtCliX0fY+vPyPpijh1XDv2
jvt6H0oh22WLBIHMlWvNOSaUN0z2WvZKqu2D0xUCzw8/+rqUuHH2Pcrp2ct4VkpcqQHwtPHZVDBc
Q2MtroMaoeIyb8MygIPrRR/4zPlEU46TwHQ45j+2CzXhddka1FYf4QAdJ26hCv/uhDJulXTzs6E+
qHUZ6p/BgkLVeYCzz6zL6S/rPo2+nbKqET6w9HUNTOgqRSibfmg1c4O4e7fjIxE33wgKeJjD9MNF
hLrCI8c8ki3LGymBJ5de1UjS5O76P3jAhOqRh8wZnumQAUjSeFmT5KWbJj/K4KfgUsw2jWaeW7eG
FI3jZu5uqmVVkvjZoE/eLs100ptYg+tEwFTPtfEWrd+N+t72Bn9qHIFhltBTqB72SsMzs7WbifjK
vmQGK54lIopVJ0sA+7xu2SEOtXEQracmAnxj0CqoOsPz4w6ra02eTXB7naCnGhemcl285hg6S2sE
UwIgWo+ITTTrg9Oxirbk4ZCryLhe0/mxUidjYq5JKyfKc9ZQ5IuuVcZ+OiIRgyyiJx6jARSuNlWe
n1XJ0xQq80iBnYpZBilthu4n9IG5OblWcpyfr02+6w15LV7olHyr7UDPs287lHtN59KwxHUdPqy5
03/Vgf6YRMV60I0HaAQnwom25PKWm0C63fr3R0SQQO/luwmS0vXm72mablzCIDWX3j83VJEUH4aR
zr6R4X5o5xT6NzHmNrd1NA0lk8P+q6exjIpZPtaFNx/GAEWFZxbbOF9USFklcRkG7dYMm6e654qE
LRagmoA+T3M2TW38lH1rb4Il1bHkEwfZdqJmJl2LjT5yz5uhtqtliZ1WzfZtoYHIyRUgexGQjCRG
BjM8OiOPj63xHFrk+Q4hDTniVctNVVaqK79PFoOAW72dYVa4tOYK7xAXNFOYwk6b3InWPMhiDYT0
tqjIdXcHynZ3/qrd7ix61i2mUh798y+p54Wf11wkJmGrKkM71LtTtTVtftjAYl4nSGLdePBtZqG/
P7sy4xkalu67sJ5BENxNE7dLlzcOtB3xkUYMF8Eoa0SX1BvanhmOTj520oY++ItnYbXxDpoMY/0Q
pYaqiSwxfXoJ0R2kaXq4jJE6pWa3rkjnXJV2hG4YKygubKi3OVnMSMszpsJRsu6/VCoXMZD0C3lT
iVVeik4SP8UjEAX941KMD+DoUIrL8wKDYG23PKLhaL4SENiRhcHHYfc5TjoD0x8CwN7BD8jeBnjp
eXLcL1iq2tp09SdndFBmFAkehKVCoxt7TJFHvuNTyTYdtnhksVRaUIE5aHawz0Kkp+G47foeUpmA
iUtoUCfxqxHQDMqMREbfYl/ckK9b7pfwpnWg02gehUHPs8wcdLJBpaCDKx5FxwiGVjAXqmxvxeJ+
zvn4AAJ9/Jkw4o1SeQzDWb6HBJw727bTUMmiBBsGvIscvhXsPH51WyY1dPDGGw3EXRpnwc4sk5Oo
h10dVDGpihODJwkwqAMes7EyhKZmVH7G3lyz1STprtB8PTaePcS8Eh7bWkzZU8xWutHjLTLumujx
hk1QZ5hVLzUONeJiO8Jpd6BwVKNRI1YH38BmFrNfpvLQRHACWmARo9RXDoA8zuQWtz3JcX7XO7Dp
EGKG0A4Z4d3g6mLJtMW9PTXFxijLu1TFN9oaQTEROP55IFoZgDfJLy4xdXNJcFq1qVPiOsO8v9eN
gf8ZYGAu2vBkIR2urb6G0YbsV3YzTV4Pgyfa4l9IU87oIyCvE+Ydm7G3mypatx5gUtNOL17GXZQ/
uyO+6EqVDM3EjprqrYboDu9+VEqffi7jO8o82/nsJrYPHbYhPVklWSzvGtO4Cch2WeM7LplLbHSX
emuYrFdL01BmhqzkWggTNgk5mGDL4NGXPP+zZ+2HPEXUVEY7B9LW2kNUuFoqG6RVyhYwCCzxY+wW
ayJ6e1rOtoccg5BcRB2AoFa4TjfIkXQMq4AERmnnkNx1ex9NDS7jub6JjPYIHqhnR5owFTGpxhhx
l454O+0Sb2XRWSQTpY4PMtymjh3e2pgnDcPugGaLaYTpZpsCo9LOE1B+iZndOM6VFIt+XE8ZZ2Pf
9cIm3o09EmWN8JuGHQYsRDBvZKVbzCugf4JW9SGs/BzalNuJi4o6i58uuw57RB37toy+zcY58gxm
u+tOh/CYQybqtk62zAan0DosCLBgt1d7ljOPsOHiImoUlQuhMrEbmoDIzE3ErrCDAbJhgBrdehJ0
VBCCqCfTYh7an1mtBVtoSdEGdch7mXWeb2avNVg/PJTDNjVaiqIO1bEFTcrt5A8XneuW05vcYmS6
RQD5xMwccFI+MCWMcQo7wYQGg9pg6d29O4UUiAVlutFDDSChG04mq5hrQJ/BQH+yOT6sXM94hgIc
kOXKCUOjTLZjk/W7yj7Uhvm7u4RlWMm2VFM5YVbOjGLA4I+/yBbHuRQhJTSfU+osIIwW7VRCedq0
gjpL6pzMmH6QDcwiGEfe7lq2ppFJlhTeJqN9yTr47wGnmWToqi3wu/sJ9eNad0AOGxOvFFT+Gs1d
So23vl6TxXR/lEV5z5r0gp7sfC11u4RjpivQvbZx8ixcirc07C7GqinFVzfzvhu9BoS/U5Uy4fbP
BdEUlgDiIjHwkZnUFJB232zWDhbBAAF3WPiLae/Vf57gTaNQ/14anBxDlBR+mAV3GqmDzEr4LZIh
XTS4/VZQ2jUFhUYOvMeoiU2CEec2CrvsI1QEuRejMLAmmD1Wz79PdeH2nO9ypKjounlwUThrRs1Q
ho8xUYetXvVa0Oezz6n5Th87T0Gb/FxK/dlOUB2FZvoBcIDIZtKw85xzmiY9GB18YtgogalzItmJ
gotbZvfOMJ0Xx37MXXlGMvNdWQjBEob9bn0uA/WI2cuzzT6NJKrelAjlcfjXj7Y6hoxT+qPSC8wD
Nb4ww22XDUaSkzkU5C1bOegQd/KDuHhjFGYLzpcOg4g04KzHyhu6HE1RQ1HupXz5XVJ1xYODX7Mq
OHwhz5pRVQRrb2FDVcdSDITvotsT+cdnakHCVndo2DM6a7zllMC6IWuXSIScz1q97N6VuJURqQ3A
C5RIcS9MnUm3WW6ky/FFYq9fCSazcebt04qd2sgHPGMeht3I2IfmeDFHWOMNxXGPGlJV9hzQtnkc
f2uEYvlJP1zSmroHHPwxzEsCqpjP28S9LUI8Xz+DPs4DjJPLPurVa1DralGqs4U6H2OJf7GAb/Uw
Q0BnYlNylV7TMecGRzhvzsyW/eRoZ92m1JI6zeqF59AYUD9dX4RQYjl1tC1kfquKKa4Thbg6rFbJ
curtJychdVUr5yNGlBuJa37VKsG6Vtw4znzK0u5O0IZAnX/UcIKvUzSzxMrE36r/YYfDz7F8smSj
vFzMlrlHsNvee7T0TCH3Ze++VwPzvsqYbgxMOYAP4g9THdHHkJIseLm2364v3lB7TmVxv2Kg+9AT
NikjFt+dRPN0HbmlOX1erz/QeVbn3XK1tNzwaSzPQU6/x5hObm484BCRtGCmWzNhx8Rlo5Fnx5V/
UgtGX1SvGUHVOquNMxmwjsyGm5TLo9UcdNysvaHQoAjmrNe7VFb147WbXIdc6sZ+11xJ8wxf1Arr
HUGr8kwyLg6u4qsZeKbVoZ6sm9LvDaYVTundWMSRddB/8JMCLyKSxKfEIHCZkzB3MH8jNFVw+M7A
Cnp9ahfVHav17FfVdfb6es+7Zn2qfj9oW3c6Fn37Ds8Gsph6GF+KePjV1MNFLSXqU40WUolKG3NW
9JEYn0mBar2V6TrLCpYZ7W42BeqHEudFzNtWLYih5ekJr4ljP9I++qwNoLh0VRopQnb1A8J9SHDq
mgzBw7RMr+ptSk31lFkUq06ebZdmpqPx2avGZY/0u6RqZSN5EjwdtaRRMVoW7KScnes6GzA7ZBVB
h44wCGBLasbyXGvt91RlF5KPtsuIujji8Z8o1FeAqg5TXWq4vtPvxECO3YCmSHSaXkPxOssEeTTE
GHA/rG9h9D1bdDXkyKuOCBVm1LMzKBIddWtfv8SNak7BucJcVOtxu9LnaC8zeZ5wDdAXYcDEwMKX
IyZFmc2MvOlzRT8ym5jYQLhwm0duvDDmAN55BLtW3OBYEEqBrF1VAn1vGFRm9NlTuh55BoNOdTwY
334UTX8eMrEd6J1IKIkr1ZQTU75rNbmLW5pz07V9BhzGw6hAZuHtiHhrblnVPS5OInibvMWpGX/S
PPTrBn5fj7S9Nyj8sJm9doNxe30eIMDwETac7AG++bOGji2Xv/BtcxYCusKBhqDDaRPa7guOvT1g
Y27x6+PXOj+Uy31zPWoHcY1KIzsa9BiHkjMbxpNsjQU+UMd79vuhDr+Ry9jYHBewMRyLwIEdSAW7
ZOO0mythEnmi6gME/etoIBlYVdSgWS/Xk1aoWmUZ2rq5gJ2Hd1yJnXmWGLj8FtDlGrturNgJ9s01
tymJVBcmpHorPGs9VGjou4gPxM64JesFhC6LrpdHkIHjas/xFBAk+BM6gxExYbj3Gw+FCLmej62s
vV1yGE3QZzivYCNzQNZN0POSahJ5tLYKWmSf/NvE6MHZfOrCEq5qyxKD+uFX0QzG+Xr2LHAfxYkb
bUDzc22c/KnpIK8kI7tU0GvrrMsN6GMOuticiuEcmtYZvMn3tUujabzpJiMetAJ7LXUXvyZwOjti
aytoTV43O0rF1K9rblubo7FnE9ueJJSns/PLIXaYj5PrmAf4rKPE/XKRvGyaXGOnjMz1tZNdVXSj
G5Nrl3oZbSdq5FXh3ZdJ7mzVUjKrc2/lMUOKjOLFmuR3P1k0EIEQlHQRYjP6Tqr7fGYLSRY6Skv5
2i7dXYVmYx2g3INjYbOgsr2ZIegsDnmn65mZWHNazmpvg/3L0ufIr7qFNqGa1YtqTQmbB7MwU4eK
8Y4uw4phNQosfO9N6OFLoyARdsKe1ecfzYC8bt5GGgbY67NM6iRn1Gq5u1Zz1zdK6TVvKqJ/OKTi
PABJ7qkP3SSAXloaMgURP4RGfYFl95NUCXeX1bfGrL8FNuU2pEGaqtm7E6O6NyNTkUCM3z0BaVFd
j/WhLEIM79z1U3qpU6xLZBLzVNbFri0gEQTUKpUTnxfvgQgmgw8g6E4mbHd2XlEc+9uWvZSltBF7
/PPHhLd2tFADuyhtgmb+FZjOi2YV1Zbj+c4OexY3b+7XtZe/VnV3DKucEALeFuqe2UYtlRdIVOrP
KtPkNrLviNs+aHr1tiCtW88OZ92ga29aK6wO4BC0FcvlsLHn7DSKWNxO+tA/znr+lCtCD9rHPZxn
DBLedrGnS+VFKHho361jXavQiuNA7EuteUbZtUz2sUQptikXs74xzCzBUGGdcnoP/ST6rT7UZ9gB
40rLhmqbisHdyt41/Srs7XVdE1+SGZQNST/dtbGp34iigNwQLVvdZTJXBcGwJ3ToR9Ob8pADZEAM
XHA8ApcIED5wn2wr3do54sq20t670lM90jDZL5Xr+ZWevuQov3Zjb6c3RjCKHV73e9Se6DRdW79I
1NhbIELdMW9lB3qDL/Zi14cEJVsoJoxL6ktg8KV/wyZkHLkXCAW4frFLWEvJTPmvgwo/hoXpbIe5
esjqTB6vXxSy6Gjz5IxhWB7asOKfz4q7THFg5kHzU9fkzRgj/YOIfjGeKh4YuIx0CFntMMiIjSz1
dttm2Wera+LY5/pbQWr5Ft6x4efKqYSpMT9ev8Rp8OY1s+cLs7aPkxv9/cv191AQuT4BiD9j/L1z
Vs7IHQvr2OWjdbx+98cvEYiau9BujnFZFycLKIovvYpOapHox//9grkBjotXJf5QB7RwUC23h6SA
DBVUvo0sfW9qacnTX484ORxWATO+SUPzEXCQux2J0J7MacLxEd9c+SLXL71CGzWteq5o+Pv/+wdJ
wA/KUjoaBg774/UL7X7x+7s+TU08QepPiMShQaELLBuQv+49dO/sAvqlTQ39UtZJuE3Bum1U3G5U
FM5NKuInU2Kytrqu4eAY53st08Mjn9Kl7MJ1PunVoy6bG/54OksDp7GZZsnBy9Avu5iV1tJVmtSi
MR9sg3iVOIIFI5MIF6hXFJvOsNutRUXAojN7iAN7t+OGUr+k0V7fj/yM668mxOw+HX7AC56iR/W8
nHCcq8ti5tVltiyH1jh9iuvvORzDOjIW7i2gQyk55kt9pik2b8njerP0MruLIdEVKwn2IMJYilQx
tdiI4Li0vYbV/votPv9fxhQKXzpgv2Emmcfrd4P6FP72e7pEuxxar+4I5z5VGsZROG+a7nRbRLH1
ySIR+JTbq8mLpyMi6Ol4/W4aokcaZ8uqVfQjp9VBQsrsO2HQ7qeMDY/X37p+0RVd6Ppd1aD4dLIq
81n0soNgziDoSR7t6J0X+JAO3OWi7MC3Z9Z5fvBgtTBt4os7z59sRwgRnSV4nMUOl8CjreF/bsp5
71qmL9QD7KinsyN7etdjXqpz0IR5h2lKK7otHfcbewYUlYtQ8RZs3e8w+/VNekKwjDK38Zp1zFKj
UqaoExsfm1R4bNQj3mJwpHVX4cyOdQPF3APxm/1xSCUq81ytNplaaMqg3MVp7+1IFkqMNUDvaFOJ
SK50zpS7bBLnCF8Do0SxD7ot6dikRpjtif8XSIocvFWq/imp2/Y2yd27PumiUwoAH27yVNIF17BT
yeKzrvnZ885S6KfBavpjqV5MKFJqjOu3JFYRhuqGeChKF/5JEFuKD2Udr99dvwRW89cvY7sS29xz
2Tn7w+xU8y4r6uF4JXbOsEN+f3f9PTt8GsNgOdA9RrIdTLTHoxjGZlvFJdJ6l/gCzbaIrmjfye46
2bHDFg08ALH0awYOZW1OzQaLzryHI/IkUhzPaPKjedb9lJuZxsMY3gSxexTYV9ayC6qbyrNp0skQ
9aPxWWQJQspK/xm4Fi59XIQ6wIbp3aur58XuXoiMCbCnmPuRupSTr0iOs9Kkorp/gjPLfC5Gmkpm
yJ1e0MNoNY2+h/WuC0IPhqH9BfT8tsNhvctCUfnfJnbC2LB5ZkfXPkSzkL7hICMz0o0rnWpTKuig
57SviZ3/bKX7k4PJyjbQKdt9+HOqg4/ZakB4t5ciRFleLjbzkGkbatFBvQFdjDvqMleJpSNzt6TU
eslMcdu76K9RXvyALbuhybKuhnAbsyA3AOoi3Khrw3TOWcRq18j3ODPfmkUpqUkux36QrMY+Xse4
hjaGnb+EVViqiPQfwgt/mk7301TpHfUDeQ3TKgup4Gyb4/eSN6+ENd0s5nGpBcM4wbwXgtTWXgoO
s3MnbvIyfmUVuk31qDkA4lnBIap2ou/vRV3lAAj6mfAy+DCNZvnmELT0h9nglpIkSg2gePMwFfbo
U802N4ukA84o6jsRmKKvXR7wAZui1E/qbUTqIJAlPwangYrACcuasuu8Dp+jWCcltofmwVDJFg7H
p2tHL/HCb9UKmq4HKp0Oi0tQdydAVQxpvk7s8bkB94HsHx8Jcgu9CzhAEqvEQUdonFuspKZB4jT3
aT36pkw/Yk9/NCkW6R1yZnZzHLXwR9yBvoB9bSEhJehpC2Vx9iFQr6/IGPCO/1lvY/0ZyeR6OqcC
ZE1kMgnTsP7QF7XLElq46rO9Wdr7YuasUhl65BtLg+GCEq7Kf1LpBRxjoA/ncE6v7S6PgVovoG1E
ie23VN00KGJgJepkcL2UIW1GCxm7OR5CwXGWkke1hdvzlEimzFhUV33AebuyUYzM35AlmVcl1IS6
s49L8jVGuj1lIoFXEMrqio/JTpQIXLUOyGFjuabkT+DhajcSGct/vijGn5GH14uChtRwLFvpH//U
5WE4nF1aIvsmN5575ET4c+k78ZLiyb01HFIU9kS5baYJS8x//tni3/xsQoIEP9RAAOX9GSrWWoOd
0+rPoA8z8c4DOkb8ICN6tmkzkDh2LsV8kahF5sl4dh1x8MYRmF78zVj0EnghdF1LX1FHMFLubpsM
yLZFy+c/v0r5D1GYpxu6Y3tI3T3TZGj4f2VpRTPB6pMpt42S8EcdB0S3bccVyzCHyVm113DQrCvZ
ozv30FUhGavH9FuJOWJMM6u8YDrSZ+625ESM1uDDVGc5LJCe75TFR9LkHxmtQu6JrSUoylCIv5dt
THF7f5Ughro6t6t2YFdb5/o1mR2AuiGHwqtOg2PCN4NguXGyaCUGDvIizapdwoYbLtMpVa+S+BOc
EwOjuKnJwGhb+3HGmJDbw2XOo6+4GO/ePJld1IGNPs+HbMYLiQcYd6YXoZqMsawPRBIpkUe5MHps
zPkxm6L9f77WhvkPcSwX2zaEaRN+pMP4/EOuWU1xqWFVSPexTGFZ6paPRpXTr9KbNGolI1GVSaMK
alzQQKQFGJMkk+KsvMfgf0q2AzrKAJyojLOqPRE0P+7bQdtlaueesSsRbZg5+TECU0HDe7hYAQPg
yigBJoAIH/TlO18A7duoUraynmF9q88komNhAmLOo48QtjhBsvSroV19qIFiEdMkS0bW/oYzio5G
ZUWYzHkWqveciD1RQTC4cmgTtNskW6ifdPdjxGAKiEq8ysvs1Vk4ETPT/shFhVAI/mE1s/I0gfOe
dQ5VofrzKOPLdd7aa19ZAgmMnoOGcdFPiu4T34Nq1+e5oFIgFHCMd5FefPSCdmNuEswedYy8MLwV
4QBOxsR1FBCzvh0L/YlCj34VHR+L1lwqmhuNJhcaBt617XWXa6+90sqz5aSHqNK+SsHtAxqMzPnA
fjMGyj2oagxGUg5YOrqyFh9zw7iXNMJxp+UC51lCoiTjErypCTnnH8JM5uOIbApugf1s84dMCI5h
Of60RkAkstgSvHlrVvBPlEhAxowaGk/uzUZ7D3Oec/VS60NYRl/aOF36tBzuZlhOKwMrBaSjieAr
G7FGDeF37JpjVrZP/+V2/Tc7CinH0tBxAtiEOP4R8gfcNkgsrU33pnrLajdwFPAWCc4vrTsVQINk
FNFdYvi8CvDtbehq0NNRSrqrvb/usv+i3/2n4huTLJuEzXMk6Ej+mTvYzXKUVWzE+8wO3ypyOimf
D6r1nUFI1Zr5ECjFWTkOz0p6lbvZR6DXL6Zr/5dr828Wd9NDby2wSFhIIv98kvsYHpwsynjfRXCr
p56nql/pSYsnp0LPjFL8s+GoNiz2p2yYv4RIzlvV3yDPw2S3jfF+LsUmD9wfeh//wME7+3TCgjVo
8v+ixPX+IZP3LJ01B4W8Zxim9acOlwLbYgw+RvspTWAjMUVHWbHRB/hl8EnUMJtj/QKL2beRnpwA
AkYiGI+ObjW+4C/SoL6ZUzzIkC5yH/2EsxaqGxVjccQ3hCMumgH4tgjzyt57hiSB4EEf8Z9xhbRV
NXjtYUynp3xOyo2+oIoVeRPS4rA2nmZ7zwQOxXjPRfOopVnjX3viITBMao1lL4Cb0enz/GGksZa9
4FBP91ld9H7Vx9GWxwISaxI+SYXDzr0zJLLl1htIoZqZW2jmuAmtCqp4w2Nj1lWxFoZBcrynvTRV
i08U+S53sP46Z4h1NXOveo5XqShI6bXraT8iBrg6e0QkonuIbEDTiuKRPEhWTTOfN7mpHTzdvi/6
8NsmoGEnzT3g1mZfgqRczeWUbGt5xUTUN7VXVZcr5l6mrFb53E3gA+KvbozL39XH/6+OJkPZbv62
PP3D0bT7KgHtsFx8saV1s/Iy/fV3/vIyufq/KOQwgzi6MDBgKFvSX2Ym1/4XubiW0JXbBlbm38xM
aof+y7xk6v/iGbGkZ1OTG7Yr/l+8SwJdP4XT/4lIdXAh86+xz1uWsKWqBf6m9/dEWbhB6Wb7lvjT
MqH5pVaIpf7GxXGcNEHx7KVPcV7f6AQVzRFLghsN/TFbjFuGXDidssEnviFcManW11mA79MVesiR
FedfHjg+DnWBFgJqUjsaD26vnd2RIWhYAs+tXPO7mYETsh58LbI+6lLzTok5xNuMFuu6TDCvct7Z
UKYiv5gMAqcdjRFIVJ9BHbR+lmcVYIUOA3k7R77Zu+dcvI4GxGGi3/GpMnhgxnhP779EyGonG0lq
hZbP7rbRiPvjbyIjBNm1HgPzALpHIydK/ComO9wkiwmzdB/pMflgqTgXpfVuNMRjynIx+FMy5hL9
A63XPTgx+hNtccy9HL7RyG6awI6rSvdu6CD+4ZhegxmBzQ6SznFsAyq9VW/Ic30cSH2ugxLptFLC
N7H76QHAEzYpMxyDCBtrqa5pI8G5TOxLkta83AonwjDeLOmpxKN+sEb45ojhVZYEFUeFaBR9tIVY
qB831hI9aHL+ggx4k5CACPFkBxB3K4plF0/GdkxIkoqyajyAtIJtsxIkL6RSp7SrSXUx4CnP7r1e
Ls9uhPACosNRorFbG2E5+E3HlGfUGfvVmbHugfGvHUl7KFeJZ900rSbh/sqHmLQp7VsQGdNpx1JP
dqaIdjSxP1UAW1YUL0Xocj/IHQ33z9QJR1Cp1d3M28J5du/03QsJLXROUH11AZGiKfnjiaug65Pc
lHH/sGhqop+7l7Gz3jSWUMyu9KxuRNf/ouxbpV3/0gfJzSwWkFmOy/Jptj6CSz9vrRsLvItfk+ZD
BtdOm1nosnnrEmGrIsMuwqyIFPd2lhXTOyax20RBWpb5sSssGh0TSL5ZiPA0ktSHucbbQHkFaz20
B+r48ESa/aMdGMgY5k/T/pr7QGxIUEANhcDPCCFEpQFXHfECOkCju20RrRygRQCXG7PbysUvInqk
fLAlxLa1pUdfdb4kUQJclx3stteTg5XO/WMG+qBL6z0LS/4w1qeO1tupi6cfhDVley1BkNgy/5pD
O4DXErwuHaxIdyZUb2LAUSMUdRPNOrliukX7aCOwyzd2QhLb4uDTNUMLdH2MMNWNBMpiwkqQbB/r
IHJ2bc++pyuhzxy0P1oXtHMUIVVkIPhurGelNUq7GgRjTcpKhKq2TfX3Qgu9wzwbT8lkIltz5LYx
0fWMMBcSLb5R5RmnULnsjGF5iwYPienQ3CCiA2MDo1JqIyhPy7orU7dZO2oy6039Pghi6mlWqW3v
tA+DG+t745c2Yzbu0tDeGGKS9Mxq/HZR4HszLNuiU2+6mu7dIiH4aB6w+8f1Psxr2HKk+toZuq7R
gOeh9yCdBfwleBs1BZRhLj/MiEvjRT9jDQofrKHHaXbTO6mrrFcvAw5iVw+OMdT8mQkrKUlPwKY0
rG9wKqXzmpJqerarnrzaBLpbbN80dvjZdumwC0rxPDYxwpSRC3sdStZhb0FkxvtvWgbhyO3obnMk
CXhRXNwqNY2j0C3ho1RvWe/YW0uz+lNWbSZUYqCRPq0lj3/YU7pZjCZBM4DCHDIBfp1JklyCC3QN
Z+b34FouGu8nTLu1lp5IcxhoiG3z5VfgkM1UG3LwKZduk25w+NuAbq6lxKhbJOLCoWpSaDOW6UAQ
CrdDLeYVUMAt0LXmUobGAZQIk5QqYxI8ymzDXnhqa3IItSrC3tEY+zYsnsinQj/oYSWXU3kq55bQ
8/idDTT3rSW4xADtheFMDzq48mhBqEL7r8ED2zrEs6gjPsKQ5w5gsKNPBG1b4x2QabTcXvCZozzz
dSzsjEGiW2hK5Nu266FdmITYjb3Gwvkk2uSZvh+mpiI+9dz8fhsjvfb0MfNzndhjbgMhh+IwEvvk
MRLZ2/EwbyAOElEDEntL6XlCpAhiOqA1rtV06WJwei709jlxj9GsW1tvqPuV57mkFLTTW+T05dlw
wueBaM7RixkyMwsAauSSjWi48aYT2sVeGMo0oX5nwEuMRlwy6AnHV0uAjiRm6TKUNij9jpdqqGwz
k8ht0s6b5WC2QNNKDc5JnU+nKXVThJtY2ypU1GWyRJsuHqbXqDIAo0ftXjRmfJyr+6JcMn9OLQNd
XNBCveSKiGhapUvQ7tyhaElWZeyB6DhvYRcWQXnOEhL4RB8Di8/A33XNmz02CVgIg5g0qLB+MY83
fdhGd0E4n0VYLX5nD/2mtcuf7DXyZXGsp1ng5mIgDh+k8AvhPQ4FelbhNi/pkn0OJBwdozhwyBnz
9ou7bK+0gAVUqZfbu0Z3frUlQ09Mn69JhDzDgG0wejrg+aPslmGHsgnzpkV/OGytNQLZ5VQR0DRq
w6UYSGUSmXfnRtWAKH9Kdp5R50eXzTjL+/TsJtZtlNMZZakWVCLzWUf/vOm1Rvuh80BD3OjeEofU
e6vWi11TomjX3dnkwjKLsaBWEQjo6H64oP1xUrOBsjdL364Kb5NTgx/7JGrZskCA2Yy9m3EnS20H
Gdg9NJxK1oScxWeZEcJFCE69MEMu2U6E6+AnjgOqk7dcifIQNb/phPWdhfoyow91YUoYwXZSNohB
pMw9qf+rHJyHJHMVMpVmrHXUl+uZXOZtU+ZcGU+QzVTl2S4zkvdUQ52wyFLtSxlMSLeXSoaR+mYa
NcdESh+rOKsldNod7yF6CZvnPiLa9X32UNfqHqJokoJ/hI7wLkl38iI0bdh08l1ZUkiIyCDNLkXo
OQIS3VcyTO+Ik5pxFR/oclDITSayJkoRXW/P/ZAM63yetKNArEiKKEBpp2tO8MU/ohBBnRGpz5gu
HPOoxxgCWQArDlWsnA6CoA6fFAzDl1X2RTnkHbuwtjZ66qKEargYS2KwaS7ipREFRh8TSJ+paf22
63hUFO2yoW/fVfahKuMjstHhW1go6x1wFEX0auUTeN48tjhVLtRYJdYeZAIa1RfYCurKYA+DpWfE
RPeoF+Spp0X7CcqeoKvKxnfQ29sxn/fx6KwAK4632Xh2DTmf9CB3H9QtU9GueZiGy1hruV8TfLjR
JBHnssA7EATz0eNmQ4YSy+NV3jsP2QV5QudHVLdbYrJvJ4dSX5CTM6LkgSnnaDviVmN0XM62movi
HqHvhgnOA3PT9j4XTXnX/Q9357Edu7Jl139RHyX4ADQkNdIbJjPpyexg0J2AR8Cbr9dE3veqSrc0
ZLrq8NAckkkgEGbvtebykNIYNHWzyYLE0T7DdkLgNiKjnajSL+1QDEACLIH/MEbMNWu+DUF2YMNr
27puYS3rFjhIJdQX6qTkOLiz7gAeyppegb62w2StkHaeffeahY1YBcpMdwLUH+q44V0W6m7MzA/H
YiZoerxMqKKpPjaUguewN8L0tFXXTugmgtxeK8VSgMPlYHjDmaxSfdWN4tqNNJtUlmynKT7LJl0h
b4Pgg3Zj6SPdY+uiZfE6j/xH1KOfLsY+LQzwyoxASFT+i5N/V5avpeF/CTDxIm+3rWnuk977Cvri
F5bewok+fK89Q1PdTR3HDbo0Dkiezy5y9ho5MoO0IEf5J/amZ02390HgLrugwQjU76pQXxHey5+X
aCeLTURLrIZnIYYa680Y9tuGPDzUh1uN5JRGQ9LvImgeYGUVMSI4xGEL3fdXxjTtbMt5tOoAObsQ
X3MKmyebu6FWT/xH1FNduFGmevAy9/mWBMnxvmPjjUOLmKLa2lQtpKMQuB7No63ZeIIrDi0nb42T
WimnfJ3/k4kNEIzkbhiLQxP3j6Ud3HmZE61y23gqjOpYUzCi4zi3PEtWWss/pqP7UIzegZH9p3X8
tZQRVCm1UWqOvkJ92untRlGpKycbLDSs6kK+9dWDRNzOiH1u5MWJ9Y1meLBd5LG07F/XvtQWCsT5
F5ZWvTMQ7g1z44yvOx3q49hOX0s72c2/lwP1Ap39qRes8doITtt+qoARIqvON70WmmvA3QJJP2h3
YVHnJbw861H/5KU+PyAn18+WvehXmHiOkLb3BWA1L5T5clTRjq7iiqPHXlpDsyj1wliCE9w6xGZN
ZnTK7Lr5LmwcpOh1If2+doO5bnLjY6jr976q7wZUJkb5WVfdC53oOnkUgWHewxbZjM7wTRT4fvKu
thBvQQhvS2XPeRs95kl9re0BxtOATnS6CyuYujQFVF18WaN+6Uzz5FZsWIBaA8CnESvGp3zwnoHJ
WVtNmu9CJvgtLOytLSizJ2QsWKHUmQ392isca9GTXqMMym55+uwQmBaeVcXiOgVUvjML1ltF1o2W
7zmREfmqkXAZFxTf6TTyNMTNJqgumpldanKMBtQD2FZmPYhwqE8P/jk74NOlB4N5nZPe0ZYwq9xl
4eCK0B47NT+Q5qVsTSy9Oh0AUgqK5ET1bK1wH+mlJDSQfp9qBmT/AIKm7E7U0cFN2k3cgC9vHTJC
m4M9qbNejufKFBk+Im3X4AkosTRBfKeqTZ9Hc+4oDbx1DiBCYoxD8ukZORayq+gDkv5DnC/EaGQr
gS4CaO+jq7XvddIdmYTmXvuvbtlHWyMHHehdPNNjzfCOjBk4CuFCN7Irdb57bfTuHbv8TQYQb9mF
HD+qBiYdopdGr7dVz0Zvquljej9KlivLMi6+K180Ue8jEa/8zD8ULSOtA3s6lEgqAq4Aa2pKuG01
eIj87ZWEo7sM7PEDI8dtysxTG3FW/VFriMm8kD7xyp29zE77XcCM1l00TkV9HPuCyEsHdypixq5+
9sxtmKRnn1QGXYAEqzluZdneQypS5Ml8YHzhtf4xnODBbYOrDsDLG66QrF8lE9yUuKS3us8VAd9N
iAh+Mr2XLrNfdKP+8RsYtw0qflHQuNBXhe/fxbgg3f5bwjDWqYlTnPV30ok/MGl8Nh6bt9C+zxpk
U1n47gTPeW3MSuVqW3U2gmt5wuR0VF2PyR9TP7A1Hvsxqx8Ki7a8Mf4xETygqNbf8oH6VOLMO2Ck
e8J4bxoPRSFNZQ3eOZuJXDnvvVWumNOw5Xb3bYIQMP1otfgz554EfvLUFuE69vW70S46IoLn6Oph
oemc0Z32iQlDLqRGnLwa1r7KD5o7XNykopcdbmsLHmYzbmMOFhZiTdMPnuI43Me2sZXmeEIDeArd
Ye20+ISIt5h4iRMh4RyJTG2eFneiK9dhght20OojUg9BoK15xhqEHNuoaJhFPaHb0WtU0udXKUQy
dPI/MEc3ZWefkd+R4qLZK2eOQB3ZLZVptzO83MVEgESU2TUDzEa3CfG0NvxkKbGYVJa3EifVIolz
aiT9w5gDcCsT7bli2VwEmTqNlXkodWtTGOIVh2eGwyrb5pG+IQJ8XxjufeM/EBL5kDgWlDyVf9QW
+Pi44tA2XSYbsDLOvH7UHwmc2ZdWuYnc6s0fiofSqsgtINqwzuwRBwlxJPYIb1TraYhrOypyeP6w
x7ZUJ0i07HAJ9M2cdXE1CveBhvCUG/dEHp6zJtu7Gsy1pj/nnXbOHBgERr02Eo5GQ0le4wsJMy+5
q46j6O5ai8wxzDZxnb/74/QcZ8aTrQYPLfZJTTQR+4BUSaCG9A1jjkSFs8aQvMrmjV4ZTNuCY6Dt
7homE5dmhukWW8o5pBcR9ynQcTXvCGQGxENysB8dUnEqkb+H2VmL8mNss+Jy+tMRmdEq3c0yrtZ6
N5DxFMhWa8aIpbub0gkOcVi96138DLq7sreSOaIbxInS4z2hjTz2Rf1K23INOPbqufLEBpidVp8s
cVjnnfuAqr9Zzz8r10fyBcplPmJDa0DWmS4+6OKH5Mh1bN0Gvujljo0Td4XI6t6xf3VOtDJo/9Sm
OOQwuROS7Ex/fKOZ+tDx17UsFEZ+hAe59vTyVyKpXoymgWBleqvK/DRY0zqdUGFY3cUFELgoNTWy
xUfaEpLnMgx38/0q2+Kjc7tX32yuWZ3eN6WzVWm6JZfYjtSjqXBYeTo1NZKXT/n4k9ryTwS7scFf
QkuZhhF5XisfCX+QcBS2pzgCuWf28x4R+yg2xpz/Dal17dp4phorOEtN4KoNHgyzOXhxLIjhKcmh
KIqnpnqagqWDPAffGTwc0eYrc6h3iZ2nO6Isoc8qeq4urMa2nzY5hvRVhYCdT0ga9hsKKvB2nfaE
yJ9U27x3VhzQn2L7Wjv9mZMrGyYI9J4YH1JEaT7Y/xprYdJN71WHiwgIw1aXEg9nftY196MBCL4Y
GshAVvaT1ONhaH8lPScm8Ne0c+0V7E+TIZtue8vn2TCom5YtsmctLo9VQF2hBfENQwO+MhHbK5sW
fks0mNF0xaWouxPYg+mQOhzQk6FciqjzDraDTjqLdOiQHbu6Ylz3pbsTE9XtomCPFbM/sjzvTwpc
EJ2Guat9KJCtFuh3E/Ona7AzcnJEFlboXxobWQENTBR3Ezia0jenTYJLYuE7gYmIO5fMaiOAGWRK
q67xBSfnht4yzMShMPFDeTJcO7XctS7JeHUonzkRfE0hguuyjqt921Eyx/6/FFWIRNILo5MZInAx
ShuelH8JjNLc9rZ1cXv7DMaDyD5LewX1DiVfyudJGy42WTeBIxS3PalX1gChGUyAvYtVMmzTFJ5J
ahrsm3N/EQFLMoQfrl2j8lCe1q9tkvorIIpvRHxbG/Ld9hXrVmW7744GGaDmqBexl0P0KbW1XT6S
s9UuKxU3K7PtKqIk8edJnY47PBK6KnkB0JaWZOf527LEu9QC9abM3twTDSN8fEglKOPOeinSb5oM
nwDpbET5rS1eKtqQKCSIbiVWzsHGp5uahrAE7k2ytSLHvfMFwkJ37uFIn8N4DuGUogF861CiqSri
zxBmJ4tqu3fwKbF/U/YeLacDUrrcWykUEklK2GweuyMKSnA38AH6tQevJg6uTs/2VEaklBGW6mxD
2t/twFCyEgKWIGHjjukQWDiDRD3jYhkvkqe0TX/jbtqp1Ael4/LyKrRcKnUvYTX8ySBwLJy3rCg4
ARQTNvcXLbZfi9BEeOBoT/U8kquKtkjjAQLA0wN9ufBM8M0Nwh2X4kZOLF8lNmHCYKum3lkgXiWs
PVxxUg0HPKFpdYlj6xlEwyuNb2mTBa6OQuVnlXuoRhiyTgcApw76j9HwfiZ763oZ/qywxIhCouCE
lbpIf9G1wu9ETG34XEEH/SKuuFfVO3KhOeO+Ne2jasovlriT3kOGN3ROuHbV17BeqlNhmGzBv8nW
M+0LrL8vXPir1tPKFYVlhoWMt0lQP3K+zjhBpUj45tKhwrnhk+MmDesnVfTDMFRibtSsNWkFkbNL
PbXOM0H0gLa1JYwzbkHGA5z55n6g6YCdftsP4rmzu4+gBhWFInZSyd52nT0xNngUXepxmrFnySY0
rYzue6/F34Kn1YSMGvTDD8cqWlctXuuExJ8CjU0/s0z0JP8w/G7vTf0KpvdjH0c/tOFhwJdPMra+
zGo8xYQHrIJ8+NYHZ5cgPrPwk7ZCrKkOveg9q49ffWvFm0WcAWkcFA8bbNU2TzIlaY3cB1zojMaw
kdRlMep6nC5KQhORYW9i8NeL2NS+hNQPdawenQpFKlJjHF/3NLneXKqFpGMMv2FYPURU/XrvkR7K
CobPRic7muWiegI7/mxm7dkIUJPG4UPRpkdnFvj2jb6nwtxxSsSPRr06X5sSHgf2C9rstEJcxKZT
/oOKYoe+98ApicgmYlh9cDiFa57KLv2U7O8J9XIe+qTfDl25kTr+LJTag9v/Qn3/IEjqXdedc6NV
LWFS6ROYscSNf8b8V8K3dnL2jXZDOV04R5EZJ8138VxoC3I65WIY2/vK8H3+kHGXVsMnjEys5aOA
uQLmQOkxfuLOe6qjOThI4YLlqOWTO2ZSrqcfM8yD8yQRUi6zqj6ighm2mVK/WlQR9mRsqsm8h3j4
EDXiw+/8l8AlEMcBQYziFpJCz2akqoEtZxcPhRP62uZVlrQUY2gaLzIbzrEgPgl41s6dMCrCqv1F
rr03hvzS5eOaQEW6srZcgNrBEenXFl0KEr1tF3R4oIvucHsDURah4r9+SGBZf/jb5/724d++7fYd
f/0A8tmS0aL1lHlsRd2nKC6MDRoRf4GqR2Day/KDD7UOyyuuXNeaHvMYq6MNrPxA7mx+uL33b2/+
Lz6HAxWFdEBZRPRRsm/Iuz2M4UTateBuGDm5qbeM3dub24dQDpu9mF4qve2aYyzN4pDqBKARJiTk
ygnJ2dGJEEN9j6fnoM0v1x4yb1rf3lWZCDAXz5+dGuMc2B4CHC9iUvazITvc3mhR8M/30MCREYEQ
LPWbLdrIPVglXu/tZf717uwcOtw+nmEIFOzm1L8qWbKFqw634F5YOtXh9ub2udt7ty8IT3bc93/9
cj2/J1IMX6wXhLrZwNqpWfJJlb/aQ9fQ0YzUgQ6aOjS2ycKm9ygM5qBm2qn/iGy+ffhvn8u0EklM
++Wp7oLRF9i5rvYgIRGke8mdJynHCSv6mmjf3FsigQ3VhCCpe5mv7B14fo6iFN9SQl06r6ZWZfa/
SeP1nFJ543HuSesCN7Qxjitom+txYpq0nJxYjaGq8DkawV56+ZnovPFQ2TgIKp3JdezuE6AoawyY
+Bx4fgZHrQzJIshpGfKc86Z3I4mDHALiySnuBWqlpVl3yLIKaF/S3Wsgx3RRHqzBsw9+249E0U2P
XtwnBxMc0jEs5EEfy68qDstdlwcJZ+tFXPf5fV2q9r5B882M6h7pMhQIVUnvdrq9wEGyHGqDX2MW
BNMk3Mwiy+KNpHPJnhSLgPS0+r5AeORmdUblw9T3RDY8WD0i7M4h1LZANTIV7h7fYrFnH754cYM0
PemyI3Chse470yIJs5E8/daAwnjOGFV/BHmra76lvc+ATmS5fUKK5G4Z2JeoIUhJGFaALQrogrIw
bA9Xw6eM4inztzab7JQX7N8nmi8tOAHBvyTVBlQLRq4q5lJy+ypmar/+7AecFNAU8rNWT/l5ghrQ
Os6iq6Zu5VFdJKoBsI7LXZlxEeSLNdM6SbL8PhQiu4fvRXdpOJFXOBtCUloqlNtyOFP4pytYdY0p
TihhxYka6V5G+aMpS0Epqxzv3J3v6X9gwy4nWmwLt/TBKpgTtp1KNSvElAu2qmSqJCVHCeoA2dog
OwXAwXhvYHsdwWzdRfMrofek0Z1je2PoCPsD4bXbwZXclXYA8aWAJpnST++TznxnvdN3lOme2YCs
9fkm0lFCaUJDJaMnx/8Kc0ZWUrrW+va5v758+4oDIgvyQMGFOU7RLldzWm1PUq3v/bTudFdkJXvX
uHiyq4ESWnUfhCjbtOBlIFtSGz6BQfzqbfw8ZvKUZCOKivLYD8ZzBDpx0djGa2ElUHx8dRVmT/kG
Digtjsd+6tpjlsKx0vQ7p2GnaLj9XUEDZqeJ2ad5UHj26px9XgycKESIDTOhWgiQS5FO7lshujeb
LOQuaepVCkpm0QT12g+xHbsB+1Sh+Y+lTAcAVaG9zL2ODorRPcMBWmuD90CiL/2kfryUsGsoaB04
3i6soWAL1jivfdCfvDH56Mlzq1wOntjQLkaGdMZA9QpmqWRbMvjrwCkJ9I5rG1+5Omfi1NBG7axV
50OaqZLoSUXBKm0pW3UCZpiVA86k+P3dl2zCRKZfW6VIn8l8rFBk5mjG0fMwIAaT9cfhbLcoDWAl
jhyIA2fmH8G8xw4qYJe9g+Fegk6Kpe9EG80shmOfTB6xSd1761qP9vQ4hQybsJKXVjPTOxL5iLAe
gqUJhlV1BcHfEZZ4AB5ZMzAR2lRXymJZdtpboOi8mpDs1nRpd5UzfQYBj1OCQ8Az7HUfPzrOPXnt
z36TUx0W+ctYkao5WneEieDxcNwHzwj3ZLt/28al7/AMRYQ/kq3VXHMUH0nhjptRcPRrh99cFf4e
VrJ20Qbyp1VLS003zSOJhBYpZuDA5sRiznloQOLzhE2MMFcuQzpuB8e802N2lLW5b2mEDTk49xrB
dU960tIYgPlYHHIsUlcWZP8izQDBH0b9qZBHsqobsgVxL6VZUq4pUKBFz8pfIe0vQQbwoqVXqbcW
NcnYfxrraNiFDpaVKneMYyk/u9Aw31qHgotTHzIh5D5qB4tke40YnPuS/ZkqUKDYVfmTlgbTdHco
VPjHMJj3hY4ZtkovPpuzDudRO8qZGIkDRpCLWhUcoLUQcEbFChzW02HeStYWjgxwF5QpomLtVq2x
rAYqEdFYf8ZeQ6VeofMl8ozhRYdc/ni1mx9JmkaqxuGHhE2rOA+UExbmSOiRO5U7Trv5Y1WrFxRT
X50d/8btD0B+Z9OZY7ByJ7lj3rUvGRcrwzZn5iZyPU789AOGF09F4yr1R0HtrGk2n5BU2k1Jeblx
SQIfYWksCfY8E17UrsFExSuIhXOGpOXcOZ8hmdIbhxMlt/uspOFggTd+y3A6u1Fm7nO38tbxUC9z
OvSLKvR1si51nu2GWqFrsm2m6BGOCpAL+sMFFkp7FVrkTBOhSLJuUA+rDNoEqIbyIeXoudbMarYZ
0p+pxLj2tfrbJEtSaun0rE3xnhkpPEgjv3cKMGpSN55Chz2zmeUDZq6AgKS23IWNzf4tzX8HLUGO
Ho8ch5nZKOm6p9hBolMEdxgb7/G7o3zzUypjNYGc+az9wt+2FmZ1bUedBCpVPVCW9fG+GOeIphS5
649pQuycRadiDWPmkZ71jsqQdy8FOK26UQQfEwtPolCb7XzFxsVzcCMXaQE1ZJhBle2fGd+e9XnH
z8a26Jp3bTDGr2l7DgH4SnC6JdoDNmrVquv1YE0C7xZ44IUqi7eBMkP1uRmXzDb2tmNvvAik8VVp
uNcyYz4tlO5vQQUYOyG5IAM0OJiJPzqhjcuu1Xr2P4BGS8DfFgZEO7e9RdSgccQUcuDYQ3YTjhPS
EvcJf9myanzMq54RHDX5m9cCeZ2H3prGmHnE1IZnf6DfBCDWO4We7p3GmY/R22KpT4FNenKU7HRH
jLSKLW2nC6TT0iOPpsl15OM5tRrFTRT1yZx9vbHscDV26RYjnXfQ+ypYl9jR07bVDgBr3UVtI+Xq
YBflm8yNq5VoePWJFsVID2R26IE7a050/Osz86enaj4FhM8WxpBlrrfEPCMOO2LjZqmSqgYXV5Vv
f32I5mRb2UYPUJnAPw7ZNBfnzd8o6Vgk4fH2HqkACA2ceH1L0AX4hITz9u5UUXCG35StrBzy2YTl
+fb52xvwycUmztt3Pmp2eh+i0dD/kcsWzu9FHkeXJrP2I/VUHsF8fwvsVTXGAHB7PgjhiaN947rg
k4Wr1mY7Ag9y6AtDMLziYcqZtnDhM7kfQ4wXa27QneKvP1bzG4hwPdwH7e32qQRizBJlSb4sGwgJ
+77Oon2pOWu3Nv2dJ0mWF2Z9vL3p+kBfDsrBa+23O9OttZWoXGav2eTfp2SCkB4erzAkU6rCMJqP
DkwAMaIH1JBh5fyHOM76VTNJdcQKXxzRlpSQzVXOuM6+CBrVWLqSHdaB+7YaaC7ipF/g2rBBPyX1
Ebkj5L8KqQCAB0JxdJR4kRyioyWLiNcYf3NsZTygIj32HE+W+UDjggAvyK0DBRPctUdlj+pIbUEd
G71F0aGA/VhWwVZidqV3Si9XVBfIHpFteTTnvGQc/XcNCNFjm8mKcOYaqFct59lF0gi5fVLE+Yoh
RRE8InFP6aIitbFkxRjDY+LBELFvvxATksCKXgxWcezmiyAHGgZtHZ1KCaeqinQAb7z2mPLT8fZe
E7G2tjGbqHqszriLo4dqpmMY1bcp9Wnv0/NNzajaFp3YN4U+bPSyP4a2Da9GsZ/RpvbcZLyASB/e
TVrwq9Kr7lReg17WO3detq/glpisSidBkcJ2Dj/yJxd6M/VteqKtrVYedj10QkR5opSCiEh9EhNw
IDEk93CXJH147ErRxn6wH4m8pefnl9sodK9WV7/GGUJoDTRFppBcdhNmJRBjKNbj+C/ryv+vLgZT
tz0yRf7zf/+v38N/kb/Ff3AxnD6rMf3Mf/69jeEf3/QPG4Nw/kVHaKCT1mXruuUTofJPG4Pw/8XG
SWJhUNDx8pgYCvKiasL/9p8s/18Ell/QqqZ3C17B+/tPV4MgrWX2v7qOwBohdOv/xdZg/D0hBY8x
oAIdryhyF9P9u5+WBwI/Z5gwcU7IiNsOl3Br1wcKXMtkJKyzGMxklUCF5tjgO+BDCf9NE+EtvJJI
3dH9wThzR7g5xkFmsX93Kf8X6S3/IWGBFycs4RESzp/p2e7f/GpNCvudQKNxp9XtwRR0Py3EJ5QX
+vPYmOnCziriAsXWzrqtwVFrodAl/B/8tPNd+J9tH1wdn7sB1c1FLHwzjv0720fj1DqmgnBAsgKE
mZoC9VHVc2BQXBRi4BRrcCat+6Byf79idsdrp7Pou77pCS8xDfDO+Wh8OPeDyreXuochV+kpNsmr
rSk4hzWvWQvhF//vr57pOP/xpRuubvpYtjyTkeb/LR+ibUeIyhwGiOVDIua3b8TGsBZZ1i4NJN3D
wUXCm6HOCWPUVHrlrBAn4Lr9iHT+ykZLL/1AVtbtWk/olSnfVpAT2RHz+3aJA+zS6rOXztCfIZsC
lvHdCYXWBxcJjUzWsEfm1zRh9ND4Xb9TMzRwKKm96AClstYcl5jnox0oWSrmOwRwNtaY1lzrWC1x
WsU43tOEdC+6l7YF6902ko07QQoK4349CjT6PsVmCw8O/QNQLclpiKp1oLN+3XiuRkcdkgw7RGFB
BxQt39utepJyPg9JRR0IeVea0W01c/wxiePRuDN3CTYb7psHATflYD1rzAanXIku28YZGI5morzi
+Ohj2xDpiTNfyfl/V+BX3Pii/AwJ2NRGaBckogKFTrq2aXEYiTwqYa0NTfeJZ3O9GfMqcxHt8ABw
VoLLsehM+cenhbTvMzTnreeEWzNor7K33wuPAD2KDORRmh4DK8p1Tv7EUvixuuI349olR/Ya36lO
H9eKkS2POAcW4KP4djqMNuK6kvTuFZWw5TBF+dK1FM65+NVu6TeSjb4LfCLL7cK6EzEnWWTel9IN
/QW4Llw3sbvNfYxAAWygJbIBenyhd7ZtbUGHbdw2PauODyPbmeVGyVyhqKktuQIkOsFI/FyynNmr
6X89pVqn/9FoKAPsQt2TXslMfC5tbe7p9m+1G1+B2NzTPFppfnKtyC20IF8vg4zoZItadhk6SyVI
CKzYGY5S38EN5ZmscJd0Ln6PGGWbFb8NTnK9fSWbubdd3xMpYj+NJffcb7MlHV61rJPJBN7UAnSd
O4muRjmqr19sve5XI30yIMkcs4J00+Xd3MAG1ZqAlyi5dkLxWJdQK+D23A1x+mKywUUfFSIIpEUK
QYiTRBVtEvhVsEEBWzXntNcAAXAMXlaRRpJtWN4HBgMRkNWiN9xy1dBkWqa5vrdmFUlfGEzLcMtu
f4GMhFwU+fhk96SNSp+RGlcOD2YXXZL5vk9k2vdut6PtcGfF/XOPexwS44zm5NaBw15Odb41FNNS
paGb60sI5qS9aqHY533fArmvNrlFE8iz1KUuOdeRHAaaLjh1ET8B+AJVXU71SHsYGCgh1/6EpERI
3GEJfeGV008fcTf2S1M38+UQdlQIfQ8BG/8fcjjV3a2J2WNDGgM8SG08d1P6GjuGczB7WlqGib5h
hJc/4z2ryl0yc/zKlhRsYGjWHnP/K3tWLBeaYyzDiUqxXuAnDwR/ncXoZXPXk96RvcDBSknj4xuz
fNxVGgrWsva5pV6JFmyexgudnMUa6PJGt0G9N31xh1e5XkQwYxfc5rmfi/SHWbyE+01crYni4dXW
ve/W4cCa2t4dPY1lWEEBbNKN47evrcHM5sWU+W73RuGtAXiYXsdJx6jLPtWKt7Sj1UK1PCR9NCdX
Sn5BSPgI0nvjpBv2V5WxRCTpiMKSZwdAG0S1gcc5PncCw1zcsPzaCY/27Y5gcNMXfR+uifT+xQz3
WGGgodbJ1G7zqocUyl608wwFFRz34Xw0WeZmR2c35adDW9hmWYC4g3s00/sKdRumLuO44aIotO0L
Ua2G4mXqwx8bScDUJ1cD5+369ovYpfBEDwentag9MtgpOEev5FCcrZjl5TZMWBvMtezl42TW0TKn
0QtukV6j/xn3IQGx8v02RKae2QxG15+6IFAcHgVcAbnxDI4pIsLCwSuko0xkdZVsIPH8MXUWIFWz
eLQxDjrDBPbSGenZcUhnRkS8rmVioPrg+lpuxuulteqfgwTjkm0OKAQA0c9rBR7HVWOY39LS9cUU
wcOdx74VZEwExLjxN3BBPZ1jztRghe/tt5qzCqsC9el5YAYji3ckkz9agCpZCwFzWkOyKab6q4kC
tUBXviq79uk2iiyfacWW06cVJmcOe3D6WSV0ysWLch7gdQKpAP8RDjyiT9syJMQCyiw1PgZsxdiu
YmYyzS2uOC/IYpEcCTr3I+fW4RF0ltk8RZMMh6PINaD30GgrHfDU89dwMBwSWX7nofCX5QyFNnDG
HXrUqxlT8QRzHoosUy7pTUto4godxCseRp3FmLJBm5wzK78qllUQUCOF/uC507krTgZIsFAE7AU+
U7IOeYBJnucd286mAUpJSC3rTkymvKFNZwMQ4hIJyI/N6X7RqfKl5toGnoU9rcVsUTp8SDrAXcHS
50LdR5hkLfWhRq6AsOW2YmPRTVatH/7intjUDneRiHTyXjNrQ1UEAWXmrjovu972AdSkawTuLJPc
E7yfJvN9fj/KgvqCIAHYGt4aStWEMs9I0zlQT7UfyhaXzNFA0jd3I6b02GB2meLkTz4809kpl1Ce
rtrA4IKcNW+d77piKNYstSyD7jaTA4otxURmTtke2dgyZNeymq+ZpVPjjKrd7Q/R1DopyZ1OsVCs
J52NdFl538VyiPx2+Y/HgmsameZWMNssVM3F/WsLYuCox2dJhC/zmKoZFo1XrQgO8deUc5UVbF3T
Itabx1z25VPXTK8+TmUe6IQcXivJyU6gjG1Dk0FF5rC798sdlIpVXcOTrSoGUguPvEirZUAXraLn
VGo/HEpwk8zdvDZokm3qmZzXcScgLHyTKaRnNU+rRsgSm+BKoOaqrr5ktistvtG8d+eTpRVOzGdc
i7rVqfNBTUCUjntAEz1aHvZXlsNLiIdDOAgyuudH1kS7LGOnXDYJz7Im+WG2GH+kpwMXtZlIG44i
SzZiwJkd7de3kwxFJ+zLCcENbAfmQ6pclH1NIx1QqGivRQ8Aw2NpdXzGTzHbODUffOm4gY4ZriqW
4DE335tqJ8YJNYaQD3VYg17Wq3E7zfv4webM3KTPinLnxhr5I/NC7sJ23Ncms7JGeCNVkWLTjPaO
xhTbollT1Y2YQeJEngsXKpWZMWDyOvvGHPpoloR8lxGPuSW4rrHzRqax11kThbaPep7Y49ig/FQI
FEntuG371wS3ygJXTZDy6EzELdFpackAngNRzObcsNGjtgofbP79WZeAmkNqCQCBeOHs0lbpNY5z
XN9f6RCVRDX55yK+raPFpZGhTr7C7A5LrmiMPChdrENa1RyyGEtWXOj4glv7OEKQ0O1B30iDsVpb
mb5AUXk1kuJ6G35+ZwMT0VB9dmvK45/ZJOdG0QnHIcNo3s8VQ4bGjG1QZH6kBNmCs2eExYb3fNuD
3CbxuGZxNWL9IbAavi1B5a4n1dWUwXq+lW1LEAJZYuCNeESs3HtWWXQZ8voaK0415rYTw/0QvljK
WElcBgt/bsZmeo7jqE6+b3tfJOsmaUqs4ZZ2zDr24Moui5kSr6gbpX90xauaN9xpnXz4HG8WUNkV
PaPgELXEDRrJNQywu4xuhlcdZmBc04M/GGN1QX2wKUgrpF3GSTuO6YwNSWMv5i3qNE//E1U1STER
8s682/DAfAnjA0M1R4uq24W1c00yFlJ7dJ9SP3nIY651F6VXUaPfwnhhAci0CaYgsv25jfznAf4u
IRzusRmd6211nMgA4ABHh7iPDiVbcA4UUbOKncv/IOy8tttWsjT8RFgLOdwyR4mSKNnSDZZlW8ih
kArA089XcHefmTM9PRfHR6IYQBKo2vvff7Dt/CNpqWqIjPpFgbLxVBWfF+EdDItikPc+yvgSRMNt
UHVDUBCGHLVcVFX6RZVIG8K+BzoJf4w3ZKgtIMiqC8gHRYC4NMRZj6r4R8Xywyx/9wmLBDPuc5mb
t2xfa9nv5dz3XGyAkjAJYOxxD/yT0WqGIOFUMZikvzAwvXql2l+ymaIFc0HqBccO7rlP0z0knDMY
uBHpzWeDreUVGzqkFePwWXUfGXTF9fI1o/TP+on8nzSad8wIbpHhEzCQX2TM2iP68sNsOdbGxLLb
qtFtJ/iX1+1PPYQinxgs1umXapHgK6gF7UXOrHbLeaz2YWHbB33isAo8yIqsuA3Sv2DoMOkjjg8p
JdJk9r8pNT9s1+137WDBh8+/OozzVgP8BBLh6HNl3G6SiKQ4Wr5Too3PMs7so+wutV4k17pGbVzz
RdgVMwZEyAdNE+/QE1873f8RB8GDl1e3HIspFlbcv3IXZ2vHG/YpZ+7uMdNZYsRwT2YXu6FYDnv7
iGqGwlh1KUkFMzCUa2hnJmO4cQ6QHHolxtHhmnDIbLMUlQoDMFra9coZe+a/0Z+ms4p2bhEHlHkU
hEadvGVO+N2D69hbqER9jdLCdEPsXchhDzyNQTfJbrsZOSZJ0sle2Na6Eua0xxXo0tfM8fQQaZQg
wu0QR9ZjmQdfA8F3qwyWeJqBiAafZiW6fThw1fQRqs1BT9ZjX17YrMlEohJrZwxHI1lugwYNC5bQ
OFaV48QnM/3QG74kdZ573nAUQwqbnBSTFZ5/L1yMFYa/iinjwaSmYK7IN6tQ7ehlAag7zsgyUnyi
eR/5cMqstDnJW5nHlb4dCt/YYST8QNJRdfrrn5rC86SXWOCvpDljJA0qvlmISbqSyxcegTVJGSOI
HV4Xks5yEKFJsXJo1GOXG7FGwFQS0vbWHJv6lA/Joxgid6dP/XAaKMROnkPwVGR5PWzzCbZSrwls
qtU/GDFtk9yPD3/d9OcufiEDZqCKg7X8SUNXTrqrmdABo47LBNECfz1m+emvO//1hwEbpNOo/llu
W35dfvrrtmB55r9u/Os+/+dtf3tW3O9BqkBq/vH2iuVNMujRoHn/67WXw2sZOW+6LsOB4l9HFur5
KWbMCGqoQctbnjzrArv47x9K8KvC8vZowTw5GcQuxhbx1STSFHa6NRrCPXBPg2lmMXJpmSBA4Vp+
jzz3qa99sftDdYNCv5f5uBdd2Z/0+KPvGDXxWUK4Y6gCUwiLhjzGY7r3bEbXRMy5igfnnJYbl38g
bMQbK0pxGI0sRmsASXRx2bxtW6yso5zh2/ITyylpRYSF4WeByt5ob10d2juilswTcQfQMABk8CUZ
nswpGHZ4naDAb8RPVH6rOqThYCIUMPTs6b68Am52IYivKxCeYkTCdcsb1GlFCk0WBLeUhyoYDmFs
zXuXgdA6sWt0X4H9imd58KuftulknZpmEpsIB5J1xKzXMOsCSn7hbu00uQ4VrfwxcGYdVWqY7QXj
+ikMVQ2Cjg9qj93FD1CIAFNKjakp8i+uVYuLPqGAaOk6B+eeZsMTjAsPpju0HrI+1mUTPIR6tfWS
1wi/Z5kT5WaFfcqC5heb1phDpsMqWzC+ZrBi8CrINrnn/mzD7FZbtgsF1ujXHWNLhsDAnRmKxd6Z
GcaE0eOoJ09WH91mrW43WtUf5t586f0Mt4qcMOhe+OUOT8bf5mT/9EuPZFgB42aQxa+g7TG+Ed1P
nASGESLGKHKc/p16XyXdzUn7h7Y2qIKL8RLFE+0KEuRROLjA9rZ/ZExwLTu5GRDrY6vPREf2v3I8
OJ5xs7G2lh2SC1Z4WxFzyC4nhJ97hyo08iPUcWTFSPKaXLEUCg+2rEEFOEXeoWjgRXS1AZc5DVDI
YiyNlZLSDXrINZr4eSxcl6Ils8+6w4Ruysmww5S0hzqB0kj6L1D9TWqB6bsZD2zQg4W/DRVo4uOb
NgdWupYRsT0jBCz8goyDl07tRpJFIvo0Xdsd+mc/eheCHESb+JwA7fu6GqzpOCCdaWsSzUBv4ZoP
H4bdhCAwAybaL2YCDC2pj005GOC28lJ3lr/tah9WLrlEteUryiFNZh12vzgC+hUjDPaZVZ8ZwSpB
D91IQnonkAYxSfgp6/Epw/BzE8UNYvsg3TIJP85R0t1TfJ8estm7DN2mhBOKHBWFMi9FfJO/HfTO
OQaCSMIBq7e+rX/SGh6i2vyw2Rr3qJ3vpUDB0odZTRsDhpg2vBTpYsCp8S6OoK9gAvuAZ8OVEygm
zVMXfITJztSHg+POG48h6c5pSUbqHePDd3K4T5H9qMtwV+JSw3kPUbyz5BuBNDdgBKiC/h5RFqbV
sbhVbnAtDO8ehkAijRLcGckjQQ3TXWv1TxpXIBU3PfcQxEk7jdeB19/UmN0JDLnO7Ro5NlKWYxmI
z1ymB0MG8QqOYE9Mk/vgdQG8NzlwtTQIdKLxSKfyCTT0Gc/pdTAsmJEuJ0P5gItvnPZKTW894CDJ
Zlzvid27aLAsti5cqXLUntqCpFw4W+u2jThtiYlyUaQR78kcHbgqcuW8gofA1jwMh0Z436bRyx9N
x98pdK505/YoKvEbY6ntoHre2ZwuGWnpVTGTRxVAMUds2mzm0L01Vt0cBA4dE2SDri6uQTqmq6lX
2GNgPMphuE6phITJwm0l8A0BvrlQcywvUx/1brRF0ouoRM7Jtq+x60ISMIMtHGOn3YeZrl/wq46v
BOUc01FLjl2R3SRBgaydRr+t3Lg5P0HId14giqGddYddGIc3vYPZAzU433aT++bYzuuIAX1I94LC
aKv1KjJRvk1TcKOS2wSDSzKH40wrXOXnpP0RzlenSO+islHQ+fcEA61hBvurwm8ewz2SSsxvHdK1
WDiHzrVOwVCdMDBfW4MWrBwKEkgZWJ1Y4qUm7ZchOy5Phy6pCL7CQCCkRyyY9cWJuTbr4W777mY2
vZse0uJkbGK+Mz7lbfzTsodtgrkJJAdQqwnZ7SoXaNWEkW8QgqyFj8hKUKvY/c80HsEmBKY7XRFc
euF82grL0EAYgdaZlGibDopRHT7MrXnFjYNoS+OjLMxHZlvwS7pjOBSfARNCR53SRpTuLoOvxZeu
IqCmDTd4lrNLk5laV+yW70aYb3FFuyU1Mm/bupKecCdEh5auqq7psLEH8zPG1mtlkiZf6sabjMwn
z0VUgJWuQwQKsBZibLiOSkOVPIytOGdED3h1f7CHDq2+hOdfHZLZ/G6M9c3Io4uZyEfTBT9wVCzf
XJmnyoYelxdPnp5fmohaDaqITNcRlmUr1GGwAWOlbU7nTZt7zxY9FwzH/pbPyNZjTDGa5k3TrXMB
HlHa9pv6atRTJZ48CFY2H2TMbKDvfreRKNGx46fTIE3x3Z+j8O7txg561uTReyXZHG1R/Q75bYed
1NY3Xp0w/nRaRbSNNmHuMPFCC2Pk3jGa3VOtwWk3evjABDi5tryCwa9wS8Z+AE+zsTtCKh4nsuws
oNPcF9ssxsZljH6ApzxPz1OU0zPqMEVAPO0QWUI+RPt4Dp61ggkFy1KHTkzQqp5nDUWv5IOfcla2
xHtqfXKW5ujUVTcfUIdEnqOTig8thchpxdqPlpWsS0GWbL+wsW0y8P6Z8qul4XFz7UYTsya4n+RQ
1kjasufRmX6DiX2jVCGgp/7ZJGc/5TTEO4UG3fCPU2VkW7s4oy04jBBd0U6cZ1jHO9fASSPI/KcJ
gMOTTkyHLQ99Qw5BmaVinRvezZ5KSPe0koCiKstPpKAjztkFXjOC5qRxMUv73KW+ty3zB+pqjNFc
YvScJPwQo/hdw89zuzbAkRYfOt3YikJzyHSGh1yXrAalIuBp9YY82M82E59uy65f2pyEesaI1QFU
ri+FMW4NUG4/xmyp8nC0kF/xoNTGBt7KjuKBl8hIM3xXMSDk08apD48ycM1AbrH3iTaF78wbXeVV
9F6MpTueypqXvlqYhK1EYe6L0aa9iMt6o420VEWTv9nS8mDugByn2jMI95OrYbSe5mz07ghGa8LR
tSd5MlLjeaJIUsgLAYmk+pEpgArLWxOMLA+ppp/TkawXVr+fhhGSAKYl+64e3vvSinbgS+T9jT1h
md8jZddqJLeqmt/1scTZq2RPr6fhYsti72js2La9R5P6bTA5R2RafOsDgNPMcp1dmSC1coHb2Fyv
5mRxzsv+fTFF03OGWpXA3wbiw7pMtNcIxeymyMWrNkxXN4lfCwwCPNMblcqpQbbRn1PT2UuXYMDJ
fMxCcBNPjzBMr5It0zJkN/PwFQTgKpBupbWq/PhOtOpNFv4r1rKulX3aM/U1tZ5Lxg8KQnrhDDoR
stq9DO2DbdbvA0IqZOe+8SlmJq/8R4TIinp93WPonzVy5zrDi870feXX2LR1zooZL6iYKAG7HBsY
lsxOmW3Vw3z2bvMff0tg6cL2p04ERk+ZO/kQIDlBdF7C5enVsyW4L4ra2A/xD5yjN/98qBnXrEaQ
RdRdULVmIwpVXq7C8UQ9RU+yTUYK6+T1qDs0qPkn9atJXo6VvM7zTT1vJKaVyf/VnUNeo8dfZxUa
GSshRzVa5dtMsG2S3TFuaxDw1WBnAf4K5Amu6xiaFD9bWrpdflZ/478ahwPiLfdWTQiUug9FqiH6
bYPpka1/YiODna1lxcv/a8a7dBVuYOxhZ/I4Agl5vLoLnh479bO6HAOeJy2DK9YPOPPvbIh39iPr
0BrzMFSF+pc6sLKbsFjnGdJEoueH/2wNu45HGOk54NehCIBwSi6cfQ3lTt1DvR4Rw6e4gp3Gazit
yLdzEX5YSXBQL16jX1veAINrKxuPzJJHUW7U06njUi+rqbdTYv6v3jvPgQQ8ottSj4bu+dgwyTYK
EBP+3Eg4hf94e+oj/OdbxYhhY45Uc+BmYqaZsKjgGKxVo71l/d5B9MO0EjIaE7DJK7DLjZb7QOgE
OfnUaVvsCoiDu+L5sdw9ifS9noRrLCpX5M+reNa1AY4FQiFib6duivgz/roHdZe6SzYzsthJb9hp
85/qqXQouYXB0QC6T01DPmV5U0+p7hNgpDaj8kZdyjGVeAs9/POgoCHj422jKXeO6qV4iasccC2i
eU5bY3k59XSu7A88jUWoHy3KczAfZAxRsMf7r6wu5GPg6ol4Aa+n0QRYbKL51FlM9Up0zCWU1A3W
MYx8reTLo9i2uKpSqZEwprn1Po503Kzy6bYM8CHuf7Hd3jVc+kH9xG6Oi3uUmsFZL/RDz8TclFiq
uCliqQ4sWi85Ff24Q+cZEryX2l910B4QMueUEvD5SiJ7XemIg9MgfhUk30Q/UgA9NhvziW7hsxgI
IsTw+nGhQcDT7Dn5HtgkAcvUUMQWd7tq8XErvHbTtHh5JHZbHlV0qVnERytCWj+U95BgBwzXDfom
Qg3aNj+11fCk/isCYW5rRRNTVLAW0pCZEiU27EhDYYLFJrKWcfylk2G2Szy8eTqxbpzpG1mDOD1j
UbXRE5DvmYrNsaAbELn8as3pu4X76NpF7Igx/FHG7BD1x+R0L1lEPTQ7gOyuybTJmtgz7IE2Tj96
pIwcJ7VhNSm6hEgAGrs1tacf6fcF7vZt0HStSrCh3zRFcdHUvNJQExgAO9Tj0IPNxDpMhM0egqaK
cVpk9SOQezMV061Dpb5K8+oa5RS2rhqZ6R0MirbMftpYR2yriO7RlBx/+bvyK4a1Vv4Of2Krax0V
E8N9XBCNg14wQDITwg5hi4uOvE/s+XFkzFKMvNBuW/ZuNhi0dH5fYU2mv6DkZkpm5h8h4llS0kuf
oFCU01GYHIRFr7MMJ6mdEa2DHZSQpjGpowDvQtJlQmQbAdL+NABUQZaDUWRV7sxxOGMtaR/rhuSV
ADBikomFFpdhpmNWlwXCz49FxWEuzKsKqthKryX8v2GXjHiG6SFYtqHG0NKA95ZXL0QEjVyojCJx
hR03felukc86W3sM+11BJzN5BKSXpHRvyqJuqbCYO/fqlK81D+8n6aQ7R1zcyYFbrfGt9shbZUbd
qPko8p1JXj2qJcYqzqPuISTV3uZw/Jn4s7FNgnS3vLQg2hJbdi2BTV+qhOUIfjb1tVOKNXQGSCSQ
ex9+0QqqvtKDx8jFCs1N0cHKErVgIjdt5J+LhPNC6u5bPvpk4UqA0z5HwhFQt8wJyXjVtE8mHuml
ztrRqahghN0txcyQrNFpguMARoGKybAvHXEvSqDmWKK6RgRysmwz38jhSG4VyUbfHKylVwJ0A3NO
DDGMuERU/pOKs9pOKalXcBrOXTuvUFp81w2GE7HML/SBDtmdc7brZXmz4uon8270RZACt7Fdn/pQ
3Po2vhhu+uXn1yCgNBJ5Y2NZA+qsroUQIx0IEOMrXBcyHFzWACNzV+ZAE2Ho3SVADBWBE44x7C2c
dck54Mv9M05VA8WFJVVUHA9F3hpvig+Clq8G9b6XQxHpJOURAUUpFDK03mxDQayvMjU9tl3JqGug
0MuTU++nazUuWoYGTc5cjvLjI6NgWoeKuaB+0+3qhhXycwGDkGEPgxsu4L42H7reIgKbBq7U9vgB
fGRDdRkwamU72Okpnn0Uddku9JgIYAq1IicjC2+jjt9D4w+beYYXV1pUZepFJJPoMjS+5XX10ebO
S6bi1BXLi62D6pFh2dyVoENcwAW5VXQ5+S4s9N9qfrYQc+aBdZgXVcliiATt9BpNIXNaejRc+zZ+
cqH3AEVSfe6oknmswcd2Mfswsbmyas6FMsD9FNM+hDDByuxTb5dLTCDMEZF+r2+ckA2/m4P+0nZ0
oPr4LY7a91jBQM4AkyeJHezLFEcGEsrdmMGISt4hUlnSiGMrU6YxbNkRxMogSn5BECNmOUWgFwGR
aZHLhdDDiSBS5QC7HGW2yINLofm7GkmYnQ3PM6NvoENOEHfgTWDPyCQ+JK3eQDZJakSLF5r1UreB
ODFk25A1Mq5cLCZXVerkx8C1Hwk0+khd82fdt596ygzZmqkBSp2YpYGvIFDM+GhteN6fMSNW0qc4
NBtIdQPu/xn1b5Qt5h6Kp6XGTH1D92D3/s5jJlUwnGui9i0bg33q8Mk1HjNtr/sqU//+hzwl2x9l
/aXJp6Q6lnZP0prixaqRH2mO19k0TrqidbaK6ZnB7u8SA9ykxk1MbxtII1H5oSZ2rhqyj7O6RKfk
Sw0FXb9+a035kmHN1ql+Y5g4ewGCieWqXaLjmueSpDBdw3dlmZ31sERQ6X1v5PxdjixAVcrsUwTE
fzkGKqwhT/f/mRdsqUya/+Fjrxuu4dKYWOw8CKH+xgpuTC40OLDdIazhUEz9MhRl8uv7KCTYQV9m
yKGHogVGtLUQ0CxYL9yFtOdDIhvoDzVQ71j4RjZ2xVUSCWdD1VQ3TY3wkZEC2gYeSWH85oSjOt3z
Dz4TQYyNuzfjzr1OFh0ONrNp3tO/DYwjAzXAE70gZFA+I010/h9CtKMCs/7+xtXbtnB04b0H6oP5
b0xuaFxVgbdWd6BNO+QsHONsXAO8LbCv1qnWmmtWf1XTSFi5gaBZ+Ia14pngXFQpFwSdHKwAypUK
/t2kaD7YvLPEZekXRcgP0aoCbA4+fTFAOPF3vcOnt+yiAGzrDELBkLOtmXHxMjQhFwIUZJUOpcqm
WJ2nmaIijxbfxx+uvSI4lCVQUCimG1XWu2xYsdUKV7g4RUOtPOIXlRyU2Om3SObHRsvt/+dDs4J/
86HxRk3LxZ+S4e7fPjTf8zNv0DCL1Ah0Xc11eJ+ZUXqqJFpmuWPz0pmMxRYy5UKPYOpyrGzgOLW1
0LBcvCpwWYO016HUHiKBObsix8yS0mueWTw8d6po4/Jz1hEzNricNLGOT4gbv/9hs9nW62Ayx51p
kRS5IZLJASPXp24Y2VTjY1PtohhQWl2B//li8f73OUOGBKxd9fYRGPxdgoDAKDODJGoPut6auwRD
qNDHcwvnA7BcIiIbsosXMr1upmCCfnJeSHqaxVeZFIoErtjk4RQ+OvV8sVCyqzS3mUSZpBiObQ3F
cikYRjE9jTANKrWpRDYmiD6fTBkEd4SavKAB3AIHgvVHO4eFZEYUzH+oQw7yRYrI9CuvcQ8sZLuV
XoUYEZl2lI4wPPLx4OnlAW3/wkNKpS1OTouDg0/qnav2Njs2gr2T2MdKEbFwlEDhmzMGQrK9SmjB
90ED+zP70EO4R9H0mkFNmL2WcEu1uzKuqinIMwGfnG/cTAN058p1wj6iV9P+5KD80df8G1EIIR//
ewHzLBPRioUww3K9v+ewOb1m1fkkG1T5BSskxeoe48NxY9pwdkr54M4uLj3YuW1K0Z9cFw/AZoi/
2JPrHmKz2UWvkzr5asWzKlHhxUFx9Z3IXWsVD8JZ7hs2gIALzK/+LEotwZ8u+udBoNQzzB+6nH95
SfQB92wn2+SOcfSXn7FwFNoLwAcbaoOhpmKVZY2rr9sKqzm7/5iLuka/G/J9uO9C8TjtEGxIGwiV
jSfs0j3tNeziGe+qHpczb9x2c3fWRKfvcCLY+Aikz2RLOWcHuquKxkVATsoWT30ZCowggqHhltI4
Eo68SQrx2ILVHawxzyi8WgMjilaHTa5SLGsJ3JgTrsXShnij+lAcfA9/sjFnwVPMsIXOZnUw0B3r
lyLENjk1kirS3Cb/ygPkyD5rk2NTBS5MquXvJoWc1WhP+hB9lQVmp6myaGh/LQVlVNQ3V2OC2WD+
gns0V4YibjWec5/D5qL64qhOvmN3eAyq8JWVkmA5DCPd2lpPChuK8+67DJzvodI7Oz2UXpSaqAKb
PTDkRaBgB7ahRpixm4zm6l0Rg5Q5t63FlGlO9mUP45MoirOpx+SupnDoE4sqfA6wA4reoiY/LEzV
jti4qP8kupLnIpd5TSa9VyKJcIoC0wNb2w4ZZ8ocM7EjzmGrZXSiiSgvjevdMw0Gr2J1qYoTP1FT
kUHwEQai9/P46Ee4Z2Edpvhtveo7yoGLTi96+shGHBI4pAQM3L0YqEMR6OyYsVOmgx6WHK7ZFjNp
Tybce7u+96THzoLcO1+1wlSy2xZi5K7trSeiar5j34TkYObF9U5gdGl+Xy5w3DLijVOOT3E6wACo
IwQwwrzV6Rie0KcZzFUUXdvZJJjI+5G8OZbGYkPfg5gw3Tv05L7WUMoVlH9GQFtkePrzKKpnwmBv
k9JNdIySO9rjoGXz18Mc9aEd3jXA801oIK+3BE7zqu3u8E9YYfwxoOCpboaiP1YaD0zHI24CmN//
AOnXsAzltI3js0GsTWsyM8ot/1y7MPzTjkz6hg8Z31pIEmX5XRbzVvgI2TLJ4JrJ+CtZa8a5h57m
EG1DAEZyS01JpIYvD5UZAPR4hbvCNAPTKt0DssDgk3hw9hOiOffEwtwcesujluHpVIc6A0BfXuQ0
fzrZZL5kaMetbLjgfn2vZ0Qsnffqx4LlqCl0hAEgTgl8Tz0uNo1X48rWlQCyXWLvyhiZqjStYUuH
7mNsvmG0nu/dTiNy2e0L7F6Vp4TV0anaDO46ReyBpFkevNbZLsSgDlnPlKxSvokt9rnhCVbZycpq
scs03ImId9g0o26tRm0mo0sf9yqUPLYQLONdTEBrMF/j0s4wCzNvWm/gjqnc4YsZ1297JoQg/V5P
gsBIR5C757Rfo8mtjgbGUKlUaShp1snzCJlefmJsaGT4Hmmm/jQbrrmDvnaodcvcxK51x8Icv4Xu
jfxuF3wJKoqchEMaofqRZNW8xyGgirMRvqLQkAoj5O3keMBZUTvj6uudmvlr+aVVtyw/oahjCIpN
IJ/elG7Zx9EvW/51hrx+sG0vOIf9nO790vqWiCC7jNGIX8VcbAKjcBhNTfo5aqtrT/9DfMiMKYCX
HvKUiJ4kJxwnyUVxzrVSW1e4D62BEZ1zPJg3SHTOfjnK5SgsD8eR0mq/qhAOS1iVGNQECSMVfzLW
IW3oupKWsy/8YU98aXzEIYb5jsgueZgGayfh5XTE0aWu4+WfA5wbDA+3lgGPt4UhePaLN9FDrzOd
6Jgh5z7XqggJ8Qna+GM77hGbPdlR1x2k4+89A0glo+5k0DK+BViAz9hJjKb5y5Jptk17sznbAkPb
MTZ+Csjpu2Ks+nNcj/g7+MSQ4CCyzcbBOHrkf5NjEbpnaWIRkEaMDVmLX8LIf8uSIUFkp0NnCREd
Fe66L5XJi5We5fSE8edD2XK5xIFxMzVaCxAT+INamx7Glwi3n5OfnGYOoJ8jxOBpaOwhOQ371shP
UT/hk1W4dMlCzO3JwdUZJMNCmMwQZZ1Oxq2E4XSCYJ8e8ZCAe4xyAYzQyDoyu1cZIpOTz0rNxpN6
m+U5Iqi8ZIgSLW162BrnSfyQwBCnWAECpRnDxZHSDK/k08IAzlqUKFXVwczSSjwlI2B1Lz4sEq6q
60CAs+ErcuHrQFi7LKtWqbQZ0Kt/5bH7ahfz61JdFMNUYWNl76XJOC/q2u9DBNvRZ9wHkzv/IOaK
gJCR2AulZ8BPA9jI7kB5yFygdsvHET06gqrJqXayyT4ncpIWenZp5u7ao5BmXNdwMSJak672AD9q
txzlQphWENEcFrcx3kBqPBmx8WDYmOowVFnPfcD4q70vdVIzsX3IqNjHKXSrPMRHVyPbTJGdDQDv
tVPOT2r7XDjkiF9g9Tes/byLFJTieQ5Bf0k1+ZCKGqxDO6dMb+6zKMh2T2GmU3xZMNARNjFKHDct
koAEESQBFdg6gJrLaNqw61NKuzxTLaHmVPkFCwlUWYgQMTmK17VY4+t0SsEVVzhMMO6F+ky8EIYu
uAAspORFJINmX199LNz+QWW1eKRF5WAEBf6ARi/vM/Etx7LIsF23YlJ4ZbVD+b5othaC8NggI2h0
etEBnv3WEyjLIFJ+WXUEp6QF5yws+lsxzjhxuIQmENZzSjGt5Zo3D6MmHho9uEfOzKzSvNHdog1x
5d2BuVvkydcscq5VRlC9ds9GEAfXRTvQTB9EMJGYq4utOYmb8Gwin12EJs5haaA9xTbuW+8RtsSj
LIgUGFpYXJ3XHLFjA01TesBAw9S0uenYMG6KaEIS4YKuVqc2qDdzbr3kCtCslbpGS8FjdBGcZdxT
tFgXx4Q3Rac/tChf+H8iwSonTwWAM/1OdZHtRAiKZo4nK7QyBjJIMqLw9xBL6mJ1RswxUVjLkCE1
6weKaLlawJYxpD/xhvybh/1dmjTfkaYdI+Yr6IozudFTiZKIg26PRQ9dxR5VUmtEXaS8K6x+xq+0
KD5aDcOuXPu2vADBXBB6WB8sTMpXqdPelWjHZn1gtRXfVO254AehTSUiyKdT9XkrmpeM0TUiGWrf
AtAmTWnrY626JI1Wr33pPeeT9SC07pp4sKBJ48s2bRPc9SiBVMv81g346AIdK4wkfXBMF88KDk3v
nbsk/Godjd90Az60qWwHCYHAW9RJ8EuduKMB+rzG3/YX4BZ8fqlEYEWlviH3tz8E1XZwk+DSKSlq
oqRIoY7hsmYzp1taRPK1IBnHV5y2fmnRtUJzDlr9qlvhV63N2DLDn6yQ72xGr1KWD/NNlhwrNjWE
lcVet7aH6jFn3srqg9RlzLeJFn0aJZ+hqlLZsLcumR+zFB+EPwTvelF8GSZiAXXddkb85OLWOnT1
7yzMjoYCQAqQX6o3/ZhNza8B5BSHHRTT1L+116ebNJjx6NQI4UlLuo9irsLT3NTHwjKhi7m2TqNB
8CGXThDazkbTJIlQFuLGXth7J4ata43p14KI+DAdIi1s1x5A4MZm6L7crMXTKhyMFz/zf/hj8AAG
tVX1Ujz0W33wybFWUNUiHaqij9KxUUj22QCod86U+v3PWhbxRcsq/QjG7Icfxb/LmGjF3se71sWy
OvTCcodN5xTTyUMSZzls0U1MTEMtSVFt7euqp8FRmrtWg9I4CG+nRCuqH1ctiTPRXlOT8SJZvCaB
5jSRrbFZ9PXYhSfZhGBQKTyW/qiO2bWjGGfsqsPMcgjui3BqUWAY6qQSk/aKVdShRE69AHALbm2q
qtlrEaV0EvUNhgrwSrG9khR+hcKZbVlma4sLNQOIPPQjcfBjFv8ZACz6HB2dI7ZEQP7eAJVWdR22
6a+Tdif1Y+M61L1U9oOBH74PpyN46GfSTiuzXBlwT45Ja0DGcn2mOEl+Sqa4ZGt57W2XL8PBpT06
GrbprK3Wy3epi5+wDfEfka72MMzuc1eXWIUrVZnWDaDe1s9JrbIZPajsGoJFGojn9GvoyVziXoEy
7HFXx1Ba9YSIW9va4BnIm1RzFz2ZlPVhsEVOO+ZGuzZKGv1C0u0th2CnrLgyFO92rBIluLi1ET9r
DGmkWvbTgmZR2Kj2PQBavaU4yFTiYTjdDGyRDzaqi55kqaNV696qmhASIdY4LQJRXN9tp6c16jZI
PbXycRlwLk2uid1+bXmXXsuYs4O+N0X1bnXaLsI5rZVcqIvqNvSYVzqCbBPrsw/GO2Za46azEagl
Y2kfU12iW3R/Vcggdh35czWulwzUAPLrSbeOVfiJlSzYg26i9CUuUtl0TL02XU37LY8cfV3IAWGJ
QnycyEbz1/rlBWz65AVoD0aW0GaSX1Wmwf/0Mi66Ci/k/JYmsIR8qqZKSQwXzfKiPImJvWRFuwe2
eF9GbtPEXud30/scGJdUn5+GAitnqPAAY0GmWArlRgTp+6J4QynKvhr3n144P47wtmXl3Tsxvtl5
ufUy9y7D4dpUzt5X/WsPVAFrDM1WCDoYRlq1LZTKS42bXYFYloNf+klNx69BahgZxlUG5IOhm+OS
uNGy3y07X1o3t7Znesw0c6cUiMvVleFYa4sWAyQT6hIJBxFvhYxXbE/h0IXdKlflnehYnpdLrlAT
mWWooQZF/fDpucRyVJB39/n0ltv07h0nl5XeEkf/RbwjpEYt3g0uX0lQ4HagkGPfg+uqB9A+1Jbs
ZxHxehVUZT7lPyNp5YcJJcpVmqh+1i6h5rwsk97lO4RqwaweC2PRMMxvakzcPWYTrXdn0MTOomqk
SmdlwsZbzbe14zgWOHeC2Wu69nuwh+8dGRXAYQwcMkyhYlLsuTxqAIzlbMDAmcRYdV0sGAIZiaDg
qPUVPrmfdO9Z1cyQNrPNMrlYBlid8yP0u5dFSxQgbV5pkBqdOW03ox9NAInzWzxqUBrCeFdSD4M9
cqz/xd2ZLLetbFn0VypqjhdoEkBiUBP2FEU1VmtPELIlo+97fH2thF+8a8sOK2pag6uQ5WuRBMHM
k+fsvbagabhKUxuytdJRJLSgqhSihR76uAe4ODQSwRiodsY4XwbqhizJIKBsZPJpwVPgDHokXOfG
IzUQ1WF+aaQsvmQpYqHSUDyg9qYQGg+W2vEkkk+s3OmNqsesYiTAId4qvyBsCNX7UpWWQem5XOU4
FE8DdaccafgsFi/jwZ1VTkGiM5dsNHaxBCwrR1+/O02EKqhZXxSiT5mrq7KP98vvstVUdy6ZpMZ1
dc/B/3uuYYkeNfcCQltAihrG4kyt46z6tO32KcGESw9oRHWy9JvHwEBwykxCTV3QnzlrnWqPCW65
i/EeVkM779QIE6kZMy/J25LVN9ibnxsOt3PlPWB9YEGgl4Gi3jwnafi8fIYqwxh27lhjWHGLbUBO
Aemo3JQ0BJUljlBJbn8Z3CxGWqkM+MrN62qvKU0KXEzeHm8JZYb6ZMo+/ULjSJ85By8rRcdA25jG
bUKhNMamuhiPy4iDhE0YiM7dFD50b/ZUOKtRsPf47hW+nC85R+qVR+sCPgPjpTz9brn5lygbbiJv
wm4ZGMv8W7i7ykJ7vPgnNUl1a5bsnFmTX04KJpC5Sb4rx73AD1AIzg3qZiVvDOGJ6k6psoUZWbSZ
mna3uApVPRcpFIKVYX9VDsRFNmJb2S4VMS3jiqE28incmtrBcou1gyuIEDQ4mnQ6+ZDzwWLsc2GP
4tYMmJfp2jTsBGbnoRQHEGjfF8EAEntmpnm7GSxQmV9q8gRRlGc30dxRoATOF7wwB3XJWOmedW/a
qeNMpLy1osluQpfqWA2/1aoXqzTGmFNqUgXWahjTV9WDHDpqyMXBzf7xGMDSgeTAfS0TrME6Xh/a
vajOfvhEZ98+Do4kcEC9BNjutL1z+KgF+cR2eLdMMJZ7c5T+/cK1SLBZs0ei/gUbX8AESEriGBLb
/AK1kqE4n6uooJ8ug/nTqDE4q6AX8fewBTiGlCZ+1aDRHMTAeFoEbnOOENUqMKpPU+pUnHg5/HW8
LV6JP7aDLaxhJOa2WIoVnFA3eQ44Tobf1RVVjxZaNScy5ehoTP1HTzoje5DpWbmy7eQS8u56JpVr
t7T5dQ6mxiavs9cujc6qcprJ70OiSFpTHOEqzrl3GKs86gZtGB+PaGYMoInnp6rDgEs+NR4bVkrb
FOSbBPNpWTMa5UsnBIGRMf7JFT6Wk1+PO9riW54uBz2G6T9s8VQ2I8RVxkX0cg0IS7VDm7QY52lN
tZFgqeC0C5pQkS9oEzHeUQ4H4O9vOgMPDYzJmqyYuM6+Ix2lueu7RwIT6KdwAhPKcGuTdIKWDKIn
aC/UGP03J4736nZf1sQkjni4Lt4t8xBHx/WfuoyUKMGWMlMPJVJ++5sssEB02WUsQkDRMvcvmGmu
h0ojS5oe+IIskJG94xxFjA6fGkOZ4sOJLm9hY5bKqCGXz09ouRg4aPOCXMysbT0Hl6r2Ei7z0DKY
r8Yh8ddNVKPicx+mqiG7SD4szYSlj6E1U4ASyLxb4Bh1OqG2TRrUnviBemL3NtILOUNb7kWYFrek
N2ymmc3GMWGmNvezYOtOEpxZmeywa3yfBACkRMN6Wtn2XcgEfJVr82FsuQeAunJBvd7YkfDQKcwL
6T5nrSPAmjHlixzeFpe6XyXISzyueUevRnJItcvoMsSpS9YGW8GMr8sbTBKHEQa0nIhow5frtGeB
L3zakCHrkOVXbNcRIS8ZgOSOORqAQqbvukv3sVdb3VA+tizJqrOSFfRjjPJANAMmO0R/iIe/Lwfo
dm7ugJQ+9sMo1ibvT5Kk0X4hofmMSzSmtgOpNeMwhhzPEd8OHDBcJ3lLyuI4pToloEMCgqukvqpR
j7rs8xRlLyagS5RE4BeGWWetQ7JluogzNEw6UbUVJUKuIXVOka9PSOrELdzV6iId+quqNmfmNdGV
kGiw6hkdXKbEU2VA8W7zqaQ5u+3ZWoLJEat0pvsGztvY6J6/WSQXrSM5edrBpUORsq7I/YXa/OZS
2KLNwfWSw96F0EWdpM/Zc1bhxrBrKEC1y+8bY3vDJxRhF8lqi3godNDSTQHH08ZnUSJq7nm0rR+A
I6N/icmd7yKeslt/sUwGsjaS3LXaydVMbCHvRA4DkMrml2pC+64RRb40UHirK6qSpwWuEiXVWSv6
O7VvVmjQadx3JwhV2MjVET5mOuQafMybIP1WdE/LErqsZ3n8JXI4FFglWkrxlHrR3o/oDzj9WK0g
4J9dZq87jvlftNDeGll5G1ZvvexeSlDI+Ml5z1KTkg3icrIeSQROreSyEUqcxEKzoEIoxkuyiEiU
ib+o010eeAcZDaseoY6VOzR5gn01X5p9qPAADf0a9Ms7UXonTfP3mZF8XaAcmcYKl6nWNB6CVa1E
H4EvQVVTgREIc9Qky7nqfrlAARZNxzCHF4OMnlEc0twbV0ubs2TUs8ZPuPd6NzosYKhF6TVUKytg
H1iEA2r4lziIaGWQvCF5ojLyO9L1quRtAQvZDjsKlOANO/BTF4u3uEkfFMBIbZt6EWPSKOpXWTRn
RJSvy7gOtd9+asqnWVIHQd0hqYiuRNTRPlOaob5Fbdkw2Q3Vh69ui3ssmsdlAGwAj17ToFkJz7uB
BXjtI/fbYspgqQ3QvLf+nTo+jSPlfQGQiZEkzbzeVQQrqsNMSfw6kZ2dxCMWONfeluaw6Sg78djT
nurWTEgQstq870aDEh7WLhprBdfpA3QyzOcwFXW7HvEbwWjcTwxG+7XdO+usMQo1iP/UhQrCzNXn
5kbXwwAya8tL2oSXSquEe+Gw1H7L2a3QriKijWbJTDN1yH3B94n/q0b4iDDbAtCERDfajyLZt7Hz
ZJgsyahNv4ZKUhsa9dZrTEak1CFWLT9JzrQXUV8+tYasNox3iNpur9CaIYRXKDF1ShsVEgm/n1iJ
6LPq+fZZCjpAo/mp2utFc98INNfL8aZVpLFljNp15qst8nzT2a+pPeIoVDgJdbJR3dGIHTBv4DFY
I1nm6vSZ8teuss8qKYhAGhL38nrq9HNYEBPQW5zPhF1dQOtkGc3dF/WBiDOkaSa+GlVFLwK4pKHS
cufoc3Ud1xwoMvVCQ1UBqCTag1OTVOOPEkqI0dwu/K5kZruO5A7dvOQECMycNZKQYaThTWGFfJZ9
bUeaN0HCjKzWJWmDhuncq+74XLivuVa/KKKVOjMy+HjA03Igw+BGMUUKsu5nmh40kakZR8H01LsD
W/qMixAfJis5yx3ryk026/cL+zBVT9/TLkedYJ8qwUPcKBodJJFs71vIdJsTTcyXpctiQGAmM3jm
IFo/kIg+YzyNkAFG1kZdwmlOSp5y/0kqMU9BNhcDFEQwHLWsNCfTY5mqLxJKdfBcPrmzouupM9jS
e6JHcWFRvaQi+0ZEODpRXpMs53NWygu3ZFw3O9+yocImg0RXz75PqpBwxasZjbfq7bFsJ9mFjDdZ
7hkGONyHvBsaTSZmNhXBxR3vKYlgWPjY0Bnjqb9W6XkjLo1VpSordZmXili105fz9ejyoV9oRer/
nqDDoRanZF5OgC14BZzHyWlSC4XawfEcJS3kvW6MEUmQedRNmvJt0tm2tK0NPnfPqeELvuTPdsPC
q9UOBTecGq7ErEptqdr3sC6vnRG/mlJ5zh2K67qSn5adpEflA+5Ip5Rnvh+XVCLcop8dgIXZnAH6
DmC2sUR15yTvSMFNfuz9tj9fWQiPtuhEgf8rFFuHHGdlBtF3Hw7Gytajk1HCNozy8rkt7ibLvl8I
Uqrodaz5C2lsJxx4Cj9oEQEYBE/tld6En0vNei1vxS4Rhb2pS95QVVUsm40mcYNO0w5JpPRVqaq6
F+ZVAyxhJfr+GOfDEZvUNRL9x2bwxhXu+vt8+EQSPP5GzbmvTNNikBizdCVflvpWy4W2zvxV1NgP
RV0NP7pxhkEzwLZxNpqB9UMF+f8VRGwYTMl/kq5tXtqX/3rL24hB6kv29j//vUtB672+/Mwh/ve/
+TeHWOr/0i1DOiTTGiDqQcUOb037P/+tSfdfUNAdG+OZaege4sh/MMTGv1BZSU86pu7otnAQB/4b
Q2yKf9loAj0pdcd1TMez/y8YYlO8VxkiDROWQFZpeY6lv9ekBvRAyWuDp2AnabupABNgqSriU1NW
1y2z6A1JceE+yrTkknoTs6lJnkZRwRArb1AshCez6640DgWY3mplda5p/5D0WqUodLwub47IVc+N
XclDTQb93gvRaP50vf8gTHsnlGTDh7KrlJK6dLnA5jtYMdiD2SPwi9E1b9Wa4ysSDHKkNB/HBlHt
CFwqHOOe++qy6X3w2Ib+6/X78eCetNGnCMFb8u7BayvuDRQN7b6uwp3sC6bp5KGTKbtdMhdhhV+X
DlaWBNCsb0XdByrRPz4+b5uS43GPiUVz/JO0lvSepMRQyFBANjeWGJgkDBAEGuJysSlr6zo5YhzC
6ZOhDrdR/v792hvv7p/l9Vu8esHtbVrApX6V9o7Ubgn1Qbu3yZ5ax3X/KajxEVoTLQpd4HqwrDbY
0Or5VvecmIcJCwdxDFIn2Y+eBzgA7YNL8udnZAlXfbiwuLzTzbZj6PsWFjesp4opEo/hNmf4fvnB
C3+HeOaF2yYfFxcFhWNactFK/nThsalYqBJ94otmGtATNC6wnA5ZxOCbEqcNLvQgV+75AolYbxy6
QRtu3JrIjtStSBywRLinjeec4kjID4Tm6pr/JLdenho9eB2QOWpNR6gr9NNTs6vetEKj7fZN9Uon
2MKyHH4TFll6k38fAUsnSyguP7gTfr/stmmanmlDExYGq9avD+ozORykVXT7WKc4z312thKm5fbv
l/1PV90UJgdPV/eEbam//+ml6bIxYyNJeGkBos9Z8jLqgr0+tdgU//5Qf7qKPz/Uu/uISWlQBTaJ
xpLCaNWlcKy7+LWMqcssTperieoyCqfz3x/VeseFX948tN2ObUmcgs77BXkKE0cOAx9o0OzgXrQ2
B2Con5BTZLSxTbHqvWsISh0u1uG+dUEiTVV/YGlgzKLRKVdSd9KMtL02OCC1UxhMQWcyAGHdldg4
yFtKLitVOfSdhwAOHXwdgBICsnv2J442eQ0H1nDmw5Tc1LKYsHwQamHQVrhk7B60t0anfRGVHR0+
eOXv1MXqlVs6EEvD4cxj/nbbAvdwTDQ+oAjMFpPGGN1abW6twoBXpYX9bYvltBp6DU0DnfqUDlEs
JsbtvbsZRxu+YX6XKlyLTsjYqnNBfCkjoDUxAqGqXuU9NwsDQU5FNZoRMnSupAt+H11aVekbYzaV
GAPb0Nh8g3KlrRFy6wf/edHamHHHrD5++vtLNozf9y5eM3uXWqxs/nv3UY09/IXETrb7ogL81HXz
aajit7EgiKcZHma4CuiFJK0/2x7RpXA5NPv75DVXehvtyjnWLoPiFfyBdqnrn03yTikZjc+hr1x5
Fid/zzZ2TmcXa6t1doGVMjTs/IOnf401iY9+5MQ8uOyTWsVUB+D5vu1p0QnloNfb7JR5TYvSir8T
cXY79vLWK8qHtrs06IaJfFK4RvdstrpxBHssCOeYA29tha65iobqYuj6W+Z5D7I/4Qmq8QDSWy7E
na7bD1hk7+rYtg8eQIW1k3fbFu0Agbe4HNH91kJzd7NLYF5hcv7rBHnxzFYQSsp23M0yeLDi6KZz
++sakF4a0bBF0vVtKs0S6ygJnEZQZVw7amBCBeWNC+gh0w592d0L3W7Xg9ZCZycCpyGLbCwfqog0
0kmkwAH69ELo5JrFc4u+w65NaBnaJ7QXnFa9b2Ftfyvc+sYW904BSzmrbBxkzr2YxbObhczdvPGY
GTTLfBc+aMtIZ1X33YMTYHmLbXybeGEIbTBUgHENlTycPrirfl+4JLkWlslSLDzHdd/ZjMYmsDtE
Ty0uonZHSAzhbYm2NqLx3h9Rm9FtXhP5lH+w/v/xUW12XVvHt8FG8OvKzMiIyOc5Ydvl8GENtxx8
v3e1g9VHe8Cy9pR4zvMHn57fay+sIewEKJ2xxwjz3ZbTBB6+FsSre8aweO3Azk5jfMeRstnWL7bb
z+ROnXTSFJjzzjd/f/DfP7jSlqYqzz1Ptyzn3Qc36Ow+HvqCl+sWzyWmA6yi2pF5k7YrW/MCPSlz
Om1wsw8us2FxHX/d3Hlg7DDUuRZpTO/f3Uz3tQyJU7sXnXvl8QnbWhkE+DSYxmOSA2jjzEB7Cot/
GqJxYPFErEW+cQ/qvTM+eja/7/o8G2kY0rQx2FMS/fquJ5GG3Bhj/H4kgHqjq2UjKJOtFzQROA3s
KenQGFcNGhNm1wVoDoIDUwnlKxzuCRLO91ghNn9/Z8w/vTXUwwhtDZsoF/HutqjgMM1R7zZ7EzML
OgptWzqgcvqofyyD6XvfDGhmqgKLmGMG7HvpU2YVnyY6jZgGjM/JiC/50Ij2IpS0V5POgMPu0Hrg
fd20enBvxOa5jXT3ilKk35Mm5rd+dlZhBKHwx62d8Kv//pKWsub9m04KmToRWh5ntXe1CMxk2sEM
OfaumL19vmmD7orWKFmGfafymxKw6zEQ4d5i4BqnI67+RlSr1FYffDqXm0Z3XkzVUnL6HGoULLiS
4E7Ha4hHyCxYZ2m6I+1O3ySBbx07Ie91s3C3gRPOm1GATq69S29UgSYFLzgQx8BSyoIU2wbXiDDK
7IPqS7zzf1ENYHvzDAPToCVYztTf/1Tp+UYN3U4Ozb6nV9uG4SFkvumG2sRE3YAJV60DOxTHcGD4
3eXkNRTh9zjSNjSJw22PgfJAec58hJxYJismLXdLMKXsJ9QLcfGcjVVHwjaH2TZ0QKV/1eTwUIep
vEhzo9kCGKP+cawNYfbWyrR7HCgmo0ynTy4wZgTb0scSHkbTy9xkRHslAlyC36CI0pu7oXBe/34D
LFXfbzfAT1fj3edsaNNBIBBo9kFnJOuJQdzanJnqFS5WpzKR2ZZ1oVwPcEMdhpdrz8Th4Lr2Qx+3
139/LvafVnoKcDZpViHikN4tfXLqxTDZXbMnb6XfD0JOJ2EmT53vbZ3KIOjVJm66jJgZgJ1jQUiN
a4TuybXrlUe0R4eZJ37pQzdYQadqOapOJ9fDC13PzHoyVePE8ALogH+1TX5JVBUvrdH1Ry8QJY5M
h1H2IO75tfc1oBD8cDTlwx6EJ+QGHOISQzAUGADz5nWb2v7Ozpxn8rXwZnvthAcBnEfCuGWy9CPI
MeUtBU9pY3nbjUSTrCL9yRL+C5KMB6eL2dtLj6lM9dQxrbKqMLqMKmstasIojTi9+ODa/r64Ozow
CkENjPNVdZ5+vultU7oJzoRmL0XyEvhtsdFmPVwVMzX93x/pD4skCUXYsDgo81vfW/maNHHyGkDx
vgxypAwVig063xWQLwVgCctwlWeCaPVc3P/9gf9Q8tILM6VnekLgIXx/cK78oCsJYWF5zu1t16Pt
6OQojlhQv5kW0AKGRMCd6NMDN0UGEegR6b6c5H3qesI5iNd05SuCv2g/l6OznsI63hbRzkcU9sGy
+4cb3dGF6WBcprjgYPvru9EGTBL8WG/2eajIEtWpaOIX3GQ3qnWfRdH3xkVX8ffLsxQt7z7pdPzI
jmIMQYf9/Y7q9WgPo4hPl9F3VzgxN6z9G9eFzOOgFJB+u1Zzwh0BRAe6DJ9MH0Zpkys8J7NpqxDM
e+p2E4Ztv6t9Ck08KPeRMZxa7aMS6PfzGm+kzdZJRhcN7vflV8S4zQ571qRBFvgoSjAiKB/BZutJ
tLbDjxzBf7xjOSJJz6DdRqfv13fD8QD3Z93Y7K38PLTmWQge1cydKxZnCz04mj5vHhmRfHTD/n4i
l45Bl5TblTdEyHfrHbiioDBE2eyzuX0aJnFruJwOIbYl63CsrzmuILDk/JmMobZ2FLAQYTyiao1z
+A+9c+MQxg1LSSY4w5zyg63S+L0pwhN0OTzqfJil/X7VGCYouWGT8InSxAurCjRf0ca7pGzOnBvf
wojquBdy55ic19zprgSn5uPa27roBeiQofGauIR/v5HFn94vKmTeKU63Ury/kdug900r1+v91EGH
1AnRPmoYENJmjjfjRPFKqLEHqwXbZNDrwYbC8ViaNBG7WGY3E7g8047urHF86+JwuOuM4Db0m+Yq
yE8eUbunSoZXMyvNZeVV3caBkryPKDSvcvYFLzbOrWQUFXmhd55Ltom8p4RD/u1sQ8frn5rqnJec
EKKRDs+xaduXdLSfmQ0VR82K3UezCl5naLFJb4T7IQ/Hc2qwrVn1XJLnvWkqaoC/X7A/XC/pOY7D
YuxSSxvv7m/AqdFk50617wMU23MUbzsAH9shhw5bdPZ9FHZA/ervMfj1vz+y8Yday2PXcT0ULkBv
3zexo9ig3V+71Z6ZnXuI9U4cIs33SUCDWiILxzgOdX3R9xkIIp/+pmUR1BlO1v/9TMVZyhY6CgLy
Gt/vDBAW57aUoton0XRdky2IOlbXifEGoeuGxgvZ18bVVOTIopCdf3AN1Kng3brLg9PN5RDj0st/
9yk3gUzHRceDt+5EUHZA/pssvsZlEFxmoBOwbWCpCOaZwXaACB5f1N+fwB9WGTjHjidAhBgC4sOv
yxuVUk6Oio2MWZlxSu9o+Wvw3cAM4gwbvf7hK+Yo9IezJDUl+ZOuB5CEdfzXx5TMGLtgNnhMsHhf
CzJi10PZOjdk9CltRX2X5n26McYKtb4tdW5D/xU7XnhyR7/aYwP0bmLthYDbcNtlKMXw24bo9q3g
pjPby8aoFACu09YteloUApb2IHGTlFNto29CHqElo/vY0GJqdL+8M8P0qZn6CXl8Hb8QRL+zpia9
bVLcrYTQ2uyAOsfefIwe8rYctlGZBQc4utZTIsTX3kGjM5gjUi7ORGemy/wiYfgviavtY4VA1/VP
dHO0e0EyFOlD9mPkJeT9uZ1/9iPozgXSuhtb7+vbGZ0HjGHrlsFG9dAiVVaD3LF3nqT12M1G/AYO
fF0PSHG66N7lBHFbDLZ2JoiZqWyWc+aWoe99il1vIoFpOuFiuZnnyXhsciMKKT29Zx+Q9x4hKy0i
U4hrOC2PVDLk3JKMcTWa+skmqeyibb0vHIKSc2mM8aWcU33FDpk/jlN8r9dBh75r9naegfY/pG7L
pnZ8YXCcsnYw925n0qsTXGmo4briLoYCBzFy/qYnxm0u089tFiGOMEV0BhAZnQHJvpZTM4D7GVKo
e0jftlkZESIlSFmIChR6K0Kl6g1gZqxjRjY626gf17j8mou5KKnqu/SpBcm4N9Sflh+54SzXZFyT
96y70RU7e3TV4vC8mGiTLD8yZGlftNLcp1BBL2P1pdBF/+O75Wd+gnURdMs+GuWOrCj7ktajc7l8
98+XIQv6bTnQk5N2me2IxmHbM4vo7A9TdA7ESK8zmKpt4CfFKUSjQdi51hanCvkZGFVOLwDbLiJw
XBfLd3OWpds0RVGa9MF8DT5hvu7IaSj86nr5CZO/6TpKY3GQc3IoaueyzX375p8vVQ43k1rlys0a
jP9NMu5z2u+HZspHatxSPIwJDMzWzfZDC0+3hTUKcoAjFYzo6nHiHdiFLkl/qWH7SE+AtUy58aSF
RXFqUBtYGmWyXpYaVh5D+zQW1W2fuu25AMh1Y9T0jr2IfI5RszY21r37IEwAAUH5RjzFHzNK/PNE
7HzXjEewopm2Gt1kuKFMqAcCyuGHRd1Ng8xFj08m0RG3EKlsREVjeiQ8zF8b5HTsYt2Jb0XRx7c0
mPrtOOG/nieH9rvThydLj/qTPxNc2Vqu95hOcYp1C8R0m5v+oxM32joXbUZtJfcNGo3HScDTIuB8
PueaPz8SLXehCcO7zfS6fsy+pOqHognh63fkcFqQWyqOLw8wtKY7p4U07BrVQzUp/Q8BAvTILViS
RceIjiPxtdNE1vXyHaXrwFlj5com2hlDS41EbkJ96Vazu3Or5IulsiBcSSpEplIiZiWgasFrg3UM
UGK19d42QoKVSvdB9SjJK0DJFdpBT4C5ZdzpWZ4Q03jTFdD2vJmX7fW+99CHOWDhUbp7K+GB+6hL
N6MxlGdtMufTWJKpZp6wn+ADoFMPaKcnhHQUz303nIw5z68duAVXRcN9UphyRBCUtedmKKC6leFr
6GRoUERg04PQq10R2CDZGzzycd5md/AVbic5Op+zWObbpi9HuNFa82yPj7btZo8WRj6r1Ggc53G/
97NKfu7Ci8qcHBBwpGfjpGgPcC6SZ5vQo0b93LGoctOyJX12ZFm1kP09OAKfnlmb06EDYV3Wc0xw
ZPSFhSTFXuDzvyd3sVkQzATw7jGMd1YQZY9jN3S3lozO4fRI9JNxL2uvuJYA8gIgYw92NCdXcat9
W/6Ezyc6502ar7CTmpsBGdfepvd6yyZDIqbj33nqy9QKSNDhLNCJa+EG2GuNEaUDJUdz6VCaxvTg
+Y7YRFFpMW8rpgdy2pNt6upfUe1CTi/i5q7Drn/2RPSpbvrmrlVfDJUiMxbSXAdB0oIosGk75wTT
DngEiQTjj3HXxndofzYYe754Wd3vSd10D4PjPY9WnnBec/gsmpihNeEejCCJvjZvvNHDodeGjs1H
ihvfcTmPowJCEn7FWA5f/ZjIvaxaxhRDXSGP651LW5MkH7dRuBlBBF0Hspqul+/6kEKmSJDVzlq8
m0aLeR4CppsxK8NrJ330qiDYZb1NEqAVmCe9t4wTfhLYyZU7bxzNMS8cg73Xq8CyelPmniz6a0kZ
XrmTW5wCIylPosx0+O6EWAxTvO4SO98xom1uFWOTdD/hnioTT2fmCO5Sdw6vl82uEPwtoXwc9H19
vlq+2MwNDKIg9oDegkvhEY0YGOZR+P7LHLUnJ2yzbVy9FRqSep/cz5Q+Gy/g5PXNsUvDeseJ2tsU
oHsi0QYnQw8CUCvQyPMiuzCn+VBzjFjZQlF/vL1lla/ATz8lCXiDLp12wRy9aVO9r0tSq4CEgyQQ
PAvqvn4EL+pKGAQzw1c/viSK7qmtAK2Z9WsM7Zp9nAPMemzF5z5yPmE8Ua7N7pZyfpOPSFLchNCg
qccOXVFDapm4lF37ZE7tzTyoqXJ5nbqB2nWZLPkCJQnQbjd5kqZ/ELP9zTTDvcCUNBIh03ssa9r3
vI+uJlO+zi08otwq1gQFUbS6cljjeliPOhJbRqERejSC39xuBiswVRcchuILo5gfYfjfVDjKNkZa
HpN6PhLgeosFVEBpjNJyOI4xQNYYAy5pO4RwadupN/cJsGM7ZeToTm+cOG+Rqw5Y1aFaZiU59hzx
QLE3lKw2L6vMqZX15NS3/XDplA9JUuEsj+1PsdBn7Fso5ozepyogOXULyHHTRPKbNFAhRxH81Dlt
b3PP/+QQW7vRxsnYNzGViQY4iSajux7oxlWFvE7jTm7nmXTW3MuO0G8uMsvpmU1q19E4vhCztbML
AOt6PfGCLDIMSv2KVgnkHrnPdXPjzpw9vQbx8RChhu3NY9tzf7EnIYDXkMPWdS0JranOZqITo8ky
sa5K60avicZpbJjdvYFb03w2O3k1NQh/eptbNckU2DCJG5JhqivQo/lOH2HoMKoCVKL1CLgL88rW
OEfkdRntmh4S8YQFGuDHG3bcclNI67uWW2T02IUFq8K7Svr5Vm88TsiGbRIERJqPCVcnyfECJb6i
a4x4JoOQHJg+0iB+43Qpnfns4sy+wLsWrWcLuTlpu6YRPbQzRnE7ty/oBH7PaSUH8KubLnuTMVw9
lRU5zGQ9dVQWOKLrXYLYciv65tHprS+VUSIwAL5ufxLXkcYwOvB61rqBRGMdLkZkalzgElKfZhOQ
E0PnlRg7mnKjw7Y8934ALcN5QcURYLQhSwyvc7Cqup5t13A2RjzAS51akpQFYWP6+GwbmrZ3h+G6
LnsLphFyB6MaTl3BvlT27jEzo3rvkw1mBfp8bKruW84GGJdTdNtO9XUfE6TdRRAl86ocT8kwjafl
uybSN3Xgdce+YesZa4AhcCxOJaDaU+RyzKXPaBtleUql0JCChCcvr4pVpbtIsYk83hQ6PWMFcOyz
oD7JLqhRGTQBdhMcPxCf+WEXW9WpbINLaxzkntlNdTK0mo4iUR94L5LqZHK+IaNkKPHp6d3ZVQ9Y
iUmZ4V1WT2O0+ZSicB9rGuOFwIKlXkWYYZ+23Pgbo4HoFAdjdHI4u5Md23Sbvu5NlqtA36R60pxs
aNzI+5Tsox7nLYSNqwL4sxnU2rbxs699AFzBDfCMZn1X4LXmIiQxwwUvFzZTFA1Qje1OMApsUEYx
PnZATpnEvDqyZ640DoEXsnYA0Sh6hPS6w1QiGxkG9Pskajan5QtzwR3sFO9Qa/Z2bLLoWLdEFx6r
LCWHPWT+X9UyP0W29lRr/rBr1J+WH3EEv4xy7KJznZ2iAnbcnIX5SY7zFwyXeDg6hGU0osptB3du
Vfgz2R6xuspV0xQbo5zzE08vP4JM2bhtBotYsvFjtTm10MdOifrOGML9bIftAa3vs4RwtuNP4BPU
l2ImPkzkxmOeojjXaxvhu/p5nHoslcu3MJS3tOncQ5VPwWlKwEMu3+GRAuIIMMwfxK4RxnCIyl6F
ypKg3tfVU4grcffjjxoW0hO3VLcWlj2jpOCURyxcqkUxOCS+TJodncbiKQX7/uPHsiX6PHfiGpoa
DKNdK6yGs4aPABC9/kVdJV8NDqZbhhkQqro+ZR3vCaH1yHh1m3OFuBjPAzM0fWDiyb6m8OGbtLW0
g8E7viLLMzngYBVbcwBGNKdA1aUuzxB6+DISTxwjat9VWmnyIU8QbDRuDRbybZaGf6LJV5MUVUMG
z4+xU+k724eh0VnyYtK8GcQ0hkY8UAfyuljAEv3b0GkDlHoW1kmHDme2u1ESvpL4EXdTCxTIM0JU
8ypR70dw3vLtHAnU9XyI8wtnidPzAk2qxFfi8JafLgF3dmVgOPZpVWgTxk9d/3cYnxXmBh8K9a91
B5QPgpP/xPYtv375oz5YYh0TQfLjb388zo+vyz8tNCNfZ51Wr3/8cPlH5fJ0//l1JV6pjTnEwNf+
89zG5ckv/8+PZwKo+Mk2Z/fHU/rnfwz9kDTPUTwVJhHk6+VRsWscGntkmw7K9mIBNC3fpSaopn/+
uHy3/Ozd/4eUI911Xf6w/Hz5MgQ1AvB//q0bNPauGsPr5UdzlM5bQApfG5Ws58C7W2WeKzCw/C93
Z7YcuZIt11+R6R0tAIHRTNJDDkDOZJKsKla9wGpgYZ4CgcDw9VrJ7qt7rfUHeknjYIfFw8wEYvt2
X86n//mwFgzS0Hl4tj8/5Jo+npyQhoOgEqfW4iye9QNRoqlP6JXoLxo47xUPJY0Kqzvg+y/qeKY/
bNfNpHvMxy5wLhaqXR31dy5gEZPLJnxVe7+5EXXkBpYsLiXk/JoKGz8dxbNarCGqkma+egGTOFWS
UU0yeSMHqiacR2B5wmBll9NHBfQpphGA9Wmwot/vKH0S29z8FTC6PGVIHczZr7X/nRMbBcVcyDd9
vcLdBkmEz5Vrj1dWH8OsbtK17xhWsH3OQEtpl/rWotjjul+NyFz9H6H/7Fpm1M79r2ROK1oBqcXw
bYvpP1FfKmiaxgh9oABLA+gjP2Zy9WJweK+NwlzUrP2B0eqZKrAoJyFFqC1JNhPiiaDYoZKV2gYj
ldchbj/hJXpTEr4GP6ae8jYExgkgTfu1BI3e/8pfJ93fwQNCD6ErpgnTZzL5lAi0f5Xj7mswqxvu
nx9aW0mcKQaPQKidHpxTAUuJqhK2CDMOCwY7xCI0FhQxyQlJMZTStGO1bXCpRfd9Hp9Gs3lJyIvG
Mg2CHWJk+Ozr9pduSFCUQf+nS8c3Q/XLfjQnGsqb+ZwW2c+6iIxaQrsPHrbE0QHsl8l93Y+x35Ke
SOlan3PORlYzGTQ4fHjwww+Z/pJh33pJLY4zXU7VGf6Us7UcqUfCjSTMC2V3QE7CAjL0SAcomWRS
Tjmlp2K+Fd2f1knn/cAIHFku4UCy0xV14HBWtKn9OEwlWJMSQhjFoFtr6LnZyxJZyypvhiHTA4i8
DzyO5c136B91JDR7Tfvs4urpLjCe5XX3zai6gYTiCBe8GDnt0HR8rfLu4GqH5usSxm5dfzX4Fc4u
0gcVkZo1YBLM+9WpqJX0i+Qw2N1Pplu9Y4fTxqlv66ccLOwj3NwYrOUJOpFcmX2506w3MaT3bBRr
n4GwZXZHAqv3EnWAb+RvDDTw9FkTbQr2sudE3/ExhZxMOBtgNTh70vui7UdOe9ksBh3errkrRrAW
K4b67Sci5VH6d2lyuNu0C3AOLpFsCSZuVpREXFHZd7+gX7laRb6jrFVeFPrQEODMcuoH4d9NcacD
TJitDuDDr7Id5VOfxEUiC9Lj9m1MURiG2QC5bLY308L9oV2r3AxZBiNr0TXdO0MY430Nd1npgEMj
UT3QqL7NqOW80WxDlwrHXyv/JmbMpXkzursCLPU2azmkyrSptlVfRYZRDagfOS3M7UQid2mWuO3G
Z9eu5D7jh4ToXMdxBAdgEhgcqXPdLw0V7JSx3z6zoKX5yGZ68GsScJqHyvz58IB1UOIKg78Ocx2K
frWSnit+Uofx3Wg7uBWzcxoBxtNeA6W79rBr1WsXpYBseRvx34ekseHfZr+znJpdoJB7jtztLstD
/5rBFcH/TOyxb7BzksfFGB3m5A+BkXUYtrl1OknkyHmhbadd40JRvJnY0588b5c7V0CMMHocNxIA
zimnSitawNVs5Vp7R4NpzsLxfa6Z3VOvb8+W5gAmTPurY9RJVJNrObbW6HIEoid40cmZhklY8WGR
vapZ/Enca9vdhoI9jqFdWACJUzyvrRUSDBTwLl3OZpLisM930ST66djP1pOfSoa4UJN69f3YEwu2
TA7K1/7xMEEIcJDmHgE3Re9pbPTyAmmtvP7zwebaqET4N+kzDlgsIfZmOLH6gwHAD/P77NI22FTc
vNj6rAN9VoCIgz0VnBOQhgHjPIVjDDJ2wP6iThPZ4qDLEde5Uj1Ok3bsyvQYSpQVO6/xIxi0gqh0
2je+f/CWxohk3h9VMtIj3vx0rMLadqIjsx1k9u7roBsvAjUJBgtmFl1LGTAimWJz5WptLAXCUDgd
HHP8uTRrdvQTzc8iQJyEw/4T+cpX90EHIKYb7XQbkP7amr6qzrkoWwpI8siDmv17qvVv25ypbeKw
05hgB+TcWJwTl4/WpuLDE/FSLh5aKOwwKGwXb4BTwAn22QIpUjC2kLnjFWmPAneNXN+JgjlRAaF5
VcU1S1hqpFNdxOxyDF5uBD3qkf5NVK8I55Vc3oaEq2yVKXfPuvk7YiO4xwzYagW7yphXm21OCGf0
gbi240bZXKNG3pkhP1NweXwC+LBZsieOqVPUjQC2SUMRXCsphBqKL0jehI/CiFayp3ANQpy1pCN9
OweC3023KQXGZmKy2E/1Y8aiKvoUVsbWN8b5ORvgnIbb1lYBddzZIa0MeZei+52XIS86R5fXuRze
y7549IXbWdSOOnJRzfaPbDC1Chjj5NLR/l1a18xhCmnTfDu1U3kGAcrKgIv2Lk2dlTAdpdCPcPCC
Ur91cT8/DSE3F6FfrDXFP1dAaOoekRhN6fZ++U6ko37RLJDo2m0e5OOmgYZp6KgF3KEDFV1mPOJH
nZZ/JivttsIid897ggVPJX5VVWjHziS5xqJ1HSy5JnvlT+mGhdoRXWY5uqMsz4OkGJeC4qNRr7Q+
BfMvww3FGXJaeJmhZEUVnkrcWDbLtjlsNz6+vxtSgHkpq35rjUnx3DvMsAlda1bYzvT6jG3xfDdz
IpYl69VD6haa/jbLXB/tc/aB5JZ8FsmLlqJ+7ap0VxWp/YxHoXnFGw+Vs1FqZ43f5Zh0b25RjNc5
y7/zduvfVDByrHfJnIbJX1sX9Xs+6p7+HCAS5uNTnHH1ToEOOgndwi6u0Bh6H2juPFl/Ddj2Qaf2
Mpx3unf993oZ0ocJEJXEZ1Zd2vkpaOBiWwscXAMpiZKP4mDboC18a1qfBH9mqked+lg1HCEXflAc
GlW09NkPd6ZDpgj0vfOy9MbO9Kbmrn6DX3tAgrKwo1Et7yqS2qNMI6c2/5bqqcDEf+mnXwgSw7Us
iGkpWj7CrAlPRT06W3eEmFnk89F81Ngu0iS+YYz6XLDMgiKbxjWmHnZbHDs/UTKhnliSMLw0j0qi
z4BrwjHF5YV7Mu3fOeANd9ECF15q7Z08YcBN1A+bGh7PrtubayEXJrWaj+6wHqcC6F5OWKlc1sig
x+xZF3CYF+EdWdoetJpeKEdVt6WQJncQS0ddu9ibtObumrj+Ee9eFoPXDi9Vzxl2at6lDTQULCy7
PSs81J39y1cQ08JCXGeBjCBmsfemUcafBeowYMaNGAj3joFzqef0g2gdgqjvT/uSuPK+aqa4Mlvv
qLK8idJK0XM1eiPFF4AjkmSp0BNmcD9t5Ovk0ek7FU+aq66VW+49p7MV0kbtQ3kvnAhKi7MzWIFh
NFnowqXyz5wGiqVllRyx8hzXrLJ31Mxgq+JKMUkvEkhVsGLN7ihLlx6qZPma9ZZ7FiQWNrWNlTmb
a+iugYRDPuTdKyXe+8FDUm5xt4AGgQLGoooqZ/yOTyHyOPzvAQIrizcLDidXJFphKUdC+NDZS+Bk
oEfa3eCGH5aT6KMWKMODcDdqyTn0TUW3s5myt52Tc1oIuI2aNXgY2xmvVmksEWhzsJmMy+eVcRa7
a8KSwM1/2EisRycIf6SfrDfYFlmRPaczYZFqBEfEor3mcOGjqHRMd0y08mBi1hbU3sHfPmGcZvAr
Bkrb6LyJRQ4xC+QJQIP5mJSS9OfgL9HUgPGcyuei6P2b7KHmWub8xRy2SSGNb9bMVsaX9wIsf2SI
+ffCWfHStAyeiGuXoEjWfYkdJ+aJSQ7S+Za0wEeNPDF+eNMf2JneN6v43S3AFEJ3Xi5OoIOjhJ5E
bzgQ37zMAGyTgLGc5kvdzMM1UaX1oqe3rrQJQGBLuGZFUN5qxZUEKT8uMZzc62xEHnp00ejq5gbM
cmmAaxo6M4SaelD3hBPM36WSPqDVBQXbxbzqCVyjgaFPVYe8oF3YYH69kiZ6PAzwoSPpr/6GY2N4
C807a68LBPZDKiHdyHV96zJVXFhRLC/SWbcGSe2NpnICSI7z3g9rcP98QLY7FKX90YF92g8mpU+O
9PMtZ3fCQOkCyL+Yr9wP9IujzVNmZz8mZGJUa82GJsOV5hvhcF3HhLrw2ZA73ED8WUVzb0VpbQ1/
nJCGR3bsAGu3bYX3meJJGqi9hWrxB93WXoFBRCHexb3TiGXve2YTjVldXASUAFUG67lBKN7ntgkq
zUTzhFXLOsdl3dy7WWwtQO9KfCMTS8oevMuF7Oh8ClPM23k3feT91LMzWsE+ds18chlY2zwfdjrr
idWCgtiNmZ1GVoCsaJ3LKu1eG5daY9xShJYuC5Qnum2ySLpdQpkc9IU1yaDOGkl6yYPmucxEfshY
MKCAgjIT3TvLd64iTpNHc1HUO4/QNxVJi9qyHykiu0rGfTMW1B8tLIMs9xdeVOPoZl0Qz1Z+wm8g
z58PhpzCLU180C/bvL7XS7unzNJ607zjT4Ue4H+Opj4tefC9SdIPg/Dmc0X75Yap6YiZqgUjKyaO
jNA3VzAqOxhqI1BDm81x76Ug49MZ7lifxv460jjYUZ6aeCh3yzKjvWaPHX/O7tmNVJEMsZo4HfZ5
8L4O67UaW2zvYgI77ucdS5HmnWCs4iUR0n1hWL8Wx+T8S93viVZxalMsSCKFV9/tdZS3WucwV5L2
vCyWTRWfoLqVq1DcTKW507A8cA9l35YBXIxQ1bAXBga+JCg4ChWTv+lQJJ7c9Gdo/+19Da+npRq2
8arvAGq5RDpz8R1dnYJ2XmKT4x0ZrD2u3gT+pkzA3RdCRlk9vdVWIa+UAq5uDZDRU9B3uI4eicCg
DsSl0vmBjP1bk2XdLgntR5keneWuCrwoL9V4pOAZ60po9rfxbNb+RzDamDf7xN3Z7vLmeLVzHNW4
CcwBs8KjWLZuGp5RpZg7AnwCI4Y3rDbK3eSGl7KuXf94Di7cluU40yPkS3tY+rg1FDhIjfGdMIhK
2y5KikoSWPCxrDMVlYrOXYUJD11rpZawSQDvSHC3ZW797BPAVjYnfYO1n+rCmKKkmTan9tA5D5Z5
m1ETh880rpL1oJuu280dpndwoRO0rTDoYs9pnb9wY8mPbEqUfjfJBcVQlj4lvXFozWpfVghX9oz+
4yXjVdbG97mef6c2Wkg9puO2WZd5AyXIOrbG8rRqP7x2VGxcrFYFO9xUNQtNlqiAC6NG2DlIzuzx
1oWBN9eS2rN3qpw5pvinXgGm951+J72+51YPwsOBvHkQHKfyZdq3UzMflLAmbqI2lkskGc4S+Ou6
aatatrk19Sibssje+/GB6EPjZ0jFz9MtjHJzcKvkupw6s4zLZPHPqRtZFoUlqzE0O79B/LLdUB2M
EAq0ahsRJzKp2YZU6tS66g96uBkHoqd+Q2R0LrNkq8r2J2syL15SgaxlEK3hFLRPbbiuuWeea5cW
61mMyUuPuLTM7GtH0gtnQ6uMMU+99GUGZaBMsUOMhvOqmp+0G1XUK7DvUzXA2j7r3MP4mOsNhDWt
Hm2XxHu3Rk5qwUUKJ3NbIKP3nBxr/1tmhAHyYtfEvZnNu74DNl0nsx9xNTzzZIGKrSWzidmLJ91Y
J+J3IK4cEwbagklcEq/ZEIRytlk2iIuDK+dYT/VzSOf5pWkoNJKDlDff58zpqfnCRXjdzEkZPlU5
OkiOtpYXPXUYg3rjBEUBbCMwy2TDUQR2sXPI8rP8TPcp5Jx4hVpNkHYT9C39nnUvb6O/vllsyh6K
lH8CJ1JTsdEuzNT84aZuYfz3KOlSifXWl6s6cYU7OYtXErqZfo6TbW2LojW2g0Dey/ZOEmZ7G2Yc
dkLrV1apii1H82dgaI/nB8TYaD+akrpFLHZU0bnFn4l+RgwyaXUoiNy7wdTCerLCyAmSX7bdPCXF
p26LkL3Y7MmGjPDvyKs6NEzvaDUZHNaQ/UvdwseFV2WcB7fgIEu0cEtvgsN1tv5gz8uQVXN8SdaC
+7ZGLAqMAmGhm69C/UDD2BYcRL7503FR0j/Rn2dtLbfg2Ql6tqJwWfYE+E/hKn5Kn76I3MzK09x5
CiO/tbdzPR77phgZ0LmUcI68N8lfy5ft3XTcBTdEIPdNB1/QS3ln+gBf0BxDBmoMqiGxkVQ8bqx1
eCyr6buqqFpP1XLvGn+byr67VCQLtoXXsiFcmYeDARvWBJ4tbTkP5BVi0FI6vxMLicYpFc/y5B5a
f9IbzwXtU+pQnNzA+FURJDbJtEZIjtwP9BKcZ8H/njMHIN+aXoF8d+QuZeX4FC4ZQDssXSi0FNT3
lKT6LFvKzDuldQA/eLHaY2B4VVwg+0Xa+W6CjD33swoJsFJH6zu3FpFFANubDeOeWtBpAaHyCrAH
3siV/Cb8ZDoR7GvjbjW9bcv6aXY8Fvqi73CRdFz3HQV65/FQTe6fDm0N7S/vI8SL/MhO5jkJOueS
SfGLM6X5u5LO3U3M7JYtfRBZGdxKPRXcX7VFtUGgoyZh/iFxxhM8JBWzpndAb8m/FRQbr9MIhgcR
rOge6zGVvinsrByYquJkN/WxLyn0Tc1UHpvZvYvGn2O756K1lj3rvS23jIzS3Qqfx2/FcW2Uwbek
khzOJ1HGc+mU2zqkynpZxJfCbw71OPy026F8g5KtYtZlODy06G/1KN84VC3HGfh2uTbV14Yz0pIp
cdShVBuC4PvELxnTumzgijQ5W10imC4BAXsg3JtM2dkJyDKbO2CfkdG7BMyHklFgJYVhpcWpB2hw
wTIXPYzs+4YatPuQtfCi5s6MliX84WNc25oegGhnJntAdGvcVq069HYrzvOSupuQWUwVyG8lWASE
hskCLclMQ9/yNVwt7oN+F9cpu5ilNMCIMehevbCMhzZk1CFfznOcvNyqpPKiIqQPwOl5lw+djUKT
NcmVGp6DOTvhqeIsfdQUB5AdBxPo29Uto8fiMKcRvwdzuVG8LK3f4LdZsltIZJCqryCywe/GNXtK
VlDzcFw7h1HZuBbtIGihdYqdsNbuqOjOiQIiXrvApF9bMbf1s/de8V6hiRqCpj1kxwYH1VPdGbd6
kfoIpW64gXIDfdBl1XXifZmJ2Tq5dYvZZE4AIeCFy8pbppxxO1RufinpK94uWtmxbMA3zw09u58X
/kAzTfpGB2dU2faRe8ctXzgqmn333KbFk7ARfVdHPyhj+syT6fMSUlzIu848dOV4RZWnJ7qX3mvi
sZzIpP3aNg8k/4T5SJdshnRu/WqKDtiyP+x12zvfwU3Ss7UM/ErkO/ZNX4uvpj4o/aFoR3/rhame
g0K9NQP+KeZhm1bGtPrqVtlH63n6o23R99wFuK/ED+sajML5uly04YnjYM/lNbCdeA3njoqMssGD
aBcA2dvsNAqJOj4u/i2jWyBK0rbeznrcpRYEQYNVepLbb0MewsBaeRGZTOdLK+APahKCODnFTUnu
H0mh3CfdAQnNABG0SHlP/eNhMWvaIQc5PzvzZKMPmM6XFdc4DOSv5OTCx4wLVmOqnpdOzBAVu791
Rx9fUPg9vDQTQxFdQM9TaKWUk5gQ/NqXJmHyBU3mn110zl1AmAH5Piu2ttlkeyMd/R2jNbXpg8wJ
AZBtWzvO/RIvbcGhFh8cvHNHMdTZk0GONy1/WK71RDrZiIltZpEtMblxuf/hQ0PlRN6qY95OKY0s
styvdumRoMqGg0PW6bWs17+wsbd5QNW4E47i0DNH06sVgL7T5tM0c/kpAHryLpzIP+Zle63lw9ji
BCOr1TU517Jjy7LmFwKN5c22Lqlkud0qUWMgCe+qSulN8Vp5KmGK7kgMDefAS8yrdprhZg/V0ezb
V+EayM8kc46BlBxolLu1QUhvrDAVX+YlfEHsVycdUENBRGCzgER8xSP81ZmCiWLOvjz3XlLd7YE3
fCvCfOeLHIUMNe8aFoDGtU1Ad85setK51BGE1oc6tJZoLJR9b+fPULC768fKu8xeOtxG07zSBA0W
dWxtwH3cRYwK6dZLc5x3eJsmFlhutbbogqN6AYtv3sPsNHgxYavqd4k8tfVmc3ge9DOVEtUF/qLB
4Fla7xgTCXBbUpEFW6dvzIt6uiadE3wXhWrZ/nBTtJB/OB3SX07v0BbNcvzZzAXWRa9zTrU1/GAi
MM+25J4Q5mJvEgf3p4WeavzkPCtcnGjuzp6nWby1AWc9x8pQSB4PAQsqkBvjveD+/UwM4m6Bn6Pr
yj2B2cZFVFj5WS+hv1U9eaPBnSC/phOvWh5SxbxtrNN0qMYx1rq0jn3oFi8Jxjhgxnuf6+K2Fno9
ewgYh8VLJySZ+jQZxAK7UKRfZY7smtZDcuFZb0gw9gjQTtn8qBIOIsA68jtl3XY8sB39ym4bm94d
Zc9zyie7xnBXq1MHvf9rPT6mZ+gCUh8MYkNXJzW/JCw0/7ai5xbou8/0uPkbPZj81CQQN7ZC93Li
MBSoZNkvUKJ27Vjf2hWaLs/4iFO2M68mWj+A+fFVYVDm79rk37IeeacPyItNi4wcaxFMtNbW5RCq
a91du7KSjw4miDt0LGytwk2eZe1RauK1cebpV9tIn2SG4XYsmzlOPBr6yoR/RjrV3V2C4MyevmUT
DIbR7avk0FSAf7Sz6PtEumQid/DuUYIQl2V+px0Ui/toew/ILimP5Ej6L/IG2/sD7rP0kj0sUf/2
+VC4ln9zUse8QmPaga9mH/ReOb08e4AyqThszHclNZD+OgvOYsLeR2W5H1eGrq9dXuDddt3xS8aL
G7G3/IqZqoiRDxmp1tQ/dkNqbcIp7H4trIiW3DIvGaVgUHdC92SLlbaZ1sPfObCqF7X4HWAV+jIg
4XAacPst+HeJp2KaX5bFa8+GSj5m5KCXPKFgvGswKoSfelWDx7TpMsHuBvnKk0N9CZa/vm/M804I
nJ1AZeCQOtYY9+qROsgL8cVdp2yb21qchkSLL71l/utTr+N+By1ugQ6ux4PZYguvmrk+LtNCWKBO
fyyjyL9U3UvYhe1XbSfpyyQmPBdFcQ+nzHgCfBB3NA6i6iyXQYQZ9rzQv5dNkn21PncR49yddNLQ
3Tx4b1m1XlTo+sgp5fJGHSL9Xk5/lhUmDMYccZ58IlFpKPv3NWGFRbigO5HN1LGUaA4hbjbAAlSG
lRR3Oi4m7OZhL19dOcdDPVEVM1XNzV3IQTaCTe6C1XyvAQtGbHdxVLpDe7NbaK1JH8Q9VOk4tCdx
5ETOW4LDxmauWfAni8FlhpPu1lQzZQYhsyxn6+XqceAHYD9pzneGdQgtRz3plZG3K1P768LuQY3B
+MIv9neRMqSQbnD2Y5lNhwYb2kaqMrlg+1Z7tposWBPpPZU4ioNyq/SYnHXKgbcexr88nQiE6TDw
QhpFREvY41ZsiWcmXeeZsXIk8uOeAf9SzTq35d75trh1+danhnzj/EbNo1FlMQDpcTvBno+mVa03
d0YoU4v/bRTm+AWLLSOuXy93VjvWjfbw3Vj6xZUIh8sGcvkhPWVdPx8MDRZ8IQOJfsHXWJMdZB/q
OMjXM89VdcKtZ70kLgzjsbx3QwJxvp65plmMNZ4v3lbrVYWG/c36XQ3jjZak9Gtm2OkTRJFvs0cr
WOX6Lfm2bHoa5TA91cF6IQGbhCeQNwWdfegGYGs5oq4EX1kTN5SL9nL4JBqczXLlriwGBTE7t59H
p/pZhHgv56IT3/BJZZjsXpVmIik8i15BoeU1G5on39HGEwMDJqCMmsF2LeTZSo3T0PHMA0355q3W
eKANAoSir78zWVhHgmPijGSXHubZqqNwJjMjq7XZh/hAEU5Kx5sZVTN/b6dJv2vJzpE2k1/BKtPj
rpuflWNnX9bx2VNZvSf4P+3XYfzQnXpZOivYzU47XSFVnEBiu8Dj0i9p2JvnsVbOxl2Mdcd9Iojp
QdT/DFz+/woiFXgqCH7/j//9P//Z2Pz/gEjfPprmYxg+Pv4rivRf/9V/oEitf3gu4WIy7J+00X+B
SEPzHwJUDjTRgBh5wON/gki9f3gBND9isSZUPwCm/xdEKpx/QKMBfwSCyQVLQy7+P363f0E7h3/7
/L81Y/3c5o0a/td/R+L+N9wCEE8oTlbokFD3yKT+O0rSX6QwssltjpnlG9t1lt3JejxMjlBHZX4d
e1eeWmF35nY1SToYPc6s4fHFz+98Phj1olF6Efj++cXZyIb/8u3Pb3x+rRmxuMwjyz2fzSqSDWV9
Om2hNqZcFD8//+eHgZBHu6JBD1q7d6jIXTWTVZ98q25Onx99PozwgGj8G4uF2Vg8FYFoTtYwgCD/
/HBK2nDdf37YP/6VEpwagp/o7E3rGjJCyx9PoGyOveOlW3tOucAFJfMRClpfo6y5XsZd98zUv0dp
HU+W6VfAzhPQaLPdsNlt6rPVw2OrYZjv8rCHjRfaEerBT2smFbfM3RdpIbWo0v9tPAnH/F4vXkaI
pDhBzDEiOPDJgd67DiHYGaKuq56UqZ8nWoL2VH6324WWHdxfhD8xZlRjKmCupOZ+lEVsQj0+uI4k
O4kFXSk/gkuV7BhnIGOJM2JpgfAmrI3TEkZIq/xsiPFO9RS7PQ76TjxTIB3ZE/XmOotqtyP+NONr
mLrIrp1vple9DUgZey8JcXFV9pZ9ng/XqL4zcZbbwcfn5RidGwXhK6EhAngrXXerFbw3qOxdJ3Gs
Ifjt8BNfFs2B0KoD42DSzYKGMXTEmkMLrwYqjkHNOOC0gvamL0b2Min2E3NDzQwOR6eikwYE7q4U
lFSEbCuR3PADZyuFbwELkNGfLjbRu5o3IAoQgz7YaU56TkSDnLFJc7WjrnFAA+VWWGTBlQ3CfEAo
IOZBsUeT2+GprzpKN2V/x8/gaunjv0MiXkDcpabvRBie5YaqJmfXWNyhqCZ48cOBHcnQ7I0lMOK8
whepfJyyEscSPfJAAWl/KNvciubHZocah1/T46d4C/aD+Z1zAdW3OSK1CNYfeWIThgzW7ecbZX0d
qpZllD0/mw11n7mbOqyFJ/A3mfM7Vd5CcoxdTYXsyAjdHZu8sWNOIPEwwuRRtney4NjLugoJ7kwv
oSnnzUzjRDT1Qbdp0mX/6NOcMxXuvDIoD6kWVCB58mTqPHLldFw9Th/Smy+5AaMnuYd2eXTh6DUB
JZiedF/RSH+htxf0jrR3pUxQHCu95Q/th8ta1JFCPGYCFaw091YC5kYYdr718+GlkdO4W+acRsFS
QlXED2gMvBHVofEoAi5G2mPmlu6crrfOZB7fpMneNTess7keesf5k9sUh9dl7R6YXC6WSmnQc1Bd
5xxbLiTUX7w6mHXGKd9Tlyc2+EUz0idLsTFC9g6IHbyKiR7Kd+2O6dmpYqPz2hM1E3QnNg4JNvZO
ihIjDGkWtk3kdZdDdWPjCrADWlCMlF1teMD6RwvIIGPPrMKIF9C9JZ2Nq+h9mKjYZsWL/+jxi/VN
62xHQe8R9enDsXZYq3k/Sj/pIiuiLW030c7jYY3eNlZG7C9BCBDRdBXC/xhd2F9e4K08HQl12bYD
abIcviEq1wdfaI6waBMKfgZREPOMXj/tiXcw9F0xE/H0oNJoNW9CKB2F2XZxFoYDE8lcIFfTdulP
1p9+Oaa1fC9h622tThQHLiAxIjUaFNH2PiP7+vhH2r6OVz0ZceZ7aoeQYFoUbIhZus+j6fypiEZR
IR+N+fw86xyzSuUg9Ugse0P4mjxOYoPvMqYs+XxYrYaWRQolWfhGawUMKrONfrMQpIx1QcJDcmgN
8cJOCMF2yWe1mf58YJVzh+K+Mt8lssHJBxw2yV6WNDFiKAZPTuN6296z852q9ikC5N7JBDvvBCCn
430Vs8n7IAdkP6cpa1C673ZkUNhpjqz/GsxLNCS0+3Xqj57CYL0kVQ4Ga0rOHMt1w17VnTAu6in4
cGYuL5rG5gOVTem2O46LLn9UXnPs8IVjRKnfXecvKxm1tQyX9q0qPyZtnm6xnQZtY59Iwh0Myakv
naq3uU4KGsuljEmokruiUZnSDdoZm+ERO0yOq8V1c/xDR9J6SFbxldIpvZtLEmLlMJGFaghM8qrW
aFCbFHl0n1bL0fdfigCtFSD3NmBNB8yUIdYOjAkZlJRObdX6sha/1k7wc4RyzwlGP8/+oXX/Q8hC
IF+MA+KMWLZmmRmbsGh+zeH0c16Y2Og9Go35iUl8hDCAi4pQwVmET2xZWas3ZXX07eS7bM3pGGQj
d5nMOiY1o4Jrc+ZVLEMAdlcHo1qSWFbZYYJPsg3TtX42/g93Z7LdNpBt2X95c+RC3wxqQoIgCYnq
G1sTLEu20TeBQBtfXxt0vnJWVtagpjXBkkiKpEggmnvP2acj7UJ3bMhTZnIgjUies9Udw2zo42BB
KMolaS0ue4SseIQ8ieL4ra+hg2isQfAwbGxV8uSWYFnixBGY65zgRMxAyym8L5XV3zcZWVZtmb0I
2p2U5uYEdVMNn69h0JjL35jJAZrN2/ZaruSA66N5lu+T3Z2Q/l+6keQgfyVuSVXvvo4CqgOEU9lQ
GpwcSx9gVfivPT2iTPiEbonHVK73a6leepfYtdIttgprsrXwxT43LPspNfJDoSkHNxR8nUTe5W6X
Ro4l3vqgozWqu3c4iSdZLUdN6vd50Wfs44Q6WC3XhCQRhB60+6QhfA4cUWK9NaNt+RK3K1bfobzJ
3fXOI2qJK+fbVZQpOkLi+jKLA9Yzfw6g9GikFD6miKfO8UNCwgVUv5nlw+QsjAOtDAuI7jVGxnOt
Ah2TCQcrMz8QXhSIPf1LYgzeQegKZkhZPWZdx5mXBR9TVteHrmwp9Dv0hFMcmdAHBHHStfOiTzBR
swQRpj8Vh9kOQhC5mFc6vTYPqd/8oLIwxqPN6gueKlkTQ10/6WUxRaskQKNAp5HT4RX+sFNeK6Ik
+JmsUhwcI0HyHRj5HvcfsMalOVHg/2TMl7QbxX0KRitKISnEroYGzZ0xeJauzZwVVIgLhN/u7bXg
NF33o5mvx8KRj82m4K616jzset2Z1F7fxu9ixkTYm0tLa2kSEQXkJ0qhLKBLk4psPdE/J7PdCmeL
VXVpPeHGpSrEdpVJoiObBVXvueE1pd7odGTRauw0rryj68z3uS6pqVbGqdyWtnrTvFiFQWmizy8z
+RMxvjdYmLKIQUY6iC+zexyUc7zaZk9fAr1+VlTmqRUdvEVPxPZYCQQ2/lMjB9zH+fOavVE3xo0x
Ugu7vh0XNiDnCRLogMDQakIrYYgFhV1SxgUas4YogLhZcbWSN8yacLMxaUP3gkGL/3ZlJR2Ni3ah
XO8QcI1bMYHg0G5r97RDMa+vdXlAm/2LwsaAXdfNzgKLgvAEtUxhJFQNYV0QWY58OJdemBH3yMQw
AtCwTBHXyYctk9dCsVgGIZyGXCTghZ7qwepPc6a/WRS6I0SlNM/beJZVEo4rTtHSs4dTYYwHhXAg
Gnr3m59KPZaNRw4z2mP21qmKW11HmE5qXJ338qiqJlbaKImLJamXprGTNh9iegbj8GsG7L/PMEU0
haEdUc/FgaBiTvIfRfGXXGiU6jtrikdpAYIt3B8ByNY/dkWoFehCVzbt+UzuW8vlZNCUUcFo8Mbt
fVoH31gHZlFgFkjmXYoCrR5V5vRrKhPtgLGO4GKUxzpalwXzJIUCFBkvnY++PB2sNba3TYTdalFG
HXlf+V2/RwMwsRrVPexGrSD07cWxx/TQ6KzBAJlgz13KR7qL4ujU0wHmkDhp+FDihOwcMi6nbt81
6Jjr4Ilwby/utsOcflWev+LsVHWEJODNsgxKtroyKFGUKSirq0E+IyGYctgRe1hsIy8inL77zooi
2Dk1gw0GtmGwoTd0qJZ7cCRhujSvgsE2QgqXdet0k+fieZqz6tiO3nSjodVcUV9SITl5uCJjmQ8/
WD28VQJXkUabwwmWfTAiNa2JNJ6zNSbNgyJt0AmUbI4dN757NJjITtIZF9wDI3ZtsplirWy9s9e+
ozVaUJPnVHy3i9qeEWUJk8LiEsA+385Cs9dEjOyHXnCFVZP2l4Hy9cMr8FEkXY3BQqfYk470H5aB
ocPVAoYVs6UEv3B1Y1sG8sJHlAwAUgP0aac+SMN6RGXFzuqSJ3Merw+kWFFVwzO796z0pV1TgKnF
kFGjUShx1bbkw/2buAXlocx7Sz3L2GekOO2XzeHoiBu3UTSIm31T5bz2SLbkMK7FOaXlTP5U8CZy
UKapsVGEttN8zXQ6P6OEI+x+93LzIyMxj/Zid1uYxo1rWQRv9uqGZGUWQo6BxkH1YUEWEh1qltSe
s/S7br4V9EDOmf1BKjVCn7aeQuH/vnpirwfMn6zAEsd6nGu8edm2d70aqa+HqhvfphZf7rwZbq83
CVSxOyubiB7aDtA5+h1m4BH0unldpB+UZTwykcqYMuAQU4418OmIH46lgl2Q4wAmgHfixHTQRDQC
pJJrj3GlMpQ7dDNPm+sGKdoQIVIkJ0ITUzS85wxGcaJ0O85F7fz5qZxJ8CR29NwwD9FNcGR/SDF5
YP0aMasgXoYQPI8nifdlmHu2lbZ4CBqYZrorPPRobugR7hdP231/D9fbqqIiCJiuPdJDHiLaOkHq
Wzw1hutFy9qis88fTYIcecVk/cIIQGTfCCoHVj0TaEtGudDSlM6HzsxMEnE4CFK5QJ0PMW44/2CX
7TcitwBAoQjDgJmV+9Yzf6XHLrG+dxsrEFUFev+qzziZff+RrZigLOp3fw7JNksaGavdgljo+HrQ
i0md6BvRbXBrho2WZSzx1vH1oKlHYWnu+Tqt/b3ZHPCdcQ2ttaPH+nZQY/fSDHaAJXEU4ZrbPxIY
QpGBV+pGkdMLEZ7BV3GOntK6PStVzlRGJyBNWPWaQ7fQOF/dKgqa6ZzSw0/MIGIM0JldCHS1stp+
uB5qTf/U4XE5gwfaODBeRWCNTJzJIcevvhISetP2ePMmc+iONFtjFlb4SQH/ogZbmRDcsjsZiR7Z
iLqq8bV7yVofoZexDZSaTukrSHGQ+AyC18GT3NIe8WlZn1JdRolFvyQJCIkJtsu2nFyFc38colYr
Xq43MYet8QOsp5F6BAfgYVNcYM7aVabSw3GrruGm6GPk8H2s4TcLJC4zPyAZlNyyPX4wTl9Dhw1l
p6/l1YU+McylVhYR1NjEuOiaeDX7B3Zj85+bzGuxrDPd12ERaWR6UxdfD/r2k+8CMxownWLTZIjO
HvhA1vP1fosROqbtW2NYzhjjEXkQJ2BKFkVQvNqYlLh/HsxFhmsCRETXJ6CzpLjVO4edX3ydrBKy
n//8VGHiiUqc/tcVastyFK4/ks2FNOelESfXMH4a0CePHSr6enKD09ViaqYSr85EoQckzT4xTLbJ
a1OcupRZfVrQpGgDWAT+PTazI5wHgCRukvG9aw+LUVr7KRmMULHPQyDj/prWxSDV2r/x/YLIXBBa
uJVHWtFPGWqbzKAlw7Nj3UvKFxfIFYtOqn65icXASsiB7Voy9ASvNQmycvm6HlIK9IeJ/uPeWefk
0m02x4qmMatVM0R5UBIZ6mPz8wcoas10pJN6k/oVZx7FUbb9sCA6pt4sfRgt76GY7JJOD14egczE
K7wnksx/U4woj1AHygUsR6Zj/VcgAdduegUmQU9IpIfVB6JGOVrb9XwFu15by0O+NubBlzTk++K1
yq1f44rzSUdtALIt+8H+6x7F47EM0OJnOMsiWpGY79ifyWqKli340JMLRHc0UYZ1QsVHUhz6loPl
JGSjjcscB/B2qXGtDWwePmxPCSRzkgj0gVSmCE8FUoLbEjZlOCrvsymD8xBUt7VYZ0rR/PuBendm
GirlQSBIuRcBcvPeNZywkxkyR2yAFOdCXplJqUTHMOB8BdysbsbVKI8geJ4XAzo3i44Cfw9VR2ml
u0pY3S2IM0pSWmHct8hEa8gpuu7naMQo0hk01CkkICiymCHLQFwQ3TM1kBGiU4ubA3G7UMfdI4P5
yOfAOZk1ai29qsKt/2VI7Wa1fGsnBu2ZAu3zQUDv1Drj2yQp14HyyJv5h86uCG+ILp9qlX9Lmc2e
JDJbSusFVU+0qxcUYzGExGcWcBh3hhUoVJpnz1J1yPwSRiq1Rf7gfUJ3d/FYy0xyyC7L9kWLlegl
uJILqdQwyswvT5C97A1vAA/p39feKyX7N8eWxiEbbfuIk/Eye2xhA5dob8qEdwLoMQVhDUZ3YRSs
w72zzAzzhNn7go+MKodGhvGoR36/vI8wDs+asb74fhUZ7hqEHWPWrp36WzE5G3d2PpVYgCnCGl00
GhiENdzUleM+VRrcu6lCcaPj5VSGe3EpoUjiGXmbXR/XEilEXSWPZXIhhXDcKbM3DjrVbh1pFPEi
dhOCCWIDNzsHzaGBqcMosFNK9HVgBaFp/ULm/NMyszuzabs9bfWKBc33NHvIxjQ5ryhtqPbQycSP
Qfz3TOEByIjvuCt5ffOtUVs07VE5gnzPkY0rwYelM6gksa/1H05v/16+Gro7hPQ04OR0B3Bp9t4U
X+wwMoouQ4lJg7N7qELdNVlqdw/4yCBEB1QbbC1aatm9SJsTxFPPAiA661wrREDQ3Iz5x5auGi2z
iwHG/VaQys22Dp+txJqLLa0Pkc7E3aYTwhIWIZDMQzszmkMK2T9M2B73sIedugh781tbFEShlNar
PZifuYXpQcxENWaqfSPtfET5l5e73Mhu0Du2EYgrljhUgZrVeFGUMXtoXQnXXDfaL0ke9KfEm27r
tnwpbcTMQaGa0J3a0K1BDpGUlDFQND9SY0E87gCwwsy6x44LEVQ8eWxoZxJr5WDNkdtU7S5nwrIp
6+PGV02LXsnTnnQ9GZ4z23xv1+B7U3a4ao0sOA4M6TJz78wk/50WNrySOSXcuIM74BcFtX40DHWW
ELyZSqTZPjxbb4thlStCoYpaMHwo7TzO1PuCtTAO7hbYo7VOv5uRPe2Y2AqCbbRPqcmjQ3BGZ8gU
B26HJ3ox7IOPzGuH0z9ztC8udoR6kNLtZnHZDppsioBRQ8BHhTUZXGmiAIqYkYXed+2x1SkyI994
86oByoTyz2QAIgF3zjbaegovJZLftr8tA4WKtIqyZr2Xpn/oKyTNOm4fnuaiWJXzQZTPorN+m706
0RHh/Xvz99kbvB3Wm/Fci+qSvQC5YzS8cR0w5Q3YsZ0X8BRT1olLos07Qmo/9JL0Fi0f3in+Onth
mfcFRZ0zGvAbAdtuBwnZR+TBCqQa7kFZEY80gckt65aUoEPn5O2us03AQ1XUo7WBONtYh2WLS4Jp
H01V8AW6kU9Gde4lLRB/bhcUARFhooEOAVjliY5lnNNxiTBPSJcSXcN8uXNMVC6SqGCxjpK1q+4d
fBII5gZvENspzsJmP1beB1WpLzrVCITybrfMZ0Jr9Je89SjjVx5rP4d1gfWVr8NNiXTrbEI1U8hO
4DUhooHw6f/0jhArMCLgIt9pkGMRlFMbndEa6vp9ZRY/6IyIKB/IMKDq6oS2VjzjIAOR75VPaC+r
nb7QaGm4pAG/rs2h6iBQlk0JHFsuL7bXxnXdF5EvUM4sGZ2jrNMRLg395rNgUPXgi+JqzAd4rdT7
47T3IuLD+p29sq7UG/hRS33CR/pNVKCdKhP7j5iMCz7BCBHKD/urcKpNVTJ9B2GS73qntc8OgDM1
e+6BVrK7yxrZHhyE4TD/5W/GGG+P2Q+c1TKBYdocFowZR7hwktFgPPg1VGJKC6gfl0Mx9+zS/Tt6
cG5kbCWfdrLbCqDWRJZesq1x/x68bRlcmMX/cdvfh5BcAwDGSJuU8FqJ4p3glrgZ0KXS6OLHXG/p
BLP7E3iTMCitdc1dzGxtbFUwmf7l8X2CSxxa7Gt3/fPrY/7lxz9Ptz0nfjaXxSmXh7E9hW+N94Yy
FN2X7QW3w/Vv//765038fb1/eep/e/if11thih1SQzFUJwWg7u1V5m0Xnm5Pjr2fjvT1pQ03M05o
YkcIB+ar/boEw7kwlB0aPzRTUSDYNhOou1jE/PuPqHtlLPzVPAzj+JFs5RmWPf88FL5LA/76O03e
wDhcf8xMNB0IuniU1L0i3iJTksk+tzUsd278l/uvz+c1FAj/PEu1vdr1QdeDaxb//Ux/bkQrtcvc
lgUvU+ffx/19W3+e6+/v/+kx/+k2Wxv8syePYqtXOti74pnKDhaLFZru9mu2nV4I5v557/Wn623X
e6+/Xg/XJ/j763/62//0VPAUIF1YfBf9Voumr8E2njJtyn/Lebn9/h9vtLqercLf+9vtj/K/f3T9
/Xq3C3guHf3zvFVqewAkxLtuPyatt/7zx+td14MDwRtG1/nvn//bS1x/tWBk/SGz/3+r03GsLRHn
/67Tecv7NCeI63+T6fz5o3/KdDznH4ZHmirZpSAq/uhx/jsz2PqHSynSswPPwX4cWIho4BMM2f/4
Lyv4h+2AltB1naHUNHQCBiSrsu0u9x+8gOWD1Pd80zRd9/9FqmPa1zDPdiMaNeef/+O/HPRDgWd5
Hs/J22A38m+wfH9y25Y6oHEalHjE6ip2aHiB3xH9m0tYKAVFyrGBtQJaXnk3A5Go9mQcXdz8NCIs
MNvrRgObWUKyi79rpzQ0zGU+XfU+bdeXp6k0SW/zphiTxCtK+MM6aa+o0yBOjmMYBBvypoKfpK9h
5dJ9NZYnj0UAp3MsdPnsmq/KlyzsGlQdHnQlw4Wyld2Vv9HyvXfJ8i3x8KUQtkWrIF0+ZvmQv/WO
NCBf35AehoXC7D4KmX4uW8m/xkecdu5Tbrq3MPmxdrjWYdLO6+9c9iGheEmUSnqNiImm9QTeap+X
JpVpHUZUajbpLmnce/jpZixb2zr53hiWTuKCP0J7s0OvdVakj4A4AQ6fdmoNg1XBJmh+e7VO1Ax/
LPpg3PFJA1wdxY9iQbg0lcVTr79VwU/LCV6sfLoUefC6GAS9QsUf4kq6Q8zXh6QWfGe61Yvza+uC
0EKN9bTuLECg6i49kAIwstMjXxxYMswXvVl1sGjQmzU9scMloMbsgT3rG/tboc2wOzEKD6B89mXO
+4de6WJks777MMJZ623oPKI+LlhbaTMGD+uc0YDQNhyUxQzTNa/U7QeM34vcMw2NfADpDUZjXH8C
Uk+/UFTvF42/A1aIC9zONsl/anyMCeXNpC9nNmPmG4XxLHJ1IeN86YPz4p5yj8/brwC6QqY8ghr/
5czBCx3fI0CYn8rXPjNKQtEM8Y28rBUho30oqk36xfTe0BJs/Oa238pbxNi3UZ75sQ/+PVcS9+/a
85E35VNrGFYEQtHdaTU7fuI98YXY7XmBDVr2BMNOG4IX6fMz+Zwyao31cwGWebiuRoJxuk0JETsS
AjLFDrznkHh5/H7bRH099PUyhkrzKVk3TRe7qzRp7G2kyK1mOmwHe9S2hSFN1k2EtlTfKRt+t/X6
NgHGg80ZqNbwBVfxmA7wPIu+GUJp+15Y9wsUg15XB9OpftdbO/N6juQyveV63nZs7c/Kq997UgYj
rGyQSuVhESz2itbTzzOMYVfzJI1KDgntx3xV8/HvdAfMWlnZHhlBG3oaDKwi02jpT/5yCujtWNsH
gxbhUtQ99SD6YP1S0dJ35AHcnYqTaxuhTltCT5BDIFOQsDDlY48/6qgK9853C1oPpXMnaNod3YCw
n6548EQPCczBuDazUxjSFA73No2Ra3DAKqrOA/6wIdUHqEcj2bmB2Hcmpptpi35dAQQdsBEceqm1
J2+kXeJKG7zY1uctJt+KemwwQrAOz7FZ7r0xO/15n7nznKfZHE3tqPaNzjdktVDTxaIdQHL98DM5
RpIHGVsBs6/L9TSzlFQ/9Y28aW4HFBRw857KeSCPdASaQL2gEUrGFsvcLvX4aOlIlm1RnxeYDHKB
v3pdvAnNqHBVyhXFYccqrU+Pnmbi+mp+zLVVR5ScHgg3RUfXsd7sG/m5gkbCYO2tGFpMh3NJPNKX
tsNgwn9BVS9hlI+Z2CgxpPb4qbbxzdcyI1ZbYXxMxe/FH9o9gqFfs2bdtho668DnOqS4eAfpNX32
0A6eEE9ySa9r1u6XJL8E0q/uSujn+P7wexfKU0dcnEgFINQ+Z7jARGaAeJIuSiyk/PTHtPvroQkX
tiA3TS6+eK/UIF2FTTGxauowJia7fvSpNKTsvawmefQkomN0J1ZUSLX9motb+N1Psk9uh3mYXx1t
FDgss1st2/Qi8+i+umNWRTm7CSBbhDxMd/Rs8gNAhuG8BGrdL2Bh6Y7a6WOdM4CnkJn29Nr7G7J5
7T35zcnRmSrAJzZKzsxK1eOoOaiqhPyJJxgDvpNUoW1QFDNhFEPQ6LzXQrsEVVnzfyJCAQGiH1yj
I3HGmL/csqBlayGCo5dRPQvPuvuQKnU+84TOhRsBftQexayKmz6r39IkpXKlIN3ARj37GPX2ZVFi
8clb426px0vhDs+WX5BhVOdvtp6Yj0OZHWbbmR66NXv1MXmfTZJY8K3svWIApFUwxSWGdG611vus
u8o9DXifTkNT+9R7HwXmeOQ0uvpmGRlsrVq7Q6Q33M/6UG35SN4NUwtTld72l8nKh70lHf0wVaYR
6a1R8YGt2H8dRoEWIV1kB0AD5q6yb/W1KF/BGR3pXzXfW3DrcHLcZ9Mgv6Sta/ECyZdtLOErDE0a
ez5B5mLr81J9joJmTb9Wd05OKqerSHiJS19WdvT//u3HuS3cm+sBmeyLqvru+Pem64Ob7S+ut2XB
9gzX36/32Ln3MzfMH6Ol1K2R1CCRFDDutHjLFN4q76ukIB4mDSVtj1gJGGKOR9axZl1cYk+E1pbP
CuWrMUh5rwk/NrqheE91du61qiZaSPMawT4ZzqlXwMlyjb2OyO/IcGLeOP/rYKa1eYPlah94RnNP
ogXyNHyyp4U6WOSmGmIzUDZPiO5Wd+qecNytT7mVJUdQqMP++qs3rnVI8TQWICAsvadf65R96Kue
WlGCnKMGB3EaVr0lTxaFriexwM8FqBqfhrBN5yCj6bnv+tHbNTbvpvUHAuyt0GgNBgVfvqzBOsEE
QFXkVgj8dNQPB1N3MASXOMQHqzpJL9jhtiw+Rpv7aqNZYxcprZ6l4zmTNkJO5C8O2ClBjFxY0e07
uK+g25alXW8bAcJ1CawWvZnn7oMye3P7Stym1ZyFZmZ7ETKIXfdJfMbyuCiHBOhp+mksEx2y0T4W
pXOyZuEc6O39giX4y6kW84j+7Gts3E+DyuhpcNoGqBL2nYSE1Bi9GjxkVgS0DgA7azYsWPnMf/XN
xn1zBrvts2Z7bNQJBeYUM6ltyKYAVNq0HrLhjnb9+p6kyjkr9GshqpT6qbb8c9Cm61nzittpGt/o
5VQHg6hG2DLtvSM1sBLaTLhQTwFVDbRAsSntZGCeU0cOXxxChY+9FJ33nKFrRjoVaXMGvxs2wI0z
YdSEuwUepEzv85z1gz2tANpZ07mUEkubD2xlVMRW1393PYr/WWmnh8wirckr1FOj5c/LVKA7RLJ3
HL+tspiYqkck0kYXcltxYBWLTbzpIl2LKjefIzLiWXxj9t0NQ67oJbWnzJyGfc1CCqUS42mjwFHy
LeDPdRlqJoAnqm4PD9BW3icglDsPsPkJ5W5/GhUU+2pe78rMLzWq75QMjWpYQ3fsHhPZ4pjTvXFv
QgbQYD+FjK35dzObIP+6FSKw9GB7mx47F9mF0nse+zR6mD5FulcCnkffs+KSyyjvDZ11ls+/FLpZ
8pMSCajX3q0hK61sUbS6OJOfSlSSsh6kBiNX+LQhFovljR5sqLCCf9jNNR2q1ipDeobZqedsEhDl
kGsj/+t+1SmzO2HkoWFLqojsXB7sFNYSrAIAJdSd4fflzgVnBHVdYvEOg2/+qBAM9CK9VA1Su3WC
q+NSi8qQ8d6bOKpyGGg3ZLgcpTXWLw62ZUtHnjOO9nNOGCPtHvOmz8fDFDgvrVBJWMcL58vaVtAP
XLRDANAfnZqTEkq4m3ZRNQNB8CdkJaM07gMCJ8dYFrQwUGuTYEWLflrTiykTEqZAu+Kz03cSDtVe
K7nu3ICpkfltD/9mRlmaf2rTvHcC8W6M9p0Y1x8LIo4+HY994kik6c19PwM46hRDT0BYZYVHj093
whI33jsmyODEPpULm8c6f1Q1/X7Pa1A3+NbFUevOs4iG9XCu+a+9Ezx0fkbjiboDsBy2c6krf9u5
myOZzg4+3DVKTWj+G2iFi8uSw3SOLABAfJJewDVNfoY+hFzEr+m8XppKvGYV+Yhtrr021UQ9VZC/
Z1L036mM9vU8fodGmoaTc/FonrFIpRlTWa4TTQFdi6Wo32cT0CtMoHfHPpJtjxoT6JFYp1swtP7O
WPirrlUI8x+g13Ywkr5xLn7AB6RD0ViwO1z5fcjs/GgayVuQFF/lUtrHUtNvuq19RfAkOb/ASGjr
ahKgkDIBSJJF/URbl9VRySnpLpAjqDt720mLheOx1J48Q3S8FYtVVV+9pZguSQgnoKZZ7DHsa8iR
axfsUr94haSO5QW7AzvETbKFCcvmgwwNbTmMkhYX0D+mcb4+vSm+j6z/wUy7CEknaz/M/LMDrvJK
o52aqhDl0q4xlgMNBtc/GKXDF2N3SKZk1aM9Ep+kv37CK2BbOGA8JwRwt66gLrD63RjGQRqEjniD
DOAgMKwt4pebJx/KlSrsF7rPbXUH156kakz1tO1MipH0wU8k7N0gUilwtZW3Y2qSNczihfWr99BC
uOVUs9nAD/PJn50sVK38SEofX2C5yXMguhiBvFmpLxheeQIYIZDmHFrDP7epjYa7aE2WsDd9132l
Ht4FledRL6bmYng3waw+9arWQpmyrNKL8caZ88/UnvFkY1piff5Q6CuJinXqb3EycHEYm5Di3brc
xeQPVTsDjUt6569EoLxUPWkLRvo1m/b0zfXhZ+hec3Fy7zgn85vHChzzS5qxoVWb952Plgwbh3CJ
UXyUxOvQCPfK+2Hd2sCa8iNicuQO4sNucNjR4vTmzJ6sKTS7/rwo+E1OQZ9lTn1oHbZ5l5ZeedtQ
QKCc++ajRXKnsyfG+kO3sF3U2m+tMJHFKs64arHSs0NHcdY2JSedYwapJYlUg3B+9QzgxBN+YvTQ
R9FJUES4wnOzuh0szY/NioVTO8H+rAZOBGFb4sVps/NiEPs7NRgICNJ6sCcctKXEtJxnHZ4sW7zr
UvXfC7cj72SZtFPiKOqzcIvZgRBmUGv4IrtpGU9aSX5PQFqWbzm3QdM9EkZBlfNBU7ijTW0WR8MD
Dip10mdE4IN3zASd5o2iPTV3Tbc+uctgRVDR6LanZsgG49EFrtq29Yuu0JLQb8yZtwipzvADHUyS
5Q+i1YCq04jPnjITTNg4tvdqrp6UDh23mMtyX9zVkN3oM0E6yVw/u5FFdp+KlFX/pD4SU/8cTaBY
/QJINOPcYrgx6GUdNWL9dpb8TGcDI3p2ARa0TeTTGnmp0+6lnMHvSvQWQHYIR3IxdkvOv6JKq9tG
rxq093nkgySM7Pk9A80XVjIlOF0VZ2tjuQ/Abs9tM+3MPvmd5Oo3MCD70dEp1wTF8liO7ALykknB
s+TJdlcq4zljgK7oE20pi574WDomBkel30hFY1dNX0wsj8bqC9AV5g8X/vgNAYQPkJvOeHqLuKJh
HpLcszMSYd0FZvfJGVEbVFRYi11sjcW2D2Pi0hDTvRWOABur4XWegBuvtLVv4QafZ7xE8+BDV8qF
AprWvxXB8AS42kX9SZWrHtCiOdaw86BsN1WZIarR39bWxRqsBIjBfIU7hLj01uswygzeqxS6gWG/
HQ6u3spTn5vgr4uN9QYQUws+g7aev1X6R8vKPyIgXJ5Wcv8iseKXVmrKGJpkchLnEZ8J0UqRWXrv
8Khe0OC0B6jOy/uM839R1AwTMq1r82NuE7T8Kns1JvjA6HrBRHqexNFtph9G7x/cpa7vvT/plzu+
CD9c++zU5N8mlpKXAm0MMSErhOXqRlZseBOfMMZaP3cGqzpEPIDE0FAiiht3M+KKwjCfNMbIqBbG
S5EkzEcdHaPERYkpiIAKlj5C3MY1ySt1WGVgHQLcQrkbte7PuaOZTABUFrYlpAC4nsjz6/tR8Ilt
eeupSX0OpmJNregETQMa5DLu9QmfFixbjerM+DSY+sfKm4tA+lAU9eaf6LGRltX6+ugO3uMkGbfE
IqCY4w503HErdsz9XUUSFPHzemaOj6vZ3q8jDb+Cx/XlGTyMOtmNf06UQ5zZbB5Tamv7Oa3hIMPu
64qpjo15fA96UHO2+SYlxq1h8V4m1b6aw/jsFh4ho/KUli6Cv7k+p5NePnSTVj4ULAdjRw+e027S
b3x7vMCwmu4chtXWcrV7altuBykF2No0MMmSenn2ss1axM4O9L/XfGtQn3YGg3cpfTLZxAPLa7Fx
DwFgpcadVgK3yzvmKnbwpWOZtyCODj0kqgeuYRa+gnmLiQbMfcfqgpaQ5S5+ODgrTWsSwM2uHsMZ
HXnodHd+M9/PbGp2TKxrt5zdSjxi3sYBa4tv41deA+tplPvhBE7ORrzGaDNWz6vp8LnlOsV95KDa
BFZvNJnJW9fcGcTmkSOEEnVrjQdT7Ksad1QBWhX28GNv5MQg5ikFptLfQ1Y9+hpfjzzh4USnsYwU
QtIdTlY9mlHZeH2FyK+E9LdxPfIClEpfnEuSWsOqQ8sFyR1bONylbmTMKC1wyCy99PVWES+FtgHa
Nys59GleRTWFoS5zto1GUPaXNaoZ1h+HYRvb80wd9UVgCjD70ACC4SiS46lZsnbnxMwGAn8NI/TA
grYL3hxlMEK3iG7u5uBz6kgpKNT64racKKk1z7uJvDQbJmu1soyFYweEU3PfnOL3WFi/ZtXfEopu
HxayHQ4+jWb+mane+3nPvrTAyjIb3qMHSmOlsVyrVBC199b0nJaDNbx5HeDGxXHuc6MjiCPfiME1
Vps5+Vl65kDEmYNfWMPPsczlj7Eu24NwngyDcVTOyauv/KclwQm4prAhOn85m+5ss9ndEn379kuN
GJYshfh78v4nd2e23DiSbdkfapRhHh6bM0VSFKlQhJQvMMWQmOcZX3+XO+MmI1RZWdavbZYJAxwA
pRBJAH7O3muDEM6hfZcDdj+fx90Getw66sb3XmRx9WW2Kp330cGX16TvYHN2rtV5wFr4GzsUt1Y9
fMxlB6do4XSaQTx0ZK1Qkz4CFll6OkCouj8Dw7rwF9wgqsJTphNznbQ7GBCrGlQDynWic/j8kp0w
4jr2qmKVWy5CIq9cdl4CMwQ3qDYbjxNcrq3jdj+U5EuFBjh33HJT28bjnIzRupvR/ThRhC/1Umrh
q1YtG99hQtlQzsRxt0J0xk+1nnK3DV/HuR7W1Eo6GNwQm1Wm9NC0BmaJ87Bpo/IxHufvCmGq1AGH
7/yDwEcbHcbD+loQaOJd5jkYXnqv3Vi2W57s1nq0DBUBL0Y712QSi2rnmmRQfHJmuibXoUWIMn+l
CwiuMZzsqj5TjUWE0oZXLQpOUAGJWzAQsBroL9qQ1lIWx2s98tJ9FzVffCGf7s1hG3W8QTPPJCsa
HAggSrhQefWAbQutmz8DEUJU5OIQx6AXMNkfbZD+XF3BGa41u3LXFHPAOtnkFlT1sFOwVU6TXp37
InwdaEytIwRfiafQt3LO4OsulaYfFdW4dhXwq8JMT1ZAm0LTKep0WfDJG7+hjogoKOr0XfD+aikz
QFvt25UBmALpEt83IBIHkkG71oC8SzblQTQLeXZFddU1Q78ueBomAaHedHwitrWqYuirunIVYg7d
ji58aTvEbecIBGGLoNoP+wKWJmUFZnvJ0Q9xvLrtqciH9FBlJN4F6DtS8luDSMNyw7TLRMO7pJp8
0Oy2wSEKo1zTzMcug/tv55CWRph9cEeaP7qQyVMo7LOp81JTgh19Gn3JxJ3FJSpjGD3sKvm72BsN
48msnXOleAcmXnCi4Htrn2N+cxsAYwmTphvsjQmAClHfZWybz6oO0jRUPhUt2YhgXj+puwb9UxfW
J83AcY0sNd93cbOMG/vqRdn4yU8VIN1JvKKbCCS0IjRC6MmCoKhWZQBI3e4DZEOtpqwQBXcLZypB
PY/DWjwC606AgLiPVkzNp3NvhyLW4r1icr00pg6OEnW2znJR2vWIVHlICjxTXYMFxnGF+X5L/Cgm
LmBe69KkR4gmnmiGrBFvm2quNQr6a4op8xPO3ZODcnjjEyaz0vVni7YOYDlua4Wfn/ywCfGp6Noe
ODdTGneBKmSZ93Qch6TAsInPdmR6PwQwc3R/PBBMyMOCi/g1CLOjgVR1mBRgDSSPrBp3LPa9iwof
1T9187VheOXGVCp9aaDTbtKE71m9IwMMj7UHbzB4I0X6C770ZE2oIOJ8F6YkVvM07Gzucocgd4me
haGpOtRMxbd2aTpQs/tRzddx7J/b3HpXG94Gi5zIWUwapqqPl7W1KVDTLia1t/f1Oknq7tHWwEeq
2T5y63ek3eqC+TrwXTOpD7oanLsYz5brpz/MCeKrqY7fw5LvNVM1AyrXFl8L+s6y7y62skOI2+8K
ffLXsQbMdATMWNQCrZQvIyf1lzgRUYTaKl3FaennvXPFCLqNeOJaETpOOGVR9lgicR/iOjmjDoj2
6BV5+HanVUv93KAexjf/WTdE6SbMd0bbHkhn2zYpJvp+DPme6KWJtTdFt1zwmzm6kjxQ0nsGNV1t
7eqlm/NppU7OgjtvvE2m5qQ2BOtm1kusUyKc4naLQXnVOxSN0h5GReO8e4Ue7vqv7WS/TgOQi8ik
PTdE2jXNYpvEAuoiXmR/Dd1UwyJfFeuuoAWFV1oxRwFsMgDo8MheMRtxiuylGbnJxickipWrkTcf
NOqu8zBHRPY6pzPHk1Y+W+8AD6a1wk2C1L48pz47ktuFWDbLMZhjEKLBlOavCbrGMo+/51b2UA8B
nQ17WsGyt3cjtyvSBM01c+J9wePi56k6EXbS/2GFFr6CREW3sOdZzGMdA8JoFSfK2EeT4vpu9p7x
vF2MTm+OOiIyWEjIq4Gt4jY2mHx6Y8MkmaDZouPjxGMXNeepLN5rJSLPsNbRzY3aXom8bWf8GYMN
PKjfcuanK5XG094qUULYmQ7nKks7LgL0ahN9JofPqo8hXtxZ0/6MaMqRhdB90lSf8oHtvHZmtyVB
TXvSlE57ojqHVSCgGGx01mtGhMkS7BuRmPg81uNAuNjYW69q1G8QQqlQ59ZTmHOTGqy3DDwrKsXL
6D1Gba5/4T7Bvzu2IdCic58gF1BTcTHSooRHNVAMa7NFzalO2wSF37LEXb7SoIOtA7wrIKK5kaWx
8bnt/8B3iUdBrdPtNBKqa3dQascQ7b5/JLiFh1NHFGkrBsqnqCckwq3bflExv1skdfTFKXG+t9lL
PWZnoNTpJh/8Tc5tZh2S+7kM7Bb3QXziLaieU7jsE4FsSy8l6ylLr5Ptnvoqf2sdeMc2hNHE0rHs
JDBB7IpHYt0ed9aExKQthW8W5aVf0vbOMLatnPpbE5MA109LHsNRkFkWF4aQSuqsXPqRLK2g9F4g
hSersTA2VpsNS9NOo6VeiJmB2aS48D0esLKRhM4K4EmK14J2DY9CsMn9+TRnmbZTTZJNW5paa0Xl
ujdZu4nwAWwaPg+rOoJW/uBwOuiKIYolco0b/sMsfMjAsRddTHnX1PMvCddFatr+2QhiPBdqOO2o
GjQ1es+wgtMnnDQCOFfZiKrjPN5rhfIQeu1ZBfWxMuac5mBleRfPzzYJiJEs7KttopNXgSOe6zJ/
bqOm3KQzUV/OjtKsytAOUeTEziN5bBt3JkktKYGaTy6UjinkKzh55gnM6L5wPAt8sM2VwFJOTZX9
IKOl3zCTHtW3OpxPwNRHxClXC/jBoXbqFvKnRtZVz/M9FsUl17Z1ZKQzmDXX3KU93WYKuDEa8cLq
NVKiSVLECw1dtUekQB2NWyoTOPC8Ix87HNt8LDNIDiDfmI21PLnMNMBw/F/RejPvwgesN++a8GJK
gU0qQBKzMA03wj4cmjys0COHOSHMxaXo6edRtI/MtFursfZjFlbkwBDan9jPHibqVBVNzb1StliX
6/CxShV7gyIKX3Ot1p+I+Uk3qVDA1iqfl1pV9AeMC8tAWKNVPNKJMEsbJam8aVqFe1DoSykdnIW5
GsZNhP73sxk9O5o277vSvxrCji0ligTLwptr9J3ljmTNCvu2FFNwJzibc0H+g5s82MLsTb17fOAb
dqL0THEF57UEKPVTSwgfbnGL2qVja83Wh/kF/KAd1IcaffEsbOby18FBSU2SzVUSPw+1Wj7QuzFX
mTO1i5ucSkKgIGpeKXZXJNJgkld0BNtq7xM/0M8DUn5qeihRZtwiitVdSBCathYPAcIyXwnzvCps
9E3Gu2oLs7iteZTEhS0+yHWQQTjwcSCj01Gjb6WLCVOY9G1kv8s0jFoeoLHwe973HrH4ZqIHbms2
lgFs6Zjdl7Ow/zdwALobEUCIRgqhq1Gc/B2Vvb72JUOgR8E5u2AFAvgCswANVK3zCfWtu8gy1BpL
rQ7wvljFrhOIgmZW/tCoQNBeyS92ApvG0wAa8LU9IeyK6XTqf+QCekCfiIUAIUQQEUqBRjADnmE8
fdYWvgAnFBAUbP2aqKW7jrGyuYKzIBcA6x/4wo3b2SUda4DIYENmCCE0KHZ0GLDO2F0wPsSCHGSh
JHcM/xAwtDaIhKiBfs/Ou+EG/V6qgUjB3RpWbHPhIqtY0/8MlB4YRyrs3p4PfhurzgpNElHZJa7U
KjUzHjNxfU9+0uIJwxdsWsiy0EJ8NnTN2FZc5Dynz/EAaO6Dn/guqmGS7XIURbCktCU1KaGVAcnx
NdV1c+0Dy1qGIAm5/dvjEu/kO1PcL+6o4dPOnBM3QHwEKn6/Qljs3QJjdtVWV6RRwzrKnKvHdMBi
RkLOw5bivI8Un6omyRgHKs/VxhIZauQdas/NWHyeyZYj80t5RVuvM/clRLNP36UyiLRU3NBCyzRR
RN2aQHCZOPDwNL1biVDbtXOyLczurBC29TCrm7wLHlFj5QuKmNUy5lk4II6e2Md8JAFgwChON9rj
fQNntVEtvgkdt2jaW9pK8ShllpZFsLiBakRIfTWfasigE8lSquFBMf0nULg5GGE+llLVJBczqXZ2
6p+DEV1hq1ycCuEmFXE8u2WFjd6dPqeaJ3LPqE86prCqYYWdROKxgqESGJi6HZpMe+h8UzRsjly2
ER6J37Ymk2BRiU+KChj2YE5BuFJjauOjPYi7w/QWCo+0UgW8hIWGtHT50zriFjP41dmama5Uhf+K
nuKEqZxUK65J2Gyvqc75ZG9gdSB8mH9fH/zw8oH7XB3zjGHQdB7sbNPbFNViXdm1lfh0x+YDrMpC
MCtK5tSBudMnJvs2zZ+BcPHWCvxthZSmmIxs7/E8RWGObDG/4/EyRDl30+XX3fidAjn3faIOA+Ft
ll/AwOCSoOgDnUyFYnUksAm9uMjpyXMH5QFJSNokj51mwe2eRrKhouDaJzRUvZ4cNL3a4Fsko6ls
+LqZRYgnMWGOKvXF/78qqDXVVP9JQP1/0/cm+U0+fTvjp3pa071/eY7u8iTiGKppC47gTT2tOfq/
TPCCKqGXpBp7Ngrpn+JpR/uXAYJORVntWob1K+fQYheVXPYCujJV+jD/L+Jpw+HfUt610+L3IYoG
nbatweRRsb2w/9v7FRGZwCL+HxeFMNd81fwxN+2fJBEFx3C2ose+w7Tp1dr8HnEVJSoi/k4bgZAY
viyXOm545EJcvC1qpHXhMF6CsJ/XXcfDoWdZxXNd982lg83ru2n5LBfIfiy8SciVwmAqn4OqNE9M
858ARMZgWKhbLZqEWKLbwYo7AbdhDkJRC7lWmZYbJMXBiaKeDwbudF84ZV+c3LAl2Q1Eqrds4Iat
7rvlmjxGrvXw6I/4ee7Due5/rp2s25iBMiBHqrTX1NEerarufmjJeJi0rnubiKtc9aNlP6ZBkj4k
qpFtAwpGzyadA57u9X7tzKTn5UJwlul+dTJbv9z5hf9yH5LjcnEfq9x0DTTSo1POScSyN8ehu4AI
wdmYcsE48AQE3AkB0UFu8klLdx6Zpx/HXcp44AtKqiTyaLm4bYOUY588IXJBYKewGJh6M2bdzsrz
cU8XislrjUi9LprmEgzUn8xJCclmNjNyZToUNfTzoKgD3Pj3VT/KsoNZ8ujjLYHwrevcpaKYZ+NJ
rs1IaqBDNU18EHvljrYqgm1utS5taQRFNZzBt2j2deYoPfErXuC+IisC+1K+eX4ZbEd6rY7XjY+k
2lGWmZzyjXsokghUzgc37szPml4snaGs3kbdzncOfdGNPIzZ66VA6X51Ynv45fQq6M2lYgCiKKkm
Y0FVyNFy3erptulHiflo+7RJMt/ut3bOk+3CdM+2rft8Qahk9GOlrCrTc8/gvbyzJRZIZw5hpwHV
/2scXq7/4OjBRQ7JRTfP3tlMSUyOMrj5ciyE8wUsbsw2TR4P6DNY9PCUaJahyFJGPl8fdshD7mNN
lFG0CTG1lTjgD42BbI9M6C9yq5tNvHVy9eN2qKTs6tLWOaR4oBeEWxvU2HkJuchrJvIrq9d/bstB
wsnWfhWQad9G7VUu1JQ6qaM4jzDT22tXau2hzqNLlXnx915rHkHzZO94XbVFWnrBy0RaOfGljn6G
/DxvbXi+oNaG8uBEmOvJW+sOgVoqw0vYdn699nVEniHUDEyUk7YbEZFB1BOLNEcSkIrMob+GxJoC
X2dpJYG3vu+ImCY8fdfHMfx5rjgwixvqWXkKPVMvoCG0VKRjzfvU8w+6yoWp8z6DaDDX97HIn49e
jKoy68b2Cj0d8oqr3E7yozjYOxEtqKnQzaNHTeqYZFu5EcUYOm7jt1UZ5wYvz10HtfFzzyBO46Eh
7Bdm6I8ktmrMXRtiX9wpyFR6n6eY2dOJiVL42IpxIPCM+y7PRjm98e3tuI7Mudv+rFG/GzwgTT35
bEprqsiR0+lKQJJYvy0GvdwCZRMzFcIJ5djscHVM/PpYiKExyPJj6ySv95NoC0Bc+f1F/dsLFEF/
ruDo8DaG+RMV8/Ws6t0JiXP+dBtKumYTD06/lJup1uRPxJtk92Pv4whmmk2mKHSJ+E4/ZDMKrNns
/dMQ694yHK3sm1usSMxG74IzdaXQgjq5U8oB1s+7wn8/wIopSlvBzTJ2Ax//hAv/BhNWP95kPdVj
lmC7/G+Zhv7xJls0NpFlzWz9sD0H5gZ/8eNo1NpRt7zehvxk2dsqa18UbFRoAswSa3w0Exkk/uad
qyBH161z0PFGab1V7GF1mAjy2CnHwkBDQDDm4cM8oN3T0AlmZp0QlhjHX9PZCsGd1uQPBe8JmMNP
aY/uoYQvL7fkYiA6lkrWp9tGGR3VcI6e2nBQPlkt0Dn4yN1R7oRJPyzB4dd7uamS44k72Vs46P/O
aWopD8Y8KesyVeMvc1o9USqPv2tqRBmz014KO4KmHiXOhmSsI1UZevcIep+i2HTAHaKN9BssvGjY
S/C6av6iESwHYmNMtlMadcS8A6LVh7xdoG4wryTRmlfahUQSZQ7IgjEWm0Rl0r08yi15mNukFb1O
fvREkANpaeKwfachkAvR0T+hFDa3ox0TWNJGzovlqGfUIP1XeGIaJApvfporAE9gbPwVMdnFV/9x
cHia1jJqKjMiihE5u/34y0Pk33xodJ3Hv9+ezBAceZrlmBjrMMt52ocnMyfWxwwZb/B9cMD8pn2N
rxov7cUISJ/VgTNVPXNr5mhPtjtlG1gyLb2EEflPmbVHh2kcvYt4PBgV3HZlNv0D1xPlwLOot/CB
1DGrIR/9vkOuyTF5nNz8MHY/98OOvzv4PsYTJvPR0aEArgMmikzrVJrABjTLpbdBDstThhB9GZqK
+To53bNH+sOf1LoXJVSSb9QgNBRbATqpIUzQOTiN8UB9xs0WcjvkESHD6sbobVWO0v5soJ9Gx9vh
4kQ57unDuEgiGGRDbMc7Mgga4KRZefZiAxdLYnivbtGeSf7yf8BExf1dlfvMQ4WreYP6mOrdvIbR
0ACTz9hEW0hem1gFt3SOSzt5kMfJoYkUkTWUCW5ziZNxa7C+jlXioTDjuzYXWYhyGcawH6vJJUBg
cVFLEaRT8FRQQ1G7GGg7Lq4ZZtskckhBEmPyOBpLyi5zISjKTbkYaNc+dPH0eh8yR6IznNmAaGiS
LVkP+o6fEiP4hHaREJSTjbZ9kAv0bQM1C3BGubjv33fINTnWRB0a1b/b3dWJDvgbzteH81ooRGBj
GuN9xtR0tL3gh5mOeELczoL2QL3bCKJPhI8PzyEppVlsKddSVYpjSTrLUmtD7avtmDs/cPUvDt6f
DZDvdA9MQn3m5vJNHqAn6Q9KDs0zYpFqbyJK3pSKoXypO3drloP21fODeGno3nCG6lweufsgIBU7
0m1A4Hswk3JJPAThbP4cnJIpD0+TrVO7QhewHxo9oI3ehc+V3z5FRaieQDmGzxScvV3skCsud8pF
r9RPU62pJ7l1P6KilkoxhLP+eg15BI46//YabRwgz9Yp0FV+NecLV9SXbquy3qRAwwbSLUpPt9Xx
aab5uHXQpyCz6JTPfh+Sh0uzbWeErgL70UAK4nI3kHvtelwpjqs8h0muXIes21riqB4bz/a/XbZ+
v2o5Kjc6y4SXT+XHwzCs/z6f9EOED0qS5j8S3SNsSO/LxUBr7muZhNhF6ilcJI9aRBmZzk5/jFtH
f3G7wnxoY+UYpsh2lhFAYhoXaUEEHnc8N0nJTZnC9CHqc6xzcYs/ZXZwt9qAadf//Ot/oP6b/PqG
YZmmZ1uay0XXFXfyX6bDpPZW3myP/ndliE+Vlxefx0kgNVzjtUHMukePQQXTMHCeqsxY+75iQsGE
+RNkOqq+pfkK4CjaRQU9YLmJR/R7ajQYaVwSAh2sabezyT3cmG0YbuVrV7TiGvVkwt3Phz+ikUpi
kJXNQa11ivdy9bbdOs1BriVWVWYbC0fQAcmasi4mcCbYJuP+DOpkiQERSUVn8UuY3T5xobcvRsRP
hyh1nNsiHhuMJHJ7iGGxz6VOuy1DEyHvfqYfrMF7uK8mDqvNqJNm7+GFfuY79F0eUPPtXjiq4l7n
OXXgmdbJphm95o1suaUZecl704TJBq+UsbbmFgu0p1JdbEpjTXP6102iNoNFbCjPGaW9E5FPGCXE
mlyElNkXxDd0mw87ojnIHv757RfW+F/vueLtZ85rkCzhEkDhyf2/vP2agS3FG2ObArtb248WAfC0
emp6Ouq5iaIJgm3LApY65HkoG/QypqvcARifBpc93Q4L0DztwyClQA+ywtPUPQyEVoceCB3qktSh
d1C7DKSj61/MefAvk1YmWyuAdt6nBYAqNYdrDxM52soz5IFzEHzhgm0d5Bly3EY6zavKgTwAzyZe
VW7JM+SrZhrWxvurhFNtLGOLDD55HFCzh4qGA7nP1gN23sREMCVWxUKuycVA4+BhsHn+R6PJahcj
t68NImSTJN/887ug6f/+NlD4Mml9mNQzDMpnv38LISSlSRlZ+nci6WqEqFVyzur0iqKZrBsi5s5y
0YMyO+P3ijF5ILuSY/JYuVa3jrEeKBovP+wYq6Hd98hzPoxPY508lsPzh+FE/HQ9iI9tgaX6/vry
sEY41/XUUG4/XY7dFgYS/aZrcbL99fv+PAN3lt4KDsDvO/ImSE60KX454f7DFK3curmmHORJcjyC
hfYQujSiJbyTiKn+AW+ih3ZPwDz/bVUe4NNvShcfV385NjSKSgOR8+HFxHYLgXxllzBbu3p0IL+l
7kmuOdlSN7vxZMXdczQGz0ZQu8eqoIXqDh0Qn7DFMK8XoXuUe2zKkEe5SZAHLjx8yCB/3ARcSji8
NLr2Zfaa4EoFanx0MHqjrZ3VtzTzmqWG4fA4Q7/+BEftIMeZTMcbJNblLgsj7U23r0To1q82VSoE
xjXeIXH237yqhrd59c8fXN3+PTRG3D48zdBV/LY69xCuZ79/cOOi0JKh17PvFD14h22fGOOu091T
MtSbFlbAQW4VsR6qq1DP0jUVVwLexSG/7Bni3ein1W0IA2SkknHgEjrr4dC/HzzOgXc7pimT7DjF
RBgDht6qA9ctPUFLoY3to4bV7eLZLs8/DmljTu5d5FDe5s0DXS4SUHNMfbpYlLNN2HWMokmOyeOS
1kUgbdvdVo4NyH0z7sdEI+bWIdcG6yDX7gs5ZoeoVrlEBxjaOM7RKww2H465b/6ym7bbtFOQ3M6R
b358/f/44+4vVTXcEicCTP7mN/NIg3lI+Ruh4BiVI5mqCsGSrOFL/NwnlrL9ME40ws8j5LGIBuqF
V5ji0YQ68v38D8cNZlAu68EG8ff7CxRF5ROUIwbp3nQrl98WTOdfg/IVbUpkQCMJEe0s8+Ang3mg
RBUfZu8QNEndANljXO50QZLXiwyF6+24+xlU3y6+j6DlPnQ/Tb5maG4j/5nqLt0yfpe1il3uc6tb
b4YofSejvWqpM7zbSBNQa4UVMAHTexoDMoVtt/rDndwZYGfNDKOrnGPYOBZwfN9+8yjUyGm/nYbl
QgnV9BngRLJDbUCaSRyuABf5Z53Y+FJkJ+KNCc5l2r6Baag+x0FSHrsKRbPc7Ejy2mcJfPXbsZDT
tzWmkDUOiOrzUGNaPWYRdDSCUocnY4zrPbEA87a0cI0OBSXt3Emd76r3hvWnoaKu0ZJQovnqVmDm
cJV21J0NcUfv5iuBvs7CjmtlJ8cs3PtPQKhvJ8ghiv3dJg/JNQjAtl3lK/mBcfHKIjzJI/qRWJWB
Ehe99QrNqQdbsJ9qiIS3K95ojQDnfKpAk1YxledKKRdy7/3KeN+RcG+xdOrS96FBvsj9gnr/Sfcx
ebT218v7Oyxe4r4dCC41rhTgZvK+ftsWeybNoqeh+af70P32/3dPA/K4+8PBh5e7n8ufACq03DYF
v/2fr7kGaWC/P7JZhu1ammUg2HN4dv9wyVVIjHOK1DG+BYZysGsQbKjTk36XZIT63La9KAyfGvwi
GCLbYncbdKF5ntBcr512StxFGBrh06zOqHGwyqzkKW2i+cu6ILWeuXN8xi0NMZAn8hX85vgsx+QC
c7kNoVwtF3KHJfY6Ndrj3p39afgv5URDPP380rJzVEDzli3+012LzqK4Cf3ykAq3pAE4mzTfTFJk
dDsiO7309U1XgWEFDKturKopj7fVwPvSlooD4MhXvwWK/6ngvvVZCw117Y+Wd2g8h4BpF0llVsPd
rUFgHFDN2wu9sfvTPBreJ2R8sGdU4qu0PEeeb9rrETHyK+HP76Xf2E9pEaQXhHJvlPUv//zuih7o
x3+rZnkmYG1TUzX7Y+VU8xJXHyEAfbOF2LSOR/uK+IJAcrJg5BY4KH2bU7kAQ4vTaZnZxSXQeGvl
3mwQmlo9qzHjwgVMqhg7v4gJHqfKP8i10hjOiF0pRIlxOp42BEKxKhfCSG3PkwrBUiA2aMs9VEpf
H9qkVbd90bbnEObQyqEK8ckNsXR3HuSHrs4BYjSuws+1ogA1LAsqqQqSFdbk2Gzq8b5z/O196H6Y
PLYD6tDQ3ecMpRavFUX9YzBF1QuPndbGcaMc9FGlfAaBC6nR9AHWi03T0L4oWNHPckvVV9U4t58h
fxtPXTVfGvj4u39+m7SPbWQ+kx4fSB6IVJ7mde1jsdJXNEDX8H6+RopVbrtc+cNI+/wiF741YvJL
4yd+TY+yDv6eU4Q6EOtWfomsOAepE2TnxMpg8lV+sGz9wH6K3GUf9dFEV/ndGhS0gOIFUfLnlMQI
rFDN+vH+M6yI99TlEVO+nhxXovoFH8eqRXh66UpCmJLK9w6db2mHIm5nkomRIqUxrpBo6FFzoxTL
IKL+6abDNk9t910fbCzIlhc8T/Hcbnot9wm7dNp1X9fuyrSLx3s7yJzRPHaGlvzaIqrRy3uWgVeK
FtHk5bhJtepvT4q6VoUnzgnICw3afrSeiHToTuKntCFJbSgQk19/gqVUT5EF+LbE2nYFTdKdQJA8
RonaXuUQX4ppDWAgWctNrfeKDWWUYCywSDn20fTrH+Bji6fBiLzLaLjPA9+q1xozM1El3O+Bitqv
Vdid+t6Ln8eMKKl6cBGDivE+w+BiTm66h7s/Ad1N8dgqRXEwp3SDmkXBgPK/i1C1f27W7fjiJz01
dng7Pcapvxa6bxoHdP9ehfumMfepla7kmDxkIu7hgGBf2yYqtYI6Lrov+rfa6Y0valtNp6xSaVyL
TUUpR9RHBGjZdWR8qXkkWAx9Hjz+PKcIKvOqQS3cgkWqHl0Dw3LKP+NbY59mtVT/iEhEGmylP/Y1
UHw4MbhjYyAFExZGtPbmgzO00wvih11Gz+UPg+7LWjGSbF90UfQaI0OQx8NohwUblwTFi9MJbxEn
v+UG11AKud1NVPOfe0yarn68E/Ktc2CUcg9EuuxC3vv9vmAFQ1lnMIq/ug1zOKN07bMmFtUcjss2
U+ONHBu6sqaZqOq7GjbN8X5c6JbDwU/9YzUY7cGl+EOI4Khtg6nzvvTY2WMia4l2zRqcfG5wNAt/
ejCmnHQB4PmEjHFDym2MhVHzJIdaxGbbXqi472Nyh4UuGrdgf/J9zgQmB541IyzEUnUmg5mB7IJ2
wXDQQhf7bo+ORG4GAQZE7ukT/gi5KkdtW/CWfjlArpbEmqRxPO7lVite7Xa0ONur61mg6u1Db6Ju
NhW/fDbHMML34vLkgDf/GhC1i6HXIdQ2diZITkV4lAufA49TibqPRka+uo/JNVfs/Y9jRjIkB9/+
dD9KHkqPbFq6au8R7NKotCDhbihKpcILSJ1q0dm+vrfE9MwXkze7bDeNryFREUMTEOezks0rQ2zJ
IWJu0wcaE5BjdT8GaTJw22ciahTN9FaR6LMz0ZdvutJG+xaFUDd9uEZpAv0oxDknD+ONsRa5m0SP
sIWNK4CCqxxHDTOsa2xce7mpM6eL5+zNwrMK/REvdpEcYqvBJD2F4adWLHqSC1H3PN9GwsxYBOlY
PoR2bZG+nJWH0GoP+tjVvAUsFJP3Jg2H+GHW7PoZSwFC3Rjbtdwbzj3qBnUq94oL7X6Kg+gRmUr9
0IxpsW3BC1/1WcUO5dr+VyBGy6g1/R+2XX2hp11/GZrBQv3HSRWSvaUd2PEmDSJ8k3qdMDWUq07O
LPG2UOjDL+UqQmx/W4KIW1DDroyVbpkuXShvF5htom6Bf4FuUbKd7O3kPR1HC53TVjZ+1CwHzpNM
Dy6qnC88ROAcmb0UC5I7P1PCfcxF6SLwc2IrWmVcmbNLDuo4O0+h2XpHDWel3AIK7TzJNRcmkqcW
MOjSiK6EO24SopPmhbzmutHU71o9epPXXYu49Z875LZQp89TqR8+XJ8jy7gOHaiGDKg396jMX4de
MVycIi7IA9SJIfdo9Lakh7yZGK0dRLzfoCA99G7mw7odLiAN+mWXsGG3vf8oF25lZ8cYC5/q9JZx
26Eolv9Y5NprNBs0s+UOpfP0x7Lqt14OrsifZhZupkFGYNMFm9ehbWC7buxmVzkl+THiODF02yu3
+Xqot1PkcXzEnuRLjU16juoUO3gYm5hd1f5ZLjDXesi+oFPRgfLjKl0NdlIj0uQA8jGLU6n1L3Kr
w8z0XNXxVysN1aVmUPQsXcs/y4VXxQ2s75w77V9jnZ0o58H3NgG56xhe//dYJ3HErLX/wU+CLqdW
zDm5lmfLabSIfRWD8mA17+N9HeePiVO0e4Qg6etkeAChMnpfFJWfSPf9KofjiFTTJGu7jdzs+aAv
Yi5mZzv33U9eq6zkeOuC3KaLnqx0zU1fkzHUllMCLMkl6Hx+sgvtj0IpPWqpXAjycYJkk0OCoIJa
v/t4IbCUhcEF7ROyBVy//L79gJMCH9/og4iSC2DlBlyFv7ZHZc6J4iSFvBdjmdwdxGWHmU5vDxoG
6X2X6sq6ipX8yfFIzmwwGH1v56UztuM3erwjkQ5Rdy7wHtJZ7biHQZL5DBjsIo+MdPVzPHjui6VN
hB2nPolj5DX9/lqBa8IbsssnZ5i1w4BNH6GrWDXHhBgZuTpCuCGYL9irRLUe7P5b5/DONJ7giwR2
9VJl0CDsdIh2PZPGF9WPSJHnDrLhsbV+KSbhCwyJjZB7PYTH2xmK4ep/GDuvJbeRLYt+ESLgzSu9
N1UspxeE1CXBe4+vn4Vktdite2diXhBIA7AMCWaes8/aYtSyAQBUZgqgdJpcJTzSdAVUqWj6rZwe
mpZ1imim/MOsWDefPOhQhOZa/6cDEb5xO0rGkTAfyIVY30KXYsRAsdPnsaIK0HAVl89GS0GC7Xub
TpljOazEkXUqhhzSnpOpNz2tlVlt5cP3qsbRvNSkb5Gqb4lpejez8u3LqA2gqmQKPTMp+nDNKjmq
YJRv1CJgfobIe56lerolBTvsM4NvmCE5iINCvu9+JpqNYiUHism/RkWf5FKLqoDcn7zkh5UCnldG
3rkXByLf9V7HHCGf1bZJQgtD5LVU6s1GI2BwFocM271tm9bfH13ibMQudDWBBjfwT+tFoGvDt0R1
zghxolttBcVe9HtTfyhLZykawInhA90h2VmUHmYdPoDIEwHl7CTOZLBlJyoDv0aHqSn6xKiDBdGh
c8sR5BplQSrGFifN7Ksj/gdA8pHm/2jh1425mXwMXkPVkpq01MMV6nOued/VkRUwctEN1UrlKRvC
8iTOVOJ9CzbZmHKpbERmks2wGIEySjrPo+RNNB8D4uKhMqitsYZ0LQZE3/0OhkpFDUu0tU6Fn8PX
GArd4Iy+jpx1AU1HNIfK6+5Nl1A9hSb5oSt7Fw/LctjXeUdlOMyhy5i3HRFomR+d7fLMbPrmUtVW
uIiUwCDcEmovqY2zmt+AUi//3ZRKs1u5Q5Qfku+unfEmLhLtJqtZ8NFq+MkkKYpifXKv6Ita32ex
XO2dZgjWsS3nWCyTB8MhjAB44GdrPrnxuXX0V7yd5a02tUQXcub4DAEgnJtNWK5Sg1Q4fxaGEz8q
lrYy/WHL4mjnJrXtXTuua9OSV0iamw8/iZGTmZQhBq11yGXwnmpStFTZYZPdN0F/DFRzfK5V/egk
dvOBXUqy6gMV8ch0OfqdmdSm4bWQwrVI3IvqEJGsFwfwDZSe/C4byUSG/zFHj13MN4xiSc2j/qzq
OJrGbf0W8/ncJ8it5q7u12+h1uWrzpfs+yj/Snwgis46iFE5reapltg3qhjdC67OKF0H+ZjJwPFI
pLs4W1XhMTPJX08t0SUOafox9KZ21hEKXkbJybdR7FxkCsIW2KRlW7eoqlcVTvasTkprL5qx2n/H
CNo4iVbqqhtZLsIn0QI05Fl98ywnZjAPi2KhQc88VENnHqYcHYWQ06loiwPV6u6sKKt4+ZgoBv5o
NlamoQ3L/3G/x03+mPvf7lkX5EDljso5GbUdmAMs4rWSgqqAwAqW8qyb54EeJks5ehvMxvzER3am
6VrgzQimnYsglj4qh7rzUdM8jNh5t7adPADlyom8Y+O5UgY52riwLzYYcyV7IycdX/IU+eYZ4bn0
pPwm+ilF/+pPlfhssE56UtvvdRL4l6In7EYFVPmjNoqTFfbeq+FWLNZT9mDVQAlMSfxBTJDMeHr6
6/2ZYlHlYGIVx+fDq36kVET3aNO+AZrSl5BkqI3x4w5WVIib43RvOww/PUAJz71XaVu9seJVxXv8
Y8zauZigwR8ENzvmJCN165RriKrT6cou1jc+gLkZqU3ICPBq9kIQLg5C/y2k4uLsMfDHvD+aYnIR
UIBim723eNxKnP1xv8drqCzoUeaNOawFOVoZ2dBvqmKoP+yS8vcm+laZGhLYmH9TqNg4UIcJfmbW
QCxUG9FwFAV4B6YlWX0Ad9jdgJ8HOyp8oGvXQ7nvO6vcB3JU7R/NduqLbKmZDFU4Fe37xN+XPPpy
gC14KZcuOJT/nIxnc7ApDVhISobJT6TxLlAd5Uap9V9+bqRHfWqVA1zZqDPGDQRTvGNw1AJHk9WJ
NRcBJf48xsIAQPePkBNYkT3+Y/49yGQ7RN7CKni7R5AeF9zboeTtq2myPOK9wkfa30mtPCfDB4Yh
UMevs6lP0sPil65hsRMMzkEzLbYl00E0H4fMQ/heKz8fPX/MGvXemEM2xY+d7WJeZtVTNGnjBrRE
yPnqZieaSi3pLC5BMEDmTW/wAVJ0V9JH2BHeLzCwnAdZrBwlaAYLKXPSj5g6Yp9S38+ht1410+te
U880lnpZqfswseQj+E15UWEqAIoukXYqvKotdfBgHDUASabefh16XbdnHbuWtanE3kUM1FJHaXGz
Eo0h1F1oHJQ9rwja7SrwVukEZ9Y8Ofqp1Lvcd+JfbeD/DGSb7JYUsSsAhHLEemnYlWOHXbzd5U9I
E7Gi4Qv6RwyMQVzEGulS5475Lld6uHBSYzg3JkJyrQdrEZQrHzzXwpfG+gdWnELxHBS2Bd+8CE7m
pOpTKMsZsjG7QjHpZqqeqj/qUTr7deS+KHWgrw1ZZ/0aKeWLbrtPVWrm33rLeBnlJHuyojZ9kq3J
ubHQ4rVoigGprDYJNRkn0SVZCdl7EoG19sZuGd2Dkn8qUQWl3aXYxcLKW3Mo1JTHaDyzNeznYdCn
f+nZ3h6j4jNpC5LUjhJdYekW8KmDau2QML/5dRjMxJRqMNcahZcflHKYC6+w3AOAJPvQ8XW3aNqx
/jDaZCNel4A4b1TWqFhzl+aySt3u1Jvj1yFD3rVPPEpif/c7dh8STApR+Bdsm6gB/HvyY87QkS7A
+w6bt8i4BhQNrmF4+a8s9eQFkPYE7sXUtCubolx+CdEcFVwmQjfGAnQaNSLQO20lO3uCaTRr9A2F
AgBKjAa1+05A2jrxKA1e2QafcnhGl/uNSLR7iRc9iQsVDbIMZrfXZujn9+9trLA3HXAqjAT50hZ9
TReSNS3N46NL9COS6wqiyTVu4Gz4wvpJLxt/jVzzu1JPBtzFEBfbLB7/Qjg8bhq5Ss5ZwQelyDCQ
phI4nEVR5XwOJJnVIUO0UmjVqSGS/C1IDSwRwQg/ue60EQRlfjDdLt07BC/WuZLWV6LqMuaBYGLi
0YZp6w5oeQq01rljhE/i4DTxFrJOcrq3QP+fSlPaYiEf3SfYkjGu4ZA0c6ue/DTUHV52/VEcXLWm
llqcDs57C7xkrDz3NXMtf9/hKAjLbHReA3VwVmpq+St1ajqda815ezlbMUqd6mee6vZJXGrAKGpk
wmUEPvInLcaBbLoGnBLMKi0CkDE18Q6MN2mSUlFae0tXZ2kydnp56DBkU1ZDbhXLnqcT+JTKVtgV
BtVBDjOq0sRQ5mTKTMzXxL8gGXJl4cUJDE8WQmelsXE31ZKraGWGV5//3S+r3WCw9mMuVNROzMVt
vrpPQ7P6j3uIftHVB0N3IFT1Qhn4UmyGyGJBVGnIoVtqErz1IwYLYvMk9+oSQ5Vy60z9/54v+tsy
y26lx5bDpAi7gZq1F2dqgrxcjanVkSKC5f0gwaEuRh5Mvxedhk5yY+yKveiysSa5iLds6e5qMnzb
Ii+kkvRK9/a/Lu/EgFobP/NK8VkX/Ws9+VgKNhGYptbAt6ky3wmadB9EwFt4nHCDrKnpQwghPspC
KA7Vo1eR6hH9GrSjuVyOfLdhE3BrWeeX7Dc8VXuR/CSgyE2nugQn649Ilb6VbmtcNUeLTlj/sRGY
+k2bhRxb85yAltMu1aw18V5xXOqJLQLdv+s2KsWK53E01BshdGW9IV1cteBdjuxV1H7koVyuxk7t
F6IvsQx1OYY4vykFZqJlqV7KvjSew9jKF4ZTFmv+vBTN27q8L0wc1r1c0p/FlN8X9Mg52SpDXtQd
Obn1arUcVSu4qlMrKnkmZkl4w1ZlxGzS2mGEQdgurXv3lFiJS5lRcukN6pfROexS7O/2LU6arB/q
4zDJ8cRBnTZekWG9u11bbUVXOG3Q/OlgEtSao/iMSNCQwoN3Cr9I8ijwT7NG2Wluf7w3RfxQj/Jj
kJvqTrTKUeWBatsFNWDumkWQ+ywOSDrftN4sKCtw3OcxUgDT6Zq1LKdm47Ji0XPpmx7V4OK9PF+x
uhouYm4WOM48HBvpfjctmOLOFmg10qzSM2AJ9Xn8C/aeWc4lnPJmph60u77uIE+UjrnVw9cUfc4v
2aVWxTHqd8/PvYWVmp9mAD1eDRO210FUk8TQzZOshNUV15ryqvjNvStNW/bj04y6r62TGBTTpi7b
hW9rD/mGHSASOsqB7YMFSLJcBErwLJdytmFBMyKum4QeYvg+s1DGETC4Bs/scaWYZHjeZ9Q1AOwJ
qz2VlXZNdH14H2W2+oSP2pVoUi/wLebhhbHxeJ+l1MTU7BrZecBGcTqwpuHNOEIUefSlXupvyZAW
lDHWujST43HWymh7e0ykiw5IsQtufS+a4jBm1LCjDwESnuUshUWnEkuwrcVphAbHnItTcWW9Ir+Z
b+rKLEDBtNWTV/jU3+pW++lVfMPqavtDBtw6Z/tcnWu36XaewteT25lIC1vpG6mJ9lMNVRAOyjWJ
KZxPvKTx1k1rkEIPyPbbaelTuaqzoAI/e9E6GY5zmWovLRUMSWzIFyOVtZeeVjS1xFhHxY0Yk6eZ
01heRsp97D+vE2PKpIH+fZ3uAJRr/QjaIajludanZNQGt9miMu/WfA3kz5kGKTmb5Eym5M10YoLY
aiybJNB/dOiigM4mKvhgmPtdBKJKQQ/zrWBtlo/aDxyV+JfLxDLaNohOyEwxb50GFAxyTIWtUNnx
oSkrXwMwUPMGLSy+Cqd7x2F37vFzePUVwiZqp2QbpY6kAyKmiEWvjtX65ARfxe3XWW9mG4w0/Q3s
uEn4M015jIqzx2W+nsvUk7nhieX6rC80892z1GGdR1G/7p3Yfe8TBZqgnnzna6peqkoC8IXH840/
08XkwQcP3gUGG47tzS19xGkRFE9nkNqbFEY9kfMqnYvRVq6oRyQcoaWWC4IGBFHXaNGTQXntjTp5
AsGyPu4fd6os9OrZdGPmg97Tyn3pRs0hcWC2QLmD6iualcU/fzq0tgn/QpzeJ06dkRS+KryT1qL/
cShGMKDqVGqfl6889qtf5RRzoLLhkyUvHt1gFm/5RE40/CY/VH0g7/UgDOe51J+i0uqvrZUM1z4G
TAvC9ii6xMEAlQNwozmLFhHs/nofFRf4JSuEVq7nj3uUDo/vuJj4OdxWHALdHvaOX76KVsKj5KTk
HSKhqRQYgbq1b6dy4Xo6PJqJ5L0FMiaunqgoFgPo+uV6pU/Vw6ItDlUEG6gJi7m4wZ93/Uc7BFBR
qLpNQbqRbBRExAsFN81XXUWGYdYKFkderbziygPy0+mNXTEq8XaYguseTnJLPw2yVQxQ7cW3nHEd
N3CbfKx1X8K0ULdQfav5gNvvS2tE/sFMNQgwoulTpaQ62YtoFcB9V05R1vPRiYp9GWrFXpw9DlJg
kyIR7ZBcFp6l08wKy6p9WNe4NeUNlrpSc3MdDKpxYehegiqsdriLRXPRDE0j3qdqaswKOelfMn9A
KKTr1INOk60egH3bx7BGTKN76QLbOIKU+CudWinhjlMYwkiZWhjTw2YN8ou4MPJc7QLzZC/GYj2A
nmlJKzGW5bn15HqQBqbrnJRvvDqdLCK6lx5M/wt4sMoLgwEIzCa1Ev0m5qUDNu/Q4p7Fa1sdgOUQ
1K/fQDHWGjN9cbthiwGHdaFaIHsZ/fpNzpzqJMbsEBmwGvbRQQzyMU/miVOGOzEqYZq30FlRb0Qz
a4kTpH0vr3R8VPAKtvepmwfH/N+HYVi0cqccRDdA9JwItT5+TQsViqZAOCwaL1DhfE2XyqHEHFyK
x02sltevprhQjIurwyaUV64PGIiIjLPLzU7esRwg5sRXNpIeI9YOWmP3c4lk+qJ2Ncg1orMrShfd
qZhkByip5ZHgYqeOx8dh7D0ZUpUe71D4bZWpJQZFfzQQ/6ZC3CnX3aj7M9GJaQGi2Mck4ufBsirB
v7PI+9XmqNtI+aLU7RScinozPoiD7yEMb+/aR3G0mzq5DyVF+hQM1sTj+D1HnEpSmBws/tiZNfTn
yAKapAZejt9nWL0GBd/uvWN4xGNolmrxNEZyeBEtbFIXo9YOz6xe2GpkWC4UoBpK+LmuSoI8GCVt
emLpVxiAw2oIEm8BH9wP4U+i1NLaLFtFOu+5eWKRafdk8mb3tlI6Zz+xx0Oiq/pV3MfO+QJPtQvu
Sfo1C4P6BGwayTkvIboouBp3Q1T/El33fgyO1pmPW4z4IUQf1E7KelvogX6rZGABO3g90y4qGr3q
7MEFB/ysHQHVVedyOoh+bOJnviJrRzFVL7oOwKH11feYJq76PVf0J/ZQHLCTwvgL/uk3Fwy2pGTy
ex9Y9aZvoM+F1PaJfpjn47tdjvXGkItm5egFjLzW8A96gZtuXRT6ukna9gnEXveEga5v1/pV9LBC
wZK+K7CAGh0AuGGK54hk4wgmeVb7pCPiuyjs/++jCIIoPgrwwREX+0n0s0VKDHFriF6bvtj2aaJe
obJFFBaaFK7woFCSwH7xv4vOKrCb57K1SL5wQdoTrsjMei/GTNb7WLgMb2LMI1x7VNUKuFQdqE92
a7x6Y/mpull7C3EZeM4xMZdqCHHc7kVyXOmoT2NmXIFWj7J6I6ZihDeugZXAF5tGE/Cnh9/3UYdK
3CeMWK92AaXDlaKetWlnhNGU8Zyn2rMSdtpRtDy5JhZUw6aVsJF7dgK3PE3zxWA2zZcr48/5xG+7
pRh0tbE8WYMO/95HtBTDDB7t3t6ZuRHN8i7Xn/iS0p/AFRizcHCybV36xlOqqN55yIONGBTT/IlU
X3mE4x9XGd1zRrHaVVyj5lqzHqPBmD8u6pXyyXbV8CiucaUMh8jphfXpNf94YdH0wvAAJO/FNFvl
XBolnliR776CS/nllNr409dumaTBQs+pPFZsdfyoA69BraIhPuJrZlWUxriPMpfAmsQmKEMheQ0g
5M07yzZe3TzZeGkL/qFPnqvpUHodNSfQ49dpFifPjs1CQg2Mg2iJGVZRWTPH0eutuMppk/BQDs4P
qPQYR3RWxpY5KhqUWla3pRo4n2EFGp1au1e3idWeUUSArCrFMXAd76jIH2LGvYvSy+gk2gVZJpRx
8l6ZukS/ObI5SUMYhXLWtOdMgyIcxlHxAaG7XBSyMuyqSnPfuvJmJ2r+MXayu+naulkaQVQQg4wp
ionGikeoJOMWmudP2XTQ3VrGMtzPt6JPUxQCvmyDGtt7ogAwe3IJwqLuyNqZGBOzckAPFGYUR6Nr
tbM2HYwUdndn1OFK9FVKpJ2BSWhny7eubFzU3aOr0HA3CpSrWrEumInLc6TifOCTOZ9oSmo+RzMy
DuIg2QDcMGyjjYUdp5nuDYuE3dH8Manqm6/p5HsNVqB/NydztJ7M7FbHDojnxs8eWA9xT+FH5wd8
grP2mYJfGLxw1r+nprVWVE36ZbTOSvLk4sdgmtoM7wvjefAjZzlKlnkItUrZAd4F5ZjV3hXkwi40
PHRaxkLrK+vDj0GGK6HRr5WpKZG8g5JkvNmaa23DVgFBF5FkzwCEzuLR1TZGLGlvjpe+UGJoXNQ+
DW8j2VXRXUV+uJd8yGqi6Wnwk5M20f/Pi7Q8SkH0w2bvCU4DdP9h+oa6yOta49MweGeY+hiOaTn+
G/KHjhPMpdUN46ko8H2cuksMfTZDWVbLJoiL9zSCR5v3nUmCuQ9eycTcr+5VbAp5pjeX2MYqi2TM
B6EYCB7ohFZxPnh4PvkXt0OTJ/EYPRPGh1079UO7wQy4V6fgpud/FOMKX9b83U8Vk4XGGOJ41rts
XXRlid7yILsEUFp2jMdWUYO5NGW3y44Q0NBq4RHlbHTj62Uv0txl4Ler0a6NtUiOU98278jyvNao
3vdDXgLJm7LhGtU/1L2V6VmH5HEdBuNd3LbIomQJAgkp0/QqzdJu3OKjiuFRWWYdLkVmvR3dDzLb
HbHPquKJOgLum2465tgJGqgDttXww2jlcJgp2vAcRr62waGpz9a+auM4Qs3TYTTII0RN7axlXKso
a6jb+lS3lDD0YbcnuIqF3ldfFhxrrA7AnrN00LFLYT0cbSVzkPZlnsHR6hLnFuCccjac+CBakaaP
t4l5Mg3ZLcZd+O3UU9iCaiJK9A5ZSZ4+aKhfdBUd5H4Mwj6xnb/y1pA+XRebupDEz6xmoWN35fAX
nBHAwEFnvMKOCSaBUYE0t2+XXdCXz6MEIbqkUPHebKlMvjiyvxgUpSa8raHWTClYWPqa655y1Ua1
hrSKB/lT0Hc0uqSARg7kQIxJft4ffb2gSJNBv4qYESmfkTNEh4iSghWvS1Ir0up53rK/GItEP+cN
fjNCBKb2xa9UHhL4ASTVLBa4C9GvtP0qZdP/ppRVvtF0A81br5kfZUbItaq+8ynulzFcVcyNo18q
YHzqYgr841p4R4tKG3gCR3g7K721EwfKNxBkilMmcpoNprWDQfuf4/+Y+rheq5v263rRKS6/D5c1
8YIiVa92Q9yoz6P2uyUjC7HkbAIT2AVsCYTa/jlwJP+7CpN1VkBLvZUFFd8oYeQzvmjK2qFiFgJb
We2lsPJnGlj6XZkY7hXkVLv2HZ8Vc1+7V9HXNak0572srdoUl83Ji2DfxPB30nws1g2S5/ehNL/b
EJYugEzt5zTR1j4PCHarE516NFEi89wzl01PkAgVQ3Nw1aqzj0OOjMHxu4UxkIBM0X481YgkNhjQ
ZBt0N9ITFk0FtI+sftEiCPeKhqeERh3q25j3eLaZRnQ0pqaEuQJ02uAF5A8S09Z6Et112jvbKE/8
hctaAfImaRzV1dqNGLUd4xdluc5JDIou0ayzbq9T8f/S9924cboIm4iuUT6IiB2b1jWe1VTxjpZf
3aLetmaZ3IaTyIEXV5Vw1WS9s1SnJhq7clO6aUQxKk0KE6Sd5JIJB3AVvGhB7p0Un7i+ZHykmf8m
G4Nxq6pUXaEVy5YVf4Cb5k5KWquEc11Jxs0mOXHS8/Al7ipnptZdv5JK7dAYVvPcTgrPFEANAt8w
2g+TBhSalLcdY5xpxKiYF9YwjlkAXkWrG1R4EAmSS7twroiE8x06O/PiIwXgfVv1fylNwfYiTb65
eugvWduzvFFt+dTkcIHFjByqHL4ef9VEreaVTT4e7zTlYJWWuhgdsE0VfOdOGk9mEWCqXaXvVqj4
qMWiZmdobvLe6TZeNOy4GstsT13uk0PgD/Hexoa7ZCWqrrVyKGe+R3wE6Jc3w7ne/Mwwg4oL3uYB
zn5zS9ekU4iyc9fnfM3w+TduqoepFbjT/ArVO9wkmiQdnU75OmDI8GTA5Ng++muUl7HeY22ddkCP
eY99SGN2btA4/3KTaFGacvxXGhDRM0vETlRdRqu2YZ8o93K3N0deWFYT86nOVeDcgFt+WLm6ClVj
+KV57m4gGvOtUjMMnAfPORgGnFUJh4OZTHn1a6Cl4Q40D25BU7P0TRNbS9C0oqlOrgx+4hor9Gnl
K4lbTMEV+PY4SJavpkrAyNQLgjvTKIsh6pZr/hMSwYnXUVXgn+XRVdwpb6hByKruhkxnuA24v4pr
VE1NN26emeem778j6Gp+ufZWl+vqJ8ngZNZHSv5iUk6zrAYdyL9CcN/wk3Q9EOe9ysgl54NvZN8j
u8Tjz6x/JYWx7Qi0fAt9r5ynQTleIzWgqFtK6l2a+8NRl3HZGd1GfdGmVK1NsepPvJdZ/9W/eATg
WhXJr3UcW4gJnIx3HDXxILjddQ+54WI4KIDV0FoZFX9HZPztTkpviEaVYFtYdbmHVoNL2jhYISmS
yS1CHMTQo2mqAaIqG27ZP65JY6oqlMLBMKKRsxO+StmpQnOyUMoOaz/C0yfiS0jYxLBSYbTzGAnY
07FiZ44YparlxWEnUffbzOa7+H4wMo/VUVevii5GrzoNdIWLMCOt1A+AWe62Ec0yDG0ohAhWpymy
Acyc2GNL8kUJ9mTE4Q6L08FTptMxrdaZ257uI0XrBvsWerm/Eqf/mO/b54EAy9XRMUIjOvI2ylp6
JKeIpGxqBpg+bDSNh4Pitt6b3KjagqDJuBGjfFMXszFruqMYJakOuUuSn42hKJ6nW/a1Ir2KWwYN
fkSiKW7Zkf1aiKbH8uZ+S9GEDrE29MLa8BmUdwJv7lGOBaRMxoX+d5846yx33Bld2Sf3EdH5x5z/
1seCZVM59ZEMjw5M4KXOEwrCtda+NJ5lX2wKumIzGw+Pfr3vVZwL0EyIGexv7Us8qRJrIrFkqP6+
VC3506hm283EvH6nayRleT5H685v7GM5nSl2+HUm+tgqfY3+Me+/jSJKsO/3A7d9dKG5RpFq7eqe
ekJIRFTI2o6uY2cyner6yKpDnN4niLkk89SZb7c4606XikMprhen/7iIdIm1yxWjXgy+lVAoIJWb
oEWom8SldxkTz6NmQ2FZWSLTKVKH5OPvgSGyvBPl83Mx7dHvRDBmeV4gtydUbc/EcK2rR1TF3f4x
D//LYFcFw3tvGNa2dh0ZprPc79TI6Xetoaeg0qa2wKwHcubqy8e4nqeMi6mi8z7/3lZ1T0UXiAgU
6tMslM+pnY7fvcwsl/g31js/CLpnVanfRb8LFt8Yhr5SKc1nmRernndNKgV/RRuCGm/2elFWJvT0
wsexkdQjtjReD3R2LGpzj8ryPltcwuLSOUf5TTTI/XFVZ0grhxTXUfSJgwYQe4aEl6eK7OOUY1dT
8HSqkp11VQrkHTgKn6xU2rUdIHtQPy+ultTXXFaLa5xHr3qeD+8wE6ATrgo/l19qvJas9qVyW41z
NWrbF6F1/jo3NcCTiTeeKdO256GZqatOy1X2V4CikCz9LLXGOqhB3N+CcnKOktk9BaHb31jqehuc
EqnFmEalKouP1ej8EINxoSkskfboEmKMRcdypWjeWRtaFI164RzFIWlIcs8Md6jXreTgqiTaj3Fx
ZhXNBkMOddc0kdysaylwF3lKdNUJ83ZvtMQqZq4rNXvRtqZOcfZHnx2rlNITmWQhpoEQUXX0PrYW
HDCowD7I7r4OhgUuuA/HYvXHAAUDcK4KW549BojveedET8Mj75f5H/3invjOPg+wOraihVlydyix
uhYFPaLaZ1RwGjD0jFqtv8t+RL/BJo1SNFEgJAqJmLPVmPfoup/ZVA89bif6xD1/zxVdf9xd9T0M
uwpcRvsxkqhmBtZhuM3GiZIQa5GgGUjTddlkBxVNp7TFWQopdabFwUH1c54+lqudQHjpJ10dPRhC
w0JppfxkDi4gYiVIlUUohSmi+2lUZ/3Qtc6sGnmjoFXmtyuH4G3ASmuT6m2yFM3UNbIF8JZii244
fNOU8Kc6SZvEYGQ88SmxXpjjXkgwXgpFCt7QMjo7swVnKCZ5fYGPgV2oqBu4Px/reI4estqLyb3v
HkvS0VfbNMmn8Z4Q3VVilGBpsbgWF6k6eznp2136kKcfRWRGFyFpYI1SXemhgie+PJQOaND/6MmU
D9y+owti4equl/jf73N/ncp4f9yj6ykWo1x51+CYkM0INPv7UnYxCkVAjzRsOlDZWC/SMeY5keYN
5YpSEx4SClYP4gyTTDrHcXLtUWufndvUFuNBpdZf8++zxAVRQkYd1BnS3D9uIobvF4WWj/3zLmNH
tI+cplq3jXMjwCvtfb03yqM4DbrUo8KKzoEPJA8NihpQ+1ktGjsKHXkfYMy6MEJX2gdER2ZZeuqd
z9rGu3kKI+YzkXQU6cf/npQUQwgCvtKTkuav6q5Md7rTA0ihQLVQJzVpyf78TmC7t38PV3Indaff
zT6AU41pK9A2Bf5RtYgjbE0LI9r3Slh76wfJrdaG+wuEBlmW0+/m/Q4QjHpwOUlHUefYXZUP0zC0
qziUptocQ5xKB4yQMBHzK2kbWHgct2mjXdMq1q9R4VExIrky5sx/9zk8gzGvs0i8TrcSA5k1uUyr
ZBgffbJsvjvYZe7FnUQ/z1U83WLUStOVmpKFF8kq768nukpbT0nPNk/imtCi4Lat1W3AHovi/bw/
aDXPq9bFs6LocL1LAXZgSqR2IUe5NEh2TRMG3GakPOx33nRhLiaJU9cj8YgFbbV8LMTKaRX3aP4/
Fmz/95QqqrCvQ/6y6ls2PiP6Bq/xyrOLnBna8HQwu4s3GP2u4WveQJhGX5FZr0Rg9a1oWVE52bYp
xRmf88/eKFBV/+4SMwZVi1GSjPlmMEARR20uHaGsBpNh4vAWj5RTYmRWP/VdYi7jXHKPTt0qG12p
4h2+HwTe7NFba1ldXiTd6BZhEiQv44jBjN4a9mvc9O1eamT0USRIbGSaHLykTw55sVfSwMG7z2MQ
VPDXoJihqkN40FV/JrMxlmMjvGRTYjEMcICyTdwfp5Y4SDwFdrFWf7aDF4XIUINunTsFlnmmay4q
M9Z3lUexuRf40hoLPfvWSiWb1lTd1waaQlLaFyc4WYYRgX/kEPFtfK1B9ya2VZ9F697vOTv2gtKB
BMQ41drhAm8Gxk7MkOM4vtrAl2ekro2NbnmyN6dAA0lCVfrrx93lBBBol5I4f/RlFX6NoxYnC3Eb
ccOmaAbMYBR+o+mHMqZDn0b1Nvf9bHb/ERxZY21gKje9Ggc8syFTHP26XT9+5sbU0ktG+PTfv13X
DwBkEkTz048tpsNhv/92j67fv+HjJwh1m5RI6Jmb+0umbDcQqrB8eLxmaFkQeFIycI9XbQPpf1g7
ryU5la5NXxEReHNa3pu2ap0QLamF956rn4csbZWmZ+/PzP+fEKQhoQyQudZr3CVUuF+fUAxYBumv
T3j7tgLfRup3+nS3sVXDY77DpxO9xfjiE1YIp90vsps+YVLffr/b19LlkMCj/tenE0fLlrGTPBtU
1PRFiKOzJP0aqqWxuw9vkXac9SVG9cDwikdwRxPfVc6PudnYD6TKHivVct4g36Cxl7oALLEef83w
os1NKTllqqMvnRErAazTzjyYjMdUJSLnjy5PmSAi6xnrGKMq2rtoFJsCMIZmOMOtf9lCmq8JgK5E
PrQL/QarnOjHvb+jED/knc+E05YXjSYx1ysmmfak7xdVaCsPvpepD2hoHey+lo7hVBoKq9v5IV+t
aBTdTBfJembbPjqYdMFUFjkKG8njaQyxUeu8Xyatlf9R50bVyjGt6nw7yxBWxPxddSZOI46qdayB
RjNPdqLYK0N1Atx8K4mj+ho5o8IskCP9fb2+2oE+UOyLqAoRfNigIIG76nRtog7N8J+ZHFc43nOB
cR36R0utbm2iCm134qB95JPt++sg7S3y2ub2lQD2z9dymADj1772zlFz0/RUSQoE1sELzmLPwFBy
Bpoo34iiZcQouRcqCIRAx0nrU28nkvttCdvxPoDoITacwU2HX2e4V5tRHkLG/+sM94a4wBpPnCWD
hIJ+PPMhuUUjWfaTJVBmQttMOlaqIWlQ6r1oy3QeMevR6fdknW3S7WWBOR5WCb3s11f8T4sF+Rzz
SfJtb95qaf/FqDp/pvTa8C3M6mNpt+5PB7c/JfV75oQtWWWmZng32SrwKdn/bunKR2150hc/cWwU
wpr0WYXXg+Wao1+hLrE01TT5xOUqa9Nvrb0ltfbWSe1y20v8c7XMEjYszLwU9zs313AAqpU3s0ps
Fab8tdYmW9HSa87EOErJJc/UNhkOt1pLc2Y9L4IliIqUn6DmV8bMtKqJ90tKvGoUpifzIp3S2co1
jSr9oUB/aB1U+TbAV5yYqeOdZQc8CPhiCQHKNp5HalIfx8qUH0K5ehb1thdpi3As6x1PdwVOpbZI
c0t6A8+qrBzVNUkkc3jfHTO1QXS30/0tt4ayFNWsEPdd0ctP4dUYfRsamImVMGlzeJYrpokEIcn4
xvuu1+N9VeU1HOVpd1RRrbANZdcpXkZ80V8EdpsvxyFNnh2T9FnTY45g4075nEvYKpjYxc9EsW2g
XIWZ/FOURqm2UUh3juJINF+MB1TS52gj8y6eNna6AVlSP4lCF+VrlNvrqzg2Ccdn3QvkkyjxSVAi
dv3wILrGHSDAhlD9lvCB9JSw/tzyJ80x0syrgFg9G63HL1a2Um05BsGvujGBz4XCdQVQ2CDsJzqG
vfpX89TRbMZ85w4ZeOPf9bkxBRpaOeJBOr5EuK0Aqy7i11YaVOT/efOLopYT88SY19t5gLRemQO8
yEYRXqCrjy+NsRCdlNSJz1re8j9mBFsN4TOZCjOB6ZDYNkjnSy4ogal1UHg4dtZoH0XrSP4bHJL3
PICuuhpafSrrOHnVFTvY49teEo7noKwds5UJxmIlDjJyWQLlG7B4wGFlj3q/u/IiaJhiEwpfHifA
hyeeLHtEpQaWkOgoUjCjV5aPIWGtIWrUaxNpJWrLQbTETC5YicZusN0zacdbSVSVDfbjaTxwC02H
O6S090ptkPHqcxKQCKE+S40XskxgJALBzjaEXACC+adiVN9QdgD2E0w0cd3KL5FeGGvTHSfOXI/s
ocQr22nM6rFWdWeGtHf+XlnQp5Qpja7g7t4AXfpuukU+i5JMfsaik1SLrqoEsnVn06EQtXWkccKT
5MESLdnsuYpZmvGn7L4TX1vcRirSaJt3rf4e6TAVTIjhj01N1KuOg+SoyRmZu6j3NoFsuWff0rKF
rUTJa2BKPxLLMj7i/nobB9Orq4TVyltjdDXgq1a6Oqg+LNxxxKWpj59HbK2eAvwgntoKJ6jISh9E
VVjp4wzWBsjqqbFokmKVEU5filaejdGh1TsgolNrjp7yU72/j0U+bopqRfVBtFsOhoyNxZ9Mekud
pn0a2mRRIOD82hi2clDcAA/LqajlhrUy/aZAuruuXlmJYeUU9dAnRGvirkh8tI+Km5QPUKtu1b2Z
+Ps0m9DRU684456DPtKvB7kx9p2Eg7luSN1x0qdYyJU/WcSO+I1PdWIDFKE/xtNmDGtzgaUTXabW
DuneAewqLaKsyki03ptFnWhFDg70VGru5SoO53ivu6fK9KxjnVkYJ2qj/U4Iboe36PiSjxg4ZC62
z3Aygy/4A+MtEdvvEoTmRaqO+iFolfCCTaECrVe13tNweFUwn/DIbMx8N+3ANXbB5b7BYftYMdHZ
Q2Ys7FlkO9F2lEx/JrrEgfWrsxeguqzL6RET2sydmYTqZoVRV9z/oszqYlUkfD2BkQ6XCkGz3dgB
5RHsgHaIv5cjykqCOVBTAtLjo+YEq2Bwgu+y2QQnwQ6Y2nBnDE7/H8eJUXSj39pKGZzlEaqAVJGI
d43IecAe2nmwK+AjtnkVNYNM0AeZnHoh2kSdader3qnHsyjFRhRtqg7lMqxymZKabnVBprc/htNg
mavaqxEXqUA1zAcfjxUkNBMWJlptPqjZaF9jC5gLbaKmMg1p6cJnX8RZhWpjGIVLDQLIUQGVbZdl
OA/DqHxRsvTXnqiDZtU8Dn0+B0MRfHW6n5qZlV+s3Ey3FgS3pah2vWDvWI1OspenFdYxSBkkXfA1
HOXvUPbbqx812WnQcAgX/atUQyois7qTo8nJ1VX1D1FvOLnLPKAwka3hPnPs4iDqebbWaGcmzTY0
Eu9LqJOcny5H6iS86ZFgW4siV2f8vjpcXPtlNl0FCjP7orF+XR1u7v68U91VhZRKiHHqR2EpZyKy
2ZcRd/OFGfXy0a2dYl9kiD12XRA9jy0QBeI02Qds8HmEafi50dRk0eiai9SlhwnItHffJI00rM02
Ojhm82e96KvL+ounY5/atvpeiU31i9sX6JClkX/Ezhx6vOxmSxUL6ddejc9uYCs/Qi17ABWXvGoe
H6srM2kfamN3RJ0C5qjuV29g5bce0+gfipt/xZpLf5ZLKV3ZOcF3LajlU4ej6CSa6X6NJG8puqJ8
hKOTk1dPGezvVYsN7k6Gyn5GPQr/VGXgJh70FvHxwQXVNurWVgudDQuMSIgFvY5pWc+6cYi/Gnnw
LU8q9xuRhFOGQMdHoY5Lmce+P3PaI6InWThrTORvYIzMoH6s9CwpPxxfvmCm1nzT2uBjbH1jI5lO
t5JxHnl0Ae9l+SNyEdljWxYsQAdXWYm6dtTLM8SxTZp12a0HcoUert06YQwc5oYsePDT0DnngQGK
edqDiV8tmjgLlrWNnMjSR3GMX8DZlypJaV6vrBuNInq4tdYuvKTQrgOc3hEvIt3dMM5fh9zq+FZv
h4jxfSVTlmEf1KvYbqVZKMXS2bU7dR8PAOUiLyvf2/AF/LH1LS4bd47YuHLkBzOPOkLL83JqaIbv
CTzk99DscAouWQeYAxCVXO6QV4tC69uo5zAyGv9L3kXtKrBDGY9oA8eO0McyaurRt+aTBgfzOUh1
b4M+qA14zyyfm0R5FB2QJEpmiPoBOauqcq1KgcpXQL4IKCbwuuqLBSZ7I8VJvioxgrGayH9B8V/d
xrrTLe1eNr6aQ7MIrHR4dcte39gqviGivpS/1X0QvzXYua0b4EdrxQnMr3GSGF81m4hCH8vWumi6
+G2Iv4m2CI7zimW1tsGyZXwdtGoh6hWDhWpYJSoxL6yqCShvxCmI71iLQArWmhlL89LwsTpjLbEX
e/lUvNeJBt0v/58une7o8CkaffHp2B6k/Q4dexwtkfgTmzIEp1wEufZHXZp02ZmLCNdkCvAi+t05
nhrwJ7DR2TZ+fKpXayi3vlcfP9W7XpYeMS6ft5E5zCtYy/Ou615ToyqvxcRctNHw2f+ugvVeXTGn
uVWRZSsJIsGKlVjW+vqgLHIc9a5eZmjLWu8RPGkdZ5Vren50WOltYMX2e7nm9yQt7m4908n3Sea3
mwqVz6PhoqhTRzkZDAkXP8zu7YsfVmgCuKX3mCgtCrEhk9FQlU/AALJzaWryylRad5amBkbAorLi
ob9BI4GVqWmmZ1En9tzYMXYwg06ipDmhh5RR4hfHioRUEHfp+VYXlgkWgokcL3ychR8hg3u7eiwB
sLr6ULDW8+cAoLuraDXiulhYAfagoqhFdnfIh+xbVibyY6WXzQmxxUPsuaj2qmFARteINqKo60o3
S/PQvbUG3bjWnch9IHvqPdVqsxC97JH5S6kzj8drHUFS1l77wRjJE3ZuePBLvX4J9HIeDRpyzBaR
wlFvm6UoNnX0A278cLGTNrqmrD2NOgYk6ujaMjeLGt1LDkpwq8rImGzkDH9XyzSqh9ImCqzHwbGZ
VGmj2giOLS9/0SY2XleXy0b1y6VpKmMMELq56IYprz0QJNs0cJOz2Ch6ES3kwsTQTsvSW11Qjwls
Jc/HBdQEzjh1FnViDwZnuZEbEpz3Olfy3QVqL8oM5GE+Ltu4JzcyafAkTpPsQkhN65jyheOQs2ub
hgeU8+yomvsziHe8MOyPsHB/qk0vvySlNAJLqvxznVX2BkX4AK1FUz91CvzdXMuLFyXMA/IbRfsB
ltfQNOenVoZP4VNayjpvqMG8berEQqGuTa5FlGFp+n/Xt1PjpzpiG9isNLPY8H8WhlepJwc8M5QM
eVzqAAuO2agpYCPDDwTOB1RdhmEv9u4by1CStRI1sKixd3Omjc88BNbjtBtq5VOrkiG+G72JelWC
py/qbp1/9xOt9859qRTLWNbdjQQbbY3Z6gDayAxeVUWS0A6UjW1YecGrHyXvgelUZ17cwas+ZcHj
6sVzrZ7QcPIoDhmLSt2RMuzmolPMChbkF2wPorC8UwZeG2MHs8joLe3ZDHVlkURDdY4VNd4ocpGA
X9DMQxHG8cove+XBgiQ276CTvHWj9UCQfQLyM/0iaTVzYbIHLtMQX9fKOXTH+kGveIMkhSIfFLRq
d6kteZuxkMdz7qfDYsDI9KXrWCXnX3jmJAfdyEkBhFU3I8AlRwvgrfHBm2hSTgMVcibKYgMkLwTh
0Ix4NEZ/tYgxRHfR53aMKKsSiq1d+zZUenL1J+lrpe+yQ58WZ1EVTlUgEIxj2NVrUSU2na42Z2IF
M3HMvV7sqZMm9q2OHreuv8dHGmx9G1BOiNMlUXW2/TQ7iP7yGEgr1xgrgFiaszYIbO3HIix2ddY5
hOAb/2hXmrYCExdd0MW3FyxchsdsMGoSxloxvXNzzJk0b2E38M70SFf2KLYgYpBMaiFKWUcrURkq
qV3cdm0PhWaXaNqwlwcVCJrCejrzmuqx7WKQ4LpLsDqRk7XcdAgj9rm+HZKy2KZTZDJEkXE1OmV8
ySURyla9J13OkrkpV8UXfIR9dEIJLbYIk8LmTJkqD2t3WkTNABYu265AaszNrLVlDzNjAny0hRTs
WIDj9zYVLb9xZ/AlpEMYJ+3L726NBbrQ7mHMZL72q5tbmS6mZXRzGE3Ui9HMqRu4lj+7MQsxwQmM
8SGq63ItxTbJ/WhQHwPTLK8+T3Cz9o1i7qqQAloUCXalE6uPlpmqm8wzYPJPnW3MbR5TqD1TVz1P
srkC1m0juipyHe8aCbi2KOpWjeGlU6ibziIlhGyQ/Jj4KGsajhG95B6rnmZUzS91yGSYn195j0ak
JPxa+SGlLXOuGKFtYhUzmzBXOPPKNcsMTFfB0yyrKCmuklTp86qBal6GLRpNTULokCTAOyTyY+Y3
xC1Ce+OVmf2T/Nyz24fFW54Y+dySCv1BAyW3qtFRPZphpG2bIdE2WDC0JzEiUj8polwuqtlt77+X
GbNT3l1T7Pg2YpGA3plG1Fsnnw+TSKEOLGor1jh/twr6VEdGrNj5CaHt0dj4kBTDTO9THHaGZJmg
P4RKt6TlyTWo8+y5aIrnrNPU0+C26TNXmQFuNIjITI2jlCF1Z2vlTrRaTRWi32m0G9FK1qNA3ck1
8efkWMKwxqoi1t1XzQkMTQH+XYvf7EA+GJPrimmxPPFc50uqm5PcaNCcnLACmNkqLsvzGkJYVLSz
SrPqj3HlelL+UcZxD0AESSw5796gdjgHVyp/beqmGpZxFmuzTw2fimZZsdqCHCnqxyBDO8TBQjAZ
defg14ShEV9n0RoarPCLoP/BjAxB5r77ifLhC4bi/hcnQScYXlF3DuPe2FTwcuC62Pk5ISG8QGbb
XJv64Mx5vfG1T5sGgsHeVGx05HoNe3FRmeGKirH0EJGZNlzeX2MwC3RPP3RV5T65XjfdKGqNMSPF
pHXKZdkYWF5MnXEJMNejpiO3MRX9xkHHGTPk21BW7jQnX2qexaEjq+IHBI/m1tTVrJtuztQnWMWs
J+BFemO0yGMWnpkm9dprk/D4qRasG3p/BiS5x/khQHTAWOTR0H3IufKYkmV8d1uzmqmW6bzgYDbM
8dxNHuVGDpYIT++dxEIn0B/QbA3HbNuDxEH5RJGyeV22O6YaNnh2WhVLj9eSYceLLHLTx2TaDGQW
yDRcRY3segfHGrcyTUffN52jqmTGiG839GnZdJMFEKFOXoj2ciAinLXoFVeNewyJy88LvbdnqS8/
RRbsKxNJhvVA+mllumk5F8pCQjgonAiwdZZP1vHAWuWxwl8lVl8snY9nR+pZlGRC6CCvn/BUrS4K
msO7MkvLhZdaxtvQZj+sxEiuuVNJJ+ShSXobHfcRPg9TNPJKNrn6lvjND4Pv7I2XS4P3JbCAUGuC
OYrNF9zmu1MGiWkZ2DZIYsfCMlPpqm3pQbd20ZsccAvCYEgeD9wtX5WRByQ+IDje1a23Mh0Qlui9
BT8cfhitlJRNpITShgDgt6FE2DzRESAv0EP/xWVBITJVc+tVH3R3jdVJujaLvLn6Zn6M3UHFhkxj
6V8m3+UaZReCzv7FCotrJ/nhtu8Dc4+IN4qQ08aIz17+nhV+7c28Dr5oFrQ/O3Ula/K6Dwrni5+5
3bLW5HJvs4A4e1ziPGyYZGkoOKxw3dbP5dh4845YJGyhIkQp2vGjWd1EFrRP+awpzfiuTBariKek
M9fKc/5RwyqT7Vcfrd1vth2grNJBOOOFEq7NEmUUVza6V8cErlXqfvvdM4Z16RUk7hrtqU11B5ae
dPXMdFPriC0MFqIjQ6TO6xqT6S7x7XWEJvk+66t+Y9rSzh2zdKkMzn6Mq3YmE/QgENP0qzbQzFXm
Nl98K61xeLeDWZUOwTd0mS62UVgfOTcPUs54wCKDvnKkut4h/bpz4Def6DCZmcNQOKUDuPQIGEjv
+eFVbBAoU/ZShCr9VBVJErJiiW0sye0ox84alKPc5V96O78UZko0PiufoI/HZ4Sd5edMUhDwUqyT
GubVcTDKSxcC5cmTMNwHzkcoN+lBRnTCCfth61kooADvz/SDdHIbmIq+mbx1oDLWYNORZpqK0mCe
p8jWg6m23akxa4jrEqA2XQqDRSk3/l51mqNSNzaa9RPicAIm+g57TBF+RLkPRmpAvkDUiw1kLPD0
oosoO371lUl/ior28NzjpnQu4vC5VrLqRKCVO2nsyPB1Vfsi22k4g2SRrMug/WGTCbliE6wd+96C
2qj7wZzZRnZg7yoaEY3vrm1vAVceo2+E9enRKcawdYIon93KgWr1s6FSY0B1abvMe7t4KbSwWWKD
ma9F0dRMXj+Ogr6sN8J/c/Jh3tXQQImyaen+tmuxat27Oky/+QSq2Eee/kAqWJr7HbaLvrNLq+FS
DKFxthNQrV291B3tB+u6YiaH9bdON9rLWCeknTJkPsvgbSy5D0NJnQ9NWP3s9MfOtlD5iXznUJBm
mqFC1S76CPJME2JFHkiNu8Eaj4ATt/MlQcnzkk57pKEviRoXkDipEo1tBlGq63hWiqKs6slJUspv
EaieDKezpzKSW95ByEKJohV443GwCZbxnnsC89k9JE02hwZhPuWZnMwCYAIkzvs/3eTGqRhHGm9d
33z/OzM50UM0OLwettrA2X971lkoZQ9B/LNwc3vXF2g/2g3+NrBukk2gw7CCnwkzuUSbjCX3sNJy
rTiPdmlBtpQbYjjexamLbJMxVd+nNnk5n9t/wzuE5FyGlAKCh+MZUeZs6QaB/NCMkYXLUCc/5fG1
LJmATna917YNw02r4wgfek59HoIp+eLE5Zvqpke54E6P4h63deBMRLm0uWlhua41hr5p3FHegJXG
yTxTY9TBrWKrmIwGuHt6ZXQFmWnmpbCUl6pcmh92njwqAzZBVSbLl06Tlp0R5j9Z5Z18noVvXssV
dn6UIdEUNJtyqE82t9I6Uu1u3Rv2cJEt21ugAa2+yiQoVTMJf6bmkUwW0HFu5ovZ19ab5aNzWrRK
9UCCqVkVcZ2BdSnBRhPGYs5VXbJKb+ZpZUXfiqyf+1kZf8h+iQlCGsTPJtDAVYv0yX4cNVRaDLC8
vtMp5PSHo1rr9pPtOAqP7BVRruI98A3onbZc7Fy9s8ATdh+KF/GgtC2g+EZlAoRvwj1SxOGSyM1w
Shwzn7WG8S1Ucu8JKuKwURBOXSN66jyzRkcqMvW+I2MBgDBNhoch0TtoP6W8KtO2eUUXdSd6BGY9
wlojPqd2VbZu+mojW168RRPC3CrkHw78lhGpv9o8Iz3hLAKE/JdNT9B9UIPhkBL2nfWB4z4Zuk44
qOx3E/ak01AILnrQgn0dHwOAejBqynpZGthUe3yXCxPHzy0vF+mlCUd/Zrc26e+ptWpsHGcM/UmW
Jy1SN2NSVPMiLYFUaHrbbZuG6PVoK+mbE1sfHUjTS+GE+iXT/B+YtacQoJ1ZDo56Do8PhQVHNreY
SA3rvo3SB0+dItdZU303Ec9Kgkb5YJXzUciB9Vwg/bRUlOjNHsp8Qd7TuSTTBswySqrkjjauKakS
mh+VshhLMEu+WzoX0dFxTKD5IUnse10u9SbRXx4s0yiiW0xc6WLfxr4NFpuY6zTnvu0INkuev7Sz
PD1KXoUBwRgj/NRq8QHUxVcLwOQx0Ixl5lePSFAHc3VUD2Pl7PWEOK7l2Moxx9R9Pg6+sjDqut84
caVu8SEZzvm0CTbpQMgFlEGwyT0nWOhmo76aA3r6Zd//hAw3+h0rdmStnkvi7bOqdrJlh0ASj8vY
G3dkEOa+LhkYReXaRh4AscWFqRCr8ayNG0npnL8896sSf/EdFRkYGxMYTc6HwwhZdZ5opKNDU+sX
nRERoZcHC0pd07SzqG4eEQtKNqLuvoEV9leXyla7ZWd12ozZyFEnVfBqVx1hGEsPXiY1ykWbGNol
cnxn5UPOdhNjTUZqPEAwSjeegeNNpxYo/gT1sSu15BFFBebVuOyBvdL7rahTEqAvqMsCB5XsC0sB
60NRCUONkx2Z/eBpzJJxm3iXJWnY+Xo27sBj8+24ZDACSP2HBuwRE8Hoi1SRdugg4S5bBJg3SdHb
VxlDU9lSWxY9OM3DeyVWGrDG8YNmHntJcAAznG6DkYCFDcxjUVijutB8x0XcpXvwiIY7hkkKfwwl
81iDUHThq12lzMuuzKUntjO2EaPJrMkDvftsYgSAuaHPJC+uy2dcvgiiR/oT/x8TjM4chff0YjeT
k3LzbEFGvhD5TG6bgrz0okAhbDlMvURDWFTuqc6/iwLWrvKShGm0sKxyvKAw5cw0pe7Jsmjj5VYn
G+ZajW0d/CtdRAOrBf1sAJGcavIujOaygYF7LTXloXes4tA08a+9GKkFFLqRYUT0GpCy6HPb5UnE
/yqW21XMm/BYGvgZS7KRrxPFcWFVsuFv4Gyb2iJ+n45HozR5ASThtS6kiNufxyIzWAsPXBS6MTaB
QlIa1lXU1XZGoLFCtjS0VZZJlUuSjqguqL/1KKfpIiuGU4Mc0EVG2WCuub539bnqNaG5mGxhh2q+
N15swEQHbrqqUxboCuq8pl197+Rqsq5D/a312+jotz8IgpenuBnylWO7qMUEOBBVLqKbYg9NZWRy
xO59U1unvugHQqfYj/SmbGI0YaFXLcVvLqooXw3sLWaGLtUvPO+VeR263mNhlzi1haV7NmX+FEGE
aE8Q7c0GN2K1MXi1TEWx6RD1gAXpZH02E01qT9w67RZSF6sXrXoIhDiTbMZ47/AF37SbZMJxW1hh
pC9GSCWsetUp1IeBmxBYEpvCV5gW+GazUjxZuwk4lXWD/Wqvoi80STiJfh2+VuhFm4coQ0cgD714
0ViKvqsD+PoOYK4nxTerB5bTM7lPsieUH5fAJKXrNFF3m0p51WKnOJRJ4N6KRp4k83DowhUCLnis
pG0vLbFrldYxMN2HSs++Q50AI5Z23Y57LZh1ZKquRhaBl3PicW04LoCrUnrx8bZ66IZkrjdl9eQN
Q/mUJfYlR0z4lHtS+eRonTFvh6HhCUvRthV3TYoiXLi1ezKyvDu2+eCeUuzl0ecMX70kLLeB7OcQ
N7zo1YyITRKHDDaiNYJHDUaeVJlodSWMq9JIepRtXX7g/bER1b3VpofYz0A2sdAEIDn6iDeQwTS0
Kl7AhzCfjThCwFtFOxxGlfmcVMS+AZrJC3sqGoOsrPOM17sUWcZzAksJSKgSL8WxqtN6axS+m+Xt
2AbkMG97DYVfOjPDq1bZ6HropDFU1PYBou3wv0RRxaRyiTK/vBKd0w5Muo7s6K1V9qKU0I2fr2/H
9r27QPBHXovOGmSKRenb7q01NqtmYUGz34jOctABemqnNKw47+hLc72uozW40Y1hOe259QZrlQRj
frCjfUaEDo7dvFXk7mli0jwlZf9Cfs45ZigLbFB4QF1f67tzU8dbKO3O3tIk1FhEXa28FyPMrFtV
q3XRSQep4Mq5GiBdmup7siM7u7O7s+iflkG8YP0cYNiOu4mVdkzxAvLEchhjW0fuIlH672lutO95
7qsYo2vGGV56uAnQjapJh10aI3puZKzCTCdVd8TU23no9N5rSeh4paFzsBKtSoXtR13EuItMrZkO
pK/K2osX2NpL814VibdR/QzR8o6wXZiY5aKSinINmpn3lu2Nw87BpsJYhob112487epKUqjzPzr8
sasnSr6KJraXZzxgbuu9mHw8SMvDQkIG6EXj33Z1Y4yIppJkdPo59IYHUQrHNDsVoPNECYyVcdBw
6JkFk2L6WCLyZPc9eufTqBh0aqtJXWsRmpJ2Hlz510aXtpYE5fBezYQ/38UuYMqp070+1tFc9IfA
nH9qyLxQnhVuMqzvnUUX4hGsdUy05n+fzm1ZMBqlojxjTLCC3z282aPpLsba6Q6DkspHWSXc1agA
B0PWyP6A2EQwOQqJTTHZCom9WDMmHQyMYUcLRyFRp/zei7MpydxiT/upQXQWraj2YvoxjSwOw/PX
Q0cBIYvlCIj6NmpFbBnYE0mpZgaSeRENY7rLquDXBm5guiPyne7E3r3h3u/e8Knff9DlPjxwMwTv
xfj340Tx3ud+pv+gy6eh7sf+41X+49nuV3Dv8mn4ypP+uvx/PNN9mHuXT8Pcu/x338c/DvOvzyQO
E9+H0g74O/rBg6i6X8a9+I+n+Mcu94ZPX/l/P9T9Y3wa6u+u9FOXvzvbp7r/xSv9x6H+9ZXanl8y
O9QyTHsHpnbBdBuKzb8o/9EUVT5HpeQIb0fdyo0eZX+Wbwf8cdjfnkFUiqFuo/y7/vez3q9a7nCh
Wd5b/hzp3433787PYoald6eHzM7vZ7yN+vl7+LP2f3re2xn//CTi7PUwXoyia1f3T3u/qk919+Ln
C/3HQ0TDH5d+H0K0xNNP/qlONPwHdf9Bl/9+KNspkc4ttfdBMoJ9I7WTQiJgs338eyNaomEodqp2
EdWiRuxV4oB7X9Mtw71oLkkgbZ0YWzat8x4yrdHnXmXAraoN6ZoFMQJqdf/EKhgh26kU5zAJW/At
U7s4Zgx0c0f2/adoF/UuOlGrsUQRS9SJTdWjlmHqgMBqxPYPyEWfEfWIz4UtxdvOdjB87uD52mZ0
26BQGR/zFAXSqZcWRTjJidbAkoCzefLhViea1Uj/aAFQETlrkJYRQ+V+D885V+XlraOLquSiMgIb
nWQDfkk2YrHDyh4cJmaqKz/Cy9VG78aAP98VZ52gAXn7EHbPVBwCqzgXSlycFaXR1p5eAF0XR7da
NWzcAmTDH0dbvQMwOW3eEBdkRHFgZebYEhn19T6WGNrvtIqgpre/jRckRXMI0xhZ3r9OKbqlfdcf
VSYWt276yBLNUjeOXPaQmPEL8iaH+ptZPfLIUNT/MK5vZPhX49CtDX63PaBc7+BXk5e9a3CQqBSH
35uL/0PamTW3DSvb+hexivPwqnmwZDt24iQvrCQ74TzP/PXnA+SYTm72PXXr5gEFdDcgRZZIorF6
LXAinuKZp2zoQFW4ZUXRaQ7TR+Ecy8oJbwNPizzQMMJeAseF4Irk1W2GNC7TFGdO1hx6tNt3c26R
zVRvhzTLz39PnLUpPHax8vjXWnJoFfaFTLd11BoLrfoUobVZHYJr1GXBVfYAewXottbB3gcyy7k2
3sUh4wZvTi4zlaUidJl5W8joP7hukpI3jcyTbGZSZyeUkc2T7CGYNh0zJVtJZ/YWJoe+aQY5BSfM
KCiORmxWWfWeCrwMtbEQ4rGu0q+9omhXae0Rk9uCqTXW0nHzinDZG2aVlLce3MnYJYITJ3unlFB6
gNd4jV28iRY+ITKkk7D9w2nMhXkwdffbYrfBE+rwaeUFpzy+upee5cU8NAxB1Q1QmIh3/fa+bsOc
Uj1KDd2tfBOWE+h8InUGw5brn2RjFQWK9bd2sQ6JjbWgJoRsoYjNQLYgfD2hfDeng/JuAbMqSRik
Q6rcFrxNerdgPcL1qsDQsNFhRj+boonjsjvLoewtzV826vSgjWUjtl4c/08LLNNur6GP3q6A2i5n
41OPdxlbRBSQ9ewhVMP8IbZydlcxghLSQb4tQYMakVohTgkvrXuiFGDOV3IM9vTV6FjhM0IL6k7a
QY95p2XGEltLYUu5jJy7xPw1LIORagyvPc5q8kXpck4ySgsmNzNOniIAakfXIWmg8g17qXrjICMo
4PLYc3vhgyNg7HlBdV1ppzWQKgcKfwEn6QWcpJsA9ZRzaXP0KLrS2AqP7C0xckoz7pwR+aYlVJr/
NYwkRGVZKVXnq9+30+PsWQ9mmw3PFRvuU2nq9Xaq0/xbYFocKQGwInU2QfImjqDUxP9cWQBXkwr6
tbht/ZXSTkcJNpYoZNm0jeuvLcvLtotNwpZzquq2GfittXTc4Mm+58d7w+Wr/w70HLR9coR58fst
sKOKu4lgzEXgyj95leed2Lma+Up2ZQMXuwWEoEHT/matqYIeK93aGUskZKc+MpwihnMjZGJFI6e7
VRsBsCQtUNrNCGNoDqG6OgctsjlRc61LeJ9lTzbllFFtm5ugOvzm1ZG89dIAkANMzuZeBquGgRx0
EsKJ2jrN/Zinn2LfcyAfToGcKumEbshvW8xR1r10hKL33+zZmH9K39ZI+mfSluVd65XJBe7/5NLV
zqbxSH1C6vVqks65GmbwJI1WHiGhvVNndxpWMqYZQFBz7okyfO4l1AeKtbK+baK97Kad9dON9GL/
ziZfKv5Vwgt+J/sKKdNxNDKI7kzvlIlmtDUYKZex7KETjC6J3Rz+tiu9d/qXbbRC/6Qg+oSmu4i5
rSqtciznyKafKD1ZS09VTeqBU+XesrUH0wzLTy355lAFyG6nofmRrEdrd+WnIMhVFNQHcP1q8UlD
Qv7eGuwnOSMu3fRSlzw0libZWrvjQmNScn0O89A/y142lF+nwLV3cjRMlX8OGiDJ3Nx/h8RvvcU2
ADNFDcdHfUJ4F8dtslxHrvjXy7VU62zyNhOc+H/MW4Jf50YqKhROtFPDqNhXsxk8KmoNC33lpZ/J
3n2xRlP7hbi2Z5kc/bpB/JQ6SfvF6xOOdOI+/BDGLtdMK1bOdmun57/W6SD9OodDDd8NX+I7TW2c
46CU5J+gHVi1iOfcRchLTJcOVsBdHwO9BItg1y9xonjbFLaulUOinAPTLNkORtnddaLhsO59s9hk
iKZq26R2leNilxOWoQyTtrw07MOceGi1/bGkVc7vX2GZb8QcR7RZ9uBbFoVQKeIODqzkezlM1TK7
ell6BWCblOsuR80iCFHbCo0Wnq8RBS7NiMYVpFoDB+d/NAV6vei9WnB7w8mEKx40eKxltwwyVGAr
0mrvjH5V2FtjiEG5eU23i7REEyUH4ZNsOhMCCbTuH+UoqCDAWSIGETYQETnz7wiemsA/ash7a1Xe
bDh2DC61JEmq2pTHdr8Yt9IIdWZ4mSQhUiqCpPG/xyxzlphG0C5JRxwbwUEFqweDUGl8hCsk8bXy
Y9+gRPd78NtTKZWyy6mOohhGXPeMoNjGUDms5WVwuSoWE8y4oXAsttt1VDjMySeRLi6rslmWWhzL
tGWpJbhAsIl8bZZzXW/nJ2r9x5XLiftpTtCL0TMn4KyVkqLU8btq3cBVEnb6h1E4IcZw150GMlvG
joptnaNG6N0WRl9xrBKd3VqP7qU3KvmL5Bk05nLocDJ/NYPxjHCQ+lRP2576mAYkHZAFIXfuFsbG
7+zwmCN0cZc5sHCxJyqTjexCLD41K7cA2UkZar1rp3xsVpWhvobe/MtU2RsiwcEwsVeRQ7LsVDON
gPASpfjgUm189VtDe5449FwbiWMeQU1pz2HtuLDdBz6K0yVUYao5rG1x+moh+Xq0jOpHNasu21Vh
A9MYAALr6uMszmFlYwaaeYza9occdeLMVsZGlO78M1asuUyXPbmuVij1EZau9DwmQ0X9Os9TGp/D
vVkDmJG2XqNas/V8bz9XhXItqdPdTm2P2twYlOuxybTTLJu0AeBUCDnBlTS8cwl/AdfHKcj6154M
eRdtJNHnvFDrA+id+qSrEEu+qQ1KyUE5LKLizLFIeJamVqoSNhlHZ7aaCwr+3/qEMri2qZxTRh3o
MZKF72aMWnm2bCc43xaQnmWVOYfuevP2Nqa+4aB8DtK1FZU/OUotnziBqp4UJf3KWX9/Z4qRplrj
AcgkUlYioqz06qmIug3U5/ODjNeqGSHikRIp6VQsu3nUW1L3Yrqc5PupBuAIre/bC7hpdslyi9p+
oyzXA6mSlZ14xVkGgyKYj/pEpZB8fRQi1OPkciwJcbXTGy9dUxsXRwEeK4dOAKny3FKVI4eV5zQr
1UycSx4o6svrnL7XjIuSwTPuV57xsszhITZ+0HXU/kI4LSMn/Z6BwbkvRMMRpnYf6pm1HYV66WKT
jsws0ElIUPmRQ9nIkNCMnkbQiafFJHvUjI42yZllHc4O3ZOfQ/n79nK3SJ1ac3/0wLqKtyCb0TFh
UM/D/eAr7dli71nCNqC3Z32sD/YQTAdXa1voaTGlum1QtSLHsiuttzlyut1wiAgUt2q24Qz+uWuL
f0woVGo+k0g5aB1bCNmkfeCDuhLjRlX0m5Fyl1f3EviXbRYzOrvzXidLt2mk+l4Dl//30lbquRna
nn8sW1L6cjAm+BvhBUk3CYozn7XOG7jTmoh02kHxWXM/QorsfILarL40MZKBzpjmn3N/KrduQHk5
W2yInmt15RSqtvEEMh8p6PxsCeSm7EnbDBAdWLHwyKZ468khNGm4PSuFlmcQN95iOKo8M9/BS909
aGHWP+ia5W+GAcWbxWarVXBpSn8vTQNFl7DMCkpXY3LHozTKJoYYYm8D6BA8193D0thPcesXD6Az
HbaKFkWcRVN7AO55wSq21UtmgWajxHQTQ695KDmt/tQ1fEJNbCE5LJSYqf+lutrv2rMphkMLgpUK
Yf9Oem03/DZM3nSVU0HA3me1Xj1In2uW+8600w/SFyntCgRO+qx5mvdxQH4YhhfPVp4jmPIeAGw2
58IHkSpGGdQGt17npYgQaH1zlI7RCuoHr3a7A0xaPI+I4MXRhcpR1cwOwQvCZCw4tmDXBQBTlli5
OiJyVRKGt9k3X1gDx1AMbasEgb/zhhAegjQo7mWjWkhDzS0CunKIoPGroykbqGlUNdgtwbnwIjkx
bMKkhHrubZVk1Ir7INS97dCVCAS9OeQMayBrFysOZEymsrNh2j7yOvYx11CNEeSUqhDQQ5YLrWBJ
a7mMFzfChRBeyvHUttWhMSleDpN5X3D+D8tT0D/4hs73TfSM5BKjAXjPmfKrJfaLQWR9+APJAOHo
y7amggEwKdnira+k1OnHHjyBENAeB691HibRUJWLCnBNdizVIuchzCznwdJ8Z9+OibNabKamaHdU
OJ2lSU6VsdDYrNpcD8Eospp0akEQ3V5msS0v4/VUHPdw05y90OmPFGZTnJ6W84vNI/cmMzvykWLo
wkZF2b75OPZK85SYzj5Q9RmsSR+cUxCm60gOTSfZpl3QHKQ3qsZvsS+O6kHnfKz49soouFUgvmdD
iGgFS1eNlu+g5Yj2cjjHFShKLfQucqjVID6V/CU3wu7KnSq9TUKfBeZhmBq2Mqo0LGVV1+D55TB3
IOzUEdw2K762dlmgtAAd0LEpnXzPRdd44rCBKzlEAv+JbOi3IcT/DkfguHaQ+r7/K9aEJwAtFmLz
FJV3Hh83FO96m1adjXMvGtmTTYQU1dmpQr+CAx2PAtxq1RtJC+Emw6RuPhheG78MSevFz2XetS+l
2v3UumjnOlX1WA6q/kxZOvDIuuFJMQqN5xG0xyawBn8vvZHJfh/VEgMABsETyt/nxAcmlYjgmhzi
AyXgJ+mU8+PqR+qyG5KWsIy/BLUCw7WIVkqI/WeI5VXLUjcpP7UPsqH4SrXCD4PVlx8o5pzJJamQ
Xc5+kq7dlO1qbpoQo77Ft32xN0LLuuqO/tPPECQbBy29HwqulDxOwo4PGvG+E410jHluH4Mx+9ja
1W+TmJDnbnmp7Xh9i+/s4BSH86WTFKUtUomytzTtP2xTZv1vccu0OOb7XyjtuDHTIAEr7cO4M5lU
DIuaU70JdRiDaGSvLzknWcnxX26woNEhjPw7ab+tIKf8FbfY3sWUcHXs+D381NRK5yGDF373SssU
2fv73eQmuaGRx7rVfw2UKy5ryzgjVKxtxVUFpm40AtaDC6s039qk3FmCW1qOoTaJAA8DaFxsw2ig
YfRuLCZ20ijnLE3tOvGpLAflEeCg9dQ3+Q+lsIY7OSLlqu/Ym1mbnu/NE8Ihhygpxru8czVUcqjU
mOxYR9801++lTTZ9bkFy6erFVg5LZQa7W/XzkZwt3/+uDj+Bho6oUNM6tAKLfGd6U3dJksajTiUK
TopgfmVREtcAhMK5DsCgB+G97Fk6d5tC62BH/tOByhjZY996kXZ7zmJoKESIlv5qBg6S5BpZ4YaQ
Q4w6lznFRkGW2tDbwjK2njgw8H+kCJOcszYtzs4YP0amle3jN5O0V3Ydlqu/uyMV7Vj5oG+zpf9d
0Ntq0vbflyx97/fqbRnsATm5W23w8kuTRj1EC1QalNSYrCK7D3/mwDwpIvrFX+azATfWy6wV7cbX
3PS+KGAShNxPP0x2pd3bPKNt7L4r15Tuexw+tPNdaALP3tUhpURO44ybd0bZlY0RAFDvW8MHrgVm
G2y3Pt8t7gmK+27V+XxM6CZ/WxwR9LAosaF5qWbFB+62XI6hI5UjKiXMc1PMX+RINkNpii/NUG/1
Zio+SJsaQQRTzy4/bkw+otkc1UZb6TOFCfoTfT8rRrdebFnWuqupB6y+LDQm330N7fLbqpSDnSiT
i1dyDWnLPbhl/XSMd9LGw1G0rvSoPcAzcl+UExIfyCx96D17vMCbeYnFiDL56sMEC/8O0rR5I4ey
IYf/E6B8THaSsLSxvHufE285SZpaqq33MBv06xpiaOqExwkkmY8041jq9ynoeLOco2srRtKuh7Z5
5tnhJEeuOpugFPWp2jtIbq2k8dY0qn7v60iFGR1Mc9IWDqpxNad41WR1vLU9pbpGpcXpLNS8h9TR
jCv/bxfAs6N97G0OUNTeDP8zldo6gwyFYu7ePOVmVHwLKwpXXVipIDtSlG0yV86dCUPJyWtUc++Q
FHnoqYfcQMGivlhF9J0TrvqXE+9R1Ah2XGfqvUP13EPn6fa6qAJsdtd5q4Jn87uu9U7SaysJjPfp
xFccrVH7oIKFPKZI3GwMvbbvKJv/CaVCSAGFhqS3MC3NYrPhaD8Uake9ORHSroxT2cNl/XsatZv/
P8v961WlTbxD9l36NgApX4vjy1Y0nTh5lQ3FRpsYwO/dYpIRgT5pu05X+YOKWGmT8+WQQtAP4N2t
oxwt61Ilk8MFsi8olzp1wMqFzHL2XPUpxaLOV6jsvfuGE7apyatDoavRNR9aqn8tw34kG4TylOdD
roQO6QpZDOvraHVPQ8I3WBmbtTVwxsku/3zjV31HtSq7k5fp27oyKZURzKq6YdHInmhkyCzYWTuR
tY7m7Nesl9M9VzRorsew/06xyqmirPIlgNxoT315f6giP0bGRv1u8R075K4D/U7hFJ9GCpD2njtP
WzlsxrbfItSU7+XQn4d4o1pGfJRDTxfkVwhdnCculZ8CmKwoN4J6q1JV5YL+M7jmHPq1SnX1j6OW
vw5rkW+VQy/xfKjI+levHGYPpbmdAvVnP88ezK+2iupQaoL1bfMEdPTADsbWUCzhP7PJlF69yJFs
sjATRBb6z3gw8mw7OkfdJtFP2sCgHEY1bj3xsE5hTDVwCEShmXSYem7evPzUTEqURHRaW/q21Ae4
Z9/cXmUZ5UaueFuWytrVlPvKtkUqZt2nfXGykgydQORiNzP48++qBQmD7n1V5sHazloYnbrazZ+M
xPiOiGe2L4MAnE4XFBfZuP7Y3g3uvRxMTVV1m8VpKIG2tmoklsauGg4QGn7y84piQq/WV57uKNdW
CIZwGhDc5ylsS5ZmvLOXVR6Yq8GFfDJqO/IGhMlZMND2x7lH6ZLji/hLp8NRaVvut3YIuNElJTzx
PXUZ3dD2cEYU3jdogr5pZV8/mcaUnHhU0rZQPA/fEh6PU8P7ZpKp46S2VMHC6toHc3Z/ynnsA7h9
U3byOFLxyHlEZ3LfjawbJZk6PpmarX2lohTtTiAiR7l1lE3GVih0Sm5TYjcpm6ii7FNtKwTCc8eF
abicnUvp2Ru5CXVjIdeWB2vNb9X7JonV+6Lxv9RRoB3lSDbSGSf+aqA27rLYDV0377rSmCukKtXG
+2TPxnyx/Wha9SqigjMkc1tPH929HGaK9RFV5zVqrGhiCNoaU4tDPjU9vJO9ZA6zZiW7QeAmzWpx
qW7LpqXWQIYz5V3gaxfZv5XZ2h5sjvN4F4smIAuTb2pj+OwUdreXDtS3fKRPouLFNnMqDss6bPhb
D6CHZDcUtDuxELUQN5y7WyOYfG7jW1DHkZuG1heEWAIzLVHRDXxuGtvP0EFjFF5qhVQxeq6zfmiF
dk8DXJ67emwc2kzXP6q9/+qF+i4+TQPKcDwnuCtq6YLvs5Ps69g0f8Gwf2zijiQfJA1sH/2j3TjF
g0zkp3o1r9QgD89yGGhhuK1UqMncxPnYjDP6SMn81fbdcpe2I8lHz6k/C3tR6dNXSmahZeUrzPHO
ugIhdSrUMfpsuglkxl7z3E2wQGZR/1Oa3WwI96UxrqzsYLNHO8HcDVOz6Jl/DidlHIR8Ie5b9xYe
ArdCOhzy3Lc5f61zi9aQF8hXy5qB5zw61EHs69wZ7pSgGBC8R8rKGrT7Di1zEzFfbNKbqONwJ5ui
zp+VMXD2SRPb/kXaoAYBQ6OX9UrOAGQSkZ4Wq1b5nBw0zn9KxF/R+qYmqUyHXfJWzMUf0JlX0mtF
8ZeiUbvD3Go6VQ1iRhS2nASVdkSV3lugrAKD0scGYPaNbWySQG3Z80BT8hBStxxi7JU6sXclfGaw
XeuaugmC9ldZkspX0gqdQOpeqKz4LfbO/xXZ9254dUgB+JtNMGT85XBzh+LXZRkZLVXib8Lxf67/
r2UW200+/m1GbsGswm+XdxOJdxMJeWgZvbxXK9Q/BGZurDSlqTbkGIoHFMbyB0f0wBdQwGTfS4ts
5hAVuXqwnXehXtpO7IcOtylvK4zVlHEZ87utnCmXNl21v07ksqTJzPoQxQvLJI0chfFujq3AW2nc
Vy+lO2w1OZTzsjItOM5UzZ0aUDZOmV/f3UUgQpd3Jl+del+HC/7c7xeH13b9uSHpeHsbpipEwJQN
Qs7OY0baqfNIlOpW5T6mjWdewL2cpE8VpmJwIOowJp6OxFA62rIbtrXmeRs95jl8zQ7OXzX4hRq0
c4vhj3pvQ95zJ1fhqtA9omaz+MH+tUdYXS6OmxzcqLOurVWk3F8zjkC1RgWiA7PBNZ5N6yp7blAb
x6Btn25xckowpP/J/Xw+ZPwzSHwzw+EncWgbI1rZYlUZtywlcKGTUxan20tqcGVEVGVtBnHaOPRd
QAleWR7kEK1zhIAtSpHk0M2g+qi7JwQD3DP6Es6t+WsoHdLWe3G0K6cwhnkQ7J8RD+kKfZv6EY25
+jGKOfMyS52Kr2Gq+ZhpqDN5b5PB3AXbTTrA1iGHMk7ObWOePUwSzLe5f63XNGG7LxtqsTVUz89m
0b82XuecBx4aKIGHaYliqt8OIVleIYQAHacVN0W9g7sczgloBiutCjZyhXdduayMlh4fBhF+aEgj
zSriUYhvIolZZmjCt7F3R8k0SbbBQi29HDJ1cxtThere3aImL4DBwg6/v/NYclIh5sN6zvabOkEe
w1OeV8zaV84zVYU8X9FYSakgw8ypH4Q+unZKxjK6i6hzhX3eOMVZugvIcR5ih7KquaysE2e29iEw
hw+KMVBlDSvyypj7dscGavqakEWg/nT6rAdwIvANaXd12t/suV3PN/uQ6e/sMn4GTnKLN9NOuaCq
CCXLCH3SUFXXWqjrpgnb47acotMstHcHB2kBDQG9XSPEdg02Lgd+UeFGegOoWe98O+EGJeZW+WQ/
qEp06EQs0gfuyQ38T1CYzo+N3Rurpoa1By64FYzdxjdD65DHCPoIOnOTEle90Vdp7CXXPirTJxSX
7ivYxL8As8p3dtAoEKx55RePSmbyRyXFfmi0c+CPamJ2oUSzvkBdjYBQhQjQ4NY3U2CHEBRxkl9f
tFohl5YBz5bBMkY65FA2pUMdux+gyBOEgvNlCZQ9RVA6F8OPZXlplosstiGMvnbOl3Qs5l1tNIG2
q2abokWF7doGIdJqzXW04TFKuKw4qe7GzuAqnnlxuiOBlK3+j1lgqeKT4Rmb2yJyvVuQmfQvmmLU
h9iIo+vS2AUo6mFaLxbokaIrPJZoJcyR9UxKMjhK2xIie03pzmtf05TN4tAml2lkTYO91WfUHYoX
uxllt6hBdsDetDFS8/27MBxScV3ZfXPrZDgF/tSfPNV5baRNDqVjGb4LiSslXb0bvy2jzL659pHV
WkvvMvm/ruWIF1baMjyg2XyE2mPeR6MTrmpBodXC7A8VgFtuSsUzznnoQb0lqbYSSKMuCec768mK
SPb69aSicskcteCPMs36WYZAPxDBrIQAUxCU1mFMHYenx1r5Mgzakco52LjVcOTwS3CXC3s1Vz+N
BKaOKA71a9mapybsdoPSn+LGKr6HmdtwlzSUj1FsVpuxUYYHW7WivQO3xtlFemLdpVOJtJ0O+X3b
fssaJ/5olIrzUFBInEP39tHnPOa5CE7SJRuoH4A0qw26gUTzXPHYNOYKzd0fFVrBz4mhc/80lLUc
WYgZPTsjPzI36TYTz9obx1jZSpQ8BWHXPyVjFm/czG/3aWb3T2pRxBeugJ+kUzZj4H91eVq8kyPo
OJx9Y1K7GaukhdYs5orFPCd8XWxu0m5PIvgydS0HfnPBM4wg8elhyAZzIoYwn2ydVt9XKWxAUaQM
3IR/K/FIYRwtbSB2tsCXLo6qKb8h8+JAsUwWQMlCTpnG5EEirUAZ3ldtljxIEJbwNWIkfUEc3zdq
qq6mlqcOx2pLjgsTdQVWv/zgFGbxgWdpiiXyOd/LoXQYBXXCcexcpamx+vpOb53nW7yYFChCLjVg
05NOfZyuB7P9HntBd5YhnGS49+1sr5cJmtquVS6Sd41mrhKHh+CkjHoLquDUP3qZch/XgcJmCeDn
Fcmy/poNDef/akrRig+V595wqFlAo6je+75m8CH6zbqyQo7IxM001RO4jWNkf8RINtJZiIgl7P9u
m3pU+MaG4t5E2Ra2Czshe2oXupHtFGfueRzD6h6NkmqNSmv243+PyFhj/HONTqvQJDGK4FAlafvU
TMpnn/d4V4hRnXfhYR5Gba0oZvNkFGP7lKSfdTNNPkiLhcYISobWsJO+aPKcqznCkxQ07WMa68Ca
K/PK3hRl7qzvvw/cskNLiT+3jmfsGs+IjkWi2teOi4E9uP655jZXU65Ld5w9ZeuWACBRfXehw5wR
W5pb/eME9dJtqPe2/rHrfefdcPHK4H/Nzcn9HeC8zWa9vZONp8J8wE23gMrxt0321A7GC1LBPqcg
uQB4ThmyuirMkpubsRNo0rhzDpltzKe5hB1bkrJ3KCBxT3Kee21WDlPfAdXP9eiLWhlrSD/D7wAn
gYNF7kfdiZFILMHgJD3ErkZ0tQZFvyYwyFDcxM/kLgvK7c1px61ztAP1JaSkgaMe/1PRcInw7Lnb
9wjYbApvNp6r0GzOHH/0KznUIQd/iJoEkZ5a6daG8aLpZfckfTUEC4lShVc50sqpXLvXOeJS/gAH
jnueEiVZAwBAXmSyp0tfzcYauaXwu2M4O56UrJe+LWEV0WHIsicl/FQKQTARIGcmQpikHmF0kjN5
tI6+z5W1yyfHehmGodz3yTYMoP6eQQzX/4kqdA6nVlM+2f3wvbbq5F6OVP1T07XqRyB13SOHa5c0
LVD+7nxOMvU0WMuhng/ZHiiwvQWn9zmjPv5Y1XY+g7JX5kMJ6lpPSQ2porHCEc6pt96YwZTBZmDY
SYdstDK1b3EOhB9nSMPWy/y04RAF+aOugQHCD3dOjorW6HbsjOspuXqdqnPFTLUPMDUP66RsXD70
OVg1Tm1Cx2WM69INirPdVZV762Z+WZw11yIF7ZQwMio/OgN2bhJuBVJDIzDwibtUYQzI4nTt8KT7
QjM8M+Mfqe+vST12v7K4fzAho/oyT/xgTKMqH1ovKQ/9YJMj1DL9asSVugk1Duzh7P4mJ03usYSF
6KdjDdkqVPP6Y94jtF47fr+qAxTAOR/sYRTlN9dMZn1oE7t7JichtMbAtktvXYQBhzzmD+l0isB7
4oORLtkgd/4J/W7vIkeG3bhrwx1AnImloS7+51rSWSmz++daEYInpqF5F1NMlmvF+nOQZuZGpt16
q0tRN4ra13zdu3E/Ku4662AcasSzdavD/THDB3OAK8J6TrXY2VV9nmxb8azdxzXUtwpX4F4M1dGY
r2StOfdlpGil/jQmj3KiXMyxyiMKHgP3PPwIBFVUa2XeWa6lGuO/Xyn4WAYRtx4j8G9NoLcW0NEw
iXZd33Qr6fH66tUth7cYNWu0IziP4zI5LtlZBPAHrbTJ4DJag3E76zbaZsBYOQtMub4Kky9oz9VQ
myJkmejeorMIcK2ixacZijzV1b5YagjMuO383RAU01djhnvqt7mrYNqVZtX5p/mPaLlILnJ6f0RL
cxjH//EKuI1H1e0P7JysfQIb/bM5BT96u55+QBLyQYGA6JOpxxbFVZZK5WbN9qeb55WMgGZxN/Qe
1Zx+WAJo716MWBvXBifwF54mYV5Vlba4yHEHbnwQvFDe8INHa2S7CvNXHpRXdGXcL4Neo3ZUkdV2
yKfua3h2Tk7TKXd97+nbuRiaZ4jNB3jlmvFHURviwmP+IjG0h3V41eXe/NwDbIGfRAXjJT41qwbu
8Q87GmqX1izV58CFC3awrNf4CKGoJX6xi/hexPsO8XJ9+YH+Gb+8bsA6f8XL9/Nn/D/Wl++/Fu/f
mYrtyAHKs+FZP0OjG350sEDPSYo+jLuiki6C8N/KD6QM9B/op/9njE3nBMltzwOnZR1gD4p3vutP
X+Frg4qtVl4cHc7jStgRL56+wsizNt/sOYV2N7uIn12zP5A9aVcZgivnxkzqepVmin2uBsNBwKPX
N9IjG+lYhrJXNwZT/nIXcXfqwnE8LPZJGywyZaH6hKwzvExZon8p++ajy6nqL/h2M8WBb6ybh8OI
Rs16hIZll5ZeDbUfDXpa9Z0cyp5slIHj8sBsG5hQuCUplGiVc3uRTVJ67SUSjRz61mitoXhpN4ut
Njvy2HIcKHO8M8xgXsl5cop0TCWsstR01tD7O+qXfjaQequDj4VrRXf94Gg3+xRDcTKmNnKaKook
7A3Maz9A/5Kk2alyOlTUU9Bcey9HuBvuduWORC91cw6lyLMh+O/y+WmM2N54BdstZ3pCHWR+ctEu
oKS0R3xR2Ci7mRB25YEjsinzs/UHitump3b0oMAFlgHzsVdX62B0qShI9av02pGoswIlttWMcH7q
IOISu2EeJtu1oRre5zicXjR4CX+lyYMDk2Gwsm3wEbOoE4RWf9ulPLfoBbCDXu2+6lS4DXuU58Ir
FFBii2kMSPnCxDUeVCcEGaBB7KZW5UmORlIj97JX3Td9Nd76CvfYjaWnfGYjQCBq+KkaygJKzysq
Ey91Xo7Fvu4nHpkh1FtzODleLMq2crigYPox+u9+U6zHcjLhuy2VbaBm0SnRhvlDY8VQzkIsdxhV
y9u6bdjs3BHFWE0Jxk9tIggf2zw86nE3fprcWFuxAczRYcA7Vwl3FATwzCwaUSmpuGO8NYhAvg7Z
H8Unxavgo4cL6EoZVP+xcbo1zyKcmsQal40kQBNHDKmzh/SuzzfxaPBfMhzBrlmAJSYFv7XLRv9c
KkJDvEm8ew7c6rMJugRtKKWnXjIMdyzerqqW6ojcdfVH2fBwf2+oGlSGAdxlNzu0A6ZSPjQgtx+L
lMKUSJ+h3f49xYyqgbxh+HkxzZB0HlSDhPayDOekCNtwZ7xNbSCmXKdzl280HyHkGjDOJZl14wUq
/ipQ25fC0oOrC5nnSprVREdBw7Q/a7Bact7v7pBgBzeVkFDcKLqAK6v5sU5qT9l0/0PYeTXHjWRt
+q98MdeLWLiE2djZi/JVLJahE8kbhNRiw3uPX78PsnpESTPRcwMhT2aixDJA5jmviSr2SHlmbqZO
S89O7Ge3Q4rVCcbQSGBbQFFOOcjKrWrgwybqdjynfmfBvtHsdySaN4Xp5x9537zmlTa8mLbarxU9
qo84vPXHvMnLVa+3zVNXpt6KEnm4q7VweiG/AIzGryBf9Nr4EjjtuwLWBJogLdUXrG/S/tHMGvNJ
BTvFxzu9ZDjzXILJfZCDyvkrA+dBW9ghSst61m4VdYg3pYl+H9yX4dno3KPCc/er5aCDaQyAc8IQ
10komejSDX3ztRyh0OV24lwHlMXueg0cwAhS+2tJ8s1w7eILyvvJzrf9cFs3onmbS0ZyAC69aOCO
WXeoOl1/1MPypSXvuvXJBeyqWfi1cTXtaUYcbeLKDg+Y/kKCRMxqidmX/m1Q/ix1ZfwOoJS7H3zx
h8C1w51RhMbOqT312vhoeyM8Nn0HP4SAlvJH5TsJuJtav/g2ttV1Z2M5C9Qhy+vozp0VpOXBGyf1
CPYn3YwztOIzdjtzEJl2Gr5Qtx4xDww03mLbMAnaP67De2NhhIq9Wllkw8GfbFKLv5/Ktjzopjkc
VGgk/z5IbRSVsrPfDwcRlVwFAGMARgipBBWQmRFq3cmvQnEtqqG7RO7XyDSwVU/SIDv6o/cg+2y3
Edeg6NRdlYFJ7aEURMtYBOa6yy2NGtbc9lGZXXJrzpF9Y7hrovFYONu0ROVvLHRtN1WUpCGz26yD
NSo+9QT+GwPLrr3UdQjsX+1PsoXgbXspLIcMcxbraxmTh1lPAa8C7YSRCZeSscbTX1NNaQ63EeJV
T/0DGYoJLdEO7lYO1gLvmBn/WOr2lep9dE5UF5OZwLmmRmlfs1Q0Bzy1w4Vs+vagn3FTJIXXOdPX
WusPgw7SRXHjadcoprlh0aG+AUBE/lTZ14NyJfPUXQe7jA+O0N2F7/l/mkU8L/lmD2vxaJWsTRrq
ZosBBeVnPY6SVe2VNa+fYAQASvDerlmw2DaUdTWtnLs2UGsqtnl39ma7AiRix8e2BSU4mkr66vvY
Nts2QnWWhboAPO9r4dXxN1z8/EWXmhh79EiqxU6tYwYRAc2wu/QJuVi8sNrIvrYk/tbjAPwQ2ri2
acoaNgbAg52V6cZdx6J373e8jY463yNUq9mZUx/fQ//mVmQN8RmrRR6L7AKu42xmUvrF9Ii9mUp6
BEO2wXYE2iuD9op/QgzjkB+1jZBtE9jld1Md90U2i/B7AsZwO2FxkAbjwuo0+3mysMcN24pNtV/B
kNbjlVv71SsIJJwhjBzxYcOuXotkwV7Ifx1VKz8iJZIs5ajEhvNtJA62I/MkJF9WTpIhi6rX3UnU
XsVv2qqwQi2VFydwIUW6ZCdyvXsUvrJUx2MgTl1ShHjWDNlBx0LpD6PIvgtVRG+qBnwxjBx8ZTWL
umuSTABlLaQuUr86SbseHdF+23LKwliofd2dnZlGJpm0knELFrNDDr97cGY6rgz1sY86S9LpB9dJ
iscJ7uIBk+luUVZxtxvAxG2wR1LPcROG6FdoJ9kCKQswZT6gXNhsY/SJeUL6ZrQujV5fKEVqPSDH
oi/GwfLeu7Y84wLh+AsetdYsaMur3odZDHOkzMJNZuQ8KXsjVgBHJXi66pENMaOx70lTGdPKh3DF
OrE93ppl5+mbRiDI5FCW5mOIoo0Ta6p6UOMany1kRheJ7pX38pDOxZuKd364BeNsh3qNeZSdamqi
PkKObF0KzDwSB1RIY/rRKTHSjaUgfT+CA+NnnJuXqHONS5B35QmCIaqu/wrV81mDwqQ3jPbdZ3yI
FXNp1V2x0cLYRycaw87d7XLcEcHujOJ2KXlhLEfbY131f2r1hLb+EOQf6anuneZDiUW7MJ1yfHSq
yeUvNfsDO1t31Tf5N1YAFi4alJA7NQuohEGxk83PjluT4lXs1tn9b/HBbNVVhK72Sg77POQ5KQwz
u8iI6aSFsxpGrV3qpputB++g6n73IA+Bw1vr6Z26l02UyjUUf1HiGeruQeFb+IDMZbb1HQd3+XmW
jKGmCXtdi9yDHNc3EF/iydvcJszDcj3INvXkjSs5q6/M7qGq1BcsSfOjDA0OXrNdHZ3kJLB7OW4j
wa6gQnHSehJxo4ZzpVH1JGOR5efuqb8pfupvTMvwD6SVtQdtQt5Vjhjs+hvZLfWxVp1qX4m633gN
XsFqHu3rvBAGJi+6dyob+P6tK46okiDhipfASpizSBXWhCtkYKs9eUvn1eLhEha2+RKEWnTswaAt
C89yXo2g5laoVhG77Fy8CA/7k9QJlk0OYl7TnHhfp4Z2BJ8WbqMo6s950xRr1EbVB7L11tKs6+il
LEMNfZkUXXprfFcwhPij7qJ9ERsGzzZn3Ibe5MEr4dAG3JzdbNTZ3ZCNtzyE9ZPxzROJs2wmd7or
485+DhNrHRQTcfRXttqEbqrIjOEt08lKd8i6emQicCE3KIHM08ccWFhQDMW5Labq6gX9Vzm9cHRr
lQpk2XWq13GY3pNsNvauC9S8LYbuZNh2tg5w230SpSagsGbh19rCPVpueap+H3a99SciB8/CivO3
MM/LpVpr+kM2jP5GXrFn63G7oo1u60lJe8ynBit/KodBAO3Xwq8i6O71WGcTxRUzUBXfNSpe4x+z
94yhB86bFRp8Hr1lHI00MB+DHhhGn9hvvQGURUF9YG+iIv2o+gm7SAQKpkLNMPTKbig6PzPbO+4c
7VKi6EC1tssx++Y5ZYgBlecsK63Sd75Ls+8SxJL6Htdk8jVgqBtzGypYhMveIWaHFgDJXspeo4TU
bkMtxNtP3Cmu7qzQLPa/JcGah7/2rWy1BtOuVD2KsE7Oo2JmM1VteJoRZkWu76vaGp/Z6xcHX4+C
tQSW/RoP57gEov0aL1gv/Ke4HK8MRUVFMhU7NYn8TepqARb0RvQcdIaybWP0D2wvip97XSkOlo75
pezNtURh3zHyRJp7XVfHTX1I7idtLuI09TcJ9zCVLjn0PTIFn+gPGaPeSTn+B/pDGczkIGMSICI7
akFdoAYcahsIHbs4tN07k0EZWYn0t9Lhzl7rFpYnxVuD4/VLNQvokwRE4WwemnyIeNPmoBplpsAc
W/Mkz/T5DEH/86BMyUGGPuN5ZjXb/scs2UFB/K+pXiN+mqUH0/dqqs2drmnRuU1je5VD91mJApV1
GZMHH2rDTi9cXK0g8ZzrqmtZ4ML9g+dlLrsp7vgLf0zBHWzrlq1zdxsnr+V5kCabmbjyU1BRPWtl
T+AdWlGHyqoz82pXIXS7SNw6wHBzfoWYV5DXlte5zZ5fwSw6e5V6Gnkno3Wv1qTBtNOG6rtrfBR5
NHwTRWYseRvSM6VlcQgwCNvo2O2eAy0WeKTV9lpJXXaWWpe9WGoHO6fU290wNzNRIb0cO9VB9iLm
0AFlCvrjqIbZi2jTdzfqrROc7uzFjNjK86s6NAFfGzXhVetJLd7A8CFvFJjRKVLc9BHm0FnGhZPn
IDQgDU84Kr3ZfbEaXSt7wfbdvCv68K/pXorEWIiK+smwkv843QfU8mZN+W06IuzmnW+7+tJODdAY
RugtY5dsT2yM7AWcNvpSt68uokbPTVUrFz+hkJ460ZfWCJwDKZ4GT5si/jKwa92odg1ais9k4SpW
vdVHD4c5owpOQ4M7+4A+9K4esUhS/LFbNUEhXqbQ+rNIcKcokyvUZJbYMwkDvsYisvKTY5jDUTrt
Sj/eOcT3HTsO8S+L3h+hqsSzsE8jDwhr1e6rpHyIUKdWt3ACmp+aeMe0e6yiHspWzU9BXMEw9Nx0
ZZgmCojzIU3b9wS5lP3YlRgHjk2UnjUUx5eRbbcb2ZTj1LkjHXWKiJWR3S5QDdXKNRJQeJ0xPg0e
WYTIqF9xICypkI9iBRppTigguI0md3I/8FB7EU2yiEXcvJqGpR68wVGWcpbv6+0yFdhEy171dUTe
75VES3hME5zU4Hg3rN6jdDXWXnGoQ9VakdYMNl3CExyNgc6Cx8gOzDZvpzlC3TWA3CP4IbIkHdX/
OKjTvTHL5KxYezuLpq94vqNRtiT7GD07TQwyC6/Uj7QGqedZ3yNgCKSN7enRyLChHQbTvzMFfDak
IsK1YsO5F1WOX9FEuplqOvqI4lvPXZjSoI+0JbYJ28Er7D3cbetUh265csdEf610cZYvZIbBLoYL
iTUcD9JCnYAa5F50lmdWXX5XlMCmEPhLvKwaFwN73MVTUp+7QWHD2amiO3ZW3R/lWZtFf53ZvVDu
1BCoOAM+w78NxR29v/W23ayrYhUkJmPKZnEbpDsXK6tb2aznA7ov9ehVdhYzXCQPF2PiJE+y+GUr
5leWStm97MI/IFvp+FtsZSdLkOR2rTJ0lUM6UE4OYt2/YGInVhg1AW0KYbPLmDefkXdfK6pOuRiX
wlu89PR611G9XcgRnxOSEGkp1x5KUJr/ukiY8l9xQkR+5peRcTkr7hxz5cbYkcuOn67OC5rnMFKL
K1uJ9rnOnPtw7ECCzC1HS58VNXRPsmXX+XcvnTU5xrR7tnF0x2uymI5ibhbgmRel6fRAJ5ipIlqz
1H23O7T11D3HXTAuU3zy9nIuGW+sJSNz2sm5g8oNe+wDc3v7P2gojHgdrglyrkORa9MaarKRvX3s
CaCPs79eiQVnlVpYKHZ98eJZ0W5SdfvdMhVrlQB+gDwUFE/wBy+3OKocq5j9/FEdsubBMfWvMi6v
E4416pxuM12sDO5110zO+9CaGnfbpjoHYeyeLF1YpCE0NASbdFjVA7aSpRP0F1iY/UWZ6fkVj8lJ
dYGc/YgLXQQrCpeCFRojZIcvNMwqMhRY5pBfqIqLsOt4zjAruZOx1IyjBXdMsSr3TQT4W2MVvy5d
fdzHFDaf+ny6NlWPT1BDLnC06+7JsiEj4hBw7OfWLRSgZlKhOStbEXw1vMyT/k42Ry/K1n4SjBsv
BoPotK21ySRzRw28dlHMp5jHb8yqC+YlDLF2Zvdo4HqLVRMFgHBmHK42xdvUnQ5ZYStvDbdUkbIi
Z2u9Q2SUbxeIyLcmdXeYqOXPPCTqOxRiZ4dd4mgE/THieqNqj6LP8mA1XoKy1O5Cltl3BjwZpyVD
rnPTXoh+qB4yJXN3wRgN2yFKxqdUH/4g9W/9EVncR9BL+JIXZrJxQF4cSKaHFyRwkZOxYusPJ3uw
1KH91uhY/NqelZxcDVBAXYN6VezUvEMboV54rHu4zdGUBy/uzbs5MQPcfw7+dOrKqNGW6Yb6MJqP
c38jtHjpzltNlvdLDAm8I/lr01n1thquQkWxV23a2CccvFv2PBG/lqAod51h2OBr6PBFDWC0EwMk
RW7WOxmkouXcukUQQDZxrW4xoNS1ajX0TlTDmh7wzhXb2VgKC6+xSbkbDx+Yu1TYNETTg++y4URk
5SRbcgLVQ3U1zFtVVSnalIVtuyyTurrIIR7PsP2Ua9bCQA34QcwHX0d8w89idy+bRucnp0DdwXi+
QLknrV+9CNQX/AXE+QeV//Jb4Mcxdklh/qjCXVmrKRYDBaose9ubgj27Jf+UuCF+SOReHgO/VBb8
8Jv3rkz+uqJODeRfV6zRzdq6U6ausQrVd6YWo2lRVd4rQswflWVUlwAmAXaP7osMj4ZKeiWd3K0z
jypsYyv0UHtitz1h+q4LPmviHfq4qwEs9wFnqvo1S1fy3zA59oNlsOWFTmfnBVzsZPi5ibulsqAI
ZS3TccJoqTerY6RAON2M82k3WwHJQ62VNt4hjCkQQGkWMvg5xkC5dyuKVF2GGWlH6Qys6eMuayhU
RfwmFwKM5vNoJzp1oAkesJ/7675qnJfGmr9B+ReMxdyT34d/3lqANnc1q71VYLb5l7FMG26tXrb3
PSVcOZ7XbZQS3LXu4tSVdjypvL7b8pXNXzNET9o5cWtCgVnFRYz9J0K0V+Hb8QJrs+lrC5KUJ1ia
XPU4Tiif+rAVf0g1yjMpuHhTZbz1sNFmlettPsd1UZ8uQys1lhnefH2b9ZdxPiSlQx7dLz7aFA0Q
2ZJxww9hkZYja1H0l2/D3KQqz4V4laM+w83IAkfoebr77CgLEliRDYBRXk2+Xq12GnhXI4u/Fr2/
Nrk1nJJ6wOeqHcOHDCzPUrdAoY4VAIY+yMt3TWteML0MPzKDaqjectd1tW3WagVbQNM/6E6NqZQi
PowxMF7dcgzI4KTDk97HwyorSvPSIQGz0euovm91GCV6b86Ezr5bfeLlu2Bol07hQtGjYEaFpQ/q
e9ldwwfFGab/qNkgbkvSwUjx5DE2cfl1ai18dDRgXJlSkHuPdczfMJrk0w6bQwse7xVmnhwekWfZ
x10dLKu6z3fcpZBdrCNzFcw3XHlomqgIbu1YVFm1MGqY5P/4n//9//7vH8P/8T/yC6kUP8/+J2vT
Sx5mTf3Pf1jOP/6nuIX33//5D9PWWG1SH3YN1dVtoZkq/X98fQgBHf7zH9r/clgZ9x6Ott8SjdXN
kHF/kgfhIK2oK/Xez6vhXhGG2a+0XBvutTw61W7W7D/Hyrha6M98UcndOx6fiyhViGeD/YQnSrKj
gJysZLPVhH5XYb7DW04vyATvbHjRUbb62rOfoL2DN7r1Gqwskbw8y45cH6BWlTm6Zg5CXWaXrNvG
KF59J3T2zpQ0K9lEazBbVk4aHQezKF7bFYjq9DU2KAYlk5Ys5SA17rqVSyp0b2bhc+Zkp6kZqotm
esXO9fNuoRk59HEZzEoHulrgHWWLlGp1qTRlXGe1G6+cMq0uud19/fvPRb7vv38uDjKfjmNqumPb
+q+fy1ighkJqtvnWoJwDpi6/FmPVXXslf5am8EYGpiibhLWRFvNRp77IUewmEjbT7Ah8LfsoZs6M
PIhOa/H0iT+A5lVXPnLiUdwefowSc6bkR0j1LRNVXrVdFn40vCToVkwe5QLZAhsMGSV8CZqkfcgm
BzIvY3zFq0+RMMmKXP7+zbDsf/uS2pqj667haLrmGOr8Jf7pS6oDepw6torfpqpuNprZphuTteGe
NGbyHPX52TEj9WvmpBRYWhGSzw6ic+AmykJ2FI75jLau9wjdODp0qTuu46HEZq9qHjEfxbJySoKH
romS/a0ZzKUDWT9QSchuWyXCeCZIWjiYP3pkjWFEzz3usSr7rDjIM10x7PvPuXLW50V/Gsx8+bpy
xGfcG4CzIh3I9x0ox12Rjf6dDdM8v7UDAxtL3q2t7LXmIZ/jEMgLbjNcOeOzO4nSzFpiOu//l7uI
rs+3iV+/rq5ha4bQ7Xnz7BjWr59QrWo1euaQuzslLDd9qrq4B6H/47gQKkkzsC/FGu0UeVV3LBoX
kn6XN692rYd3RtJl11BE2VVLcP9Metfcy9jt0MH88IMCQ9J5nIwhbpuSu+jarWy2o5Vd+0J3SKIm
zWaUL+55BUXdvOzWUEI8ZDCgKcemkTWLoVLQZTZiTksQ9aRInXoZ21pxdJMCHsxPpw2Cw7to8i6e
WoN2jzLe8T4RO36b1nEayng79EZ4zqNEXwMb7a8Rv4gVRozxk9+RomKX7r0oRQ/FbJiUtyQIvikq
4HNFd47oTU9PcLEeKlNrdhPAKNKcbXzRyXVe5Blcme9cAGXGH6G8QeQwatIX050G5zahKH2YmSm4
0M/5TQet0CMNFyr8GvNZ8G2y8jL+SloFYrKNyJKvlvbSFD0+v7qA9jufxfaEVLs8rafQvQVlE6C5
eWj+FDG1X38JVjue04HJ2m0CIMzy4Mc70xmVPcXNGAVrpTaWmhNgAQCJ/ogEvndMlKa7I98MAZ6W
jFt+xRr6p1NAzWvU2KfD55jcZdG2km1Lt75Fpl9vvbzZh2oRPAdqW6wEufdjPpnOyaU+vDTmZHeb
zoaSiXjlEZNvqB6aewy5qY96LfXKyhpvMH2JzB88H4s+ByrnDOQfO5c8aw3cSHYCvo3OfQXfX3hT
sTSrdFyMaoT91TzYaFzKrFn4Dsa7OU5ur55AS/51yDIMaNjr2lv2qZO+qLtUPUUasDxk2zdynKV9
qGMTnO0mdu7HDGv2wbOCd7eH9RGPgu1GV4uLPaDj5uZG+F51OcQjz0nAx5jKI2Wmk9l53jM5mW7h
RgdqRONJ8SrVX3d4R1LWBEbmlsXZUOANIEmLdXY6lXcyloHlROtSK85kKp77Au2Iih2ov2aLR2IH
bOduRKTYXxeCRZuSgYuQ8+QUeeYGEUSahL/m81qTgyB8wo9lnQQJb2wEtmxtTl6wslkur7VG58mN
avwJlkN+J7zKOte2bp3HCDTd3z85TOP3+5Jh6KpmuppqmBoMbvPX+9JQeWnj97b4Onje2ph9FLT5
QOatZdvPmUDczgOb9q9g6QzBqqI8/lNMjm5Bh93FuWKiNjLPlm15FgzIyqtTSvFpMpAWbNoN2e+E
LaQVn6qA2548dEMW4Zchz5FVUFWEeBgl237lwiryuzs5R8ZvQ4AQPaNn5aOoU2vqIhcZfDYDo+u/
f5/kcuKX+7dh2YbrCMtxNd105DLxpyesKCPcjRWr+KqYUba0yQpt87LAWxQg01snULBD1+4ld5z2
jnwy+gVz3IlQSlQLMZ2TSfEuvjC/94U14lPL/oXlRH0Q+qB+icpiIeOBZ4Q7sqHFRja1DItQEBxP
ZO2MoxkM1e2ypVawIG/U9DSJIN0kutZjvJCEG93xHe69sf2lR94onkGxv8VTf2kWbf7uj7Gz7jEG
2ifoLn4J1fwGMI7QKr3FcTNvvyTkkyXQ97fxGXEJGHZDJULH4S6snPxxrkuuiiw0N7KpjE1+hpW6
i8l3FQgv6zC8gy7fR21ePGKQTYWlqT/GUdHWf/9pOf+2HuJZa1MIE3xeQqeM8eu3uiprw6GKGXzt
ghYnaC3/Mlm1d43S0j71edUvGtH2b0MbgB/wXQu2sqM9o5GzwRK7fxPdkGydVg+3wkybdR2AdDHA
l9xp88GhsnYnm/JMxgKhU6ux7UOkx9mF9Q6SLio/mxIv5AtigdjFDtxc+lItjp429scCs4znZhTn
oIqmM6JE+bOriw/qHc29bAVzkrIpgvpONtM27JeVa/f7ap5Z+mzV/Mmwt7I3BDe+NtKq3viunh6C
GXIGBrI9djOfyJq149tlU/f1EdQeUEsZkX2fo8peR0bcYbeQ1ShNtVH/nZu+Ndf3Ut2iPkZu84Hn
WLGLo5pkSqKSwohVhhpxNw+tG39ne5Aza3e0722k3KaFMHP7Pq/MU5WLcV/OHbJXxrXGsv/LBy8/
2J9/pjo5SqGptqGabNa03xfCPVLUXe/6xvuo+9UqtwoQtULpb4eYLzxqJO5LXkXWhi1FdG+VjnVN
J4R3bQQWZYs6eHIWnQkclC3wbCrVrXPPDBdZDa5m7JEykwe0orKTY3Pv9xtTYTGK57iD6hSpluHU
sSTe//2X+t9u1bowVL7OhgoT1jAM7bclZGyK0jG0SHu3Ne9LDan5vuEu89Nh6FHng++osZCb7EWK
uPQ9qJF+ZWaeeylTPd/EbO8xUkKDVGS5dyid0DqoQGh2XTJN9143VJsCa+YL9LN+0Rtjc1eEGrl4
s6h3gK5BCSXT2vFSb2+C3zvIs0KNuttZ9uPsP/V+xj7HUViL/8sj7d9+/LpwLd3RTMcQ7rx5/+2R
xgJuYs8+Vu9Rmn5k2Zn0vHc/RJF1Cmcsj8TnCD2NVygeidVnTJ7FraMfNQy2bhNKNGoW8jSaZhCx
UY4beQE5WHagZDNnP7y7kaL1+BfUu0NhoAzGAK0Vp7+/wb/lqTrUs1TTmKx7cqDgDiCM6gB64Ibp
9dmWOiZzzA5b7f42BNTXrWnMQ3w0VxZozY7IwNbZparTJ90R5kGaDeFEnF18VTQ7gYguBCya8iDH
5ml8G5uC93cWogzana8Mmz7Sa+i+Tqst2qG8BynvvAdqgj29AxiPDInNJla8mo3vvlu93SxhLqAu
ovXOpUoQY9XnDsSGSAfnQXYGWeOfi8lDdHPuyEbWeI03YgYugvy+HdQ5PURHNBVfTACRf/8zseXv
4Jd7gMWaxgXYatsOIETj98wAkpWJhpbtuzWAHC/rkOQX7gLrSOntl9L0+pWoa2sXzE2lB8OtGk12
L3t5dOPeS1Z4LIR4ylhiyvBogZ3i4fYNNVD7pdXAfzi5qS5lp6tjw+LxU+Ew9zr5Nej7J9yJypMo
hX0v/FBftigrfwPmDqPKGF+nugD1h2vKPgv94qlSqi9yQKdk9cJqx+aK3GN8F/hTsk68QfnahAs5
INczd1W4wXjnFZmLT7zHo3++NH56T+wDrCdWMcZuMBTcyCTx0kkt0n5+z+eLzNFW1aL6Os4H6D9/
xarMrK7ygFTKzzE5+HOuEnX1bdxnTI9QSmJN8cu1fr9+aYMKYjupUz1/tG31FMAJeUsM7IXicsj2
ea3Yr32Ebnxtv3UNHLqkUyvUmjzrzS6xA4eyyAK+A1eCwQgiZ8ShV0JNqDPr0mUDmtcJ1FDXLfdd
QeEPoZCEn4nhYxcN3T+CPleNWJi0eR+8uHnz6OhgX/S8fnEhCNxPZuM8Amcz1r2LuFuIG/Hj6Fcd
Nnf4HkVIVyxZuIAwH9qzHDtMOHglleLBWmWsr1EMq/IpWcje2yFvlqYbTdeEjeNRDJqx1X8IpUi9
k9/kTz5FVjDSnrZYMV8+Q3LCb/N/a/52uRZG36oUurWQc6XMyuf1UizHDmqBpVFuN+uuz42LKLSG
Agcva8xnwxyTvWrh6rezvx+Xoxm+cVVqbN6Mcbck3F2e+rn3bLSWeesgN60dXYmQl73OPFqeFYMP
OIVxMTWiyYAEMbEWA0WtRld5yL0GMQMvTJczmuYWa4Q57e1shgvP49r5oDYt/JZYP39OjexWOelT
u+yjUV+jbvRsOu54tdWpXmp9V29lUx6GTGsXfeek+64ppquMaSnwYAXSk2zJeDG6+9wpxvvPUCsi
9PPb6JIZormI7MPTKBXXCY5GpFrHV2y9Pqg3+hdX0cyHQQtOzWgPr6K0DNA0qDfhkPLzqD7mTgO1
8jSmBbh8GIPLaDTScpn4Jw9pswdXVYbH2o/INlAy3PrdNDzq5WgcZ/6h43ZZSX4SDyhwLiAFGdvl
igMZhYeTFj/qPCPQ5R+vbJeLR3VI27Wl9fpaNkc3Dq/ZWC5l6zZiLLWl6evKFsYyKUafXALCXna1
MTzTuAv1jtVfn+2wibR3wrT6ei875CHpgX1uXGHMWlZ9tZCjZU9jq/dBUpQPmot4dtmI/j62He3k
tQCSAJGW3xIEyFJkHb/kaZptM/QUd0LNi2esv65ywHuo+/YhsGslRI0OXofbmPeD4wzknsbhDAU2
PUEGWNxGaKxk7pTYPH6OkMP8IsNFzWpAJpuqw2K5csgiBFiTD2KY37OkutN8ROSDlGZiNd4+y3pj
jVpDibImCR178NJvBgI6ZWwN3zEqAliMpeZDN/nI46SNtfMideTe69i3IQm/Odey/7AoKkt2xSXL
0nHP8zhFseJLC9MLk74BAcA6/+vgzs3PWJGafIwz0XIDws1dBNRyX7HqW0rlgLSy0d1TAWJGZW6f
A5XHslQMmMbkwU5L/Vj0vMtT0aP4jGrj++TMlCVNGU6pSkrPxExEN9mkgvxeFo1WvsMbAn0UuDlc
mrZ9g5prJVn5PgHy33r1VGxlM9EPxeABDxvGcjeNZr2Rk5GEXObw3L70ioK8kxePaxkP6nDXRJp4
Lia1OyS9KVbyMlpln9SEdKGX9UgHtOhOJsIyYQt6w5uJjfGitKVB0TReMXJ/l3HNB7sNvlsaGwyv
8XAXzMP1RlF3LoZ9azmqUMXZrC1KviCg7w2rUFDs7Ie3UTRIAJSLGL+1ZR874tlSW3sxNPX02vh1
jNtTOH4VkQ9vvdK/G1G2o0ziA8JU/szhRkYkdM4lO/ZgQZl70+dp9RH76VUZOuM6+WEGY1oMlwzY
/BLChLeJY33W9lVabzfqTc5abwjqtRcliwr9xLMrlMxbGBoMwYq3dBNnPir50ZseqC47rLJS7r1e
U+4HGx2wWC/vZOgzLs/U3uv5o1hw/tZhBoaynnixbTVYOHRN8dlJQmR7TMV7HjMjAdHsKhc3L/wr
OxxnYUDhoBJLzPL77CT04EqJ8hipRn9nDJp5VhtfnPELiWdZtrUMyUMK0AablqE9UIokg92yZHBV
LXjuYwC3QF9iUCRt+IxSh32Ou5L7FZ2WFw+PvvH/STuv5bi1bMv+Ske9oxp2A4i49z4A6S09Rb0g
ZEh47/H1PQCqSkdUhU5Htx4yYDPFNMDea8055mtehuFjIavVyhpTMo/soTkP80OhRuAdsmone1lz
li2Th3lp2bkcVupa4RqY+NbLtg/HlclA7KV4wLSjnCpVno69nZYE6NTRwzTQBvcRX7yG5GY0uvfa
GUHoeKCn6Lf609pHMfZ+Ega+chMlimMglT6aKuBYBUdaB7BS63aS3ty8r0KV109jDR3GMdc6frvH
JiPAoCr4mURGWj2WGAXXBIMFW8sX5WOmgbPkqm6SFsOqWuoEiVo50Mt5NTRNcxfAknaXVavtygMD
zOh9FaKifcSXiP5oPjidhHxWC/97oj548SR/QQr+LUKi+TLUpef4lWE+JJVar3JLBLe4//JN1A/y
eZDKgSL/KB+SkQ8pEQWIFfJ8XCGr7Q0O23gn828vlLG5YMozVn41Kkyyu++KEvRv/DSkKkneIkZ2
Tkw0wlMZjsG6KpAIv1mZmq5ikfALkCNhn/pS3RGzyA+g0MVTVmbaofDG8WZeK5uCd8oPskdUwIkj
KdoExFROH01fRxLtS9Vh2WsrGcxFuPZI4tmrdkMP5c6eNssqXeNo21PQW09jlj7Co9KdtJXik53X
wVVVlTcuht1zGKT5rsBnsxaAKZ/93FYo+xUyVBb22l1wUoMmv2syriCGD9hm3myWenXEzbxcULvn
Bt7tuhhqebvs5csC5T6pEvRZPGXfrypkSk86GL2r2et/eV1Mgel6OUdrh41KPKOQu/qOxLEcaXJJ
ZFcswosPanFlVWn9DC79GWcS38+od+l421+tyUOoNZ9k4D3ZDoFBVPh8UmCh1NKINX6eguT9JGH1
rlUV1le/TwFUmFF958+vlKrBX18JEVz9nFX+s5B86TUtu7+8Eq7e3SQJh2upgUp0bsYvLfrloUqb
zd9M8uZaR74069+78rTRVF0WFM4QIP1e52kzrwgkGT+FGQUa4M82PqpVpj6lavQy+VF9BfynPgVa
jIK1rh6GkqFPP3qr5SC82MQaI7V+PyVoxkOkoypaVmfB5BYKncYHx1NYg9SvYJNou+UZQUSisihi
mnTz3jGMrjERNDcKs/ID1Z/wkudetgsSchYYrQH+MKbw5NtJ7gQRU8o8HHCXpgPJWIl4WI7wh2eY
b939sj8gdoTXbi7LWqhwK0pHOTmMdvBk1bYAmKIxG5fF1qs0aRYSWie8pdiD5tVayqJdHEcReiNW
7aQcwGva5m5Z1RuBM7Ro1GNgjfdciJ9US2R3ZtxldzFTDpSYdDK6gt+C60f8eMMsPS57UYy05z9/
gor2sfMwd0JtWzao1QhcQsaHclZkcjUpa6tnhjeMWwqEk0b3duLC6KXAsRrCtKNza8j6UVQZXyr+
Vox2Ho1mMRo3XvZVla3orqjy+K4kxHpvxUZDGzHCWG7DEpUBE29rOZTWY150n+SOG3Obas3Vry1o
K8W0TyS1+zR1/bSbDGScAXC4T6UGeWOiBHYROgk56MPfT8ce0uytmp9OPz9b0eKQtS1RnnviSZ5G
5NnL6XUx5YeCLjoBXBxWznKKTE+rU4r69Nn68Zq2XcdHy850dznKNwD6KVwdj8tzwESiqTmuJCsa
3IFK4I0KYe6mIHzB5/J2+bnJNtDEaAPQtmXb8uARxbPRoeu+nwrOWTnppXiWCdE9+eQr7nIthfc2
L/3c9p+W/nycGdk/ns/+99KHZ4lD29ginabXKt/WneRtoyAMXSZo0zxLm26VNEg2Rtvlq5/bfKWd
Vl2raOvltGVHp6ulq6dmt/25zTQsgGmjWm6MfvqODhw8Zq0Y/PJ8eW9olLEmo4dUXYfWHfz33BVZ
0L6onfGAfixAhCOt2YCBSbbKi1Z29ec/f79/a/hrGnME2moCFzpl22X/XxpGmWCSE6pN8AKoJowP
wtzVWvaAwat5FVa7NcZa+Sz7luEGqqldS5j6+yqYxBazf37Kod87OcJBB4UVX/L5QQLrvxIxStBl
Va2by5//y9rHrolm2oapUdwUmqVbuvGhcCYU2Q8DulKfp3FYRfZUIxHhQU8KMp9Ns9kxTY6dXvZ+
bJMHk4hv8uwcNdW7FzOrj1j7kJsrWKxoI2CeStP+xUev76RGKp97mGH30pheRSr3L0XFB6QSKbNL
gxW26cLP1PPYVJQ2B5187TzhJi9sSyE2kT3L0vKwHIhSoSe3Ksz/RqqhWR8uTPzhlimAKAtTpytK
n/HX5hEuepQY2Rw/ILhgGkmZn+jP+HOQN4vm/JCqfn7yCjznFLD3H7Yvq8sRP49dtiVGDqs10cn6
m5/kw3E/V3+em9sYd3A1RTBh9f5OA25+DAz7BeMANZBaHwloMH1jY+k1e+dDcIK6A875m2UTaq1h
z5V0gk3LzuVJepkYp9oK9R04uuFOLsoemMaNEeU8pdTx3fSrFmrLfMLyJJJXBg7yCf+4PAkOs/ES
Ex237DTqNl57Ra8vjZJjQo2QIScyhnh+WJaaWs8dMMvt+sOOLIXV7iwHCn4qrqoAkq3awgSnF09u
oIXdg5mI8cIbctemHXSv+aEcXnBMxffv+wWlUQbJ9WnZh4hFzbLmlCdk3oiygeXqBwqZDZp8SpTy
x9KybXmI570fDl62LXvrRjf3hg+dpp/84ijbLcWHMbk1lKKgLv6vh2XnZAG83+T6WByX9Z+75Qik
MU2DgSatTd6uNEkbbb7zKvODjH4lUtr0Ys33YWQ08Xlqsmv/fhtGJL8hrLVFpzDvndN8QHBmdBJR
VSxP0pWpfGu0m2XfclSYTtUe6urIQGW+l/+nV1W6cR96+o9XjdJBdq3BQLKRThMEXQIaE5B7LzWK
H1xphX3FuGldl9VeHaUXtaeKrwFgOHWDml3TrPlCvrB2gSqvX5Yl4enMAEnJEGWhM02cEOEsOyLm
+cRI1OV6Wf35sJxRwXX9uUmm+eC0SgwmpemlM0IgYGxqZm0CWUjnZdvPh0D4gesXYXKgehwfYXiR
ADgvLQ+15I25syzStUo2sFGvURskp8jPIGBZRba2+BhWVVRU6xTMBlQJeNAUuQaMb+2bX+bwM/ou
u68b6tb9qMrr99W6bW9tYoNUTfdy18gqSi9l0ZFHx8GB3beXLJpOFH+Ss08PD+ypYTleo2vPw6CK
dWvU03ZZzQkHdPRpjK9lUPtPFSMWxU7052QaOwzLv5wlupsUkwzDzSaiLqDWX/k1H0bEfc+eyKtt
3jP9yfOggGgZ3i0HQHobHTPwxM0Q2t3RKHIQwoNdfEUNOj+BVUjWKkM4dQQspN60oz45yw6kYrdU
SprHzvML6DIAZeMM9XpoqYflAKOESS1RdOks8lQLN049vXvobSatHow2Zs7VZjbhfBlWgBMRWcUY
2BgyazsvVPUnvUaaNe+OrBg1t2C+kvaVWFuBMRxmcTG+L9BzUiAdy4U4N8irzASetRgz/CLeB3WR
4su1m+OQ+z8MG+rQfaefUNySgTZeqrKkPYUE86XWp7USNtIV3sJ4N9rUlQo0pLs4U4c7Fcribauf
ln3LlkoxC9RJgXCXVWoXt7quiwOZisG+DjVtE8tK/mnM6s3yXoih7dygmepLmpS08EbDeH97ATGv
sizPXhSNHzWpPPJ+CIby3iDwaTkzU2IQaIWBJ6FGqCTpvr22hzH4jFfj/YNQPSB7vQWjUyOr4yon
ZeaKCjCC1IG8zHTYpnWJTw5za2m/L4zLAklC7wv/3jXK/y/H/P4SPE9Wt9U8LPj5EpKvGn9zW1Z/
vyuTTKXJiFx1UxP2x7uyYfiNnYp2eNT1ybrGSXslvqN8UVryMTsYLdtlNQPbISqVgllFZ9DtW0qQ
Y7/ycl/qYt4es3AzgHiYBKUISfy/liTdtBlljNF2WXrfW4q/aU2CKfl12jqPrGhLCpOAXCRE2sc5
D3OHuizQUD/oVQ94E+quXGnKztSBcS5LP7fZ/2HbcpydX0kNdUYppSsFMybZhxSnD91UUnlMbO/Q
qcV+zKZI2yqDZ27GljvP+zrpNBt4xjBRhuSla5tkpdWVeShtgKJGfR+ZUsKoTGT7MAhTLs+sRmP3
nfRF5QYrk4bpL/y+HEUFIF1rFklmy2rlPZhIWp4LZJWbrrYqcUmGrIQ1FxbPasv4ow4a8h/n1bDI
V77mVQ9+Oum3/P4Y880CndEkeSm3SdwMmOlZsZdsA0hO154u78n0hs2yNsatfV2WqtaSoYyRpxeb
4KedZaMk0hcIWt7+58HL+VSpNvJ86vuxy7lJy9142dgNpI6HvoZLVlO8rR/KJWOVvnimBGyiBCiS
w/KXRLZ9R+dSp3gbdo9dk1Hh5S8S5BW4eMoHiFuZabwUafgliKb0WzhFL3qV6wz7B48vqIUClHDI
h/mAkPvEY2iUXOp6G8ncPFx6X1zGUOoY88kqY1u7usZ/4ufAqlLawnN/DqUglJK5gDtuO7V6urHC
qdwzHrceaBPfalqofSkML4aY6GsXTQuKi1/W3ITmHW0wXQp+WI+2nPl7M6y6Tdlzwamjb8t+Ws/B
ekqIpNcbec5m8Pq1xvD/kiSMK3rFLr6odvSMy6sD66caBxq50mrZzrvuRsQDf5pZqtu+NeutWdjS
pwB4zXJAQn7UWu216gBfPXrIQgo08xPKvl651jhZZ9zD2rUuOloy847Wo+ELyUq6Vb3aO05pWq5E
atg3UY/DBS7pU13lNfiywn80mBsUvjI+d6ZZnMZKh580ZuMzNo9w04RahiKfvWEBWFUi+umy7K3w
PJl69gxlabhUxCYwJeGoOJym7ehLwJDacHpuojZ2ZeJvjstJpu2vW9BtD1LdSzdmRpLs8sL4Xvam
HXSr5SRCF5NV41liD9KsPlcRbJZpnBB21POsKYy0x5+r5ET9WC0LrzpSWvrr6rI3rCg5LOc2c7pS
WPqUdFN6j7ZO498IvEPod8aPRW593ZxPXXoHBRu3tP5t33KG5BlrLRYympB9nHme8akc6gpkB8A5
hKqU7GMaNJ0q9kk+o+m8QiZXyoyOxegZ9/Fk3b1vT2xB1Q0lsdUM3i2j6ddle82QxE1rgACYlpKb
tCkaJ5ilJtJIXEsaWPpVTGV/QSdLHkQEVrdrEdYA512bWWMe3hfJqzEPy7pHM2ZL7CaMHG6ywHD0
czaCsaxLonret5WlOIfyJB3+Iq6Zt/nK7Yik3eNiwfAVlVsXhV+r3r8zIy987fpyS1JxHjhF+jUl
IDxyivbKzNgInDyOIFr402s9eldRWf1X0ne+T1WuvKiTPkAFA3A3UPZ2oMSD2fVME6RgwgwCA5vN
fUj24Gl2FkWueXE5aFmqtYasKMtK3WWbVGGZcaSA50iX56CDEG7hd74tu3+eZ/VEjwXBlK87Lx0c
G8w5XtPYX0ui1C/McWXcrIqyz+yoPaPbAhNnBPW9FDBWtqaq+wwp7ur5qBUdaeVnXffubgpnU9Pi
bFpcTL6fKsdgQvkz+5+akWgKoaW501WDiQCNB4p92EQKMutsP2IggplV5elvIKh1Bz+oPylzPtvy
YM9O4tZPzwTES8dl03KoCIBCenBOVz+PNQOSBxUj2CVRZaxUdfSvatpMpFeJkWS6RD83kdytVTvP
HsjFUvHeav5XbUACUzOGdrq4WMVgfb7lQzwT+BT90Q6BHy7PVPnKj2fK54BWTUjqVkiVcaa0lRth
cLbmlYRh6DntpwSwW1+Gm9qU5lwE9piJHuFDJJ/TRQlJ1SRqdiykp2FeipQyPflF1exyEgjfl4J/
b/uwN/frfi1j5UcdIB9saqO4b+bFQMjyQTJ4WFaXB0OzMrF+PwiyoaEStMGhViwUN1eK8KYDvZlY
WvKM5Ec9WHpbr1SB1RleBmSwgOoAdrX0xko0cljnHfDQilVvt9ah9AP7qUpaNxH6QEYKFoms78bN
sorua0+SnPFAtk9EuxgDWAJ9uyXPlbea0Xce1t5nQttDN81nQJmkVZssCbMTWF60zGB3t+Xkd7eK
PY1uEOBelxOaD9pcYfLnWlPTh/reyqrnn5uWJavs9VU4pxnKBP4ocWqdSCS3mPTjm4M0Z7jqvLps
Wx6mgpGLg+eQiEgLOB/EoNuKApir0A8DpFuAUljWp3l9qH1UTMs6d/F/rftp9azLGcyvTP4kox9O
Kzl7Y4IItDMzmC8hNAhiXdyhFRabwCrCozBT/9xac8NJaqrHNs+gX0D2fW2/Jkmcv2UqGtKqUq1H
icsewoGkOft9pR5yM423SdmWd8w6QXykZfK1I3BzOUvpiqs/crVCuOe5XFq3f678qcav9iS6hLpt
qjJlYdswNJmv0681L2qUQWfJhffNyGf8waT5x5RaHx6YN7X2669pPK0/GS2Y64iAdTcOz6NKNJ5S
YyuWDCW8tuqwJwmJyL/S0xiR5Zcwqup9a680swi3aZEHd0F2l8TNNdd8/SBLhnagWkCgS14kbti1
KGB0TBnMmvRVLo9Qv4ZE5tLB0+GghfG5aZ8VXdJXzQi/jbpds8V+QjlZq7DUNAGxFspBzOIbU8Y9
BVD6k6oA18q0T9ErylntZsofCaOzUfpAMFbpb5IcZWUnWfGUbVq1j5I9EVTk08DEa2/s6KamLsZK
6WhG9xQ9oHqrfX01RpK4vA47UghF+ijJJi13CKlORk7rJkWZuuo98qmsIHE9Q8k3WN3kTe8l2mYy
vrW6mu07Si1rk/q4awAy3VABH1yzKhh7G+3em8JkhxcXrcyEbig2cgdEL4ZOMtSkkP9yndPjiQ0Y
zmnpDHI43fdAoyOJ9MYx4J6PvRemiBqba3RM0hrhXbEZNUt14qCndR835UoGyEbyAywZqVe/xDnI
vk5k5TrzvcyRpDJdpb5a3EWoAZEUqGcg1uq5wQsWK2FLIkPgQrgZDgiO7SMJhoDPa4xk9AyD+xjT
pJsMKiVHct0QIZbVHg7fCh4mzfyo2U9w7IE1FI4YqBhEU/stlUvthHzmqx9oWzNgzCTKPMocrxvL
A9Vwv/HTU6rpT0MktIPfyOYqNsD3Mmrx3UixG7IjRU2P5YFZXXrCzJ+eSi7SYwD0tcWRUUVecR/o
xYNhNOnBCGlVe/qR8vUVLJb4xLV3H1iEu5M7bgXZOddE9FxJyVYx+55Qq7B2c9qRtzpiuq7SnSQw
UT8UAQFwJOjhlI2cruuacysOEzKI9Uzz3BDqe24TazoHOQIVyaQrjoXtVHikzMo41zbmoBuHooye
8tTrz95IUTaGmWEplbdrR/XWYj7qcEm29mBLgUKrw70SVe1leVBNyIlDmRHBF1SIrkpZO2pjjVRO
M08F3dhrjxJlNYoAfL9JDC1iW7f3JqeRz35pGU/YNB0rCI4lVeyDlErDfrS7lxT/+FlXB7TRGh+j
hsDVVTWChZnRI25EP7nqKgAJ3mSp24GR7CpVTTeUtG9yX67VUOX2Mg7DWc7SmwbvIun06GsxyYPH
GLVmFWctQehpsKZgYW8T38xXQJRXYvC/CFXr/uaypvxaM+CqhhVAMxQDMTgWhd9Ml1TW7DzGj/Y9
Ba91gAAojuhHVqSaR0QEJdCZiA7xnAyXqkPx0COHOyFgW7XwCxqW++eLrK38Mvlf/jekhANstW2F
1udHJ/mA5Fzt+Hp/txkTQ+FoK+Kk89fOCmYLzdisJt2OHRHBDbEG602T4m9t0wyntrenfa5b21I2
GUFTxNoxUhkOnhQgf2pCc6MEJZTzCbZh2wWfUCTJl3oKLnFtKkgNuvCctmqybcmFMNbLZJzgxGcp
Dz1HLaKHsC3vuabaa7/oU/K1EmNbydpzmBA7GOkwxHQRwzCby91Ra7e8XSBx2lLIa8Xv9mlaq25g
yJ07+kpFcpSJqWVerYRI1nVvHn2MSKQQpE46kE0INvLNbsJga4TNi5pNgP6K/C63dPug+sqhD6V7
SFXRU8x3yFEs+2uag67TxlY+ohLRd5nP5SyXkmhreGp1jPx1Nats2/bNGPUr3048WVWyHntoppUX
tydVbhoUnjYRAnJxbMq2OScp4cDCz1sXem7sxLIVUrVQbkD5S3QTQnIz63F6+/Pnr/x2j+WbOH8f
UafrqmlaH+6xOdxOszT87HtmysNNV9kFYU+e3rt0Ge7rQGWQXlDjVedvZ1Hmwa1hRX/jj1F+LUAt
30HDNDCKU0cjFOmjNh42X2balZ19R4inPucjCkPSlMxOwqLWmBJlCGz8UNXWhcc7q3dG8UaSjLkN
GOORHBSfFDmODzG6kzbsRnz03O3+/Dapv/1M5mYpog5+Kxo9yI+NU0Uy6wGf7PRdyZNvxKA1J+QO
CTi21EfWCVpl6eaqcXVGGbFlyuLvg1EZ1tSA0Qv3ubUJDfUrJP/2PJAuC0tllI4JJvxozORV33fq
aerJ0fzzf1v5UNvjrQXVLeOktFTFnpuHH/QMSsz8CyGQ+T2s+H3IsfHFbnt1RVIfVA3PL/eZKdCU
TM2TEaypdu+hjWufc2vYc6/DBUtwH3ftor9IXeFQrrQPtTkmTmQB84f+7yp8rRg7WspDWCryegzy
HUAledXU/lGxgDV4ZP6JOl0ROCL2gz/VK0qN1ra3KI71TQKYJCVgkzSjmYudPHvSkG3MHnxxQHP3
WKK3XJeeB7rED7uTKUYaIPRd8fiS4dnmUe2U0fg102kGBlgI3Vga2/XoD+YmN6yAiVvereqoK7EP
jvbGb7VNkBvVrdY3Kab8xFwPBF1tPF2PuIXbDO8Mv6ccNjUYxLRyVel+43oFIz07+oKTLqjLr5Ku
G+cyYUAmSeTdKhZJmyX+d8eMwpHikfeAt8ze93r41jJQwuazDDaHcQ+zttgVdYP8ljLFlluscgA6
G0LZ/SZr5OBC1NCqjiCqvAn2Ym5O6cxPiYsMiWQM9H3d+8O6h/nl2sLI7m0w5ju7a18N2IMpowBV
2Sk4yG6KmqHdFcUOEyIZoenBG0+2WsS7oOwVZ+z0cKK8kLlGmbgjWeE3mimRw1oCf+xlO8gcSv3S
bZh9ynQ6/kQ3KOmRgEoGU5my8vs36NzpfZ3rYqd39eQ21GxlQ7mBCD/nAmG/y6em/ps71QcHzftX
WYcnYVKvtuHUfXBQtbJn87s0ve+iCgOGH13mxKZkb2IkOxtFDlu6tF13EcLoLrqvEIgZ+cc8wTPP
tWUz6N19Nyf0YfV7SPlQ/vxLU3/Vfi3/OwroOHwUlea9qX8wdyqymlRpWUSvA2GKpGAQ09vL+S3f
k5yY97HfqSbBYwWtE7eg3LpJlNrResTJC3m/mABZRSM5HFqy0RRRb9AoUOkLm/Q2lzN7LU+Bupnm
6UkW9yEff6Kt9dQgNi8PnhsuOX/z5/x2vTNpLhg2ggNFqOZvgBlN7acpHvr4tQ/bK7Jh5V6xkbtX
KIxdjzvlamyr5KaBhoZOonMVdcSRpliK2xhcsCWNVO+6VvLPg9WioI1NDRFk1N2b/YOdW19Hfywe
fHr+fycWsT+OZnjjNZVOjKZZts6F5NcZo1DCOq2JLHiVfMA3E0jFPjcfmyRiqAC+dCMGdXACycv3
eHZoDyGLvYc2fGMm9iFThLFfJlOdrJ2lekCvl+3VnrSsvGW+o5BP4fioK82mr8+aUuwjCodbxfJn
YAnGGohp9qHqJ9nRvHpLNNC3EaXYixZbCFea6hylXrWlNhw/pF1F2YyLadMOz3/+5D4o2JYvoqUz
ebNkQ0Xran/Qy0xpCzlhiKNXK1XrtR0Lnzu4h+27tm61sIiPYlDEGq/U6ygRFNUOB2msjWM6VGvc
SwCI++CsDXJ1MtKggG+tfDIJrr/RLGlPYmEnNfoTZl/SIDFrrFAvhk5ZJ51LUQX2SeSXlynzPrdy
yzXaY1KFz/XRw9dzrFpY5H/+W/n+/PZ5o/9h0KJafEmFIj5cE6o+NWrLz7LXxDDkFUra/oIb2CZo
u/PNfcgw85qG8QqdTHa2J/9eb4I3r5xUN5ZVY5Potn9eHnKb0i7kHmAPBspK7FZR28a3XHm9fWHV
L0QwDyeJcq/VpOtQqi4EKg+AKiiP4m686PzfbnSAQyHfrZ2t+2TaJ5J+M9Duu8TZS2juuU8npFmS
4wDVILM1xygs7K6y9liKdu3Ro9diXTkSSo6Wv+lkSLukhLXoZjLs8YXJrZG6187zo8BtCQ1xaj+b
mx9MsaY7I82cURcSoSYpqBQMOlewD9mpmalHfmqXRNgDBEdLw3/MaKUnaUzKFS2KK/rF/KIOD00z
hTumnD51eoGpO80KUoa7xEUIrrqT9siQEIln3b+2oj3aZUWWDzcfYOAOTcX4mjCMdiYEreuIxBMn
nTn8wqiIKi6zC2N2+2iJPDzSxMqdJtaNnRJ4w2G0xrchbFW6Dply8OZEV0/NXoO2BHVBHdMhNGA4
FaR0eCW5lA1sv4Er+8Zg1IVFjoKHDNxnLoXqxlyB6zrTIXrmOHQVULEoeRJ6RablnMCrWtTc0Azh
jVGOdTDWZ717o0HfXBMGQw4YkT2st36re1X8hND/4FXUiPPxq5VI/okreLkZfKjeFdI6JxphR1Ab
l4/G/IBD2iGhtTj5XvEVRtFrhQ98p+TGBbCzfqe37bAzoan2cGmvaoikcjDSb1lbnXUBlb6x/Jue
nK0bYKluraR3JEfkb6bPrV1cqO2bz5kyCWek9XDMZPUyGIp6PyrBdrSK+KZnjgnzbGx2XJaob/dB
T4RQgJMWvd5OhJT+wZMytihSex0xMjmieB/PfkuparLs+sYn/+xvRvTmb7MKUyiGZnAzNG0FveGH
63BHMiXfOr19FcTHuHEwMopL8WVZdss1lBHQ1bJKvpD1RiXLvXAiH+CJUPxVQDDjVoTTt3QIjW0S
A5yPDMDjn6l6mA6YLHsfR3OFipkTt/MTCZGYQUDhcYnzz3gznFhkPekvnnBUDZu034/WSvFH8P1p
P57k+nOcZDsN0ecdiICcAMGsPcMgMTZRrrwt1BxcI1uyS7S9MdADAl8Wv6R1l6ywjnEXaQOmIbxW
n4bGBk+MusU8gDfUD/NjD1QrnvM+s7pq79tIVdype0jpfMFdG6K1nIFQCqbsdbBQGomha7a+R0Mp
nr/CXhVeuqgbz6EwbpqpqN7nMP/7F2pcvVDkvuVgxRCDNR9W/2f7ml++pK/1f81n/fuo//l1lZN+
POnqS/Pll5V11oTNeNu+VuPda90mzb+gdfOR/7c7/9fr8iwPY/H63//48j0Ns1VYN1X4rfnHj12z
nJ75ylyM+DcWb36FH7vnP+G//3GmG/36H854/VI3//0PSYh/2prAz6epxqxqsLk3gPebd5nKP7k9
WtxOwHEIzH3cVrK8aoIZrffPWWmpWqbNTUVTZao3NWGj8y7tnzAxIEqYMmMdnanqP/711/9A9r2/
2/8Z4fdhOGvo0OFmfJ/M3Eyzf791NUhtpAbUPGU1B5IzvwEFa/pKbh31m3KoPrcP0t5fTVBs91yV
//JG/fjP/JUfqPx635xfnEBBLomKbfPXABD8dZyUZ0ZOqcSedhpCJjl0p+aY9JcU4lKzlUNn4Jcq
XgG4/H++rPHry7Y6QTRVyMtWn9rSDdJrK23JuCP5xfFqtF8bpK1/fsn5QvPTkvH7H/ph/hsTo0Z+
Gq/YgLSabpl00s7zPQfJUhM9/fm1kPz89nKWglKZKRYTkZlc9OF9rROpiPyurHZ+Q0RmIMwtLcjr
0NgUizKrPBNRHKy1nJB2AYtvNRJ4dbbnkX5gGkQlq4gT04yUb8mzNnxzbQifXNt6EJxw2VJjBWav
dTQAf5vJlJ89ExlCHiky9DQKmpH+veOiOvDBM7UwM6pSaBQrLZ2VcbzDcUkYYdRfPamE7x/13H0U
So5TTUDVUJOCW1obSsZMmOU9LiJ5r+fqHbYB3Z1k6F8gSNZwy+lyiPTiUSw7gLlFmlc9kzCDjCkk
es0qGAmO5v1gJt79GU4a188i3PUMitceHRAyfXxHCWAbi+pLPQ5887QvwYhHPc/GR0OGc5e1WNQT
41CLzqS8UCPXRD5rGAeU8ftebb5puX1RvSkm30R7NdKWpMnyM93bx34s6JHUYC/751HtScxueGen
SCG+RHh0CSq37SUdfMwA5s6AMSe+tmFduGIki3Lq9BLCTP84cENyi6JCCI9aLaCxlIXSBiBQQP/Q
xLQ/MJ7XcsLEvymZ+oprqQRKwiehxiE9OJ4KdAbAArrmSkZUk5IjukzGddX23pq3bSeV4yfUKyKP
0zXjLsG41VVSXHpZqAwOtNW1ruefTT93ozBem+34Gk/DYyC0FbFtblhh8+vDgIx2oqUzMTALnl41
DdNY8T1L6y9tXSarkfsrYLFaQtnrjnGUrs2++Ey4FCVeggLJUttoonuEnPsq9/k6nKfw8/Ok2vAo
QwAa8xtRAv6PaxDeTPFDioArij4OLrw7H3glON5hNWUSh+T5Wlfr0xR6MKjSpF+1UlE6qRiw5Wla
t6JcxjtbqKteyG+1+n94Oo/luJFmCz8RIuDNFrY92RSNhhuEKANvquDx9Pdr/hF3MQqZIdkAClWZ
J4/hGo+r21V+05l/FQfMXhthTTYqmKfynOogFCAp/4aKK2iGFBGLMpIcjHgEmRN2DbX8WZJ8gHf6
QKqui+Qud9ZoAgHE2Zgh/278Veui99FcRKn+cL1ksKZpXY8BKR9EmKTh7O3eBOr8CD8p9WuNGEnY
ogpywWeGwHL3NPli7iyTWoOJXWKLOCteHRlqR8YUFMuRSrDFESVeBOtHVOPi53VL4psaFinVYF4J
yZLhC2aRfD9oz2XTEekv13Of+V5Z0I3s8Sk3g0DepFcw7gAvD5EmXrNeJ9ys+N/ybXVv9FPR/dZK
ew5Xt75DCGS0kw2MTUz3hYBHeoSaq0sVrQd4IdjEsDDKd+zq+Fg3DEReq2a5MRrNmGmPn5qws2BQ
8A8i3igABqBf97D9nXWVH/DgIlrT31ppp8eo6jAjqef1PaNfL4+TigFPb9A+VvK5aFctwW/v6vbj
m9JKyy8ZU/vfKw88NmTfbRlg9J86c0O/LkRDtFEaFZLMGevxxnWOyoJJVLJmPfzR/XXjnRVEIB9m
2u1J76MqYy6FcTJvZ0XzLRX1b6ONP/SlvFWP2srkTdUev4BvozyY2ONNyYjSXt5gX3KVlvxkCCpD
x5vucsNku/S2hBmWgKnISHl+TwHNIDtTWzZj0weZWDHfghyrZfUeplNzfCwnt1PmcNPZzPBPDZkc
v9XGuxS6GatU4L7V2HerU+LS5oXMmYFu3fY+9v3ipyqveJ7u8d6y5X9vRxXh7wMu51vDaM4CHJlq
BiZNykV5wldtfkiZmX/HgY1q3ngitcvmj590q6cvbs+tKHmo5q7/lfXCXux5h92wX3JjS2w+2EjI
md/iO1uYxV3OSzLJ9k0Bl45JBsGMsJDfXw/gG1so+T19Qdu7vUmvGUIlfcJ1qQ/UYnXQ2q1vE5lZ
mVP8mHYRsanC4V3MvzryD39aHnuMbD7Jb3wTLXBC7/gE1v7FseBNR1HCnqkd1dW4L2Z919TmTjvw
j9FxOBPAkumP99jkie4rt2tQqticuwnVU7OBSdLvps6WmEpzSvfhOqncimbl6UzlZci5retjc18V
9iDHRZk+opyyKrqIbLGFX3D+BHJbr3TgnJpeJn1d6n8LR2HvLAuyB56wIBUg3lt1WGf2TwW2tZ+5
YMmr8jA5kJ+PW7IJjhjdZIya8TY1oIxBNe/fF6gxjfLFlJ++F7zVj5/kppxaXP9wWI8Gfmaw0YuG
kFISZxj/40RGMamjLoal53tMVSN1aO6OOVw52j9zI/spq5yoBMdMbFJMLtCifciJkeYVaeKtOSw9
HaKfrL+IIekDUkbswEpppRetwvVd7sKv95HZ/1I8YqeCjmSlu7vI7QC3dwhG5iYBqQZ3hg1z0HkS
BoK0Exr1i+xbXqFcbgyjGmx0eCn0dXk2u/w2pcNVtJbi4xzn14+TD+fgq1GOd1PppghOxg/O6DOP
EIu2uTvhm02MyfLWI8CKmaGQ51x2bTCu3r8Rn/MGOnmYN2ofaji1Dy6XMOYIpXKrj5QdyZnCG8vw
um0Ce9zePAe+iU0SB7uskvR9o4fEcWRhgeX5Npzl8rpnTcTs8WnUZRbWtthDBpQ/pXAM9g4AFmAI
XThz1Ghz7Tv0SwHcvDpSLb4Vh+qfgTxgbCqeS9o0DsD1UvFfN8KN2dLxgMGa/rGQl+RaTVLPlDVp
OZ1JtJzOpS1YpVCK24apjcIYyETR4heFKYLF+s+mR/RFh3umuuqfCyGeQ0ciZ94zsJf7dCR3JuqW
zHva5XrP91xhjzVxusScq6qzNphhdxC63sKZMLiovHW5nbXdxPhAv857J2CJ7MQQ1fWX0j1iPOyd
s2LOEPNOCnz3XOqhMPsy6Brgkh1aC1GFkz8v47FEuY4F72IHGVGcdvplbnUVVKPyqYw6tY6ycTe2
+VA4QQchN1ibBcd8XUfm5x6lB9pV6riRDr1F7M0aOyUFHJeCG69EU6NOu4upgLzou3gyFrs9D3v1
nilsPvNKpJyxM8HDw8wizRVDS/xMNIg2bSECRKIqZRmpeEJrCl/bLRwn3eX37vTtqSSmxZ0tLZqZ
foMBvbojQVmuDjMwmzsWker6/HfaDM50aS44Rwx/2O2Wsz0/NKW7Fo3rVPvuMr2iaeoCHGF/wa1b
/f99CLxrg3mzDuSH6Mp+8dbiU2u8IhTqguGEUS+8Hzm1QdcNgVEQBdUVWVwq6oeSMZcqxv5gg5ci
tX+Egap960NHJIF5RO5CEwq/xXzdDNCG3CEcAa3oSeomjgGjpkWGlxLwjD1w0M+GTHBku5m1QR0I
XM7Zi+9ld4SI3EeWc1w7h6w5LEhqwkkT0AFtX/8Q2ckwDy3UtcAGmw2YomAkV8lFKuLjv60eRr17
aWvCBhQx/B54NaOu/1M0LIh8zn+bOEP62+4QA17Dpca2OPSoeMNyG9NohVljrX92vP6jta0fzM+O
fXuveFvYcoVCdFlt8OG/VxQbReG4RCRY6bXo7DL01jh15BwU7B7ZdtEWzLHx/W8DgmPaA3fCeHQS
GkqujaD1LC0uK3aktfUnq3nYeKCUkdW2V6vCbsycWGlYC0UrFMhoe3jVG0XxBT29jtamoAMpGx8r
PwUiKT5CNLdUNrD1fUw3DHBJG6lPNnDSa4MRKrr6VhgKaSx6FdV0XwGadCepFutX08xwxbojfjNI
mYqNbcDC1ilLk5QjPC4H+zG1Gf+tkoN4WasvuqLH9KMlJlKY1MKNTBR0gPQPGSf6tgcs4zIcCXOl
9bFi4Lt3psvgsVoN5QMP/EDrbk5RKYGRa9yrdJ+DPq9eehUefzmnrxWAU+JpAuB2omzRB0HOWcl+
NOqBRxhR6DZzGXYWVqxF9ZW3S8vZdpwcvQmww5iD1TRvdmf9mWhYA0fUXiItfYxc2i1Qyj8wqv61
5l6dpEVpS8QbcL7Oc7WxpkhWWxxta6iCQS3Lhyjho7bnF6d3Bl8DaeYIypkXS1aBno53mW/h7GhL
lDtEc2ZQH+SaRlY/0Nhu5RsBRHms6MtypEa9WW0d6+QJBIVrdLGmzwC+lBYjBnSqAMJmgBFRU9p+
2mNNWA4TzQYjtdyGqkOnENtbMSSZk8YG4dEBfM+fDCkt5rXKD/I3X/R+Jt1DaYakNoBOFweYNSeV
KGPqBhObInbrsaMugVit4mpY6Y/0WreW9TJUnQzytMpDMr5Lxkam2llBiuZ5JgmGngPKFNNh5uTl
/uXsEPzwhY4XbzajzIPDhiCF3WYmS+bDc4kaX2vvh40N35HKCqEfsbg+d81GyOywhS/WhUKYCTus
q9BbkJVgEwGDz3jKp2UL7EG2QWW4bjyq+qulm0+Ku36Zst5CR8O9D7+tElXksZVU27WNB0u/fpHx
67Ep8p5pg9ox927p3d0hD7m7LPdxiTpcJ0MHIddxXKBLu6Yc/NFe6eKGEVHx43Ur5XKwJzvcm9n1
dWg4j26T5emRtr1mMl4cS0mgpLPSUA6HmqUmBq4i/OyYGCqEYRphQJise3g4WRSUinGa1vm4K9T6
uXC3mEeVdxmQqnYgMcEKbAfsYQBvYNoGDYu9pnSYPaj7gbiHc7f0V3KPYZ7ZW6KnDzeiviKgBYNx
sq36Femd3Rr/tVofSW2uTnNTfzlK/rmUUVX8lup+gj7GQ7fEr85U6AtW7VRp5knAdp90TE3cNVFm
4YCRNHd1F3+rbTuaHMEBgWRoTXHHYv9n/YIXHuyh/U/dYKp3rXbEK+HeFcqvPmscnzp78OENcpxA
PpxxfkaLavuD7eFROw/hk4ZLBCtW/lEXdBG4w4EVtFqbOLjv7/Bw4J2tXtB1L5NFJ5uOXR7oXfVV
Ghl+kC2knM3s94Af86M1QQ6rfTtgkD2TRhHak6FdUsc9y5ZUP+tdIU8w2W0rj1Otuek4+h+KjfWZ
jnXUtAVpWiLoUI7EOC8TX9e/zE3+w2nTd2Z4ZWDXgpY9x8khq9lUHYUZh0VMc076UGF9Z+boYY3L
TJy6kQ4e5YsFIYIHFUxW7n7u8YuASIfttQ7xXBr3oTBxs5J1IAnWTUqMJqfaWI8MxeDW2u7BtMyL
t1v7gaDKq5KCpJQ8Nqpa4xnuF58y2xTfXBnqk3+amHQoBA01MbzcN7UFP8Gmjujsco+rAZPcrG+e
7cFkZwZNirae9m6c8aicKOx9Gz1akvZKZIv5eTTwrx5sNvFJtbFsIrJVa5UA4i0EJHOyz4arHotn
RXVnTNXRrDXl9M/ObaZnCbIaADpSNALYyNRIzuSGUHoy34AHRnM0B6rQ8FRPCYSY0rBuILTamBfC
Cnfe+q3w4kd/V+F9FW0CQRppTzbTvbxleytLN0nVzQvMnCsQ/W1yeB3zrc4vdUn5s5nKqVP1l3oZ
fiI8UUNz28tgbhDBO9JjQ0EsbxR2sjnVHucWzChNa+END1u44RfCRKJAOspsyMhh91UrCotxXena
0B4hLRoOW7Mt8aZ164HJbuAZ/Kmre+ODEPfLJJYFMoJsGX3s3bmr1sgud8831F45zrhCOAjxjp1u
3Q1hGOeWIih9bPWV6pzw/YmVhx8KhDIqVifVgmED+TVQcwRCyayDoa5DCCvlK8cjZxn6J2ilTog2
zwu8bTvX2iJjmGwmr7PHFAZZ+bTUx1nXn/AvsM7rTuhxJpakbzhdYWMhgssBnAR+axmN/eOsRg+M
ep42rczpmjyPA9vCUJvC3/GA09Q8XHbx0e1N0kwmtWbOzk54FMceFJNAt10qOSd99owubBYM9hr4
znGv1xccpfxu3bendVk+0rKDZqOrLrL1/NR7CsWyAy9cLN/7Yvk2f2vi8aU4YXYcIhTLkiWdx2DW
mzqSJlCrsD5SLGwjnUAlacs/fUMeRcU6QwxWn/aKU6G2MBR53EDdkkfyPJh2wTbrPXgv1Wainyi8
pHVKGczsvUxdrXhovXfXGhSMsLmnbTUMkeVWceNKlNcmflrybFvNPYe2HA0eJ+ayksc8VmEJ0sad
aePFhr3LqvG1rWppKAeISqpikzCxxdsMd9Z8rK9xMopEhTXnawgHooWVQ6rgQPv2+6GqP5HF+u5l
4LdwvAZMPsJKZrRG/yGLwMUlpOMmpo5k7a7R1NO4AD6iH+Vd0ep/rW1jJZ+XU0yi/RCkUFKjQWPN
s7jXM4jvH2sSgIKI9UCNzGttKE9zKeF/rBcGwE2wr3r1bPbKV1uFBRTIUFf7X55U8WjNZH3gKNJO
2aet/NP33kucmg04Gza0YV3uJZBg8CyaGSo4Pi2QntTbll812Rw6LCwCLoUqa1ruSPqwRKSB8HbN
CoRX/WlX9vfNE8h837p9jRoH6cRsqdIXDnYwYqViq1KsDidrDQxt9oLBaS4W1rp4KbL+XMW+WQ6i
8RLf/1ennd2wMBYrGElNxjAPSwuH0b0vbZAgr3tsQPBgdgTS399ZHd3Xwd2wURXcXr36vSxrWHlb
c8c7cIfzlYCiXG2lJbVe89hN6q+ClN3Aaxe0U7vmkyvm+brzAAF3sPFuEU+LjlsGzd4YNEv3toyY
jmeScUCKerbXECV6mLLFUrOfFgUAelSPtUc469y8Kn+sFMXkPjpBU+9OgEzgLjaUkL2xPB5abM15
LPr+OJnil7COm6wYnpLwGQ5W+mWnRZyW7o3iKvZMGe2eNVEWaJ6f2e4HWiuIuRhQOtvut6N2UWxg
bAGtauB9X7gKt5O/Kgk1vPTYTsFGISxFD3c48rdrFJ3YoaF4saqMwr0ctqh7We2LYW8KEP8KdR12
TIisNvdHicUlRP+sh8OBW/Wr0qvs8EMWzo8mI1c0uHH5PWvzI9GvGshA3lFLGx8pCZWmEL9cfWNo
Myl3KtRfGAcSs7Z9lJl7YU5wHzQ2u0U59YUD1V2Xv9YKGtnSd0z2uTS5dr8ABj+K1XjdFfN1qeq4
GJerwsyRjGKPjLkeZRArnrz1/YeptEh/+YtKkWdvmNRwsxRqLa+PbKV/qXvUIQOHZbVbOFSt2giO
9XMUI9Tfwrs0rAW/M7rfhqLCmJDsZxh6FcH23mjap0DmGI2mHjHVpEusTADPjp18avZAwDPEgsJh
bs++wOT6JGvUw/RXampyiohyoI9ZGj9b8+vspRERnWHNfChsSEkKLPOls03vh5FifFjQBCp8lzYV
qr8ObpXInpobTUtil9LGfUcvQtQdvJKBR1xfoqp4hy5u4zz0n8u9m8XBcdZPvUxDGu2nAXwpglFu
Br29PtNIOuDnhzZtwJp0+1oN5B1ug/MBL+anas9FqD+IDARJoqZqb/m4zJzREhuHks5dzSaKTlx/
ibgHgbKn0v9u8uoMFMFEXzmSqpgr6Dqrbb0NFtt+QZY41ukln4Heb9/EEI7og/3U635os+HerQpE
D0orRg321h91vRexnY7efWkStfmLo8hX6xrPCu6OUJHFfytZsTwduh33VZErP6+EBlp7G6NkzL3B
WbDQSJG4BUvBqjdKon2+G9vROBDrAr+d16o2NMN3mrtbo3ycSjZIrEsfYj66faxbApIuXmcte5Fi
AkDFMx428Om7YBECiEhb5hrq152YYBkqwnley5ZgVSYOd1s9zob63iwaqkWp2idrLT7KSWQ4WddD
XG1GrHRqfu6Y1fmqtN8ssZiH2iRb2yoSBNDpuaF2MRkxCdHrB9lUL7Mzi5vtTsdurGWyYz2cmFqC
5b5yrTrjNd/WP4MimA0B+p8p9uSZGI5AWRsvbPHP9lO6+WndOU0GGB8i40HoKYrixz1znYcoZJav
0npriOA+wg/PDsqHkESpj0AF0j2lPfiVeNSp32chitgZkPYFBgCnwYq7v8WRDRPyZigAwA2galTD
ITbcNFSsFg5Z77xapkH24IoDOFKNuEgHZqMrY0SVh/e90cNYgJi7pPfR6ksf04Ov76WrlAEtvlpb
JA+RDx/WObDfovyr4bKHKD4uauM+q1o7hk0134o9i0UzjIwD04nIjfnTXJ2bOyON+H7P6Vf+kbt4
d/XySxYauLLo/00Z6U4p35YA+TIoe9h/6YYV6GM1zLX36j0+IzLOgknYHo4u0IXoHhUROKIoiaft
2u4R6Q0QShA1OR+8H4ThrEXHt+w5zYgjGsLSwAsT96GgIGzwpJfeL29hTIohUNTX7nYoKyqA0mly
X8USh42obENYaS0PJ71P5g8DYPHkdJD7SLhi+xmj4pH9BjqcB6obeTun8j5MjL7lQsuu/CvnZTtp
Gz5GbbuHtuPwDhrNTn3Ch4SfD9S1KIcR03pP0D7Re1E5qkrkruq/Quu1yIOHd5qdkzbaf/Yh907G
kKk+rADCQ51xvX3/bhpmLM97XWOgvxaxlxZ1OOHPhxyNUG6VI4IEITjnBlRrXMy6oEdIGypbj19A
VR216uCsd13hnS3HBvIUigLo8lsHeY7dOtM+9CI9M6+sT7gQ8Cbj8eA/aMpPvWpkx26ZswCsIczL
jK6H8/EglfXZclUHwKIpnka1/lubnDKrLScgBfTeqV7/FBh1SNVLjNr8D6nLet+tjVayeM5BZuJs
L/+0qsOYVHeZ2mhEcUzppzXDfNb5+EHffG5LNgFl11SNzrXNw32fPF+xx/KG/WLtix0ZY1aIj7ZK
QaNoppSTWgxDmGvlz41Pzjs5lWdL0tthJxIWFU0rhzYSaJAFXRhjNAkUhU5n/14YwFs6HFSoBlgd
uVncLmX9n9OJ5+VxoO3Wk9FLlQMPQXBulHPEGKz1tWL7N+FvUY6YIsOLeJ7pI3yrGP5rW5EA/f9J
++KqjFDea0MFesutwm885hpFttMdZulHNirKpzPHDioyOqBXgusmf3WGvx5z+VAZgDrBe/vRIQX0
oUw3oXfFG6PV0CwLOx4d61MvSE1DerfzoWj3W6BzrRAX1MMMkZp5OIq+ujW90JNWFxMFyRB3BgMs
LZ1/KUvbvq7YM1Fa1gm41lu79d0Rh79Ap2INVqMyAtVj/lkYSLUHUfB45ptTbeXBMrItobp5oODr
fDF7M4+mJWp7M33Tac/62bR8Jc1fNVOmIQefSxm4mThFmMdOtjem46SWIdCHseqdMmLPNw0WUd9o
v+pxAsGray1ZWI1hzeIlIhtjYtwDIEBj0rGZbXUxqu2fzkAknOZtP+lgS4lZITnIGXZ6+go4xJQ/
ztd4Tu3lrAvvOGDZn9jWSHWk68laKiw+LJGZE3U1E9uZ8a4yqbBNipJF8+BOaJFlwl/18ND+0asb
pFWLI5TChkQvZn2us4sXx4wgnNrJ1HnPiw7Qae8rTbhrH1rFqOKxnJ8qc9FO/d64AYhr1O4pYAr9
UCYsN9Zq56l3Mo22w8sHwjr5peMUPxlam+sRTIP//62ussC0AdsS8GHTjkU73P73pcwP+afv/1eM
cjd+fn+HQn0tU92vISvQWRQ4gplz4UueI3g837ZsxiI2yvRNzXrruLdXDEtc+VTjNsCQLSNHMKua
IJ11DwbK7t2x+CwDchSwMsx776ChnUCfi5VM9uTlUvn1Yu+dhLfvpbfNYbG0+hceF3+rOz4j2rEY
a7K6cZjoh+VcYcL4zDUU5DUgZyGd3XHh/Pfq7GFz0WOi7WbRRtLFvcX6JarJFocA89ciFgGEzHQg
tuG0UvHzfmgc6Lur/CA0xKhq76Is5rG1Rnye+/6/Kq9GkITlv7LRgmZN56tq5zPyIbOBHVDk1DXG
NZMmAZI1zxAJ79vaLw9mMNCpMRXVuWnWxCu4Iw0EWDwhrfn60PHCaFkPPeHuB52SqSnbuCAlShZp
RWVdvTRNJ2Ol6t5WHWJGmTanHd4XezO+klozfYxderGr/sdWKYxp9fHZltWIS/8C52SQZzCpFr7Z
PEdjPVsnBZswWipyaw14f4Glro8Oq2NDGB+qdBzac4p0q/7wOkTOaCcXK+15vIgmJpBS4Xfk3avN
4003oed5xkrIstHd5sVB7A9yiOhxQHvgNUehMl1eCFUaJUbs7ZKFBA4xcoda5dobp7AHFWwpFjd2
HGO4TTsVFITcm6HqTbLvnnzAaF4yMFYDfbCmN1g6JY33FucFFk4AgAV+/d5hgRpOR3rqlO3v1rrV
B4QK34XFPRP0dWwHuB9FzrRZtNsabBZYXkv8UGR7OqKolsUOW8sXaB6J5MsZffW4g9iprfuTwvtf
9f2fPTecuM/dl75fQCZI3fMF8dXmQ3vmz7lVnsnpietG2qcNIwk4pss/HafpqWtqerwscPbuX2lY
79ay/Z7wfKY9NC8IEc/M3sKHgXEgNTReIEsf0PLyKJvaVxaxdTM3LaWCruVhzHfzh/3sKsV0nwqC
d/QMwFLVytBQ9zYcutQOMRZ1jm2D5YDT4E/FdOsk4aPyqszONfXMJbEcgi4nGvKDHHHXKoGLjvmg
eKd5Tr2jMIb8tFhcBsu/OZL8ZpzJ0RroQTz9Yk/pnqyVblyRi7txZczWjZRzpsH5dSA36AYfSo+k
XqrPJHC1USuM9rAz7YHhIt1w7IbsRQOHDC3Nml9AYKdwUSzlxVjccFYo4NysWX+MJqN1qYzFq8DM
IFCkUF8nT2xBZjrNG5QdGQinowDObYacDMqPWkpDZfKG4WGbyveFNiZoykq+e1Kywq2ifycxnWmB
OrXvqA/ws1vt+l1zXdTCC3NhVeKwAHxZvg+Pb6pvMn8HC4U0p1XZe7oxXxopUt9W3OmCuvTcNzYm
APmhd96gV3WBNpvyOa28qNg6HYQbepQrYSR+/7HMd/1mYWITrcXPqbZtv1+YrZMQwGhRKM8PJ2v0
IcNySzNzvo1jsdyWtjcuU84c8/H3o1jGqPeamTmVY10HbUSx7xy0yXYRxLlvI+6ibNhf9boUIZ6l
YCKKVkWNm/1X7qMV1LlkfJwNTmivhJ/ZLfKjbilkREgJ2PrMg1DWTgvhuv1mXrkRTygftsS2GeEn
CGylattVpy4BGMH3uxqbX8q2X1R8/Z4xoV6Svb8tC4botaic551PrJT2pc3Kk1eK+gVLJUa8AOFg
rx77GWEEaBgx3a6kc66I1eMgYiJo9jAlzNZ6EHaUMeiwYYk1JUJhh7Xg6MxXy5yZniype4K0Y4St
nF7GrDyPBAslYliY1hBVK4viMGGscFofnC/0vLs/z8yTV6O+pMSeBeN+SgVKU4B9KjvKKQ6B8bNV
u/3AkG2Imk3+cdMSwK266Y9dO6tJvrCbSeJk09AfSayi0kdfy5QkWKCDsrmzibTzcBGSo8HOBVM/
O9kziFgQwXoIAjooT24geigqHKm7gYIdp01WFQahhmXbZIrBf60Eeccouc+aiYFdCwT8hFTswuTr
PEi5I9V0uxifa/3IhrAeWH4WHwxzw1VAYt3jZS4Az50t42sHqCAOaT5WnVuHybbp6dc2VDfqkHyf
6RxKBotm+TbYmnjOtlX3DUAxtu09MTqxnWiF9Kx43/d5f8mAES6OgNvS4m52HXK8YAyJ+MdT0Y1R
orSdYTL7r9lKMhlUk3DCbQUT4CKx9M7H/dnZNR2k7orIr7oNrh2jPzcvNQkLUYsU/GTONgleZAr4
tbolSPgffZmO3U0DUdUwPpSy/7vV8i2HyMzK2p7snmE58hPkcTs7bj7Msz+wa6F+QCO+dmC1kywv
mLEBCpQb+STe8gTRYnXYjj3Vbk6c/WmEAUQbqBvBOSvzkU318LmbMOc3V3M5Y7JMKJXzNJr4OhBw
tflTT3ykks8qu/50WaGX4dswLwh/OnGhMrtlezrHE+uN0XoVGGrevdLWabCNsFZYvfVEvIUEuydP
qTeniHHsFNOZ1Ce0ijJaNph4XfafoqKTcoGMk20Sz9uKk5shNbT9S/ZT12mDcsN9gD8H6cibpytq
YA51GZMzXydpZYjISyFXjXZ2mtyGw7OX98GgA54pCEJUeWCobW6E+0pUrZ6qFyqbjcWIqtkZ42Ul
xWcd7KfvxpE76cvGVpJc7AcUNBlwAQyCmfypNbPvii31QExWHU1cD1GrztVyoOPiD21HlUofLVQd
ZriS3fZG7y8DCSqRYmxN1NgmsE7qgRJCxsMvBd44HvTvmDDUp2pvjygK7bNnj5etJK/PLMtnq9tA
SWo8tAxhTvjxLfRCY1Zr56ybtPM+Mx/sH4f/9999/zI//jXdPWhpltwAqxsiDRvbIa7AHg6Z5ahn
aGyuEtiyjM1UNEdj3dRz8fiH79/pD0eO1rMeiPiYhu6VjCaTyHVk88GehTAV7BMSZlii7n3+uUB3
f81CcSxC7bn96X7Ovz1yTnwz/9CUWAH4jSirzHfaBfMuWAhmtNzd7Zr+wmlqXO6DSPA6ZL95wCob
BtZx7vnaf9kc90l5UA910kb2b/7iqfth86XQ6HHQ1zq/edfvxXDbyXvweTEg2VnPreeT5CrfnEsR
71dFjZXDu+xg6QNy+/tTUwbeKyNC9cs56rfSCIwf1ZftxCa5hvhOJWsoqrD907/i2ugJTG2e5jy0
79m72RwG8TX3VzYELMQMzhFGme1ZGyL0+IYeTlmMJ9x0hRmNOg7YmmXmoUjs6RjquLzgXAkVRn8R
X53qT4emvrrOq6L85tIh58XGWzUGUHvAmJY/4gixZGQU+Wus/fVmQtOSQX/qE1G9Nj+ous32uGmR
Cl2RveOOhmQ6tu/lu/IJlQAoCdlD1CWTFRnv5letn3UksSsWmn/Hq/HmnUqW6mFq4B4fMoaJ/nwW
F/htOEaWn/Ovhoi8O97rz1zcFpi/12T56NfT/DN/nd61WBoBVNurAia9+9sPTjUoRAkdp4Y2z0f6
7fh9gNcGs9r2jQRh2CTKK1Yqa+mvczSPYTre9qdhCcuL1zLPYeADXOnXFhlswXDCt+iA/KWLGfaQ
Isx06+zkPs9mO+E18a49kcC4BKZ9n/RDDcP3ap4woZmn08oc4od6d171LdRZOMpRZV2L8Od0Qhuw
gw2XgXJpzu4V4JhG8pWU4/WxAjI6ju2QfTCwm+P2r7yK/5T7eqph6CfNcY/M8xvEySi/NlzMB7Y/
EGpAk39jqlD8kiHY3037swL3+1YokDk8Sc64T+QQH2zAjXF82LsXyWImMDFGDtWbd8whX5Nzf8TP
TTWO5ZurBhOd7P+Rdl67raNbl32XvifAHG4pSqKiLUuON4Qjc858+h7cfwNdW9uw0eiLU6hTSRL5
xbXmHBOuMUVmpqrTXspVduQejpaAyHWIbw/JrKt2eCMYSUmxrfeyDTPhPNwL6+iorcONcV9ltzPG
aObFOY/SSb71NpxN49LOHpvGjj+rHeiq3q4pllBbXflAi1CCPpPt81TtPMqAj2RwO8IdwOEMHZvd
uEGwQk1CvMRrsq0Oxm2xfh2CRb1X1sUSVW4JN2d4jF8whJyNExqX/Em1c2rRUELiVegvA3PRfEVf
SUPg2aIGq7lUjqJy27jSjqJP/8JSprzR55sF9SjA11S/E2R5R4UHg1LThbHwpsWL8iW/Jz17BxxF
vTQ7s0fu4Epv9YsYL2m0WkvhUG7EdoEK1FoMC/Op3JhnCR7VO8ZQp1q3N+l5dvQgxZ1s0Y3PSe8K
F2pFUcMrpRwkXtSV/F4/Ra8Al8qlsdZOk2FXj0XimGfuidOXlNgNXvu9eFZO1imINpTBvM1EARn3
sc1lPdoCB6/fZhTZmuNGtqRNpG+DbX6jP/Ur48XbVzt/nbnFV70K4LW9QeYdW9siTYXuCf9xm/zu
VgQB6dKn27XGXXKCLgiDRrCTe+r2TyIItZtIdQh/A2BYuykLEOYZ1EBfvngg7Chq2RJt4wMd5zhi
gDn2SGuUBSz86oJnoWSvYdBAlBhJkECa52icPUEKKhuevF08BK+CgddoUb9zYx2WgMFRJ9KMTexg
WbvQflEfr0kV1HftPiRI+YnBlEmLeWuatQ+2eVOcxIYqoQPDKwuxsq8NbYEAGnmdvqy33j3oMHVc
iNUdgshhuhXOgKLGu+gePbdAKdhO0nWtLqXD6GK8U126sc2CVffdP5qHInI6R1w2e+E83Fr76Uag
icqJ4WDtfdybnz1s2b2w4paID0O5sCPiZ82etItxazz7Z7aEZ2OjfAj72mX+kf6JmJKWFxM6cKuH
aosYKEQpuhBvrCVmhkXwrH8BvDsZQDApeT5LFPp7m45ER4/UlY4W4Nk1jVxrW/voFMg9YjI7lrU0
zxXE+C+wdcI2eiGx3ruTNtJN2b5G+/TRY2hzBkevTOD4glsbMpnc4f/kWKFZykbPhQNgi1ihN3Xp
+Jt0XEXAkR6EyTYdDXpaoxJcvKDRK1gO1Epmloq61mmf001duLSU0FQYjPONcKAFi8p6dCCoZTRA
3OkUZGtRtrOl7zT9IlgaSLNPymjLq+bBOkjiuthhgtQMu1wPe31tMU2kG+EpXjYuR3f5Nvz0D1Hu
mB9iB+zTFm9HyUa70DpGukYnzCFIfc/cZkePM+UnlvddQzo28QsLMCiLLljmx+zZeuKMLkFjsw1j
QRtQeKXOjxzX+9COcW/Lt7FKyh2sOMLO3ywRnR4C40PlsSw4wkk/w4rUh+20S5x6XQP3X5Tr8gBr
8i17lC/jU0rT6I3SDyi2XXZM1WX9HDwU47J+Z8pJvt3slDfhjqe7wvMeODwwo7/hQUzkQmDWvsSB
a1mniAxdaYO7WWsoa/KWmNO28iiGW91cDhsN6pHdudJ6QqTx1LgNyl3TLgJb//ASmyD2miS0Hcg/
49B9NaJL8JYsUwtaZw81gsFFdy88TzxpQgO4jN2Yu1Ch37TMxrtkl5AG6Frc/e1yH7jqm2qd2huE
ifkwLsZV/e5tFGFhhav2LtJc8IL1vYADIyVPGQONnfLwdhgUR9BrtJ/d/kYj7j1Y48aQ98ZXztgO
bU2zjQM9ee1ERoEinEfOG+FCe6hOPTL5twzN5RJexHArrHwkNShrDZTJpMYumZiAktemmzZuBSCq
tuvbtNhImROICxpWyB/aXdKQTWGP2Va+4583CELHbQC+5m7odka8mrWVsc1aRR9JD1ZKtjK1LXf2
UD9xUojyex2Ea+PU5oWLpNAeOLAVn9VdY52byCVoQHuJ0o10YoFC/iSTDshN9K6+gSyHp3ILdM4/
t49xuY5pvGisURiHHGNjcnAp3kWDDJGF/6DdDAo+lRW3YpQBuuvnxzLeUpzjOIcKKTz6r+aLfGCR
SD6jU/diULtzuyVwpn25CbbtrnlW74pkPdIRRlN6BnNot9imFAzmbgAybVkCB3pp0rWJoijd5cpi
zG4yw8ECCGXXu/Gnc/5RvEAMBJTP1S80OZp/+toSu0f2hbcrVT/xlo1PeBexYSUQCFCAalgYF5wZ
m5VxU8m2uKVMesnWYburz3Q7vUdBsKfD9JXv9XP+FJkLzzUvPsevbfaAB3WhgOvFm3coNKfgZWEd
0Rclk5W3xGA7EeVaoUBZJPec45rsFSZdTmn0MFDXe+R7Yg7FPMD2tY3Rdce2eUfHzSsete4k3KZn
nDIDCGqmGbcOpKJviD2nTza2EmPEzucoYQMxER/RrZxrbh1bgIwavfaj6cJO4PF100I7aQd09NHD
uPI4o74x8IVtl2w5t2L4cSiYZy8haKjPdg8UmCnD9oSqDkH+A5BoYeu5nFuc9ARatnK0Vb5NVuYm
PJh7Uvs4j0zBwjgEN5wc/BfmTLLrCOfCAqOuG9Euzvq0LaLV7LeNUbAvK+viYY1htGlb7Wik9rCj
rk6dQnU9HHzFKmZGyIviTPvXf5FYsDhREUbNOruLzXXy4EnOlH88Cy/F8AKPCIxB+UTVGZq2t+IE
Fa6RKCCk5ng2kEinlmvzri2Wns+xvsG3z9lHtK0PXga7aswxngvNRraFQ3oZ7s3Q7l4swwHGF9hU
2T8gXmsXDC10JyXVmW4rWn6r8hF4d8Am5CEp6tnvdgEHP3lFIdiU3eCeCUosDvlg2/TkrxHZQpoz
t8km2eevnWn7u+TiHwuuUBZnpRbBzieFgDv1jf4MF1EOrOYSmwwhjS7+vhix+Da8ze742tKt+CKe
lAvFDD4WdxR3hGe8PmDHOYuLu9zh5UJhe6F2x0Uh+QTgjoBk7rJf/A9W4xTEPLiSo/mIYfct+qrc
iJbepliq7x4ccUfyuPNxRrbzg3WHl5G6XrHvt2m9ANa6DD7SiB4W9yG3sVHJPFXbaMkexXhpnygV
sF+3T5Q+iAOqMLY4suPfqHfCc7oS38VxVfh2zVS9JeEWk9TII29eSV9V36svdq2+dJppkdcOkNDO
gX357u3qR7/aRYh5N/JecIxtis0tcMhqas2NuCqfLQA9AzOUh/2FhF7QbGuLD8RAK+GQZKCtrVN1
au4Rcz6ao5Pjf0T4yVxFEboa98Erp+roi9VPgpYZOsnbSIHPtz+7ApXlimMT+mx2+eaxPQXKPvnQ
nhidd+Grt05dy3OG0LF2xlHCX/hBbwHRhTU9BBQwl4aCFN5WX4S96MJxU5bWaIcOq7++o3XiBAeG
1VAvo029DbDA30rnebGZRWLc4YyNdFvMl1iyurI19Tz/ON5LT0+lRFveoexD0xbPORtj+ZKgZV8M
K/XIwOElBSd5F3xif50Z8Xb4FV26dzYB4SytsufsMqbrnH3i5K2HjXFmjWJSGB903fbKnmxGjMLP
MeiGZDGd+Y8Nz43vtNNGjW2Kt2O0CDaciL1PlONc19HeRp8qVwxORirKSTs4YK8S71jlfXvAbnEg
ISu65Mf8FTm6tZ/rmwJdn6V3558D5pPtPSafjOHuiSP0uEWPKZ5CooIcQPECljObdlf9WD9qz/Uj
y2NwJ+4wEtyWq/6RuysQ+r20Mnab+CQujaeK2VYiKM0JgJoXS+2Zs/V999K7dGMei3sEaoIzoiPd
koKH3e6JCzucp3pfoJMsnXol0vKj2fdgbRlNb9WpFCjLLGJEYZnTX8yncdhZTnf03vvhMapXQrrW
wN2p3C1tVP2ucYwp/TNtcPhwieuxMdri8zyBhmPZ76A7rjTZndRVygmAEKnS9df8g/la243H4oZV
EM2htR35stW6utO2w5onIO6VZU1D8B6PcWDH1IOyh0HDC7QJ2Shpbh3n4zNewreMY1mwHJbiB8im
uF6ygD9CLspm4YJduMaheK2fsFPIXDyl0xyIsfC1pmMqteraQATdWwl8Wloz2z9/Fg/6TPUuLKee
xMgxKqY04n0MTS9+PAc8KXE/UWgIpXCHVzYg/Sn889djRFhp3JQMFWKhaqkzIfSwj+N58qD2YJhS
puRJSJR6ZQBW47BSC/JW1DL+1DfjLY5DOn7gi8WQsxcqZRSifXsbi1G5TgB8O0HRYXUmIH3bz3+I
kN0sWjobeLwnBRlcvVelgePSkP+fPwxmdWjVQl/HepCAUs5oUaocKMmHLbfWp/WZ11a3twQAxjZy
Loqw6BOWaSFwU/nzB326J6LFX9NcoIiJwJjQzIr4zCQgzcVvKzcoOJije8SCSOGZmNkKJQclWtia
ohZdhBggUbHsC99ENCBhfa6OvSp/yLFYwxfjMqebJ4/fuw1L2n9l2jqkMHMGELh/W7i7S3/8VArv
4DWezBHWbzGPPUU6CcKyD6MZA6UN7tpFr5zaQj+xPQ4ng7y49YTVgsoMjTOveFDrx1FFvTr/eWgO
JWqR+kOIoouVFOdqqO8aYYIrNqmLfEhee72ghDo+joWgrBtVdKmsr6TRuI1H3y0E+ahw8bQ67y6T
1LPhcTkyZFDZ+siNpVJcOfFOHs2dZd+YD0U7aavYRw3kDdN9P8k3vA4OMLnqUScqPkyhI9W7a51K
HN5NWRO2lhfg6AtcT6n2dTbAN8dlxTqTJJvK4OhqDG4vjsER2j3nhwqnODStdUeu4iJU5y5mbRzM
xBp2HTBQ2+ooBpYp5SACrtaWJb+PFI2XANg8O0Sc4RA9jX/0cWq1L7VH+Ch4zDpIZSst4bgA+W2L
gf0YlQG3Yek3XrH0N1lKU00T8ZKh6aAJLYkPvQK66ANxxZ1gVm6vwofILTAFHfuFTPRfDfuM/JV1
BcyzUGQ242q8/1//lzD0DTjnX77L/OmWpIimTodIveK7GIM2NFpuVK4Y91/eoDpi7VM6iKhiCLNA
yat0ql3A13/B2Eh/Q6P/52dDljQsU6O5pcpXQC2x1otBHqSKTgu5lRVOsUpfh0Z/O+p44ScRNX1a
HbDhkUiJnpN2MjfbXNmoVr/9+RFI82/8C6nDG4DrBQdXJZnGsK7egBRr4og8tHI9ESxCVApgIYTP
IDdRRd4EN35Bf3IGwjB8B7pn3b0GcW9hcRLu/PEXKOjf5OD/eSyyhBZVMVWN4PCr76KFniSDjKZX
XgJmziI2+BkrkIzFa4AXzRNM9Zc3oXw3AGUsHgYWE1FX9as3EdOxm4pCqFw9o9xn9AR9Kxo6SU5a
7UQc5/z4Dal5KQoPYEy2rnGilgNHe+QAuEwIbUq8CIkxZFastHYsc9ZXNf4lL15hu8VxVVUPJhqQ
An6w3aS83oLEBqSVlHWzV8RhSyiEp59f6nfvVFYUA4usOVOvrsY1OLuCXcmvXRPo+lIHD2PrZf/L
5PkzSK9HDnRO0dRE+FuGITOy/pM+O+B0HhtLrtyu0i6waU5dakA8pPjdMGMKSrBGn52mglA03+JP
enMzRNoB/8eAfT056QEjKqmL237vqeaed78uTPXTamZmSfGSlNVhGgFoFHq5JhnjVmyDr7xKq9XP
D0v+h57FDFBkXZNFcl7Bps9D5D+/w9LUQfJlheuAxdEUXjy0Ah2NE62WMeWdTlWYuqmhbAZoT+Jc
VjZXWZU8+FKPwBFsua4Pn74lf5pxdV/PzAXFh1Yw9f6tl5rVL3Pk27VDUWnczcwxWf/z9//zdZXa
0nMj5OsyshatBNUGw9VimrFTUtrdx7TUZ0//y6DtIrCmGCh4zBw/E4CYv32X72aPwsItqijqEYZe
DQEfYYkkmGPlxhrdE6OMR2emjYwBNaFSLte+xnxqOlrsPm2MPkg/fn53305fxdLIaYfzpjMQr94d
fpP/GYMDgiKnAlxrx12ISHS8N9uIBA7yvut55lkSz2eYKTFKJ58jk7rSjJMZsMlhYx8+vRmIMiH2
XxAd+tkYMQVX/1AkBeyehFu21WDvHy9d4L3Bidhho6RgGnXbmbLUzBiqn3/YtxsjXGTdYDeWCQu5
XpfQoDKAxMqt853WUmLXFVyBqNZWA6iZJkJLPEnWJqFwHkF++fnTv9sXGWEz8UwEuKdcrcPq4Kmt
mrInjDOnR6A00ZN1w6QlJ8k37iMto0DSN7/85u9WLVWEmKTC94Fkd4WTi4c268akr9xp4F0iuHnR
zfyXyOzfPuPql4VaI+MTZcAi8jtMerVWzfSXxffbMclkkHh9jErjnzFpRbBa5IZJUUorpacFMLKK
WHBcaXFnp+EPJkgNl1pJWpaanTA10YxHP5wk+8Qrd0TkHToRfygUeJC8CV0qg4pBQGheWPirpkYB
3CmM5FYY74OCvXmcgVG+cVeE3tsMHDM9VBo/Dwlpnsp/r/akVGsmNOw5cpwZ9/dMU7WiJVPU4vKG
ON1u2MZtNUnJ1oZfHaVMM6NO7nF303IAd+MLJV2TgqNvYWXOz1/lbyr0fErgmximxWFVkyXjetEp
dWjJY6GUbpl9CT7N9kCmfm00En3c8TRUjbcjXMUJlN3Pn/vv6QTVpImwziA9QDH/PKH/LLyWLzVT
FSelO02BY8jMyZqHvciLDj8ai27l/XYemkf81TPn95kajHSJtKzr07FVh+E0jibuMNWEH4Eym6Ps
U1FFDz//sm8/R5VFiRfMaq7Ov/w/v0znDqdYlZG7JrWbyZPXQo+ZgSi/nz/G/PfYq0jGfz7nalET
lET3EI7kLkiKRiDgAc03t3zdFgZkARIhllF0l4T5Jq+jgXW7eFajjVFGF34+tYau7VaCNWuulHSp
oMeSlEBcRZyE7ClI+cZk8/H3IB/0KNhKFcBNS9IjJJEB+30hZmv4ocJy0EQUvdB9yOZEVOH5Zz/F
BwbjmPofmNiy9ldTt/qTqNardOikzsiJnCNiMsqbZZBP7/jMhU3PhRLPZI88kl5+0b6TboW8IA4I
WC7xiwEUee0Nh+sprTZ/aNCrmc+SgVIC7GOBualvnHyDDEm64GPcmn7w3KcknvgtdB1tUE9+EXyJ
MPGc2KODbWgmNcxJMlaVpj2JKzmabrk0l2uPCmtu0QDvYDcvohjxgDkEDyRKXvzw5udXKH2zMXGg
NDSmIBkAinZ9WkqSSVC4puVulAIEkIP+3CUZCQzy2aysN6oRRA+N8Qk7z6OVRre1FahAmnqs/vs8
1LZjpp4xrz9pUrmUguJ+EpIXSVcSduqmsvNEXk9jQGGn1J1Q9B8qIqN4uV67wJRIEqP4UdX4q434
hK2NLpUaPOQdrVMBIKhivSV9f9Ya6zg17ZmAQrvuvJU6J18IqUU8c7BUsRE2cMIB5IQLZWidoMfL
GZ1SWd3jJTnJTXfGMudXH9GYbRRF+iBxZu0JxhEeTGwrlfzaZtK6ILM0D3nsnkcXKwwTSk3LspoQ
V+BZWMzfU1YJKquN9hzo0seff6/T93Ven1DfOnUHoUJGztdAqh8Uz9VoC7aV+FpHnesRdwEM/0mR
sw0+iy3ZdgfyAm59Tb3xY9gQQXUvTPkBtwvMnSC4D/r4uQqKad8EMHk8X7hryP9UW+PD0nSq+Wb1
mGNHvIVyjncru8Ual99xB2VMeRiufhkh32wU5CdLEsUnDVWmcbWYeCnUUrkaUUeDIcv9atw2kEsX
ukUdMq20VZhaHyECdiQZFXIWkdce1wNNUE/p3V++y7ydXy2gCgkT4CYsWB7W9RWFKkvX9UWau+BA
kKdvY0EIZ6NaujTRy7W61G0R3osLoehfB6N5l3LxXFcoa4LAVJd5V9BNNAV/0zfDL5uY9O+tQ+GG
Juq6LJlQMa/X9sofO7KV9Iw0R4N6sFCYSGVpvCAu93feUD176QSd0JATtzbgbAVCv2lJzfhlU5vh
yNePCL4t+5lpavzv+q7YjLFJmEoLXta8hwiQrvH/pcLyDzcEU4c9RMO4yxLEiUq+qWaaRjN7ztXO
QlZMHIcp6u9aukuwE1CWH27h/U2H3BOQP2EskVVSgS2Us15F9pQu3CrkaRI/2sgQ52Brqfm08lrd
xrKR/L9fThTuRwpIBo3ahnwd8lPHTZHEeKogtLbHRrZovVevMKjsLqkuZZ9dknZE+qNMwGLy159H
3r8naHJ6WCANkNAkb2hX58y4K3A3SRF2FJN2E34lZxjHC9W6VaiX+15O7yYB8dDPH/rNmOLUDu7a
IH6Jk4B+dRsq6jxv/a5N3DxG8omWsIjr10lvgX5EN5qHTjrDIze8ppFxQkX98fPH/zkC/j3bVFHh
Z8sSCQm6dn0w88OkyNSkTNxJa1R6ix2jQ5eR3okLSqs3UaKfOswBtLc1etICaIue6kTZqfYgmo9V
q1za+W+bYXwz1nj5i8GkYpK/juOd0h7A+G2jHIu+Uf32tv5dJvjiXDo4tBMswbr79/mn1Khb623K
F8d0Hyi4gSfzI8KED4Lyl9vBdwNDoein85g4CWlXHxUgFfbMxoqJV4RrYODw8I11qhF4iM4byxg3
ysZ6/PnF/Htg5udBTFeAnM+LzfWxSy0AawoEg5esdzEx1/koXUAyOGIh3f955ORKLVXZ+GU8/nus
VOeYT+XPYZ0PvpoEWk0Ro/GM2BXadjsmnauq8U2oi/uff5703TPVRMpdiglZUL4u43LsGsKQ/7br
Z9pJJ5UTMqMyF9zYKvPnUiD4UZVXkaitTNgCaj1HXCk4rdpxEyIKBFKlwYGbjEeSZH5ZB745LvEM
JJHzuymLOjfCv4fWQIheFkXYfit8QFMYnBVtYA3w9pD5d233LHkRIp8IRpT021DT5p32ej7OS5+h
AQljp7n6bDaQxoJyFLuWBlxCxehHBQTWgmjkrOt5v2lgutkYNME1QCLJFJ9d2kRVnPo3ASZ4u++8
aQF88PAHeGtKGAFNJjVx2WtvSGOINewEfmgz7SmYSXLl4IxDFFK02cqrSWJVMZEPM0HmD3SsKVQM
9LhJ8Ikls6Pt8odlIJTmUuuBF/35xwHiWbCTgD5hIqfUCg6u71+aWttWHUiGKRdnU7xPFK5SLmAf
g+QI36jroXwjhmMh5J0LiMtayFL5CuB5VczXgF8G3DxJ/3mwpjWXZkgHVK8H3BTBcA1UFrqxF168
CL1coC31cZtWqNFKgCie1m5JolDJ6hY+cOcslaK+/flLfDu5iBygfWHJ8P+vFpJULTk8+Hni4ulE
UsXPFmPpYhrNL5e2b+qNjGBL597Loq5T6/t7BON2U7KizBK3V2g6oU00W5AdrNN12W05Ql1gHqAH
5900inYKWplIRMJRzOm3L/LvSWWu0Eu0iUyKnzz9v7/IFInYiEGzkggM96LlD85QrWv/NU7HJ222
ctZ18laV2nE2wqfm2//7A+cpqGzo5GiJ1xU5poHexQGr2Rh7H/PzrtCXpZX3y2It/3tJpgjGyjiH
eFJouJ61Qx2TD5OzYugxLQYLzr+dFAnqLOMUjxKUB9asSGnckLB3u28Y5ZDn7Q6NiVxBEY8xPHBz
cCeLI+/cvgtV6zGFmSN7hA0MyANrCYHT78vwd6sNMRQqN3zrm7KMqVcmCL8uRtnZboW+2QpF8cqj
XGSyvB/FX1f9b5+TrMC6A3th/tO5SXhIhk71yx2HG0FqQSLHxWs7J8SXlYmyJgnf2uRNBfzSC+Cq
ek6kerkNMwQwPw+Mq3icuSDFG+OFyZwTFMJJrvY5q5UBPPll7GIyxqUD6N8E/ACBsoRaGaL9wiSV
N/VtwGmCI8HJMuu1aD4bpnpJ0dbkn4OPdSVMO7fmuBSxQYKaDohy4A+dRQhOP2iHOXlwbOSLOVDM
IBX8JCrFq9rED5bSnIm+frUGkVReDDE1ykm1eq5MbVn6AupazkuUqilBWpdJKu8UaE2FFc7g4c8w
p9kemKmyzGV9j8f4rlNAwBRGtQtIV7Q8cUWH3/EMA+Cp/piFXHMZ9iKK00EEaynvA4aDHWshrJ2X
P39u6GRqzU+5KKmoBPkbcUW/7Krqt+/eoMLK+oe37/poX3n1XFJI2dnKapsBWzLjbtvT5HTmCVH1
PfqgYHQ1qa24wLzpPOnIki5Rlb1GfvXeBvVmEtWLMIcJNz0LdlmVZ1gct5NakTRH9SuugvfoTbJA
jrQBogR9vMXh5eawyOKZM2UkOspoQf/oGFxmodWLTkH3OK/FisHfEiHgg5cqcOt0OAly/66p6WcR
6vzz4PvugCGJKtdIDN7WfI37e1VMjHaIQgAirtBItjRkd/7gbcVoKfnlfV6Nr+IcTeklJysff3kL
8jdbkMRiOB+aadYq1+d9WWJWq9i33cmTPsC1PQH7fzCkYFla2TkqXlpJcRV3/NRnY5mGcCd4EnNj
n3vKq9k156wEqGcWdP2KuVK1rgcEFLKXraj3YKmymnNQJZufH9d3qys1LUnnvM957J9rdwdtdaj8
PHf7CEWbkZE8SX0n7c9VnG2mIt6K5H8qAQ4tVJpjxpdDR2L3YntOGtQRRCs/JMFNYkzv0aA+pab4
McGCi8x7KR1f41r85U717euVJNqS9GK4013vvqpgRWFlEseOne5Y6n2FaOjBb4qdKIYn4qQXWTIs
x8gnPUz7NVfom4M1nz1XnmVJs1ir/x5bLHl9U6slY4vwlIXMaJYGdc+sWWu5ownRGWc9+bziR5GI
H9SpVxDb1lnvHTW5PWPNt+PGRMYMfFoRs18iOr+77PLluM4onMG4uV2tuqQvqgDneZNTkz+BG1uN
k/Y0p4sB1SGyU9f2YkZtyde0o+5bW3XwH34eS9I39yrejGgpps4Fy7w+BhaGSqBnRnWpHLvz/H56
3SJ1D4h586Ra3VkU44c81fdDbB5D/GToPPJIeYrq6aMx/JOQqU8ZkH1BxTVrSL/Mzm+2Y0lBVWMp
KnvSP935Dr5lNlGHRgndcq/OPzWtvCQ1Ayj0y5PZZr81g78bLAoxW7ImyUhKrhciRoaXy/WUuVQH
VpWPGh6eiQ151Sn04BwFI39x+GU6z+/46iBOv17UFIUOtCpb8wr1n8ZFMfVDJXoUr3AsP07oGAe8
4UZz8PPst8K38d3b/u9nXY03S4jiSFXnQpkFH6sm2LyIJEhd3HCk8LUccgBsJrJGVVkHIrmZRFpj
wjF35mgxaXUHy/plJvqmqrHy6edVxbgRc/URUH1KJ590EnBLybQupJawWUPc1EJxwRIbgNBXGoq1
UCR2xq5oq8sf8jESzZT2I2y+4lPNJHdUOBdqHdiVaNrUgbQpM2OZ5d3NGH74srG06gwlnbE18WBT
cpEHsp3zcS2W1q6ouqOVAn0RxnU11UehLy8xAJ9WwGqKATTpDmk3bpQWl1rZfkVRc+lqvqWfHYcM
gknqTWctoVMiW0Qa5Zi0F6EBwiYZJrt4MzdBzPUsVy2YL574RJTNc1zrbgWyTBiVcQFI2xqcTiQk
R4FIsyrxo/0hXFr8lJWKShI3nrrV0QQZRJKu0gGltJi+FkizqCzW5GA1u8kfE1ioGfuIXpLkkzMC
wQusVWWSgSL54ZYZjBOUVss68nuEm00Pmw5QVD9GBES08V2bckhULBUwSCIm/Cdm6j6yRFgJ2jEY
jICIcnS+JhVsmxCGJ69EZx1ZyjojFsgUihMYPTw6jPrJzE6gzh2l4DxmiMOmztgKNahxMX7hjuwg
K/60sAcZYX0xPXOnmdVnF+Ynv8pOQt2gpfDQPKlY2vP32pQe5QTfIjmSD9GwgWVoGzq4WxoHjwZw
JK/A5A2k2ArcQOO/FXsHkVCrFnCAEmirRtjMQ2LQy5M1GiR3jphI+ZLzOgAkfY2+da3EcA+9YE8+
8FNu+KSJt+P65+Xy2/kjGYbE4qAgW7m6sOplXTajzoIk155T6azIQX87FiReoBJSR33ZTtaOn/jL
OvjdIYX6B7dXxBRola4+ViOsskTMiYuM9o8kWscsTqnnZ7+sRN9uRxonTDqclJwB3/y9FKmIg4DX
W5nbj5bb9i2eKEjwKW5dqik5cjqgm8HJquRDSCxOKf1+UvhuxWdTNXSeMVXY64ujVaRlWvQaHQU8
HEmJ4rRF/94L+p6/fEQowKXPtD1/umPxXwYhileQiHuxApBsUnxsCeRpmuo2lonUMvWdl8p0sDRg
yR5BND3kTDuVMqZg7bl+kn0Qw3vXBv4WrvjOGjtgCqRNdVqFQyGjmu8TFOJjIE771hlz/aK0YOBi
lst2nHuEibCQK2ilwTg7ncTxVckmN5sI3AmMhWQZxzQQEfJ/yHWMMKfDgE+ul20o4V1ZnCozR8Ou
YhoQm+l1fps5ZDD8X0PsmJH+wFUqTnWgDSP4rOhUwVuC3MtJ5MUTeoQLc8cuYN1Q4OgRJxpSqOmi
g8khlayCCJwCVag6NRpHjjqfKgMYRwmEcOKFayI/SCFAoN4kxSdGKsCkImzuoQPLjzCi91UiDRr1
Ugx9uRrR/BtF44N3sHBoS3Ao6D0anb6tSSU1ksq32wGPbRc9THEBfSOdReJ4PkOPD5ixgj/Pwe/2
S13him6hd2OoznP0P/tlKNZkC8ddBv2QHpN8n+rJbuzFdSwRV/P/9VHXV7SugDecg3x0AwOSYgZf
OKPGDiZx0TfCLz/r21Oyzr0KXQpyNK5zf/8usZSLvFQrflfs1gFpen62DIZ8NZ/bI2l8lnzixXCy
gxv+5Wd+d+qhSkNJiqMW97CrI7JeISvIEpaXgbYvBPQ0xfLSNEcjsHZSwfvl///8YL//RI1K/hxs
+k+1ATg16hY4hm4VVRjAqgtUmVfJGx/zpPps2EOgOi1//sg/S8f1OWvWx1LrRK1sXIt/prqA6k+C
ghsNSbBQCTns0DhitrQIGhUre2r0cw2biSy4Pjmb5oWgZAQxI2eEqp9bfTke8+YksFHVmF3xmaYN
J9JwWlsj0gZNyKFOkDxipNouRvRGocvDFDdt9MLQF1M1EaxbNAvDZL71uNLIGqC2vevg6DrMlV0Y
wpeieVsvJO9cJRjjGphwqaW4eSrfD1Z5mwnZaHtUYhE0OwGp4rgLhNiRyU+gNtvjOp7d52UNNAkB
ICFh+YLbZ7aA4/8cmVAnNOB4Pz/Vb0ctY1ahFURrGg3q36O2Hzyy0v43Y+exJDeWbdlfKcs56kGL
tpc1cO1wETqCjAksSEZC63uhvr4XENmVTBat2BOYCziUA1ecs89ekZcf+rp6z8ZnD7eRNJiO2Ndd
dXMr5Cah3nH6VSDzZzcQfkAEMgnomv8xM2g7ZYwq3c4POFS/JxN/nze1b2Mm3vJZgzE01R2+P4//
/WR/1vuTeULxrs6LZXT9Xcujek2KIBnnw5QupMSuZu2h05q7/qa0/MTVbrKyfpzHJ/99vz9r8b7b
74/z52Qys6601JzC5mHvZtxjidtee117acru+t/35Wn8YT8+JoRAEYkxLaVV+CFUDp8doAdQpoNR
JPfD0PWbGNl6SDRWbzIBxqX6wwLmRvZp2o9qRC27i2cGcUONPzoIWmdltQcj/JaVuB/Z9nCThMYd
XpVDHmBwamSI/BTtW2hTi9WamOUF1ucEjeRW15HlDWD3WjwGowTjHGt6EhJLkyl9oG3EuxfnqV1U
HBnTUhZNtUlLtTbktpeluMR2ExXsE2V33jUtqUaqFeYbGvbXK2ZeBIxLxvpK8Qhmo6UkhLhzoO3D
zoJxJ1poeoAhkVJtC6v/3E1mDwSOaY8mrD1yr2tghzg595hfwjShCxZ4TKTrUMdDODWGOzOL/Hnc
XDfGi8uIeGi5N0AqbMNoeDHDCQyWeExKeQX3UG2dVDkNqbXtsZ+NlegPZWrGrRUJH8asuFpNBC2K
4lcIvb/oYn720HgzgJrEA0/rj6LOLKtadJcVcfWK2VVpvHTYUQjVfLEq60TC90WAKPtFS6//7Ob1
0GRQDeGQKv7xfmJ+GcItpIGwM+eqY3iP7DbQN1q7rnHCjWc6lDan4NrYO9hBAtIwD65DnCSHMMkf
Gklas9JJ++ZQO/TkjyKoPqG3B27VTbO1RHrCixe/BImhOrZZ26yjBFizcIP478/FTyoFTGos0Hno
NDfEKn94LkJlzNBUZngeBfkO/RQV7ioR76HRrmbOWcHfqlYxRX3KiP96qkTA9jwPYfZYEiEPKURU
PLHvJK2wKB6g6qHfotRpD7WAStwZRB+J7LkzdoFtYB5f4XgpFAAUmTqjoVW4r3EXHf77Sf0n8Rvr
R0QD2jyYcgn/zHfMdy2aZ49uLnQjOwx6sq0JqmOl5j6KEpRFow87zQuqTZljHZ7r2mOEvwJz+ILy
3hA2iCjSfZwyDcC10o3cX7RDPxNiINomdTSPEpz/CMyGgzVVQUdjW7nRWcbZm5LVd1FJYbRlUogs
YJw0+Hi31vCI+eNNNIiLRepr1QXMPEXrPPe7PCreRcofhUs9Mrf8fYRW4PRsQhbuCWgNah9T+eMX
11T9SQuKNgKpAAI3Ejs/ZjXVJAhtwkY5+uwGkFJKvZ8caTYC1Yf8jEaEqztMZXzsI9/rsR4ok3S6
eCreDX30TR1r/YYEGtntDMcgI5j5nLJG9aaNb+HE4zJmX+BDFtu+EDe4o+J7AlnRq4hxFDZPixV3
yibBVxVuJw/biOu45cb3NFYYVBalc8hSz4S2WzCXcg2/1CHkGBFx4TnzhW9K5GOghklfRoCi62Zf
0+CdOsX7l7Y2IrSGnrJV6wrlqWLcu1b8UiBDWhnS1FZ9xVjJVdxz6n11eppgO5HfQkvdBBajmaI7
IGTb1PYrjqXvYRD6Q4j3U5hYm9Ao7+b+pHOewGC+zoNCkRkvbdM8alJ+08n1kTd/6WJdI/vPhg1V
PEaM+fu+O3qVIEEenXCt7zZh3P9xCVTj6tEbhGaS7okWUpLe1CBTPOcOHDLTRxwBaWI7PL8qcZiy
2Xd0VF+Lcvz6i3vhZ7cCgjRDRbTCpPbHrNpIMiFrhZEfhqTMsIU0Vtj73udhO+yZz3F9Yu+uMxUg
nnP7RZ1Nmmu/UJb8ZNBCgaCLztyae/QfA7zgrus6nwdoXsnf12fVs+1gMdx5NdcGOenBG+vtRB3p
KsZr+VdP8U9af0Il5HQI4zJC/DH6XpBjl30eF4dUApGsiuRglniYORjdb4ya8qqSYqSzaz1YPAO7
PIgwD20PQVXCfY6Eu9eL5BrIWj8a44wA7DxMCOFyqdaxk0NwwS1zAzDpMXYBhzK22DOqYUzYNB+9
2P98Hf5P+F7efox/2n/9L++/lhXg1TASP7z91/69vL7l7+3/zr/691r/+vtbfvTnRjdv4u1vb7YF
cpjxTr434/17KzOx7I7dz2v+/375j/dlK49j9f77b2/fuHKYCFOt/FX89udXx2+//4ZUhtvgf77f
wZ/fzmfw+2/rtyymzKyIiUN9bPCvX72/teL33xRNM/9JqkZzSOCbBvWdRGr694+vdPOfsyjKo9AS
YoPl0GsUZSOi338z9X+qaBs8j+kASQ30qr/9oy3l/JWh/5PZOrp8hgKuQemD9tv/O76/Xf+//o9/
FDK/LeNCtL//pv9wW89qDk1nlozEQIVDYP4QNReTUVa1lMO16Ik1MG3aVYK8Dhavwx7NefdU4nMK
pyd2N3VM0FJpLGwWRVzt40A+dEGZP+Zq9jXMy3M3eHAEjOIa21RMRpvE0oubXPXwTTHH11hxqz3T
qO44eOah9aqn3nWHmwJGyQ34WXv33R/x54l+f2LWPM3/bvw9nxjFKWRCmauaZOTnJuW7LtnELz/1
ItldKefL9z1ebrowv5LTtQ4R0OJz6TgQHnMJr6lRgrWUrXtu+kG7VhGM7miqTpjn35QU5150jdmu
IRXgq3pnXxrszdW+kbdOHJlrD233gcq7btW4QXYJ3OBbl/bxQSX9WjpSe3TwG4dN1nbbIKm6U+wW
Ym+rxR8gAHtMSVxMH0wBEbPuj2FXJCfcb5NTKlpiCE7r7EfqrrY2bqrY2vW3gYJUsg064wmcoLsi
TxedImCq6JIpeFDwmKmMQ2Fi5xOGTfyLa2r/EFVcrilVaDSCHoPQ/5jTmLETuRQhC2xZR7HrZAT0
osN2lSLP8LEL1bVVTaNPcTkHi2v0vqiSV1H231zMkvexV+unVlRMVVL1puukQc5ByG1hd/oKbFYz
NNZDYmfpPZL7FRdaf/I8CsGbwPoUZqLDqMfuV8SSilM4UBlhuhOGliAxiljtgakSX4ns5IGgBGzD
DAd5DGcqnMH1vLxS1RntaxA41FF52kop3eyms4AfSIIDm1rDiG3Ue+3RcLiW2N+7kZ0/jzigdU7e
b6CyRBcMC24AoPkw4tM1gCacgHTrPo1dfI4jgV+ouNaWrM+GkT3Eud37fy06Lx78cUziX4ylf0w6
8n+gc0T1ReqaZ5jawL/f486ohKC3svZaWF+oDihPVJ0i2esSnGwjGaxADMQnaA/2ZejMeI+OASP2
Ylvr0UnUTeLrhXWVmBqcY1EQ/1T2nth4da0+//dn8YfOS2XKtow96b4Q3lPq/vfDtNSBIuSWBJGq
K5ispNalsMkwWdFsrz3a3i929+MUY9kfyUeVJLVNdNj94dFHgThOdROV102raBGCoPda4OeiKLq1
1RrNvI4iLbaxMXkPNQ/USkVvaHuyPDF2XIXSVO+de/rJ8FkYGH2qaN02tfMlqeUqE7HyXEYAk4Mm
qNBSqPDtCFRcAAo2O5Q406pVA/sX6e2lrfq+LePq6apOnZ3BhGnuTf5+AVF7wEcv8vhqmcark0XR
yYm4+QdXa2iuSMeHdor7i4PlW9tVyhn6UHaCvzELiOr7ONYhlqnRVmj8CK/gfd9W2u2ySE3vHYAQ
7oUxjyCcj3TTq1MIapGccBtBKJMNLbvG2TnF1O96dIxJUPd+7Tb5GpmS5lMDpAF4Ic/WNk52VZ2g
xic8cSj5gXoSRT7xu+iqJdJh7pa5koj4OiTKRBNQtbuwgkMeWOlwUeAOQO9Qt8wJB1/DjGWttPIP
0arRVWmoV6YoHNhlHGtn1w00qu7T6RCCgjsFJRQ7tJ3FL0Zd1g8TfW4kZh90jwYpnHm2Onee3/Uh
qi0tkmKBchkxGyVGvtIUC39hq/kEQ4aGt0v0dd+4/YaR9bdUc5N3I9fIE5T9G87t+J2lJrbPSqIe
017p9gKjjftkBOUTz+t2M8ZFGb9J6FFmSkm5bievSemOq9wdo5s0GsdbMArpqrEyWqLCNt9MjVyA
V92btQstvGm97dhRvKLX0N2rvD9P6SQ3FMAox7DQHno9NXejXpuHaHIBkNUq9Q+Wiv+rOZiHuLC3
ilLgiTthPGDaRQbMSjDvaz536VDdZEbVPJvOXaO3w4tL7ueiar+IJc+acy7h325tJAm0CDYVnMgp
LYeBzveXGKFgrDaRMC4iR41ca9hLey4aIbUdcHAN0ZBkExDZ5YtlMbgBBSXKvE6jKGO9++s3WqB8
xcGh+e6j71axnESrV8vG/9pa12LbDEqw2nxsd/k6yBJ28d2aFKsouOi75oY7xVgtP1f6Jj8qerb7
7ofLFx+7XA4wytUAhKH5/PGZsRzBXzsn8cufETiS/H4kNj89p7/W/nO7GmBvFz/5+Uotv1hefXew
8xcfx7R887FTWeU3ibbBKF3uLeHikDavtqwQmA1+3cvL5ZtlMS6Xf3lp8simNTg8J9xrnTZBQQnP
ikGgnezuwdrEZSsvnUbT13mDsU2UKtiJTsp1zzj2ubOmP6ZMYDMmnkal/6MrTe0oU+NM0OYPdRBk
D8b4UaTRWzZgdBmlw5cqV61NIhGX9w5IiWE4YYxfPQXSuSatnmITYYf7qcGRM2a4WlrTpZDqNm60
cA9R4ESHX62klnW7pMAUGKnrKgoIMFYCMlRI7JO4OlAJvS/X43DXw+hbh8xj44wKvJ5waB/E8NlE
oICLJRdIqmOnB/h8U1nw0Bc0o7JjGzHwOLzm3hmdAUFUALnmsW8WzrrtdfuldfWrHX+rk+7apU5y
ARd55G8Tu9RubrVOv5GhN27TBCAjNHhc1mwB+Fsq+5zHAHt0N97jVnAfGYS5CPHueHxfzezVzRu0
VmNFgAxok2W05r4mcL9OZmuy0iMMSlEDG8PtSmHulqbVuUxr/HFjbM+JsHyahglPNAOHRQd7sjY6
KULFqLAct67lSeoS8B4vGv1s1SFK4zL9lAZIQtsuXWvZ8C2xqgfdbGYFpH6PdvLi1ejpiUneT6HJ
BW6rfe21EdQ2XymCx8Crgk04oPZQoRLI7qszDCSjCXcJLYNUWtbGjWG+Upq1DsoKdyU8ljDQBFvV
NmtU5cXeDW0NYAoto4Yz/Bgfm4oCLpz/I9v26bFPqVTASERZvEtA3FqpxnVAOYIo/2tcEyBwCuVC
sm47osQ5VM6wCzVFPY4OcUZl4AYr3KbHz+ucS9zyis46DnA1Vua0jpsQI17MDUhB1+faGvewBYOj
rIFIoQ7kSosJ+O2A5bHeAliBaMboBm6KnjpPWo3p3KSHOF2jh8mGBq53K7dAa/BaNNQBbDHICUfR
V4hMxvWkD384fYpL8LNpJd/sUu7Koem2lpnco+pvmNY7EKEJEVJh7O7qXm4TvftiOACjFUzqlPhe
0M+vulQ7k1t9gKbgztS9GBTXSutHHf3zIVC0k8is5yGJcMikhrCK0MNWbXfb1HaDI3z3NKnlQ2RU
0OdL6qnDproqaPdgyuPxFbdaf3FCb9fVZogtFVaLSfFodBXi5Rjb+rJqSNxjdS9i1L7jQIm2MGla
kyn7Npl4PeoVePoBH/qKEGwFXpVRd3eVucAxrFfPoYE6qFGyvTqCwdVVeL44pWpupK+81A39Xht3
ReJ86ZTwhgYr8902fR4pAGBmV42HQjf8MRiLrZWqfh7qGPM4GQ+pHd6ZZTDwaCXbKHiDuyA2BoON
XTi4O2brwlfHaufa4XjtHp0kuzF6bF1oEEktFpS/T1jNti7wNALhV9ma+jqXZrNKrPax7pgPahP8
WQevNDAYzmooqsPE+JIMSPnEYGtHlf5TT2RuV2TlWVPb/Cj0+jP3EN7khesejBRfSSsnDFtjV0YH
bX1WXK7fYHXptqpSHXgA2rJc4qg3pGfXLhtslXNtVUrzAbYsxeU2NY2dqscoMmvClZ773rcQdDhC
SIOxc2I69MXKcrROXOnYsjGdd5VnJTZo/ezwpXPMPVOxYV2RQyWZu7fi5DLUbr/uQkelgcw2SRkx
URpRCcB5hTbKrGhKzOQuc+Ntp4/tbYsxXtKYR6KBGFmkRrO37SrdVHPEFZipRwF9uxpEUq6lSF9T
gpcrLmRr2+k6Ey9Rm2KmQ9iucagGaoa02XhSXEfrtqwV/UhetF1hl9diOzLA/bDvxKS7gD6YNIrc
OzWzaggDkTXQJ+BnGVIKU8P5sq6VU3fTd66Oe93a8YT1EKvZPqQ9JJkLbtikJAqCZP5QBJhHBjBJ
1syLDkEWkEixXiVeeLrESxva66Olu2fKox1y29HR7bB6HSHvbNp4etCBJ3FycAX0UgNoZ7zxgHX7
TMZPKQ3nemxaHSeoeh8xqp7SuFhXPaacQ0rxDFCHAfIniRwi6E3C28apnnGDul9V5fS5gMlrpaTb
Ci/R1ophf2rq4RrRdFZQZWSAy6rjVDsKm0HH5JYLlSvDADntA0QtChA90nGBMozEhtxiq8besTfw
bpWG8aApWUQABxu/iiotJDnikTC0wshGqTdAcJ2dR0pdBJW1JzBx6yTDQwIUuyyji9oF77JI3zWJ
N5zWDQdrmmay0/BJLUjnapHKc2f2NTkcjI+SQV5qAVTA7LHgDeUEWqx4QSlBI81NDvq624DaoU4B
TXiUn1uv2dHAxJVhfiXxdxjHQPuEEx5gRxWCTBd6yrVoqdJe1lgWy1sAJ+GNakfDKbAm3KDnn82/
17gwX91wsf+dqIUfJGi4LnP2YRomj7EA9znvqu3HC9Vi8qWmP92Zuar7vecoN6NC2n+at1GAI8kz
8cVO0nhToiy+DgC4zpk0gg1+GcrnLm+2y7acCfd8hz78TocCdWQqlu9RE5anJCrU1eRkbw7Qo296
rp1sYpKfFJMchIvX2ZmwSw9XBCM+T5X5q2KHu2VVLj16Jex3UM52I7O3Pj1G09TcNSa37sfWuksC
o+ir7ig9/puqeqMWrvDdSOl2GqGWp6DyPlnzflWZXrrAiT6NUkWmoYYI/dCGXcKULqMyvfF1AoTW
a3b9bQBcDkiglg8MeU4Ds+btGHQe6QdNu1NlYK6W1Uh8YoJofhlbwDlGXDQ3SDE032oFHqVqEz8j
XXle1rQm3APzSH+RoTtsY2cwT7nShlfSc4pZbDSvU17RUGP7aAGNCuNmpZLEe4A7puz1cdQPjrCV
O7MmfbGcixnxyKhF+2UoScU0kxvdSJi+vj3iuNapjWAG7z4uF0jL6lu6q/ols1pjy3PQn+q0bq6W
0yebUiWhVZbDelm1suFrmWVp3VdpkB1sjAMOhYzr+8wgtbSs4jHaJVcXvClW7K1dTTGvJIzTk6Jk
yrZ2S+s58KKHZdVQhvd9MocNalC1+AmUQI6Fem2MXGGoJk1ALNRuzddbdRV0J9T93mvBhGFbGFUH
rRfqfVB23ceOe1KLlXS9lQzZhtXm9kZqIxwgtTavYsTFPVLz8mtvvihTpr91QaRu6q5Rz2VWiqtO
dPBjhUI5NYZJAixGWaIoTXDuIChfR45xHYxG8dXDNbnptS+5Db/QNPvyMpq9celKjdzVvAtSnB03
HNWucEBdMV0C22kvvQQeVcOH+uLOzvrzoTSS6KpwvItL/P2iVVSA5iWSVKedEWLdYVmLIR8IE/Z1
LQfFOC8rqJgnvY3K/XI8NmU+64IELgazpjh7rUV9z4RWpSP58XFAcLjWZTkTLisNUlXtQIoAZPjq
8GctaxCHaNaum9c3NJ7WKRpJ1iJ7Fq/t0H6cteX1M7tW024yptMn4TnVNqLF+xxxVy7baBu8NblA
0W3oYnWQz03TPLn/bMclq3LCk+Dv0b2gvU1Dw/WnTNWx9c6iz8UIvHK+tgE2Pys0D4c4UWLmBvXk
d3EBasSKx0+UkqAZZztCIQsLWS29s8am9kP63J1tK8mnLixgtbKdaCCUQNnscNfqSgg1eKp3VsLj
xfDAX9ZIQyFXMY/E3VRX5lHPVUTKpb2WulM+lxr8dZwc32KUyBusH+NTbZX6vVWrX3slHd54ePDj
Bst940aM9tWIkIYz/0DVszNxSesp0/EroTxS7IJI71+19rT8ULcSGB/ENXz6c0RVatTubLd4Wr6s
SjcigFrZ195yxXWoqNRdtkrm6r5HpUdpVmsfrTrDdSONxzcbyANt4ZsYGhQDIMCOXqbWTzoBvuXw
VRveBGEt41KEwXCjZTH+QPNhdt3wKiwnfZCtYfhx6ZIwmz8vIqyvEVZ/rsaS0UmB5JuqOv15cszD
coilMVIpGI7aORGxcWuR5frYop2iihiczL2L8Z1Fc0ZbvWzSBkuig0L95A6CshcFlZrq2eknNTYp
OeRadgPJV3eKmbSrDaDvEUtRz2aSpritd1sVmlghisbwuo2N84SL3Ho596GKjoR5pueysJifadjB
JIM3fa5UhvZynG5Jc1AGagbpdqga3Y8TM3+QrvL546hQJ62CuOxv1NgyL65CXmD5oo2maxo6xVM3
2dURCwLmuINM37CYX45WTj0Fg21sHaMMi+1yhprFenn/cXVaCKhNWLW05YFztaIW3/v5ujaafOoJ
jD44Wo/DsJH1H39gppx0OvpXN6zlzjAKbpmhtJ/cJmZ6yh+saIqG9IFbTIZ9cLPcdiPeY696AlEk
+jp0dN2hlg6+Z+rN1qBvFwFuvmWVUXcns+rYJParoiXVIcew81JG6BG1wuj2tlk6lyq1qfbHWY2W
sKNXlfeeCmgucQwoLSqTVc2EZ6zOTgCezNaM/NybREz3o2jMC9T3repW3r5gBksX88WGC3ur4667
NXrbWmNsYm68wQYT4AKMdivSM1qsMbNzy6fS9Y5x0oPtCmrDHzr30CAc4IEUzsUxmFWHpgRhjMBJ
m/TuQcnMV8IYhyxxrWepg4nW9a6DNij0HcXGeFBb1bCNukb6k0jrE9zF6mMR5jqUBeJJ859W+A4m
oyn3Ey8HpOe+7PRTM9TRHn1k7v/1+Y/rLSsvC0PL//ztgBHNPiym0/KzZQPLGlPXsI/l5V8f0ox7
69KxwA2ZCR6qrZmWfgo0DscBcHlKS7jAbUcc0sF5Dzblkl1aPBcOHFrszTSMbcS0L13xHEefcjJc
DIhzrBztrvJbvKv9el6kEu1BXFEQPRZp72tB2/u9gHHRqMrGQrgNgrOBnWe/OUIdj4qnCR+5gFhN
JvbTWKJIOoEh2brdjWNK+2OFbkyFn5ZC+Pm8WF6lJ5Xg1MEY9Ic0w9qrjVpfqO+lonBCUVyV/rIY
vXo1WSBMyMboOw+2aCTzcRvX3acY55eTEzMBwGi7dVr4YFZ9g3/o2QkbCDPz5eEpa7d62iOlSJtg
ZStMGJK6e1pOjuhohf/vKseeA+hROfnC/JIKtqowU9kVTvykddVc7S4e1SQa1m3KD0TfcK00VZ3W
CdXesQY5c/ls+bZoGaLbVKhiegGRDupW5AAiLgCIMFAIK+yzlgPDAwu1DMUwWHHlnPGUgNwYIPcg
J2lTPjZaaKv5DKvQgbMhNcwlU0vHM7Zakbe+68rWr0YDknBIx1sWKGuC2Vk9AP28IXplfdwfH1u3
GsG1mC9IHmveOsEaESWNOGKKcWhJGR4mTcIWoqkixYJUaiJrvUGjV26SOFNgETmQoDooDp1o7qRZ
yL0akUhNZDbs9dY528oIAiyG27IiC01CpPKU3dT0z7EZ7wDKu4cy9DyfyaIprNiP1KTxKfhrsJqA
1zF0sb223EGDeEhur6ooBNUSfcS3zLB9ZcAPv22/JQ5YEVc2Kek142p2RbVvSvsmm2A56UP/3M1P
pDo/ka1S//mqIQdBiB/g+05EoIBEalP70BjPU+zZlyA72650bpWyjk6TjrFqkVQutswW3Nq+oxyr
9cxdUyvM0xPL3CbUAG0wo5f7wMEvVNog8ALdXutdOu4tDaMmo9PkVYmn5BhO3bOw5HQSiZGditas
7qcRRmE8hjYasNLYJYYCJUZGUDUQ/ewCqnX9TmqGHwxihRsyY4shYGpM1wCIHYN01ATFjSst0JkE
iENs1NUKgJk6PoaAZm/T0oOTkWXl1lKz6R5Ceb1iP5XfSGK2KWpVX4PSSnylxhik17RDlWe6H5ke
5e6Vs7OngObEsSKmQ3WZ7QGUnhKmyP6yyAfj1mtVjemsfnbnBmyhe/+1SBVgDX3pNZyO8jVM4ydc
gMWaARiW/6V8tiNl26YDyQYCIo4K6F1VeOSd7tVyU20H1PU2MvTad1qLKbibHCKDiQ56Pxt3eQt+
ew/O1+90rdkDvzjnYtT9vxaljUZgQg6IAV35JcCkcIVSqlhHtvtx/H3LE4DdqbGSFWjIKk6kvywI
OWHd4Dx7ZUf1GA+oL0RyQ109sl99EEDC+Kj496vOS9BhONbzpPAAZsMAdijUeAzjeaGPBsIzZ/gU
puTEidbc5hp1/60ZVptMBgnh4DbK8o/73IFLS2uoUNLjWwpFdOGkHns3HU9WPpzTpPSwug4YHOFY
5NeZJz8Wy1uUrBTAe/M3KuFzu+zLYz+fybLIDcXaBAW4jsGKAh97g8Cvwg4EN4BQ5MaAlApkVGWn
PiIX7/0o4BCWBfbTf74K/v2KjSGLqsnlp4nofWFrvb+8wr72+7fLFyqsizyx4ZnVdukvC8OL6Vfq
/ClEabaLNK/xlwVVVLDlGLF9vF0+c1OFzHoUwtKusWoMcDFjEA5tNXKdakVz8CSxWSYFCvvMnX+a
6jQlkUEVgZXXAyW+DhULFF46eOicNM/NkCjmYb4h60Zo1KVt19WeMDQpUH039eWz2U0Eakz1LhBY
Seaouk69luFWMNJehHMOVhECuUMzJ0q5VsvCZrSOKiyGrzVfEpmnHkF8yqaG+a5YziRteIYCpuuq
cigMV+6GOH1TJfh1i0qnetT6g5zbqaXZkrOWvCRmSCIkuCW8RsHmZGRIs/vBRyo9+AhdArIBqBjL
yVP9JMnDYwrVgSkSjXbu8KjphZr/+d6DThQGMjvqfQJImaja2swNQDte5cum2GYGHl/ECrjZJcra
FVZ4BXRD+ZihwPRRY5b+0hwsr374LLS5ET1KGYXOfSFF6W0r1AaXZMqTLWbC0Tot0+JMrpAiVs0t
wWa57mpSw2Hv5Kogu8tkTMeCNC3SeqcOiXsz4MYhmea+kYPJN7lngthJ8RfJg6A/9rVyrslJX+QQ
Q8JrQj43wgPC0fRsoOKBkN3u4iGqX72cmj9SrI+51QwntzOyTfoQWd5wX7QT9YhoDEpD6fzEIyGI
9cBEb+SpqDs12MUxnGbKQyDXCKXYBPipESD07Hrb6j1pmqyLiMXq1lmzyn0O5eMWH/DcZfSei02U
h4SUob04g2NdUbz0dzoR3u3g1iqi0L6/wzmKaZSmBocIZLk+KcUtHkZEiW3jNnBryl88Ujfgw3Ef
VapPmmfCZKjn1joZ9LWVdmDr0ImttNEod7aepWenCieyM66+6fLQe8y65BsV2tVleUcsniFgSaMC
AT4FPWqZL0NhIuF2tFdpKvaW2jXUF3oevwxmvV0+dyoA14NOQbNtAKRv8mZflol17/Xl52YM9Y2X
GsSUamEf9BEBDMW6j5VqNS/46WrHKoZvJMOifSm1ydoMIYW4y7cuBvy1BaXRwKGYYr8QDFemRZQa
l/TNDh7RL44d+AznvS+1qfF/GNM2zct0r6oCIySc/PJ+uBfX1E7am2VhtFWMeGLwjkmdopSoSu1N
KA3igdx6DGUgmRgw8Ggplb4FMU/813uuheI+G2MbA6ZOLyRS5FYpI8w+51djDA4wiqnUbsyCR8cS
qd+m5ngXZQ3lk5YNwG8aAV+NneBSt/V6yBKquxMqOrVqCnxnogXC5rA5qpGlH9oie88bCTC4qKpn
r0vJbcQtwTZzUja6gegMq5tux7hBQJVM4y9d+OCl3SGsDPV5cGO/pcp1ndhh/ejoQ3Yshq5Zo+Ai
nqxe21axOAgUxolmD2jkWmqOPaTlUYZFhZ1mwSpLUrpCT2CCCunlBEEgeDdSAfKwRca+1Vp5RG1c
PTckOCTeVjfmlCD6Goyr7RX3ZKb0xzgyxCOc88wBKhuPIjk2g2xvCs7Cdsb8IAxRnJcnnWJX4xQX
OweWmxj5Df8aXV1xnxWZvBh6c1neaQ6iPUWtydw4EGUpa1sbwRTdHBQ05C/OkFERX+Zfeo84W9Al
4bXLhs/1UI1n0qLEvi3DOTqupd9Z8wLU+9lKiKNDRk+ZsTi0fzU3mZdkAv8fil+RVqy0BpeZOMCt
2kCpf+wism2BkW6CErFIMZLQBoBis7vC+KQTrMSjTV07lRZ9cWcUe9CsyGvLz+iubOplsEYLvLB8
xAri1rJr9zWcQwmEKqszCSK5dnLP3lVwPkh9jONXN7O37hRNnz2vQxGVARcMXUNuKrWE7WSO/5e7
81hyW9nW9BPhBLyZEvQssryqShOELLz3ePr+MiltaqtPd8Sd3kFlZMIVSQBp1vpN99zlNT1ovcTf
pjBeu1DwfihJDb9IGcZwx/TMPUIg39CRRagMBeE2R6TgOPaq99gjArBY05vmhcZrbakxCUQGAj1S
dWEc8qsp95LhJElqMVUs26B+tic652k2302jXXZ1AM+/EM26md6HRgNxp48/W0tdLgMCy+HgZfcz
YICTm+CRaphEgC07T++JWua+3YTkSpHcSER4F4FSLyd9D8QjesH9yNmRJZn3IUS1p0WDadUkZb1C
J2DE+dCyQvOn2g1fS5LJb0UBrxnwTn6fwahZxV6hrHIQ0Lt8ThOSDc0WbGLyasbTh5qWqEIg9fFF
b93H2tXrH6MNAzUVEsFLuSf4I0y3UjhelUW3XGaESKHqrzAVatH/sO2XAMX/DfrN4U5xFvzjHAXz
Ylhk93GmfWQxXChzabuzuThrzU6qTxU9e56Yr4Ntj88573xhmN19rISFr8wubqMBxObFgiDWqCku
0G3fHWfTtk4V6jtlnb1otdFtEmP5nOllZKxQPYeY3MVPrdJq66YflH24VAPWSfZ72pjYl9S8GA2p
Yr92lsCfO+Jbs1exRMMf4m0p0es0sedtDfvdIMMP3WWqVe3eqNtdFiLVXZtBT8A02huEkvaEmfAI
tUdzXwyFKsbXcqN0kLsinbiMEWTtPVlhFoyDPvlmGnSbstCd52ZGcKotC/uYpSgWmlbpHLu0Dw9E
j5adkVnnJFWjjyjE023JlK+RppCjSybWruGMERo98rd2+m5OmFKtRqM6G4pZ+kUzaJc26T+h2Bis
3DK37pK+/dw0WgPhqKqOgYhv2m5jfXE/prLCEquztJdRw9LV63LtqWDwXNGbZsx8C+N1WZwvSaWt
lQg+mm3b+gZd9fCg6TbObkmS7LCoGHy3rLvDgDDpKmk8Vmedm+1IizCIqSHM/KkTPP3S2ZH9KhF0
9hYIPMo5AaSNivlQPVWN0WzdrtT9X3ew07O1Eeovdt7CjPWQf23jZAsaWdlZY5QdXPgyTHqMZ5hT
xkFNs+pUBeRxNQ2xisGanqJlUi6wwXeyZdloVTCmtOe2QKzcXgrhuJmtLQxIvqc4UTaWhq8bd38T
tiidZa3zZQQSiwwdUzHfKaL60nUkMup6eW0ngBeaG5sf3vBaRMl8Z4/uDKCyVc7ou+Qn+DYCSqSe
2nz5XTTlzlH6H2QyHsYkAFioGEwt4mU6KeV8l0FieI0VWKO4kESrqEi8+zntvXveyhnwt1a2KzBb
PyYrU/0Eks6eNFXynOWHpmndYzPbzjFUlefWCHkK25YIqa0vl7JIz4XFUqydighB/C7a4oi1bPUI
VQW5mEZUpzsFmX4Yx9Z7zjQFAEwcP/Q5sIfJ9toLXZRTupdsZFlViW8I/glb8YAJVj1ukvE1V+f+
TPDCvbQd5GWlHrDLjaJd7qHVOQVadSBpXK2Xui2RU+Pczqq9I5d7TdXxLWZR9Qk5RGOFgjfS2XX1
ITKPX+KoLtZmMtqbuZ2ZoeUkEPg22dmsxmHVEV9Amm/G8rYqvhHhve/QbX4cU9zZUsJj66pN1F0v
lKSsERf1zm6PCOW3n5DTOsZhjgOSeE2GtihXOtrzCBJaX9Uqt8USfnwEYp+fTKb2fhBpMYJxLWoJ
BHhTI3gNDVzXMnCs3wIxo1SmPVKTOiLqWK65jxBt8DwchuGry8Bi9160IV6UAQ/S4gc0BcnfB8oa
h6X+VQmSTd6WMUNdQERpKUPfoP+D3Jomd1ZrPJsOWRY7VpZ7XYmz9QgIex96U7DNyH2Qwm+/5CNJ
oL7JfxKjIaumObmQqwyOuo24hFthhmkm5d5yB4z1DDrsxbayk5lj+ICEhXNQ1Kzct64GK23sgYst
+M6tYn0yIFSb68opszerUAmxEK8vOhiKBHO9ryqDhRqF+XPlJPeN0+LmgoDjfawb3a5youE0lzGu
e1po77SSfKrek8uyh4+8rEOSt3l2mhxt13odY1gcvluhM/KBA1DfCvS2qj3HibHJYAS6SFoPxYOe
WL3PRyD/pLEU4mvzoYzXsMPVKi3CxypJNbhLY7YhgKU95XWiPvECNxPsWTKjpsnCz2zuJFQ8L7D1
U+IWr/Zl0OhXomAXQZrbMX4Ai+r15mTUXXOqYkZ5ROcOIQD8HTOOYAW/CTJnkUHPYs+pcafmxFr5
othgsqAbvk5Ndq5hOB2YmxTrwtQJ8yV4dzDNYnTDa7urkwf0FeuTmuJAHunpBZMRrM5nMzoT+crR
FFGjuzTLdmbetSctDg6amisPCJ3AeBt4lTOiYbgNk6Ms+k9duI2zOL90rpFdlHrRDp0VPchNeaoB
p811X6+y+QJzFlU61XkZ1E4DXurBoWvsx7h+Q7x/InTylMRIlyh2re8GFIk2lZlu3JI4iaPtu6jk
hakWdBLgMYYKU53c2umkKz4bNhlfhKw/W3ZfPyUVvX2b5/ZXFbNkowzD53R2dN/ooNGE8eekH7xt
baET34Xd9NaBS0oK9JXy3MwOimK2z2gvrjPSH3tEjrDSKK2Q0F+OOK4ZFM/8GgSl4B+dQMKswvlr
14vlrvF5CrEuT6Yg2I+LNx3jOL2bB+Y5ZeM6PnOZ5ksHrHhQ0wKInaOf+mhaIH7wSyRzP71BPMFT
GTwFCSZnemPOApAyaJ5601jrVZg+sobAPLRovI1d2s3eIoAhYgfhWRbxZHDdQhvWXtj5jdk5L7JI
Ce1CNMVbM5/exhwwVJ2EyS42UPQIbQ8KjqJist5n5zZgODYLEDDahMJx1kXqMQ1GfZ3neF8RqXro
jOBdsZQ9a/GBqRVdQdKzfHV7N7sUn/WZ7i7pES9G0wOxF9I5AFIyBdjWgAt37mETTdrnpVtI1His
BIZagTppahdI8LAzFZO1epy/4EdSnlSitUkIdLtjQeOlynyM+3b03aqpTrqSslAJVTDko2kcOkB7
Radp57llmVlmTs3cREl2gGwtnknWbRPWaL1tdudk8O5Ce4pYUpaAzHISzgqgFscBm91VdX5E7mLw
Wl60dDCOZhozu3bJURHE9J5clCy8LPzcGo73qS+d6pgxHQEjWgaflskqtp9Y5BewW7LiHoDJZnD0
8S7aaWoZ3odRnb5aUbweNHU817rIBuatdt+EpnOo3eJdayLtHhzLCcJdjSyYXbw6hXYspjohIVOH
m3ieMNh1k/jrhP1DshtdPUByfx5fhEme3qTfyWN1Z8UK20dWwLi5BMJTOFCE5WNZQvZJ6rMzknhV
29EAm9WTglA7xy9aJ96nJUKRdB7Zvuu8hgkGhd2mBMeM6QQzKL+z0ibZMwcCFT1NhM9KYVA/qrhZ
d919WJj5FzjdBuAvAClN+Fzhy+oPfVp+FFVIAsexfhik2e3Cw2jYsJjFW96uLtzkmFuldiZMpZ5z
Ui1n4HjdcWyUu66oNwVhqQ9nAFhbd1F8KsPgrSMmvCeDR7iP5Tsx54e4gcZUG/lL0On9o6G4KxR5
yNIzD81VDEB6BTeXTCFn3Gsq4Daypge4qYSMYPF/Ul0j3sazQvg/tfRPiPzQxWFQ9jzmGqF6t/0e
L9mrUwHTGfp4YfnaVluS2uaWuF6j6cFdqw3uM0JN5yjNNwStcNstCZLNzYzCJD0dymIBszc1NLbo
exr306CGrAnaN7stzXu5KYpaVwjLVXurKokZMmpmsRpsGFZTv6tGoprALO9m3fpmEtLyy155y+tl
OkJGHR9iM5weNAsjKw8KIJmbHhAR2eTEcsH9T2r2iRXfBaoSnuxxn+7JxyCFBPByT/bdIPIR2neJ
Xt87QCA6Vw/PI3Stp454BoxGBQ50t11ay9xCTUu2hmI4Z7vHp7fRqyfb4mUqUMTVFdMitJWRFJkJ
ThYEVfeuFnk7uI36WsnKV33JePmW/KGGmbJBFII+1tVe7ThGaSNMmTBoJViGudqTFQOM2MRI/AZL
eM5M71cRo/d4TIslR1q/qL7kuWKfZIG+G2AIeIGEXLxsDRybMEJZPwP21x6dvkz3apxlqyrMEOFo
WIcCgIiZtU+u+SicqO2me0xEUQuhDhMEkoNbTkdWda1pJ6jd6YdWAG2cZ23Y2POiHTtmK4S6jQQU
p5KAuenDlYHKzJ5ctLbJ3Nrym6nS7+PGQI/A9rr9oBA2RN183LXz5GwaIqkQeAr3WIyRu8W18rm3
0TIkpO2evDBK1m2y1BvFLvPVkrblXawUy3ObvJii3w212N0N+di8AA1hId92uq907ffcBmaCI8+y
rqDyH60MsIbttjkamrD7K4GCKb4gGRGe50GCQef+fox5MQP11UAN4hykQK/SWlcOihY+zQs2PVgf
2y9zx/seQxS7rquHCIc1MtLEqMHAdc1nrx6Wj8lmDWoFRrKVTQAidzYu6Qo6ltlKLYvoiEOreV8Z
cw28dDGFKeW7ASP9YRy/j6PWPyxtCJWhBA3UE4I9s5bcpppTQqeaM1anXr12QZfgURS8JeY0bNNR
VQ963D/wopHJ19VhHfTgRe0mcHaaeFQjhPnJ6SzHcajbTTCIBHYcmKdJFtOFqE997EitojQFnGcP
3vZop7p6yce4Wzdj8SnXx9oHaGx82PWyzxfDfqxtiAMlplqlYX83wxBccZ9MT6NT3zE78PZjrAK3
LdPklXSgd4kFnNw1mqPVMLd2Tc98KgIPpDYxvdSIjjnhqCYJUChMwEIaVb8r5okcv158j+uQJU/c
XrJkNFc8F8NBI6BydPphZZi69wRuOvG1NDL3sgnYa1g7UHMfFle7m9BzvCuHxvBT7AhOhqKeQTOX
GyKlto8zoHou1UE9Z6NOj54wJGpG2D5P/Ueu6PGT7rTtc8kUWQn1j8JW1dfY5qdAtuZXTW5TBhe1
qhzttU4BPgnp6tnIvDNhlOFjmQlx4esKsElr/GJqPNxbS7oMDQwSZNSeFGI4fyYw+myMzfQc1+1I
GD2FAGADWO7HvLm3Wh2FoWwx/KUdrFfTBayJ+F33zlciMRYn5Ze+c1+bMHyMedV3kbUQX1S7h36B
fkKahWV7F9iLb0WT+1WwZPXEAaEdhdkhU8E8qQXgHaJxwQs+FoCZI/voRNl0MVTIZlHcCuZAmR0g
2TZHXUWeN91mhjneJdlQrN2uD750Fp7mfWW/D4nlbMvO/j6is7HR+gzkiw4Aq85U5YkQcuWrS5F+
AFx8C0lOnoqFS4ysxg92Bzyh9JTwkf4TuH0KjS8DbkSMklRBVk/RsyyUGY+fcPGcoz7m9XpxvGU9
Vk58J4u4J8FRR8YXGcGNwFlqShhipNb/0OkiD3X4gI24tk+VqcebdZrJp2OpjsYLVGNF2ZRk2oBX
a7Ag4zoBza7lO5BYGD0FGBi1g7B4B7jDAs8ksN053U7FnGsTmQrCROS+9hZhX4S+SePVkccSiMzk
3v0KB8177Ahw+W3m5jvSAe2GLs3wS9wRT5pxwkgnuq/NUf/fLZRwleT4/wglAC9tvnwv/5RJuJ7z
WyZBRfHANEigWFIPVFBcf8skqN5/ELBE3J2gOWagKvTi3zIJGjIJrOg5E28lOLJ/yCTY/4FRqAvX
VIuwO2Ke/xOZBD7GXzxFJD8QKoNIQODTop/7S+FHzVnjBsqinMiyglcM6XvHNquPGN//ql23VVOZ
rZI5BpMzyro86v/aNwWQ3Vjl1qs/9ovryaYsSg2oge6G4zYcvQeimkznW9YD0eB0rEzc4pi2EQSF
tm0nH3JZjPw3G6Gm/yoqUPDwF+RBTQG6UtDWi6M8Kvv3oX9c7nbM7UqyNgFbWDU9sl6kgkm3/P43
f/3XUQK/brtl7a9jrp+sVRx1lXtTDOLk9+cqtPZNZbGzUbLugPPAsGuDAln/ZWyOqgnLGWcHJvsr
uVUWjt3+q52WVnOUe5ZIpRexUEYQZ8tNGUzmo/Yi67cDZVMWtyOvh4sT//gH/233X9vConS3bWqf
BQ+it9XqcLuSrOFMdwZbYm8ldmwyUhzUb1iy5B9UmdymE80jBUz+6wo16w288havda638nYX/7qp
slnI+++G+rImtlkRwasYTBrTrUif86glJoLs5eTEG9AMPLXyIS3zKvIbrVKvB8pt8pTrefKRho9h
bLVOu8jndJbb5G58GU+IGxHTE/8kGyEi9nFnr/44V1b10Xywe2fcytb15RCfSDavFxVNbCwnTblI
vIgZ69jM3PAj8agNhz77UgiUzBw2OgiD1ga4JwqJhZFNU6AOiBOXfizAL8TjomYvqx15zTKsCcNH
ebFGX5Vgl2vwUomib8E2qdz9tRb08d5xIWuK7Qg9/TpCTQNEdRp1B6CnPKK6DAjJS5NsdWsbTUkU
zi4+dGQUmUBS2Ba/i6wZGTg9TRSymS3z2zJXLjxMjnBDhjCvMPeTJVCUAFAo3TgawN45ewkgk5iM
0OkgqP1RNeLHyQLuw0S9Xqdlxl4Jf8plVWKiRmyUDlb+gA6+RTBJPcsvViwoYF5/ANfqAftleT76
gOnhSKIBmt8rTug7SWLvE3OGo3/7+I6WOGsd8TLMaEBEVuLnQBcXdIZoysL8pwbf7ey2rBosAbjp
nIq1jb6YZAVV8fMQyGLFNrdkyfkVgO7VR1mT/03tlXk/mY6faA1yGkJTI4H1Q6Af4aVpdOJ8ZfbT
eAzjmircPihoKTzELNWdI9B4x6/iSlnNLDkW//q5NFYk/EA8oSXUdV9+KHlPTAU79aDV93KTvEO3
exVsSYQVCAAvdPJpln+q2iJE1UQ0M/GZ56RU/CYoTZCKcDxRQj1I/JXAZHlTHW5H1EyTuhx2EqEl
98mayfpSNzPB1gQ3pCCUeQUfeROcpZWEG9WR0m40o//uAujEezlyeE9SpebBE1XZLpbkWXPTamsN
wGWVwSjw2RNV/MUYsUSNlVXMwxTeSeSMVhTAn7pw4ocREDsC4ACjAGSu7JFH2vLCd4mEmwUcTtZu
TXfxqo254E4rdvZ9+OEOk40zbs8j4SiAXxD7C7YGTpC9BsZWborCTt/FdrknR/pWmRn9/T9f1mW9
ypf9pz2pJJP0SanWt294/ZpG1PLUtXN9rDpNPxDrCVO+4O1byqb8vpVZ1UcMQGHrN8GOHOrsqybm
8PKby6/rSJTSFaskN5R15WN6oe8TATjqJzRiej1JN388r/LpKNPWQxdgFnhYMfhf32DxAHuC0B0Z
2u62yTTzCxNMC38mhR5YoAlvRbigiO2ghOvLu1K69bit1eFBohtHgXiC71VcwYIY6YCClG3SbmI5
OyTI+osJQS8wW7JQXWCVSl0PWxZiMfBYw1tXeletHfHM2wIblzspbNGc9AaCltNRbguK+bOD9C3B
RrBgskCWZ1l1JeDKMcqRQcDVkbk0o+MEQfkoa44LfG9VpM10aJxneMdQ0wpMiMt6AQac53hySUyl
J4CVw0SU2FOnfBOqGuO3xMjJB/zaNusOOxOP7D6Sj2ub4OmvB7wRN1IWy+yysZ7RD9Frz/LDxdEW
X3fAihviee4UNccMLQFjUsZ/A8Zu+LGusbUNDPV+42qIDosQiSzCUHsD04lsRsnLrgo4qSwcAaG/
bZPNcik8cEJijzxG7r415TYjCSNIbPZJtkxGaMI44tLXqtz6x3WuVVcbBdhr3sM+V7ZNW9/pAlk9
YSNx1NvJOqjtI2ZNw7on+bQ2tdRYw5AOWZ4AGhuLHFHjiucMOz66BjGRarWCXsMUG69VuZ9O5R46
bIISe2OvCoFSHgVKuQlxilzJqtwoCxgqTCJFoYCaYNAQj9vtHNkcHo0eEPXtTLlVNmdbjFmpvgyw
z+2KqYlox+IitytFARRpPbbQdWGCAqFU7C7lfEZWCeIwGIuNiajJZpqP3IRb+7/uBq/C/5FHypPA
uvLG3K4pT781r7v/+m/J7RzLS8pd11fXTyDP++NTXg+8XsOpwfaHgasjH8CgX05i0GsFTl+2A91E
dDHo2us2uaMXe2VNFovLkCkPlrXbubLZL3V0zKyVbJihw8AqqyqUb1av4lKKKYZbWb1uvV3n9q8Y
ERF8zFD2lnvl/7v9e1m7HfzHFW/X+usj/nXK7bgppqdw470uXlZNvLayWP6p/dWE4eX5DPAWwFgO
1sUwVovZxq0wLUi4gTV/l5tUtIKIs4ip2e2Qv5pyx/9zG3xn4PB9qq7kcYacL/x1ret/+a/7eyTG
sKWszV+f+J8vKj+7/BZQZumkZPX6rcQxcndjJL/33A6Xx1haiGxjvfeq0SBgB/NcniQK+eONkGgW
Hw5WvlVS+7mqihab435YA8tlkpcPw5ncs7NtxSzNEnMzR075ZPtWXDc2BerraILpDExiXnjbb4gz
r5eUF5Ftufu6UbbVGbyfViyIcjoKCGnYydWoEpEZCYh32VyuVMXqNnUTI7DSJCE4egRMN3XlOL4J
qpvJrRj2JnMZn7UJj5S5bveDieJArzUq/RXvEgF5IMNyLrnImXYEOdp3G/S9Z3JYm6D3zKOHxxtJ
B2pRnQOSEzUzHpwdS32U3EBo4zVRHz05q0oIrPlotDf+nJH29ZWTptP/Y23DiAPEt8bnAm/jVSzG
71AUciPUHcUf9NZcEXt80iO47BmYYsjqkXsEwDPvBvAUx0kUPVykQ0yYD/QTXsZi1SJr+dAekoQ5
A7xmFbYRxegEy7FtDG0TltZXU/g4DkA+/ijkNpsZwtrQQJ2PbhuTYAVbUraGwkCxRH6mQFbT6uR9
aVx3k8vh2BUjsSxayPjEhN9Iq/O15C9hiXmV/GFkTRZyRwZM3++GoED+CyrMtdCzaN8uLk6voj/t
ZM+8iPDDKPrnRFblVrWIL7OZeNt5jIYj4pQek+aY7xuSdfr7YE301vI0uUfW8EGsDG4GQpqC1vW7
IK/9Z1PukNviWiPb7E3WmpDeADoSHoGdmAX3lzyG3HbbIWuT+Km8CTkdgD6/7q+s3YpBPAPynstt
stlpIuhza19rS/8YLRB/0fL/vVfukCfL8+LQuXRoIG8XSdUTAytzwwJKhGDuyXFWDpGRXOy1YkMt
OUNynzw0iguTRMjsweQSo6k8KDPiXRwDGhtYqnoL0Kr9NPfDkQQiPzyyo0yOtIpVLyoEaxYYEXJL
Tkm+rurvZEGGzne63t1jWgT5OhSsCFn0OXGoFUCvNfae1bUDrwnK/+rIZHdESnTaVCQehUb0fMyM
ek3+czwaYokGvwbK3j/NfjGjHPjd792yJo+RR8tmFajZXsoS/m8Vo3WwSvhDd1Go3f5bjLYsih/f
uvhb/y8N2+tpv8KsjvYfFGNVzXaAbxq6Kwx+f4VZHeM/jm4hZm8ADNCQpEXs7neYldgsrkmotJGJ
QWxQaB+3VzVaU/2Ph/kx0W7Lws3pf6hG6zp/hVlN1zFAKqu66WqOpaLh+G85OIsJsmeXuNo2mYpO
axD6fVjfITwa+ygeer7Vde+d8jNt0MxWh0TopHRoSwGCSRO7XRVuZjKba8klu8VbRZZa7VxMttz0
GBZVcBrqn1Of3Q2uidEONtdxCaNOjUmnANhETNmD7Qa21SO9uXKGAAxUaZLSErFVG6R1sbzGgreC
TuIFesAjFMLYrwznC1jfV2Q6HzMNiwQ1HM8EEDAoe1A3VjB2AgWz0mpngobFh2xyUsYjSrnal0RD
/GsmS6hOr4G7oFEbmxhzPQ2Z99KM1lpZipeGtXXU2BfbSr72o3ff2tF5RLBh6pjJqs0l1dA9qDrU
bHrijX41NO9LVL2gefY0BPVHmzX4S0ybVkXpAb72J9OIHnon/Tk0fHibPCbQ25/4NxmrqeRndmz9
0cbHADQniw1+pzTkM4dO8w4kl5TO1sj1Hf4U4BaLC2iLjaqZLHDNC7Sz92wIdqE26n66AGoLi+9G
nWyaxj3EKj9b0LIaQywFnzarQi0OA5Yux0czSzesn886yR3gsdxV7NsR4IYQmNc+whbtKhtwKlCT
bK8iExLq6C3BmttUqnswJ/tz4HTfgobz4gHvgCyBOz/mwP1zy48CIPa2fFKUFrLh8lmzl3ViNqRn
I1SVACsdbFAL/pCaj2izLNxOfS8unJgBmH1xt0Fsfjert3Dmd6jQANnUk/uW9Pq8ahOSnYROH9uQ
uIrwJ0fyilQjoImqsA7WSKc3THDrUOKJ2/HSF1CFjaXY9DVi6gZZ7TVim68EEMhjO7279sriZ4su
6SYjIQ8G8BLDoVnxt+tc6LK902p+VzpvTecO2LyF34JMQVWz8V4Sp0HiOjyHRrlqMVZyon4k/IRc
WZQL47wOgpPmzA/KoH3Tm29aGitPwnwNShgmmX2lwjZa1x5uX1ZwNBc13TYO8BrgYMipG4Q2+Kyj
5RyQjsG3oCAWyMsSYMzgq9GwWWrN9Bf1Z+UM6hqoyCPY19hvVO+lnsI3cCiXNOb+avxAqvUIdg5c
nRYC9ynibToDIjZJvCV1wdestihdRAgsVdNBz+D+Bz4zWFSCCv3J6zpMPJ9YrHc+stoXvSRI6TJj
6TPvB5jwKM6fKl3Qj+ddZqo/7cCeVosuXrw6PWQRMYfcsi7TnP6cyF+vsHJCd0ov36xRINBXgZny
JqhvmojmBta0GjSIViAfzZFHBDgPOHYSFngdQmgEoP8Opthdd8LmQQCt/KZFGTTBTUWq/RXMunnF
FF4631V3dZXfQRacmDW+OB5KWkOV7kNtOS7p15SgYOrmvi6k7Xs+haqFP81GW/fjFtjECxjnrZZq
6BKTiXUdXppmYOiOckT+yvxQmxOT6zw4dYaTQnBjPzYuXw3NIRUtdKLHOngvGlyQe26hYzovemNA
C0G6mT3FqkKCYAWGFxM4m/4UhYbYh9eHNhmQUM9p352U/2s7UEHoa3dRO9+59J6p7aDRWD0UFT1Q
Dq5kWwPsWFVp/pUsvAn3vD7kFR1LAe3ERww20wVzNqxhn6g4j6iRvW0y7akHfulj5tjv8zapQFzC
chkbIPGeLt7ZvkJRLgbOkdBZlk3zRS+9n1COUvRhszX6fNi/1RhTpFWwKzEBcFtl2nWh8ZBGCxY4
hr4BbBX7XvSpbemOUgeI/DwadzHoZL4P9gx120eEiUBSJXHBYJCeDX4I0FjuOQxOaoyMnxcbz+D8
NlOnmL67mCuCLeVaTdKfRpkHCBcU5XaIrMuocAcHEw/oAhbiaoBVj62d+wqtcl+CK/I1a1Wf1bwh
stEnLH9y9HA8p6R7y1nakguBUakWuxFFMn9Kh82AMw/UUBdLUdN7wEpxaxr3imDlKEFxp1fBN+Lb
TM60dB1Vyfe+yEAkcLdS633sRiA4DoYAZdUAWpurr1UKwKhorZeBwde3jYhXL0NxVsF7FuvfVvYl
Yas/zk2arEOvewKm/aw2/XeUs14bG5FMt+voLOzwwUmFFCkyxN4e/c4I2gKocns3miPY8HaOcQ4v
72NAam4+0t0WZnOoDZcJpxiw4PsiAabwQUulDZDRqItV4BkD2K/4K0JN98hNfXH64mdk5rtk6T8I
x9YrTcu+qwrvIu5UHr5B+S5HWH8TD+YhaJEXcD2WjECAT3Xi1aepDXbWZO1qevsZxp0SxsL3y74s
o3MeR9UPEpUeOBh0PHSCTR9bGyZHdPiL+gNRmU/uAiQ0yubHxUDSaynqj7hfHMBYDEaKltKVT3AB
HZt3GTWMhsEJFHGLvelSuMwvkvyLOqZvuMIdhfByjLCPC/6zUtUf4IAS3w2Qp4EIskrNLPQRuDFN
c/CH6s4aQTqX6F402JAEGlz4ZurIfNp0Nl5qHzwSsMzMu2KrteC28lgF7tP6CmtVMtNat+krbgvo
jJcWcx906QU1oNcfh77x636atovoIO3JxlIeQOJKNdBTyIZTPQWrOkRRHZGv2B+BZMBzhuU1mw50
yAuCk34O8GSbO3DU5XDIy4MVBzOOTMy+SF7CLtZ2aCUMvhIqL6jEv4PySsEV9mCmkFVsLPORZBYS
BWq09XpGysg4WxB0mb8xbVCs6lmBRuFH3tloiTyQw1LXEcLFgBVZ/iJRJaYucaWfHTiGiLtrl3lR
3+WT4xk4s7iw+9G5YYEOg9SZlJIwdeZtzQKOfrqg3dgoLbKAwRto8X2GGscqvHiOkfIgsSa0Jnwe
pyh40JcxWncJ0h0RwPVEg2RTAkpp4uKHO2r1ESVFlPdUEDS9ZW2GIULzI0CCZVXWzqe8ZKqEc9FD
b6dkuoBHEUxf2fBQtp1mPvGTYwJm292p06dfRY0E36kZB2xnZsjPTbOxpwGvRFAxbldpe2bgH1GN
IByKTuu2zeXkeDw2jadtRkgGmTqtyQyJqz1ZkfMldKxk61YVDOGgIaSN3Zp2vLbVdsnWxZDYaHJC
dIigViZA0tAFVJ9vkh1SwaN0th25yA3onOGae7VE9EGKEtxSsVKeINhCXQOAZn4d/8ny2HVX+vY8
LmSBkZyHi3xv2rO1lTlaz22Qd4Ee6itGe/L0xt0iqGm7JFwWUtJTa160PNJ2amxbqygNIlTIanQQ
Eyg9u1wvEE/poIXL/K/M90559mo1Xrat5Q54BKbfxY3CzBtg7tJpKGT1QpVF3E+wRZ6w14tbDxQ4
gh1RcUEBBvFxPdRX9qyFd47d3VV91PtNhqI5yKDwDuTBnVLq6s6A5k9eq7dRJDI2kW1CYQGvDFf1
ObB+QF8MntvFYALmDd/KshnuIkcd7pbHLLIvVW2QKsqIAfFfXu3oM5R/+2gEoBRJoByyLsmIh/HA
uK06kUpFudWXVaD3THHs7KdsEWwg1dM7y0oj3ZeIUIxMjMpaBrOwcMIT/rDVKSljqP2681EowPjR
QCK229vvjmq321JHzUPKVkDrQW/y1oZQpG/sIvouFSzIwUHmvVbNFJa2kzJ3hD+5+j/cncdy61i2
pl/lRs9ZAU8worsHcPSSSMpPEHIHhPeOT9/fhjKTytNVt2/dYQ8EbXgQZpu1fjOrCmUjz3zwqQkW
kGlfhw7dHILqg4mWT6rsSHSiNhcRrg30zJ7mlD5kOLUIIMANZlc4nYlG1DSpxcbfs33xqIa+7xl5
M3cZqEAOTRshytbIrtITTZHmRge5ljQeobvBibOw3xk+hu+qggLRWAU3cMf0LZbx+rZMcaadSsjH
zh2tmaHjLZZNm7QogEDA30Cl1NxpCVAlfYu4Kh9vVQx2W0t7WdX3fh91XwUXWwxS9YJeD0A6XULK
zPdTRjRtt+3L3tiPs9kuutALxwHvhC/e7KbBzTLrYTyXap9sS2EMMqszRMOQBVlOs/rlfKMCM3Ln
PX0zoqTKfRJG8q6+DGer7xIEW+UU94yFGaCyq/avxSVYwuaPD8C/Y9IKw0vazslGtwvdTTI6CGS/
6Z4bkJhb7vZ5btz/iC/cfau0//RYkcVo/Id4uxita4ZqgsDiZTEJiP59tJ4sZiRD86pdNWmdLTHU
FGNVvMxMB9TpfQv+AZoEw5KOOK8W0nr9d86vyaakGKh+qNJv0YLFqCGC2xTtqp4PD/qlvKnmdCYZ
CKph/ElnX6nryGqN88aXL8v//Ny/WQN8/3REAwxFA3WOk+Xffzqd/5kWXrJ2lYyME8WAsW4X90My
4heqoemsSStU74Jvx4//X0NWCuFm3ol/jQu8+er/Y/81hB9/Qwb+sdtf0ED1HxLYLqB/oJsMnGf/
ilmB6iMypc41wH+aNqfN/Ctmpc7FTpI2Zy8CZ6YwCfkjZqXK/1BxeYHyjzmIpGAu9+9AA4Eo/v0r
wH0Qqo9OiIMYmbHQtd9ehTLSEl6HLNrVJcOm0vBzdCTayzJOhl1kGiTFFwLOcVYWpWTDB0WPHiHF
GeNCRMTq0i3PkCNStIdUfZcDJiYTQWU+TVTY5BtfMTV3lo6vqUjjqiJ3u8CdNuEsFDNz0UENF8VW
ZHin0jRB6qq0ZzH9j++sjMiVFWp5h9xCj146SKZpItORIm8q5ovFPFuH6acp8tILkfKeJvO/StNs
i7aJO8qzM9KCIhcu4tRZD7Aun8LSU7G5aIWVpfPRmYL2KBUKUBWh6+vsVFqQ4EbV5wLhBBmnQExo
GrMfE13oz7UaXsAChjGIdNA0CcVsD6nLu4T1blpUMGS3R4GE/I5GdxlyE9CzhPxMl+fHRK4rD+8k
4DCayB5+F+et0q/j4ahPIANVpD1KATKYJtNsFEaZK4ezXxWGC/02wGrLutRz1AB0qBHbuYlW6pla
QPfRvym6zyYlztKqPQzJLKMPkO6bc3tbRVLgjXW3NMnUEX1kKFCBjoPnAiXtHC1lv5JWspnet2eZ
HMe5uqEnpS8Rq3elIgruzjb9qWoLDLvaAo+AOpkGOVwx+c2PY3euzkK36lHsUGNwzrMYtZC8B1Ci
oiaX1Pk6iHhW07NBK/4huTSlj3GCoj1Ozy+4XIjE1JpZNXda3huICohEQt8C7ve1EWKuZHw1eVa7
hh+2ZP7JP00lFNL+KF2XqbCVBYLnzzXTNtfZ637TMmnh048rk87FI7pYXbf7fxzm99XTYQPlrPPI
xTV+r4/xwSG5dz2nPl3cdf56vn9/WVWAO4HWg2qfOOM0SSt6yNfZ67IuiS7Lmb7w6FVPS6+35fsW
XOd/Wz3NDllEqLolxzfNnnsZcbna31wxoFcU7VT6Bv7+hrz9xgFP+0xrvje67kmbthwbBnoILyHh
LT7b68rr7HXZ9fTfoN7rNtczX7e5LssafLRnjH9+gH//2XbX482CdgHVbbG7LrpexnXZ9bddl8W1
clsZqBp9/1zFmD/g6ocJssAGzHImRZ1DxmtlqshKmSFT/ntREeiL2RjcRq0se4pR1hKRb6zkDYG3
mY5xPdpvs9Ox4rlAh05rFnxs4A7FyUc/0laNj+qoOPU/229a9r3ztM10Id9HuM5f9/5tWZ4Oyjqu
JKTXRL618F81t08FOkpoaoYLSHbf82FigP6bVv0o6iNAQMAgVKO/r6LXlZJhbESlHs5FZTFm/cIO
RSpyUjecYKnf6oY/NvoBWSXn9IcQ4rTpNAvZFaG9WL+ZwJ8TmvIKnkNYlV6/PEPc85+ARPUJfXcF
jU47X2evh+lF8naaPeOwZi0y7CIY7nebVCSIp9I00fNFZ5e4zCFe8teKpsbxJqY/O4EZp7HudfLP
ljUx9S6KMxMgb5jaQZHdVUQrNy2Lp+T4tCaQUafXOhnqSkxePDQ0sM2maXoyWfPfN/7eb1o6+866
k3+PRCL+ezAoRoStSNPjL0HCXqAbJqzkNAkF4mEqTSvkKe9fAACoQAdfEZ7KXCLTm0U4LggQ6CBu
FZI8Z7sQwIJAAmIwCLCBJmAHcwFAmAIE19jAVJqWncEuSBlyiSC5L5tBYBo6Mcl0fm8G6mFSMZxC
A1MpAhvRCZDEKOASvZjA7iZsxaAbfWwRveuUygu0y3GC2k6g2+mZT893FA/5Bya3nd4dXTSCyfYy
oTp8AfCIBdQD7YE/sbTTjfHBhKDKP18SCQQ6IrAiU+msV3+URqMlxNNizpCmGYzCSUCQwRA9DXqA
OWgPAFcoVIPCE2AVU8BWFPAr+oRkmbCcuoC3VALook+YF1ICkKVTEpHxWSLQLPjdtRDpSJBVdUMB
nRkEiEYBTWMOs96tBH5Hm3pvE4Z7mp+g198Lp/lpzQ+Id6EkCArkRPp+QL5/32g6yLQwATfiKQpC
Q9N5LvQMHUDhNUIX6gl0YuoNE9pIEpCsCXY5TQZQSb6AJ8n4lQu40gTL/MZmip7XVKonhJMq5qed
rtt8Qzd/2/y6TSUgVcpF8r9h3BOW+zKBvaYibxnQ2EJ0d6f539ejYShZeW4icfL3baYN/wvLpk2+
zzLt4of9Z7AIiNn9BXSfStNPm35FJ2BrmgCwTbPT3br+3N9mpx8aI9JzOTSiVbhOEMyh5v5rWSBa
EKyt8o3cgLCuBoMXVjQt+dSaXTecSsiW065d97mu/j5smKgIS/x18GnhvBYQut9OO23zL5cZ9OFt
NVE9QwpQhhGqvtMEExAO9Xtxms9m8h8b/b661oXW679e/+Ogv2/6Y/67+OPYgzLw1c1asK7i1P/X
+mnTSwhPtpY/f5zjnxf/+ZmuFx2P8j3KWMCpxc34cYzrJj8OMW30+/y08Mfu3+t/HEpF8aRmCAZd
RPkxSf6aTfPI1UqQxNMW1+XXHfDR9d3ikrxeF/lao2wU7INUeypOa1rI79+nyEdGiPAIIIRUEDKY
TMDki0Anx5FA8U/FaeG0OmkEj+G65VQ6I9zkjASsrOi6GtkfBsvT+h+Hm8DPhP5gJ03Faf33mab5
qLrcXwpCwHXbEhi/7j6VfhzzeknT0afVPO4jAsGYOqXDzO0q5XH6Vq5fxDSrBYacrb6/C6AKBQoO
4iuctpJSlGWR2wcFJpr4flJIP0+D4gn6fJ3gAXy2F9jW2fOh1GjKhEZ5lANhmyaz7gKfaSqmF6Rz
7Km4+KoEqHpAqxHMnHhxNdE9G0R37jqb4vAQbXTTxOBeKL3W5vmVzg4RhBHhX7Nuv4C4fOJ/YSd5
uRxiVBt0+YR/c7XJ2+55fraATtSjLFIVr2f01QjF89rGHCZfIG+mIhUhft00fL9OphH+JcRhVgsI
J8xanIylVnGwWqKDe47VjaHSmBvodsRlhO2B1JIpNB4SfouuD1ui+Z4ElGDDuwPHOnFNoyU/iBFg
Fd9ex65TKGIaxaaD3rulAfVh0aOAO0Wh/n+Nsy2AFf1nYbY/vc3/I//1H3aetOn73x3Lv/f/EyMG
c1YC/mVq5gQRU8Bo/YkRm/9DlgGQzSVVNfDr/EHFVU34thqGzAtVNlF2FqG4P+Nt5j9MieAwKw19
rogo3b/jWP47RGwhSbqkqbKOWTkgNvHLfzqGjnKGcPU4SKvZQrGwQkyDX/oFHanAk4DZyCmjZA05
H9N0fPkLzX6iXydcQ6DzfSp0rvDndUNiw0Earfr+ri9Q2LhtymdZK7Hru/txm/9JhBw/jb8HB4lM
EqAUpr0qt4eoo4gj/7CQzXXDKEwz4GoH0sBn8sJ1WtxJc4Usq/ZMs7DDXdFFXcTS56tZivUwI6ni
cjOa3aqcNe8KwJhOIyeWUtP06Iwn/h4nE69XjfUIRqonxS+kp1rU+Ba3c/WrLkZQTSmel7ccpgT7
jeqkDfrtThxuNFLbF8vYIq4Al5T5h9gGgIHVFJEjTgd5ZNUvfBj/Mw5tek3QArndmUL0gEViE3HI
spDJDGuWWfSeOFSvw1YwW4JVHxpH//OiShBb4prEBU4XDKkpl3TXQOhObBNyuAD4hk/QyS/YNp8B
BKhgf+ARR7mkXPc+fXT6fGns1egYh6Z0K7Y5pwZyJOgGsCurtSy1Aih+pdgUOQ4fe94RDTyzudVi
0ERtSmCQv6p1xd4a/mBS6r8adUnGjWOEeYZvPXHBGYZ87Fsi8hyMAHeQOkgXSMSCWoq2bVevNLXz
xBZx2B9KtiY3HNvitH0j/VKQlQjiFjwFEhBbDUEp9sAzcu9zjum6OHkpA8D/46eK84FZseYLeYkD
S5l1K7EKoN70H4s16R05StBBrTv9AI6jYfviY7Eubo/47eLk4jdos8gts9gTZXELUdjzxLoaNRY8
naL4Hhk4YWD0qEnQ6qpzbaHzMOd+SUviuoCP+DRIUxmUu/wuUu7J7DlSyOvQEC8g0gVcX8yKjWt5
oK9prkYJpy40LUqMBrWo89ootds224rlPtrlXec70eUV5aulOG4dd16IKPIUmuYQCuVFMweLE9ri
qgxFxs7ve1dTaWwi7Bb+GG6IhCnxEkusK8VhkVnjl3G0WAsbTJWbE3YuXsru4grEbn3iGYsXmZYv
NvxVV45eB6/Wirr8LY1kHHhUWzPmQnWc13+nEMqRwMG9oX5mV218HGb+/SIgs4u2yWtcp24iGxgf
IIidJo99YeC1IITnTX0Z1PNtjRF4WeHjGKC2F8Vg8JRJEdzJcCu2kI7pG6huYM7QFX9Wavz+ZiEh
+jgCgDNK/UemBU56RtwZNRogOfL5Djwp4hUB71nrqn1zgO5gF8jftPmFO6jeUon9d1JMK/fo/k/R
WH7kxYiE7bmZKuzr3PIrv3lLv+r/dKP9ybv/fYO/HbT+39Pq4CsXYOa/zbiohTXjof2qxuNX3Sbf
F/DHlv/VlX/Ao+/H4ut//Y+3zzQk1VhjMvbxN4C0rM0FDPpfJ6nWn2/nv+Wn/tjjz/yUjAqFho21
JiNDQYLqh3SFPP+HotJUUfMbE9j5T0Q1eSsJyQrRltJqKjI5pT8R1TINKartEjoTOobYaFr8G60l
GGyRhP2RpEXlEfwO17Ug30Uc5vdMZSz7Jag/37iRx6ijHgJIdg6DdauIPmbBqI/OJNHezTQpwqbz
jOB8NARzN5HDGhCAKE6TCAU5QK/Aq1sc+jbTBAwXhMSJ+yuW5UMkIkbJ2UObB+8c+oqbaYKGQbUh
G/HH7PeyWZYuA7/aZrEQIJiIEaHgXEwlCI4sxIyVAI1IZckiplJEgto2Ff1SSe2+E0yh/OmCi611
BnXtlkGVbOe6iXHf+c7XFoOL/OzNsOghPAvTDdF7seuJLjQxh4wFEhuNme7PNfJfw4CxyyJFLqxp
JadFKAh05Hxdj/H7IjNqh3EK7hNTYE6EDIHTgnpU6ruZTqyuarJ2o83mpCCCsjiOAc0Eco+QXCPz
oR0Xa1KY4CyJxqoKgpRxjVyjLpjCAybKoh9Msa5qioogNqkyoIZwVq2m65yJccZUCpEBXvuNVybB
BcMNJjLsv6XUh0i01fkqhEozdZlj6kkQzpsy8MPVoHRuUmAmLRtrs3mLQkAvcYf/dD1fA7m0C78v
1kHQW9yfYa0F2ilNQ1QEmvSPpJ2I9Mq9iu/FAOf2tzTdb6m7UQQ6nayPDoMpw34RybppIgma2lRC
NfqPZYqpGGCx4JmJRON05dPkmnecXUArDalmUHMLz69pABLR0gTxUpmtkhMClDKdGOBvuIxGdnlQ
d6gYy+ifPij6aY6BD9YDDtB+ODI58imS13QWlFrZ6ajcPSRMbdwYwdaOb01Dx+tUKhnomiOlRbtc
4Evx2GVAiZ3a8Ebptul6hFs839hS7cfyHghy9hz/kh2gek/5/oykBlhCfJRiBN2dHH+E+nKrDiet
+MzxIotXlXAbi1tnHMn0OQz+zgCsbCCLvV0jyZ9aii2vxm59eZcecKsjcIPFd3hERXbeWQs0D1BO
mW/RTUVSVjK8BUp1lYPbxFzbBZnT8RZmrvEV3UFiArykoIOkoRVgDY2VnbITOmfGI1bntPPcNvCF
egxiAXIlntHIdiyjlN8K1mixKqFAIOQHghjkyhzXt5ti8V58pkDerO62uw8PxuOMGHrgNrvmhB8R
d2LuBMQH26UGM3Hhxsp+xFMSWsY2PxQYPRxZXrzQ23Hf4jUMju3sJkXTW7OKF2KqwNcToIIdIU4H
hH2k2RK4PRiplrZB0XTolmOISZ4tepNfBHD66oOmHq9ozmnE67y0Lx94WMbNEfIZd7dRLHYj8Ca9
CaNgXPYSt74ZzssKeK1CV2cDuLc9CrHIO+VBfUorELrUIchCWBHG1gcIHfQKihMeNesOtkPmotAd
B57Bt3kszBVapgXMA9BIqdNLbnIydiR9m6fsff6QPYLkvyVvZ/TuvN0uqpcFFPPVmNszniLjWwDL
0DbmaMPZNf7oeMHFD+Yy3CfIE9yNWPE2Dhgh817dzZ7B8fBjeG21N+1ruMfkMNgaG9z71ubF7kIM
S5xOcZJPlPsDPgd/GX3gLg3OGkeodI9BdpmstMcYgBJGZVZ7iPNTtysfhzsFX/lV9QxdkvwNL1u3
M4sbHmr7y0igAtgYHGOCxwul4xJIZox+3nzbFBbc/uC12rrhWjLcXBgxhDwJgtQOrC85dWW3OWhn
5/KLEDYAX0vxzNpl+L8xfi0+zvfqtv7SPtWN/hZ+Lg7UOyh+G6cA32tLRzXj8oD36tBZSu9I+ba4
q1WyIrb85DtJaSPwP5K3Ak1habfZyl93t5h/FzQHhoVkdv2mvKW5mycrk/ch9YrQPX9iwSLA6c5n
t2+hye+x0jOetN0ZtEDqdXsEll0ldWoX74V5YvnPGG9jFrPvBfDdKrdI6t2X++ayDRfUGWiFrMxf
2cUbH6UL/RVXbZ5r9YW6w8f1B5Io6nqpk8wBY7oUqp0UrZU3EgVIAfNJ0eRyuAF33YtbvQAiVlcR
gcalYaNBEK/yIy6r3PP67XIfefJ7/rWgCsUqcjUaXj9w/lVZ2dHz+KDvAmECbvVLqLPr3kO5Fty8
/hC+XEqbgRZG1Fb/CvD0si7u8LkEx4n+Bc/yXDu+f4MGYXHvY6G3zJpVcjf7KEvxfPuZy6Pn28vu
h7PDCfEX5zzDrn0EMzlUjkSHtXcwUDP5HYDYGaKR2xy2yEwr8SqjoaPekTfJfcRLWTnBzA3eGNee
sXSvkAax0LmWolXsu8aBz/uQ7qN3IM2Lj+DY+BsdWz4qEPXLVGJPAfyJZdvwnHcPUbmP5eXihEf1
MPM4jF/YDIvG2W4+e61HlDMHD09m2C2n5tnfL2TkHO5iPFACJ3jsGd/kj7rB6Lpa5fAmNC9Pl438
OKJtJx3q4XYu/QLt2aJRebaFKEDqorZo4EiFUUq0QqBRlS3lMDwDRMTBlJ89P11Ofveq1F+YVoBF
tktk6eaeyickDEYXFoQFy0BqJyEohlPWQMbIo7IgxsY0wH0S2WX8CxY8GSfxX8/dEyoAaYS9mpX/
Agq6Tjpr8HwY1INH/S8t6Zttzh/BaMvW/czVDkHyHGt75Sbjchv7su/Xtv9cYZtkhTR9W6n0sMbL
s9UQfHRIpSZ2nK4R7wcPyrBQSVcXyVNyl4EGctzgR+Rm3/VLLg/fn3p0wnQt53shen7LxcrtunFK
jIethxIzhxwjWXvmaPVhHg+WXGzjF/DKm+hobMeVdqPeXm79B3PDG01QZjt7nk8sbwH+tyCpPXMJ
RGuq+nYWOmfZy9SbAjJHErkyw7TwJlNOysLRyPkhIH/Ej/o+93RH9RY0D2s588LCzcLHEMedYddr
e6RQx23mxt4jmjU8Qf1TPn/g5O0rK5gxKhh1jHEAhqNuEWKPTv7nEm4NbIOgZW19zH/em4DRGF4Z
OHghEw2qI19hzFDKrgmMkJFbdH/JvVbfyx30c8dM9jCl2F4p3CA5ZERwWoK+gDCt4khF9CAO1Vvp
7bmyTHq31mJdfOWo2D7M7rRyCegZH5jIsHlK4EajrzA+KJFN8TxYQPMx2i6UrVLbfenqrRMby5mG
6K9bljh0bBfx47xfKQqOihAKrfBDeyr2ixecnrIDS8dq6W/PW6wbTHoatvlUFg6XdFS23cUad8PS
fNeeoK7skuNYO6OoTptfM7wfb4LFGkIOehZOt8RKaam62WtzmC27w8UN7mbypl2Dnd+qL+XqgA9Y
9lW9os57cc3bgmNc3PMW44SlgVNy60T9HuexZ2kV+vdVbktgmLfcI1geI5QJAkunLrfhnyl0VxeM
FdaZiRfoo3oHLKSC9am4GYQzIFJL6X3xIj219RPWT9VDFzvdAQnO2KlP45a+EldBFBvY/BJdaMJ8
ySbZZ4YdHbRtchif+qfqgfvPycJ2WxxmiJHd0HB0g2uT3bnv743M4o3FXKHwmsGGqYZ96qP8cPk6
D64artJsf3kgVU4it3AavkHFDT7au+INslBN00qwgncIOwJiYtY8Xp2P7To4ze7n+Jdz8fKD1DxB
ptAfZaSrB3rbNoMIQ3oyLycYLAgOd28y45nHhIMVRHFWVXfsz0scvMi0l9s5QmtwI2Jga9ausnlJ
pY4a3vKz1+hAWKf0yXW4yaqVvJzQW3wMDbfF97YjzOiRnW0MT31LCFCplvzm1uVt/kk7vSAJk3rq
I1G28zL/vLizZXPT4j5CftJ/YFRV3jYP0nuKm9uz6YUS5B3oZ1gg23W9h5DoX7y0p3d71x2rY6Xs
ZfiTRzVfLuI1GqG9BZvK3JZ3mE4A2SlP8Qc/vlTd/lYQbA2+GDxvN+WdAiwBYqqBnYDdweaTnFm4
aU2rvr0QkaSjbrhQH7IjLqAJct/kBOCU4sD5OmLXfRPf+mha2+3Y8zHDtrrtQMNlTkQCZ3AWv3S6
52gfYJeuHeIe37LTvHgf0lX7WWZe3j8LFwLVadcjUvYbXb7t18I1rbC0XX9Ra5zDVfqcZzODMaJe
NIdhmbnR28jcqL0QnGrXEXBH0jVM5ucMK40ZiH2zegXM1m268wKP3ha2/VSalk2TQBPke2Cr6EQB
CkmavN4WrYHEvx85FT5u1rci4FXybyr1Ii07ldLJfHaSCUy0OgJk2m2HhRRK7rR60PG8Wv3LvbWi
aB1sduhH6qt5ZNplPHsucUhyceZTLb3OC2cCHF1hRKHKrV6E9TKVx02GCvFKu4zOJGX4jUL9VjUU
+NMxgY6p3BlUtw2syCfCOV+hsiUfjFLv6VJTPdphYDfVUq+WKSpFnRPOrba2EIif8SVnYpTSf5nr
bFshCrzu0G0DRfoOodLcMeKJQIzdSIwkNEt60WkpyKbvcsWrAVhAp9vE+47EPg6LyDgbSw6qGTft
vrMQ5T0ZJ3VPUiuPcIfxdFwQ4SDO3fQrewKr6Tb0RWE/cA76n0/IIvo7XAb27YvywgDpsuXX30Sw
sa2Z3ayIAB7Gs9N62ku7L1+FjXPvmpqDdjXS3Knp0h8rIH8+lZFjvAQb6U5+NU7N+2x0gq8GNzXV
0l6wsuk9JXZ49oiAJjoOwJby1X1GdwxSi+Sov5uOfkAfq7us4vNRv8HvcXjPvGxNx0NO7GLX7DRI
aXyFv2aKjajwavw6e/JrRL/vZX7QEM0iMGmNN9EnnWJGej0mYi/1V/5aglerIWfCmljKW25e+UXn
EvmHl4DYBw7h2Nc/ViditoTxz4WTU7vu1HeF9u8AHQkhSfrD+9TtR3qxZ4/HXTTWeDdGVrbSD80m
gFtnqTcg4evIhf6owssfLekTVidsajSatNsmWg3Yw1pGRJUH69kdM4+dONTlWDr1s+8VPkRnp1HQ
e4ciCD0UWRMv2PEZFEgSvkdnMabqns7czp5bPXM/BnugHgt3/j3qmHa8NtYX+N1736tGF/fFjbqq
WktlVL8kq8Ij+OSoJdrMow3sYbuo7cV7BnP31JzdlP1XLDjOjiVaVRjmWAS+4tmR8bO6JY4ib2Uq
llN0GyCuL9v6xcnx4sDx6gV09xyCss27AmFG+yxWyVMFVUaQgwBZI3zlJTTkDzmiQI62CbaaGxwy
38lRgl2WR2iU+AbyGpmIyMB9xZFxqeKBodqLPXrhkTWs2ofoVs+d+VO5kbfmsExu89fzSbAR8cv4
nNvqAUdmiLnBAxJqQW/zXBZu9z7UNqH389OIbvSdEbrKJ6bbBSOqmc0In9+BYAECr/5JWVcrDDd6
q1wuvOLWJyD0ohCAfyhkN90zemlFJ3AVvmqFt2AgEFMH595MXctHOueHAge/wOGxF6Cia2wVbX8V
h8S2kIYDVEW8y2pqbxgxrT8iBS4aTixBGT3Ih7a1/VN+dqM31M8jOzV/DZqN25FerXEbXXzQ+WN4
aiyLtQiWyZbeInro6oxQyiliQIwgtBmQ/UKqudsxjpQCu3+97Pzu7QzWXgOciGkEF7E0Spt8CIOh
sfbaN/09XZGNgqN5IToZeXPF9YNTltzrT570OKyL25AwE1QaeQUV5yw5fYAZkDXwjRMHe8peECoN
LssWwUkJkyZ3eJcLR96O2hRvqe36VbxFr+YXUQSNAAwvRow9O2H91uGBtweiArNnBt/6Oy/J+RlX
nmFml6/qxdHf6/GQJjfnyCNdED23X1Rx55eidODj497atNvurr6ZKfSpnO6pQK2Q3PoN10VwYm0c
SKoR5Yru+tcFjjLCSNQmjjXqT6hDzsi4gC3/Siq3fh0Lr+WmYf/AXaD5hpAa2uavmvhX4kGDTF+R
MDrbkHFnhH0CtN326MA7c6d+901P4lXfq62VPmL4uYxu540VtdblKX1dHEf9Jo3dvsWQwE6SQxLf
+9RMT0Fun2O7q5aoZdSDCLNQhRrRzeDT9hIcgm0385STpJPHsY45lR4DB4IOxAkAJpe7y1N3l2+6
lX+CY8DjhJB/IKxlD3hGlXb1iWFA7gTqaa7TcO4v6ko1vXREj3GzCD1qaNWpHxSX0QuRtFVZW+ND
egB3X+6L/pGoFy2Rr9+dQWv3Lk1O9T53kelhXLVVn/h2SdON++LWuBvv8ECGSLugVtrVdBbQzNyo
nurwNonDHcLiyHMs+/X4IGoK9BhOPHlBXn9q94l5CCNh/G5BO4adTXp6XEYR1Q0ZsJaad5s/xPv+
bv6qOe0CWUhH+hq0FfbULVYP763uxCpOUqsRKf7CM4mEht4ACZVuxOLOpxczR+uP/uI6n31N95sH
o7nSoaMSMF8cSbLPzRLWn75lnO0vi1ssQnTZDgdUG7FuhrgKP3SV5naluDKDTw2u/LiRxiUhLPOL
ptbsUSJezpJnI9rSQlGL8mKF/R6CS5xazX1/VL4aHvOJz80w7LR3CYkTu4vwGFU8X3eU3uWEOEzJ
cwtLO6AjMYSF0Trf5OsLY3+ceFo+ayt7O2OeRibgGbhp+jy+9nu+NCpsiVgXybGO9N8+iR7g+yVY
yq6rteoUI9oZvE459A6LezVTH+gt9HP3suKrnUH/XmqzYycqepXxLdfO/dZOdb/iuzDyHY4LxVZ9
1Qd3njlJCjhqjYVmbC7LAU77bcvb+Bm6DI89PfbkAEdY15DvjdHFen3UaffcipR571CDnMRvpmYp
XWKdvI4Wr9iZmZX+ntBP0cQD99Flw5R6fhcjV9nwKjCqpNnGOCyD60+y3NZ6JBRc3EDFi6IRTvGa
5NBQwdQ0a/2eZqMq3ZBxMsjIzFvcUP1avWs8dtRa9KGULUxovrv+S65PC2SqO0aXN/hnQBanTmeU
9JkjZbLOl5EX6nc8FPVJewgOwYP2qdP9v+m2XUNoE0UTCJFWsFrcyiL268gf0V2wRYa8y9dpvOQb
1WhgCytfEhfxDUt6wCZyiAjFsXf/Rd+rBGxBcog0KTdfC+zqVn4fO5fA5OV94FbQnTs09zqicI+j
G/bOJXD8Q01FIsLRMaPFfB0Vjtcf6wdjk77FR8k1XsvcMc4eg3tYPgT0236NhKfX/1pUeFfasoex
jKdm69nwUeDEs8Ql643qV+O1fKCRvGiedOLG+q34dusv+uId/iiM4lD9KPazN5p0LHdtbWPui2cc
34JfZI7HyruYD02DjZcqVD6I2KDqMbf9TUwgjEWaCKxKhCxxdv6V3jDmf51Dpz/T21NapyqcsnX6
h94NHlO+ADp4PQ2fl2YrWbfTbQYZ+deZGniBSpolYYDpEgcmjolAkbIZdsoval0JqPjFnt0GW96y
5pR9ai681axyBt4Eq9iNBwi0/teZA0AiIoNMHCjaXEh+9F+qM26iu/IYrHhbP7hIv/TqZkewtChu
ecjI6a41um5LPd4rDNtfzcfyRnOHLX7jXtaCUIZty+tJUKf9RbO8QEngXnmg6wVji0HJJtnJt/rl
bhzRDmAj1aFzfqSOqtSVInuk6/HgGXTRzfDlbWDuwF+cQ8BntpTvGNp174t3Ps4Z7NonXhblU2kc
7p9V7/tHOLu3fL31w/A0Rg4flMPt+3xN7i+76lQ/UClGxE+I3+AU7NLDXmsvl/fF0wUr7Yc4sNNX
2iVdu8X65zx+0NDQ/fd36qtfOmdja37QO5md7SxbVtH6fEzpPtzrh4KAzilWuGS0oRxjp9wjgZo8
dSt8KRn3bJLbeD8cpGe9svJ1gg/4Lttqc1wZyZ1YwMUBAKBhw9ekrAt3sQ/uSjo1q8HVbvOMHrju
Ro+Kp7p8O7vQVVcLL7tbbIcVFi3P6AjvKqokBks3I47ePOtbQuIkKs6ecH9H2oKOlEvv4ozWz7tO
9+REHVmLesNK3vExGbsV3fdgxvCJmLNZWhBUGZDI9CYLtyqXvOGIIIQ7fblYEibo76XQYTAt0OhQ
ek3HvHgmEd7Wzoft6FWAKqDim+s88cxT21rZ1kR4JsNnxYpV5HKcBH7zLVKMq3a+GdWHgoo1JhZF
tGHT0kVWVons0kEs3P5D3lSb5rW/72pP7x3lebANh4dOj7lVPOyKs1tGfXRMj5hvyK/Ah9b5AyO+
LQmBNQOL+QMIjsU+uSnO6LfYxPnAhzDUqF8kIq1U+sEqZ5DbOLM3XO6eh18SPw9dwH35jOpA+9E8
+gpAwlWCJpHdCgi+pT+aW+mdwJXeudrTbFPJy/NxeOwrV288Qhf5Z0QPiasSHEMGZNKqAeSIdTRO
LCEJAIKbPHC3MAiHABK1atJ4qH8MtrJrJDT9Cae86mdb2hH3GU/jZae686V5Kp8RIECJpKQzPh9R
agSzZDdHLX7t+EXhun8O+xOeVgv8vnl1iM3viKR/rOoZMa/myGMrfcvuEgJv/4eu89ptXOuS8BMR
YA63YlSwJFvON4RDN3POfPr5qDMzZy7+ARpGK1iWRHLvtapqVe1IQDfR1gKRs4wE+PsKv71t/FVe
IT3CyC0iX4Nik4LkqqwPZKN3nBY24pXGfOkGv+68lTOfNji3pTRg9MZAlZI5gq8GU0b6zC4vHXRP
IIo/9U6yo3ccCUR8oECm5e37T1o86Hfzk7Q4MRY5VLUhbSct3nLJsTzcQKnqav5MbcCT6QtyZkhy
N3tg1c7pduj3fhdP5aKGW7w2Z+wMol3tyl59KLh4KJXZSKIHHIU8knRete/+lI7MYzjRlwiU3G7L
L35Oy67423+Y87ZRwfXpPprYY/wAxxr9VZ5T33ruDpONRYO9fKp/54SjZ6/Jxo2yhcSBZnpcaeM+
ewqF60rb32wcJ8YZrXhd1zOvGA+H+T0sj7O8g5DEbZLFOh18ITxgO1cR36OeGIeEpFOIKh9tafUg
NpNtz3qRvsXVLk2CzXxISyXyQwOpmSOY/tq9q9m+WSHdbGiilpwmv4yIHKCOgBM17XmwNY71E15Z
yNT4q9a7grnj7BSRV81OJ7hsC1vw7xfFcXjWMS8Zd9oe30WXFAgYLKhvLoCf8qMAWyMLOT6U1qOm
YY7+qgXtTcKi06SA2aU/MWZ4bFlOFhRfTOVELRY7DlFHbX6B4JgsQGnYz4DGpXE3E5Rz6rU0Xw/R
p8w6RnXvyh0MF0ePCjh7TDJnlbZ3sJq74pFENfBPGS2fx3bmDg/xJdUeunFP0hgbomGPIDE+S/aZ
j0tlnL5TLRf1qZzhiCrCHnfWl/GCQr18zX4jsm7hDk+ZbbnmB0iAsVtYjD6BmYrH+RSdoU/75xSj
IMOxiHh7poeHULQ+2okzgxd/a7Izl/RU8Qlc4c/0Y36wycmas21IY2BRbHwy7sn2zQ5X6KgVqW2n
s/qnIFrLnvfGT6XvGgJrvUXeh+GJSFTd194Vh3OC4dmWKynz4PrnxUtKt2+dkmByjgtrNQefsvfZ
aVpCSXfwZQYevrv+hw1UsdPf5aUyXQFlG0mRDxh7i6/MXl0EliMZZoqRrLSZdpZCaPLOULD6dQau
NM5rYRe/JF53Q+ApSoQXHc0yiD/z2m6u9UtVBYYQQC7AOEgpmB2xnnspvS7Tq5W6YUXtzEJBscFb
8YbvDJzH14F38MgBuaKV6B6Wh3Kv7YQA6IhzgcoON48XcNklcWoKpptxxbFVu8hYgO7UV8Vrve5N
qbxaCCoiK19kyW5JvCxPCaBxBiw1ulifrLfodb1JeKEpnwkKVN4gNARUVoCAFmLO6PGJshPcfWCq
DH0fxd7auhNz4/EnTolud8g2DaDdvjOIVKcvzfZek685txGS8k8JFtUflyuEOYTRNHi64QBZUm6g
DXTVE+Tp+gpy4UJjvQ/QlC/SFU+3S/OcP7Gpo7nUj4KT+sovhBFW5Um7U/YQDonNWnwT1Ut6mC56
v+Nv5X/CN/Ftofel8N43H6WfHmRndUF1lC/A7v4T/B9DcIERUFs+tp+lG7rCvn9JbnwcFRGzC8uh
7GMG8wmT2/G544foMj9guEHmH6DSxtAlpAiyDdUUX+0zl+b8zEnGgic3nnZT3jeHrwuRJtLe6m1F
Po3VhwiE8aoDxvT+NLtz6eUznCy2Ug50d/2nVI4tEbZgQnBlbNF895Q7RdAtQUx/1cO54Knlaiwv
k2NkXpXhJrA36gcpcmJjP9R+bLiD6q8zXIaHiowMCD3j7Mc0YOMfZtk3BzsvXSt7y0nW7I3jSNj4
AxtLu2BZbPPtGXc+LtUconQyAz56p3y0f5Jb8T2XdvkHQviRl+eM2Q4ChglMILLU2clbd2z/tExN
aGzpO+OUvtTIlDEM3T6dMt6ZJaCtZgcFiFnICOr3zNHhM3b0H5Rhb2TcOoRFXpAJ2eLRfII7nFvX
+NVS1yESU2xJNwNQ2hGPoB/Hr+Unk7gGd+lfeI59f27nXd/sZrJOp9doOCPiVCjSMrd8jN7HZleB
7BoPhi/CjZCyyeWnaj7WPMrgUG4UcHabmHW3fCdvNBVh4bexgxICg8HFHQ5EtvHi8rd5rCM7fqxf
SBVPPGHP6iB6Suq31cmqvHUKmngnuVwGjYMXjPysXqM/0tMC3/xj5nZvI4t4yf9gg1NXwBKO/Mbf
Gz0+OxqhB1KYAuUFSpFA6ZvwoT/NH1EaSHtZ83tb/ukoUX4Hh50CIO5FiPYEzPpwiy/G4rNkdDfs
Luad+hbdWBR00njZ31W3HrYm5Ww+TAE8A0F+Vrrj+m+85Cr500927SHfhOsgItLf1S/KhwrJk9xy
grRfzG/yejTAn+PwDHmyNtv32fqkwi7PvEb/2D6K3+oxu1h81hblOJplVgp7fl0/W1+JNqq1A2gA
F71BMmuYNbio3+R3UoJv8SenXXQTAZtt8wLlUy9Ocfr6oq3OQBiC2c+owf4Y065/aQCFbMysLrzH
5Kay4N3Sl/WGNqCkqmUFr9Ax74XRXrg6vy1+xzr9JaP4zTrlfoStojOgXYAbvRWhA60McYtuys3/
LDcyoR6741Yhz2y8CAF2SEheACyP/bm4kJONOh32q+bCOiZe+1Q/WnvtSpb1dfbVbwXCcNohCznK
gXY1Lbd/T964dOND4pSP+XlyYBeXGTtDF90LsDxl56Mj7UufkAvZE5B0GAE6PGAWgPknhcUDb9pi
N7z1n+NZ59NC3/5ukC2OcCdYytWJj4ywYvSX0K7Hu/JFDfInPXJP2t8mPnJ96YFagdXtOc6/YDFx
5AqdPzAJCeWD4JAWzMMoaiMRjcP6qMh7/UKJmTXP1kE8FiyfbD3NifOSAaeXKnGML/2b+wZppxAL
aHOiSB8pchoq+7f2QXawVxwSKiKnka9T76YwNQtzrujpbJZsPqEa+QqdLa6y8g6DN04R8bl9RPcp
ILCjoy5Ay7+o3mvleaRIWl1J9knPtrSd+NOceCXEsmQFi5iCvU43HeULF0K5McHmUT3iUaZ9Dc/F
c3rk/IS8roadALJdHLIbAceH7HnYo6LS7yw/XeOTfIoXZ9pTqdcsfbxFdkwaxDgw36Cwm8wuH6QP
cN0/M1XVKXotT5tELHLM+TNc9tal+YoZ7t+t4KnvaELgbWqii3eYlLHdI59za4tcD7dBD/favne0
4BN2jw7r9vzewO6CTh2iVxQdwkl/BBXoAeA/2emes+xgPiIse2T+/LH/aN5wGKSOzr36ixWbGZDU
HhVOH+XCDsJOox9QDakNMjSAcJtCU2oeosZG4L25IBO2M8d2RXncPi7P3U27TsfWz7M9HqEGle1r
67PAXAbVE47Wc44j71lEQMLODPyx/jDlEDmIYo7pbLPyCR6aR2AWqt4FayvTX3zLYSV4x9ZrfoXr
bl/TV+uFppRI4YTN5iWiDaL8ciNnOLwzP1PGjkFdC2LMvdaO+gSqd/mbWLb1nj7TMPQcyMjH61J3
m2t7ZtyZd0pNgOsxmcALBNFv/0Wnmox+erY+wxvT4yyJYrvvCycWg4bmMmGi5VjW51QM9B8dk84d
i07Ml3gyDEfLAmj05J2eanhXF+gQV4e4Ei84b0QMRlynX7EPqlsalGeFC3OwjS/hyk5XKJci+mjQ
sCicXCr91BSIy6mfAqt8SvJHRq7D2GugWilM/zTwf2/UEARxUmZUwFhOA7byEv3M5BiFwBw2lw8r
dU4kQBVMtUvu/Jz5Q/uGOw29OltTA5zGMOAYcJa1FegyvCvgFVwTntYIoh6qY+/b+SevtVBWcT9L
C1nDZJF+FJJb+9M3nqpdBwqgHzXdjuetoVZKqIRtQV6FraKJCrdgs2ZWi+mT2xL0f2ZfxsEZb8mN
W9Ceu7cMiWoUxNXJxKIY9EN1KiWo8ocEZUa0Y+UToPUR8Rk0bbb0gwPkqQbLWLcSlu4G3DKyMVuK
2atIXX9MAc2n17m/GHsT2nQMFAUZ6ol9Glrai1hwIuIInqLVUeZDgwhCP8iDR0XCGy7ydylEMkq2
kkAhSg5d5UhsKpAR1Nbk1IO7ym52qad9gZkd2dTVU5Jd5OKhqAOi6KTZRmS4Cq/CtJ/Ga7kcTNgu
OMgKYuIwj7jPMqh1UE3EYq+LCVxTBpQl1GXUQhQJKocXMISSnbJbds3EY63kcKwpWr2TJfghorrF
lpcgxDdZd5Dd5e/qk3VFnoRzctbbPYR1FQjCjsKorD2p+orUfTeftBkNxysLc6Lvxxf9e7wq/2ss
9S/Pf/eZkhRWdb2QhH+0APfnxWa0oSMtejicqAhVJq+xaMPJ1+T4nxzEJdRVz+iN6xgW1t40RbcY
AMbSjiuhFgDlyB9jziia8NDZ/mfUKOqnRdL2TYvnsEqveL/r/qC8lgg2e6Dt+32YrPKwtf3G/bbV
qp7ZNJbfb2mERSp3rjgnv9K0ae3v97XbA82Wx3P/cU9FvP/v3wfuz/vnV0wVc11GdsbeGVXorfuT
CBRS/jtU8f7UnowOAr3l7DBqeXuJxv1c041jCTcsQxgovFlJJwK7nbrKC6Meb3Zsn9O+t+dJX3C5
dpOXbFge2mh5nEMMNSKTo1YVinbRy+SCF8uXpRRPiip8kRnde2quqoRV7AZMSfYJw18t1+sQXuZy
Vvy4kggSzN9Dwdr8aPPZy9HTZdE4+2vfRR7JyTR5IAhWCdWYI4tdlFR0DEGipTEN2uQBnWiupGch
yd6LsZr2Y0J9ysQJW5/OvkmeOsRVN8xBocNsJ9NXJVbyUQ2RRXVRsDB3zFHZpyXfkSaOXieZ2Jj3
QKPTtehl6UgeLOyGof2aIly8qXi1AT+ZdY7ZLp9MheD9vlJwDCP+kiGSNFyAnCJPoCwT9J04NLvd
2GBHNiBr7CY2wqwDbJ7EeZ9X8fuYyocKdeo2SBJCDwxWzbwn2WUVsZEeXwiWr1VUIvluEF5azbDT
EkReq5oipiMnJ9LlPx0JPzB8KPw7MjpW+PKaXHVbXo3ftNC+Sgs8I09I+qm0zNEMlAmzifalBb5J
UVOQQEmLoUiSIxF7g++bWJt4kk0lHeuliBHbIQhcyl9zLlMX59tkTp5q+ocOtVg70gakS+RsriGO
1my/Hlv5MYlfk3Ysn8KKnPc0lh8lkY1DU7TlZMRV6ZdMje/ELsdeR/uel0ArhcMqsAYuVZo4fOVu
RwzhTkryFceR4T0k4HlfF3/FFOVD2CJYN+Z8Ir1dIxDn1IwMPSQSmEPbJ+k57Qt36Le1Ji+/SPkm
xPuc1g0ihcpEtLD2dOSZ8RkbhCzLof5txevDIueAUqaE8ljUvCVBXpvxiSIVbFOO9flcaJg751UY
aLFJ0cultjeUwa3GeQ4IfkbNHVvgwXCKil69NpyJrjRJ4JDNnokoxJEZi1lq5n/bKW6Ptblc1hVM
xEwWFuiS6yOcYhGdhgrJk1O7Gp8sgfVftYh+U70FWsvZ2whshyzglO3B0ORGwLGV6BJjVbhKUqoB
Ne0+BNx4ki1HtekhiFpVF1x50FkM5PxLawqgrjZ9N7C42fUkh7tGfRMzWoJRKMGVR1hVEdwwwmYc
vsi6MW0J7FdnmtOylKV1oV0kun95uoacSE5Ipp8qR6bT1BHq3Bz1d/l3ErLhJGWs3KqsONbQUJEn
uDDoFlT3QEmThtGMEUjFRCqi20pW0RniKD73ueivdqixoVbYiXqLph91voBxS8gpBk6zcQUFjyYi
2U0Zif/apqchoVDB3dO1yjp7nKKvpJsPkorcW0RkwBIbBapm2guG1rskm36LnDHhLIne4wpKuTJy
CU/ZzF+UbrCTNlt9eVBLrzMXLhOUqtFYAv63q5rQAOOVva6vanada6ipHg5xzhbEzwNncNyaO1wr
TOZNEYBZglNki/hoqEV/qTADTrL5RzTEj3nmWDPAvGB3kLnIsr+7it7+EMYyh3ZRLqYK5Cior+Vm
4xDfJUALhEsqIrYtSjS4Wvs0F4L6kQE3ygpcpQEWHMVEKKrCYaKIkGedDaczyZodk898MBlMzZWj
0sUGqsgV1nqLfJgjxhJCVCLJ0jxaUo/LcJofKwWaOG2oHHpJwda9qVqvFJaL3C8urmSRk5khbU+r
3HAyKhG/gxkaxHJQMiSrN6wt4zdGfCmlSD6L8vDeygNOZlwnw1q5/YzTkIynEo1WF5+LmgZUg7Rf
NXGnisQd4NcBRFLXvC7rmyyET0IYwVM0AvEou7zptWOsUV+QzjQZ1ilkiazMdzEDpgyLFAKfCQUp
XfqgmydX0PMXa97GFfThszfjcC8alMOT/p3rxZ+l1y2816fR1kUw+ALfYkN2cFymdJSL2GH8TboM
FVJzSyL+xFTpl4YJSIv5aJ/52cek7mLXiq1XtcKcvM3BKbjMUMp1M0IRcyUsL9qUfnYXMd8D4zyV
qb7PTW+M0BuWYlfa7Eav4vC0TN1rVz1tb/EQGjEnVawLvrKEOylVNM6T/DWxlNiLS006yAkcTVsu
GGSuaDwkC2TE7LkU82rpMSynmC4hPkZdGJBAi3YnLYK9xlHojaN2yUKqUUPD/dtq1/0gYeard/kj
aVtLUELzTGbnGyp5zGK8ImxYJ0KLiyVEaJ+DMRpYYxdZx4AILzLT4QypIxXtpYw45Y20w29yg6k7
CnE14ZhaYl8wloB2Railnd4CLhPEYNrCAvYlhyIkRK/hDA5oUJintRdWHGBQT1TYT6FcWoMaR3IG
Nhl416LcrUpKSKtgtC+NQPlrLSS+IDQjL6QLy4QkgUGjhUF4MiFZiExQQ4WUAM9oHxWpFtxYEyEJ
Zxr7VAX16HR6v5EddmdAPMWGRXivnMNhCmixUY40yzjuGr2r/ahEwmfo2nkhCpxMORK64GIH+P3E
UG2Zpd+LWwZlMoGohs3YPGD+HzF17iUhAvk2lt8kE3RZ4Px2ewC1ivx1mkThxco7XCDI1YCf14A/
1OIml+mr0ESBNLMgR0M3gcPTjIil7AwRQy9llzK3xGZStMZbh7Pya6GeF6XV2MjrQMDhDQF7xsRW
X/3yjdOym9abbmrTOz5lxLEUt1nu13OBS8BxivbKDB8g68l01OQIpblFUz8WoFCtZZ6ssvjCMzS2
RxEWv0qvc2waB2UdXhbOQE5Wyhqqu3rqfCZbgV5hGtNQZFyd2gsd18rsDfxToavvRQGRJSBiS42Q
xjcBw8LUP0eNJv0qmfZatY1EyJfoztNySkJEnyP9i6ONfe7UBPiUGdKFuHtaDWOf6I0jJYgaZKnx
TczTSZdn5keJ9E+lm5otg8nNkxkQSyjPNSkpersyMAZ5UBeyZwmScBl4/06vRe25WtpzKMQfy2zG
gT6BxjhLWqiPai8GEXFku0K2Vr8xCLpo0f+IHcy2Kub+PHfpPkxWDM6ma0NEkV8qsR8noFdSjIq/
ShvGkJKBYcWtBRLa3I2pBbqRbTqxztEkLXtjAH1p08rJhNHyxBqSPo9Tp1QfdIGgHj2CXtV0BhlF
6a829T+m2PO06IoMejlS3/GF1S/kopr75mTNvXpbZZ25W2lXF4ykrRQn/voap4nqMQG+Bpa0OeMD
TISctdKqnaZYg0xpBIJ30AoZcrtPNFD6uZMb+pxrHRUM3C6MknaabZh425l1gTf7aqC7mh5mi11i
gvvpGl2yrQU15DS8KoqS7vO8uCJEmOWWgUsE9Y3EoU76WXFFoXVLpn13o9EYe7xjj+qsRk91mhGb
FNukCKLtw9Qb44/+0yBB8lRY1nGxaFcsrfbH+bPUHuQ6OXWMCrvCZm1bLgl9tPEWS9qtzzFGGHiv
fE0pasIixIyjyJ4x3f1OtFELlEWxvK7snyQ85E6FylJWLtmHlgl/sp4vVAMntcgajLX6o8WKn5qu
ey9kcjkIND7jhqAhAiZziCvXKfR2t/Q930KiCTQlOSNNyk0sRKdOxktUg+1JfhOZomdWZMX0VE5N
uZ4mLf41JsyVheg7zEB2wmzRXIoxr+zrhRQL6YzZsroTelQKnirVSI5rQLWBrpfF32oeRQtGpU+q
zq83ZW/aDHvLaAQ7UtB/MbCprSMgRkTt2TEh0mjLq0r4QDCbSc/wMUEVltYcGxED3s78qGT24SkX
/EwCO6rKDKVQB/i2LMK1ZbTgWYQ0m5Luo5hTci+UCd3klBm+hjA/O+qjTAstj0edOE1wKZkhk7Lg
fwvaOTFSWsdI0KdpSos7BlKNNlFZYH7ElSwxoS/5pI99wwz0xEhZLC2Rq2sMh05jgkxxiVIvJF4E
EXl2w5skcfIBrpajUdmDlrljLnauVMAY0UWD55vEdtB27BVBv0pGA97VeZm4HAR0E3MBPWRCUih0
qUiYi9Vl08JnYNpzJVtPXX1qcy9ehg1xQyvIxYPGqS4cK572SiX7cdhCKy9x/wim8CLkEnMbhRAo
IQdQkFowkHn4zIYys3XVdKnmBbvrxVO4wNaKWoEKErhxQSyt6Y863dBB0h4nEUIsXV7TaAiszX3V
iKXcKyKBL4yLHVPLdHrTJAJ94lBCVmtt87LdK8Pd81Gu0Vtd1LK0jlq1Bk2uDihitdhX9PlxHCU6
b8zud6FCwtbYmGdFB3uNhOhhDbdiWeLkpC5FkNM9cJ4XjhlZ8LvWt9kOLWhUepSE8Uqy+AMfHD/H
joZNmDpm2MfmbIjpZ6ZkmU9SSOEMBYtfVaISNLInYo8ad1R6pCUL36+4HfcQPakihUc5tPI3USdI
Ihb6I2ZqzCkWxGflmKvtikbw816D6xPhXWYLbJpDqfYQG1rW5g/zhvN1tXBu4+9h1g7t0mdHy+w4
O0wVWqeNmPJB0mrSVkSLAmm9Mm07KaSBpU+EtDCiHfc/sYimogUcaHqaHgtefVZ7RzSY7S8nvt0a
cMaLBgQ7fQLhLVQ0F3rD1NayzG3ALsAAdKug00WPqDf69BBjlozJ8rRBGcx4y4jiEjkcXH1WEKyu
crkftpzXQV1Lum3VnhTU5GJYm/6AxqVF+KhVqs5QVft3YenVrHg5FQMxb+nS6ogYUR9NlhY6ahhO
5y6Lg3FcH1ZRzo6lie5vXuujNfSdU7ch2sEwcXEQfcxaxNfCKh+Vjd7RCFDakV/2qucGFJzo6NPb
GkUiQZva66gqiLnGztjxpvQdxzMOVGFFFYPFq1tqxVEpBwalerTTy8J5XQieojHXsLwSQcUoqkiK
RFqjrOrYDiLO+mmtRG8u49ChC35DmlGLrfyzNrdYTiR3W/UNDigDpnaXnOUkYTZYSR4rhB21jMKw
Xpqgy3KnIbKDXCcmRFZ4YT5YLpEioyveuO6VjtkKQUmOlIWPICYrYovJL0X5Lwvlb7w2jW3gBAvP
NUlcAYUTdqqwa3u8dPCftbXSrLDCtGhoTeu5XDQuQp0T1YAsnOjhLzKLDcNZxs+aJGhCEL4PnUi3
o08fTFD1HMS2PS0aHzZGUd3U5ewJm2fcKvTx46J/m9ETIw41mNQuwpzVNSb5U+whU6aNPVrejYnO
Jde7T1mkrau9DqetsGK2lBGsg9ij88iH+KsXAYVSPAPSChsfeaKsSiEpu6Z555IDYAol5kVE9aNV
hmknKQhPRULokLmL34o+3dYWTqMnBa2tkAJ0JnI+CQHZlP3GRlJeV6T6cgVVVm19rEYLh3FxUE/R
idRsz5yAQOZcOoVrYt60FkJkgrxaAL8iJZHORiU5lcYYFe5g6SGr5/K2KuK3WUvxN73Nr0ZqWyHp
z6WlgWoq3S/720ehg71ofUSVdamaoQ1wUtHmaPaiJvkgKwFd1n6Y2FATlWHebgBWY2k4FShclpK5
/V52EqVofC2iiDHwamgVbL1wgD2FKiHRU27apTR+h/IW0oZSvAqpTpawDZm6HoNYzSVvJkyHikH6
ykPrpVxT5lfy+2IF+RTO52TOP0ypm/xVL7pTM6smfJcgOXoiVghymq9xUv2tzbCrVlvdRVfXo4UL
85BSt1RrW3qjFD6w0KVHU7bUXVSTCSqa0nNNRPUux7gRqSdDcdrwzuaVPGY4Btuaad1MI7LccA1R
/TfdCw78jr40qjNXDWOplXJTe9a/UlJbJ49q3xBEwUejKteMP4VmXrDPgfHMrH0luS+4joy6V7Tq
oa1KHTPIGF7QGPxQoAg1meRUwpJVqBCZR6BKEpOKOXlavZG0M75ldS+oOF0JESFtZWoFCrXFIarU
H8x/rUuS1tdVZKhzkpXZswq6vdVk4qUoKeRV3dVTzQsb0RuXHs7SKvuz8j0hPClY+PHoIjEzo9gr
jA7WIXzDS9Y1VwWR/gifEadfbV0ZVxM4mq5h2emj8WohvitwFWfmRV1crRb+lirejLqp07kJF2No
fyOAN5cYI2L5amX1LZQYaw1Y34SU3RtqX4lF5UXEaO2mODKCKVzO5jyTOmbAkWrhQiFHOiYzKiiK
QwENwiKzYkjgV9HaykhZZ8E2huEjioTXtDI0cgjpkuMam6xlLQJZy45EjmIIOjF+qAybyLLvnWJh
jl+YWEgrCbBZ6a4ENGDFEBXgHFGsed3nIAzHtltgk9aJoQ69xa+gGzo2K6FzRolZHrFcsWVOSrj9
FThiZoezU1Kpg1QWDbeR+Vax7vvRB+1J6QrtwxLQWJlp/Znq85fYC2e51U/stdeJI/tKBMVhFokz
jMsOxUrHNVjkqpeW7zNdcRC2+MgIqBnKUzYxyJ8ifS8mFv+esSw2knlHP8L+rDc/eVRSkN7NQ6u7
x/p//G+8tI+4ijFQtZmpz5ZWpZf706PGMBeI6q2JGKfFofEvD/88aXvmvzeLRscT4X77n//ef/0/
Pv7vrxN3h+z539uGCcM4+ZIw/eVPxsxIkCaSbD/+tZYWtlCRdvOsvt93v3n/3/2+f2/+p/v+01NC
3Gbq8UdqQ3fJGBW2irk4hBmhqsw38RH/+e/93vvtVZl5iOTEwpOt6nb3uL7/4OxqVhLNeWf3H8Ia
/s9tdTN0Zo4meTeKVQuyVbDJculkWwXKPORZv/IphX6vhqRf1YsZhLOCW84W81eMjYZReawdVrJB
HMukpLnf7Jv1vx/ItqcYugrzICjBv79wf9r9pgAo5OtTfLzflWiqephlk0m2QcxU5pfx7bk/7/7I
/UdVtPxxms6nNFEY3NZLBrrS7W3cH+5lTdtX8g/JSRqCYaJjdquOViDBRexI4YDL1uZWZDSQ+WHO
XtzUsL9q2t/6FIJmbJfW1iu9P9x/yPMWwRZX7Yq+cUUhgusMWXe/s4DWAlc80M9USo4ZG7jawpjF
mIijTBXsDLOxINlcnNLNKKq8n+Dbzft9RTEh3R4MIhVb4u4qaWS84f7IGJXS6mIT+SefQOX//b38
7oC/DPohxBzNz+6vcH/tOhI25xFhPPJxEv/fv/fPX7m/7D/PuT80b+EX0lQyFfq/b+ru5nt/4v3H
/YH/89r/78P/vkJtpp1vDd3+3+f+n79ZJWaQkOqSSxTAeGax/JkFRgqalTpxZN0mFeGiLDFnZyz9
KQN6xk4K9wwyriHDhATo8itTpSYwmhBWoIr3RraUez1O25MwTLBKGTx+HwUjUb1pnxOEiW6lqbDy
wmLFCS3ha2xJyyWF/TA2EPFtTqnfUrnQcWp02TgVCLoOJgZnKYd0nlapzDjA4EE0Wp0fwn0IOlDA
Zr7nZdYzBVh1ziaWNFyckc6KeJeSg+AQRNAwrARZP5Ytwk+TXkSdMTXo8PAoiz9jlAhuW6OBohZw
hmy5DkB0DuPyqIv06rnXIRAagpRQ+mDrAkrmUHTDd5NSiP5RjfbNLN1ko7xQ3nb2nIsIEZI0yNmC
g1GX2l2/mfVL9GVimCCnMpnnqgZsFis2syQczrMEsTTAYEoKNN2wqcHzyDqM1bw4YcbQViqgJdbW
euXSwhTHQKuM78eCUNKshfZawS2G6SUO19wuVgsJjdT/alFmumvaGA4GsccqngbkpyFidOJbIpMB
ENGw3jJklaQmJU4UJUwQDSh6yg7wXvgahiz32rL7Fg0vy/MeolGD0c+yK6GpaKK1Gg11zLxuiBpU
hlw7qtqnoSlfcjYwPNsBpqmLFGiE+XGtIgyoLmOG3NDImzemDPAFNfE5afso2jUmOCnZ0BpbYLdi
yMH6IKjVvG8MeocIDjYjUvFoTMIZnqAd++dGpC6W6Ez7Eg+TpUtsyODzlEmnSTE19GND6vZm9SD0
SoNFbHgRZPW7bDbclrcjcAoDjsgEFqUDloElgzFZWP418uSYhxOD41EjPMQlGBrbGZ5CZLt7hNCe
I1xGFHFs7ZbMIrdBArPUkWxjDfwu9sofPROCMmK4gl99AA7ggonXayHot1Fv5yvYoxxRrGGtDbWr
GVZg4EfTAIYcBFVcmJrKsr1k0gWVlnA0wlumjtpjn8t/NZkp/iR/iShQmKgv0e2qH2MnYpfSr29x
IEQSbcIqp8F/cXdmy3EryZb9lbbz3KjGPLR19QNzYiZnSZRIvcAkSsI8z/j6Xh48dZLFUvW1er1m
EgxTIkEkEIhw33u5nYmu1+1fSAbKwG8Cvt0w1usrTHzWkO/qlFbNKoyV5Ap9VqskpY0Etis9fUsa
y9xVmfcSjW38uSK8FYZBvY2nZN9MgNtC4rr7sAhPepYcCWY+mo0dHhuukBZYGqHOynk0qv46LwI0
cD6NqF1M2Ops53K0Yv+yr8ObLk7aE0VPaUeq4kRI4EbHhDV343OTt1/1mjOAZ35DjO+hroz7Lp4Z
+nG9R+DojtTYG5YfRuZqN22CT8DsCOFpsYGaBh1WliADT53wKU4QVa+lDlMnLuh04gHu4/CmWimv
rPN8XHSh9sJwDUWFfiwDDL7RcGWjsJsw9nQtSCWa8701QeOrtSJCU1s03wuXsEEHIXFrucD3bPRt
BqE9xC9Zt/ek5GLRt6gMU4QyXFsEzH2s3dKnB+BnILpdyqveS6J7b+CdHJEWsu0k2s+W8dVPAx01
TIn+0sweFzsZDl3GMNyIPed2jMOXnhDaYDggMUzkXfPAeTVDep/0NfjA1cI9Gw483fM4IotZLoKR
yJQTIZoap3DvrLO5q71++jRUE2nL6VPTdTra0vinaQ0WvGHL2vcOmt/ZMA368ByULDEal0GciFNA
hXE803lX9PBOUnOnjXecormlkHuPYpTQhz13zaGEUUkaHyXsvFRXZTT1oPNQkyLkOKya5uwoYknS
AXNahtLY7ZziaFqAhRwtvoMsSkW2WUgIZO/2Yer3xz7S75oVXRjJqseBmmJENB6mrls3pk/sY6kN
7IV6ZFMqfnhJIaUSaCt/zClIwqmNS3pp+mdNbzquOqWSNQdSZtMvV7rjY2wbvP2YDoTwK4sAj+UJ
BrTEbNHMH+feRA9uJ0SLte1KtdqrHnFN7kTFjYjMuHO9akyus5paZ21RXBMnvdMoyoQAPbF3FXXO
GHZ47WHo0f9PM3WIBXa7D9bu1o5gIw/1SMUDbX72MjQg+TzfZcTtT1NNYqXwsXHNqYVpuAqO+pw9
TwhevXl+zl2S6bqb3gyrhj56wWrhmliY9NbaRA5S+GVcroc2zU/NfpmKh7w2aFPL4FtddgTzeyy+
bvs58/UEzUz90SWpVa4JFFGXN3OheT9ceVRdkxROVly3Ew8QMTt6e+v8PdSb20lfaqA5/PUpjndD
x5LtF1iQm/iTEXSOgVQ3aI7ocooGIQL1bjhccZpc4HakmbFByTq1YfVh4zWe/anq+ugqiJ2nJIds
mEoFs0EINpNMjCnDTBGVj7EWx6e4aIPTYs9PsQaooiut5WTQ20NewqTVnGjnFMgJUnRQV1lTGscm
WLemRA/DzjzMMgbQPcYFDeNIv6uo7yvMTzUx/5pTi6+nKB+QIiSncqdWjL1Jd47SsgUxFOOTluVA
frxJ3/p4y9FFfikoqVyXS3mg+7gScFqy/kR1SGZJpFcXlVtaWyPQAJC0waGEiVi0z1aE9t8I0Hmq
Lr2a2D63gikTtRhrPhF0BmyUjqWuXRZ+jexhXl9Pyuq6ad31S/cQyx2e2bwPAECvFy5PC4NLBhGN
Cbqkkomae7du9APemy4Go9ZMCU7KyEnTamJEkTWgvqQgVjQMDOhU6YPzpJM+6pA4YKvJOG/shmTn
pSGlpRQiNcoixiylflAlHEap45B6UlFFLScCZV0bojFBblG/WMpKrFLHR5FZi/bD2PvG0fUgFvky
WXOEvFrf5JtJn4RUBSz2NNS4ztrKuYm9igbCNU2qLFfWSc21umae6smtCGYQio2kvGNjWdIXo4qW
LKlzUHMu49utayPhipPr2mmMU9/51KwOdmPshkengWZiZoh+ozrGBJ8b9nKMrQ+kRapTafjNIU59
oGzd8zrRz2OsV2xIGzT8hJW+DSMNy47XWafapOBxZ6XtduAdetG7qA88k6ZS0MmwLqUCZiY8sTyE
plAjKK3J1i2dTdWkkbEMecz7OgyTg1F43E4BQ95dT2nIScYxaqIqYRhTiJh+pf7tX9UsvTLxt21O
QKRt/fKqHA3sSxovNKhedYAQN01QODMhvnqs+pUqYORHT6tM1PVXixYhxbwgmMPljgDoyW9Az+3P
STDDUPHRCmzWQEOBKxWqzZha1cRvqwHFS0OHNxCQ8PkGVItLiqe8WtZwO3T+R8uanusaT924ilYy
XdNuH+vzdwt7PO2+d5zm+up/FvbYxRRSnm9NYIRrcCS4A3wz4s1LzBr4ZHaoKLq+o0b0pf51/REz
gEgJE+6QV8Nz3AWfmu/ap+qK1JSOSBWltvQFYS6ndIg3OJq86/hxfQYv9mO+I2MRPsafCrQeB2+B
cLopfgFRlIdyPhD2JINY40siFbBcWPaOJIhUUAEcSTb8qRTgGAiSPY36+hGedDsBet0P+gGqYzxe
6h/Wu/6lYnFBNnhhI4YAcUQO8Nnk8TW2CHP6J77KJReH/AvY/QfMaCQJC9zgCG/c6+S7wSgGeyoc
ee5Awk+XlUZt6os+3dFzbucDjhDT3sfOC2IY8LY1oNFPxvMDAKtdck+pL/cCmzFCi08akVJtj+08
FdCUf728RPfmNeo0wAU7/LEQCXJSrz9qXmf5xv3o/nBuzY/aV+sUfiQeT1+vw45lwd69CONr+gw0
K+Zz+mW5C3/MeMO/TDCw+0N0bSRHGwP/sJlotF0Gknu72WpksZCTXwOfXWsG3RfVE/cBDviV7ARZ
o+v8Kv2O47LelOHOsPdRi6MARyx6C4y9AB4G6i8kpLA2yOMARU339MRoN5DEBw/XqC0O8/eouXA+
/Az6fb8glb9e8Hn7DS/DS7u5DLyPWv5f1Go2fXju/8RA9ykZQnfC8XykqYbjUJzkbRWOupmnNLcM
jJr6qdaQrOyyX9pVdZl9H07RByinObqFvR7eJ952KQ6EFb1r/2Z94Q6hX4tGLxe2y0JZ1H0b0m06
alRs5P6KDrF/DMt7mJ1TDUN1a2kHypKQY6ffcDCR/D1BNEEZ+Hn9Bd1vX+yLZygcN3hAL+vP40P6
ofhUf6YWENa/bfszPUGsfcq/2RhcDuNtfuLdjw5T54bFWH9pHRYyEgfvgcYMrcElshns1Min8e1b
GJuWgzlt7C1PxwbMG8rS1cYd1X/2bsAwz0Szr91xFwz7n+34w/1UXIPjjX9hTMDQ4P3CAeWsG/eK
UdoWYNpz+h0xpP6DuDXy1+kjiYVPDT86VhtYxWzhqYbXoCHrR0p2xDAbXjsP3LI96ccPiM2aL0gs
/Ntqf4tRAq8useGc63dCEvXsJXSyL/PvaPX32oP1GQrmPthFP9fvLsZu65B8yoXTaD751i65Ho76
ZXywb/GF2l+7eoN9aof1vn8AA4jgufhSQRbB9YKyaYfcGXMkz6mHG+B7utskx9IB13rBE7bcCQLg
k6VvfgImS7wdvYNtv0m2l8AsgX2SwY4xEF4NYry4wqcATn1nfCBZacT0dK4JkUMXF3oDty0yvttl
Sy9jqzWXEBmO/InR3ro3fhTFsbmcvzEE51R5gR+cU/O8XAXPjCsP9Nz29M0vNRxDWwEt3D47X1ES
ohDdndKDv3tTqOD+Xyu0m1IM5y38X934rqkbtuu5QWDa/3zjA7LvUHSZ063pj7d4luKttDHcXo9e
8GSKwvQigdb1FdsMyiaMRo84kjohfotW+b84GQoh/MvJGLaN4lmnLo73/il00n5222CcbhOTWCH/
e/0Yl7uFSwSiDYcN748tPrsUOgZ5sLu6v4tI4GKzfMQ/ktyp0/nvWuPJNCgW8eaCS8mMPwtc3FKK
4+9/3FRl/6389sefK48//v7Hn5/5R6EK3f6bblouhdwMUitEzf74R2Enw3AppG4YtI52wNhS55ve
larQTVRsju3650Lqtv03y7WdwLNMnTbVtY3/pFSFaRmcwD/dII6rUymJf5ZDl9z2392tNZplwotL
fOfSlSajCVYgg15cMvi8KDT9uJbIAWjIrwpR3ebIb33R4dLZM2BooYDHdjjoJSUO1iilI/HLp4uQ
173zbPogNOoWf/NIUACBobk3aMO9Pigvh8b73DnVQzE5d4HohOmX+vqnbOm/r6t0BVJ8gAkBR6QJ
zzFC4xLBsSvK41w0yDFi5BKxSybq5DzE0u24K51we96NomGeEDNb2X2DtFlzii/Wgp+t+hVNdIoR
QLeihDZEEx2LOrrJ52EThThF+RjtDva6FDF1LqrqxFt+zKKz5uptfFFeo/YEuIEWewmWUzR+m1cd
mHZf7YaAt0In+m0PIbc2ougeRNudi8p7ncSVGSQ/mgE2sSjBA9GEj1vDJBqh+9Whmuk2JMGwK2za
AvaYD2YdXjRO5gKBI4oeB8KhN+yt4/OX2/Q6r1NkP5Hj7l2N+EBUF/52oFyV6VTxNjWXexhGZQ7n
p0HnborgvRfpe4IGHmUpyDlU8b3I4wcRyq8imWdsTAq+hXngMBS38Vy1qJMaYs2GCO6tJI72CdIQ
mIDI8UN0+Rb6/ECE+nS8SQ4M+olEz3RdNxi8UPWnIu8vROifiOQ/4gpIfxGMgocHf/zgrrgDzLTA
GW9HUNxH3t+LuAgq7ASN+AoSDAapOA3mAlidDED6wKZMA8dYs/YzrqPiovCKYMsI5RtGoPkSLcdu
TuPxmGdxudXF4ZCL1SF251vNIkyTYoOYxQ9hiTOiFI9E4hV7npQb4sffjQiSiIudohRfRRXTuSbx
Swf0NhbnxWTV34qecmdovdCedOltY7QZY5bVJZ51bZnuiTQzFmTxdPh5g3HS/BWI2yPG9qGL/6MV
Jwipmt0s3hCrxf7du9FV71J76iXTqP6RlrBJXfGV2OIw0VFX0Ts3HwJxn8QtPpQ4/hyKLwV5MfG9
BIAPSo2tlhbGxSA+FombY2uZOxQUMfWp7BeHKJV4X/T2zhMvTGQQboexAQUkzT0okeKaybDPxOKj
WTDU4HqCjYnFphCvTRsod6L3DXvZj55aOwRdcea0aPkThvpkfClKvDg/vXK+sXRULn0KSK1ooBTN
ycStPmYlNQlwQyHZHNBvoohG6XKpYRJa0IVE1ERrGSnGRvrUEKeCbGCt9y2j01mcRq14jmzMR624
kEIyYNicimE7EE5gyATlx4sOeiO+YF//miQkscTWhL2JFphqNtidxPeUiwMqm+57DFGtOKPG3gOI
ha58wTQ1c8+2pLXFS1WKq4pqY9+IO+8r8Vs54rxaXfFgiRtrQIaJKxaHVmrGT3UQ3+qV324RFI9Q
2bjlkqzW6arj8fLR4Abi+sqxfy3iA9Ptcj7UATboIZzoCeMWq/KnSNxjk/jIGgxl6CNielsD2fTj
TAdCfGeGONDI5H/zsaSR0/vmYFErxatG1Ru0AOJfazCypRjaoJAgMiKEgFVS3G7Y3gLsb4344HRx
xJlY43rxyLWoEyZMc9pwHMRDF4ubrndBqZTDSK+7RMxAAYV1op5QRcmhPKAC0eS0+SGI9KvzKrUH
egPdbE6vn3ndJh98s2zGMYq8Fc9Vijb9lK3VBMqCOWrd3K+ai+yCWhqxZRxMKcpjzFQhchyMg2pR
TRCEFTsnsn/14zphDfK6+bB00PFQMl/0WQXQYHZ4FvwpuiNzd3RN0ANjiPCpiYGN0FADrsPajetG
u41jmLarPuJdhsygSuKgzCHopWbVpKshKa9chs0qmW41UUEhFQ86rzP62diWMSUstHn1Hgxeo5MX
ddtYWsJ0bYmewNMtQgyv5vqpIhdjZZV/uzrrZdwlOVmq4U7XLOOkJrVDtRQ7ihnnF+6BBF52apwr
7qvsFDvuvRtFX/qwoJICQ9DImBk6Rjd+7wdHy5Mq4i1658sWsXZvyC/nGM2enNPH2a1KfaPWocbj
12wXXLH9Y5FTuMineF8GciQqkksiogTpZ/9bj5CvT4Gj55MD3glxr+a76SH1OkBzUhBV1SuV4Jbu
3VJuaD3allZWl6aUHvLMl2CkFJy3IFhxsfeiVCSmZFB2VE1I71PYqug4YTVr9DSPbVRRvcCCjyA6
86YHhuDNUIunTBR1NiEkV2WZBwnHqcgb6s3sZD94zgwiohhPBSBN15sp6R7nB8Sm11Hmjkcezq+6
oVf4d91jMqFM0HMD5PxobgrEoNvCRv06hhlVCNQdYOmQP3t7TDbnGN9rLSTJnb9bZ0ZIsbrJRFk4
9VSPVKG2osNEv9aMmNRVapO6hnbc/FTX5jxRYcDz4utcSsjEcwh92O1wUpOVkOd2QRPMzVQRt7Ax
C1ykLQJ5e3Ln+lCAX1FRx9dYnwT80FA6O88wn8psztXtoAqIRbaF+RyFobmYoDOiIdTL8DD5SxJ/
p0Dwi4Y1giCCXF+lOvEliH1eLLKxLCjbIBoYb27X3Rs9y6tWxUMj8ucealur2XuJXyGTXGz4r/84
8Fgi1nWRXr2qWyyJSavjvpe8qJVvvkYtD8XwiNCD+1Sdyl8TdZg3Spt3m9VhqtDZ2YvmR4ci9b6e
9zifm1r3bvF3615P9fXr1PbXFeqavfkz3syqvUIfYZUUQJuv81arXi/n+eve7P7bv+T323+76+9O
2isIRnk+VPWcjnmDne5qttP4qlqMOdo3unFAKN1eqg3hYtTwMWSfgmw5UX2ZVctO8chDwiMfU/ar
yxsihTMJgNwnHPj72a6mi4e+lOyxgfkO6deEjUmELZ4IXTQzJ5ilPqqW1cSIqdHZhlhqjNFA1Zn7
/bbuENLazVVJFmxv2+j26o6SBlRBN3b2OAboE91i70q8elEV6vH0Uhonqe+8Anl9yg1dSabGl1tO
Lc6JjsrqvKxWUjKyeN387iPVBJt/7FEmS87krLZSc2aWzls7pR+gBFHqIFVRARFUs2MYh+gC5OsL
tVbNvlk7+dZTKVWk3Y7qB0sAaMyvmmfXkHLzMfGgIdXyYz/WKnsRaLs5Mx+TMf4WmS7jIHm81KSX
uZTOMKpACGPmkn8vF/MUpBZt3zpfZXaNcTwYLmNpLIzZRJIVbGq/hvhQRbg4uDZW/6NAR3xUB2Rg
imhFjopMq6d03RGz1Y91Cu6bIsQtKn9SmLkfw2bK9mUjWje1Tl0G2l4K6SEE/Ov8THljjguR/fNV
rAtP/MqSkyn8wtmGDvrCVlI59JSeRkNH4U24/c9dlGSstfKnejacnd7mpEkXeSPp2ozR28eVE1of
ZqBndAlmRCDgZzGiX86SQDAHHCyo/ogz5R4pYHWWQQZRysKrok5BnVfoJvOxh61pUa9ct62H1x1F
Aad+T7VYDpKNBc9D3gtNXEVCaqO+ZZC3xSjfpynZlFrO1oW/0igoaJYtuOk6ipkZBTTPxenL6WZA
xH+JKbU5+dL3mZKhOXEv/KrjghoFcv3UL9GpQ/+1qDagA/yZj8B3qAu/deIs4CnxQNrpFZkofxTc
Ku/Smkumfhl1W0f6aCEkhxuJCEn9NWqbmig133lRbX29oeXH/t2i2vl8Yc6ffXeovhxn+h436pFT
95o6GbVYVLnoyOQxPT+RrytX2AtQkbz89feKtMG91FfioLKz+lrGmjzJanZWj9rrrHq+1dnQ8/vH
A5ipLzqfMhpnaI/0E7Vg+ITXgOdHno1YCzF0qseEsAmYyWixv1ZtWR+CeKSEWBfH4Hdl99fZUB4U
3P3OQJ9C6RzVnXqWPb5bh+7W3i8GggWqu5z/YvU3qUlPAmuBPsvfGKjeiZp9Pft6ne+c9Gau+hxD
wXyHoW6lYh5qZlIFXXV07e++OhG7JUFn6kd1sQNpuNTc+dqf13nVwMg8cigPLa2A2qC+8rx4/qya
O/+M5w3n4737bFI+DpnW0YahA1V608GLW0pD/KVY5Ypn/ZVafj35tSbTnWgkn9Wx1G96vreC9Vuk
aeVR3WNEOz2ArfIbxCqRq27T38+qQ7w2VXO1dCB7oZlKdxa7EO8OaUvUoppT686Lah1wlP9wP/Wx
KXwhdVoe1fer8xvVDapm1crQl9v49WZWawOzHNbd+QNv9lKz75ffHPX1WP/+o2+24/8i3O9+MlYA
haqZUa8RNaeO+Lt1513UVlMpltXseaJ+j/OimlOf+7dHrZUK+/wRteO7r/rdundHffdNkTT4s46E
h8pZ6pntiSRYY7Me1LN+nkBIqdcNBm7uBmkFzpPzurUoeMTVcqOqGL3upJpbdfDzrm+2qNnQxvph
WCZNsjzX7loixD0/KG+WX2fVc/VmrVpW+799PIG4zgkJs2w1COnROW5ecBaStbDv8zVzGTz1e6es
AfU0BN+C6TGbQffigdAfaU5QrMy190BcGLLuOjSPddYd7cZC1mW4y3Npl5duY2mQRMMAoCdV1sxw
/JilyFOqdg52eprBzkyIOLjOh3JOAXFZeK4rHK7XK95Wsrt9eizs4nr14MpoxEk28QIZ2x/xwkwe
0bpxdveaauPe/8GvzclKfZtBBlVrAXBXaY/V61W9WM+T4Py2ffPKVbO/2/3dOvXqVutev+F3n3v9
hikLrt3uoOOrU9ofNfHVs3teVjKgmdA5YTH13pR+5SQN1OvK325/93FqwS9bz/UAYfWiTlEfL3yv
TO/UnmMGR96cmwe1YVGP4O9nkyiPgJdXL0aCL8+oEhAaCNFy8UZoCS6JFLuEV14PmCdMo/o8iZsi
oeauuCuSDsC/+C0mcV4wjjqNPl6MDlOGgTnDn4Nbqxy/JeLa8LFvmOLjcDB0hBg7anF4SPO8S8T1
MYn/oxMniC2ekFXcIYAc9K0W4RhpxDvSOEUOnLEnrinOkl4sJl+pme3sTXGeNOJBMbv7KNejy1Dc
Kbn4VBJxrEyxFG7Pu8tA3CwGthZD/C284p8ycbwk4n3RtJDivJhhYlwxUV6YW8cCOE+cjSjfSBSM
QDhKXYnAi7MmEI8NwjSLSMGCSBH/jeaSbS3Fk4MBmsLOBC0W8es4AzqXaFoPUdeRTO3CfFfa1Q/N
CO5sjZoo69gfXAxAhQaQrtBMhH4UMExy53MubiGPwBx6TOBdGIlicRTBxtkQHIAxH34Z3ObBL8Bl
pDB3c3EjjdiSzO+WeJQGcSshBt872Je8NnR3OYamBWOTo41AouN53jNIHrBylPdNpQd3jPtevCDW
Tnrl+ahdqs1qEr82ptymLCZOKqkD3gEva2zCa6ubokzHdRWJ/ypA28uwjcg51qxGPFo5Zi0tFdeW
+LcmjFypOLoC8XYZNS6viWI4o49LOyJsIT4wSxxhWml9nMQj5iy4xTxsYy32sUB8ZJ44ymysZal4
zDIdt1mK7SwW+5n40CpxpK1Y07QKjxoSIwo+iW9twMBWipMN3AQBbYsCTVANrkrxu6EJcihbYR98
rHBLQQGbeqXWQC0+uUUcc56BWsvVyufBvy0XPHWmuOtISRAoN7zHAuMdo09GleLFKzHlzeLOmypc
KWFJmGnQgABi4XPFyxfY1M8Rd1+Dzc8Sv5+0/rE4APEyccehicQa2ItHsMUsGItrsBf/oHUku6iB
3cVWKP7CjACr+A2LO1vch7n4EAMMiSvGxEIcijlWRRvL4op10RMP44KZMRVXYyv+xlKcji6WR245
47YXFyT5Fkw201Ug/sgJo6QnjskQ62SFhXJGDn85YaqcxV05KJ/l8DMS32WGAdPHiJmIIzMVb2aJ
SXPBrIm/9KM56N9XcXHSUsBHEmcnr6HnDG0V+gia/xb7Zy4+0CRovY3WJgwO06Mj6I0M0+gq7tEA
G2lQ4SdtMZbiiKjAdmXYTV2EzPt0eYrEh7piSKXQ3lfNx6FaiVc1GHd692GpX8rGiR9SHfEQfmjc
mUhLZnG7juJ79cQBa2CFNT1quAzEiBdxyQL3eAG86O5HcdC6WGkT5amtjJq6Th4EBsoMGx3VXKsQ
t4hG7cVAXLmmzj2b6hjLJZeY1/gDa0y8BaG2AlFYHVJ4II/LBw/YAOFYFEbeMcMGjHqdupW8DanE
XcJeWrRW++hHfAfVVCqTuGeJpdi2sgc0wIg1kltef644j10syJF4kZfmI+w18wXuSY1VeRLPsu3H
OpbScNPlXEjNyK/QIs8UBqT6QLR8NrE+B+KBzjFDA1LhR0EyX2CTnsQvbYlz2hYPtW9TP8BoeGoH
RNOctPN5dCr91IRfQLTBsvN2FpZsm/7OhSkubbziV35L9QIbA7eJ37kSR7cv3u4Jk3ebS5Bc17gI
lXHjD8ml3dbzrT1r0Hls+ByJ+MWLCGMYCQBIx4Q9GkzltrjLG7SNPXbzVXznozjQE6zovXjSe3Gn
F9NQHhubEaFr2gMJTZ7ySPzsublMh54fdWmm6Sas++bCF/97TdImCer2MhnmGIwPwndafp7AATFK
TmB330KlQKyJrx4Tbb/1g+daHPemeO8jTPha1L9EKwzb3noYxaVvVSPq8NbczzYkzRghWOlQ2sFa
zUdHB9ULpSO7GjTrZC3fGuEA5CDMAHNTAFvTBmCd6XgkKQdbC38iXsZDDlCAQAF4H2EMjGNBbZMW
ujyAnouBeP8X2scrN6DMYySUghJcwSDcAtPQkPhgGCEav+2FbaBzxahjFeCByOKvqVHdpn5lAIMn
Y9e38DYyMAkmuIQVbEIg/IQBrBwj5kMnZIUguSEpDmkhpcYBaT0SoWF0YwqPYQDMEOpUF7WE1TAI
tYFw1IOTwHGohehgg3bAIhtcnQzhPcw8jle69phDbbmIhAkRwKvcWMkXvZv8Xf4tDMnqa+uQ7+eU
PnYCWCJZPo/CmRi1hyancpMJgGIGREFiLosjWAZeaFF6abkOhFnRoGftoCZtcN1/JbvNAyqEi0pY
FyHQC8TTj5lQMCLhYZiAMXwAGUPOFSppXNpghhyhN/g8QoxS15OwNSKhbAAErYS6YQp/w8NrOwmR
IwTNkYLoyMgo52Cc0si5X9xkpBmHQMob6mQK32MS0scI8qMU9kfdg7ELE4Omb00+DuaCjL5w6U03
GjnMUrArWhftTM2lkwZcJDTuPermZhMmBe+rFawZJNiR0JbZ7Kx4nXe6Cz7IiR2HXFRKdfcE9lYz
o34dqMnrCOGkzq5s7WkR7kkkBBQz19rNCBRllYoCQkmZwaUkHdyUUhFUhKXCu+tQKrqK7zwvKDXm
or6aQIfs8hl9lSVMlmScPvtdfGl4JWD2tKWsjIcuO7aOIa5rMvsxbBe4m04Q0WFOYo/Ke/cxGBhA
b7ST0Ra01fohtfZEhnOhxqyRfutpWNlBT+0DIcuYKWOkdvlGpC28GIHP1EBoZsuDL57wcsfNv4+P
lQd2pQJbswq+xvqISsK/6BJ8DbMQbnJQN1HW0sGsVxTSA5ngoeERRNUaAsgZUV9sI5A5PuicYPAM
MCVYSoP4VwFcB6UJJnPiEtct4B0gdwEyU1g8M1CeGDiPI5QeBDHorYTc0wnDJwLmE3tfCmH7hEL5
aYX3YwD+KZwbqqljn24OyUA4eNGutGmdrifJVS2au+8q+i1RT1eM1hSeTfwhgXXlVSvkiRAvXxb3
u2ShUW7MBtY03pA8nyh7QoFssEWm8IsmQEY+QKO2gWxUFy7VLcHij/FyMyIDyNqGMlXCQ4K6NcWo
aYNsqIGb3gemixbb5V3sA1MyhaoUpwhOo9k9ml0AccnBHzIVFNQITzM/1WXuV1Cln8rJpKNeBdWV
mZBMp2YRb0P7Y0Lr4PlHWvRHKE9bV7hPenufzTolqYvpZR3sX2EpGjkkQEmKfKiwb3phSK3ApFKh
SjXgpVzhTAl08DiF4a0uDKqoOXqSK0zId65CqSoVryqGXBUJw6oAZlUL1coCbzXM8ymgH0SvKqfw
CwQsLiT3fTDRCQfMpc1wsixMa4jF7YcCVCuWEOFpBYC1SgBbnZC2sDYiJYlb7S6PkKnW5d6N6/oW
ZNOF4evlbQayywbdZQrDK138r0VhkiC0wAHXLvp5HeRXDPproQcwh/WHFOtxBRrMHmGEDUILi4Ub
lrvTdV5SEJy05DZ1zc8LiDFvjeCIOTA6EuGP1Y5VbHKQZAwbnhphlA1oDnIdapmWAdrwJ16fxora
t2wPszDOAo8SFDDPTOBnk1DQypQ6AFDRAp96Zz6gtLLwrr2EABCeUsq7LKgsMGKNV8ThkU5Hx3wQ
4pqw1wKBsAFjQw88PVXg2RrhtHVW/iNJNXcbCsON7u7lLFS33L5thfKWt+DeBPvWCf9NSHArSLhY
2HBaDyVOF14cpJ1LA4BcLSS5TphyRU6JgRWxUwpurhTuXAeALhQSnS5MOuzKX9y4pcwmEuMYbJ3m
wq9LFcmuhWkXztgeXfoDuG3rrS/ku4rYnRFvR826nawJW6eV14daaHnlvPGEnjcJRy8Sop4LWm8Q
xl4rtL1EuHumEPgiYfFhRcGqF+HKhNKnefD6RsB9YH1kmHGhE95ErIL/ezWpGCS0v0S4f3PT+RdR
N9LliD3qdhINzXn7n9ppoepTDeFKwEKL0ARz/zrToQsmwhksGC6loPw2Faq0jSM0whAJ2zrCJ/SF
VGgJsxBS3MUsFENXeIaFkA3pB1MPeOsK8TCmJctBIDrCQoyFipgLH7EVUuIqzETXZpQ8+tRjBoeV
40e7XLr0oXC9ahcH85GHGg2wUBjT3rsrcUju/dnSNq4ogusWwTVVtZxQijV7NpmTFnWaLoxHRuc8
cNyBe0MgYJGwIGOhQoZL/lkXTqTJS2sSciQATrIjQpNsqw8zcEk/+RDb/ee0p4LbIPTJDAql0Cj5
NVqhU4awuAJolZ5wKzMAlr2QLK3ewx4idEsfzGVcw7sk7/1gCAETRRnSYhudvAHMY2htNIIrxExD
2JmpUDSN1jSpQ7tbvPhXzrXcNGA1DnWS/Uwm9zv5+4Oc4jEFzukQ5aIKY/7Ygu3Uhd8JI+aANBjZ
PZzu7TQ8mSGyZJCfCfUhhQCaCQv0VyNg0FAQobwiPpgMQS4svCp7G+MJ+E3qhQtatIYxyrjiIhLo
KEhP+GjzCGVPkKQlbNLGHB5Xc3gqBFpacfXuAMveQuKWjICgTQVymgnuNIB7mgoA1RAUqgETtYCN
OggktTPApSbNDOBZEKqewFSxVl/8t5YEW7Zr4mT4X//3/7zM/5ti6v8iCX7sv8Vv9cB/fuAvPXCA
6Ff3kaDRwpiWjdx2+tn1f/+DEQhSYVc3A8dAqo1cG6XuP/TA5t90w3TBv+iBawQGot//0VVDH//9
D8v7G0o73UJJ7DEWMEznP9IDO/6/2DbswLKQJOuuZZuBa72zbVRNlcTV4i83rqHFNAwRyjxP0o9v
Zl1PqOyjykeq2fc72PnBwik67MEgrMWGG/Q+iR16X0HVH0pvgIQzBZ/Hypn2Q2VfR0sDa5LeZuwR
RWgHai622nQC6ijlt9ZfM2N5kP1ruzGWJTl0c5YSZ9bcjWbzWLoztT8RUVLF14tuixWOPdSd51hb
n5ASeuiDp+SytiVZPM0HsxjwhHgB7z/b6BhSwRUrhox4VjJhxlB/iV8EZXWnZjWj8tePatYu1ny8
8tGqbceQURVuTESwalMiSdrXq/LmMGrTm6uk9lIrddc/JB12swGdqr5T5j8ja9zxSc2Gw5QjZ4g/
KW2VWqUmDMrIaStJlaSb3q2zp154e7Ilt4Fnv87aymOoPqk2qY+fF9W689eU6oNq+V9m///ffj4Z
NYfGwjkiUyJlPiHe033qyai5URbV3HlDlyHyOy+qObre9DnV7Pkj58Ooj6jFGD7/BlktgjY59Lud
DYThjMhly5sjvq5VH3fIIQPWlvODMjGuTfx6su/O6fx96ljvvkotxnJTgFrAhv7X30MYEYenWoZI
g9wF+zM8OEn7l2qaKA+jnXJ3qtlcsscu4pQ8aquDWvW6Yykbzru8HkPt/bqTbD4vvtmcvWZAbDJX
r7Nqr3eHU4v/frP6iul8lnRaKC0UJBXjhLxsoBCgbsjkT1F7NkqZF0xaDb6eiu+vywpypHZSu6tF
hGjYuD6otWrF+Uir25P8V8u5HF7NnT9ZqpTP+TM+CgCKDpkp9em1O1UaozdKisRA12pOr7OqiEZh
oE1V2+cSvn7tBLBAtYhIvZFZ23Hw7C3hl3Gb0e13IPcYZdGd0Gl1CFiJBi/Udvd6bblcqdhdq2Sd
Enm9zhqSJne4mtQCkMz666xaG1NuzU6j+KCW1ER9UO13XnxzSLVSbVY7nj+n1oUIWjdVWlJ6Jlp9
muOi+j4uTbxdw/ZqFT+wXua2oDboieT9V6UhUROrk9oMeFmZutK0GwXcxaoiCIq/ejr9P+7ObDlS
Zcu2v3J/gGP0zWtA9I16KaUXTMpU0vc9X38HHqcssrJ2lVm9lu1tJBCACAIc97XWHHNwovGgW765
y2dMJ6fqMuvVc2Gkk3dN6Ypsq2mc6ozCZJF6/KdiBbEuN7XSK9QZX9/lesy1RrFNVsU07LX2pscV
3leWYu7or2vbIBzGgx8wSU1KVaNZeY6ImNJnChr54Pf+s2MaDw3QGLes2/YAFwXc0VCBsF4Ws7pa
oRTHLK3Hh3AawUXFKnWY+GpgxJOAPHBFKVi51BFZNS4loAwBN1fDXuleDa3/1GyU31kTVPjgdGAo
G6JGjkN9VyZr/mZU5iefIL5ZdvgNVXNzcCAsHAzJ+vdcY9f6zsKrl/hWebCjOkTkCf1bpPpFwUBT
2gzDbrUDYi7q5TuNQfdGpBvFRNSY3BbFXD1JykYDjX0rnUrCGro5in/HSgHNh6YsIz6gbhzrRrM2
0ciVA4/AlKERMElAEW7tPTqI9yqSsOuNKMokb7efmBPrIJKQfurxrqIY7ygVIJ7s5Sko8RU4GLXD
8OC2LObodY6LLqaedraWepLVj2AUreUXxm9hlROJWkdiObT5aKx8fhVU6mg/rBYKpI9t3gQbbina
xnVTnvXxcJ1tGbZ2jboP53njD+SVghon5aCUGdoHlOuFuYOeT7GvE9jB+kDJnNnF9oEAqY34fMaR
iaD6qhDZ+ZEsCTnoDdGUEKQ6DzLGHyM9mp0yPTTxZnoCOK/hn/M0ftjhdvH0peoEI6LXdCf9LkIi
Zl4FblDFudxNGOOuknuMqcoAjCXH8mp5N3U/1j+18oJVhN7skP3J4boH87W2+oh4AKXrmN9aO+qM
ovkSyBh2odH41fmfhFc5dFy7mgM1ibia1y4aQpyf5fAz03CHWOUpprPHzt6lARwqvANI5PwIp302
f6vqOiZUUeJAN0BB2RM5lmF/2Xjau72N16D+YurYR+w17dgHb9a3WVIt82KQL+nWtbKr43Nhvobo
D9KTH65tnF2no56c8vBcy/tS3iFwaHC4wGQl3M5IuzuqMIm8cjkhCjU0ODqnFZ2Vyu2cvYTTBi7p
v8cSLxz0hQx76tEDJ8YR/fIuRLqDCEtGA3Ga7Mc83Q7dW0YcsQvuy/aX2W/rg320cNsrKVrbGhHo
MtcavTzdh5Lh2vYOrAlqmSB5tNDM6q4vX4L+YNo7IsG+vdM+B0KAebEFrlEmezU5Zc0eHFaBlAf4
A2Nfrq/2HGmv6Feye0SR01IJuZWRnP6Gqir/qF9tCbjgTvuNzFahv3annLPGk9IdlcNmCAh4VThb
2Lb9a3yk8GG4CyJPeWnPyHpsAFxuAqhTg+C0n8w9qg6ssoHCGPV3a7lzCgbzbINyAvOPU+d8stWv
eKYfSTO5uLyfZOeBXFphbu16G86H2rpPumMcHfqZ5wLSTBqTh/xdBK96cwbGNR9hGnC9ccPGvifm
u5kryJIB/XdCEJ7EbTqGB5ymAm1t8gP2W7Iwxm+eWd2AM7TG2LpSoewflN9F/ZAne8peNHm5YFwn
qnVXmENxd6rWrrL3xDnwycaoD5g7B2s/CuLK6HfHTZFvcICRGEg7bh6fow6ikztgO4e3d4sJgCef
ykdDWiv6s0PIR95hHtjssxZSozcCEyqOSKQo061bEpDzqqk9KL5kmFFtUPO3Hj8QzNYrnDGddQoh
CiE0lIO+P2ERPsWbccvXRGUATWLXtfthPpoglL/jD5OQBC4hgP2pEB7UxwFXOHMjP6uSp0vvcn6O
rLvoB2h9KCkmShR47bqbvTugK3gUqBBX4L+DSYgeZzI5M3o+nlpE+nKEfD/00OXrFFNPxOC8YTiq
OLtAS1awDDswjxp/0lyUUK10iuuvNiPpje2t8tzZd4T66niXOat5ckEMwAZ7gTZnrLULQV9839A0
F3AFsPeEnKNvhvdkgKsBVY8IH/j/LcOi4odEyQ4NJ3li05Mrj6M0Egoa10k9rvmFmxlF+gUV5zan
TnGNATtVZXa3Iui+oi4hgH9kuZwJ9AF0fH37wsBJg61w7H4Y2o+q2y0UhF33qP7ytXVS7zg1og4l
7LvUvtTllnPym62dnVRU89rKcYOX8o0cHiYzmnNMj3IHrmhTqE+577YUHNEUK8OpH06mvAm/uugy
O16HhydiKxLRBIYmaQtMGUPdWsWIw41e8rfsTM32nQ74op0fw2gDtF+tPjQN9JvXFd2KwllDIdqC
x8tWS8/KCPb3XPtH2AdZ+YL4pLLXFnaH6QPJwxGM40OUrTA0koiRYcyZ7tp7541qEudn8WodU303
7lCDPcFMK/V98DBTKb2alfX45uCsN23J8qK2RA6KmfcMjviHvHjRryNyPr2zawhEl64fuU7okf2Q
6AXz9J1K6RkIZDc/6/Nhmh5ItyXNpyOfWljNFBQsQlN+ZJfNjRjQA2JI4IJPz134PM0HG7kaOq4o
xvpxbaEH6p6CGAzKe68zfGhmLInfsqZB0nZWg7seOb3MAg61vUuUO7UfZfKL1S7xT+a462lZogMC
taj6HMqTIh2bZMsVglpA7plCCuqBEPFhuw2QHGrYzDwp7V/2J2d5F/6I9CNHT44MaAjOaT2mNFhp
IxHYDo9YiCkYLrdruCJpt8oZZ3tatUaT2H4p1qrYhvU26bxnGeS4ax5UFyOpDYyD2vtpgBN4Ayxm
3uM1u9cftGQDetbLj9O9Wa+1D3/XxtD4XGvNnWatk8GVf+HLEL8GzwAK5CfrMsRrzhwTXjIVb6Pj
+f4OcV3wot/bvwBBnYPzd/1GBsPAVmuloDTykf65lP28sECFhYvp7WPjjSADMpdriie9sgo3xuPP
1Xe57n5Cw/P2obxS77VLvlPvJxoFOgAv+rA8Mflb/CZrFHWv6jfjkTStBrIE6nG59p9Jv/Mv+V02
hd6A4brZeslWI2mI+dS6V1/SaGPH27Zx0VsamDACABzdkBpnhBFei2ZsWGO4syIbH8Ik/Gi25V20
RgMhy9QXPTJcwr/Tpy653kzr6KB7vbsYvRPq1gmPXuaDBnFb8b6cFWbbO2hmHZrst73eecOHD9H+
NK0pMCpWzUX6Kb9SaYu5aPMZ8BgglHgwdtmD/BIckrMT80rABMX140uP+ctLsY05q230YL9LjAxp
cd+yZF1RQPSFujJYJ5xaDglxX7iMtEKi3YHLOkiKXvTQgP7BeZrL/ibzhBEmYvT0ojyrAUbv6mtz
yT0g1PfGicR8f49BgwtSel5tOsfVuWiucdJOzaW/r/f+9oMU53yaT9VFw4jQDXYA6E5OuD7zeGek
tTGwP5GprZ8JuxPe38x0EKb8iS2QH6wY6ZwIgr+3ewPv589pbR/8w0fzOZ6yy+gZBSAceh8n9ZCf
QmxSN9SEuYkrralCX5EbWcVn381WbOIVZ/AmG9WN79u9abvlc3Ipn6UfCHK97hMH4lX8DJ/+d4Wj
PPVYq9KjJrB9D95g9IH6fMYT04R5SYieuwfeyAJB+WrfaMm4dbjCOs8VmXKXO3YMljZ8uJ8fcWsM
3XKfXKSd4Vkn47n0LM93861zD6xnY71L7Iuo42zW7vzeuao7riSXFgqXNjwB3gHiFuSJmCOP7m6D
LZ2SPQZaq+Y1fm5Pw+/kQq3FqQI0DhjctX7Iv39kl+gRSs1vkmK/cEbiStDGGEfj2J0dXJrIkjzl
T90Z+uem+5BfogezcGHEcVvxUEWrZ/k799hQxrz+RUGyuXp2vrqPFtrvOjlWD9nO/tRf6vfpQkNI
A6l/1u/xTzwHLnHgjU/JMTmqL6bb31cP+kuyJuOwkrfqmak7exJ/4IsSK1qfTePmHrFC4wQiyqWS
/8dy0+2kN/I4NG8dlULtqvog+t+dI8yoljPJHpRdfscr8VB9c68WLxRe7OdjvGle5mNAG9O+wVoq
zrydkm9x37dvYEgBfvJ24SnyxiP2CwjF20XejQrPXRL98sqnUIsx6Xc7e+0bn/EwRZ1nKkdSJBGX
Rkczvcq4TKg5eWd8zV/xk4TrbOL6MPEBLWAtNm3JArSQCF6kL/lMu2y6xmbcSz6Pbn5vHoLduB/5
QabL+Kt+p5iA3Dx2Wav8eaBL/pP0AtKjV+lu3iibBZsE7V3ZURMlvw7aj2Qr74N9tB/XvIv7ajOv
tYN01s5tEa2tR4zG6NohaHV+JdQmIu9XeWWO98mbba1M8uAP06O8te7mUzc9JGcU/DS1ONc3K/kd
be0ax9b77+hh4FKPGK+TZPGo8wgO8V30ML+NogEUrYRP75YXkb5qXopvAEw0KvLK+CKNw/8tPrW0
H7wGv4azSUPw2u5zb9wrDNU+27vq4HxlcNLxbnh0MHf/ZK5+D38Yp/7OxAgroBlAy9/AW3O7GhHl
qn+y3uSX+i6BED9vs4elf/ChfFUfnOJii4WX1TeQwfmNF2L/BXiZ00NpQGNMw0YXYTg3NEt44FEQ
tJoO0/qr39HDg/v2qF1sD49d2gqchtc4UB4KXpMfc3Yepm3zkt7R5KV3w5nrmuxkt1pLR/yhlTv1
EPKE0gVylQ95Tz7VPDlre8+Dr1MQ5yLe9PIdoknP3Dp3UCQuxY56V+M5eKs3pTcRr1p8opvXYPcV
euXa2OII7e/GB/PUrzDodeM7znus1gqNpOyOG0ZjbxC4gi/r1/zeQhL+pbwbdzbv7njjXPK38mju
22PYuM6jim+mtYYzyytNvac7SByGm/YF+gLNc70f3NqTjsqTva229FA58vbe9oxH+hTDt718++DQ
H4vtvMOygXZil+0o8nWVXbyJn/AQeDCO+WZ43EAjVd5UbgH4g5KnvvQ8mQ88s/4rsUV+QP1bw2k9
Wsuv0+f0Wd7Xz8ljdmlPAOUu1k/nLny2npQ78qLz3j+Y2+xiP8jr2Ivfv+A3PI7HnsdZ2y3/UVgT
DqsI1Par+pneQ+yMMY9Ld6RS296VfsiIAzDeowuFfG/1ww7PvGnk18Y/Ud9Bv/hgHvBl2jqEd/eM
Fx7ijUJh8HLXqi/wCqheClaQAsbn4KDv4TPmFM9CKLa+5QmtT/CQmHhq383UITy3z47jBQfqUyg1
zp+LR+eNk/gKtnTw47jfdCLa2tOxMlVLY2zE+EhE4f5Sw1zXNfhW2yrluEvywBbZgWVOWUJUYt01
GmUrOA8O8QOjEMK4QrMgJiISdVsUc8E0UOI3wLIWoShxPracLgDLpapXeUqGedyHAYl0fyj3WjkA
iwVhp1BmlPfRsZE+eoI5ytxvSKmsq16NdpNcLNpzrhGCMgQ+lA8lxU6WgzuVmPy2TgMGwMuEoYsp
S+Y+qEDqCUmgmANxDRBUGzx1gQU08RLVVxZ4AAEgeHpiNmnliLfAQHO5KKLyEJ+4iLqU2H7B8jej
YEcjQpLnj8VcUe2Zawx48dPoDpNW3dc6scHIJOKgLKvGIewPYaiggJySLwUxeTaDV4pDetQlfG28
V8elU06tQpKep9KkG7ScMVEtMgJyDG7PSCLQdX4Jn20uLlTp0OBW0h0x2l0d1FjOSpyTFmjQr4q3
sbdAdyVTRjHGkkuxlvSImO1GKnSKSC9pTZeQrojxiriumLNEhm6oqmPmB9k2RmlyEJNpyd+pC6/x
tq6UKMOsobwE+QJ86BZsQLsgAsDmo9FfFsVEXgRy/cAITMRBxaSUpEpdi1nT9x/aLus3Ii57jdWq
M3JgysmZLjn9XVSm5UpwScclMjwthFIxh0gNoMCy7p8WxXZit0TAOrN8+kA/QKC7+U7k5lsebZfc
Kg1A0vGoQs1ctUpxVFoVyWt9SduS7zUSpERRC3agUrRxGxe4B/r7oYNgpHYaLdFiUl0uWZwRPfN1
LrGd45yHiRfP430hm7my9iuijABOrB52eUfWHG5/L5nVAXBudaiIqvNrmK+Wanf765L4wJHBbkZU
za/+WCn2uy6L2X7E/tUqj9pMzNWgwVfrFrOEoCZ+3BgLUPQ6L1aLSU6u8oCzS8GPyqZi8fZpBfh8
rPp0+9f661E0LJ1m9/aROeQPdme1FCAiG+3lSHH7STbOkUMWdKU2U0KUoV/5ow59TiGc7hfc25Le
qzjyjO9FatTbwtH3t8/EXLBgMO15ETCLHTSzamTgFBxATCpV4keDroS8vOxVT2wkdiJ6jZpBEWnE
ZfMRzubsXg91W3tdFjuIXcVBY2vxIROzt+NdtxQrb7vf9rke/u/NRyPIN3XdP/21i/iDA/Bbd6iJ
ad8Oc9vu7zP7Y/kfz+z2pyFApVsVFcN1F3HIP87+j293nRV7+rdr/Mdfus6KDa5f0OkYZ1Lbp19/
DnEm/+01EX/ZWsDA163/+Mu37/nXlxF/67+cwe1PzB9zq7+QpnsXGBUBVLmxVP5a99ei2O6vdeQA
iGv9dRhFiKBum4u52zbiEIWQqd+2uX38T+v+/jPiEH8d9rqNpc2PLfm2jeCUUBZL5jeIp2JbNfEV
WyLYtTeKyW3REhlO2ud/803sK+9keT1fZwWGpCDWpKKN3f7TIcQWYnI7jFj842z+2/1uZ/I/H0Zs
d9tEHO+2blyyYP+nS4bA/mnG/1QydPnuP3/9Z4jgdZf/KBpaKoM0IIKmols6NUB/FA2p0Cf/qBKS
bc10dN2wIYLZf1QJGVQJGSZrbV3lblDM/02VEE6qf1MDTcWyLFMF0qw5dDL/xkqGrT5iJ1Jq5xD5
UtzX8GVqYhYB2kzo/l0KxXbIXbhuZKI+uw5nzDYJSRgv6pFZrV/8At+MHko/7DofiKtarwlp4OZR
bFoAF25bM0QrVER3kjJ+KliBh/7QrDvQZqQSSDvJ9N96aQaPoEAdHa2XOvOntYNVLyqo/N5vCmNL
PrBOgubcT/TzCsPy5roE5z1HeGnJM0lBXBlqbHa0bqxOtaE/21qAu2nntxulluF7D721jtV+TzpV
Rq1gFBulG5tXXpnPVOy91qlcvGkOQq58vDi231AnTt5C6wcCr1LMm06v7mBM+ZgjUZdsBMpPi6LE
NR7lxALoJx99VT+kcpfdS/aSBg8Hz1EBBCLry+gipg8Scd02ybB3U+W3zgLEqGDORmaj8IPyvSia
+0ieznMZht6ApTzKneFgh9RARBRBrkd5fkiGd8OPOooazWZdzdh7DLPy6AQ44Io90AGDojOdxVcg
jzzL6EgmhlTYWg1IUOChGIHHPfjU5N6Yo5KC7qxZaxtlWGjcKVy0Sudil7+7TqE2U+7csG0wlIjy
DZwMCLP6LxPJmtvYeGICxT6ik/UvxEEId8xTY9wNlKmu8+ROrxAeUQwKMcUZflvN8D4aWbVDVrIO
YgjBTj54KHMsL44jkqExo/AoT5v97Osbg4rYlZHXuWstQgOD5GQ4qDp1xkQICxkiMnWneQMZsbX7
Q99RJB1ZhNIo76ayc6b2speW5M6QnHHXjtd27ZzNdEKKaCXaGi8aZJX9wb8PMKI5p0lPBpRrU8yx
RBTRK1NFW81FVm4ouec5sCc4h9ToE3xT0/S+rOSjj9buZD1h/BPsgqYAH9f9NureP1dK8ZVjH7tt
FoImqgYGc4hPMFSS3wK9wZzBHnQuj3+cZafYlwN6bInEUd/32kUjnz9kQX3UtMor5kF7S0pI2WhR
oxqV66hAv7Ec7RhrcQY5Wp/JUSGaxnfjxTFRBziVxm3bYunhZ/JFDUcsrxs1A/gy9md8SVcARxzs
n1VkIVJClIGq6B0avr05EHzCKcS+56x3tqnyzA+psUadCnA4yd+KKG5OdkFtbqM9a2nYvVdd/oS7
2ossU1lT9Kmxo8ak8aDPjP0QHGsESvsJF5PNEPm2OynD/GpGQL8pspc+JY188tAMVLM7DWwM2hDb
73eKJO0TXZMv9VLs78+StbGj7E21suKMuR5CzoKIl4Vd0Db1Q4IwOLKHuprtluYqr9wMiVQQzOT+
UuXcynb3XSEoP1myf5ptvHLpNcITQQB4xGuGTIwaFp6M5fY5kigqh5Lyrhrlkl2KxjWiIAqIGkSZ
vt2SAcNF0ZulMb3znaTZmdgo7KNST88oIAfSdlRrB7i6eEYr9Wujaah678m/V2ZIn7fO8TTtCVLL
iqFs697xvTgbAtfy/dcW8OQzVpkuAlnCnmqER0Vm2odCJl0WNPM937OdNK6EOk2rqEdQVsTZKUwN
8zpJ4/icG/6+sXQeN35yyVRI1gxte+do4zcUGeMpCSL80eIWpOjUH7ucyLfRlodKNj8mqUQpG2RH
2n48+3S/dlEyS3htUCQlJliENAQCFpjbbVnM5ZrJ0EtUUl0/n5ZRmFgWn98Wr1uKlZYoNBEf/TEr
PhoNc9o0o3IvDiE2Eev/OmIHX++ggUayP3FcLBm/MnxwRP84XIYj11lpGb+IZTEnNhKT2z6JGEeI
j23RC759dNvntk7sLT4gFEEHe+lqT2LUIlb+8xlI4rzEBtc/J47yx+x1N/FXrrNo+I487un2dvJ/
HPp2Yv/4Xa9b/vU9xT7jMpAZlyHN7bi37RrGQNMyGPr7T12/4O2r33YRc39vLlb+8e3En/7jTG+7
X/f84/DiElhiVHg7w3IZNOK+hd+DGEmK/cVEFyNNcfw/TkJ8dLtGJSPWchm60gS+BwaD2dtn0jLU
TdAlZS0yPjNpqVOq4Ric44JcYxEEGLuFi6PVWD5kyyDcmijEjcuFRTXmS9WXWHv7qK3VdGv60uGv
9WLRWHYWR7h9ej1KIyIAfxzRD6m/LKnJGqukOkKQiuUY1mMPwgYTQmalJUpxXZ4iVFPhYorxx8rc
T/p9UrxdNxEfiP38cMJcVh7ufOJUtANLYCPIHNBqlGLT9BMKSYmJVEuYZFrCJGKuXkInOCs1rt6m
hFMyarLmS+T44DmX5108oqVoCkr1oi5hmY74TO3MvK6WkA194HyP9bLbNP231XzTkuvUjk0fqYj3
KEucaF4mkwgbLRNziRj90+JtO7Ebv0a5AlvolgTFdiOGGuPirKFjsRFhtZGHTs3wfgkXOjPWcLo2
vPuZ+VT4vOYjk/SIqBwUNYQCSSQWq5GySdT3O3TF2uL7YS8OIPLiBeIsriDIjTo0KtiFiEmzzOHo
jZ4jWzxFdMxFpsVvxFn8XuRlTiyWixtJbxc4UJjhUUxAKFBXMfE2x66X6DNv4PyIqJu05PKT3oK0
ICIIz+KGItAltzLCDtOUUjFIORblYqTia9HWHM37emhwWUGX7E4A09yxRJcnvFiIYEoGkmpdd6wl
PGQg/F/cWyiTBhy7OLpUKsRea3F5AdaBqe0QQ2YSIcZapUAOuBHVQdU77MBzTY+E1xk/VTw+wnug
dFTYymCxi0p78ZohLujvQbsZ06wAeguVg6IfrcWfxmJcj7nZQt9ZgtdibsDQpl6cba7FkovbTQrY
c50zbjlkQafyxsILR8w5ZkgnC8ucfvHOEb8BdzaGOkGHtw4dgAk5HNffWiZDiwdPlT6KYLks3HlE
Eb2PZQ8Fn8P2BoVKhLXPsLCBrkWei/NPSDdPxMTVpSjbuBoELV5BUaQF7g1LJMpoxSSYFtTmUts5
SLkC8VNH3yoKZo3JxrJOVie0j9SsCX7Y7QYUc3+tm+AYUdVIXtteWkPHKkhUBRv8d7ivtV4Hort8
pT+WTSuM1ozPKCyMlvDiXywrkR8QX9kp0cIjsPA9cU+JryfuukyA7G5Fq7YPDNKS9zfm0g3fdFvX
JpK6XiiHfyGMrtifW0kxAX3QvW1TUQHB3SNuITF3m9y4arxN6K7G+k7ExrUlVi7i7mJyW5xS+X0I
gtTNJyjoQvohouXXWU3H+6a3DR0QxH8Nkv8VMy8afZNpgQ9K6T/FyEWgfJIAJYu5QEXwyW1xsAeN
kjsKX79beUKlv2QZxCQMm3I9+vxeSLz9HT6BFHV0vxGYURy7hIHEpRMpFzH3F/ivTbHtUmtl72Mp
sO3gwqPM5zaaIdlMRCePZgfVeizJZsYDOmFcgxDATLzzxBfSeaQNTJ29Qe4xgWwYBFIdgxkP9otQ
7JV6PKgAXGM4Lb2s3tk+hfJqb5mU/OvUQkwqErZQTo+jFp+CKH4ehhYofVOma6XW0YIuX6BLbFyE
Fr5gvqSkxLe4PgWS7IGBRV84w6+G5hocO9C9dTCh0V9q6lstSzZjmD4LIKP44cXc7WawKi0+6E/5
mOdujZbXG5exkZ5+jgq18E6dG0drmUgMBqWqxXqlaEhuiLeaM0SHFKeVwHFw2a2whpXDTR92r12J
Rw25mMCrUg0FfR/WGTgF44SWZ9ySSoqPrZ53W6spH6oEAb0+W5RURCk5b3SR3lR1eHbKCA4lm7RP
bxWAe2Y12YVY0Slls9ditWNAAHIkWRqLdpFp6PATqAtblhW/MJBi86p1zM4/5LlMDQTOW65jkxaQ
l762yGVYZI/WaSe9agDlcxUfG5yi1lbj3NsxVHC7rp8Hc6sx7HWvR9cLVqcJLsni7wwz7kWVjC+9
5QWUxq8ycsVKS9Woietn1siUSS3v+WYR0oRKIW2iVjmVuMzOrlgnPp1jSs7qpn0OO9qaeQ5efD/1
N8KYrtG/Zh2/OrUJlCM1sOiKya4AFjhEVf9iSA0C7iz3kdbiOSMnM/rE5QLki4tvl2DG5BR3NXGB
tTxT6yv9BoBaHMOq/4ENOXU6Q4uX+qBuerTLq9GhOHyBvopJLkkBORP5W294Fu0agncjP9l+Rabr
EBcIB9JlIua6xbrOdxTMlvXO3Fv9nWWP8ToOw87NaUtQV6ZojcUGPL1gWz6tvkZEEA/wA2Tf61uM
hWW/Ga7fLSx7i+IW0qWIu7h8y6TPyLz2BFm8tKOZmea3YqpfA6mdGWzPijtb+FpZZoJHkQlECm9W
asii6Ry3ue1pJVLulreDuDqZ0BDpERnyWSocCNYkT4Vnn5j7gz8mVgq+mNRMR4w9wq3YRF0eLjF3
m4jNzBu7TCyLAyRRjoZe4Qdc/tAf24lZ7EySNZ4lv6/7inVZPOyjXE7c3PiZyMCmijStvKFoA7wc
dJypjfgJGc58dmYleZxqn7K04TGuwdlqKpWUtbWE0KRpo/kaRXzyiBOQ8xUM2etcTuj80wHTi7E3
V+WMPdg8V5BSzPIt6PJtZitrQhaUcIbU99R5gP+y1gN1qMfjgCfFT3+kimwonY9CYGsnYkp+X1nk
n7phRSAVMJ2cjIehn6XHWQ1/KvBjbQ0/JM2m+CYY/DsrDOqzryBWyJNo+rTq6DSjjX9RiX3tCDHh
ctAb/UciHcXng5YOaxOc1qGHEfVUKd2LOc7jpx422DtkvnWpgpICnqbDKIGQy2eoFo+56oMuTwuK
cYFX7Nt5MNbiw0ZeKWOXfDYOXsXdTCF/HFj5Sx3OF3FUrhq3Ohbk50WodWcQF0YryZ9rbek9jJHT
D2WtklsEVZFNJUWERO3JbJK1Hp35vVJGC0s0o6MEwplfB0rXxZeY2gGIRxNpp7KplHtGPzwQ9Nfv
bRN8SjNRdeLLtf9gYbB5hKUzEV3jq8zEFGbHTH5kUj1vrbFVtkraUZHjE3BczqqbqD8PoRscByu1
H4zERrEurk4AnT9qI+2+DyblhP0ltdXLISfwuP1oqK9THre7YiqcTdK0w3sWltc9wwLLmrbRKOHG
JPSp68cPcUQ5xUU7C/zxTp0y7YzSDA+v5U8pYXGxU7l6ITJY7JuxhlQmmcGnMVx/YL3idorqxtz3
g9w9R8n8KA44lEbm9obdXkIy/ZcCxsn1BzTs/EWVw4ZhYZKuG2ylD4oRQwVYzl9uMABVh48Z8MYm
UTV/p+LghHA7pT6Xs5mRw7riFgO+49+J207sqFcw9IxCfdQpHjmGduJ44vRzhe6lahWvEQVGSiaP
m6midDm0CuchDgiwOpOW/8w7/QDlW33D0RM/AFUKDgGUlodgXIrIly26IN8bphT/AAMYb/SpJgVO
g/TQSAZmdzDufkajvvWByvzootxZh1o1w8cmOqoU5s7BhPp6nGzqYB+l4Tu9LXQpgWYfFCh89xMO
BdfjGBHsgEHq31ODSJhkQZ0atTy8r+sAp+/lLwVZ4UEm9t8bxyrXSZkNRwYGyh1hYtwslrOt8TiB
ItJ+BBNlSa2v8qK3s+pO9sP6egyTUvWsNeyPubIcSnGV+JQXxKHTcO6vW3SwF/p5bj7txtC8ONXb
E5wW+WIszEDxV0baACe2P9PCpr5zlCg5hfVxsRqAFuJEnX5nArw4iQ3kEg91q62jc9tazplXhH/d
Cj5BGU/WV9+ZYJSwxzzjBzxzCyoxIfwm/Zn++4QKeBSjPmhnTR8oJuVveUk9KF/ENa/nU8m220lS
ePGl2j9FEc4ulaanX5l0FOejzJgz5rzaLiVO86fOB6iIRbr62etvYgNAipNbyxUub8pUnvQmM702
aCkj6/h5oEtRgVjWv0jpEIocWvkRQA0GeP7cUEmb94+zTT1pr5jVryaFq2V2+melZRKGkByj4v48
5pzjugfT8Sq1weP1aE74VNqF8epLKe7cmEkfLUXSL9xMEPtC2/+0+bHEponWTqusi6pHo9D7XZH4
lGAVhfFYmCQ0xCZ5Mbo5wdlPKByxVyYVBnaKPhwTowE52ZfVm5xW92JTnp7nTq7bV0IryablkThU
sx3eDZQp0PPJmy+NunZ9+cYag9qV2ZrSgzJNKoqnWtrOphY/WQEhaUhyNYZzxIKdXvqIJT33Ai+F
znQJrVE/toE9rqOMx0ufkeotl8dUbXhVdYRMp62oAxuVgxrl9d3YSFg26uXSM3oTW86dD7KrV5SH
0SevO0wA2Nq+xvS66p7AolKQvRxwCrDI0p3pQ4pLSOqgQM6DHISnsYMp1flW+GPukrP4Lk7p/JD7
Du+5UKLaKkfdk8ATuFOwAAKwxg2n9GdxgSpGcuD65/qhhwK2j8J+2rZJYDxFPeoosYlvBhubdNWH
L9NW26oznC1VKk6+jlDNiJr2h5IpR7EpkbrPKMx5T2ZDgZ17mm0VaYRCnTv2gzln0yosNf1nl9Vr
1aml96TTfG9oi+YEBiS8GHESeXQi26/Mfpi6zPg5SikvRcdC2wtI71BWOqCQou/egKScxbHCVv4t
xUH8TH4BTtnYjRhw8eq2AowIOWvjZx85MN995YdjzP16NsPxGM95cJc1BfzZ5XzERCx2gSNdoDQM
R2VpmsRuy/5iCy04/F9PaTukhP97Csble/h/u88MgEpUf/+JwyAZvuz578y2Jf/LVBRbMcFNQK74
DxSGpf4LNx9TcwwVAAWxHfzv/iPJbfxLW9AZDg54+Boa2i3Jrav/Mh0YGOSkLQUzO1n73yS5jb9A
GLptkRzTTFtfsubgOv4/Zee13LiWbdlf6bjPjWp4E9H3PhCGTiRFiZREvSCklATvPb6+B3iq65g6
0eYFKaZSKRoAe+215hyT5/DH/FIV1FpQcTPaLJiyJNIPhGG55FEK1+oh3Ri6PcteZex82QV/3F3a
D/VXcGlf8IWBLIUL40/eiEheeG0xUflrCf9gvsagp9XRStxYMeGvDtvz8JqgPM+3pf+UrjHXefkH
g3R2c2wCMt8Jr9JXtbccY2s5Wvwbe+U3MsnfRFVKf4mq/O01gnOyNE0x+EP+82usfRnaPLHroPON
l06SnsKOPDxTeYwHrs26+xEE7vFlEt20SHr6wwnxN78cpsmfowfvv13lk6KdJRqipvzlt1N1jxVF
wbwxr9awF3+Kp/pERJb43nrZT+jjZFl1P8az+lQAsdzT/UqeBc88WM8mhqtTVbrqWaoP0gMqxo/s
OG+TM56i5sg9ejh3pd240XH6MMljZY74bMTrOXaKzYi5K3xQHsV1aX4H7FZcgeo2+U6ozB/VG+0P
UkvxkPAzB6zjKBwXv0X3Xl2za4+BWtniy8kMl0JCmVeQQOlwzhhNaNo8ZITtil9ItpUNQ2cTeTZR
pey+nfq5OkoYPfdY5HaKk70XV7Ts4a/4wsvxxtf8Z15TX0RedPA3MHITLGQfgbkZHrpT7IqmF39P
m8whXRZbj79KytWPvK8au7XIlBK27M6bT5htHQGxTvbZQNRTiUet33vTyWS3vqIuYASFN5iY3OCy
tH6vuPXS+Dw9zoaNJQrNtnkpzsk3w2XcjcKhuGjr+Qk9Lra74ULqbYGPAeDQw/SWf+gebmI/Wmk/
cYWvUKcclnZJgNsLd8+mN70BHFbsoHjG/IRpTp/e+oxz+jBLmN+ZH4hnVfTAvxrn+n3Y65/Fo39q
kcA+D3AbgSoXmwiXUIvQPFoLRxjZR+Ti8yZ41PewuDCHpUyW7fIj3VUmzKxVeC4cLLpu4MmdB+NV
zFbDJzHQCboR5Pu6o9n+G6brsniMLm14MPcqEG2Ket2mYnTz/bwmJ9pVkbZjUc9X2k368g8lqYaH
+Y2kFcvJTggY3sODfFAC3toGaz12cGmVYfKcV/HaeBilVR6vp735asWrnEjgwkm/6zMoOMK6ScY7
iTeZYe9TsDXqFdBDJbIL2R4k27r0vBM4yFr0Cw9Vu5I38Ue3re3sJD9JOJ+vwad+7Jp9i6Hl1b+a
5zlacWrDv2wdsIXKVj9mpwGVCoi7B+PcqC4s5nKTfw5eXtrxptqkb5bD/YTVq7Pjg/VovTBtKWhb
lfbotnbG1bFKv/ujyru5l+NLXNjVicX61KQeCFWRPCsIl8lueKNbZZxV+Nz9SiZszsEV+qFvIicF
2e5aoT3TqbQLzzpru6BbhQeyg3V8bBAWXJX93C/m6MsL1L3cNbY9iiFsOhg76Kkfpo1fblRjVdv1
EWtxtw0PScw4iHug0gIGQISBh9TudKdHFMLm9yu9hi414Q0CLhLJ1bTBhUKpsp6IJd3G1/Z9cjbT
JryqOMyhWGF8PhnkpGE0u/gfzY9AZxbg56Hvt9MrzShXtVbWGbP/iC9qPdVYe1fjegxselPmSemu
1rk/tLdwhxfcuOFyeRWdzAkREz3hMRj+Lzdnlr8/BrOq5gJzAmZtSLBpFemvEis5nWHp6XK1ach2
y60ZcpHxakaN83++Df/bTXj5NZolG5bIYifryxLx6+MpyoPmP/9D+u/UtlMn+lK10aThsvwKaxq3
UzB+zw3u2Clr4TBULPH/qgX+5tYvy/++upqSKot00HWiiUkmZhn/469VgkrVR6tpUHEs+ayR72pj
Hm9QzlNh64rwLmnNKrVSzy9f4sBSHcn8KJQhd3yAhr2B/l8tp0vhowOZTZlLLYXy3mlARCNFfEg6
0uuZR9mVWTeepEzAhMVIdc1RNtnxSqU3g3FaJVVzbEduGemMg6/A0KqkmGJmpXoAIEGzLTZ2ie75
VdO8yGWnATLF5dKLyIrSvKBDZSLuzADecZYbQjBtZGywBGdeW83Amqs18gE8zr6KS7h7iSGsCJAt
t1bbPIxGHq2ngIXMF8ub1RfbQIMhmRleqrH9HuwqB3hb67jocXcKRYbQqt2JWSKtFXHeIumH5Ebe
wkqF5ijoUCgGRvU0qyN7gCxLqdE/RjkvgY+95XZgrnKLJgQ6G6Qi8KjB373KZS04zF1Lh6yPn65u
k6M8oLiLCvE50X31EPWYr/IZd38hywDjNWGXmNNGq+qznkaJLU6ZN0bACFUtV3iS5o98QS/DPTVn
e8Ap56+CtC0chG/MI4UZrmWVmYyUc0+QiaNSMEEc8IUcYrDNDoGFLHyGeppqZVrrgvo5WKOKQIlE
HRxmfmekm76XsSq1WrNNGozYQ/yoFMIvS+aZ5dp80UiA5fmuCjP7qgvV32ilzno2y6cYSzTIiMxu
C53MgEh/6SLg7ypu74HwY3avFAl9Q41WL+pCXX/W5uBZLGtsd9JRhPspTNqjNH5Vo/Y0lwTNE1f7
SqfxpRzTj/DUiWHmNmPzNIb5c+wHFzlqvmJzBBjNCTyrHeOG5nX5Wh1cxHM4fyIh9rRMcYJxgWeL
Ai8xoZ/FkpCTAqyx4WRvKJMdTtM0i2MFHR5bzFK7RvJ8EASkdqrFJ23KuyIuhLWQqsKmJhQ17kGj
K1ghVnU3vOQlU1hzQMtRBqYnjN9Ae1ExpZexxMpvTLthytFeWgmCw2QtJN200gkxZKHQH5GYBivc
zWl77PkEJphPKe9OOh/oFzhlGYBKfy7xnbRlyPOApcTkUZ3CdS52zvKZib7gjem3BabEgPyshJoz
IG6q55Sw82qjPupM3jONZsMyXS7ApCcVWR4dNn7Aj6NBruG2I4cmGwhRkt41nGJGLa4SCq9c+45B
w4/Pc685ythfzWZ4sJSQfEfRU1EcLkrAZp5WDSVaP0b6PjNqfa+g01hHWXaaQg2vdOAbsotinEWj
7pQHX+hAIgTGcaYHVJCJqbWqny60RWfKpWoL6HnaxFm3aRKo+Ggqx44eR/0kFEz/GORjSU0AtxQa
k2vEWNKu5M63KhWzccxeDjYARXdSB38z8Ucf1nHumpIYoVzAnNswqr4f9InxdRrV1Gyy1YbrqjUf
/RbRAuP3xoklZAjqRHLjEIqI/NQh2Rn6R5wsUS33v4rMV/IUiaCKMkjvyz/SQiv57ate/sUVEe9n
LcdBH0giKCbmRAHZaauwTbl9jlbqE5ckf1eBLHiyDKzmkQRjsrZO81MzMJywKQHKjek0h4IItFW0
ZsJByejf5Ou8kW9x6TZOfUgP40H6SJNVA1bA1i3HItcVj46d3KZnrv0KM7c9/tRrye2pEB6Q591W
xRlnuHijDamewo/mQfVGQtBW/rH4zPaU7Ng/sRC98Rnpb+a+eQ43OGZVJH7c509GyRQOpe1icMdw
HwMQYpKoOnVjG0fxkZEJ0bpB4tSIM+hb4VLHnIMn7YwYJlhhPK9vEjHlxgPWfX7MoEC0dVgtnybc
AHNbfUf9LYQlGjvqwsniB/ufCq3Cy/AA8QlhpQDuJKHqsZPWSY/W2ngpLhTywaO5Gl+MtbEWT9Ha
qG2DRSyn0FB+0vc5Xue2+Tm/w2wx8AS4hUylvZpYm1jy6MftoXdUbFW8hbq7wyKX9txALduMjziM
a22NkBYKRSB707AZyeOmuhpcpdlL6haUwsTV1u4t3xYPNUbS1tXEFdNXLM9l5WLGXNDPKtCDQX/U
JKi6TnIGATHvM3dwI9MDrELDEpgKoc3Ia8cK5asdlG7wmrbr0tEoTo8mzxz+w5bY9/pNLtcKKRiD
XUw2DLRUs4FIajhZzWjLAR/4CjYENmXNxJ6/0p3hjfc44fqi2QSGQ9nIvB86nSxPHuw4XGW9OwlA
L1aRG50L3i2qy2+UdEq9rz+xR/PxVJi1XaYW0AHSk4UNk+FfsNHzp6HfjtZNOHILs46atsPhXmI/
5rTIhC1v8RJNHgCMUL9gGIiJy5YMmWONjqRlCkfNaF4Is2WmER/NaK9/EXp7nl/8E/un5sYcuMqf
2guYdX538E7p+5Y/lNv+iz1ZjvrpW/Gio37IPrrCBgjRvg5XiHFED1pHLhv6esXGHGyYJcW19Orn
kK1WuzJvXAHKZ8ZmDYwJDIs7egPASHVd0q8d7ZhcNUrV2SHFWo9dC6yEU7/2uHaHDd5ylATsfroD
EnCuSUooUiFBK4irCySzqloZ1bq6SuFqggwVcj7Q5n0spDeSXkB9mOZDoDlR4mI150002Egekxq8
glS5xt7fmexATfY1fFIe/0eFFS5ckbDuv3TJS4BpGpZHsk67vfCp5m70FEg04LArrisKsaN1WgDN
NOLHw7jtHyAxFIHHmYs0EvDCut53DPh3tCcPWPupbNKvybKBqlgP2GnzDXtbHZYBxTZpaZ9MqIHh
FPibkd6tjDfOqwmdXQTD3a7RSG/A3n52n7GrbkgVbx7CTT6uDIbdb+m61W2KATZgpNC/gDROTu3a
J4d7IBBhBRRKILZEXoGuYmrLvDzQ3eGhYkMOQOBAuC4nO7dmSMzvtcDGxR41OzyzIweAmFz6NVWe
dTEtu3stqHDGNXb7LayDN8mT1/o1XdPMuWGLmFk+tukh8pRrTl/BNR72COvm5yFzx8cKLvJjemY/
c2u9eAnSUg8Jt7HAKR3E6MYXUp1gkx1JA3/r3xDkvvMazux0zXwT7vp1P8NG41WDIppda0sowXgK
JHuqbZGRHtnfR/+J3Aus7+zqSntw2Ja3T81JuFV77Zm47/bNJGp+9Q4BbU9uiEuZcPYxJCJV4K7d
P8eTZy6ubn9redan7GYvLKHtI3Zy6QEA1DE41r/QoE0Aeg4JgImTgJqOcutafnaOduAOq16UY3RN
9gjg5F2g7FQgEtNKnlYTAPnkoWxhjT3qZ/VgPBcvGXoUDOZgQALH56zTNowlYHvTUKm30hv4vfnE
lu7ICkMrhD1i9NnirJVXmC1I6GgMB+RsCs0pc0p/x/ueOTDS90wqS6bDb5LiKjC6TuZRa20snIaw
7v1NKGxGyeNz8kO8DNAGzuL4UCCWwXUOKJSOQuflB9oqQ0Gx8MCuUvpqqk+qCgs5fvugnsMLMCVz
JXnmWV5bzwx0EN1ATidrXk7Q4dsR6XOreovoG+r6+BCRruWa1rE61iEL0pFZtsRV+YPhQNly2gWv
8y84JMttTgWYkL3TXUGQJb1nwYayyHKnx2wN5fMcRDtF+iT6IjbPwXCI3qGmD+l+Ru5CtEm7Nxn2
pvqBm383AU/b+8OlY3QYCD8r0Emm4RbxI/cfCwl5al2SHWJfl/H3q2A57AiGQ3qjA6G8SScaID2s
m1O6nb3qzCAYFkJ2Dt5Zl7gZKMqHhVv90J+Kp6hZab9aL2js7FUUbZOhL4M13oBhFbOUcX8E8846
rJMkcR1L/NhU4Xaira0F2E1OlSdxt7vF74DTkpNMXXoe33z/GS8+xIZ2q3DGxmh/CSpx527lvwfB
CmgHJt3ys7oW74X/oL6U0VP8aMJ11DbaJr4thSdClo+RgJsFZ+zUJKDAoZiVzcxC8Spt4G6vO3uC
rEhDZCOu2y3bUwghYAPrdSV73bcJWg12uebgJ4EC1N3MZ3E++s/5xnD9W/dN0ATsF/nSF6tFflcj
t1kFR9HNriQc+4/FWbWDp/KBkM7kAwRM9aPASSnpb/xMu+xDVs4Z5hk2dQgVDv1+gLdKEf7Mmhed
SSl67EWoeNt2F7nTu8oA8MpdXcHtwf9Kb+xItM4zihNWEWVjvmATR3VqnWgofSie+M0DSVsPAdED
5AwwQl7DtIgrkqNs/0IeYb7XnkqaJaEXpufsW5mpYt3sWyOHKDnP1j6RPEZ4uacYR8QJ/WOvb32W
xUl8Z/TEVuGzn0U2J+AqgreZcScaoRWcx6IBEUcHi43toHKnG2Q7IWAmpQSq4C9E8JDLgUXXp60m
ySv1wBQ5fUPV5R9q5aepf9UYgB55TfAyQML42+CbGiY/1RQJZwU2RGCnVAk7o3Xr2oX+Ud7ijhp3
pX6jaUeFpiVsP1bdFfgW53F46R/6L+MXBCQE3gHEouqbXaPVOEVt+z+N7o0sNOQ3mPi5QBQF44o1
S8xtaQ2o7zA52UO2XjgmzqCvhmNCmVGjE1LXiKSk3ilJL4UrFLkgQ9BTq1+wVTo7WtcEguzVQ7Wh
4cftpXKDY3rLt/EaCVXz2ZUucXjhpdoXDekaK1YKQBzV0TT34nr87r/NI2elENjZZT6Eh/yXdQlO
7QFdlfppbaOX+oHxLf3z6mWcvCn/kebHSYMbCXTQnuJtDs2y9sZfhrkuGVNYbGWwGnGik7c3RhmO
bzMAwTNO4n6WVd7nsdKCHUNFO9SAgQ5BKu0Jx+Mbktge+gzcqEjEjosEcYE38t374f7v7l/df8wY
Am7kSdJwU+6kvTVGWJTu3wYQXu786TEN2s2QxeG5ESXCV0bFWaQ2Uch9pq0a1THFWnYNmferVIJx
nZU6eRjo/FahCYg7PgXhyIWdgebPSrJ0EH2cIyvcA0PguVlojgQ1Ez3kodpmNkSgejkRc20CnFTu
yevpNBRFCJy9SI6pqAT87/4kuo1h1iSkiDSjLI2X7IeB28btTUogQFZdMzxLGXa0LE+9SqbDLloU
3C2DLafyiQBP5foZOoXpFD4WlFBl4VrgJZPiGGkdIEdKZYe8rNod0pqmuexnnhKN4UsUeVoFg1CI
DcATQYsNS/Frr9KQ6FY5S2FBzMfTwuk0FRBhiBNW9YhsIh3JDSQ8aQ+wgs1rMtNIMYd9uPgJfcK0
epE4vLBRbroKlnfm/hB3xHXmE51MVYifygKBemmgluQ+Glb7nhgAaU5b6kcq5KHwz2nkvxND1uxa
mJ59gZpVj7n/NbPmpYlHfAUJw0axTYI9++vHthQRkTINdyYZKNgUZexEJoqKrAWrN1jXMDNCO8Y7
EfagWo0ANOj4pie5jMpGYE7W6o9+/JGCKFiked9qCfdS6xmz91Mcr0U/Yv0Fdtip6U012azgZ7Ds
2SwFtMpw9UgOepqDc4aW6S3r3hqBYe8otjfSEmgvYyuM/Uul/WBBqwG4pS99mLKuVslIT836qXJj
L6EEWhERSeck5zkQ+QfKTnUH2RTY+s6vAr7CTTvCh6nE8Gf2NdpI7IZMAlrCoQ83Pr28qpuvlQEc
ldR2ABOCSe9bH5gwBMPrtPwyWWZ3ig5dtnwQYiPes3q2YIy2norDCugfdJEmlDdiSXs6Uqz1nKjw
c3PEUbW87+bXoRJe+zw86qyhvaXQbewL+FJsxu4/m8Xaj2huE6nkZo1qrqGfFhmwdMbUPKU6Fsp6
Ei+tqL7lY7LpKlfv4OtT3pOTRnFtvXBXDkHzBjyDJReveQXfvyPsCOFFTomqFO01rwQU1apCrT1Y
nzWo18j/VHVK46jvyCuiYC4zJggEZ1nqzUqlN6LFgAiqDLBQXkMDnh6Y6XtByZZBDhmhxFVESmia
rqU6C7ZPobZgdCZ2dElYrQspYjODDk6ujLM1GS9CjAykN2rqafGWlMNnPLLSmLmPzJl+UAbXLWqB
xqCvs2L4nGp8hcmCT0bhlpKK7JZDzEMOMky3zRSIvJPcbsyo0ldWHum7XmIBMIJLNwK/NZR1z740
bntSRQWRALLOaxqSvYTo4hPWqSGKoPtEnovZtls5VZK10pSsi7IFpbWnbyEESr5tKjp6ERNEbpGu
MhEzVvudIyrM24KuPJlWfo6G+ipV09Imm0gFbKARSu2TNTTg58ThmqkoZiMZElNiLE7nhrGF35Le
WjBOFo1gA01RC3TBIzr7rPDWcnbK+aZWKWm1WoUQmXSvcQFA30+ZxXAPzx6s6kUx2aKRvHMzWovx
VUzQqUrYZxyYl36IH2a9cbAvJ56J46Ega2s19qHsaoIwOXEyyaeSOaAAqdzTrQhbKxiRxJoh1yXj
c2zi7pZS66NK2bkWIdwoJBpRz2elWArYoxHWh5pUx5I2Q9v63yF2SgWtB3m/QLsmrOI6RkYXBSiz
dCjRTb8zG/k9HClky/Ym6vtAKo/MNTalUXECtM23NTK4B90rNhUFfn4oJmVRHAcH+6kwtW1WVc+i
ZR7Hsl73g86krRWHbVbXXyXBk5P4EQQZy2neCSsMGTgqGoi0iFxuieA1CdPfWgsPaUEMFbMECh62
ONPtQ5+sydYQGkdNWNno26nOBPmh7eiK1MKyVzWHJ7jUFB5xdBZrPKSpRmxPxdh3LDp7LqznoI4z
L+0guHVJuWmaedvquJHjWtyTgYEJU0yfxr699SUBelU2U57IAZtlaqIs7wEICx9jT8hrqJyCPkdt
hel6tMAvQtReodiOVhhATcEYvbQJdVvFFLDSiana+AlWFhzQDM4wkyMyNZzCyq7FOPBXJW21euj3
aRhcRZDMDabrpMGvWg1pymh1oPvby+uGu9lKN5NFxqQcpZnQJ9z4ayzP3WpOd5qWzx+zFu0lfLhb
IjPPmUkNCqTnOowpm2i9fR4VOrj+YJw7zlN7UrnBy9ZaUZvEMTsYWCOz1kBlW9Ub2rrxSy+pFMeP
yo2iCOuopNGnpJZkR1K+JdVp35vRs8Drf4lonidF8oZhJGQlJkGtZiGTctx9uTWIW7UX97i4CHhU
MlrIMfLjpFYjLyzZ2CP7W9BNaM0joSu2MU6obgYQLmJW9/y8708JLtM+xrWkDyASAtlySFWD385c
x16CtBBtszXUpw81AQA4EJxnFzCqZ1HaZIW5VeO2c01BElaIl1FPF0R2z6MzoNgg0Zjw21lG9Sjy
+ev+7Ckh+zISxxYgp/A4qW221UrIg7VJmCx2Ya8qjHyN6+NnqHrauCnO8UsviJpr6sDYppitQ9Md
GjlEddWH7kzA92S2z01m0tdsAWt2UL2NiB5ErZ2HjCW3nLstOuFjwltkR77xUOJldIBLE/iFky+N
nqsJ9FjVaK/yWGq2mGS3xBevQx0CL9QB2UbWqyGSqyn3o6cpA0gEq8m2faC/qTiv7CYWHE1SEoY0
ubHCFUhyaDp4hSS/Yf9AyqzTEzCXnrUmp0+zIOzDcn6uSRul0lVJk8VzRgWgDhczhxcbmNJXl3X1
QcVQQB8fOKxaVh5JLk9Bsy1S41OXI9FpcuCJ2fQTF0HomTp0X593qFBVtxvpr0kCFVukhrKtkwRc
jVzVRvXLqCpWNp1TImz8zGnHRncST8qSypZ73KG5LF19sQseYA+w8UcdUfgdaNY4ek4yIiYZ0KDN
NVEFVYyykx4JxBJZjTJ6ZKIxDfQ1gtY4oBBGgSGVB0McgT9b5LM3hd1O87yO8v7UK55g4sWXw04B
Cp2ruyYbVFjifPWXh2Na4L4r2LhWyWfEZMiVlErbDWb4x8P978x6stxIDN6DJZ3+fqh6rgBuWJKb
lVRtviTfxCVvotHzXwTCNmQ0WkRFinCVxSpod1rY0+ELccgGGPuBOiqQGnuBrEadnmbKzi0oIYsH
QbFV6Tppi38yqdJ/HrqpPAsZlvZ5sVQ28QSdU9YKYycvZsv7Ic/Rn7Q3yFPGDl7IPw8R8gICYKtt
3Oh4PJZDJo88naqDfq2JT9lg0hVTtPxR9AeZADAteUirRF3fp93/408yq+YeCPWrKKc6Qo/+l4f/
tf4ujh/Zd/M/l5/617/6rz8/5If++Z8uqVJ/euDmbdRO5+67np6+Gzwwf8yf+n/95n/7vv8vl6n8
/s//+PjKaJihyayjX+2fFHqqpjON/9c8/98Srk71N/yKv/mRf+Fq9H+oun7XE+janzOuZPUfXNua
boiSrsMvIF3qfwv79H/IOt9DcycDlFGsPwj7pH9YlqUahmKiFlgAOP8/wj7J0uHl/FFaIWqqwlPQ
ZE2UFVA5C0Pnj+KDpOnmZOis6DH3302RCI98CfPQ05mtN5F7E/NKv+hIQaj83WwBY1fr5GqO0VeA
lN82I3WJ2mbE9vsBXkTOmqw8jLomOemoPEaLWfV+qJVk31bEZ8R3s+g9XGlsS8OTRuGQLj7V+6Eg
YG01ZzSxWqa4Vl9XW7SThduGCj2yVNex6s5AloPQoOLoMfE2GXW60u99hKtxKviPFSeO1yrWC64p
/FeaXem+8cjwrQ6GiY5JFZ0TM9v6rXqURrr9cpMdtC6pt3mvfEY62QBQNPaBSiOjgt/jVbhu6ZFo
Wra786PuX935Tro8vpRDjy2u0E9Kn5drCpdj0jNtJNEHoW7TfDHj/CUu1ygbjMnFcYyxhNyvnWoi
lRp6JiFUul4uDdq+XA5WPxKFnH7cmSbV4uDDN5jbAa9GiHfa4udSlgM5icVvD+9fAbK8jEmbLGpg
/GIUuojv0OAtHkJsZK0zcwcBOyk5vzO9LF3XN9OsAtdZDIn3FycuLkUBZJ/b352LRXoZsDLGi6cR
GXjH4IM0DLlOjJ3ZMcnuMEFGmCFRr5PcjTtSWnyS4uKYzO7myX7xUUo9dTJpJvQ52BVHYCIDzDLr
HFwNxUZLAKV2d2UO+DP9xalpJFXCh2x6chYwMjR6aatYON6XD+H+1v/lk/j90ykWn6iAaFPBOCqW
k09CAttQyYQ5Xrd5t7sfxlGtXQT436JRTBAeh2YX6HG97hbzKrtANFHLV78fxsXBKqcFE24CIhV+
/e5+uL+gvzyMFud3DZPHRmTDanhPSCNnEG7//ct5lB+HNAEPxZqhLt7cGXPv7v7V7w+l5e9mgywd
k6ro/sEXS2TP/avfD/eT4f5wnphMIhiir7BclveL0bhHM4WsNb9dpvezY4i1NyWLFPd3YNv9/bsf
fv87ZfEuJwRTLay1YLmQ07vBWblbMpfD/Tvp4oQ2F090tJjS7/lo98O4+MHv13l2N1Q3i7daW1zW
co//ur5bsSWDzssfHtM50acWbV0zzOiMWWxDtRtnt04/gkQk56QvmHYLJmDqpIXkbkrzTlsO94f3
A5RAYjKCpfGh3WIp20iSvy77PNmwwCqOOS7KT9lkgzIuPkeMDXwJdClf52O7rwf/1SxGtysIyDCi
TtiZinKZzDnzhlZmmnt/UqrbYm/d/V0slbK8+b+nVFlNIa2tWlzf2Qt3PAOZl/I6i6MDCwSSQYKL
khYbp56BmhdEIXAFpcBJRET4TmQjubOqgZgHdXyLstqCChuGO3W+8s4mkh2oWPV9hUMfWiBaueA9
P9TeyqYFKGSoFzNWMu/+nCuwNnQqMA+Oupw543It3b/RR3FWvdEJrKiyCEY+SkN8maZ25ooWG3Ib
zo1VZatiUAH/980R9OdnWwuqrQg0RcT+IQrwvC0rHe0b/yuyJCYhVSl5VdY6sl8/pyY+3yDpXkSV
CCNzQNOTW+jmJc2Zh+xswbCv012UiQ9DFqVeXvEvqggswVzMTjfEFoa6lEEN1bs5jrdxAOI0Jjf2
O9ZWGWM4+Ki38XST9Csvp8I4npQ6oTfdiTd/kny3kDIw7113jGTGrUVsEkeSk5QWkfSNu9xiChgs
Q7BJDxbf8CkJ84e0nDNuEX30wIZ/UUBnWpAdOopoUS7n/T1BO1Gj7dTK5PyMz2a4UNk0lDIiwYqM
pDrZnTrWN80cN5U27O8MXVw/7JLHENNbMr2MdZjTiRZqh/Cmr0RRibMxu1+CGFCslgRYKyaitZHt
rl31Z98UQnwi/ZVGSbLGQHUSYpNhzDT0XjTm0qpMJ2bpQnhSlFjZG42WYVY06c4wNUvn0M6zTHc1
HwaEhk4hltUWykaxF2rGS0Ve9bY2NtW66RIibRofmUTUyU4wnIqAkAQNOJmtqIk91pFvmyNtw16j
uOqUDrdTbCLfovwlY0FRPAX0iW1myfckzWQyWNOlS6dTWuvDJVUV2suK4LWFQvQySVSeCNV+0snk
siS528gxu9eq5D/Fl/PYItJBoJKPezlPhOM4sS1Tgq9wSnU8ikJKc7ns1uTtMi5rRzcxYmZkhfpe
xAiz2DLAFEDkG+pt8Dix71VaU/RmOgyCUAvHTmcWEwxmY0Ppxbms0ZUZYrSSmtpNDpQX2yAK7WCW
WulkOKyXzWX1mer0DmfCY+k/0tKUoawRwqS8wpQPu31hieWKBOdtEfaOKEZfCSTAFZtFst8N4dAh
bZOmarJ71nO6pVxAdCtvTdaXZAYMhoNdS9oK+TAtG3ZXTnThwJP5MlS6fb0sERik2I06f7FFfzQy
/5yXxiFJeU91sXhvreZmVoTQjNaBxhfxdVy3iVyRmoNsblhQf3JqbCguJTtMuDrDEAkACcwPTSbh
uTSQqk2Fz84iEDApldeEMUmHrrADW+LpqoCiTQTZHce4l0M2cJ0avhS69SuVY5YTMZAYTmjCkcwT
9tvowSeda1JirhcOIuy/JYulm7pHa5YJiLY0lIb98CvIGTwmqR9v5nSZShGRLr0O4MacUlBvI43T
wbDoEY/XNkpnZxTUn6Q2tHNeX+qJMBkrGF0jaJNtDT6cfWlOMsXScaNbt8H2Sh9QSzK3NDe1II+P
cmI980Qfo4gJVCMM1SFW8B2jBcH69x1Pytv/4u5MmhtHrnb9V77wHg4kkIlh4Q0pziIlsVSSujcI
laoEIDHPw6//HrB93e5y33bc7XWE2WJVlDggkXnOe95hLhn7OPgA2GbgbaTZI6Akvy+O5IVZQrvt
HQvYIwMEqzPTOGd4MtKCx/Bmq8+y4Iioe4wTipTGWwuwRNuOKGmtikGc+21UwYM2fBRwZnWOg1lv
ih7AaUwEgNh4sSfmnB2TRctNrgxbyG3o22eGmnYTPaRtXJ8imOS1mzGZUcV4GJKeca1oZpZKTMKJ
x5CbrR/436vA50smkf3YvA7J3N2RklIQVgBkAPVFTgKlJgm1SWecPWW/K/XrwkA+1QGmlCoiJMPk
rm8r4MgsSR4xavRBGQnzElTeCAX7DsG1Oxvvc95soy5/i8KYSnyW0OCxDRKu/xp5aPW6GM/lWWIR
GA3dvitJ0RsTrAwx09kkRvU9n/32wBeBOYR+KBVJEBhgPs6wS5hfRvjWIfuM185cchwZMdqOhACd
oRinOxtTwiOsRrAphvgWJ/YJz7wN21N34SwN12X3WHtVtxZBjG0+6Rsdnk3rwUGskplxsXdjTZtj
9qT9FNtARxRog02mr1rqk9vz208hKPtvTweIX81kUJItDvK/O+P8/pQjEcv+Jn8ZZUn5neV6wwPi
gUETUXez7lkebl45Pz0tulEdwvGYW9R7NqfJXTVPX2y7Nle9hiJ68ydyO/g7ZRVXMI0p9AH2Urqk
BIzd6YhHk+HXMU+/2oU5bQ2/AbtPljmZKOttl0YfUJCbY7w8zAbOGbcHPY5UwB5l0J6w27sMePjo
SkJXrCYm9y6y/unLgvNHeyT3PtnFUXxfAxsdcUd/T0Jj2thWdoiHnqS65Y9rgWrZtfp9ZjrQFqrp
6ITzhF0vD7GpCGews2V54YPledb3CbcTBugSxo1Y8nJ78zermO5fPuvtUotbCy+ctu58s/u5PZRL
PZwtJuy+4ytgHNzrbuY2rVRMLG/PYXJO2yRzF0P5kirxX97w9mKLr5eq/PY3YgF2gq1cKvshaWPY
KcuP7F0k85kUhrgrpiMmXlODlWUsxRdlFy8BRph7ThEYIKOJgqivzrPM5LMMiSqxvUcjK1jchTAe
tBt/7yLGH9VQuKep6YqtV5KvGLR6vHjLQxC1P+bUSSG/w0g2hszcCMLsiZ/vfFwfe2Fgt2j+GueU
T8L5iMMJ7dfUY3gfu2qtliUSxUW1m4bMeRA9QpKcegF7f7h3Ut1XfXBMozi85H5Ja5oB/CeoSanb
hmbb1Nb7SMvlDk1xvedoKL8Y5BbhUvAqWh0+O0Dj0ALJ/6AbNxaqu/raBw5jfmYPQvafUxoU5xZ/
edIPIW7cPHBM25IbqaAVIu+oH6IurB+wq6L+NFHd1FqdWHke+ypbpgMyzV1ZzA4eYwpbDCMaz5YP
vyVtzhgUXrgQ/h5Hdf0oxQ+bSNKLBNNCpQDft3Tu7FwjeOOIX1WQLEgvdUmW8hnNV2U8PWg8arYC
5lyfCMRxhBI8ZZ3NxGyszv2Q0f+zYNDnGO26rCxCG124lOacnYwwqw9j7cFVlfXFn+KGoHni+Urk
wKtojPUZ/bu3NYf6h5oADXwo0CTIVXMLpR9N3zjJxyb2ihOeFxkiNTqZrOGtKyywkC6LPV7BR4f6
fl025nyiYzo0vWc+Ty7TFZVa1sEpmu+VNadbbZEEYQzB1ugj6CMVIPUU99zlYnocfPcNgclj1I3i
MDH8MAalnvQYgd5isVD74a9GPtmP7VT1lxyueu7mxlkR57rzO/k9bud0V0jYvxM91pNNDlE8qfEO
Uce8o3xAwJ2np1z11HMeUvO22EwuqTiDzRBEIEJgZ/PKdWeL6gFCB/qQB4C8ezV18qIt42SS2LCX
Y/bRIjXdTD6T68iD8GR5abhmFDA+JVWY73sO6YEHuubp3h2to0lFselzgsDmWohDnb5NnqY9Kbiu
qRr1XdQtWUWMA+6iRpNBwSdaYZXjsrjKfhdFKPizincTU8HnbDM7uPA2IDz68qn2i01Cw2oBOjDo
1a+FQyM7J+09NipGEjzJ0LxWoDR7fm2+qfBI45TPWZm1u8sLqKFct41IRohYMWSOOCAEJRhtJvry
6IrmKTHH4R4b0+H+9hMtChQfA2c4x6nzXUpHTSinJnA7g6ozTD6yfiQNEePyKb32Gv6nCEx96n0w
IKPQTMV6KY7F1G9lERMspdGcCMcdthrWoB76jVlBZbUc/yizyvlC8kN0FfB0XquFQNYWHymmHrtk
6XGMUD90/sPYDubZFP3XaAzMq5n/goZePxZFtK16zHB7p4BempPNmdffhDlD53VqPIR9E6aClc2H
oSGvkZhharJBpMjkwuzBK6PkkjbfkOKn67G1Ifa1DIvLOTwaKYmZVc2vSHXxfRD3KT5F6zCPiGOr
iXVbwr4vplQ73U9Md+uqPWFJ9O5iLXzvd3pe+129UNphrGVpUG7AOrq9KozvXelO2066eNjlzktS
F/1eSf2la4m6EJEqDp0Uz7eNtpmbawh552CEargIndHeT8ludIP52OYwQ4tsOkozZSF00NyxwHuU
8RCe4cRs7aLJcJbF1UHVvzSBqLFlGp9QYotzXLAC24ApU6lgeqP23zCeRXviJgaRimO5RWb9lY0m
PYjJOtAC41xSE4gS+gTbOkwdyaZ2d4fZz6uNdnEeLAbraHkRnC+vKalWPEik7JGsmLeEwRAlJumq
jSUe4sQXO5309h2oMaIfnDK3hpNgqxHhwl1a9cM4D911QVNHfMK1+9E6A9l6zoZ7qtnHDmzMoYiX
NVzswvybHEyT26HfhwX6jVF8o8QY9kk+EUOj8IvRUX6YsTa6yztmyDnDndGIx11eFXs/dX9oyvav
kuq+q+giI8NwzkJhKYuL9ZRP7wTSQBl1uJWcfhrxGGIu3ZZW8DU5Zz5qxdhJL31SqCfK6x7mSYIQ
dcAT0TBHQtks/7OZNcRyh/zHGqPRtesoF8ZmwICqoMDGBv25In5wmicDdRf6XLVo3drMkZsxZnDX
WBSwiIpImlvKgWqo7e1QW5dbKYZH9iKpgc7QFfibp54DwbHAg1HZXyv2adl2OfF3HcLiMiTVp0NH
wVF234dxeK+G8YT7EWAMxXrbglurAJcSZ1bn2VJ4XTAXTOI524Vd+jEyTrrLpv7qtsyCHas92YY8
+bprj1Fq4TuG8BoTxvLgKWg5ndnhCTS8y2GOTkMKD6OcBGGWSZw99ItwDWXg2cdMAgs6j5ozgowv
iP12/VNuFvVZNJifFC6Fb9BvlddPX0Lb3SWNHvZAUZDsfbeHj0hKZxSn0SVV1N6unJOtT/taxQgS
BCzarsw+axNniZXnD++qLq8xPjQbVSX9KnYCWPtj8DxPiQ2sacBMwVzn7LsugAPBnl08BxvTNaLD
TPmDNZxP12p9oZP6hB453rsQXzj9MQotCuvTbwlkZKZCbm2+MScjvgsTxACRBzncbgE6OqSWm1LG
xD93xtbHJ2dlC0yG8JgbH/DQeHDke6t19yo7zck2p/Wq9ZoPzOcisWKXvBhtBBKVKwK2Gly1TNk/
VbU5rQ2Fu5gWMtipBF2gLGtAzkZccw66sMr8+7CPXqfUp0aEgbYaDB7coKhOmUlCaC8h4nLOmGea
I85DBoybyIrg6nSpgarAJCWANPV9JpApCChw+bJg7dq6S+SIY2c5nqVPYm2Sl28mos17oqiiE/w4
Yr/cAh5AxkAR2GyfzsF7FpbEuXIj4ljLJqv88WpUA2HGRoj2Lt8PjWKN5cw/hEanMDdesVMLZdZv
CbpkJnqX0tpuMjNU65aDZhMF9cjIAhZSMqDdH/y8P0U1kjiOeeMuaG3rHC+v0oDcQimeOUgLinnP
nlbMb3vQdSWebeaCOFmhkfIY1tA+VN0x1pjVYJCU86Jrr2+sfRRToSYVNlPhZUxrdaqTOoDcmKaH
NkmfhEFstz9wAVy/hbQdMkPtO9z5mbbBQJ0Mhu4420chIaIAE7tB+sa+r6zmhDYWpliDw3YfjZpR
kCsgihQflqIoEr2HxsFQwcXxgSTSSoR7qqKtPYR8Iyh9N/HsAR1jmXNQhUe/VtT1HRhkD5XDsO+i
3Mh3ty9aRMnaFmK6GBXEDjswT25JHRyfXMhJ+MvEW6nxT2yRdAWxWz8JE0FjWbLdYpA3Ob8a0ocI
4xXPJnzfvQptA0dXmE0Qrc5FNvzSp7Nglw2BLsZFe5d12GxQKwOQNsmbrMZ5p7IZqV6WoSuZsm9t
lqB4mXx37/cmob9VzuTEzu9jh+IiAF6F11zrU0HeKgw/A+ibieUhcUvzoEyGToV+4EwOT14bpGcn
kxvfSIpLa7bQmknmKseYxlCF1wBs85ybfFPDW5zHw72XwO12AmJtpdc6R6z2adIK46q0dk+3B6wG
4awbtUb/I7MHVZbJVg4Z23m4hBxnXr0jBYK5fuzkWCMcPPx5H6R2flGkMEC54Fnr6l9G1sOJpr4H
wGcvGGznNYPBdKk6s7ho27qW4VgTC05M3UTPunGTcVNa04BzHA+IrDdp3l39nk41H3X9UEGEd/3u
JBXGJTQP1j1EV5jBFVaTSaqr0xwLfSj8ZCBoXTxakTHCaY9Y6xMOGvE42zshIWanXLg1lqXuwei0
B29bbkvFwLKf63gXw7laoyrFW6kL9DHJ5oex4f4tivGb7GFEWVzUSx5WawOjrbMfdh6J8kLwW7uP
YVTySbMM4eGYX/oArkZqXoywEBd6XjgyLk2dk5BgToY6YfCyUM2DLzwU0yVaJ/zzHgAIMcMO4wl8
WxIZm1M2KoDbdPK7s4dvsWFzGNCakp4H4SdR9aHM2ISz1GjP/kjHAuL06LUsIruvE8rM+67Oq7ML
dBirwbpLS/t5UNaprCtvh+1QfAg96BkW2dV3buUnD8nUP8wucfQpcGCToByC3BAfsiwHp+knuO+w
KMhQgiM4oQhtE6wg2TwhlDLiaS0db0SRoy90ip79w+e+7p3PWNc/TO1UOz/3vkWTC5zSZ5eixX5h
0E23roIK7XA9X2q7QJHm2wO8Qrh1JfPh3TSO7U6mHPWatmk7ZFhQdHlVbmOj3HmVK+4iK+xeMlXf
d4ZjH2yXefM8IaycMgHRLh2ik0rbK1EJEKIKLFTHkTK99LrnMvC9ewDcZzSlRKAHGNvEsYC+2rkH
FFFFU5UHZ1L2gZ6bxdHRvU1kFmUKbFfMFaIKC+ewtvKe2hF4alBIRPGegTLcEE2bdyBKlWh+QPpe
XMVc7B8UHiFE3Nsmh0zTNa+5U/xiTkW7DqbhveuobBfjztvn6LxK7ezZfR2inAUch+l+wHox8qDF
IewwGLs9zMGLM8oQbng1swWSyxz5TG5dBk/HopXPZYKi0hzfiN6J74ZaZltDdb/N+G7Tvp/mfr//
WRh0zxF07S1oLmBvtmBJ5TKN7ZoCry5AmCKSsJV71EwLUmb4XcpOsFiR9WhFRG5m69RdOAi355rQ
D4ZW4QHw0CTCbgBkdbAnF5DCjlLChdStT/S4jPuVZ4ZPYYdgpI1whb0Nj28xTdRQxCuiojC7GGqC
mb1ntodTn2ns/fpB11AVQkbHx2FByszUd5FUYFzUOGI4hlae3VV2IJDttMPx9hCl+hK0LVYtQDVH
6Jn9Ro4s7owp1ilIajplZT1xsyCxd6oXNePT2skYl0Z6meKkU7RHDP0zHNU8YAxHlOVp4g5xo2Q6
pDYxsZgEQXS0dH10DbMmsoGT15oJvAcH/So0apMQ1v/Kt5eAiQpb33hhG9GC4ECwfJLbg7/803QB
+X7/M8O29DaZiq8/zaEDGHX7hG5EjcEAsYlPfvupKHPYpv96evvJLSeYdhBXV7SHVME1nra3n7x/
/XR7Gi1fGE4Kz3NbXaIKlUVWwjhkY8flVUXBcVge/DynxbcNddfLujveHhSn12FG1+i5jDtnj35v
5Sw/limTz9vD7elsUYxqXfgrmY33vZdMpyacTeoAvozlvc0Lpgmev9AwkhtJIWF3BlVnaMy0goJX
2zV9nxftmtJ8E5NtbKIFNDVMHpIbXkoN0mBWr146X0fbG3XrRqu6/ZQsBKsoT9W2afVvvC4GiWSB
ui/t8nFIhvnnAzmMS2hRitvPMi2/MWVCxztmBWHsmVH66L+qb3hwk+XuwKBM2wmizL8eeru47ywB
WTdKYI0ogsqdGyLMcBAjGlsne6N3gBFBMjGrfJQeaqX/v3ldrrMQof7vvK5rVHz/8T+HJn3Pv/+B
3fXbP/w/lm3i78IygVkJGsO40DehcA0/mvYffzNc8XeP8DHTZ8Lh4Or1O7fL+jv/QiC++N3qrSm6
NvrH3yS/TipT0EniQ/P/wuuCIvBHWheOOQwbTWnzHnhftvuTn1hVY1yR+T5YodvAEQyjX6dj5AAp
eq2FTKR4rBvMUCYbB2igNap7f3SQoulD7QvBlMC96HUXZo9e1T97BYNuS71RqsHZju89Ip/WqKSa
JHnPguTsFuZ2MCSY2znKgC6Li63iJ8QiF4b25ZqeeNczbPF9MOCq8LwdOAvpxyxwUT61A47xM6be
c4EGTQSkQmXphXFMC+5SgGTZBHBVyYzuqzNfuvns1ks2OPaOCEfkMbFT+jWNiN+0GXIJ9dkSMpUb
vxZJNK7SyEQH4Vz8vEVQN7fIyukbdUxiVY8WN7f0p55GDI5Rd5dpj/RpFNgmpftWut/7ycUSBoFO
3DDbdRqJm2t2XqCDxIKCbwy7qu6eW9CLFaij72Y/hmmi+6o3cxT+mIidp0tl6ogwHw9lNza+uJxO
q8Dqz0lQnEIw45VLkjOMzSfmoue4Tc9FLvcd7h8rZs042x6MYXqMa/dixOYpBhpmrvzoB+YL/i17
O58eKXFWnCB1Jl5qg4l1UkPnmXYAKOe6jT8Faj18cF6DZoJa3z1bcEI6zMmyYxOgCyk81KZIx8bk
jIHOu1DzaRr4mEl+HkR/jczgYIUHP6GZgtsqreS8uCJLPZ006JFfY4Llx8daG/jF6nPsmayK+FyK
tYTA46JdaSUVYuEybh52qsXvN/Mvg2WuC9d5gxKN+GB6NGfn3E6vZjoTPC+jT6ZCeAg4xWlU0SHA
0iGo5H7Iw83EUb8ypNkiJEZNzyuDVnDsjeIubsE/WtLaewhCKr0Ph40PaFdGal+2eFShxBNWeDTr
5LxcYREML13D5GNOvpFA/KnC6LNqx+vyNZbG/FJ5LGo5Pwuk+In5MZnYqol0nZrktqBPqGE5pHly
qODgh/Zw9YlbW9UF3A6n5JBF9dbYPqDZ8DjOzr6b4mOGpFqoSzErssX4BsvxJCK5D8PpFEfppxeC
NpkjUsgRHoQkek3NL8uaJHp5byIRlio+Bmr88Err7HmbMRmfnWi6DqV8Y5h0hEy/tkvy5Sv9fnuN
CZPvEaS/YUIYDuiQuir8DBoP7Uk+7kJseqBNnxzZbCRXJcKFI+nRKrH+WnS0cCxxiHpTnf6sEShO
Nh6EriaPJT0TwgfbSp/pU/YB4SdFDX0FwU6Gu96o58d4Ts7J0G4rzVo16i8JLZAed3XVX2XaPddG
xqSF7cD7Nkbziz93VyCVIhyvFpekdtL3pv/Fn9pjS+iZW80vyxXszOlkpMlZRtn78sUs61GEw9WN
BxDx+aWZCK0T06pfFGR8pIAQu1GhX8MSmzorX1HGPkIkeGytYQfxxxqzA0HS/L6a+XNyTBhBayRo
w6DesC3a+LPax9L7hlBijtgTgPK+IFKBgB+fk2Q8Le8tDdnLBmbysRjXerZ2WudnHbMVABijscSd
kKAc5AZY8DXp5whnPo7fMDXeiHh8tgTgN4vJr/Chiq2XADWmlb0w/tvZvfs2lhXrxZwhSh0aw/8S
ls22Vvpo6Hpb2EST5/OjW4+PCMCeM3MRXW/KbHw0uunF1cMOnQO7TBG/k4z6ytzg6b4Z1UXW5kdU
l8gTcAy3kEZiLXqx3fHDV8HXXCGmVvqzzaeT1Yl1xWI2QoJQJmxWnIsg/cx4DIbi3i56RBxiC0Sx
r+bkCDrKGKt/nivzsSRFbVx+RFFuzyf7m6PxCSiIdq3tfWWlZ9Khiafk9pgilgTftIPOqsZCvn4g
FvPkl+0zHCdi0DE7CsbTzI2w/N9A/FlUR8NmeY2Ou8VC61Sp7qMJxseRtUkY+XMFzrHSstwFESxB
V+GkkICMc1vNokPHhQIcjuHzsmEDgdyFIB0+J1ur5xfg//e2qr5aWHdk4zPlPEIWOX5Y0Y8m9hnF
O0wjkvOyJ2DneqFy3S43UWNxjwmB2K8PvbeuW6RkOSeNj5tCp/acidGqN9urI7nn2ahWSf8Ytfq9
5TUwTDuN9N7RCFYPhsGtlr1rf+D+iO7r6LK8Vmbh1LPccWK8CAuuUmDIX1vDuAhoThsTelcfw2h1
NOFy0WTjlA4IGZaWPo4GqXvWZO/Tkfkzk/ZXT1fvk98yD9HiQ4dOeKgYlLvErd9D0UJuOThHzRZ7
n8Co2sQTU3NnXNkJgSYcd1/TeMbqqW/uwPFQYHfJG9y6Rx8WyWkqslMrml+p0eXKJu9vkyRwXQKY
SznnbGuQdYCkWkLIO6Tm8y0o/hYZH/8xPH6a42k3oEnsXOcpjrS1nbVjHxHXQIFbfro9GLL+51Po
ZbxtlOd0ML5HEX5L/vDd8LWX5Gb2NhmTHR2E6WOoAkEsWMM3j+01yUMg+cvDMFXimGkCUIJZvRIj
QndPqkiAhn8s0leiHptN2NLweH4ZHrI+WXdpX20nM34RpJMeJqY7XjSzhXQmunVnKzxjgxU4eVAJ
indshLpmxRmwKow3r/l0amebjDQ3mE3pqb2jh3erO0Rzm6kFdIIVw0g4BwnrjOZU0rv/9tDRQ5x4
czMa7ebiRvW4pSjSqxY9ezTF29SIHvNCFhvqrxdv5acKCRnWlpwCmyry3utceMiye+8Y592vMXnw
uaGjjfD9FUOgeNU5I6dxKmn4cYMsS4JqM8NJ2G7Q97TQcMKchT1r6yM18L7I1cWT2CBE6DyT2tsj
AXnryoXYxG2uazYPboF86q6ZP1/Delpzs22mRRoGVvBLambtAxAz8I8vCtgebH+jBXY6JQyuDeei
sFe16ukZMe8ldRBMBTirqPg9loy8ya+BafBvRf2fmC+K/yyTfcvF9Ffi9ugqlyzgP6gfYs0y1AMj
9c5NPqvkwADzmVntc+CNGI+sZ2M6VdRRo1tt/ssrL6aORTqhFjl8/8ffFAW6b8FkJA6Zibrwfvaa
9OXQ5c7k5vsgFI94mOVMCJ1Deudk7C8UOjEA3JgGOGk5l6VU+i8v/5PsY3l5G72HyzswmeyYP8k+
gFpHG4plsbdainj2GrTTW6Mqd755TcRwdez4nVjhdnyKySGoJbsahW2kp98EQX/QA/1PTmpvETOh
x0XzPz03eSOe5ToUbf7y3z9eAWS/fuQ1TCqWi6/G/qqoTFLj5Lnmw1RSGACyuS7sz0qtO0FEVNpd
86na5ILTJ6Vg9SVWMXJTuq9//RUtPdrPV8gm0VmZriuUQI7+x3dWJuEw6wkbIcShOVvNiUS7JwMn
0DV8TYpQ5WyQbn67LW94G6c4nT6oxJ7D5rFQ+t30xw87YgO4lYeemh/DneUYr2U6v7QcXbaGhDdR
hlDbOdm0c6txt5Qgjj/sEkwZyH9bLVW62XKnpOM1izSuU+bjbGP5w7UYQu8uxScwivqr7uqNkG+M
BrDhVntSP3d5N+1qr7lWeKGlrVonMqCGxeKjD7a5U29NdKwVqa84Rrxg1/mRzOYrqB/sFnvtAnx4
orsGDPsqv+PX6/d6SammSrSkS5AsqwaNeEBNTP+XFWMC/6J/Zk6a/xfn1z9bHpLBiBKOMJX1szzJ
SmM/KywkmJHVwHgwHzs/PWbpt1tlPb4I9Jh/fdnFkkf+H9ddCnvp2j3EUYvh+r8rovwBlQh/me9D
B8wo1V/QHDvaftHFcG04+LaeTN4nkghXM5ia2fXPtLvHSmZHm7o+7dVBzF+iJsdZ5Dxn/dX3u/Vo
5Q84tbMYTApSdL+PiDxpJKyHxjrFLaN8ZJh8iRwdQ34/sx9CUjwtv3fwyi3+Bap39pICdOkKUlaC
H2VHYY0npgIY280vPV0VYDWp3xHWJb86sNANuGr09zup03MORyhuvjEMp0zBGdx33PJuFMmd5Zb7
eLIcDERRfsOqWMadSCwBLC14/nUKRcsLzoEHrYFe/0OQnAJ6hiVOucm68CFPxpfBDZ7juFv3tGBU
4PablVId18UmVfYvNe1okcbvS9Halngbq/SSTc1r3U0fvUU5lse07NG1qvH2olPGjI3vOFT6TETS
OfLkm1Wo/dAfMzndj4b+NKxyb2Ey5CGXncr0XWDS6CIUsx/H0t5Hk9pP7Np96705PRMb2j0qltO0
MbhdoQnc+iSSWaxuZtuNjlX+NFocWnwOY6B+cxaGdAFxtbtzBS5DnvkRePLiCmCCv15p/p+tM4gh
roC3YaG9++M6IxyNwHDDzvdL+7a0dBBi38SLG5Svy0dmELzP/8tu+2e7vjIpOb3F0V9Zy9//u8Gx
NcVuKic224SGrKExLf77kfont6zrCEtCNBEWEpqfXiSOqqRNTTPfS6+HHaYaQJx0fq5HWI9MySAB
rmBFVdd5pjbwiGYX5qmJks+lysaC96RbZ4Onx8bHhRGkZe8b1iWh7ekt+eayEbp5ekSJdmrwJGq0
/uY5vEzVJ2e4zkeZpqtlI06y8aULrZdes1XXdYJQfsYjIYOp569Gt7vaXP8uSN5hF57aFo4RjoNL
X+ba80vky0tSyv1oU5I3+Vm513kY94pGZ3mTijqkcpzLZDvPCPlYMpveK7+WIAxQzeYY520bZ/Gh
exaueguz8eQ5JE3X9pmZ0mbJHFvapjaKz+bs3jFuu2d5nOaQHEGgjwa8wKoX65xFB4JtiehcHP6i
fFFdAxNY8afiuDAmepI4OfcjKhaY6ClX0iOUc8EVlpczazaaHo1X7nTPWVNvksp9M3Ocw2lK/BGe
Ne8lwO1s2cEl/dpfL25xc63+qcBhifnSoysypVQ/IZC5hRKjmLJ8L1KOzzzDnbCCnRm3SwAZylYo
3Lg2MGJci4hrZIzxbmjKQzQaXyw8pe8w5LnUtHkQy06dxPRdesemfVEFKhg69KV16/vHJhuvkRHe
N551X3n6F38xGcsx9NMm8+D4dfKSd23x+12Lr3TIu4OMg20B8EeaF5M29rwKCKDnzqcaXYoKRA7X
LlCXZVet5v6jCHCOJJ4qDoYPl50/YzNz7eIs8S8pJ+9oSEXxMe7wbV/Qu8AYr77XX0XXYUg/brPi
16VJJS8b3ei4U3O7LQFHGnuZ+FHtgL/A+HipIvORBm+EGwFJdLdUY1j3YIhsUIOrC3yGUHRHWTfX
DK3E1MG1oghSzQJZ2G++HlcOTjNIXHddMbw4ik8MMens2cFTCUTXet8SZVyp3du7v77Qf7KLUbgt
/xO2D7L902UewspN26GHacKMuvH7lSxx68L0YrcscrsdH6VzDMrwv6yvP3NNp1yELGArIYhr+3n7
rKSNa4ns8n0bqZcMGt1yzkHc6NNuM5hcjDQ7B0OL+oZeRfd3KIP3NQVPOQG8gHBa3Ch2o1aQKmCx
AVlRZCfAmjWqmKUWE843YiZXslhM2OutB1Dqjo8LuoGa6q3HQnyo9HHZMob4TPjUrumdHfwlF4EN
VoFUYdn0EQbOJbJseBeEDWCrXZXpWWXmy7LvahadzoEQ8wEJiYIrt2l0dmYojzvccA0peqgnimr+
sJbDKOdqannvoIjs2+Sc2/Tjer6O6YSdM/vGcg+HdvK+fGZ7Nl9mYb5oSEgVdLUm+Wa4EA0lbR//
NonbTYTJluWw+6K5WwoddzRPLcu+oXPFnooo4EuLIE0Fb+CBi5jFe1sQirDHty6KOG7lBWnc5wKH
eP34gHF2/r2o/F2PpylaXoawn3Wqt+2QnR1J1YEzwwdcdly7FohgjdcrhEEkQtyVS1mHwOsdv48V
mnOcy3CfMyXj3KgSWKP4KE0wwEvS4wQ5OfLMc0ng6KTdSzcmZOW5lwW1FuB1C9o0oX00JrlZQDh6
r4/lQzMMfbYS8VgZ8dF0QdN0d11O+Jh7Y+jVJcRvbXkOVQSaMhLW9Fh38TkHTu5HB4OwBH453KEY
59EiwHKkTeV+2X0XZK2gX5Rt/4Do5NbETt2zNw0fotBfZsAZ5IdfjOOy6+KxdTYDfbYYHYhZv0uI
4yLvaDajdyl5V4ZihwZ9zfppPQVabXENU0q9LUhbhr6m5u7NTfXGEc6kmOOD6rKMvujKgVbG70qn
F5nKNx1Gm4IsHth/HwS3Xm2qiT7Pjkavj5EPjki0t+XMqDOOsRduF6ytbVPgRYz3MOIFEi1LsjuW
Bc/QYykj4Vntx4Hvk91LggrIPN8s3Xhauhc/bTFiDaACD4fl8MllSwepLn3T41H6YRrg+suCW9BX
zaFajvQODWI0mCWMIIAXGrd/SWcmPNHMSVqx+c/4tlagzmzHC044l8GPv961hO3+Z/VFt6mgHSqH
TcT8qcpPJ1tXlsRgqHGnj7zhi5yHgx18BecC8EDRtlqaUa/L7oExmdHgQs2NtGDP/8vdeS3HjWRd
91X+F0BHwmUCt+WLLJqiESndIOQI7z2e/l9ZPT2S2DPqmNsvOqKaFMkyMGnO2XttfWG1KCJAKbEH
6PDdYIrNHjL01XrYvjyBsr7UCQtcwgRKf/6aeHBg3OmWyfsRIMhGSGjy2Zg2J+pB4xaVuAGsRJQx
2F7Y587AnFPgrd0KElb9qZ8Pdg283u77+1yxSQ8tcCJuxZLZW26KMqY7TRVJLtwmk8ybnWnVn6vG
jzZhAqhFUdRoSmqhHUF69MkgSt4WTOVriSdxsso9+kIq4f1j0s0ffHySw/AmGrtal9zgenyJFvuo
aVNjJdZ6VJdOd721GJz0mPOILu9W1M2qbKLPAk+tN4wfMA88TARPd+AEERAP6I71HE4cHuMwzEs0
JfXIUk/Pu31243NF6vuvVf6jaYPpZC+biHv9bHqZFFp6axxfpXeo7rclPQF9VaQKLCxP4lPvbygv
68qAQTuBvvuV3mkgAHwCS4g2fP46k63WU7fPdSSnb+4OTcUqqOwfxCmu8V+bBNYP6cKwBNC7bt+y
rn+y5XSvb+hO/bX0/7+KQbFdYTGv//d2+YfvTc4C+edO+b/+5ken3FG6mmILE+8BDe4fnXL7D8d2
kFxIx7xgUAgf+4uD4v4BG4XqGBszcemJ/7+/WuXWH4rymc9P8PUDMVH/U7v817HA8l2XJQxMFQYC
RdP+3Y7FM1ljxpDP2PH7Xz2U3XZ8XsxxWkFytP9h12frJ/tlXSxNm09KBBjrJY7Hu4EH2FFt2YQk
HObGTHeW11uQWyeskrUdb0FSNuJb24ojpYBazDdo215rYwLTLNjYDPmnXOVXZYY8ESPgSEogpO6J
EFgnRTnqFfEzXdinKnPIZ5E2JSnUv5VVjxvQgpiyUw+ZmvJWiRufSp2phU5/awwzXTrclj9dAfd/
fqKfK3vqbyMsH9SVgvU/ZwqJ97ujSmAz7JfU8w9zyOyB8nplY7nfEDaCuhbGr5lpoIX1FaPFWxbb
TAzNvcCjgw6ZuzCuWPIGOeHg+Vvu5KcsG8aNR+7lWjbuFiBmvp5lXG8tkIX0V/QSynzB7IKVZw9l
wzlann0cpINrKHTIpevsG8WCOEsqmyFwa2pIk2EJ4plU8uHSjcAb79FLQZ+8rjB40MSONlljLitD
+bxTh7fdDV62Hqmmrnzd5lBh9zrXsl1FYX2IPPO5iGes5EWUA3VODomn47Iow/In9OKT+VBU4/0g
OQFRC1rNWpnz8r0mlTMV4ZtMLRh0afxY4Tq3xolSW9mCmHfSj8BNsfL6w+ehJscgl9m4+Ydz9bc9
O+dKOZwnPR9yh767KOG9VHbe4a2LIgMUWx08JXb6CbsQvvQJFWnKzNIUPYtVJ0GNBZQ9LZtxs0j3
0BqqJJGm25tZBN7Bhj6L7+/QoPkPRgucazxeVVGBA6D2XqGBZZQQLdZ3w7xKoiTHBxLum6oh4D7r
iNScz+YL4mV3Q4/yzUUov65ixOi1YlWdkHjKTt/YNuPoA2bzv2QRKj+7qV8zWA0OWcMrI8a06hGK
GrnpdW5VH/qxuIcil24UVcp0hlNhpp9at7hHFIFi4qocxiMFsI1lZrdJYNz1Fp41BTmWep6Anttp
UiG/MK16zqLD+oslqH8W5kgaxwwgMEpoJvpEZDgkybTpG1K3K04UPRCumH84T/9h7PCURL7rIWyT
76uhrcMKYAYneoiZxDeNAFnihe68M0la7KzHzklff/+C5n+6iUl8pEvBFsv13xdD3cFssRrwivZk
X1dSYsmmAM52HzBi0b9UcXFrGwhUUZe8QrrUiUmcYVVa6bYvvCOAsDfSicKaKLz+4+/f23+6ZhEL
elwtDkPM+8hEy6RflhuZf1DWCb4KFNKIt8ZM1gLpwAvblxJRA2T+//llHWGy7VQefQvbeVe28xsL
w+JoeIfcpbHvek+iYjwA6PHWIu/ehpS50tZ7+v2LmkI/7btpw7X4ZyX1NPW3OSoJqbWN3LhEduD6
icO7cATEG40gjysxrFUF39gZyM1ziDNUT2mCwLaeLKouSryZpn+dDwQ847dn9I/YkyUlWVwMMoFI
0QvxNJnpQ4aFXVokOMF5I9m6ymS6yWR+T6kQlvIcv7AoPRds6IuBQz0rXIqpLLcU37ptNkXISxy5
Syp2oA2JBXY5bpREiZ1m+RGVHJn1tvYi4U/T+dTZShUhi9poAhy40O0rSd6RXvO1E89gqMdN0I93
fkB/0A3QhpJX/amDL5S6vLMRUuUmrduEYTH1147nvE29e20GJC9d1P8IIrYYfYjnoccZZ5BiuSyz
aTk5IZMBTp81QG+xgnpo6LU4wgKXwsv8ZA/lc2/q32VqBc08Y85izqkN9r197GPp5sYLfA6uW9uv
EmZJWuvZYSZvZ6zrYmP5O+FF6aEBcV/2JPagpC5XGYjzf7giLOfvLUQhTOZYZem8UuJeuWR+quYG
VkBo/NJM2IfZPYz2LoF8iEKL/EwNQxz8s6fhiJFZ3dgal4gF82aBhrLK6vA4T46/GbaYL+1VBMoZ
VIQ4mB7wxUxjGAETPVasVVDvjetRoxpJ2QpPJfTGPqG5AL26Xme7XuMdux6tduQMPnnQ4DAM9ytV
5po2xAK8BeSO643hhvxi4naUuw1MRWAlavpUYyUj+JJdIangA5x0XP9LKY5NhKaqHOtdPBD5WLbd
3kqd5qZcnG+p0eIcDOanqaKxz5i1LbmcwJ/G1fKI/v0EA/PBq8nqlBNaazhr7qqCkskmY9zRutq5
GqCZ9T4QVs3U1HDNpWeJBaT22C1mQI8RZkJRaAC38SJhc0Lnmfdebj+3S/kRFB54DTiejQZ6Ugp8
TDTisw41Xs7YJLA/vQzTl2yN2xoq6KTxoEOnzrxuuw6Uf0CXeew0SrSOxkc7oZdBrJQn8ngj0/Gm
mcGPehwhlXGonA+dxpNOqKeK2n2b67jc5021gzjbr8yK3FypeN8wKs4RfEE0Dh0Bo4h7wahW7KLB
ok4UKyYNSlUQUzlWm2wuSaszXI5evPSIpXxcsCy+4K1OGrzqagSrBYuVpRmOB+is7AozvToF2G8G
G+oSgNLNyANWVF/1oRzu2raKd4NGvpL4takTuzxOyicOp+aSgFJHOUzDYkeNjbVtALKpTusLU+u6
KVxxrPTkbMc5vmrAs+gLok1q5q8zEoRkqqMPS5g9Jm59HSfVMZHgRut0DhGXRIe8J84Twi1Clt0I
8RZYllzNMHDhufUscqeUy+5QC2T/uDD7tTX7Zz+UsBKM4TFsqTRUZvOcc7uiHLXP0aiM49Dibmit
5TO2BJnyNEwlcl8Fzge3dm+lqNNtixGSYcjeF8ABGGRrRkErRFYLC8dzAUyX8TP9pOvEJCR3LAUK
t6x6RumgNoufITCbShszF5kJGi3sENC+ilIyQnwNHtbIlTDVoG4ox+McRethUXdlXF0vkX2HK2Zb
QTGm5Xpm0bpitlEAiCxWT1OucfzDx8EqHkLB+c/xQV67wPhanM7WwApV44xLt8p3oJsf7YCReSkY
Yh1c920caQardhpxP0FibjWSGV8l5TkozUvTRpgRuKs7E1oKFtY1QQgfbW6b1YQ5sArg/RkjTbsk
YYjO93VdfsR3Q94Q+QEwlAmuKgPUkVNGEEp3FUT9N4iK4xHQGiFBE558DHkZ4OmCNuR5N/rRTUV9
d+UZxY2YGhqwyFNU9CHNh+8oZ2K0VcTSmNVti/tT1h+7un/ywV6nSILr5QpYOakaGNq26ayQyzTE
8S5qfMlcYIVAtGtg2i5Q7UXTtZdCNatEE7dnbQ8Cwd1oFrcFlDvVdG4NhMo0rzsH3C3tnMTTcsCo
zlBfQJm96xp4RPMA8TtMyQVM8SIaFjRwoU0zWXYaiuBpNHLAxoBDhhbvbGVlH5OCoxPhPxMjqRlN
DPVNUl9hafuCZoWeQyLSc2X4pKdgGaJoUcMigFxesjtIk+hgTB0ZVPM6YN+IdwraeaS555mDPIjn
fPbG9uICeagjC2kcN3NV0ieqne5Z+cXZ6Kq71O6STeENm2TsYRmhLK1brJXtop7xi2AuK/DY4fpj
jFy0/5wG8L71+qPXRRkaIofkNuDuQUyTDNb7CPQ9QiJRhFTcl5BgOnvfTdDhzSh5UjUjaULeXOp3
ENeqoDtUVMa2XSq23VATjKkctR16m2wjD9zJOD5XPvBiZHYARhcsQiZsmZLpdoZkrUn2qT9/MeJP
3OVIPjXr3vV9VL3+eTKZq0M/fW7hlzsTWb+dIArpLBqsQrLN96nm6NuaqB9ptn6FUFlAnRMeOz/W
kWiMexJ6Fvu1AsxPzomlOf1eybwZD/21C4mKxI2v8CmHLPyaa8J/rln/rKaeu4qMmi6ryAEgEABf
9Ysw/K9BHh+kTgyYA+NDKql0KrOE67Me6i3aCRSuzuuA7ilneEEG5IGJIYugUxk+Tn+TjmwjKX73
vnpLdPIBCR68UTqDo48ygC7sdiTqoLSj1yB8RU+QUYZcCZ2IkBCNYFYTHjrCEi5/O84x0Gamt5ZA
hVknK9g6Y2E03Rl3HMZH0hdUOL5EOo+h0ckMg85ooGEHOKtfng1YZzB+yBDzYZtP/LwA7zN36RsK
BZofWYqdajZfSjTwmxqotlU75lY4YIYY46hFCFqAJLdMxEmAmpnWi1dyqxE1EVWd7o9g26/DZ2Kg
tEAJ0/L4sdMhFYF6tULTfTWacxILcMU0j7FqGjpL1V9j/WXd2uRgtUm/APS0GXUchtTBGK6OyICP
8j1K8Dz18+eik/ejDtNQOlbDqKZX0BSnDrXgUAw7H1wOqZXG8zybzpFsjO08VgNlUuI6TB3cwTSQ
bXrl3KfVtdUVR0fbagx2rq2zC1AT7dFmtnoD2Pz54C66YF7mA4gH98xydUHEi3oRRxLBzotBXWci
qwaVVn28SCN/iCQv314eQun0qBVRbqA3GWlgQ6oYvBA5eubtLxCDC8hIkiS865bydp5w/kc1bMwk
j5O1j5NYH8v+yussWoS0T/Dx0qD3r0Mv90CUd7eRNoeldfGBtM14V9BruIoDi5ljpEUTqagGc23u
e/zflQsvpLBhyFq4UQEfJtrdnubPXOJMuw6Y/E5bRfqQ1YiLFKQ28nQj4Btg7dvVrYm+30i/k2Z6
Py45ul2v+O6a2Y2K6FWy91jm8D4IJiLnvWntq+h+LNvnok0fwVhd5335vYGyQEtiY3rWZ6+XnxwI
Umw/B8AnAOe+W1l4b3UkUVhjzvZHEZ2HZZNVBoZ8ybzeP0999p011DXNBpYpTrRJxMLURzHMExXZ
H160pr/OYNrxKktMc67y80/s++YrF3Td1Wj3xXZQLc8qzZxwQTCAnVU4xwHbH92T/aRpqb1BwJK0
JvKc+/LDhVUFrR04KieafIDrMOcWNeIy3rSzF1xdHooxM65EnN6y7g52gbbpLSC9nGx09xRpwGoJ
oiPWWDHhEjflU5J2X1ttobyc3ctXl2slXmAvx3PAOtsO+2gfaB5pdKFb6a88p8eJWMt8G0W4GRv/
SVrwjbCTf7HKHN2FjI5xIz6GCdUfursfEADtC13QEEn6lgzBExumg5OVzhp+wsnqwmfK8MQ4w51Z
eoGAfmJ2w69JElyPLGKmvhPSJl7HQ9evuQmOSc4iLi4Jtq9Zuq0dm7AQUbhb11q+OcTNXmqYXeKB
sijXfkiSOtwHNmyxu1ua/pVdG8sjsOpbudzIoGQ96O5sxk3iO9meBByepkveUAMzXrrG92mAH9o0
fICO2GS3ArscLiQVOSwxrxTby0bhsJ+AG29r+ZbqaV2X/i6bxKBK1pXESuPk3cErHXN12XIvA89t
xnKmX9cdKyvHAqFfLg7sZ6gAOFAQNOkS3qXMZeT+Uy2yT/VC+FUCWgsPcYKGPX1zwEFhOj9KhDCk
/N5GgoRA4qKmlSVEtI078ZBYHjW2kV9S4D4HAtT8ktlVRmSR9oyHmGdXRhWbazLDif4m6X7oTPCo
khaQtHRkLrFpM0u4JK4+4+5/dJvikMyOWgPkPqis/5xL3MfxYB0hc6qTFZ+yHihXHpD16IHMi6Q1
HhT11A5VKDsofcVMSyQ3ta5jyoXYw2g3mFQPmi6vti7YKKeZAcARe04ZgXI02paBMGyRHSeXe7zX
ZcWxjMidGqdzp5pvgaQigG4cALYGFw4UKmTSvgQeWbYzFQ5XlB/MfgE/hCyYIziiSrWCTQZmB0QM
LCybRRM192KTN0ozlnhT0ujup+FYttc9GsPt5fREjDSw6zrCIkjQ40Rg0i8+WIKpLKEyOLrlXeKT
3YcBA39JMD4sDv2fYNEG2NS+NWzvLGgNrmNM2EBQvAcjpqs2+VQlOo6KSqhiwCr8GPcxGVPUei9X
XTpF29wUAygHVicjqmu+e9M9cSdCT6kLISmZQ6vFDpHPU3Gk/yBWUeA9ZQmxNGir6fgZeMnKFhwM
fDVeyo70llpXYlTunpvG+ZpV1IZ8GAEUkr7H9OUK5zEadIhu5O8uhzROwFXhddeFSsTKrHMKeEL6
2UpC9+ycyIFliE4q13Vc3bqVrcj1Bb4du/QR3f9tUlKdH0r2cjkumVUviOyie4tMJTdvAAgcCooN
CPlsAK9c8Kup47xeitsFxTgq2+Oxg3QmUio8hoQAUKa9dciXnPXCmGyticJwCdXlYHbkbGUzyTth
7h77bsQePiefQocqjGmcBjIlVk0Cjzp3HuBcpjvK90zHkbquRxPknYE+LCF4x8/jdtM6RXfwA3SZ
bQxAb+GmhVrL9qvoiQYi/zrdZSM7hcWfjmY8H3UvPqT1wK6g2tZFcNWF6ZcxTIdjCiVslXnLWy6e
O30BuxGFNcNPP8XEp5NYxPa44EVS6mZmI85jpfa5TXUOVgFkCTdOqAtRsuDCo37hkpN8fenJZGgb
Ka9wmkfvKc6s22xxz23AZcsCqs1yYBZEVVoG8qnLNUYuyYjnyt6ZQT1z65IGJ/r63LZIq6ISOd3C
SEvGh81QuRIx0JhgdqmGmda1ZTnGhoK9yOu9ZcU+MaaA2kVLXc2ojnNKR1uAemeQab8GAVGDVHGD
9NTV80M0hC8i56aepGVsMuyd/kDoFI4lBvjBO8rAjTYz9zOfsP1eV2TmzjGoBBOBe0WP75A4FEh9
oEMGYwriZVgfBqVM9KYDpCy/CrZj/JBKcHU1NGtFsJIzH9nwn/wRcbHgRkF/yipxYpvTOnOwtzrj
LvQJiomPZU32J2GNcDxTZ9yDximPdApeYqc7EwJ3KKlImRboKIrYKMLYduzNIuJ8fJBdzmIshLE2
ElloZjQ6svlZLupg5urz4Blfm47ufGPCu7ZYwdXQG0yWhXESU4pyAR6zv8F8g7obKEw8T5+UOxqw
gNLjYGenNDd1ZqsJlD0b8AXJ9jbwrYPbWViSCHleYjroGdjX+NyXcFWyPD4tfiJXQdbAIRDhNdkC
X8w+e+1CNouxp3GfOCmSjOtRCUK0BfF1Zuy+msEC8bitbw3fqfeUbJPrfEn8jYEdyel6En39FPPR
zDJFdufYoZ65inv4//m8RYP1PVis2lsLsvG21JmjVaAh5JeHUNQ9Kbf//r4hniTDKHZltKV33dT4
z20jfGh4B/g8URcohzFkmBDjEoa3YiypNzbj0mpaBFGYkT0TCyUbQYAz3/tRcGfaVonKwsupLkKt
CWjILqjK6NWpraBYANgSzWIxir0c8crPhk3SSZri+2XGJGDeDYEF6q8uD6iM6Jgyd29/OOUJn4vY
4wJK7bRV/scPFmCm1PynbZhQJ2xKb5eE9mPY43YmnrAeAShbsHDIgaQscijAzsWUTNkat8ee6cgl
HYkXKpm18T4l4urHg+vDBLKdfgKvURfXWJj+9LD839USeLqQ/d+1BC+f2yguwu7XWBV0+PrP/iUn
ME35B3pDl/orPhZXt///Mt4jPP5D2dK2PO2h/7eSwP9DCMvB7+JZEn+W7mP9JSVw/6B3i3gRgQHN
f3A9/4uU4OIY+tGnYcSmkYHUzBH4FaSFz//XojycKG3h6iUSZxc8XgO2o+3CYxeKcR32THc5/WDs
SJBIfDPlSgbiImhDl6OJK7vyakBm/iHB7H6D6fXtpyP5H3ryFlqKn7pIl3eHUFP7fXwHdfZ7US4x
ojBvos45S1IG6qV0bjKf+nXnGe4xzsxz6QQPcIukZlLqlA/KGtQXcFuHLdiM3Iu3aciyJ4BMF0Gl
OwULhSOyAuECQF2564N4B9RnBcB1IAQx+PIPb//Xlt+/3r6NYtPzJI4hHZnzc8ejCbt0hMXnkLg7
VR8bXGdU2ZN6DcKqWleLA6fejPz7iF6NPX6cQ9Hdd8x3uVTRyY6c+ESh4aruvOJWldnaM+gCeJ35
7GslVWl4myIncDS28CIMQ/tgKVhi2LOoXObJxq6EOtFvPP/DZ7L+dkoUDW88AL7ncw2+/0wWrLTC
TzL7zIVe7MEyqPXQqBCabHjsLTLLFLX9U8r1satSz8N2XRtXrhnhhnACpHleTRzPXF+zZNtBAzVv
He/J0nYMK0mdB5mBSgmBHkx+2G1//9Yvzd9fr3XeOveOwx3FXfW+A1tURdBDw7HOZsWcIclLncGw
5WjBmMCwXILJuy6Wmu7wrPfe2fSpatedN+7YkQ2HREORSjAFezYt085mIbYaU5BIYzSsaz7CtZFY
NwZcRTqNLYjRpojuPMPeduUoriMYeRulSB4D5+BfBaXKYDiyspJOtEAIsMjKJqt02+WWv62JKSRQ
ExAucGjYPCPGN2XfuSGVpcwpw8MSLBQfgoAggY41EuWiYz2Ht3EkfTYLPJDsqQaZk9YWkVSYipt5
qmMSNA286NB2nABlKmGv8yc2ZkAQx/hlMMr+JjGcbMtQgV9YBJpKayY7CAbD3eUrsO33adKlW2Eb
7YNtWYBP6+BY0on1agvi14g9WKZPcnGadQMcfmuYTreaE7iSUyuaDcu1b7Oc/CNL3FerAEe5TJ5D
M6jCTgdi8PfnW2u+3o0eypI2okmJHwvp9bvWtzd6AIhUZJ0Nqz8NqqdwBDB8H7SA+7XkBpsL5hnH
O5Zz+xzF0BlTHclRhlDY4fGYN1FZ7XsCXM20WdhhmmeQgmFKbcD252WzND5gssJ/+Ye3/WvrXI8a
vG2sCAhrGJL5/6+jhjSESia3Mc+La6wZuKOHMJXYsahHWjL3djUcEE68FlApr4AL0F7FRvrY+nj4
hHUtRfzmkViEwt2xiQfwKRBH+dauC6r+EUWP379d8z8cZTCVNjoP6DHsj/XPf2rrDr4PT5Umwjln
V3MvZlK2Zr25yE5RTxPL84p6kxTeFbD0k7kU6ckMk+eYhI9/cMK9U6pdjpttorDAwsG7+ZsRLphV
x9TEWeqLgdqb6ZyaF7xn8lTGumdsgEcbKLiyx9TYB0Sa/rpD8XN3OZRz2+3iecxum6KjhjazoqbA
k1jHqi4osbWkvsSJceLksK4rwD5PuTpa8fAwaPdvAS5+DEwfCZipq8/EMBiwq9EoZ69JCof098f8
Ipx5N5LZ4HJYUmDJsf82krEfKv1aBOLcTvFXh7AZbfyyVktjK8LY3YeZ7bIsvbNh1EStIkf4hCn9
xpzBKlmxvWDp6Po98UAgOBX7qy5np79g91goJ29qowhXv3/D8u8TOa5U6rOX/9TfnFxmlYjYsAfr
3LSdBzwiHvYM0vtF9V8rtl9w7h2C1LOYKqxK8RYoUV7nTQJQgr5Fn7r3JjuvrVNOX0HBeidQlind
8PIT0heYsoKTYnt2eoys5G5c6DJYcrCPnvMiO2SDJJlRKi6BlhW8wqFvbXTlxNLmVQsFS9g17VSV
n/p8zk/UU22fXCNlTQ+psLxTR5126yWNSQdLkUsy7ArKwjAPhiOzAr2PacG0UVj3RRu6b0bSr9mC
m2ejV1d2Qi2xTMxH0w/t53wyGrAupXPltuXKLjAeBBKGJuRbdtZ8KKuxh93vj7ujx4p3F4oiKFgr
gFzbZ0D59eZMMhh23uybZ9/HyItuZXiYI9Bui2qagzTk9GD4AynTrC9O87wgQxtn6O3kRg5GDvNV
OMGub6EYeObeKQif6Sl8ug4SmESEA2YkNNteSREsfCZkaR3Ynr+r6h5SMeVVYgJYGxaz8xgW0t8N
CM9o08knj+ztrLCuF7uHD1NWYlXPwXiDamK3jOmBtKHscahBtfodsKWoB3HAPAglUWHipOF/tEoE
Bb8/UuavNtrL6KEQKnlIlThe7kXQ9NMwZkxWP8jAMc9TVbw4NRRTouJe04wLsa1N8uulMVP8a+p1
EOf5tTuDFehJhACCC/IuIFLYrmZsLmr+B7HjRcz48zmUgmaiNsAL0xUeW85fz2HehRa91bmlNGOD
3BvT9h6FMM3M9DmoDe/UKAOnKd1NSqpk2sms2LMfdleerOAy6su3sgl8cOeG5FbLsG8gUhHZ3A/i
NAc+oOfSWGP8yfaOVRk7CDvxLm2XdNP10bwtbCQgjoB78zJK5kVjXPC4VNI5pKr7bBQZLopgVRhL
vM8zl/6gU4SAAOBO1gspchiIVk4LaKnVF7+NjUYMFfS8GDsvTfUVSbLRzlSUvgqEBcBxfezDpH1t
Rtdm+w2sFmgXmdT9KUZJkDE0s/YoWatbtNYhfyEHgkxYoRHww7FZ44QM122IkMQtnYXCYRniRIqz
fxp/0Zm9u7HYLgluKEzQDjoc+d41unhgeGryd85GOpa3ubEAuDcytXY1GL40Tq5bf4uDCSfdMnvH
LomvfLuInrrFaI4gMjNCYr54E4EQOm+Anq1aFpzMNctGUxyVghO+Hru5gx6DJDiRX7I2ZG9DJ4Mk
glHclm28wxqV3gvzY9fV5kMaTM/dIAVZX/cJCFMxGOGGA0YOdNJ8jXu5R/kgphUlvOhhHCz5mHcG
ODL63lZigSmFNT7E4Dq4pVe2RvWTk7JzBuD9gcb4w6IUG2ac5LrXkP8pg2dER3WJWCUN0j+gSlsn
XlOhndXBGB7BdKKpxCafHGvd6jwBW6bT6c+vrP486bwBHTwQ6ggCkywCoUMJXMq9mM1qsrYbtVck
F1Rhj+VGhxlUOtYAGc6DT3jfeV7bsj8VOv6gIwfBHAlESEhGoFNbbhcdltAssAFyHaCASJraD5EK
IVLYVZ0Qs6ASAhd4WgjZlxAGHcfAhU7XUEc0CB3WQLfYvK2Jb9AxDv0l0EFHO0gyHobamE9+ZRL7
0G5buI+HRvcFKP6H9C375HbWiWlT4MutTYLEoqMkiibic7rO7eT0J8Pl3WRrLOnNnY0FmfoygRSD
PeKh1SEVuY6rmEwPk/zwHUNodi3G9jYfyEKQ5DVssKOTLmT0Z2fk6uH0ZvsqV9/gaQZ7BGAGwrl6
7QZiuE0G374fugRuESIhr4h2ONPkGa49ESiueSTN4N5pgtcmgfQVlyPUAsRdjckFkTjGzqja8lCn
BLy4ZHo4Otxj0jEfjQ78oMhIswLOG6ctXhueDrIhHsTWQSEZiSGxjg5J8N3R3ifHLJvlfcWtcpgq
v7upYLGSTOkX0Qmx03fPpIrlN21ykyEzZwLHdxMFLZVHnV+SNf5mIQL66Jlefo0Jeks5A0VfwHzr
1/4MKRznXlC1N30MRlg4OuSgldoiZ0AM5GNJQnrvvAun3ovg5sZRsSvdssIAmesQll5uhoBdWLgc
ScBNb8fsrcy4wSbo0AdT1KCSupuAJVcZttPNbMOl6l2H4BcLd8iqZgXOgExP0rDlNSnv/X5s/En/
U3OHT6y9czJ6DqSEclh1LGmjA2dK16lQIkouNTF9cPirk4ETndKA4b1MBp9/WA4VYhXQb464z7pO
3M/LPN4nR7egCR93HKRWZ+j0Ohkn1xk55FWGkPPpAJSOe8p1kE6QxltXLYe4m+SdCRZon5V4nAPX
cMnWXpD/KbvaWo3/dYZnmw32pynwjP2QtAEl+46II7W0YjvpJr29hIy1hP4onf7j6wdVCQztHkUh
9nbqOoiQ3QxT9m3Ow/B+6cbuaFjBfekRiFAvzlNZtDdNE4Q3sbSB4vvNcDCj5kNeg9aXoXUdGfNy
G4u9ovawGmwLKSeX7Zd4Wb6hR1GA8WmkmPjYTktFtMTCSGmazXRduc9RxV4oRbmxzul6Ov6i7i9r
GZLd71oSH24D1dxi10T4X+XBPkwBtVDKYH031CRct4ncRghVSG5TWiCp7onN+VQTPp0RF/7okNEa
uHhQB3t5daO53hHT4q9MQiM29aDKp9G5qxK1Yvgy7xinok1fJYeWWDpqIm2Ap3rY2JLCfScx9ZvD
1BwQbX6POtM+9k1wb5Nhsmr93qEdaz0bGDi3k0ereI5J3fgzhPanL9m9N1fzHqFHcXWJaR3intaw
Doi4fGu1cKH0PpeoqMS/Y1RedpecVrfwFrH9Ac11BULoIG7JoyKy6KrW8VSXB6ztNyi71G7SCpFe
K0R+PJDpKeLKPapLBNak07AUsViBQJXhwEQEcht0G8TPpGfpB6VztIKKJDRpDYeasK1aywOikfwt
C7x5EpLIRbjE5z//mfo2/RbyIrVW4BJ+e6Ev9/SFqJhgmbjAgHOivxRbetr3tAiosEPWujz8AN92
BIjJfESRl4FaCHS6mKVzxkYCx0KCxxqdQObpLDK/yLOtDji/ymaY3DZKg409aDx+wc2yNPRBK6LN
LJ1xlltIT43xqtDpZ8O/IbgXEu67bxdNhl4M+i3Kb5PteElYI2oNV23B4oBEtsvDooiU/fFto/Pa
BoLbAKQg19EPzMXV1eXby1fhqEPfLt8nNJBo9bRrWxHIPpmPSeaER6NjSkaXa+yBmyHCi2j2RZa/
IT9y2ZeyfDId6qBD2LebIZ2xMiGGNbyO1khpbJX5XVTyZhyRR9pYUtnTDsgsPDmuyImq105YB8gH
JGq4eiQPFtW1NyZgsPynjtjyXaiCdGtYJEL77X4ZY3fFWIklZUjlJhhJlkF+vIoq9MuRO8OQKB0i
uGLwG3XOgaJecTU24s3wjc8+EvnYUNyeETtcUB3HJiEurwsP9ISdTUiatmKJA9N/LqB/R0evZu7P
HLOGs/S5MBDyQhjcdEubs4wgPZEIupM14dJmr45QODMepRunmyjoKGeGlUtopgLHb5PLgIgMwRIX
RD76UNG1SAaQPno6wv/8sGn3l39CUU14tf69y1eXf/vxu3/+7X/98Y9ncCOKg92AnOv9a5JJHaTk
cP31MlUt4r0/A++5vK/Lr6eX37HqIaNHqK6qeeZPfjw57tpyG0T196atIItcflAyPOFrg1wbIE87
/Pkql5/8+LvLc1++TYH1seYn3ymcUaJjSddwzl2CVukaL6Lub7FBgvb2LUmCvTERVMY6bcFgQNAv
pIcYfbJ+WCyrQQQibMLfOgb82dxZ89CtIb+RygOCDE0yWv0Ei+W1kKm3SX3CIqmVUwyrrK/g0OUx
FtH/5+48lmRVti37K2WvzzO0aLxOaJla7g6WuQUaHOk4X18D9r0nz9l1zcqqWx0sIERmEAj3teYc
08HTUTunTDpoH0psYjvSUR6l73MmL08vi5550Mn3gmwNAGjW/liJTdoB7+Yu6JwQ3Z2bNJ32y+uW
TctiWS0c8BgaAtx2/pBlu5P7/3okcqSPtDQDIu74oOUNjORJpmO2DBxc+QcHnSJG6u645Ds7DTdP
9FGtidAdcVABEyR9iyTalsLxt5SfqlMYOch7l4c4hYjPbYW/eEF4btkqXV3o23ROrK4Eg7C+toLN
IpVaFsGSZD/rpb7kU55jc+h+vcb/6+mvbcv7vsRWXx8zRi2d23ZWzkt9pix4kHHW5nyoZ3RLp3nM
/oROKtmZ9AAYABW40L4WJdSZv29UDuHNX0//sbo80c1xz18viVTsq/XX+n96C8MBFCkEsxCsRq3j
96uLArXu74eTNfJffL2zTTLE1NxyyMvlKm+G8MeSf//zXy/7+qPaHOj9tbo8+uN1Szfsa9vfvvjy
zB9vkUENe9G6Bpa4ayifdvbvPTf2nmWI9fI5Ipza7pHwKvIdi6woDsueERlghMOko2gqAKctv9nX
L7qsBt2c911UOcvfj5fNXy9dHi0/flINEfE0yxuGwdDUuvSKaW+lyWHQTcb9cgrEltDHTc1EfJEH
Nko6pLbOR8A4mWn7tigHg+XiQ3M82hqIYlZkPyPUKYtj1jJ4Kk3A8suiAXuDaOqv9ZDE3rXWxrPp
xRVbb3KYYcwfPV9kMUSSxG4aEXWJEMReAW5La3aJ7hPhO3cfl9+lYeC7M+vqSTCrO4bzCMacf+Bp
5oB222UH/rH7l21/+4nEcpj+3utfD8NMcNgkff/N76PvnpbQxXKSCoQoYA08OGIV1F5534/heQw1
oi4nZ3yosgx0k2DGpfs7X2v9HS4Qb++GIUy1uYdpZzLberA+t6Lr2v0QIBevGEqSaz01JBVZ17E2
61fnTiOe5uKX96HhREe048dIj7z1VKE162PjczJaaAKV/uTIITma3U2f6c05KOx7EpjMA4WWzwSC
mqNubC/LtzaXYO55dIlaUHyVWbvXpI+fpkabrTv2UwobZu/W/mfFxWrVAzNYzarprUZoN4yH4Buy
D+Om6qW3Hm0rPBJvdV4CIFpX/wYQ0d0NJplAJM+9O1k0oUGG1TnHglTRrNuf6l3TlxLzXjjuSsmE
XrPVRzKN30ptqHDKUIHSdSZPdJhMxgaBu2taQn9Bupqr0SIxODDG7xMNYJJPtGAfRm10pxNf6G1a
Ii7v00i9ELbiHVXp/YA3q3Z62weHEFHqioT4h7qMkgevneq9GNLnobARJxV+DkZBRBtLVf42LaTz
YQ4UzCxjivYtmTCSk+E2qqhWwbxGB5xUpBfqr46yHW6xYYCodYw27HYIoj4s7Kb8rpV6eR3EiOCq
TA/UQe+4INVne0Kemif4dVN3OGJSvLcDvXjqh8hiWGR/jqbSX5r8gK21AkPteTvyLqqNb6p9jyac
scuQHkM/2kqVcStM6+DUEnKx5vf4PnnWzRAIB94T98FwzHYzJb6oqFMCpHPXelsaa6dG6HEq6ANd
it4vX/ClrzUL92/jf+RRAj/PRNNGTlEO1nEturG/ZC7XDww49Z0JsHrltMY+b43gAhB/5XfayDg7
nLZ1NdwOClsTvDmQ7XFzcLAQap7T35vdSAnFUvQoCz87Rx1Bdl6eMtHjRqf5wMLtkCiUlCZmWkYk
e+f7vrvHm4flfrB9YhbFSzSQhEVu5JEYWMx7ihoiGBF/04TE9BEJRxar1L71hzyz75GQB5c8xvqg
F/FwToxPQmjkmuQVh7trpPDwdwHu7do5Wi7RkneYvSbT17hciJuAIvY2rPz2RxFEyU0aGC/0bxjB
MkPfGZByOLurm7HmwCKodm0VTXk2Gu8xFpZ5KT4mWs4vXfBpCvWgkjK8NxL7m1XbgAHHEMu2Ulda
eMWN46VcxAJ9ODYVkkpFYF8zNs6jWeP0N5v00urj97KhRoUG2r0qrYCEIOkjBXq3mWiuP/laDi0q
JXeN7KxD2VYv0vLFkfnpEVGEvk8swkNsRf8iGY6Cvolblc15MHBPmGbKf8cORvNna4dcTc+pyJun
bARfTcR4Zu1ALbf3yOnXTeVyeXVySsV0RQ1yhxDhm5DDgVE1ia3vadqMawab0QqamX7xY7eCYEX/
oC5VdA4SF5AyEjvywFdNRhqahfTkjGH/dRzM/GK3E2YSkIakx1MjVBjDN1ZoW2fGUeO6LMz0gIEP
fou3DiEOrZ0ifVOS/5zZPmropnvTKokNY8jDq+aVP1VHkLfwdryk3FlmyNGt9+Jcj33/gPTg0WxM
6gmsbtDFWnRbtI5e/OdsM7gphX/Tx1l7VJ72jnVL3HQCLJbCuCcsF4hLPsHUKfzvpl494fx66iLl
7yLhHSpnuqaFeKu05sZ1mpGcCnqtwfiud5mxqZDSbNOgCTdz+9GwyH46SjwLH8abGZZzZipcAJKr
vN54StS3xLOA1gz2N2n2QPjT4aEDcO7gUDyMOX0Tp6KaW8SbgbnsU0uHGl68ao6FevCTWt+CfXIJ
Oi2nRzlQYbRKfgDLbfces9bcTbVnwLoHD6V0nppPsYX0m3bAxalNnEIgH3EYajhZ/EE/q0g/VnGz
Gxz1Otl1uxVR2904A5ngFcCsbeA96tJuLlHZUeiPRzSdAylaITNApXnRPqUehZsVfwtBa+inSezt
N0j5xKPZ+pS0LHEb97KAeWD0F/T7lVTNvU+5rjflI0M5dyvpHoxky75ZLdECyBFbK40fMUIu1qz6
VLeNQKwv42fNCod7T6cQNkEhU5Pb3w/qO1aL5lNr3Xoj6omkzoyDlmpkyTQak5DnjWrdzPGgkcjE
veq4p/l5S/Dh0inJqSb00/3QYWBZtoRW1JytsfyZpUF+cO1+XajK3etjeYH2oh0mYnrW5pTEmzbk
hBEkhiWCv2Ong7jiR+h30pGcF3iSKQ1n6bPCUNZERHwpv0hvyV8F2DYVdDyChsVY3o449U9Nkjdb
jol165rnvuXG4Lmi3YhO/XCd7kZVBo4AlXzguPCOUTlftgtq0bhJOb8ZVDL0aoJd3o2U7hWih747
TIyh7jy32wOKqJzj6GvoFOFWceu1tcc8gxBl27/AYcsXAb4/0zFIkeOXPBCRW2GMjPbwyqa7OMg+
ZjfatR1KnegISz9190A11NmtbXSICGRouzCVt719rUqyEm2sBh1VUdM9DuQVP1Na4fDVyDhpkKJW
VoQhxnXnsZL8oDiv7/OUKbxfywBIXoB4aDLxXGbjTSPvI/HOnyTFl72wU8b0FrsNuch6jE1Xg/lO
zR+PoU3JNGTPrEXpoXrOGF5oToPSPvTgyWavUU7ulu+a0zqWgHobV1Ga0+ntCsCVK70Fpc1I9c22
8+dB2gxeKbFi7e8Ir5Yu44HxKXNKE3EZtkkpo9uxofqJ2VesU80iKdQnpsxS/p6yMMUVPDS6+0Hz
zrjRvX7PjrQK8hKtEtSE60Q/IyT3q4o+0/044i6tOwTtwd0YDVA+yvyRSIN6MyT4HluDyz9DGI4K
Nd0SZglYl7my7Lz2djIcEgqi8SVh1kwFeUqeQre/RlHorGtHTftJBbgagAimwY+kHvO9PnC6dgiI
timwdi2Dn0cIxzZtbe9Vt38xqsPQR9D0piQ4/Tj24ifNnAenN/UflpZQSA7cV+5eYvasbgyYF/ci
957jqZg+4ggaNOHHJcdHzZhxyPyznblIUM1a24OYxbXoyODYRqTsWvqLXpefnhDbIGnlKUxwsih7
0iizhf1liuLgItzi1nA9xvWoR7ZJ3ieHNmOm0TCWvjAVxyHvAbueR15hfuhDQuQyw7+f6rI5dHO5
RJ8SumwEzOzynNg8ORKTG9k9ZWGcX3EhEUCkGRPlLHXfgyj/5sezTyp364s0ho2UY3TWOxWvsAHo
hw6IApYX684vC//OKeU+9Khg5DI50xI8UMqmrmJP7zUwaNT92B9ox2wMGMmbCk3xCm1beKp76yFF
M7POHZd0Cg3LUOVm+ZFmFe8eadjlDPbjHO8dyKILogTqxTY2lPRZeJCcO73Lt52nI0QK/DsxBuqU
mfo7pvg5D4wbikdTtRyHC0OFjv8A2jDczx+1Y9yOaickHJu08MJznQV3qEBvTYNiCxmcx2zysnVX
tGSNOd5dnVbvwsjOSS+0vW6YOH0nD7wh3bd9izFkxbAqRRPRDcfYKB5SpQ1ERfeEDGv+LwY81llr
YA80gT0dR0MeXe5tt+ifjg0wtH2PXYcS7vjhtjRgbK1Pnh09uy0wYI5jyLDJJWEjaXCxZ51Hdcly
OOntDs8qDOQYKbWffXOE8n6WbfhhV+/JTHJzU/027633CmnprReI1zLIkF6bdgEFrlWMN4FZ16nj
HDSjP1eZFAShI/WLSwPSSM0MmBsLcsuhuEGLdYrnzywccjaJVaoD42nIxcHSwoJO2+Sf4HnS+tL9
h4zrb67AeuRVh5VDoZ1DXFjsdTGYe8Me/S1q21/Uxh9i4qhjo/L4+UCCuMJVhyky3isZXhketSff
cgmDj6YbPUFtQHTKkF28qHivbWkQ6hlgmKlrgXG/IpqTX2IlrCbc+hp1fKtfVUZn7UPV3akO83Pm
hKfKfiQx2wZ0CVl9jIwKmuhwnyPYzyo3uQYh8neBamqXG+IUBUa89nxy5BZ5ZoS3Y2trcb7j+gr9
xGxpckDuHkfcGVU8COifDMYzbbz5HCz6N/1sWPC4jRYENPqAWW6wcn03/GoNddIl2k4edL+djr1b
VWv2gqIFPJV8crJZjnFkspssKsRRJvIXMsR9bNS8N7Pp9tOsWY0m7epkZEyp2+caZ2QdddMGGY7O
4AhOqYt61A0L4yFeRS+xr13o0lQ30fiN1Iph7VOEvEMQnSKTRxmxLDLErte6UK9gWvAWxGZxmQrn
UPg187OZjmWnKJFyghxjWxUHpjdP5BIzsHhrGxupZGBgACNLaWejG9lKyRxkaTtV5kBOSWhd07B+
+VdpINesY5Rp54qNY3bhdcNOITedHBFcSuYjq5SJ8ybjZnPIAv8HHf8DF4P+jA3gvs4y4xwRArEL
U3VWlscPrjva1Q7khLEeKpQxQs2V6ifz6/ZATuenOZb5JtXK+CDjypiDOc9ABd5o8PlHP4sDBLn6
j2oSEm1QqZHm5LTEU2PI5rw5EMCd0RHT2rm1Em50s0Ola/dbq7SpC1XU4O0mB2cja/D6QVEfKQGb
x7pjNRYjCSuV0k/gyPAV2kQrtWWFp27GiTIjblYFJ9easg05sBXmEPgrd25eaJtZaNM3hBaWSV2t
jGBEjIQ9avS2LWYGGhHWq1P90HFUe6qSl47ZGPZM8cox055b66GjqnGfZcGNJqjSYKYvdn2sj3cK
Y3DXxe6aw5Tsmci2751AO1NfwJlDHlLeWTv8OtbBhXrKNdqPd5PAvBqHPRYPKq8nM9XAxuct43lk
XbuoJFG2tZNXTFpgtpsyXDsR3EoKXHhiYi/Yx0rP1ugw5V7zGGcKVL9nPkzZIaeYqtXBbV3Ubo2J
H3IukORd+0MkQ3glq/3OjIbbOAmDl7EzkCiXunHmvktKpMBLSpjORUcYeCptgyFpbheHAKHg1vJy
dHJOj8USXkRB4sK+y3Cma4rYc81KoaqoFT5D88FW6c9K0mONWvKBstDpL0GRBQeHRtm67IxfWqsD
oWuL7dQ39a2Ust24SXKaOErXY+PjK3Fpn2dzczsOc+NGKw4ZPIILZNKU5go+PPpD46nyAnkXT+nJ
pT6jxfJWtu6zENrVxT+0sz2j2/SBfkTcoa5dGtgrgnt74Hf5Ldl0OpkTTEgiQHI3xdS/Tn2884bM
/CEhXpAjbc5xV+az5JIIqCF5GpqOxu/g3dStWX8LimHX2Pl30wwi5uPmY+1oyQEon74H0EV2u9UX
973LiASjM+5l3FxVgGVT+WSmIj65Q35pHcOGsyEX8ZbBGNbGzk23HrWHNWqddIOWcp4yyD5paHm2
JgI6byC1DQxUWZlbL3TDQwOOhVoWjXPZlBNHpGK2Pg9KUsNIT5FgjkD7kk67aA51jPhyShA7Cks+
WQ6ckpA2Pw0DCLljihcDAnc4xu3ODP2NbfbhPu2Nng4GFoa2sxP6d/pHwAjKqRv2cSbeBqxFp94x
0wfDohkiYNYQdbNYEnyfyYtu51jwRFRuhij6tGHt02Z8iLhc3MRa+atQIJEspuR+NiLliYNiqwYE
l20P+9Cf5kwspnpr+ijabsiTU5S22dorZXrxMf8qQPBVpQgcj41p77fPWkqoeuYn2pEWvIWaafJW
XUi26eJUbgvbO2WdYpiGzZJQ7sSg4WTvOKNLhJKcqA29PLB3ZjnSusJHG6V6f9YzH18j6qb8LurG
GDc2l1mpbHvdebHYV0P9mJHEiwj8atHCP6DzLmj42rvf9TW9fUgDRtQNDI9bNTFdaDRg0PBpX5Vo
QKyafrSyc9HeWvKOu1Fy0VrvbSnB5B4IdCc2jUP2blW5QQ8XQVC17jjdJnukiTjomzbK+r3W/Ewa
J6ecKu27chh+OIV7DvIQnm6qo9THMr/2RufRaUuNRDMH2USNydmtgvshMDAVioY5qzWGVEnFL772
vVUnz0UZmXBo3WBtOQ0zSeEwOBqooshZwhGH+jcIOBAGo0xHdguCpbBGjh0Ah7dmr58SZe/GOfRb
IOLeQOSddloc1gfTIymAFhx9cEvkD8AGn/0heQjGyD5GUTJu7YEBiKsPxU4PKntXFc7N2Hr9WdBE
0G/sKgQ9IKyfPRKLi1E4hHdAxAnIZd4mesPhFrhynRYaLsyMO1zCSAVwgUfMVG9ka7w6DDAGNI6t
cK5xNhTnNAtvZanvfK9yPqS4mtAvL1ZBHalIcZ846QRsi9ixQoeH2jVTfeyThGxl8AuLGD4c/c9S
uO3rilpVCm0RQADYJW5vnPC3rgSDZD474yh/TcRpKGZMiOPs4TAYnwy4kttuguBpNWN+tfzqbnAT
io1VDsOsQp6acTavqTavC4mDtZL+hdC38oG6rbnGce9tGE09d2mdAJ3UUA8kjn9BcPRuC9Gc6wiP
RO/ZybbJQ9A3bQ7Do27hZ/gjrY/Gvbihu1Z6gSYJCl44EOCVlAG9/SCKnxQtCaS6s0O9MtagtZ0N
quL+0OrGZcqFfQ2RRZOJLm31qPJYHJ24iXaUleCCzaVHkLEQQ7s7Mxup0kOR2AHkeauZDF9SV3sZ
QvovPprPc5SJ2zaZxYuBtjEtmp6lNKKTDB6El3rnZZFrNsdcWzzkXmih3LR/gmJOEQ6jnltJrfxQ
6Q2j5OpS4ph9zRIP3SnOZyPG3lBmwZOwg8ecE4GwUfLH22A+qzOKcWNOiSuLu1uUcO2tKfw9oaI5
1/it7lN21TDZwDz9VQeDjut44kbWwpDLChDxXdsd1dQwIIHdcCLcDTOHdqnBBTwnY5rdN59mW+/L
pMqeuTsbl1LFyaqp91Ck0kcdZT02eEXLxrDVNTCaNb7Qdj+2OZyHtpn2S23BaB6YomgHXYpkPyUo
DGP6H7rfJAf9xxhr8bkeuNpnlvZYdqyZvYPn2AiuqsiOWpV4SO6b+oQB7ltS9/7WKBrOKB/ftvSp
8iajSRKEgSyiHA94HKhhxaa1zsx6TcEmOai0qLgEGeEBhQhyIVXMmTo+Zla3LMlc6ly4APWj3kJI
l0a862LLeyg9tbc6tHqVb9wUZfatm2YFzSDahxJGVyklOB7mamdROf4xLSkUGgkxb7UW7wlF1G/j
snphF+AKnxiCK8u4s2K+fkmHco24vdgRb+GSUe+RPcuIeI9Gt4G1vRPxCCCjds2LyrVPTZJCUPpi
2nlVU+5E8oJjeDzEoVSExrkDhdXkSiR9jMF56C65j/83HPvipsk+g6rcJL5JFCFXU2C94P+lH11F
1sltaVrpzoFhuy7dBFrTiIlDk4b15gwUh7PuNavI4clb7ckSHVSuiOuWBy9uXzfGJh6D6b4ZB5ir
46+Spvx2iJldUPJRd24cprdjBgDHK98aXbQnkoJqpHk6MppkGtDIlt0VpIW5HUAuruBYGSD7r5iO
nKsbZN+LqM6Pla+0W5r9j0FO64NyXXMzEuurh6uJYtAj95wArlDhnVtzGxL2TSZorx2G4IG6d/ao
ab9y1VV7eobD2p6nOlJkl5HKyDXXc5Q4UcLRBnHu4mbWbQpn9hbicXGTt8+/V8yB4wJJNjQXBHuu
XXpnzUKwqpWS4E97NlkzOXtKTMlBYkTDxeqAAg29EivZYDJfDBemZARltswoaRVVe5+g2yl1/Us9
0LIyI626ADV67SWVPN3Q7yoaVm3cu4A3a23tCaOhEmWSE8joia+A6jfVDl7b8fumXO99p0Ng63p7
M5n6taerkDk6xbsxHe+ciBlnFN43sTHe8h8wQvcVPAQz35JUPG7R/O4rfqw1YxpjgzrUu7pT/TEV
6bAbeyQc4BPdnd1k79F8PfG8sFzXnXYftUOKPl2NB3SMBEsNnncYiC1hUn2fE3RwpW+g7Ws5xrQ5
aDuKltu+DNDs2WJFE4sRa8mwGEkMSLOemwPFLn+l4b9YlYQI2ENbnXXNpfjEfRgcB5osr9ymYTvn
gwbbViCbGwb8ZnwnNIndsPd7CnLRaLwMMxOklt8pYGYHZat4F8rCXxui8QAjIue3zM66CGmchT6l
t8yTBVOBBI5JDFgHBEaFWTSi4No5c+JbNyCmp8Z6cDypnuzUTu8jLlmRIpZW99SjbB1eoSc+ujJj
PYh5eJYYW9z2F4oLGI1SjRZJpfxN2PTocrDQKCM2nzyLb4qEt7ABERUWZV7ywH66VmYTDe0NN6UU
awpxm0xL3G8WHkXPhd/VWx0Xpt4/G/PFs/D0/qDzu2m1uW6Echn8kfzVpElzMCuP+l1xHlDz4aKN
HTTSs30yoURIE4v01zq9G6hnrN2RUm/bpd1JILegp+neCL9LNhMTrkvjmq+h+22M3O6FH+s5kb6k
X9HIlWP1qAvckXmnHtu72Dafiav/tM1a3pDuaBZBy/yZCZAIA8YfbvEwxRiSx2ZPPo94Nz3iSIrk
sTBludV6t7ubquJo1ymIrjhfL525LOdUh1HsHzpD8euZCRSa2jRuTDs9e+qptxGgqyoPuEDm6raK
RwRarnx3gMVc0iDcmJV10JgpXXL7U0OOu496eKWqqrlt9t6GDma0JpwxPncVUAzNyMKXYiZVxrhH
SoOM77Ke5DZpEqohEQrmfLIjkE6W2JdAPoJOnns1yLunCLHS2SFZokhfGDrVpEmQ4OpkDfwedzr4
oUWrRHOto1kWz0ilx3MAeuas6BSNrWOdepnV1wbByj7wp08PUsxZN63ivDyC61ieZWa8RDWE0N/E
Bvvf7IZxsnCGQmLo07y9ehqFbRejbeegEwDYoNamiWzMTyKU0331ILEP0UnmZy6HGFliGszo1hK/
QjYZT6qJmnXtYWNvIuh4YxmP14b2/WIvK2mvPk7pd4RYt7Uduu8t85U4MN7FOIdu5XAsPQlTsZNi
JVzNO1vZbCog+xz03nQ1h07eW+k3ZInOIzjrva0CUDs6ae/FuRJtvzEqE7hP96tKireYkf+e9gNV
XdTr3JQnb8fY9kTLjPFXkZySaHyz9YLLXOyPG4j8TCKL9GPRR4wRgXuhTGpChmW0QimNulzCOa99
kEN+PDyRlWJetJgrJWWoj55/JEWrt0JN8cvoQPE4Dqdxo7uzXqU7D7b9UhiEP4FUJXej+p4mUwGL
Ttso0zFOYOCuNhTSTdvh3iVtA06xYmLoD+eGdtEZCt9FENm0kQIbr10x6rY6EkdEUJ3oGT9H+N5P
DJPcTUeXm+opd4fOm1a/JbKNeZPAy9wlszwZKKWgHTjTc/oCfjo+ui36bn/XFlRPEmlpa1XG9JLF
U5/7hL74XCVKPcR4TncKSJMi4r4ng7QdKZg3ZLXS1elCbOlZum0LoMB9Vjn3CSnz6FNJ0LqigQyf
rRYsp8PVfh24KFJgAFMbLdUH0vD6oDunSNNIeq+51Vimtk1a3Xz2c+9nUaOL4r65n4nCRd+Ssev6
Ca5LarqT43AfUNUBYZU8SCQIJWkiXT0cLKnrB634xOhS7YcquY0pyK5wlrSHtnW3LUFOGQm33+Wh
JXtETrJ/qMzmlgDEZtM4Wr6RPfVPwBLAKLPB2sRZYDDSNo3beuiuqY1tuajeCkpqK+xEHtcXIVam
8Eh7CpnleYgmVFDW20OQd/heXMitYxSMKPqK/DqW/fcxNahLhtnRUt5zbdAiqWFqQoNOcYvDrNp2
wqGgSruSkbS5cf3AuDJBuW9CowFl0rxHlj4HRxd3nWPurERG19Y37lQfTxRq83DDhVCd4ghDPalu
9MPoPzH/mzWP8kazPTDKU/uw+Ak623hCokmaa8e4yLZJtGyq4TCV7ktnz9gq4SlcKtoPR3KnKOKs
3moqICYvlNj06Dqt3dywLmXXfURN3Z2TQc0CUue38fn/W5CJC4b1b57IzUf38b9+lh22l5uP4uf/
/Ncr4deATP4RivL7Pf+mmOj2f+tEodDWpuFE/AgJGfJn2/3Pf2mGYfAUycRkpuAq9/5GMnHIRLFs
LjKBS6xeMJv0/00y0f+bGDYPI51v0QbwDev/hWTyT9YGxkjd0UHekLII48EGPvFPlyQ94jZrAm7T
Vv0GpQ8J0qrWduWIwuqOUuTf9sx/AJNY//TV/p9/7Q+Pfs3RLkY5Dwqu6tc4rNyXisoqBoN7ihYk
GTqvFZqnq7VnFC1W9hsAnp/RPjniZ+2JGl376/giX4zLuPGOIIaqNbTVSQMVsa3+L8lzhqv/06vI
Pws/ht/NBMQfwI7500CqjNZgVm0bFHMByyKKoLQ+LwJpQRK0NQ/+Z4RtUaAExZj8hFJuPGqYMagq
zK6PzpD/sn6kEY31aGzsTcxNYlPblDPNPsmY0rJAZpTuQlv/VotyPM2YrBNqOqoiqajWy7YylO7K
cJUAux2Aik1aGlx1PewmH8JgNyvcl4W/CEpLdG/QxIjTsGZVaKJXzISWG8iyPvzluyBR4K5EL0AA
GdJopozTujJEQr0G1unXoqeFeoKv7O4imKOLNWZZIAsw9uCYDl+bGiPBuTox8FyxkwL6Klgb9VwX
p94TGEn6XgBjGT2YkPOfZBhtHspazMEA1QnoUobkfVkuG/SyFKfJhmoYY26jIdCEewskczVbYBY3
xx8Oj2W1bS4VOJij06r6xGAabEUbe/VpWdTzI7o9uOj0hJHATN5czDe/DTlf65WdB8y5wleCW+ZW
uLkfjKw7FTMwdXIgoyZduFs24U1lvAiJhCQUP3n39bo9QbD55Q8krbnz2rJpWXytGnX65sh0nqIS
v7J8XWfeCWkXjdSW52++/Cp+E11oJiT75ft++VjCYfaxLBvJzxI78F+PX9/QzDTuk8u610lsULrV
/xAxI8KwbqknjIKD9OvLLo8MQlUPnA7bxQqk6XSSlkd0k8hpow3tj2TuBZ7zsjyXJ+gQW2GtBrMF
ADv34cfZShWXOX86gBW68+Gh/l6FMlDiujLnI8GZvVbLo+XoMB3dPEjcusv2ZRO/uL/uAo55+M7s
onrxVhGDANctBgbstwPiiEjzTl2AQch2umyjxTVsecAl8iTJ4Smg4TAFpUMKQy5IxlOC1+2EtmYN
yWI6fPm9FvvXcgAPU39fOGG3+9vxii+No3b5p1piZ3Zt2FyX/6b6y+61rDrw709fPrCwRTicVHgV
BsVBE/pcKgqi2U7L6rIY5ye+Vv94SW6TqNa0OEbsit9LV9jDIvQI5FGUGHzdAKQdGdOn5dlpfvTH
ajmT2oOgTTYIqvBi5Fa5AthozjAIPtA1Jo+pbP/29fHLo1ktf+jz4fermtlaI0eVrhub30y2jDrV
vFgeLdvIbufyXSJupK0Qo1eYXzgBg6WPEuTb30//7ZWd/lOj7npM52vWYgpaHjFeEs3b8lBRfMD9
Oj+/LGrf+Yi5ZWzbSENb+/XE8u76a+PXpy2v0fzCoPvnp5tlz2d/7X5yKsE0auZDH9fyWHOfndac
I3TwnfkSZRR1gIIfzs/y1byIY3r5vsvCtAa4hpF+/v2s7U5c72I1X/V+Px+bPnNE67VSY7l1U+sC
X2WLf4oL1vLa5VXLemWY//rkZXV5Ytn2++P+9p5S64s9kBW0s6a3t3RtN6bzSfafPuZrG4UmH4ld
0/3w2kpsLNjtyDWYZiCsm7WpH8saqFhkVvPxmscT4p55VRp4GZdHX4s/txUjNxXXscAssTdmHSR7
YH5fOcW/1Pzl/+N7l7d9PVMt7/taXx79+af++S/hNo/JIt5bitSbRjd/VVzNtriJmpMVG1tvFPkB
QfmbHSbONp3NEMtCznc9JvC0JDVzFPvBhBiMBIJGbIWDY0oakhk71W4QafZcKFj4jv5gpeQsWvPV
+Guhz57Dr9XlET33n22CFGsxHOnIGddlm47rxXRUSkgxW6A5GGcIBtkslpBlsThCvlb/tm2+6zVZ
TbdusaSkXqgDG2AnlxIjZa8o8rTOdEhx/u3MAChT3oPDbLpv7I7hqBn/m7kzbU6babPwX0nNdyjt
y9Q7T9UgsRpjO3bsxF8obBNJICSQEEj8+rlasmMLJ5lM5JqXqoQSi5um1cu9nPsciTyEH/bJouRk
VOGzXu1GLWl3rV1oFFtUpNU7UTVklitoo8VAj5b40FZOyVugMzxJsuwW+sYcRAElIcoWf75kqt6t
0j0mmzg6fcEmXj4k4Hk6vuEdXIssZL4vpsAgHsux0dVWhG8XrQ/DVJmE4uAvR8kQ593STCHiPSz6
XprqXcoJvmcLdXOWiQKu3JptUh+iS9Mb2Mu0GMD6mwG3H1GA6sNwO0yFhZUL88Q2sxWi1+vpZ6pz
NjhpvCamA4XjITKSCzqcQiE/3CsA0zhC0g2co5QHwpBn326xdYvCW46C/VmMXN9ol66Mvu75Q+jT
lZEsyCbLhwPINxtd8MFuWwyAZlgEx5CvVQ43m9V011sUq9Fuv/4cCIbkWDYTV2+hWDeNzKuFlqwd
sP2yW5bRlA+vRVuvr0lECxBSikjmCRbv8qGaAeVlgFYJoCHBsA3WBG+jNTF9aJCl9IDD62vj/XRP
Cl6htIvKTUgKAFluc13u6Psl9jK1LB0jMy+MA9Twa0nfcaCu5O9pLgHxEqZa+SCXp7QdPD+NqObt
HwyrH8XaE4zal1Go7kZLcF5Ub3K1WaxyIi9+4voxi3DFL6CA+sCdefMchq3NCMkQ8fLSpi66fM9i
69jpSdh/fan8RNUGIQhq6CmFIlTsxbqTirNlIx7C0FKRJhGXmUZF5RS+cddEJRpDZ2+T1Ss/ul5i
bZQfKq/IPm1G5dXrG+Xnqj855METKG94KUSz5mYDOxv5JGNNJbUlHqRDhB5U+ZzJLncg5YJS+DDd
jsrXzBaw1846GeM268PypfJN34OPv7yKW0vP2W3oXpglFLdbUhddFGsYZfplPgWdxEzhSFcoeoEW
ow/ScAlIoHxtm8w9y0PKeY1lXr6kr+QWpC42shfiE69vvD7dX6yxcLWOHIJz71Dwa7UgIOnIRcfs
y3AxhX0P5Wb1DH4+Sin3dxFkEqtzdK/QKFH6oFZuwglux+dWFxZbvwNM7DNkrn7e3wrUUYfqso2B
ee4Wyed0P04gt8VLWrgLb1TsbjNlJgjM/SUC4d2l0vWXt9riQl70CVWtwHEtLsxFf6uwZmAsOLNg
BW5NWd/jCK7HfJzlY+o0pzbU5Gfb1tCyHUQVPBi1ibkFwyUVckXsJHlvyu/qoVM2thztwIntbB8P
EEx3V983vpNs+xl4odY93Ig6v/96aw519G0lwArAqJZ3StJRFx3P9b8YSA8+yIglLaivuKHMzAeF
Izvo5lLHrTjbVo+iNk3tm1LPWA0zoA2Q/aB4oF0AiFh8SRaXqfQQnku9dWesjyBf7ywmeWfNEnUC
B/aHke4s7otx6i6+Fz0VcvXOrhu7rUv0mSiSz+/tPkoRQ+VJvoq6++Hyq+Subzcu5QYD+9DxL9TB
bgA+qhNcml2j1TEucTqp6RlC3X4uD9YPpAb87QQ4HaDkJVXcAaCcIWKZxljduesMoeABYm1Im0zd
BwiXLqj47h3gG3S07vKqNfHmxZN/u/4ejzdjVESI+HZXXyO9Y+Bmf9lGrj5RbtKvmjsHDH82zO6n
Q3pFyrYfOHQYO2QUX45UkqzUt4BA7lLPGEPVjw4SuiNEx7vG5ut2MQhg0PG6EDcn0ApsBtMeAohQ
SPZXKNxRS2FcU84CRlV60uIrn1zsNy/uCeZ/FXS6Sy7eTpAoG1AiAS4rN8FzAWeEsJvUvyNwPzJq
KMl9cjY2r0DKXEVDajmujZzkadfuBkNZ0LzfqYdB7IHp7rJDHpgcX7LeYTr2B/YV8vDnXi+/p9op
fVLG3qIDlBdclxe469wtAPq7kHFt8wE5pv10SHwvNj6TQYpm6vpMOvS+kZxaKFcRRFzxZN+THtet
7vrQ7fqcpOI/VfrFg/kEdQbEYbF+RrbYlM6mmMJ7R72Q7c7ydlM4Z/rNDm21M1hA3fhOf/I5B6Ez
SJlJ4ymCT675jURxMXVCZDshTRFvamcapAf3xY29HqPgLY2xva7Ce6gIwB1CCv5gR0442s0kZuVm
TJgX64eEswuptzcMsVEMx88Bb3UERTwB47uov925JDPNW+Nhd7W6RDhtmJ+vIHIgAxONWf6AlS0A
Ndc7o7MCsf7kOcncZvnIXSpopjGwlV4Yg+vs00OaD4mD5o58ro7UK/KLed61VwNg6MFcOt/PWo/h
JcT+Dk7ajfLVe1reEGEGwogOqdHZOtPJ8m5zRwrwiuiA1/O72RkQWmMSD8Kgc/gaDrXJbfFZv24N
1MvFPNqg1+qQWNNd6Tvc78Yo7yFdCPyv6Cdftv3dlTLQzqQh2lvJLVwjuxne8XKYunlH67a+SrFj
9qBG6mRudhMgCEBGy8ErWJDhC0k+ulsfOochk751tbtfDcEOobYEIlgDuTD2XPbUO7ifkD65jqnQ
M5y4uyI52VHwfvcdpaP04Ea4sr8tXfCJXcM9DJb3gJi6rTXVDxcqwhsIhzlsmq43Qkpu7xqaM+3E
Y5YbsOgJrGLgi+6Yh2PwHeBSu4Qk9h1WvrLoHyYL37Hynt7Prx6nA8RuRtNBNKCEoR8uHetyO5CG
e3aeBEKTDtS+KxWEfEdxN9eM6XB7loPSJ0vmRMxUbxDwG3ZuKLkLlvWl/RWoTpFD8ulsVARwwKiC
1+xsJiblog7igmkfYY2s73WXzqa/+LY/j5Mv+F4LONJo0e7pdzAOglwW+uZjy/WGm/G0txoZtxp9
7rc68iBfOhcmIgdnBNEBinOmANpzwboQjoTwYtGdFxfLsT1DkueLd+71/QdRojnJYXNwXo8/aDMJ
+JRHpMq2AfXTdkDwaCRpZtL31elEtjBstsJTmcLmMdKEb5TtIZAKUiProob31VhY2NYDTWgjqet1
5qpEwEY78SfllScckvIKtrVtNKgubQmBDpjaz5ZaSi2T+ExYeje//msVDTMHxCVOCVVrbpwZpLzI
WFvmdx/5DRwq36ac6sfDIpGyUUuF1L28Kt9I0/U9ykkGcSQL+bB9oo28w6EH0aMyTIlcWfuWjK4X
+rnVZS4Re0z19cY1DS3VuqmPwbnfTGPHs3Y5ZSVmiBAEdPnsu8QgKMPm+dTkLVMN3WIJI5eR2JjT
UrQiFGpBHVNebX3hFLw+Twg69gNfOjN2WkgNXlJQRgLFgiQeTEENUF69viZDqNhfJdkl7FtuIDP5
jYIbjHuCp7uJ5LVbLOQWNcwXniFJADJDbBBA68OFD6NIJlyZ8mG71CeboiX39qIa/vXBE67g61Nl
7zNKO+mijLLlwjssr5KSO+L1Rc1A/scMEgFjxQs0lAzg50GjSplI8FaEBMsrcpzQyVJIQmIFrJQh
X4eSOu1ZNqGpNXU8TrHmmJhm6w15QAj4NJX9OLulNHYvAPu9FhCr/msASYJ7xSkQXWUxBvDxB0Lj
aXUgEqNuE3Z1e4O7TlrSyHYBNYmo/JRPpX0goPr6lY10j+ml0shf5XtsNvK56wTScXIA+Yg8QD6i
Mlztq4E18A7iDieafrcq1lZ3FyJf55R8Pig8wRABOZtrCYYMW9y514fX13Y7qRgq0zHAttVILhkt
tAz9ukLb3EgwkZl4PSqIXoA4HNhliA7uL/gwdzt2PZHK1ErSpSp4/BpMpmDhXofwDd5/eG5aca6O
yFmSZYc9c2FsHpAjs1kj2dbvxal6tyNxhufGgwTHVyTts26aoJpWhlXLG1w+vD61gMmOtCWOoYRN
Xt5eKGzWo1ZhyjhGGxuscrG3QIZZhHc2IuhcPYgYsg7YiOPIA5Zoi7K8DZnT1gExk04ZYV0oi2RU
PYejbFVRcv+7c2jP3y9SXN0yw3WVzZPi8zzNAND/86/H/D+9eSzevYyDaHsT/92Hft/Qc27tpliT
W5s9CXmWgFx58LitZ9hK6siavEDZqbLHv2sjnJG6y55oXNPaBpTmlmYYJmz+IvkWxjAaVO+2LFsI
DAgKWDJAkmYIWnS+780Y/WoUfv8Dq+H8/WdqP+ARKOxW3AYvqIslsFjfpN9+3Jf3Q3DUwusQqHab
1BYyBppOhtHSZfJxb8fAttqCrh4xBQnFaAaBFNm/ZQx+OREUmcTln43CURtvRsFqc6NtQzf4pZpC
1u9oFJS2ZlK5paiWruiqLTFKpzUKKkQJ1fQ8WqPv58IvR4HloKkG9abwqFMSSuK5PgrEwdssBF0C
o2AIqvWTGwW4EBrPBc1ok+1FbPvNjK+tCK0tk643mSSCIBopo1ObCzKcx41XhI3uCgue+WCrFuiY
o33BMtoIr5hCyMKASV8osJzWgmAZq/A906kGC0JqwxQvsSlKOlJZJT7g7VSwlLbJ2YDMCmeHbbJ9
nNoosJitY+zK//mUVNrwehu2zUEIyXF5BLwdBVvlCKEAxUbMRuyd4hg9rbnAgpAab45SW5bRDjJV
dEQVrIWjIwJjQdaRcjBNSZJtQCMQ+Z/WKCgs1WNBpr+YCwwBkCHS9RX0qH5EmHrbAIHJVDjVg9Ky
njfsv98WsJlAXiGqJLYGUwd/9W4QNMxGA6NJKFCd3npQZFloozTbG7U2NB/8QJBpxk8GwdIxnlHb
Mm3V1gSG6vR2BcqCmq4H1WojfGCiNQOfHlfq0a6A+axSpGGiIAUTfmVYntiuoFjPNv3fLwhNbuv8
QhNdNcnUxe5XXxC23bYAOrJpoK5aAhZPbW+ExEn6Q1fql+azquBNim2RswGDSTeORsHinMTN0tkS
OEtlrKZTGwUAakrTUdBMfqXBAWmQuylXfn0uCCcCE0JTbInjCKXH6mD+/3eqj+7jvAx3DJ/+6z+E
K9XUclTVts1010H0Ej0QvkJ9FCypbXGQGhxGEhbVKZ4RuqFUJkyDfUH8SkNn5QvnGYWrI4fSNNtC
/oq9Q0PfUTlBVwqD1m46Ciq6k5gCNk6ZIpWnRH0u2GYbpLGhcBpVg1B94SmtCJZEdXz//VxQZZa9
gqQctxndFwmvpOZE2G2VrVPFoWb/VHW72odOaRAMDq+GRhPmgkEBH3u/0CQSVlN9FNgWDBmXm/1R
ZQzKcoATMxdQUmocW8BtxhSqBqA0DN/OBBwpzk7hvpsSfvcJRhw5whrvCQwBmrZU7eFKUcghpntt
EIw2eloquoAa9oSIsJyarYCV19h4xoUgcCCCdiamR2kKvB0Em6irigCsbrAiUG86vT0Bl1puHF4h
sMAhaFoGv1RR37kQJkkKWEhkSWPaEXk+RUeK+ErTnZFDEBdCxVGsAixH5wPupEJ0RWFD0Mq98eTO
B2aw3HhFYCoQY9I5Ioi3vc9DmASZLB2fGv1EVdhLJ2cqyDY9azoXKG9jcxRWIw6lToFbfXO05TaJ
KlvCWsKgOMVsjIJMVtN9AVuBoAJxZwoGq5tdHwXTaONbKDKeJiZD5WKclq2APfe8WTUwG3UOQiKN
7LR2aRIdzQXyEGyZDLdkQ6p0imEmVVeNpk61yu5IcOXHEXGcqTaxK0nWkJPDrS5PiT83F/7AxP6R
+ac8JHwqc/7BPP0ZNOBXH3jJwrx//znRLRxvkc2ufVBAAKrvrrxz8fyfmt9eJuPfvPmSnC+/5/nP
n3/g+6+ufdfLr3p5cRDMk1nyKIQ6RaXvczergt//DmcPs9XsLRyhsglfe/IOufAj2Pq/NJwuj9oV
4tuN202CQxzVGyY28xENL2dROktfWhK3sbIMm3bZmYXBd5iLglqvdd0mhtC47TiMk9lT/NKS6LVp
iFLl5i1H0fxxGzxm25fGysYp8H55/lNcyx/NDneO6tcsmb+0JFqu0hlNu/0CsPkUf//kxJBFPNSH
3SYL+vKtf99/AL9J8FS7nyIojDvZtP/9eZx49S4/R3SbtjxgxIPgpYfl9FbLPG/ThodPM782ARGN
E+Zc43ZD1N7ioL4iq/xn46ajp2B2tItUUIPGLcf7+rSo0tZNmz17vzdVOZ/GDdNA9rgsXm5XOS8I
/n/AIhnHGbX7x8NcWdVNu30+C6La7gHC4yOOl/NZUoSz6OntcDybwM27nKazRz9L5xAO1tsnuP7y
wt/vSefBI7Kus+ilJXEnn9OjjbsecBbA5Vyb2c8IpeZtw4zMv/W6tjcRQRbRuY9oPc6S46YFtKpx
03G0PZrcuDCW3bzlyfwhmR1ZTyAaRXKzaacn892sfm6BLRI8Kc0b3n8azGDX9oP6sU77Ng7kR7Q/
mifpvHhpq5zfVdTqIxo/n+fBY+0Yw1H7iBN9Mt9/+obSz1G/BYClcb9BlvufnFkSc1LWF2cVwvmY
L3BnEAocNy/Sq02bh7q8PuIV0q1xs8sQi6Tu1Tynvxo3TW3qMXBZ/4hbeTmPorQId7MjN0GpkpdN
+/3Zj5/mn4bpu7ON2P0H3MjrmMKEn07E5xR00/5XX/B+Ij6DhZs2f8Poz9N0XjMpnoM+zdvO614l
keGPcFi/bGf+yxIUeyEEW8oH+H2382TFyVZrmaP4Aw7M2wDP5mh6P4eUmo7x3YxzJ/K29aWp6pb2
AbvsHfxmn37a+SqP2rjzQfqI4H1Qs9xUxK4+YGH+htCtDAb9ytz8WaTpR73I+/jTSx3Iz/6sHlwT
n3gM57Pkn/8BAAD//w==</cx:binary>
              </cx:geoCache>
            </cx:geography>
          </cx:layoutPr>
        </cx:series>
        <cx:series layoutId="regionMap" hidden="1" uniqueId="{652E73CD-1C5B-47C1-818C-8A6637AB9366}" formatIdx="1">
          <cx:tx>
            <cx:txData>
              <cx:f>_xlchart.v5.8</cx:f>
              <cx:v>2019</cx:v>
            </cx:txData>
          </cx:tx>
          <cx:dataLabels>
            <cx:visibility seriesName="0" categoryName="0" value="1"/>
          </cx:dataLabels>
          <cx:dataId val="1"/>
          <cx:layoutPr>
            <cx:geography cultureLanguage="en-US" cultureRegion="US" attribution="Powered by Bing">
              <cx:geoCache provider="{E9337A44-BEBE-4D9F-B70C-5C5E7DAFC167}">
                <cx:binary>1Hxpc9u4tu1fSeXzoxsAQQI4dfpWHYCDBkuyPNtfWLItc55n/vq3ZXc6tto39yYvVa9clUpsURC5
sbD3XmsByr8fh389Jvtd9WVIk6z+1+Pw59egaYp//fFH/Rjs0119koaPVV7nz83JY57+kT8/h4/7
P56qXR9m/h8EYfrHY7Crmv3w9b/+DZ/m7/PT/HHXhHm2bffVeL6v26Spf3Dtw0tfdk9pmFlh3VTh
Y4P//Hr9n69f9lkTNuPlWOz//Pru+tcvfxx/yj/u+CWBh2raJxirsxMDE8ZNbhpEpzozvn5J8sz/
67LG+IkpOBKMEIGQLpD57d7rXQrjr8PKD7Nw9+3Vj57o5Xl2T0/Vvq4hmJd/34589/yv4T3mbdYc
ZsyHyfvz61UWNvunLxfNrtnXX7+Eda5e36DyQxBXFy9R//F+zv/r30cvwDwcvfIGluNJ+58u/QOV
+fpHc/CTqIgTgWHadRMLnVNmwqy/RYWbJ4RjJoSOTYpMAqC9LohXUObZU7jLfgGTvwceQXKI7RNC
cvo7EwWdCNM0MGKMMGQgxt9DIvAJN7BABieEGf9MlNO8DetfQ+XN0CNcDgF+QlwurG/r9aNy8XOp
QukJhTShwhAMm0yY4j0uGKETogNgJodrjBxS6W2uXORtE3yxdnHe/ELCvB99hM4hzE+Izs382wz9
FnRMihmn5gEaftxduDhhuskowhgwoiaHpHoLzk1YP+ZZHWbfXv7oiT5uL2+GHsFyiO8TwrJe/GgS
fjJp0AnWOfve9o+KGaMnJjMFRvS15x83mPW+/7LYV/V+/NEzfQzM27FHyBxC/ITIXN7+aBZ+Dhkd
n1ATGohBkE4oQ+x9NRPiRNd1pCOGoKDphqDfbv3a+S/3ww4I0msO/e+T5a9hR3Ac4vqEcFj2jybg
J+EQJwhxTAzoIJgZjOP3eDAD4GJQuIiJGX6pb2/rl7VPdv2u2v/ogT7Oku8jj0A5RPcJQZmf/mgO
fg4UCtUL60JnOmOCQFs5ql7QVbDBmckgSbAwdKx/u/df9DhJwiwPfyFP5n+PPELlEN4nRGX9G1OF
4hODADcGNYkYMGEDZv2tZoHSxTHGSOcEcQT8GVLpba6s9w/Vro5/gYR9H3mEyiG8z4jK76TH7IRC
QwHpIjAXFJLhPSoHekxNQUHdYxOyikAuvUMlr/4f6PH63ehjdD4nPV7ffZuhj/rrT1YycgJlDNJB
59DVX3Pibc5AezExAng4N6AH/cN9OXCpu7yKf/REH/eX7yOPUYHwPmHOrC5+NAc/h4pOThjBHL02
/AP3fYsJdBfTMAklAJyJDEieb3d+7S6rsK4Pf4oi/Hbho4XyMSzvBh8hcwjxEyKzVj+ahp9ExjiB
LNANQrEpBGB01PkZdH5u6EwgwnVg0Med/7UeqV2VAwP4lU7zUs++jz9C6BDqJ0To4ncipJ8IqGYG
OMkg6oESHyHE0QmHkgfaBR9y5x+M+eLFjvk+wz+rZI7HHyF0CPUTIrSa/74cAsOMmwe5QgUxP5A0
3ABPxsCQRPoLXzjW/qvwMQj93S9YMt9HHqFyCO8TorK8+H2o6PyEgtFPDGEQDD/pR3kj+Il+6EjA
sAUA95JXb3nacpfVv6L8v407QuQQ2idE5D/nvxERyBNxaDLgXxLdfGHGb3mAIGA8c9g2M01sEoyO
rZj/VPEvYvJ95BEqh/A+ISqb2e9DBbQ/xQczBqgXIdREwL7eosKBu4GZjAWD1iIYoPPt3q/sbBOE
+bdX/ve07HXUERqHsD4hGvP//Cj+n+NjlJwgcL+EAAefG69c+C0aQj+hkEMHAQOE+Z/+2Dzvf4GF
vY46QuMQ1idEY7P8fWjowI7BiBQctiDRSxd5nxsC9voR9H5ID3jfP9nxJk52QZ7+AiLfRx6hcgjv
E6Li/sYcATVp0oO8B58SdvINU3+PCoccodQwgCtDHmHYzv+2Il4rlrvP4YjFL4Dy98AjTA7BfUJM
bq6/zctHdfvn6hawLZOCiKRI6K8y/wgTBL4L7CpD4dJhk+XlVMxbtnWzr5svv3705Wj4ET6HQD8h
Pv/5jQ7/wYGBwxaIAOfV2Su3ettX4PwLp7ALJjCFvDocgfm2Nl5z5j/J7mH3K4Xs74FHmByC+4SY
XP7OM0kGzDmYlESHM0mHpDhSKIAJnB9DFA6LGQyay7FuvNxnGRwA2++/QfVRGn/sir0ZeoTLIcBP
iMvqNzr8UMtAMwIZJrCf/2J6va9lzDwBK4ZgaD1Q0l4dmbe1bLWrxmSXPf08LN9HHqFyCO8ToPLj
R3zrPL1758+esBTAgQ2oVNQQhMAZMahVb2sZKHsBnR+IG6Jw5O8ffvLR2cf//rE+zp2j4e8i+RwH
K5d3P1qaP9n4gQKDhaJDeXrdPD46XwHmF4GdYwLeJH1p/fTbvV8byxKmv32Mx2+v/u9r2PeRR8ly
CO8TorL6ja2FHloH2PrsTQq8SxF6AqdhgQhwzggcfTlsYr4rYeGhtfzSAb7V96FHuBwC/IS4nP1G
6QJmCxyaNGDTHloLR9w4MlsYO+FwjAwyipqvivI9LmfQ8usx6Xa/dED8/egjdA5hfkJ0VptvM/RR
5fjJWgaW8OFUpQGK/8VdOSJkB4PygBuQ6A83jw97jXlbhT96oo97yveRR6gcwvv/gcp/f6z/7+8+
WLtmZ798aeLNyf4fX30JHr7EcTT0r9LzIYCvVWn+9OdXOM8qoLn8/WWMw4f8NfK1lRx24Ge7tKiD
8PsBsTcj97u6+fOrxg5SFPO/z/n3ID0PL5MTw+CmDtTP/MbqssPu5J9fqXECoggbQjD9wDoO1RKA
frkEXgSwc9iBg2L6krF/f1PlLE9GH87afgv6r9+/ZG16lodZU//59XCip3h92+E5DQonSOGTTA6c
H0F9MGEBFo+7c/g2DLwb/x+qmYNfcjbNhF+7cWiu9DSweWhrV+VpMmOmmohTsoVH7Ly02stmRx/9
y+aa5jLLrFG43ugMk2LaTVMsW8/FpsSZWwhlVKFEMxFZqWZlsQyu4kaW2bzwzhM3tYiT7fRI6rqN
I5l6VnCFn8qlsNhcWEYk32DyQYwYfRSj4DBtsK8M/5D3MVYeGTFJ+TRDE7tuMT4P2sktuX4W9fSx
rdpnTdN6WcThnRFi8O//XhAf3Bz43wd3p4fDbAaFvmfoR3fPU28oI1+fZvxK9Ev0nJ9XGxoodN84
6XPgycyT7TO7oOe5Z9FlIFR8oTl8JS44U9OmLGy6xdUKn5YLskvX0zzexq1Vr8NK9tu2ULUdrscd
p3KspHHBIneKrHw2PObXwal+htyC733Y/7A1MV3H+7i3zTN6V1t9LsdcTjBm1aRyYlJqvmzvy6v0
qquVps+NVKbMZsLSJ4kLhSs5lcqPZH2anvYOehpkp88aJnlpZczSYsmt6qJc41jhZe3yhW6l9/kV
RjJ4jC4hHGe4yZ4nVzufQidceTOzlTGR3c7ns/603UQ24k60H2ep1VrTaIeejAv5TJZlrRrhy0ib
I1/WD1MvWyY1K32omRyopc2r+45bKbGrK57KhEpCbBJI/zLPpbjyajeJtuPZxJS/8k1V8ct8G+99
KodUaqv80nCnc57J7CbtL1Ev88iC6fBPx9tsZzp9rLxQGs9RqdjKNOcdXsS+nUXK92cdd/oeJsQa
fKkzGVNpjrddCmt6NeFEJtjO0JYiZ2wl21b3/dJ8yM+8TZOvyUWvS67LLp+FvgoaJc5DV1uni37t
L7pp5p+Zyy5Xo2UmqtZVsUsWJZdtIINtbunPke07pHXSSqJU9g9NZMedE8QyMi1Debektov8LLxs
ghVf0tFivcpMFdmNnS0nlzqBTWslIjvMpHGHn7xVQaS5mm5rXwor3XgquQ9WZKX7MLV1YWmZmrBM
DelNMnLZ6YBlFrnjkt+ISGbUGnMr2VfbZJDDmoSSbtAd6Wzj3J+zSgZM6qHKieqxEpcdzEQk40Yx
dlo2ksyiXTuvVLoh57iQ/Mp/MNdtvWw0Gd54V3w7hRKWdqG6xmoNqc/Ndbrp56ixU/2UbWtqa4ld
zLKH3skKFc3KWXIrLKgnYha0KlqJM3E9lTJvXVaowW5UCtkhk323pjCbSxJdRrkqN/nc3NSJMxkS
tTINJYsX/S05gEZrq+0kkb1nJXazM2ehlZQS2yJQk11rKnfE1lj4rQxWdaHMVBr9HNs0lOZjpcZD
gKaT2WzeRdKfYCIl7t1oNc68YkaZrFS1TlPVzoNVHClMoQbqjTUi1XW2h1RrWp1v+0jip+QqsJOZ
fhdXMnGJHGfDWZxI0x0DZcyjq+Z+tGbjLLiiSGmFzHzlb1hj+Y00Lr1d/azVi7aSZNV18/GmWAw2
FVJsW08Og9TcsZqjUA7u4KuaSL7R2yux7VbNXbCITMnuxnN0g6zUCqhE53hT9f9DcYaTWO/7z+Fk
NuXwxR+Moc0d9vre9h+STNzoTVLOar+xMjG5JGU3PKzBnvhRGf5HET7cBsQ7HCuCZgc6/f1tqkob
W+Thcmbg/vJwCzEO89Ef9lMdpnJMG4WmEmyvH92TwPG+f0ZH4ags7KpR+AINnM98f1vdL6k5iLqe
YS290cfQs40hi2bF4FcyM3XtHhu1TETieMV15AtqYb7L9T6zPLNWHdPMOS3Gy9zzutnECaRakk9O
a2SyCXV0GrfDZvC1SpW8qh2sj4YKUUhtPhDuVAQXzjTlvYzLet0MUDKSKbFETpdIT6JNNunlKe1H
bukRW8Sm45V1fU2K1lAmC0vZoVaoJMs1W+fTeZOmngOrnGn+OCN6J0eeXzUGay98oyYrkWTLMio6
K42ZJivqF3PR1KcDy0J39KGReai4E10+941N4qfMSYzH1u9VmbWJU5laKYdWannq5GWzQGmMXR1N
c9Zmk2PGUSFpVrma6bWqrypVCC1UfZ9AbmTdWZhBCAB7A+WAy0zUTllhbZGjtFQ8EDekqDSrElNh
4Sp8bqsmXpO+qmWYo4vY9Ogq7Eoqs8nsoFCRQuaGtoj5ODPKamsmYazQmDpDWAaSGpkOD8mfyWWA
PaipWTBYsOQ86SdNbhk+1iXRJurSMuXOgDJHI3Eg9QixVVOzVUSnzGKoh8bH6Gas9NE1NfrQi4Gu
RWPThKTSa1ky6zqiSdQY9TyusT300Zmea4+CwJNlxnRpkJ0Pzytznj5VOfVmRmFCP5vIJuqaVaAZ
qWpy03BIaF63oTHZNIVG4Y2BTEwgCV0NHK2ik5xM88KY/AtUVCqK8RrxYKaNxhkensrBOJ8KTXep
P94MZnFdDLDvuGlRkNr1UJ8PQXYRef4lCeuniA+lnGABT7SNlVHfHH6mvY37kNtTqEWOkeqWP0zY
MpAGIcZ01kFLyERrG5OpKxBGFiVpa6dRpKsq8tdBYVyFZFppGmoVFYA0J4s8yjVXS6g2q/LKjrq+
VnqMalm1/XVWpArxPldD4XNHG/YjLHWkJZdDQZ48Ni76Maug8MWpRLGrxe0oTb+toFGYZ3Ck15cj
dIZm3QECo+cDi5hkMq3wWFhF4Tttf1HQQjVFAM8RW0WbWHQM3Ay11gEz5GnOkOxF4juMtkoPDKvP
mF1NiWp4OaNnZpFBBxWyY5PK8lIVcWnxtFUG9mQ/MBlVc9B4Ku1D5eF7o9MUq5CMgXhlxj4KdtNw
MXWGpQ/dFa/7U6EHc86QQ4tQsXiS9TTKGihaN4TmMmWVudR9n7phmm7GwIhy6XuM2JwdmkbV6qee
1vJW+mw96VaUj/3caKiXyMLorDHD5ZyY2TiL0nZWxx4tpIGHdpmV1bmW+55Lc9+3hjiqVG4EeOHX
E14UUPlkofPa4h3xZ2PXLXBbUxl7g6eKIrM5RuFizEOH1RpZvPxljoQskrACzkZEE7hlw8+8pstU
phm1FeG6knTUC7sPULwcaB8vmLmLYg9I68tLIb/JujRb5GGaLF9eMQIRv/7UkUfIiGg5GZmhmI+R
Skva2X6lJzJoEiifg0i8RdCSfekTzSGkC+2zUCWjRJvpvO4V0EWgAMWMW/Uq34pUhm7HFFBG745c
TTNyFxV2bVWrZDWs8C6JZb2sY2UKS5xNmoTaHd+NF5D75ekQqOG5crHdAUM41df8TubbgEt0pw3A
loJdfUqdYdUi6a3zh3QJlB1JI5HkFjAyb/myvghm1AqpZAzq/IYVLqslVPoUWymFiVKosXpqVbVi
a3QmYomBnsZWZS6Azna+DBLJ2RxvuQUEH1FZ3eFajewUQ02gFgOCqMxIGg/8jD/xebkPu7tgsuLI
oo2iLQzsnkvdNq77U9KqbJSaUFkMrEfFjZWshcuu80sg8v4Zl8M1c5mLNqHLKsWgiWVANPTn5H6K
3Ezxh+k+miRzy9rOCTBtOUJvgpZnWs2ymeESpIrTLcmwyP1F0kEBFYpHa5ZbleGaeNnHtk+csZ8N
3NGBXfW2Xi8xnRsRhGNXzVJ4Cq2qTkItNZDMqaxLWZR2OMiCH/i5ZvfmmYHVAOFtS6hNy9Tu7ZA7
gSZZDwUB+omqMjWUVg1zWNj+TdK4hWUAOV1zeHIdSGgRyeqWFK6OnaxX+ah4LBNDaYE0NmTBwzn8
tcogvFpqnjS4w0tpWv0tzHEM+TW6DZKVPiMwH+bp0DqkV1Eg084eNdk0MrTDbQ6zBexyb3hKr5bV
Q14e4CllPdgolgOU8Y0wF3EpQYWY2XnfzQdxp62hhIm1YSzMO62wuxksi1SbwxQzX6b+BVvTp66B
6meDJGuKRdUFssFqAs7IL9k6q2QdrXm4NJ8MW9tO194G9FN9V6Wg2s+by6Gy4N7+PVDf2+y0mHdP
oMmyWtG97oRrc5Xu2lwhXTY3/VU4qNBUYg1pE9tNPuO9MjOVXxVOdRGA1Gokv4MM0B9SEGuR1WHV
lgAayE1VXpW+TS1jHV8ZQFUni+ClGdmisD2ruumY9PtZAc+/gOdF7YpEBxkHFEqzh0YyJC+rWJWl
ZKVbXuFAjv4cwoSP7rqzHN/mucq45PzUN6wwtqNYwSQyEJLruFLGKS5ttvQWHBQoB10DSDnwGWVs
AUCZhbzrNr72Jzc1lRm7SbvUHmhmh+c+nrWTMoRbAhFbi82Y2miS6bAa5t1pXMvcd2DlUulpsnSr
ZRs7w6JZxKvIt4DZJE+jUNEtEqfJqZfNQNuansqAbGfz/KEqpQdqTgbATXzJbmFdjZMaQtm1qsql
NiNQM9qHyKazrAZlHsyyQTJuxbeJ25gKyAAIsN4ersNCxpvG9VKl9Vasy7qTWqAIkRpXPYclonzT
7k9LEOSZNa0ErBqQqOAL2Ml9pYFwUYOhgi0o8mwRx5edCyxPXHKh2pscGM7gcqXPa4VvsUNc8ypx
wcy5S5GcoH3Mk1Xo6FcZ+Ao2O13m2J4u+tQezkoky7NkC3rmrnGieRgquoqhjPlWYQko3E9BKP1Z
uqbwud0tdfk9xLAFpcuzWbDo3G6SfgFRJ6k12WKe59aw8bEaK4WYk+UOWnvnTSkb1YKqK1RvgSxv
zuuNdlcujYsWfrnlW5HL+2BeLz0wUoAmbL3BFi2IbTV0F9HocHeCoj8XjnggdnoNLbQ5ywKJTwcn
X/vr6nHS5chAXcWhEhtNVxTo1lXx0FrGCiosvdTX4VW89GeULHx9QUfbGyUZ5YhmSXxaNPMCnZlb
umIX+XVaSyCY8N/IZL7lwaozZtUTSIMADJVqjm9ZvZg2IOnW0GHACgGNGD40QjZECt8OIFmZxVqV
UJWmVuEtYN5Ti96WyyyUBbWrW6zbug7LgK+NRlXYYZrbebNAmw3YAZy8wIFY8niLhtOczkmkQKR2
4Ci0TrYCW6XPgSycgqrET3X5AKxClFbenNJtcKlJnUvs8C1xxQUOrDKRuSl9pEgsaahCu2plNQ+I
pbdyOA1nITACsS7XVQANaV2aCkNWPneVpc9h2fk302O6filz1PYX6T24K30k8X3qz4AWCXs8S918
EW/9cKHjh0BTEd/6/Sq874F4JcupWjSBjJolL1pgvCso/u248OOl11+2GFa69iy70uXMzqMzqD9i
HEGCXcaL7mK0g0d8owkLFEG/Su7AgdBv8QYMkE6XeJPMJ6fc4kZGwOe2/j30JSgGur4TndOuuk1+
HtbSeGwcv1bpDUKKC8tESsAE9DKCVgb10Qcp6EsT28nVUFz5HFi4ig1XQG/JHWgqGKrdXXTfMBVv
CPDS7XDreRdaCG6YauY6rNiIWEZltfbUSu/e92UcywzbxUN5ld/n3im9LsLz6IwXS2HMjFl0dyCe
mhPuhlzSRHahVWEZL6LNpM8maBQ3eFY41G3VmMoADJEZcps5yNN2FcZWULklcdo9N6wmk1A2/VKi
SLZ3/AJNa+8imzHbu2v3TSELYAGXXS7TROqVBYnir5GdXjGkvLN8S5V/Xpymk4p3ZizLZ91p7wvw
N57HRboj+jYNVQ2iboJp75Z9D0taJhfQ88KtUONZh1wjnDeL0B7vaWuVV1DV9RTKpPLBG1vHy+qi
KxbQRfQZvzbBpkyl2IChtNMdtIdfsOH2/nwAnxks1sH1IhmVdoKVd0nAvVwa5wWYJYETJNt0r0/A
Yu10bzCZxdtJLGPsaDbPHJ2tfVl0Z50596Atjuiegt2S0IduQiBOkKT+7WSmVhVDg6J2Xjs5pF4I
wranUOl6ouK2shKgQGVYgVC3WdFD0/XAVsNE0tUIAv02y5S3qvTnunqsAqs6g5hG6FGd8ub+HjhM
tqmAJGz1THq+SoAlLFhjV5UtYlXcRS1wXEn3HsCYLYwY5Idsr/pYwjoOLrvT7ok99veeKWNfTQ/l
HlSjqK28Ut5zbToDNJoeNPMCvGTjxh8k9CyUKeyyxbQarfQ0dVNgl1Zvyn4dA82oCjujbq45uLOK
ZdPJch3aE5IjdugTmgNFDN0qVf6SrsoZGH5QXkrbXyd32Txyg0HVD21hM7A1L8tlXqukl9ApNtwt
15wvkTvsuz1fw6rUfJVeTqtglT2KS3/TrNJI0gcxD6+r0w5WgSfL62F0xuwZT2ejIbNEgfQao3mW
y7ByhkfG3QK2KQRIGelzWOhabQ1hqquO+0TRYUTLiVCY56E0/MUEKjaA41HL3k/wcni5gFGz6tJG
c1E9VnYD//eYbA9XX/56ed/LTy/DWO9DIY/jGopyi5diCHH5+u6cTcXCG88Sv5n1aRRsa4Qt3xh0
C87QyTCAOtOUNbU4qojNCMxXofuDmxYmtqIhBS7PFTOijR8MkNhp3am0wKFlsHgbimAJ+7vwbKIB
55amyOk06CATQ0J6WUmtJi5iSbo4Bf+IQPEwcyckETAqjTWONyK7ZryScYXAjBIG+Jxe4NtN1Nzh
2Azssq37C5wGMkyzxCkJOOxIAOFuYGPLKr1oACVcXdS1zq3c4zsSUGhcWmH5o26xpPItv0qIRQSr
7D6pwDQnXuro4RBch6FjlJQqLWLYCf2mUp3uVU5phAlQT2iFeZk35yWwI64HlhARl9Xgg1gbKMi1
ul/SFvp6EU9gpPB+GUTJVvPKSXUIe6ug1u9MOnVygvoQtXEwz0ZwMqkWnRd5v+AFWzJoTl5QLjsd
WXhKGuCPwJD73NsmoXdP9bheNCQDs34A+RxB/asnw0lip/fzakFYPo/9Jejrs6ZAiUXoBJY4SWN7
DFNQIiOQirShc78XV0HKAhWFrRN0fFEz/9Qrhlszzsi86zXYJ2vMMy/aJW1VLTyB97RIQJZ1fLC7
MYpc5IXQfzU3amlyRzmIFS/uhJp4ocl0aipb84bzyd+mWWbcpu1treVIDai5y9oJ7OXeCiPvsjSe
sVZUUveT6y5IoK+W8QCemnguM7bE9VBJTfPAOcngGdIR2+VA7Z5wDaTvdKM1vJs1gx7KEgXPk2eA
jQRqiPuJFfRdMPPAyyvb6apklM/aSKtVqXHwvs0edhj8/mY83IwQUKd4VER4KTjQiSGrSdhm0DgU
C02FEUGyDsgMFWBPh7pwp5jmKs6CRlZk2U43fanddFmwhq/02J3QwW3s8pumATH2MjaNjGfE5zEu
oFj3oN/BTwvZAJI/4ZvERKWsRnTZIHqbDfGsLW2zVRoFel9C1xkncQ1VOZAt9+EJ2CP26pvc6BdB
CoK4yICi6nlzlZVaAs1HB67di4dqsHDoPVATqHHYtUuWA2EuUthBoDIX9E4k+LZqwXGMKWxgNWGv
4n48zbvW8QuQDCSALZSoDJkdJomLq9SfnwcGbCrlIyi6OCjdHIcgZmokScm2YmTXWtSDbGIV8Gl0
Fxf9QzRAp+GZ544C/KC0mRths6hIm8FGT2dIGl2VZp7ISIeSkiBQy0Gd5FYQTnaT6qNdjqSZ8bA0
pchCc9FhaADMv2wHGrhMdzvQpVHTIYU1tB2gTdW1aJQWXnpBtDMozsB9YrHNm2ZOEj129bqAvkiE
UHoHvoXm69m8LsHRC2EHEUqkrY+lkJXXWkiH/Ta/LTZcZNuwr65wOR5sspHLscYywM256Osa1lt/
ldImkiExQcmw0ZSkhm0Lr1FRn8N2MmL+rBjBgjU1p8D5VoephdX5f7k7sy5HdW1L/yLuoBPNSz0Y
jBtsR5uRmfGikTsbQEIIUAPi19d07O7sc+reUfVaLx7hyMgIbEBaa85vLofDcY5R0pI5VjvLzWcm
e9QjPbwYrOHikk9vUYYWLRjY11TnsK8Ydbd4EAVrsle7sMuWqJKGMa+ywT9IiV56tW24J57nSsZd
+DDCB/R8aask75Jdn0YFz7dmF/P1hWUTJIU+/zb16FxlKz6tBjuSxblCQHreuVVvRcyn2wiZQWv6
s03iMrLm8ygZK5SL2S7pGduPDsaaH69nZc+ZCt/bFYXsqL/6Sd0E4w2+xnFMJ1wAWv3MVxj3QpW+
mlDgD1fpImgzorkWzzIjJzFNL36e3dZxPtglgdOm/eUk5vnH2J9z539rGoHtdDDeLus2tvNUD7Ep
7b9yr1Ic7u9M2msvbQh5tEfBgxbHff2WuNwVZEJhr9qpGCx00sgLL9pAFZm9e6+aLc9dNqDwYN2T
PzcF6Yk4RhNs31WaYpP5SzMzUfXGYWPl41Gp7aQTe6Zs9ms5e7Jgfv+8Wv3VjmzaTWJDeRI2aJZR
E4nBPknP+7Zas3dt9NDYoQY68bCseYOzYdRuY2glA7XLvHStetUmRUzwNBHhfKTcP7QpeuKhaRTq
qD4tZS4+yXXBt0bIavNi675tPvnpWippC65IcJiWvoe1ukD9teFBYTXbJRmH3GGjW7CFb711yaGL
udlt/ZmQYfu2ka4Oms07MT94Ehlq0F6Pn5a1RxOd6Jc1goJLl/TJ4DotXIwFPswPUax4mZkefRO8
1iZGW2VTclB0rPgUlbQbj1HkHboRQl/U50HRBcMp6sfaZt2Lh9f/1kE855J/4SlvsRO3qBaxkQVD
xOG2Lf4ptn7t557chZGAhMwirFNz3FXtiMY+VTMaTJpg2/eMPDGGvmPrhsJvWFfRwdoHvsqzZVla
JktjcUryst2WoIrg6xQOAlDchWgNE/ct5jkrFoxtLeTIT5sfHIXMTjHTZp95gbdrDecQx5My2dZy
AbFRLq0r+BaqQvk4/wndqqhFX4ahD0lBmffoYi1OZIxZOWcDWnYhq0mmw4Et4a9lspBxe1Usr9bz
yT5LkmJyDK2DMlcVth2c3Xa/xcPRZfpFiQy6pp5P1GTHPu2gQczkaRHYcsfNnLo1v3G8RUVH08uY
UK8cG2w2MK0wauhlcgp3jCKfw3Ukhc/FV079T8vcugNJCIy6/HPqNxD67FqRaKFFlytxsk3yJc42
qA7MKwF9c5g0Q7oL4rTC6V4qGYRftG3ILkmgCWR3zZqE/fPmeXU7bi8zhwOBhZ3E+2DEbSzi5TUb
JCmaLPhhhJmvMVMH6Pjjro3HqbJUPzfqJPv0tyTs/FINybkR7heTTVtlic12FO+QjOO9WaGvBR4q
ti5uwyJRrphW3NXp9D2dJuxsCS6JVlFR6lUlJa8CwacitENQDGHwifqmuViDRiEGHSGpsUXPuhcu
mKlg0Jgd8OljPsHK5hYIxFZ1Pc3LFY6GW6BrNDq9hhEqAyxs19Rf3c7kT5Rilqx223boBvtgo8rL
QvjyrYkO2zzEZyWW+Pzx1b89XXvpTq1E4zrx3zo4Q/sgmsh5ydp/ffj4Xja7fN/5zXvDqDh/PEwW
dwAWrGAvRlRtNAi/+kZGZ5UM34n0VZXzPCyt7/k7f2r0mbQWCl/boCkN0MiyLBrK1Xp7QFXQNHt0
bs2oz7Zp5CmG6kR6cxdx+z8ejBufPBGl1ZZ7yVkxNw+7kMj0HLZR8vvDMIA/0V/zYE3P3l8PHfCC
eCPTialEn/v7gwhXHM5kdJUS/1ksGVSxiAyPPl3CgzWEX/qJx4cPt/sPLO8P0ul3tOy7HN3cNe0f
c5D/evq/EFe7g3HqY0bv39/+51P8jj9+6Z2n+8eT/4D7/iTZ/g3f+30K83/zj/93bF+G6RX/Yuf/
B9r39/C2v3nA3//Pn1Af+S/A/qDQ7yGn+1gfeP9/gn0YvwACHWwfIgO/j/b9g+uLMEArSkIC5i5G
C/kx3OQPru8+PSAGA4EsFPl98sn/C9cHSvTf0AOMsb1Dh/dUL7IJGHPzT/SAM9uyYMuno+VYVTP0
P1tgJ9zs2XkhLT13gijI0g7FyC7Ou/HsWUjA3TQcA7uspZhSvWvUhB4kEE2Bah4eaUx2MjCydDyF
hMogoVZ+ii1lVLqpUZSD4ZIWvZgNwZeFulZiLnreXoyCSuA171kyqlITSNMqSUzdZU1TRJ5G4zW1
33xMiTuoNLktxIlTN4ZwEWJS86QcWvhWZMuafefkTy4FOCZFWJXhJRbogvZ2UF/ildzkiJcFF342
PcSZOStpbA7rOoGrcUlW5G365iK/2fOW3rJo9vbSDnw/o3zc07kdi43C5BgIdHJCXiTra7+BcucZ
CKaWtluduOYwwOAfAUhc54DQvcty6OTrKTP+dkx9PVXYsR/DpnlPaB+8ZB0qPp5dKBPzWWwObp17
NZKCvMFevNMtFH7gFVMRM9h764R+amv8rxtsbSznaO9C8rIs4bhfY85faJN+7eCi9NdoTsbTolW7
n+Pg5zYA8mLpeAv6EKAVDAVU6aoMhYPXpLp3I/dd44UwPGa+kyJYC9dpvU+Wvcj1WAkBpT7RFa6h
X3yBSRKNZN3NTL+MzRhBq8S5r/xQv4kQrd62qqwENlC32DEgoPwgHozOgUIbCNrwabbhE+EGiFmO
gmMxrUXFK3fVQ8vD28yXpfQb/gu1bdlDV7J+hBJZiqvpwIHGySulUNdTBQ1Pza4mY7dVOZt+BJKQ
HZlcWvIkGQvCxGOLP5REK3STVF+1nKKdCcOnAeKqi9ILteYa0HzYtevwYjsNFZr6WTFrXawLPLye
D2BYsCXyrHkKM3GRTlyI/9s8isdx4ufVm7BtUAqXiOGkcNe85wk9uTG5jR4KVn7qo+iJO/4+ESzA
qZQvhot9mg39G7e0WHeb0GsxRm0LLd+fS5F6R+M7W3Son0b60JjpYY3onqbArDjFK7fQ+hKiw0IZ
WM8iCCphQ5g8E8R5gwqicIDAGnh7Yg2L2cg7GNdAb8U9DllyPcpliatkSo9mnPMi9xb4Tz4vGyHh
IKzRcIiGHgDPhI1l9N2pY81rEmQr/DiYJK0vfrHsGU58rZZs2ss8eKCxd9YNbCszp8nVZS9oYpeH
ZIYS6CcHaFkvief0MwSDKrcTROi5fYvGHsBK9ysISyrEcOoXcqTZBn2f6OlBJfmRuRfnIrXv1wDM
C89eTXtN+2Te95wWcp27g+4hjPr5KAsl2CWhPN03ID12TECORBECUR1wgeJYavhsu9P429wT+khu
EcrbMySBW4pFpxrva5vXoaqQFJgmDT67ZZVV49tn0aVeGWZQw1Mm4A6gRtVnNURFkM4z2Cs5lrG3
KPjF09Pk+vUSbTDdQmhru0k7uC0RaJKhG+ODkA24PofVyfbP2ZTHR9H5qAKdqiiPYKMZvVVx6z/k
dsshrEFxgVFKu/ZFthPcNXA0SrcT+mvxq2c0OOitGSrXBt/T7uwJwBXLC1XsaF0EMRbVL2qkPHhM
pwAol1tu1j2FEav1gC48itDYjKCpM+p/Zx2UfhGSty0cXroGFpjFrNqCGJrUSQy1h602OA2J29tM
NJAioFP3aMbqMdxEteAAoknPdWfCuQ4Xhs7G235YvkJCd1Xk1jcG5BlrA+MwibJD1Gh9dKZ7Sle1
HvJA2rsOiH3jjqMAnGtOo2nKVLzN94U/vCMlfrCOe3mXUoXv6+MmuzruIMpzyoCP64lfSN8XQePa
U5/Zg+QLOZhsWbHoYB11ebcBZhtm6L+oBkWkfoWpEruRbl6t3OTVXa/IobHhozcQUg+2GwvuwVhv
+0nUbW/8gjP8OS9J2XFYtptmwXD0ZnmN7oJwFghS4q0olwZWVDvl/JIO0eccahq6sjSvnZ3QfOXJ
FdI/gSPk2L6d46TsdJz8fhTz/VA+jmfafrUpKLuPJ0Iv6xEX2u9HObR8rbnR3QEArtjG8GzddGev
P76cuuSU6TeSy+3cJNGrxMTh0jPt0WGeTTXH4dMaAYKBdG5bHp2TVEXnj69Qi8Nt9NBOa0b8Um72
lyBTU0kHezxkX2yP79KkP/RQ7Io5BOfju/ixGWJIl/l27bW7G5bDcAr6pjAmXQ+Lt12nFR7//9d1
YxgEORjVvzjQ/ygc/56Q9Xfh+Md/+qNyxHybOIDUjYH3qBHvQzz+qhxz/79izCrOCeKmfw4m/DMS
kmEuHobiYRJLlPjRRwb1z0hIcI+E+Mg2YM4RqiSMaP+zNv5H3Y4czB/P/zUSggkJ/ywdUX0G0f1z
RDDzwo+R0f83JndavVVPvQpqjwYvep7klYI/O8uIVBKC5xqs8xmt0F1P0D5Ynm57mCfX1vkW3D6e
mUBmZ9HnT66f4yfRii+T3Jb64xlZ+2DnBa2oINF+h1HxcwjVXb+JL+0wR6DNx77kA+3O4ZLsjWtF
3XA00moCB+MJA7+diADi0TA9r6v9OvY8qdME/f6smodwHqJPlEHn9FZfQZ/PVoyiEQ8Iiz4q7a3P
Q5p0VZJQ8Dm5DwN6NoLWmq1H0obqIQ51cqP+AZVO8xQQcyd2oC10RGkoXkv7LdHTUax2gRZh/dKt
wfAycfAhjmYhSKMhPumW0h1iPfHT5hsAejR5tDT0XiBMf4uIgoJqY6yrxMNBT98T2SwvKdp3xDZ6
UzIhd3IK3Xvj+2ORm44DmSd2F4tkruJwrXUIWKlHl7d3zLcvohmPiO/kl8zcDfOWixO13nbE6QOp
gATRLXPA5yFjkyIOWHvJYvswxgSYk3anQHv2Js2KrbIZfrrApBezKARP4EmjmJIHa3mKjZb5DzKk
oJjmVhSdhczVdMpeEp28JH5LD2EsWAGTangYZF/wVIBs0u4oVZddFrWehzYihYGXUUn8+I2lpfWa
+bELfw1bAJY3R2NRhl6kIIYj5pE1yWOy4bS0pHnKFp9fRWqfUZunz2TRB5eE+hZPzbr3oh5U20LI
EzT2gyWMXVvtvfduQ9xB51NN3Z3Omt4aoWUd2G0rWn98XqZ8KUgq9c5ZntUrT0kRril8mKxRxywM
9hkLeRE7P3hU+boUCxSuQzpQjtLywQTjghn4fy0Q/6c77t8w8RBdWozxSjnGyIJSx6Syf/ZqmTJL
T+dtrpck9faWomET1F4iDc8+MN1V+aY9kah70W2DTbtTX2PKFJh8tuwCKLb7//l4ME3o/hf/JRaG
I0LjiPmCGAiFLhYrwT+PyOv6aITk19R50y6nHvpNRQgqX5Rmzyh045MPJxH3JKjHzCTvIvC9JzqS
erbBboK4/VkycB10CmCWiuxx6vOt6ARt3pd4uSSwbEUslq8pzttORahE8+9jThyqrtzV1jBRoLqA
Twfv8TCwjO6ZIjujQcZajf8hZXtN+qScZO4qbfAfmwTweZPnMzRItZzQwZhdnHowVInZHlLHrhCl
YBG49DRZ5IWG8SHo46RubdTt/UD3BZub9Rb7Jw356TfPbgTEl5ceEq+9ApZmr43RFxe0MAxpmhWZ
b/We8yA6YczplXtBc8UUYF6EI+0LM7YwqefhJXTe+5I37jmbgVDO/hsPWXyRkTonoRc/bjM9tDRA
jIMtWZXnttRsDF/9opV8QEu4+qegWZ7BMLNjq3OEmlgfn+J2PQVeKo52+SVopA8TM5+COcHN3QHt
nCLPlipvb26AUGpSX9ZNgzKasXwfia9CaLTRy0AgSeW61CL4lmewWCSI8gM35nOagPVzmvMTW6Zy
FHl/8qBEgqDS97BSW3pCbXu3iTpWqKYy2KDHmUf2aUjNXoXDCYckjzC15n3GHdonhQTVtKyXdTMh
2p07jmQmc4TduwsDIAk5sO0O1mah260IgibeI5/hCt9LL3d6ubZzf8xSpeqWw86zhJ8C9H+F0fNX
DCj3kQvwEbdqkuQQt2Yqtd68Aj3pAk4bv5Td75GZeMfNhx6gqPts2w7lkmOVtjG4Gu1yWU9xLspV
hbRwCs1hPuZ7jSZ0F7dxXIebe8VrethS+hInkBtY3NmrCpJbv01Z2Zs1uPVxh0OCx5beBU7douFk
OWT0kKKhCcI3OwHZ1bg7IADQtALfXSSzZkUoc123vn+UWZRfCE2f2oTxii0RMLdepLuJ5ndesXuY
YY/udPZpIrgG+hzeYBbRbyR33aGBzzGPQXsAcn9vJl884yHH1abTNUava0TOn8lQtAlSCkMu80O+
2rEcohnkpUFpvcZo+Eb1qnSwPmcISaUedgCqPHd1DQPksQ4nL0ZgDwr3S7QG8cNmYLNtQP6i8Ls3
hchXbXidvKOvqI3fJBlAbaDjnL24209MyoubyxG6Q6Cm9bGPMxDIfLiNDNEMGvr5ng7dWwhTorDJ
iNuhBWXPmFtBh2xgqx3oq3EeK6mDHNYlrFXPdsMB450RQxkHYC6UV2LgbaGwS03rTGAn9fNx8u4p
rf4JNYnaD/iklDLvwJc6t+b7TMlPjXW/xSNiAHHUPLIZELue/O7Q4UPNVnxg2mGK+/fciy2uNaw8
0za/txC49rb1woKQ+c0O+SdlyN3u3cRhHby4XO7vg5xJ7TNvLbkcjqzfwgOhr6n5MueWFSR41L6X
owQC+d8YAHVrpLMyT/SeJeHRLH53kS0I8Lb3gC2N8fex6+Nb9F1soUTNADp1Wir4V7+WTuBaVBSZ
i/YHPrgq2ef3m3Gg9LFN5iNMTWh7dukOpkPc9L7GjTzGzRCjyFBpdBnhp9VOd8d+nTzw5GQ6x8v8
Dh2BHT1RQKsDv+Pr91Eg+jtniPxuE/hZBsOLO+ZBaCIRPCHcZGBkzi5Mtv24MIAJy1AR8Uwo1Gzj
I6a5QZrTiERUH3ekQCSwda28pel8hnI4HWeVzkc7m5vc5PhkZ1o08TZfRje6e7897bFxJDO+/CnC
TN2EMVWQGu9Iw/FG5yB7zP0mf8wykJ9jsyhYD4EEsWcuDoYPjg3ZRYHmaEreOwctKqMRf06cVyNb
peq+QQkru/ak89EVqYCONXnIp6BsfqV9lByRLamifkNmUZbT1IVlyoBrDM0QXikkUfAgrQezymtr
nrETYsZ+PaBXRfAz/bXctaZW862Ms86HRBr9TLAaH/kKjSUO1rhI8iatyIKfQFVCC0YJ2rkmI0Vk
mh8858PTxLtgR6X86tOYnefIPMmU63rAYnKD8BGiR4fG4Y06uKB7OPUQQk8aLWmgdL4fGgh83pLc
5HDjfsdOyodQIPqz6kO6X2Ina40xKlUS9d+8zbgqTiLQSlvaPKZNfnWdj4KsT9QFItfi+E5jM3pA
7smVrQpBSfsTbhMDXXiLBoRbhJN7CU968dvpmmGYXqGa5ZvRSPhMGjchUAKY51Cdof3qS4I1DSIu
4E6Cd6zwrVsqRbUqRdZig4gh7k0RSGPPw80YexNBpnTuQQpB7Bvoai8AIZ482aXlx7OFAzmJ07E7
YKsZSo0t9qUP2yPZNv8Ima47DAMkHwG0DdcYL32LtTxo1hMzIX0Cs0l8/4BxsfSzGE1UoMEXlV79
B99HkmJjYb7fSPatTyFxWdeY/ezQllgFE39o4k9ufh8pogfyvsB296XWNEiJJBsBAYpb6RQY9yUS
W3sJM2oR3gmqRYHAbhgs3mQy2OLhGRZt+6x19pP32Ld56AWvCqaPyVE19ShpUbfMPwI2FpiyEtzG
KHjF4UC+4N3PtfE12ERyisCM7MyaiEPTTJ/UGNyNaG3BuVF9WCa1lfZ+2rsl7G7bsr7xxYwlliK/
W/YNYko3PXkn6AQPYJ9+dX40Hlt4mT6u1djz56e1bW9WwdhGoOt7k/Q14dl0iABFwL464yYscaDr
HiEgkLqMVX06eM/YuuLEBYgZ+I8+lt1jvKm+FKu37WZwSCeSi69pP801BI+nrUXkYJzBtWarAUgp
zIS6c0QXlq/PnY+Ac8CwWES9yXfcS5BabeYqzJvok0LOKZ/BOuVSP4p1RtgtgVPdymmoPx7M4P8A
XIEf91o0YHPj6hZRWW5FzQyYc4ffUISbPRkNNMdb77moFq/kuCIRd9BqsIVOiLz83kDOXbo9A4fr
OnKHO7EvQ69GYGLbTNmhGgRHRWGbzFG8p61Yj+2GNDnLEJGCH/vQz+1QjYvWZToCrA/HlRXCJVDC
RP+T0iQvPGsX/Ci3wKfa+AShe9utod7lnRm/flyVomlAxy7thfvkIR+n8bGdGlGolYxVSNbfWnRI
BdOzrOTsh9WSo/KGLjpWAEY+AwZMi6VjaofqekR2RQaFHZL4G44Mh6fHpWxQ05cm4eLArAuLtXd3
Snw5p/elX2dq2DcGpM0Q8pPMlwRt6FgCT6HYtyJZywEwbTqMCB60SPw0DFMmPPEb9XN1A8Vh0gQr
WHZyPp/2EUdprmzyHHkdAxLQ142Xf19N6J/jufsZdwg6rG1crwoKdxCib7BZtmfQ6nfrzPpy4UtS
5W3E3xfwbr0jWdHA18Emh1sZ308OswZohQwpAuyRB7aQmByBolNkbQDHOvwtcKhymhjUEqJpezOC
ZO2gC+6GLgfD2NGptC2S456P2opkQAhkkmBggA37/dRmTzQGHBQvuTgoZemFvGdY2W7LEDxHECK8
ADBzT4em8oE99ETKNyIRlKGDj8EKcxo9rOt7qPt99CR1kh2dwIgKuYa3HMkUIjxQ4zGIoUBMVTej
/MBeEZ2/p8Hq33rbtGWcT/DJEqztodlOnY/imibNVwRR5xeuwxeduYMxoCgbt6SXCG/WHg0+iEzW
INbDEKdJGxYcVBz/wlnpztPIkS+TIC6b+RRvAYgEAxAhxDiaE2nFk5nYG+1kAudfk4Il97sgT4Az
BVgAcjH9RrmKLsQgb6pioIWcuZs+2mHIrv3SC9BQeXT0Z09dAhJepaG8xoF9o+uWPhEaioPZNJrE
kPhXjFuzoF1QWzfxo5Y833VqbvfI5wJkFF38hir3BdE9m4bzaR30DTUAvyBVjiyFenBBBLCbcPfo
Q8gJ0qk/jx1kpnZAdA7XJvr//krEPNYLyXkp8rUGjkquAUcM8aOaG0KaFi1rrj1F6JIk6BygEmsE
L2S+F36EtJtT+cXnXrGwDDm1+8MG5j+O+QNtA38/s3DbGy2LLJU+Iltoalm4/OAh7qTFomAMUVut
pPWel8HIepmVPai77NaNd+Fry3vUChBv8hmxRBQ8J086WyP6mxU04xLrVNLW3cq6+uOrKRAltR2A
rlgn5ShBiLaZnC6o0LJjFAQPXeezZ+iTwwMxAh0aFgIMspAIpuB7ZbqabxFl/BH3Cn9c/Ra5DIPm
cQx5lTbh+DDxhV5oqEGt22BFLeq1fY1Sn9dDhs1uzhiSQP5Gz3Mf5MUSapWhRGfft4RBZvYG8QwB
NDgGzgT7UIPulmA3J4TC44F+pUaLi27vd9aAPGVsWHY2BG2ETae1iOfQe1348BmVrjl03AEVEdMJ
UVRR9Lmk+2ns3EMgtnnf9LQr7AatH0Be0UQrR4AVeT0QilHh5zOMrzyoszbEUIm76OWt0c2u+boz
Q9IcOtN0r806kPOgcSxe57evWKW3i5PNj8sSd+mLP6XpSzvNWBKCITm1jmCkQ6rDA7Zx9iQdLzoE
5Wtf9uhUZqyNjpWQdad3uUUAqgix0MysPHidCB9NRl8sOvYKUzvZsW+NV7hVeifOAUndXzSLeCWb
fEC8CcM5sjm4flwrOggQgBRPIKbGx3HsNwQOIEKOYcLrDVJGGVMEoBPb7VAn98eJ2ocNrrU/LI/o
vjCXAnhzwMD9dkvmUC+nwFzjBmWw8q/t9GlL5+0yQw24zl7yTFNUaRMg+lh6yMbB7bpMV61/sq2V
l27BsoSPCdUQ90JsvLNghxmlV0m6Lq0loZiJkZ8MyZsrUGtAnAKOSsjWgmcw/lZwR2WTwf0cG7yk
oAP9m0ucKZWpVziU63FeuT6qebvB5NAwcehyFZuhRRxO3c1TGwIEQ7RcI5+NoB/vU2m2BQHDDjTX
ZumzMBAjeRzPxx4LOnZbfz20W/BzEPkIyxM0X9uhTept4B2oicqB5aLuV00huyI5v/Q6rT8eYoAN
h21ZXogN09ouMESsWM3xowDJvPm8NbMolVoDpJM0/vgWnCQMsEINAMTB4WK9CKHEsKDctuXnmA/P
K2iKZUB4DCvqtyZSEtUDwjEhdqgq1xmits1RQfTYxTbKTh6B9uOzNcXVbbsqjsh0pAyTU7h6y/vp
0zz6VxMAOB/ENUzgv5MAkXoxBMGVeF3lr156xJaB7J/DCjpxlT1uukeI1mZPJs3hqqUbv+QbEq1Z
F9XTPD7MLZH1Oqkv0Rjg/s6Xa9KlfUHXBvHbeDvHRL5SwauPRlIqgb7RiC86g6CjFJpbTyAFGusB
6DdevnJQUmUiv3Vq+ynbbK5y9dlbPwYSpKcownSgxp8qkHlgmXtMl2Is2Q6b9BJY4PC+NnnuGpXv
cZK9AqH40+j50UV69kkPbXclzfCl7bwFlWf+jdxbPECH/b2UXod7ng25+BqqxpzQkmKXPw+1Igs0
BYZePZ5C6E0UF63AsCC0vBDzYNVUWGhU1WMZ36GURqClIz2SGOF0QB8XVtnYowPsvb1Bpfzpzguw
AMxkIiP/tSEA0dWIqOw8Sn//cf5RurmSelteJPH42bN6OGQh7OGst6wCYIe6OXpzAkWYE/3NQgW9
4LMS0N034WXrYS84hykfY6+iqxuyKjBLfPDyIUZTgSZ/5gSaSaDGi4eJMBx75UPr9gtHGA/vY3RC
Jbg+qgE3ujeP/5uyM9uNG9m27RcRCDKCTdzH7JOZklKNO70QdrnMvu/59XcwC7h3l3ywjYMNCCrX
LolmkhEr1pxzrGPQOASFnfnXaDn1Q8vK1PZeeTDpdB6H0Ah3kRhtP5+KvfLy5EQvKcHtz0LYEFWl
JCBh1BTNzrAL+E/egCUkoFFZxfLNWQ2cU0UOPDGiaBv2LsEszwpw7h05Joybusnp1IESOMUzF0ey
vxd68Nug4C6EdDGpdGJ/zxSi8DwORN9SMmdIrC9Fnjb088LPdmTbfLQENuXq9ulK4nWqDX5iftpx
HmbPEnlzAt4RbLVdTwRhaHNtaLYbaL8u+65De8mjM/zLBXxwNbLQeO0Rd5wSN+C9mdIH9Vdkj5dq
Soc9Gv9wyhe8fXljbWenSPz8sxPRDQ+5S8TeKK2UU/6UDbSD2SIUKDldFIbh4sbr8p0ZVSe9CE4D
biFOURiQ+ijNG274aOfkHuV/rI7Z1BI1d2jbOIr+Dv13wBh1BIuoGou94bynIyJvixK8GS23eB7G
GvXe9qm81CELkmEvhnzc3q8+MUkojzUsrfJ71A3ju+7st5KVYykQopLgQc5D8SyWcNd7sBFkWhND
7szqm2eNAAd0Me6LjITRMIQUU9ZbV5n6HKouvkw94fpgXByf5/Qr0Sojpgt679xLnmtX1fWj7OKX
FvvGTi/w6TqOubq0om0UB/rzgAm9SRfODgEWo6EZjUtftsv23pHoJWs4erk4eMkybqxsbE4j+lcY
fkni1sFnlQA1UBMd76VaNsLV8WlQMvD1QOHH8kWPy4lei5BcqawhWYUBQWFH9tErrvoSdowu97ZZ
VdjE+WLH7kMmwu54L1oia3p2y9Y46MwNLxaPTmd6JIi8oMsPoUlKvuHAe0kqsm70BAhVaifFhwwy
T1tECtYvhWN8dkgLbLomCrcmPuvHstaHPmKp7jrzOTXxRrXyl2d08lS4w7sMG49uhuL0VLvLfuyI
CGdt6F5ok96CURX+lFb1tbUcZPqKjFrivAsjJBtSVgndgyl4bsf4C/s/tIBOv5KZydBLanenqChP
6QLzi65N9ubgNTO6ZNguSbG2j7R1xONOVEZyoY07yC/R0v2Vthy+qYpM30qccKeaHEBU2o97TZAm
93qPjInZso87+V41c006rSSiJ3K/xkt17oyY2PWEdXfGVkdytbQ/UQKdBrcF6DEMwX7JRPCQ9A39
GSv2+cly22tveWs9iv5EIxtodziNYBBvXZK/N9V4iDxhvdXqZ4v/e+eGrrgtSX3VY7zG0eL8kJay
3KqRLphcuk+OXQQH2VQ0O8xRXkyr/CQ8HmctQd21feBtANJ8zWqn3Uv7qyxThy11xB6F9Q9yDQ6r
fKZA0QOhR8RAX8A+SuhrSkvsnLJDjkSlvS4ay8SarMkyMZFMCn4F6cJxkK7b1cPvLVhKvxaV9RIm
9G7SosJzPrKx8BGtpv24vQ0Kf1xsX3k7zIcEl/0uCLr0EBVUtUsMAiTrCUwVkfcyhRqowiDCw5J6
1SGZiC0nSfTVwJB0dIc6JN6ekQJtpeEPGQCO+yqpOypMpwByMQV19Q10jQcnYxl393/LnokuKshK
quLqGGW6KxEft9XCeUKRW/Xk/NSTlrwmfXms7fkW4Oc7h0YETQz7YuLM4433MD7yqm+RxcRWeXb/
KYi+1zjDtpYZqHPg0TThTNTskLCqB2XP9Kk1tXxfRO3Gxdz0xS5/zlGYoLWVNMEDNbJG1NEl7PGd
J0k+XSZyFqVRe88c32jCIgEuzdzvnXxRDwXOxWwMEqziCTGGdR73bmry6zybKZINvimCLBQkddM+
jTnoOGH+snT2j6ydJlT4Ou3fgi5uXr3xC27em9PHSJssI7s59v4aso7ud4yFLWokOQ2n1heaOTdj
Xn6OfYGvnlx9R9LbVvW46RaLFqOZ/JpYqHZNLb8XlnhzQofwqdDpYTepkMyMNurtHM7htpvkk2rj
Q5dF4ogl7ymx+1dlDeeEw8d+6INmg/+RfpPxMwiJhkaGSQa35yhR25zJjfah42zLvYT/ZZwYOO76
U8vrEwnzwvkm5rbBoynvAaa8PbrjqQmGZzdNQAAUeN/mIf9pCjNEe9iuUopjLuPBLDwybTmESoPS
HPHd204Jmaw8HpAPjCynJ96TwzqUcVa9G1Vs8cpQuqh0m1TEzZ2xvgLxIn4ZOfrh/l0YGrAwRk2q
Z+rFTmZyOOHv+DqG3qcxpEtgS4AGDvZ5pH2+3L+7fzGWVvgAsU7F1ISPYZFHp6mLftZytQS2WR09
VsF4JpgzY1BZ/6xf/2xsBzJVin0CtTXZOmtacCxdsg2SCvzx/oUxCbCd8OP882cB9txD06GQuGpK
HkUIfIbSfzmTibqlYNse//+f378zRelQEzQOgJ2DiA3aKX3lJb7tlFcwoZzQSjLWY8wSW7vzWkOS
yMaBtkuGSRz4+e42HHpMnTSEydDKgR5LKnwmzLxbeHgxFZGsEAIemJGC+MAQjCGtbvampvgV8bzs
DQ+ahrCC8TWlNXnF4rYzhX5xnCUkQhQnJ4sVIejo99GLv+Xc2a3BIth62WNc0CGTgfM+cvLaVGX8
qRTVr2KMP8txjXKC+BG0JmsNcCSsaeV0szw2Mqb93qiLicF4l0tILmXnu2WOPD3+LIpvjjN8NxH/
+rAxT2N9tEzQYpn7JSOBHzdRe2hC56pnmsWc7ajaHMiEURG+tOioKTQ5zI11QqiV58zkFOfqTV86
+DQMPWwiO9qWqfheANTbRO+9+cNFL+IkpfwSita+qAWqzRDme52kj9IqvK0aHLEhimRgeYOKphPL
JL93UqqcnlRDzFc534B1+rPrwToxyc1FnvucORkSb9U8Yuo8cGzth2DTCHprKsiRo7VxDgIibv3a
iY7sHmQI5a3XBQOn0v4RnkY2RV+kXbn4VqgPEopGo1P08brs6kb8QDwM3wqgY2IuWpbdes+msaV1
bG+8lp8psvVU2J5SY842RfkjG2zwEbYsd8NSdDtjRc+5e64DJJiZEkKdb5P+kU7ErcISPMpcEhPT
pmNuR53StjmgWlEP5y75ZMJwFnoehxz5cxmDT9R5C6lw+1VX7i5e4p/wPR13fS8asaaVyc0pcrBL
TPKqzNLsGBHly6r0EaztM9ox0Z+OxK5Ip/rgNMHFki5vQcjhTHnzFvvNvK9r+81DJtJuR4sngiXj
RvbfOv2Z9i6qaRuuDT2ABvSO451dOqc8lPNOBsURblq3nce23Iu+8/l/v45DDZy2r6F3EhRti7bh
3KVeIyu2SCa1Yl8lAy1Q4gKT3XyxyvQ42VDV2DvgOYgTZfvBSldsapeeWeFpxkcHqyj4BDDQ7vOl
frEauz7kRLy9ACFJGu6zJua3i0O3ov9LJGIADMU58yeW6lvf0H1UQbGT5JP3wu4wXsV/u8rkg4x7
HMatd3CnZNfrNtx1gejYJJujZRdPLQ0e6UwOKj2swC4V74iS37ivcfUkJwz3kcNDVZK43osOgb43
9qjW7DElbZQK+3MWjlT1Bp9PgCVi38Pamqy0PRPaOXHmLFDZbEQYUhScXKzNUoyn0iizwzgnt9ZZ
z6QpKKyq1npHB40NxyoBRci2eXUsyuZ2OBSJ6vZDXKIbQkItWnIfS44xKWM7HMMGgR6mVTWxVYRu
fQ0biEo1kdEUmNpGZCDXoBbgqQOw1fb7xAMhbKTPpZeobWBny3Yx9N5lAvNm7g0iU0OBVlbQ39Km
fEQOXUPF0FtHp4o3oxY/OiBrgBQo7dMmQxDGCm5UP+eklEAQaNovZHG2efCp1NYpy+mlNCYZNgT3
197Eyt8c8lL9lYcZ6sr8HWfT95QVbePiid1EGGqytgH3G4j3eqblQwdjU0/ycz8CgHLf8t7sDktx
CCxvOrnEDcocqTZwaMSpGQCFCfxxrTfVaHfn2CGbtlDEE3dLj0P13mB52Y5d5HF72td5jIlqFjgp
yzz0bbKFIGKcNTVy5mD3JUnSH2YEnNlmMS6aea/jMToKT7/N06WW4OdYiYje1dPBm9SLoF0feTSX
FYF1Fadfy6WO9mEFAK8MP/e8dQnYyE2SThTq5fKe6/xvd2irY1VegsE7h1XzLXdwZi9yQGpYrmUj
aZ1GFs0Icu193tmHwRhuZptHHOOD+EHwWeRBAvtNoZtXIIHol/7EHfAelsN4djpAPov+OyCctK8z
4zA2oC3+uz1tnbbywZzmupL/mdrVTLhd5xP/JzO2LnPpJRmMIzKju3j2vlRO1cEIwHoVjaE8WhLM
WI+pmbU/2KfZBGfOeEg56O96l868Sh2oq7xhx5Dq6A8X9yF3ZXlEsWy47paDyddlzuu/L04FS+RG
aAl+0nry3KztL0fHRPEitadFTz8/0w9a9vHa0cows0dk/oA/OgizhkldNi4BR5TcJD+NE9WaX/5w
gStz9t/WPtd1XC5P4zS0hPhg7Rui0ulbHQa+4pgHZqChmiiiQwqq81hz4duoHaE5ByiOIoOgkIE4
smTJqI3/5nn8zWPMbXKFYEYxZmOP4ZL/vk2m6lsjxHqIXd1ApFjSbRk7uzK330uHojNbP8wqwkxS
Ztkf7I0fWMB8Qh4Zdz4Zj8FxmKU/uC3rULsV7mDHl6sk3SIXJjGoUnvUKziGvzHEihGHTOn9AUJs
rZ/9v2+9Z9qsnzy5guya9yGTZ3owTIsst5Gg4voJ25ffjcZOB6156kJIuWPOstVOb8Xi/QIW0+w8
dZvv1V4Oki4w4l/5lKVg9wf6b8Uk0eD7S5Y0w4Ntl99zhyIer8Of7KnyA6N5vWFSMDvEtaTikflo
T51zWj6aytiXfUN/xVj8cXUQlIgOwOTUcJOABLFmnDDoKbDC28BasisGXMhC9TAfcCUmowU8LEVz
N6BJNH07n1Krea66qrv0otr35EJgTRhHdGNM5MtPUqv9cWwTBAekiU2O4eJaWRFeOdchKNcmuCcS
WHNp/kDhbb79b59Oj3A2T4lwXdIp4sMHVRaqFtxpx+/pG29aXuCNkPW+HvqvraQSjBsawKabfGmc
VBz+++/+fXXjd8Mn0JxJGMsiPrwZWWCNuN9bxzeFsy+I2x0wafb7yg127to2/e+/7fflyiONuk5+
dTTzET6upU4nrRq3pOPHlvH3WFaf8Hhv7t391Mx/TVXwJyj2urx8eAdsRjKKdcA884A+vgNpndd0
PkrbT4MA5omRbCmJj2arClDta7NjlQjikrZ/aLxUVVNg85LstqVHE3CVR+vGVWcAHy9302hewRUo
JKcqMO1GaatDyoK1dKH9RHrVp4bWf1g+rN8XUM+xWb64YUry3YcPqIiHYB4zR/lRYrhbehYwB9rm
ZgKN8SdXE+4xja8SIczRXC6GKlLvOUCXarUjjh4OkaoA4UAkK1OzRs5wHjyj+myRUH9bik+BXS//
ZLP/mv7P/xzp+H2x9bSlkXa57ez3H++5tsZYLJVt+bQaaPDbqB22R9IXB+DZDEpzV6xBB1rhYS6Y
Bvvf1nnzf1jzeJJdR9KAdtVvwzdcmrf87tzypzU9UBfLDMIB587QpBe4B9CpmmF+MDsPynfSoXWt
ntpmEtMGj9/wh6fdXF/cD08fARnlkctm6IUt16v9j3Eng4gLGWnH9DOnZr1a3UPL6vm58fxFx2Ul
8rm8cNSHhmuUf3iz3d9fbU1KZ51L5iLY/L6soHV5gjSzXwnxjZ5ghXNEzl9t75hL4A4xErS0AbDk
wSrhiATgCrR0ImvOuxtbJ8A15o/GdE9LX9qAEHw69xA/mmrXLLgZQicZDjHC5dOkzNsSUWJUgfJD
DYUsHeoBDslCSBaYXmfDYukiJLcKT+1jGId7SZ+FBKFrH/KazHM7O/AQykzvEpW/DLI79bUuLogS
q/BnzxbASFawk6pwzZpzGG2dCGZH1lKm68ZkLzOL90SEL9bitYdEIxSOZnAKu63Hg7KL3XC6honl
HMeprsB4GldTDvM70JUTILDtaOTpS2NQuFHUXtthXNDFNGJny4kqIWu9Ud7gXQs3e+3C9Na3kcnp
rDD/8Lj8Dxu2FgShLM22xwHC+lArFTGnx9kImPIwKu+yAGrEafAjiVrveegICYbYMNIZz0BicpBp
7Y7hGAXgpMA+i6VBXEaoCuGcdlafkYoc6RPgZUQsqUB+g0Syl8LYkFCw/nDh9u9vvBYuqyzlMVPX
gBH8+zkPswHbCjUgoFxsogzjOS7G/KsPQ/tHnjfvnjH7WWa7D+mywI+PMjTpor91GuYQpwfzDQtN
Tv3FmhWLa5DFW7rPEvdgQ6Y5YzpMGkK5cpLPIWrVfkDlO6qgIXJUoTW0yFqm/iqTEXu9aeTqIjOU
fAebuk/m83avrDrO/df8hlmBhVFP1j6zoGsFaMsXlcvnyUALyYAgBpied1MWoxSyZJ5qOnjNOOuD
8e7JakXLx3KHD4u/H9W95A4/MW8nJ/betKeyw+dlW+O3Pyxpv8d1NDMdSMexoPISWx+qA1G30TJ4
bGGZd9I0ex5bt6v32NnIF+kMgmmXzzTikATTUpV+VrtApyNMEamuwmOT/mF1N3/bUpkhta6vRIhY
29TH66njFuGymYmIhvZ4dqGPe667n0rRPMLfwvb/nHZFuXUrfI+TqA7RglO9cBHe4qhsr30Ms/UP
t2hdR/+1znJJpJokNAsGL/220nmLhSeb5iHkklhiMwWNRb8iGNEb0sikPWNhr2OW4PxAv38+O3D3
ckhKF2lC0PrDtfxW76/XgtfYFHItXu0Pa35OOqdqAzH79wkN1AjFue3qY4wMuBl7PrTAAiYeonvu
Oscwd27PtRlj9RSmWQF+M7+h6wf8N73a1Zx2OUzGwOWn5f0PF/r77uRQUKyHEsJNHBA+Hs0yGcWT
U7mjbzSW3pCdFOc8FFfcsZpzWuqdaMCOLDFt8BQE+mToY13yaus4j65G/CIXQiija3+KwqY5E40H
u9vANsjm8SE6TBh9X6p6ymHvWY9k2atXVoj8gmJJ4Gis9lbPMlymDP2ZVdrsoXJ9C4rub7Fg/4Qj
FsA5YwwIVtwCylOBIdxOFM3F1Vgd1eAcB8/GWei0R5Ljf6vWtc92DSOvmZkj1Vl1C4Y9LC9g+rkA
Be+v99xj32ari8wtTjQLJPYgRx8WuKm7PlnmJ97pgq7k6NMbDbA3QqsumcJxmSSy8P1L1c3dYZhL
dbwfQEoEPdyvsrsupCVJhxTO0zJjQYDo2rvWJ3OmnE/S8FNuVd8AgaHcx9neUJ15JsH5qxH4QQa5
eFt6Lw9hBPfD6Xv9dF9EE5qGF+ENr3PdfxPlQjYCojxOq2tsGi+tRYQ7nPBSuCp8CKsvCP4JmQOt
faeZT/eTdBw0v6YCB3uiB+4GO8G2WEITbEfMHpcHp1bZ0x9qjt8fftvkpE/eWNtS/HbYjZmOUuHm
av04JToO5/xeQ1cjMxkkJKUaAWGc//dvv82wT0e5CpHClR/rzS6EFjJMUeODROsORqkesn7Ql8Qo
snMyOPFu8STEO0ZQra6snDDPP34Fu3c8pnj/t/rT+nDAUZTprmexExIGs8Vv71RB9MOsG1shTRtv
NYCOKy8RW7BNwxbb75H4hjo7UfBgqB7oGHmNxeVJBL2kPydg76JmRCrz4EvHxQ8KERrHlrGtMDpO
Rk7ttGJOluhZIv8BjotXml1zsKG/ltNk/Wml98zf/jqs8dJxJH8XS3JGXfem/yhgVYZSqTBt+9FU
xzvPYAbHktvCz9uEvvb9n4ksmv79uxQUblvN8Xl0g8VPOpLQm/u3XoDlaZN5eXaYpfF5mtLFv3+J
qeKxuE8Uno29u/+RbZQ0D2ldgNHqFt+aUgQFaA8SIxwiCBi6NCVA8dTP56aGdjcnjvRjOzHgSVfT
//tW4EwxQhrPJMeln0TevLed9leuZ8OPy2Vif28hBeZtwGyLaaXKBwO2pUzmJ2Wnp8So0LUTFfgZ
du3AA2eUTx4cx/XbmbAQgoRfrF/u3+k25kApCsFX0skUq1I8F3ZHWKZJXrtAkZYO6vDEWTQ7TY46
Wh60akhnrzWwcItVDMdc/ZZ3OUZjcJFIVsvRjT5FeWgf3Zo4G1oCfnHDgQvSRG/3ZOY/8Sv8gkTu
4LXYE3mgfqXgVZmqb0b83ezgqsq8flxURAHexNNBEtMCY1sCug/SbDvhJbEQN14SczDfiohJf3hZ
9lOQIhVkCKzmrJoLALX4mLFKwzJmnIHLfB16z8GhUubhXp7NY3VTSQgXN0y9Q6a66NQRFLtfJRr4
Q4H2fu5jhs4It7Bfu9SKdwzHyQ4cX1DmsQgxfM7oroYs+2uC+YnDRYXlHr4tDB16TV0x3IKgFm9J
KPQxxDvcKB28kvnfpjXvkDBqyb7UVsYOuOLq9lMPYRFmT3WCYbZMcWA5IxP17nEdti2wJiPSldEM
mCm6gnj7TFyetNaJZxDoZhFhXpVGcYymhvNCy3Fa22EJivQvsrOnTo7m26igOKZ1aJABpSU/l3Z+
xeWyup3sq53iPAvJURw7TK6MrUxM4Jecn3QNz2gF8GAYA5GEu+ZY5uQhU8hNnRcb6D/hZ3pET0St
aEOZ6uRlkXm2cnUKOezjUV+sfRc0/gzZFekjLWrza5Hbn8GIfvXaFY7bR+RKScWfrb45GAAc4fiY
RPkgwTmCiH8VrdjwwfqCcZbauciA7sJgPIF3GvmlSd9MNy5z0znE4//pUIoU26HXvJQ1LnWCZC/3
YOq82nKnWr9Z+LsQYehl2pR+12Lqn0pzYX6LkcDeH7FXDVn8BSdsfRw8HqN7ujjAYXtTAwqTETsx
/PHvIlyco27N7DhG+PtmkVnbIolKYq0c10kZ8Lwu1vOCM+ZtxCO+SeMswpzEP8IVeSDIY7LaCsDG
Pd0Ftx8xtURyusUNVb8ckvaQx15yamtx1bZRnORA7jkBBnSaCPzt4ZdEpLAD+YJfgF+/NK+zBZ9T
2GKfGIyKUA4Mn4SdlyksSJ6A9WaneoXMEG6rpu4RT1S2lQsKawGe+jQQvd0xGyATRE4xEGQnFQLZ
UmO4br1ziNlWYIFsoivNkgg4JatQC/aT/lJvHBqZAi8DhrAbELAeHMiUo+dSP8HXe+BRAPdcShx6
JAsu43FO/65SrKJ4+6qriOPVmULgJMNYeQV2y0mlu9LqzfY0IPW2dhN58EoAPRlTls7ewIyu1Anr
N+rabekV6pmKiciKbh8Ybm4+AjlKyES8ENzJGR/Vs8aATM12Q6dpqKhpvPD3j3ynAKImvOmW2MV8
w0EV8QQsm2F064OtIu9mhK35VPEy1RxntyFmTD8mB782cEd/qI1rwuScIEQk68XXsproyRXjWwru
lJ1ynnddFT5hIPZe0/QvNgYU1lZ6fpdz6uEkyXAlYpuYeRVMpwd7CAaMUDc9me0bbXnzIOoZXG5U
ZP6UhZd88uc0domWdN8zxnUxwEoyraFi2mmDLelSlt5LKyabW/o96kMGzIGySzUmuBnz+yFG1oaX
a4YbuxnyT3n6qW/ldiJtdYlxkzNUrfJRGZOLYbPFNZrpOlFR4Wt0FWVlxZLyYqThoWISrGuW+qns
mCIyNaI5BmnyrApafQwAw8tdQWJlLlmN6WYZz/DQQd3P+Se2fBYqPKrcbUGjT7c9gST8bVtqYnhc
0TSAPJuSY9g7myksx7uamlS4iJTXXioyuPGm10ejrnibhf2oE/krDZ3dLBmWgy+AlLQ92fsY11QR
ondjnC0vzKZbyjrYOYV6D+A4b6AhWIfOs6mbs/QJ1z0fQ1JB/IT0gAI8kvwyjmFGUIC02PKIJEmj
TSwMziRNfIiILe9JxeTHYKnJSmiT2QriweqFfOTYglcNPs3T2EiS/Nha8SZZcu/Rsz9OXbMrXQvU
XW73+9IuowPWLXHkvp6GLpuZ7JdOZ1vWZM7XH40oHG/NldaCdcfj5ZheR1ahvcsS6rEGvdZWmGxl
2E+YJ27KlvZrzVKZu21xW+ayOI5Dx5yuhvkazQDtK4Lduq0DwSSMqU72tmuTpZzbNTISX4Fu48pb
puS70J+d9FHFvfvNgbfR2nVGXotZUck0DhCbm+3d+1umDL+YI/t77jq4CpMsOmuj29eBoR7yQs37
ZmhuHCl/WnF98ga9nE2xU5RSHIymn9g5SB/m7bPrQhkWpWmfVO8+Zmn4aNHjfrLa+dusKsaKhtnV
aoU+WU0utovEahuu7GdGI5pHSrR9Hy/OqSU8wQgIAQBeceqIVLx1ZtoMXTtEnJqdMwRWc1fW6vUu
y/SdTM+O0QA5Top3CSab9Kdz7Yr6olaz9RTi22H4TJmo5mylDBrtgpCg9cDQCq1hU0l+i5lXTKwt
ymMcRubVHpzL4mU/6y7RjwG2IEmDB1RZc6snQMJZGMywXpfej01mbCyXYtbVI/4yLMWqMs4oz0Be
RKP3sLZFDKSBVhAEgTl5KbUXPdjEJ8zZ9K51A6lykfauCcbv92R5F+MxqhlJ3SzttfYYaGFrCDIa
jt9dDOkqCPAgk3d1bZq7CWvrforpEZU0ovfo+XhaAVwzQjJi4p75XNEdSfq/hH2oMSOoJmCKBJ6S
TRQwHMEWBO5VQfTeqYi+j2uEkYQoOeFGItRFP7AWT6eqkzccrQy/ThqIzU4f+Bzy8MkTjd6aTOK8
BsQzj7Flf48DKR/spV2DSsnZEtnXYILRhx4K2zwnvOCS9YlF0V0A7L1q6HypSgzI+zC6HNBmD7Dd
XwvZikuvwh0i6gwGVxU0ixkoSuyXgZDlC729t3y2xCVb8KuMAWTCGKp+Rmx1P7syesROchgX4s0A
Shj71ncET8YhZlyKzbTajtWXtmDOgdm+OUb8mWW88QHlMQmPzVhibz1LL2IBYXBmv9j6idaJE2Og
jFEEMVgi+9Xt8E73r3p2nu+AkzB1p9u9DsU0fci0jK7U+5JlHEu3Ua/DCnjzd0azMJnPDfEU9jyc
TE5QquvPmDzaXSi94dnQjPsl1/wASRw0d8ikt8pm9lYRuU+JUM3RyDNCMwvGO5gFGFXa+Ic7pMt5
GnsSqzp/acyUDS03XkWoqiNwa81yn2A+sUfC4HFw1lNdvRTrnB/TcNadM2Q8L79rGtIvg2xf63z6
7Jhj8EK3CD9UlVpPAyFr2kMAZuakxcyXevmJSYkr4UgTzRuWS9yK5cnqAQ80+Wi8zzJ7IonUO4b7
C2Q+f9tGfOc8zFhSq7vGIMaTGmR81aXmuUkZpi0Uz0a2hqpIgLUVyaPBYe6jJB96cmrvB3QAi+TY
pe5QyZZgzv20XOeE21oS3IDu9I8JuAVOgHkUOZVw0cap59GH4/OpZvxHpKviGTd2eY4jb0IK6J89
mbvfR14wvRAL6rO2YMifEi+Vg+eG1eQch8zAm6Y+IaAerHsGR60pj/xEfXUY9MBosBZLctVW5q7D
sua3VR2fo3y+hfVSHpRagq9OhNtmYn5MmQy3cFC8c0krH92FXbnB+j3HkXULpHrS9kQGZJTZdSZL
rWPmM3mSjCP2voe+VpdqnJtnu63a52HAETlUi9qu54f7czviCd+ODQyXtsf527tyepnGxnxMeqk/
s/vovT3jhyfoc5grgAQD/thd4zKdR4/zeTE453HC/qz0qC5GLghYCqs48sl8mZrCRqNjtQ0Ssa00
7tCCiQ3PK1KmajDHz+mkADTJ6TXvgBaM6XByMoLdtA2918z7Fiw2ABRTv47gV/7hivBaN9t2idnW
V7mgt4g98bQRXiwDZEQmAkWtqvZJATSbxhmeq2I656Jjn2wUiJphmMABDPuypx7IagngIkuXo85G
6AZZqa5sNTN8CAsDUlX8opWhGVKdwhltcmZfWNN8FiapiGCy5SHBpPcgS3nAzJNecsSmc+d2VwsE
uD8hsnh2c+PHYf5NZizMaVodO41Vg0kjxrGZ5+5YBuK1QAO4zDSk7+2tpY3+KhjqstUkXzd5HyRX
ItYszZbzhgT/NhbzY2OQ6lJUcHPRJiQemblotFFzKhuyniZjXwVj4FeWUZvYjIwhg1O3WbsP1lQT
Uf32qaqH9liEmpyV6V1YSCBGxkyKtGh+7eK+/W51vQRJNiyoCTh3GI25rmHFbHwS2JdDm5OBM4td
5lmPiGXTt8wmgjIf8ixzKG2nvROM2NvDquC8VbSPY9elvtkFft5l5cUDMB52tXHMwolEh0IFKyV6
2B2R1OGf3WPbgveb6m1MC+oRJs6hsNvmWSYUkkw5+DFHeqbUxpflxcMGvjrZTwvdxYmnbAcgpbsM
YSf9PLZpmJV271MOx1c7XwGT4cNUR+OBEABjNZBKsICDOXEQWe2Ie1jgotrStyBuNo3n3m2YZB5M
jyGGy9NkWb/cZrYfcuFdZ49cRKvIpMDKH08RtsydMOS7wnG8dzhRcGgamKzD/Tu5zefRY2mwJNt6
P44vdxAUtZHgxdf/l7szaZJTybLwXymrPc/AAQcWvYkgiCnnTKVSucFSE/PgzPDr+yNSr6RWva5n
vW2TGRZDKogBHPd7z/kOsRfuO2YCqblxE0JiHVTcXGt2/6RQLW7bril2tStDFuxJvxsiI7+mhByO
1XQ12tPJZQ1xqkGA9Sjrdih+M6hasjk7qbg1Rrd9YH3O4bkaZIvkBoTpyc086xZf7rnqCaMHlBXd
Ub/3h9Qj1jGKdL9zVoa1FqurRtUE5TXq1qj7+SP5djBfalDPt4Q7gXyCAjMs7Y3T2+doiPnlwUME
oV29jg1/eLEe2iNRzlNf3mZYhXwjQn2pcFVsMmCdqjefBmzI2IxmYCfW1klDMGEwiKD2Np8LLcaD
lgt1PbLPozfaz1rlvTJX2SjLJQEG1CgemNHd502JgSZPrxVc08sqsynn90JpXkvzWBKY1Bq0Xheb
a5e+Vi29Ib9RImbC2+ePofnNAMaFPVzNTKvsg64q8dEN36Aofo4mPDOWM4a7WIBZzQ2W/ZMw3R02
S8MPAXoHONsOEe6YbAHXaw2wY2KPqPsy/Wr1TOQcCgMAYJVNDAuOIATTuNXEU2ZSEjOMXn5dtrJ8
1RYzuq5iUiUL13jycrlpI/nJHOzhViT5sdGd/Jyq4iFqWHhZpgX3JZzux9nSUGBpYGczwN1tUrvH
pBPnto/mXTua9ttgJASVzvaRBCXzlrXoFYd8JdvpSJ9K+Br56JvLDK5idDUSuhcJqmM+koegDQij
Q9RwiF9wv+jO99igHoUrc2V9IwsYZ87VFsVq7LB+rUaGHa81X1qO9U0czd3RXIYJZ5VW7jx93jFM
JEHSjWcx0wIdDGLQaGsybiIgA/40+WmIWY8CZISNwiI2xKbyHs4cm0OPzrissLNkFCuL9NGTq72y
RTiI2nfvKkvz0b/VQNJDslsTotucML3GNTYCp15K0DtYhJZl+ubIFUutp6TlFVO8egXXAb39WqcJ
ESfrq3Lmfia/LFY4frybUfTjiWAmgj3NePAv+C6oArCTJmT7kSAhdhQUay+iSRrF5L1RvNxkUNdz
O5r2lkP2Wsiyzi3rdm+NTLu9nOUUlyA5oOctMZZvuiHbiagqT0OXvfWdTK6ZyhPAJImQcpk3kc3Q
3Y+dZx7N1uGSMpP2TdGUSt76mN7MhBQbkU90wRBE4/BptJouGEnu2WaZpPbpkCZG5hcLvWm1qHRr
vETc6oSocsXvO0gSFcE8DastZeIL45jEhgrUbsqL8UW24phYuJ4d/QYTrW5P9bGcaJkRxKsBXdkC
N53ukHg6G6ehU6o3u6kX5jFkkO1d2Z4XXb9fXHLTyc8y/b7RcGyPI+cOC1F3XezkXfi5GaEmuE3P
0ayAbLh2W4G2HtOTBfpru7hyn6/NRB1vHsso4vdEpfb0T8xjjT2I2LIS/dOCscoI1SvPYX4R/a5L
EuOqHRVJ9pM8ajMGcGrpd96put1CbJFUi2qqUzhdjmmmtz7p4K4vZPtY56J9IH/NOhKnRClRK+6a
GznaFsz26Kpxqy+6m7u7erAIyEScQKHC7QMqvsaT4lJ1LOl6VE11l9uw3MYEN1/IBQGD+RFJ8/xA
2MxBZjOZslqRXKcPuXLts+xzw2f4uHPkDC5gVNFWpAzRSzzLK2aiw3xLDdk3GxgeKbTTezSrNOmU
hKotx5azMZtvTVxuGIfrfIMP0rzXXAZbS7TuIQQys617HI2slW1aEeuRq6DCYPXt98BPAXTZZUQj
vLWILG9hNBDwtTLUnSAzeq5rmqBcTXjTp3H+6sa4s7Q6ZIkppvxGb4o3IPKvvU3RZM6f2kKID2JY
cJuifwTrUZ+FPXxlzR/7mKYKehZLfMvVyrekKK9aQCUBWeyCjDL84sgoHxrb3i0MnI8Vg9Ecuyeb
SVMQT9bnWs3JM3qDF9eod2B+m2829c4o++CWrnnV93p8bTEgG2jKSOKmfeBSbjmQLPRtTKoYawNx
cai4recw/MSK6KmgYvRQRZnpJzG5uX2u08lI5mCJYwymY5IdmNBfjSXldI3Uq8em1jl9utnG462I
xAtHG+QdNalYRu09Hq9nwRTo2qyvNJHoe6MEjHua46ynG6SeM5vAAWJd1Cd3tSKEYz3dKlXp96NR
vuCnq+/mqv1e9tDIoInn+2zUnI/LGmzFuKTdVDPej2xcrECw9Dq0vZcygdLam2i666EgVXsnD33T
SREFU2LbQiBhrJIrqMBeSeEN6ulTmCwUAOFWL1hk8PMgkz2i5KTQ5RGCFMNBH9PpY1hpE0mfeXsV
GuPZXEsjch4GZtss5oqqmW/Q0c03gqHM16aJqm4/f8j6yLobZl54Y/HWlBqZ7eYdTeheDY8xls2D
HAh8vdyd67B/1L2jJXP9Nq/ifeVUxocoHneO0ItPDd2VfQ6mImgqo/vgqOLIxN8fJG73zS7Eq8zx
CKEGVKT2ZtTzpxH+x3PsYQMn6WM3FL6ddxlZqsjIvMI+Oh30KVbxruzOVdwDH2bfOEBIe6QlneJ3
AF/Xy93+gX/fvt0NG8Kft2Rfb7le79Ba7uGFnO0bcec+5R/lV6rBgljlcTMSqUD+J3Xh1O+YQSQ+
Cc1YdHYeozB0gPkA3ri5Gt3bZHxEx17DKibgFLqN5e92N7ubTzc4yzZvBEBtw820m3YisE/qmNwl
d8Oz+2J+B3vDrLeWgAUp52zxiHI3fVDdrrdpfewIq3Q/T7SrDvoxP8934514IpMc0To+EzxRDuyn
LYXrsPVxgmld0I97avm4V1GC4CDRb+K5IJqsjp/ivg5agGi4pWhU9rVbEw1XDGTB9hZWfBITUnPW
ju5Y3mC7q27cPv40VsXEiSp39K3NzxkTgQ3TWQ00aOYcorK6yrNhfKtqYAD9pFXXM5K7u37Un1eG
fzsO+UdupCiTiAAviyT/SCV5azdIEDKbxEmhLOujOUgqZinTzbQ8mxg+St7E48dmR4AyHNbgrht9
HJmnuwxwVfh459zjq1T1KH0byv3pslFWrU4K3Of7XSdOqSPWuH5SkTYnB2rbKVRtc7rcvdzKyCHc
90VxZdBOO9H5utLiq4LKbaAEiV5eLSv65dz67W5Dd+Sw2IOfumZ5qgoHkkccKbYG/bJgyt2HyzNL
KO1tYjdUiA349GFqXjk0CIPLkyGpKyc1RNVpfQfjKLRfHq9L8s0sPDjlaBSny+aSxhQm5DL9fOxy
C6zNOuxzzc5xLRvrPtuS63W4rAGgl7duJzXrSnq6hDLV2HB6AljbqNrPXd60Z70W/b4C77bY9o9X
b9ukfN/Pb4+lCoCT0eTNlj7ph6VUcdA4AiNTGyedzwUNIhShISdWPuWpxdaZl+myR8coGHpEjEOI
RrXI9V83l8cip8kp6VVnbf3WLxv6sdROE4+Ags0kJ3A3GhIJU2fUH+wEylbTEYC97mikvf+uHfz/
GuRkmrrAsPAvTci/AfmfvpXlt7b9hlD9W0m9eD5+/a9//vhffxL5AejbFOMtF7EnL/YjxwkaPzoL
OPgCHYbpsv3nP/4McpJ/SBcBvovaDmEZro5//uPPICfrDySXiMNB/druKoP7P9H46ej9Ty3dCgZH
kexZmGUkobq/S/SduTE1HEXlMTYcJvnrGXs5bUfL7CB9YvOyG7zPoqaFgOlsi6gH2cf64OWZy0Yr
ZjrrnTH+eHDS4vaXpy9PXB4rKaZzGcvpOBAAdTl92vVU1aMoRky5nk7vN12T7gEI6X0pQ3nIrXBz
OSed9Xz/eZ72NImzTd9TSUERcHs5/4221WDRrCPIGFbegjmQm5cBgfo3GeGGWYtNZWtNICkOnOJR
OyoCEbdiisjJc7NnOy/XEMh6YoZIVWU5g0veTUXT45lwctJ+Qww8kyAWnSb82VBEOxcti+CEqJwU
Y1CQxdGbMRFpPhPC3hgsp7rM+aLdmpb+CQZjfDMLfNwxlfOMuuUhRo26LXqrDeo6v+304W604myH
rq7azka4rhkaikwNtIYItNwAUhaZyV4XUXKwrQZc0ZScO+yv3tiHUCHjl7oxz/MU4ZknjAGe1nLt
RHly1sz+fsppGFhQ9az9BEqS+dKHLB7ioKAm1o8Todwjk6jCglXAjHTsFkpTWGgTevNFCdvFKIr7
uU2ybeuw3iGjnDWm9+hGxhCki0CfZLgvJYpjvBXTzmZopq/vXc1MXzZG4QIRmKt0l7QAL6reA1JK
fZMQopWov08rffmgxQ9jl37K4ROUayHOIiJ0bbxhBRqMwFv60Xc8a5vGq32TbMdN74xXIrIfC07A
g55QxXST2yzsrcBh3b2JGD5zIyevihTYDY2Ca6utp4NlGd8xy0M1pOd4Unl9ZzK9vIfFYQ+Ns5uR
p4DgQQuCDjpwixGY2SyQtVJ62Nba8kB5ogliCJXa7ALbyL1z1DlMQxrgDr05fVrtFlu8JkYwwWaE
ICs/j+uryPk6S6eXMlTdoU4G7MTu8pqEIgnAwMCC4QxaHonPLch5noAK1riBINqCDwNiAi/8S0Qd
cTOYDn0xh8MmTFlXJqXYz0WzhzySbzuBt8fK9s2qltH08YHWGIY7BWJqVGsdnRoHffRgoh/qS/Bo
h2igy9pJUjcAftnNeFzkiMJBTleJ5gL7u/cAcNru4JcuM1nZ2I8iGT7nPZzieanuuw63rEFkqgaB
HVWzHjBlIRkROqeR6TsjrBUVBsFsLmkfymbsCbbANE0jCJmcje+z5UTsDuAlQYWymkNabG9ZhxEQ
EmVPjY7qIdGMMwlozGi+JoKSZpEV9kFW+pXREZDUWnq8mZJhhllefeboIFurHwHvJxKEN6Z1v6Ti
uIGKLUx83RzFfpI0L4PdR2cr31+uiXQkibwuYQ9Qpuk7UMEGSohNVU2sqldpi0DTJdxsh69wnyze
IafKoFVts4cP7wUcQPdM7jdUil7gUKAQt2hiz+sbU2VlbXsSjNDxkQhWWE+FAWbJIWSVRHJyckZV
vMoWf3GJNXfjYZzdmAFLIdP5xsqwO0gKofwc+MAtSI5+k7Ufcw6zg2MOLQWHhRGKqDyt1M+wscAv
FCDwvWssKvw8VPaGDtadjYlIr+p97LF6pCif7r1mBCc/Gl/VfIyK5iWLentr1GZ6YADZ5xanRoxX
S8XlLenay6ZSBVNNFiZUrTo/1K91tPfw0Rr7rtetr6t8qaLr2ifT3TQk3c2M+2g7NE2EE/4xXLNi
keyCh52T6bAQI9twjOn9LIMlp94fC/JO5ySa9wPT7oUQMXCZnj8O+heRca/Qo7dI2zYJ9MApS/yw
KbfICwc/jB9mQsT2Is5vaa4Cv5GIzSCdRm3N0Yj/hdGD9rAln0lz4zxIkNtNUURPwS3FmhuPLakv
AFc4UeCUTgVCR+EzFu6W4miySdRIUgj1/HJ0Njalu90wut8syMHBQJv8QCsaNRA6vCF7zWV5ZHG/
Kd2meLGt71qhOmzpkBi7PDmGVQKLsv7uVqXAnQa1oTH6QzTmTxOO582kNc2+zIacyV4s7zCCbNOS
2kqmhcdlha/0X2sVLZRrzGdSuimqZaR1AT0p/aqkG81RPQSYAKLaMqBTzkfHYbIcbxst7LdYDSjY
2JQBhauNx3Luqk1hFMPVkn5e1h53Znb2OQQRJsUrPa9Xs0nJbaSAgSTdJC0hIxfGS8vPkze+TXNQ
F2segTbdFkONL0LHjhyr9mx6t6Bh1y5Llh8dEbIYpT0ObZurDNoWQvz25JNAeu5KpEjmkh+0fA5Z
6sbAmKDJeREoL5SY7oZAnU0IemRXUAEHfil7OuDNCXxqa3BKmhN4vSZO7+eJ0kz73BRDFGjMQbD6
dgNLy3kPa3M6YXZDumR7B/M9+gb7l9kAGGepVWXxkyq4Fi0CoHCuF/ga4JNAsvtuI+TZFbQHATbP
DtnQvTi2HwcLvBpesrpnTuzO814u+UcSjuiHqh6/urPOX2iAeRJ1jt2Q4BZjNSu5qETtfDtnyxNl
hC7IZEoxmZX+YiiFvcq0HiIjQXC22HgXljPj9E0CQSFAzPLcsFTaz7q8QY81tPm011r9NkmbeNsN
5LuZFecEmIoV5iYfNM0+wKFba1Po5pm+nKoZUyey8kTON6sQkzPnhQrcfFJ1PeEUiU8e85n3TcZE
ImtTlyrCQ20DVbQy5dvxyPRhIK9RYeUgRx6NohqrI6mA+qlaN5C5X8Gyp77uuteh0Tk7pVMoW7L8
Pq7pg7ix9zrEBd2YDLFlZJt7BFsTY52l3A0hoU86NUgEEvMntO8pyHjP1wjQRVqqF2IXueVbnaT9
qbeYfQ0ZkTwbTAIPOgi+gCwNagcyIszTPiDeQFldKULwvlK8UTubVCLWOEZCIqPrbphPHEZN+8yY
T7Supm6jbrCDCGDiSWoW9qHRi7eZtLhmeVQKG+UizJnxiuXgj0Qy71O7vS+R7dA6y494jHWb0qS+
jt9kxNebZl3OipIIVJbCD6ZH4ilMRBZYxTB0mzBxTH80mVpn5oNM7cgnF44g0XVlTWZRdCzZZ4ue
mH7fqqLWOPP20h5vE8qrjpkbeJ+ZxNKtfTKBP9JdSq5HL5lOjikI2GhT4ttiOxgnyoNmNZ5meGho
eTsFWTgXB9r3xJ+wgLegFwWCZXQJV/5I4s8cPxONnvh6P1Tby9uRHhmWGYEFjlckQT6EJN0rcvnQ
CJ9SShGlFOJUzjFMAc1gTuiJPNC6+im9LCdnZtIB1YrrxcvIg+/FyLgH22VdbUd1HG90uGcA1o1v
2IKJuClkfFSyRKGoVtCcEbLW9tZY60H5etI65AH2WN8Q9ZxirMSnInyFwPghXZgst1ZB9V494wV+
KDoqB2OsP2O0w2AZEVgnKpavlPX6uS/gwVrdIcXnvAxdHHSNfCGMiV4i0aZ+7EFJa/JoOVUQrgjZ
LF4LZBP7JS+p9fXtyWEe1SHaBf35Sj2uSF2KoowXsV7dwHnW9pWAhqzMDxMcwExlT4nSxHaozeGE
SBDsSSrfvARl5LIm43ouvzwxLcpPRkypFaeTEeXPCz5K3jisksJ7YR4YB55Ir6AUJ7Dn9CAXw7ch
C7XdQr0jApQ76/H3bsrPBOaaGD6falwKR3q488laFxEWkbixJJcrd2uUABCdmY2iqCWgBaB6+WRb
fbQrdeZgeg2bp5yyexIQ1N4uhh0OX3XQgBifwrxqt0z66i2I0flYeA+kEhA0uG7G6EuOSOq4EH8R
CFU+m6AYCKxf0G7FIGUT1N1bLYqbratsXDss3KwxNgMnrz8xo6B7XDDYOBZyagtQbI3rsikW8AhT
+UEx2AbS9OMaEjUwg0cg9Pm+6p3hrLnkyy4ujpr+4NBiOLVJ98bs4TlXVcJp1Z7h+JNtlloByFgd
SugJ76W+muOUDyIRzyJtEYML2aG1+2lHrhCahyIXJy2rnKNTfUw0Oe1yxvL3k9oai3uhBB4SelCb
dD0KRaOpk7RW/k/ukP8RVQbt8VcnVRzudQEzRtcakKT5FXUbhg6pIYD0SFuNipU156YIZjq+orAT
TPjAwB0aJF5FD9mWldV1Eo4QPu8KMrwhu/ByEJOeqjmSQZeSoNoXizx2yzrlS/VTKNMiWKOHI1AY
tBTRwk0zB4mtENgt6UmVVG8T9t3XFvJNlGIRoOVN1XrPCnMvUejkRV0O8zkmvIOBJ9t58pOTiNcY
Idp2mOsrwFZnaZr9zmyWcx6RlTva6NtrEBLpstinRmdK7dhwnuvxSmX5cIyt16L0oEFVxeAr9zuh
KtrpstH1mBkYhon7sVg4Rte1KzrpH5u87p8plU/BqNk/HlIS5wldxHp32YTSaTZlDq8B6+Rlkr5D
2XjPhRTU9BqUblLKpFir3mxQoYQZJAAdNArtXJawT5UYlRNp9ScEUKi7M1kdRkoSkoYVZXu4gbmm
hqD7mDAYnUJoqifY4fb7LbD28AMUozXXoZIqawvMpkQBWUL8YU5CUEsXjT2Cc2vX0bY7KXwZXokp
QJfECiww9J3VsTWsz/3cXB7LUyL1Io3MUm/9EyA04YlQrYfSkOiE5yo7mcm9sIqZPYbzF4uyy3bu
XfuUEuYF20B6N0qLon0sda7MHjSHToliUzZdd7IasgysrHoZjazj2kCLYYTktaXD8y3CxG0CbqRW
UGQuYBvSGTiYXfeepZg6UYIiumHdoE2laRAz26VUidtn3WC6WQ5lL3yzBdVpryaeabUCXTbaco+l
Qq6RMPr7I5eHRYfKjnNoXm1F+rpZ+hoGt4V800W7CXv4LUTrHBiQKs6Lw0FFk0HtFo7RQ1RUx2XJ
xnMph6IKeuzQCHJzpEKSlOByAB6poS73AsYAnasLFU0zLqy7y6bQ9M+4gx7tDg9r5xkfSJLruXCG
u6TxkFYBuCdaqcCG0tX7puUq1yZA9Q2ol+V+5oIgs/pghHpgJcsx7z/UT3HlWtvYWAfKtQreE7az
lq65fq+Dp7YWxeckQ+agk9dr9vQpMGmjU+K0zQa5nOjcdlAW06fLQ1zD5tOaZddTj2Azz/1wSkcC
c3LsrH6/1gaGte7WrRuN9r/X0sRwvTYw55VwY/QcvmADg9SK6ClxxjUDw1xERIG2FsW9dTOLBp5b
NL4/JC7FMlyGH4A+RciZkLFfNvp6y5WKVCyVkyrNSKHiO76Q+Xh5nlZgfSJbr4AhhwqIEQ99KqYF
JkVyCXElR1x/LxsxtT58a1Z7OrZEmuRNgRYWG9TlYhW2fOjLrdxI8wBQ2vNlhloxHXWK2CBfndzc
qVQHaRhfEcDG+zopjsUgMajK2jsLpKf04dfgYpbDoSFYJs9leqgjrurDlEtmJ15/4OOxmO33PVS8
jQxjfnftbjIwjhOWgmSVdR7iBPltIHTzPOPGd10Q6mW40BMe+11ePcQRrjhjHE68OjjvMIN2a652
Pqp+icAEZoZGRh6Cuk0V+xoUnDZ+rrtIROFuCCUBQPMYXtcEO/s5/V1mq8KPd1pGloNLX9cl6H4s
0ZWZ6hy5OUcexVCW/aNPctSxiKO73nTuUmSNuz6L/FwJcXRS5yGL0u8UI7I9v3c2kbYZoyVArRtD
chs+ZCk4TWuNJXN72ig2az2y/JpNo80Zefel2LmtMQdN+iFPzG/9jB4Qz1C1GSP8OavtDjVG5hEg
ExOdFDTQUARFIShTQ4BDUG6ddkKtCb7XMElf0YmD03DimXY4bax+Gk9QDzgH3bn0ayyiW4fEBN9p
M4/40KQPTHtjjSs4H+oYqVCfy8wjKCu/KlCTUorm43vLR3t0TiRE03DJbum1UluBbOPXLTlEeuXX
FOd89sxFCSPEsQO/vamW5dwDaN3jtX6cDPpHTDrSXYphbNsSCY+Msb4SSLu2jpYat9VMGAmuS11H
82by5UjDmtZCwhhQht5EmaeuJTWuXEu/TcS8xaOnribquFuzKV6T0bMPoghnHFHk13fLjdFq59l0
zY3qtEcKtI8o+6mb18bL0FKum4FVluObzqqIFprePhRL8hJxNXug2zJSWk+penYFhUIu40kePTKB
S83rbi6Q5STxY7sgxrFCRip6SFvcFE9SRNcOc5mh7eLraf2h1WypKydFThFJMJTii6PcJXC653LV
SJH894GS/bNttcYu7i1r73T59eiwhCWGHrW7W9+oCMVsj9LCt1MD1VDoINAyBPlvxnWeRlQ5Vnpr
D0S7mT4ihHWOmjFjKMpBacyejxSEmtHQXKkBo+fcj4fMxL5ME6QOejIpY1QBh9yWD7km1GbIyarX
o3G3GPJaUkJpW4Jr8qJucJ5iSS/ycG1M9rOGHkk0UEmpduv4/f1ZWmjl4d0C1UKxZWfDVjc6lJSU
6AvwFb4wv2le99UU8Y1AtIHFqMqZ0HyK4jtsPuFxjgb4GS7GUTMzUDRCJg9th6KfnLfsG42QCfez
pbtejMgJmkXxZaEzR5vpas2r3Vjfpy8l3R1YKuW1Nuv2VRHFH8v0CyuMmKJLt6rMOLq73NelYKqN
WCExzc0CXBoPWoCTo35qoRJrzvKobN1lnovhMrLKc5+8Vn3HmTbKEAThS2qMI8s6M+hawMMYzRu/
z+WpzqSv19UckHWW+FYMaxKJD1IhlseN4qMUKVrwF6wfdFYz84PVic+JCRFRjWRbxkv1XJJ1sSUK
doUgxmd0hFXQTeiNM6pA5Ww8kdagmjmIQs65ureewsRD9+UMaEWzp8zqLeCnSBZRjUOa99wgTueY
gaJ8iwzS0JAMUUlolq1JxRsTw4PDgnZM0aGiNAsI96mQPX7ILMr6SX1YymrwXUd70PWwe4wt8RFc
/qcywx7Gm8MXwpDexvJGhMn3iPxNEJ6RuYEuvE6sU2r9hLYXMXrHNGrhMLvFwNnPGrSdY2LpqAXv
RKYd+5F6HzGXxk6aVQJmyW42o+GtvkE00KhcP7daS7Bi6NdGGwUpKMmdMxnWDlV0snGGfWxrXzjZ
/bjR+RlLWJuxLlgUxfguxK1ZnAeDM00hiGdevZHEM+wrnSJzGxnPaL+SPWud4+LWV1FpHy20xBRe
ssqHwHlFogxRajmY7vm2RVdNV1hudRNnlmxwPWY1X0T2qGrzu2gWaD2IuTVn/DQirt6EKDmOhcqv
4ycg64yGZ1jlVO4V3EgH+RoL41pdh6ghWy1/1dG3govpPlL8RY9jituUos6R0MWzspGAW4BItiYy
8DzvbuHQkuw4LAUt6gqq4K628R3WltB8zvqmiSUa6tLcTSQ5aahzgiH3vnQhKU7xUstr8rmOw3pC
taztQ8IhIPlsHFUzjbNhnmZcJ1pZKSrtDC62iACj4WlTMyIqK9OdnStdH3QZsE9JrRiYdJ87r1Sl
vii8LMzJ6g3yYwc03lNSEQml5w5zP5t5gfklmbtzNlf6EcCxv0zFUerU9nHe7tyvDloj3FH52tmH
DcRSH6VnQWhgrCOvEekbnRFSsTpwnlRdbd/S0scGoPsG1eLDMHOIgXLztojyTb9b5nIHwCLDpouv
ELnok+VUJ5A4aeCqafKnmM5RjF+uQKHM2RUzqDrkYdgzbmF3u1DvP0WNE+QOZG6E+ydApFBBpuKQ
R8aLyglpyQVcVDUY1wmNqTEv36wvqZ2bN6IePml9k2wauyI2BRbzMjpyRytZwkAGcov0USItbL8z
xjhbpaOIKafhDOCIgjhjxt4YqJjFS79zC+9zRWkBROC0S8eGVbp7Qw9OBsZa8qkGq8rdfTdY8f4i
9/i5uYhBfupALk/8FIhc7moLUaHESpcRtK7WQMaRVaQgmRGKhPVmold0gln9qS2l9xrBKVjVNQex
OpmrJOGXv4feQ98SuUR9+e+Xv/nl5vvLra9ZrYtAKTg9LvIJ1+xvjcVY6L6sO1w3l//78+77m/i5
v19e+rc/f98fhnh9FxkAnacQpuDlP47rKhzPK2UoO6Ujfdk1wS0GGR9o4YpIfLA+TF53TA28Scab
JhYKBOtiwhs9JjG/3yxV0Z6Ui+i76/tXUu74w3XVcdmkrqQBf7lJk9czdpebgFYVVfX1rzAaEyeC
cSscrGOFrXh98JfnL6/nlBQI318lX/d2+aPLRor0z1d6f9BamBJKkP41l86ff/fzbb2/1s/7f/U3
f/WYpXUuNrr9T8HRSGUHX9VsvmuS4lV11P5LjnS5dXnMXhVLl7uXzeUFft69PPvb//3t7uWPi568
sNTkt0BR5Gv0NVjGU6aN+LQcl+v9v3zQrBuWCj+fr9b/lPz8T5f7l6cl2qyod4/jWqlteo5E2oPc
DCtn/nHz8tRlYyc+FQkSM9eX+/nql1s/HzN11HQXFcv/V52OAX4J8tL/rtMJ8qpJvr79qtL58X/+
VOnofzApcqVOSpotV9HPD52O6/whKRvbHmsVA+TZKuH5U6dj/KFTXgZGI3RJT0oCSvuh0xHWHwBw
wVO5pCJISoz2/0WnI36DcJHyYtr4EwzbXmFc+oWD+AuYJRonnclC1R/sLIebXzTJrZZW6Rkb3G03
DQZAjTjG065lVwlqCXoWqtpiivZTUB31Ep9FDzy+QzZPPRhGut2UaFvFVuVRjAa1bI+dMVxjWKYW
qZdq78XE2P/yfd+947n+UfaE7SRl1/7XP3+DxkGUQWsE90eAeuULFr+BLRXdS8iyU7fX+am2GLSD
TCvICQsZc0ohCI2hvdR7zlcHcvHf7Pt39tX7zlFM6eg1APTK33bemOlgGIXd7QEXEApM3gj9x00z
x5DhDDr+YXQL5plGKPXSkKXp31HCfiNDXvbPz+aZsFdBF/0OuV2MKatnfGP7wm3vTGvMfGOkFtTC
+8KjSmc7O0KipedRtDvs9cn72fy/IjqN346f9/3z6S0Ob8g+v6u8yOLuM2T1HQ3YDqdpM2CJKaHg
zBRydVgNwBm7yHdcwByDi79xnq1NYe3B1pT4gTeMbtrffCV//Y5MCEqcXEQy/sYQ7KYY9EaN7AeA
k9yQEhjvSoNV638+6AxOzl9RcXxwW3C6ULFkmfvvqMI2ck0mnGFPavNKbaFGuWsm0ILEetDv6yL0
ZmV4s7TUW8RgEJCujXdOA4gwd5S4qk0mOfkk5TlNLPdveEu/Ke8ub81gfBCmAf9HWus39Ms5batB
mDEyk32rvjohixjQSl8sk1rkHD4lFoJvibznb46Ef//abSFAsNkrpRSJ4W90wTDOMH+ZVY8eZK0e
hFCpa53Aqv/8tf/Vty4slIWuo3srPuF/fjSdpInUANy0b6PJhcfFx2iqFYtuGupvjqO/+hZ/3dVv
xxGcOwAitEr27pzgnUETEvUpziRqVqZj4ckjZTaJ5+v//AHN30hZlx/PdYAPmmDEOYC5+Pz642FN
kO44ckLDWO43sdaVBw+8bZc4MDNq4PCDd8syuL+u6/Gpwxa+m9VwYGjwNrWGemvIbXM3ptqe+HRx
yJjx874FohLGXbcnoWSesitlT/pm6L0BHkbyvYlMJL/hGgw/Dduyib63hlwOc3aHtQYJMvYpYKki
uVprEd290WuvlrKTw9988vUL/QW+uH5yUyfoyJC264h/O2yBDklRdZy4uSBLypiSe7NjyRdHfCot
Hu47SjdqHCB9DN5Tm1s0zSzE9eVActJkDztZPuZtp4A4eat6zwDcB67ExO7uRwn1hoGDRQwD8TsU
W7a5jVreWYAJU4NQ+n9Tdl7NbStdlP1FqEJqhFfmLFHZfkHJsoWcgUYDv34W6Jq637VdvjMPZlGU
zAACHc7Ze+2VMZnExZh2clbtB3gUjdS/Qd8Fb6PTJgSx9BhIkte/f2TD+H3u4jMzd82DleDfL5dq
QtUsnTBGbMvazdd9jya0phhYjuyIh+eJJgybNw/+shBqh3eFHbD4hK1+wUi9qaZEO4Xl9wJ1P10r
tIEOMq7K+BIFk7GO5/qDD6/G6UW5tDpnE1qZ++T3wY4whAQ1xHOuZlGLO6u8ahjWJqNZJ3Ee2AGq
Sr3Lj7nfAktDfweUI79iV7v6sLa7/kQy8sIuEKjCyj6bnW7sC5Sf6phMIUnUkWviBa8PQy+vYTU8
e/JIzkuzJBOd/Gn7UdfFsyeyxyYRSEscjQp/gT1MesES212WFsiLbI1SgFtZqxJ72qK345d42VDl
W3id2kxe+GwluBZcedegpsxiuI5Qxj/GyqyoiBYj3ug659gtMkyApnfvUtEjjxpZ0ROUGuIKtO4u
HOJjSrd/g5q2jsnfG234JKXMDrZed7SHOlJpRGMuMqk9GJD1FqX/ETXio3Sbe2E/OWUr0K2Ir6bh
PNmT/UZjAdGpj8/dYHccuBa0NI8naWT/7IQIHZMZaVvmIEwZr+jvNQSWR+N/nFW/D1xg0Vm1MhSz
vAPE9O8RRLWh6AVG721P77EiA89D4IKZVD0FirjJMMJ5ktHb+/u5/MdXFcy6QhfA538NkPAbzg5/
Spl29ZfWGq59mX32jXNRk/bc2Olr6jtvf3/FP6y9Zgi85xq+gdQcSfu/PygoXlloWc/ay0YLU1By
Qrb12Ghdu27eBW5ofK5HHP6IfsR0//cX//3CpTtpzstzHzi25fxy4VLXkglYWD6uWyKLNjfJaIKM
mUAvVp150Ludq33XBjf/j8NszKTEf4+SvLDteKxzLcviUP/7Q+d6oOXdwHGe2TwIs2mK5LlcZuGo
9mkRE6dgOkshiSvIoulCGCM6kSJ7d+QLGW3/RZr+w/KPd4PKzzOFa7gsif79blLUJwbdsnZup5Ur
fR42QF+t/bCNSVxEgJkRxwhoWJfEoJfIp6EHZV6yzqPhqcRsuBWZvvr7N2P+6athPWwIyJmY3uxf
TgsqhPYUS7b60LE98IPaunIgDOK6ecGd+kmtkIpgXdJeor/BvJe9YmN5GN1AP7WZ8SVVwLgAq3WH
yNOAG/Rwf/EpI+bozFWnh09GYp47DAIXliKIpAaM5EF+rqfoM7IDtOkpT/33j/RrlAVToyd8FzMH
Fg2fvdova5HQ1jQtiCyS8OzJ3xbIAfqLQejjupB42DODNHWZUNmSlk3vJ1Ppbmrn6qqYL/yc3Vqr
O+/mxNLFkWT6QoQbqmom/YPngjS6ckmSxktc6Ks0xPXf296TbpbuGvUX4AkbCl7jn3yFaFiUfGCw
6KHFtKqybBdyjMoYVenfP7L9S1zBz4/sG+BcXctmOJt//z+L2MBo/Hz0hnYrIeZ1UbSL6CK5kTai
dwCliQQtFCBQcVkQdlwUalFGn0ms0RBgwS97W9uxPAcgEihnxQZwQNtOZtgkR3MJdOctV7hFk3kz
20XoX7JvmjcQIpF5h6ww2nU/zOsflEK0iqyFKSTMF7NCzifTgxcO4boKyLuN4vF9aufqFyrHZRYA
nqDv9jiUzve/H41f4wh+Oxq/XGe4xwfELGMLhg3dwJhBBzAneucl3aNVBctnzbhQLeEo0WSUydI3
W2LNXfEsk+7u7+9F/GmkZwHOJM0oZLi/Dn3eKO1hxDi79clY3IKBG4+2mb72gb9G3DKeYiFdcuGw
dDYALOheGneQUdM716/2vk2UFW/8FJQ6h7RCFNgW4xFNIKrFCSlbPq9xkqJeKjv9JkyeJK7hdhq9
3EPjR0tfU67nYDzxtE+N1yerycWcEMkSjZGXoq/14s+s6EYyy8y7LgMvKnLnLa/ow3j4hBfWFNB5
phQ8Wvoe+D8LCgszAv0xf6N8JH2x/mrZwbvhls9OnzC3Q+QBlP7ak4pu1VF8imscE0343UNYcPiP
Y/v74I6OxrBt1sAOxqlfvmZhem4aJAynnp2+h0GHl3dC6l9OrOn//kp/GCQdFty2z0aZZ/01roXA
A6fAyNtuq7D4THBS5G61Y+i89wbU+REM/SK38eEU9tPfX/gPS15qYZhigP7Yjkvuzb8v7DoIe0Jh
UO6ZhVj30DRpHkAfSrv2gxg+DPbESrpm3y2cmbsjQtpg+chOPmBdv0wJUq1c77stiImYKrpjY9Qk
6zLeBA6hZ39/q3840R3dNlHMEiBEFW7+/f8MQWQb1SbAJAA9UQhzvT6WbfIu9exeacB+4/jz/yVs
aZ6dfpnfqfiZBG1CTIaU/Msp4EutVXhDW9om/UW34PNp2sp1gU877oneOfm0TlttNN/aUWV4AGm6
N0nRXBGaGCys0r5XVtNhsaC928wh1VM8PsVYxjvtv5ZAv+/X+CIFUycBS679W55ATAdZRHSqtoNX
djSKXQQAqUuAvJ7GSxEln3//Nv54xrJF8ubYn9+R4MBA0jDvFYrP4kzS9Nm2eVWzcC4MztYsPaiW
/gSPQvuvE/b3HbnnQDCwOV35QjBb/vs0SIDVlAZkCjqr3SuIlyvcd9RgAIIheDR3bFeWgJjkOkWo
R1wElDE03atIauzDgzDHT9KSRabLje6lh2lyqv+YKv9QiuINosimBmeTz/LrqDGMvZiiNuWK0ux3
RhXJRqYDtFq1Z/aNP6KY1bG0vY2DIsJzx8cKLF9Ao2XtNogpGMU+rZFD+Pevy/7T98UKmW+K3a1n
/3oid6EkAakARDrOIkA9H6O9Rks6I7lsFm64lxbqKxlmob4JpR6uWDjuK5MiYp94+f2YbwtTxI+W
Uj/6JBoeewNeWdDCVihoMlkYGrzoMjHSnGofn4QTYEVC2A0VhXnBT4xz5xl43PzIP0+ANsgKYgkX
6xhtSPeVr219Lip2CHCq+u2+7YC3KvGG4anca1bivph1+H2q43UqjWg7EEJ+zgymNXQa1amsVm3N
GuDvB+wPx8sjcshhMMbT697iA/9ntIk0Lx5F4YA2DgX03zhZ97TJ14DvSdTsxVMc9Vf4mJ/J8J9F
7D+stXxmHdfHRYOf4tcidpwYlPsbF0IiuuMdvhQblXUQbE3SPZde6Rj7oUEjKPPhkEHYWFpWLQ7R
aP3/76nYSwlEWXM34reZoSow2QDPqrdpPN7NmINFner6Oh7mFJDIeMdZZVyAqJ4SGCr/cbr+aTPJ
i1PNZRODOvzXoqk5AbAoe168c0dBEnC0Nb3yW1KFIbqb2sQqSMpnOE0kAYRo4eiD//3r/8MoQzyL
g2HMQAZGCNG/RxlWSkXnRyjlsx4lROXvIc8lXovXJMnNVaP/5ydmK/SHvSQrbMzZc64TGSW/zDVe
apd9OBm8ppxb8ybCrqHqnHv8BgPSBHLuC6xPNzS3hnif0zD4brlRdHSJZSc2IvDvE+0d2Wm07om6
Wwwx6sB0sJAUgohsjdom2pfI2M6NaDe6lvbsBe2yGhuxYJ2cnrRUuS8tJaZWD6pHrHav7SjhmLVN
8t4pH/lpm11bsEd0EUrMPw6hskhi4ueiIwoCdHK4y01lvaa2/U1iVFkPpiq40nvvHBrzE9lG8J4C
wcHMZcDneaCaoz3ZActIdwDIh7VkT/krOAfI4fBk2tq90GVzncwgQ6NmXWls1M/dp1XCq4qVdF49
CxKjkfyQ1PWBJC2aPn5y2UFcy0Fo54GU8mWVF+y5vSjwH5B9jIswHI8zYWMiqPulLQyizEbLfwva
pNhaLpnHnWnbd+jnXljJ9PsmCaeLAowqqt44dJ3/lU1Qeq4MlZy8CSIMM2TxosbkSW9C0qyHyd/4
Rjd+mV2V+dipd7sUGWOHmaIbgc2SAlRfovktHxHTfQAjmj701LgWXvaly2NtgwM1Po9uH5971X2v
RhS1EWLHaeHlJfAWAp7Z7+HmiktyqxZdhjg/TrGkJkaunHUMxtHNZql/WbGq77PXTkv6rTH/dHvI
jcglmQI7x87nxhdm9vjSleRvj5RJbg8ZXiUOnWduAbsPoO+5KXVb/rx3eyxI1aqFe7md0YgozcSJ
0qNzut3752bIQ4nUlZqcJ6p8M8aQAKRZxudgGONzaKPVJ7O9XodBWh4jpWtgXLQOHqnbfFVOye5l
CjpM70N/uN2bkICss4yc6FSG051WNtMdEkizDOq72yN0/sa7OEtg608pzEcHWnEg7v+5qYt+GbNW
uUBzBKXRpmpbUH7ftWOhWONW6DRSi4wDAqWHrsdwOwQACVK2VAdf1i8j38AmcpETEUQePBJmsTHG
wnjVohKiZMReRmOZjM9Ge+gqQ3tQZX2VmUvQL0aQe6OhdkyE6zZQGhKHUARPYZTid2rbcHn7MWeJ
fx7hr/fw5xqpEWeg3HS4Z5lAWBUe9y6J+/s2Xbl6cjTbKLiiHycJVlPZXlZ1gOTOQRSuO4DGS5lc
KTDJtRrjaTWNDuV3R0K00WN5RO2cLDuLaJJshKJUlRXROiR9vTigaLHsdfmsWtu2jppeRtughBHK
6VxowfSCmvag2YZ/zfWmecm/ZvODdhtleziGXAxEeAEKr5/DwB8fHdAIjWvUaOOaGosrPJsKLfXa
KUmBHtkS3zltbN3d7rF0HdhrLFwyr2G2dqyRktFqTm49uRu3Tr8ithEHF5XWIY8QQ05I/QC8lBep
8hBxftdsBQFUOZ/lea5RLkziqxYRHs9NUljGo54j1yKDuC9nMO/Ex/Zl4D8T94aoUpEhZMH9pSjV
ZytlDBUKT3M6qgr7mXk0mgEoO5X6awds72uo7DeJ4s6YCkzTg2ldypbzpCTXGRpx3p1bkpdtp4q+
k8gwLkw7FNQgdDT2ocgR78JhTIouf5zy/jp6yvmC06xYt7JSe01p7ZtQL0K4+YsV22ur0igcFwmI
obz2vvTRoTZH5yv9XwVWfup2+NTTN+HQaJ8fdyxWuVnVgddUDKuWV7bPDgEISxOr/q4n57si5O+l
GOOvDCTZ1wI9Ljnsj4lZNvdYIJyXKIE1Fucvqh/6q+XF52h8qezaePIav7zzcvUc9k3wDD8mvSSd
9nH7KbPj+Fy0mGXyYMYoFxrfBrXXK5PMwsV68ejPN2MHq7eMJvuY0QJdVYnZ7CxoXquJ4tKuMo3x
2Q8cG9d+ZdFvK8fnzCaVPHP1b2ogcaouk/axR8R29u34oWll+9jNN4aifqBKj9jPMO0QrgnKzoU/
HIYCpzTK5OQx6bvkMS6qlTPoX/28kdvaU+5ucPw3ZWHHXg0O16KJllKz3Z0RpvG39gdf9LCTGkDA
fvDseyxJ7MfBimetuNCWw3ajUg++YkebYoBryoDnnAQQ4zWiymil8LnfhV493t3uyYiFDJklSzFh
8x1Bnt83qk3vVV5Fd0724tdhuMmlINTSCs2jLi3jWJlUbNzanVYOIZMHx2DuxTg07XzisI4W9bW0
ii7u6JbH0Eiro13l+rptE39LQvuyT0WxoUXbXmGtpStL2e6xNr3qmDs2Z6mLG+E22ZU2v40Sok8p
uk6X242gb2Ckvr7V2yY82eBPYX+YezsI3qe4OzoRmTZJ/aPU5IcTGMw51Nn4AEfcGfs+i5oNO2of
lr9axzYBFga4l5UojATXcn4wx2nXsI1YCDtea9LfWlb1PU7ThzQNwIUBhAyn+Ic2NttmprNog70u
Wpt3wbpPKkKRXG83mRPNVyjAbdS+djXhPGbzPZEncPVbNjCAHO0vMnYedA1GJuWvK8t5/I9IUtzU
ZM6XuHMJo1xquX3y+u7VHLv7CaU55ZC7DJw4sy6dpcBGSQIRwE1fPTPY2ZP4AMO0JQF1q8xDIP3Z
uf9ZyBjWi/d9Qk29KG5+yIBFqwtGp8lI7dM7DAkdHSY4lnKNW4FwFERsbIaSg1FOL/AR7lHuYkrO
qn3aYNkds6skc6hny5RVwx7iJ1ATZWysYsI7qK1HaW7nWAeR0XJ0Ryh/0RXS/LAa3caes+ypQOaj
xWFjySr4WFXBWllPj7KTw8mpntO0hvGRiIfE1qdlD1tjgTCUVYGgXhvkkNpj78MzMkwv5MItpqy7
Fn7w4IxIazU1Gts2YWWi6flcZCRqk2pcXXp3WdJ7eLiGDgdqvu/a4pBbSJKhnN7FSr3Hk7MR5WSs
9AZ/TmIZX4tKv1AqkcCnt4VurtyJvaffTt+jIdZo/pn7TnJ+MSfJZa3hhmyaxtvgBDibKeQLFCHl
Eon0vd5o1qIVWbKURrLMzDez9y74+ik+C05VaFtE06VJS1ZqfRlcrdjoymg2tKrkItBA/4eleREa
+4iiqeJNK03/ODoMCbb7Q+tktSo9C5KMpS89URIQNPkAnqer3uIn7w2oGIHjrNFIl+AFunCXErCF
GR3IYBiReyJjrYejT9PCgdETyR4MNtZqqLZbfPYn04ifu2mClFSIA5XATyCfZYjSve3zH6jdP622
BEsOLgx7JzgIVzabNOc7tmX74kjra21UCAwgrosH+y7WaEaHvmSsG9AioyDFuKRxgCv4hZogdizp
jqj3byF9+tBnZxmEm8l03lFxhICwRbppHEGcSy+Zdg1nZSSEZ9djd7Jm8myiqzdhaNrWHYa7ppKw
Iel8Yh8fjn3JvFRJd5+bMZEnBdENoT7t27r/KJgAE7Ag125s7iTwC1LbImwSdaWO6TCq4+1eG+ur
hqxZJORMPaqxt4QOVOSaQDaLXba51BmFUVXHzLM1pCDR0S+QjSJzBuIa+0AydGrGOG9XMg+bo9eH
CNDNNpTLUlCCvz3YJ1ivqi48WSADwKT29dHQsAYOlY4b3U/RbbK/qVCHVyZGsv7szi9Y22NF2pLL
6GkowVXqLUrVUBgvbRTW86eIclVsoEt+3Hyuyex4RYBuL4q47VeygaTHcYYNrqeYl+sEwXc+yz4a
RfZp7F3KNN2ZAIzXYLu/SRDhAKdTkFOS+Od+Pgh4vLBAFTa5AYHWHyPhjrsSl1FEsx0S6bDPPRiL
cMn5g9l76DVkjFsOQEoPZ9xYIRsZAEQvLdeE4THf0BfcuK3p7xpNrBVEmX3TCRuJWg4dN4vo/9eN
R16v0F4bLRg27fzT7SG24Ke4cMFqNPkxLuviOOVRcfSIs/SAwC6sHmEZhahq3TtOvSDWAxRJMh/l
mqCUlVFNxZG3V2Ar55rH/LxPPCb+SM9QqjcZiAzu4Y7f4qXvdmnRv3kyKDf8FBxuN+XkEv6IjRCP
cM5wgpfn9niSzVyg21302GvKdO6uLsbwOKZpdLzdg7e/I5uKXRAxGq1tDLu4klu3qQFJyqZ+hayt
Nj9/1EhiPXJK9UvbEhhbInZ5iNNvtN3bzTj7l1X5mpVh/vNhr7O9ReHAsBwwFRabzrZa9hpAl2++
6AbGOw7PYE0zwztYvYRiGsoLEdbqELntuY63XtF49ND0gY4n85rhcvpknaXtDL5xPOxAVw12cGtz
IOlpyrRV7OneOaNidc4UCSSJTzprDaqfixxwa9m6zSaMfkyeERwp8uEaTBsAtsU+cWp9I4ihAmXl
HUbNn5ZDCkSDOLUdYmQGsFT/GHoNM1LHwArg6/todhvlgTNPg5izqSuWjW9E4AtnaCEWPajjt7tT
bJftkYu4ODi3R/1Q89IF8FM4zvOj/fwfRG0kayugVKGNxnrCM767PW4RwsxFMf+d7vSeheBk/vPb
ze3pb/cQQwMI81Pv529/vs7P29t/LTWjgLeGRf/ng7f/VN3e7j9PVzWus5phsv/z3tTtzd/+5uc7
EWP2KszJ/fmW/vkQURCRqqfs19KUABVvr5qCZ2mFYpoOq+5QmKo73O5l871/frzduz32y98h5cg2
fV883x6/3QxhY87a2f/7VG7YEj0DBOT20BRn07rJy29tB0vX8QJ8LT68hduP/9yQpwbuf6r5tm93
GdP7g+0rgavHOpQGa3HYPmLpDwRBNWV9kjoxRWgoHWA7ot2kXZJvVU40T6VcyD1zL1AlI4kZdvep
Esx4KjTAdebOBxNRtdAZnLdpE+0hQkwrN+yt+2402k0WFOrseOzEK5rceU5xpoGKtbUr/CIDAisz
HX5kutK3U5TTPiUuJBErrafbG+vfPLYudxGlDvbZj7n7hRVbtGoYyBd1PrnLNseqq9uMPU6a/WhV
d2mEeUWwguxTxRkYqeC1pGK/0BygBPrkfvXdewHKrFT1t0CF2SEYSXxzTYPdf9A9Zwlbup4k8zlv
dJtDwsbf5mx1XzwWHeKiYqp3bK3uJ8x6MdQgbF+4GgeKJ5bRnTLgvksPK/LSR+1nOYFcpDZUo4Em
cFz6hPXhYZNujpEtq7/Fj2QIXWM7AKpnWayfwnurVPdmUn52tljnuUa6yxj/kNIItlHHxsOzupVs
7UMy4d0WCV0EhcKCjR3FImosVMQIAjQ6NqWaXBtEPZxyq/pCil+vFw9BWg/bJvSwl7uef+/K8hu5
ZhFG8/p7FfZPoBXGdQ8lcBkX6hgm0XuebLQcGKvuzbJEYoyJrGyIu+y3blkAxmvQJsSsjYxi0Agg
+eHgId1F8jlCvvUQYr9aVHFwurm5jXFPKiNqJEs/+T4J9qmfxMu4B+2h13mxAsdqMD1fkup7aYdq
3bIF3hgiBCUvwFJOsQHDVJfu1g+bdpGn+iIDAId/s2ayb1LKWkZ60bQm3LXB9AONY3qBogfDtfGO
uVQxOjI5XC2EZ0ClX7Wsao8uPmZ6HT2rHbsuzxkWRSGJTiZNbkfp6UXjLRwFpY9FFUjagIGn1pOd
2ZuSZIZda1bv7G7lih5OuQ1dU97FpCkQEomBlrZ81XfhEnZXs5K0NxGk13QUc5cNYcnenRJYvm6o
DvCL+IkNzbiNaRPhPhftMZBXdEw+KxPWBkgNjk7jPEvTaxcpXjUtQ+ICnKgn6mNCUL+8pQbkTlGd
cKAzE+UV62Awx1ZgtYuJSiKqqOiLm0DjySYrXllJ05w66kOthzLLzr0GcEOIOn3w3pRRQYSGWdw3
d3WwTciBIybCvPQhFYZWafEuhY2DERepizAY+qNILZORoAtHtP4W7SsZz6n9dch08F02TuqIWK1L
TwOXbQUMyfgVt3C6iYseQGDJxikqWaQ2IYmzWQ1wSINi2c9OercciLobi3ELkP1emFmzjngSUAeE
o/YEDujtwFkDdX4sYKDM+SuZSVs41QnlCR2YvhC7xS7T32cNWKVBm9A4OuzrqOhn0yd5Me9aGX/R
ILfNeMwDfh1twUre2eYOcq18qjZkn+RcRvx/X5H3oxnRRxQHG1WIGhBJXAJv9N1zNIA/wqgPWrRA
zgkAHGG0H5/QOXmrCsE2U6cdbOxGjbumJAA66WbclDl8J95xvDICIoSRPaHbtSIKLU3qzTijS5qJ
6E+N3Rz8WeOYs3cPnTmFQbIAA277Ymt5sMnxtewBRAiWQJq/Gwk8rPtkICktiR47ZX0PxLmsLqT8
6uy7hTVXgpP7qTT8c1TCs5kEa7Mm59KeryKYFMO+VsadGzZs4nyZ06N0t441IstkoXyu5xtsVJFN
aa7o3EMHlZHswebU+lV6/nljzkZmy/8M6ogFFk2INdEFtP4WBrXUrVtH0I+QqYg4Wbq0A905qmYE
NMS2lXSWFuH8kQ2lWpkEWWCnCxoYLAX4TTgmHOO2NbcC+qDfUFkx4xw9glZ4CwAtIH/cnTMWZG7G
9b4L+oYA2HcbKNWywqFMmzwyVy+tLJxNhgiL0hY+98iLNmHZhMhcGa21MaEwBFvD1vv3sZigZQWS
54IjGBBmw7wCkG+K1l5FiEHVmyGBhP6chttlx9gCr1BE8cYh6+VjyOWHqWNtTlnswJJhH6sKg3Xi
+KME6DQ6Flmfo0Mt1AMuqlUnVM5byQr23jDDRcJeZtEj3VyYPbg65qC32Axt7MrF69QlZ9Bi4zEc
8gR+idA43TB6YHDbhVS9NiivmvEJrEO1zqJOrGk3f6HYKJYsbtHuQDjX1GTSzfGbY5ECjDS3RWcy
RvVcmT7PaTE83tUcvjG6Y5k6bKpeDxe4oeAIpoa7aZNnSt6Yj3xILdadP3k+ylqXiBKyWZZuNVyG
sCSyD5HFesjnPdbMpvMJS3G1Xt1H7bEb/SU50N5dygowzLTm2ljVR5z6nHS2TM8qbd/SmhSukeLL
puzlRlA1W7NODldxiTCuGStvU6fGObLZhZQhjO6S5CmXZjqIJ9tYhaE9bYZGHojiAdhJpX4pUD/f
tT6TiyUfDKLtViqpifCZLTEk7xhrWHWmlT9IGkj46QsieAqwGSUlr01pI2Dzus1JoRHfyzD9Phgh
ASuGA1jXn7FdoN6zzDcJNWkYY6l17YxmCtadO4QLGmp76jLjXvRNemwbdym7Kthr+TShilLfNCLY
jnNK4kmRCbjJ0FSixjJptikfiyS6vwulAP2UQsQxCMK6r+EEHYORUCO/VB6A1jK5v+qxmhYp7dVd
KBKJT5iwtYVwlLnDudXcW8EDiYQ5YR5ARpLQvEejUDyijSdppCCc0ei/NH1QPYkk6c8qir9wudVP
ndezrBcAhPzg05RJ/hb3sgaBrqmlPv+IMi5fdQ6AXUuWah9lbbWq8eAPaoDEG2dHr+rWja9Wshbu
Wz62czwJpobIZa86luqOJJsGewNsN41SEmRhEgrNGhqwMUx3BDSTzJrY+T4rWEKOPNHW14gfr6Ov
Qsl9lhD4VzlReKFneiFLMX+Ks35HCcpAjpZ9dqKTS6tvwo2d659pd5cg4j/VwzcKEi3EXmxaXYa0
MipAXYJqXooevmsSq71utASBNDr2Da2XRxLOFgMKmG2OqIfeFsvOsYay4JPt/sLqcV2EQbyzKoeh
nWWK4MQ96OZH7PWkxknAcBi9yU8L2OAG3VfTKi+OmZcXYVAuDPKOjNN22g9JsVExZqV0nDZaBS5U
JmDtR8vZ07TdEV36IGwBgzVpdGYQ0MzQIUzoY8yuwC32aPeiraXDZc5q1rBD8daYkWKFROx3Yfi7
vDK/Abmw9j7cEUWS8sJS1toZ+marz1CijH7TwmojNvGefcpV+ANrHQVR1x3WaTI566wYQGqWYMqi
uNiEWQcXunf6pRuCywwIJ6KeoOydVYJNC6IFfZTkDmIfKbGGuMaxEAs9yN1FXkFxMwsqIhotMIQm
49qJwVDpQ9vvpiYL9kh5yHwmkSnzYIpbjBRD42wsSlUrUeoVgYdY651gfCErWhwtHAskaiNljhRx
tHBawcC2cfVoZPm6dSgpl6hbtpUDzYdGVQxTKGfcojy+MOt2XLk03gy93TMiKaQfjqTwIaMHDzSw
jqwa0OgPww7kHjzzQrQWHMMxZtE3B2Kb7LKXFZSCTegxjeq5ra1Nuz8bqTZu8r7WiTKA/kmYNOVP
M6BJIOKvJiXWve35X0OCcM6NWBtREt2HCrNI1nusk0CjsbhwqahU7O7Y0Ta7OUvQUnVxGsYDwmk2
fkkL/yYSzdaK4y0iTBTnjtoHKTDHunXHzVD46WpI75Okdi9NDdPH0NUziXgEx2mvhqIr4zZXAvmC
jWapDyIThxOI0Wwurp28JJjWKXIcoOJWsGtsElBEsNbiQPvqDN8Dt3BejeSjGvNgTezieLI96e2b
gmg3JMxM6ml0jgocMIZdPAMYb8+knRgPcniqUkL8AmQJ5yjx0kveMZJQyt+mCE6ueQR1zM1i50wk
mfDYy4UeqmkvD+ecw7a7wksJPsescS9aPFLBFohXHchcsadx/laUFyTpxQs3n3ATzTetHXZELkzu
gmWjf/H1K22vUz7quxDcw66Zpqcq6pITLYrxoSGoXpuIRZN9QvtJ2G91O3nX2w1lu12Smj+qOa67
BUOBCNWNl6zdMQOF49MUJOrMfCAfbKljwY++DpSJqVpLOjQRqjRXI4d76oOcfQHgd9RAHFaruJYA
agB9EEJSDz099ol00jJD++xVg7dnxVBRlQuae3NaEfzlo12ES2KNaxd20aaPcnIRoxbQhkeCLoXi
dWzq1kLp1Dx1TdLOEbSbaxFtjTEYrim6kYEmZZ0o74R3VB38EPF2XA0/4pqQK0tN9romK/Ig2LAC
WGhXkvCvbZ2HBphFE36bR1nROKZZWD0WIuYoLS1MS6cRgtNoFeRbiCpYmLFg/Q61ZNlpQXiKveI+
jax4F9FgoAI6Lh2reqP5zihiF/FGkfq8ckhhuLPKsVvSH0ngmQIFKfqkWZLIbJ8M8Q0tqrYXUeVt
lREf0Bs0x9uN1gz+slIcmKqM8yvc2rWD8OZJcsUfEtn2uAh0AF+x96UIwh8a5s37zLKQShbVHjEV
ZOPAGlgyws6Z0hxG+2D1q7Ix6RzXgGjzjnDzJq/DrTv19U5UEIMCQga246iovUZzj5/EIyEAOQbt
tpsjrurYe5va6Zz1JbJ3a2iOyo0rmiLFG8bYjlPCj9eRZnwbbZ3175gNh4498TYxwMonDmzKqW8u
uYzVXRCQ2D0aJthvS2zIxHS3xZASKA8xBPVQ9Dq28PKtjmRLS0PAF5CSRuQhYOuKisSdCN9987N2
pfXqlwO6Pif7Umr4Q5WtAPJ7M22eU2yw/w9357EcuZIm3Xf597gGDcTi3yC1YJJJXbWBsapIiIBG
QD79HGTftr5T3dNts50NrTRZhIgI/9yPuwcO1i5vbwJ/ED1rLAMWMPx8gGyeNtTxcRYEZdm5ihop
3qMHIjCoAzup+mRPxv4ZYly1DoVprQYPtLijfHebSMp5U1ljXRF6felOeu59+p2JebMOnbXpTM82
lMZDp7rA11vMCiYm5LwouKJKce7w8Ql0GN6w2ignAOIZMa6df7ng/mkHN2H6RlXJGjfVuxK4P/MJ
jO+EQVRUVtswzWieqT0s65yKpJKYcjDhoWvNJlcfCK5Fi/BaJsZHHW5aw2SnrzH2U5XYZZU5BqEo
9xW1XRgNYhoC8JnuspAmr6Kq1iN9zoGs1oMPcsivdpBD7a9BP5AfCSRKvxMm1oNmGD09Otq+1LON
zBCuzBH9xw27OxqGv435+DMy0ULyLoJGP09jQCstffHadD/3nrirNNmcjVL5a9xUOQNNhqi1YWwL
y0w2rPfLo0uzHTUWW2t8T0uTbYp3rFXO+96u141b1yz1XhSAh6z2FtupZBo2dPuOe2WRkHdDE8sl
kgx7Cfx11bBSJdNcCNr+ArJ5rzsNpRaNn0Mqfh5IZjix/EvWzBN4WrmT4eSdImcLiRzvuNYWa69A
/DIdofaaSKiWp2ptFzYh6DzWqGPpqF/o4frOt2o4ohZk+4EhWybLD8ZkULEjC1lLI1rDLmgTmbEV
JK5+yhfI+Wh14WONuEQHxkCzp1AnDe4vxzz1WEto7gD0sEN0mv2kig/PtLMjNlg4YDkkuDoGJw1j
Fe82wlqvEms/Ee9daQmpBQcpnMxtioxes3PMvbdYEzRI5iAia2r21rTe068Zjt52qULkYo3kGhrO
Jjr9JH1hHInfQaWyaRngPcttSKIoIAgFRzJurbONK+eQD/mD8FR5LooU5adtmovnsed01Qgtis07
LGZxTw/3VkvQ1pKUksyxVc/soGDXFRZmmbilVttM1zZZfoaf0SZSjdjNeo6dgkaDuvTW0OmbS+fN
zwaTskWR8o6GmeVrG1gwZ2q+cUM1cfx3YZWr0Hiu5azAU0dHe3IloZvhoxtMY3XrUW/p9A3ijU0B
wcas2b5FpfEjzlTGlKP41XJo341VEYLZ+ixkG5+x2Plbz0l/Dc4idZlRtk+J3Dv+UK5NUoT0loQ/
TLO4pz9k0W0RsieTOVkbE/7tuKshx7gHo4id1SiYv+RlRhWCqjQ6IlM2skQLV5Rj2bxn80/mvByy
crYv4Uw5t9YjFvlairBQjXeW+o6GsUrZiLx5w2FSjXeUhjJWhpNydXyqsivK1DcE+I9itj4aL9W3
iR7L41i5CiO/saEMozvUCxRybHiVsI+8FuGX4TXlVbedCTeEDwy+StOdG/FkemKEZsN7Q3DaqASx
kchaFtZcHGQ2fKM5KqFLZLpSVbWKmro608WgrVLaLqj75Dzst9iwBsfie8x+IMkQgyZp/wwNJBpb
Kq7y4OxLb+gD1xkh3PbCOjq+9iMjSKyTad0iObIe9JN/Gi3+ezZcKPIjNXDc0G7WESPHezHFeypG
8iVgG63tOrR2HsMWGbvHKPehQ05GefA1N6MAziG0bn/TJ80/1aMSBFiH5ODZlxKRxaIJbtS0a2Q4
MCVMwR1ggtIbsubN8kIqQvE97KpZd1cl46fRdhnoW3WFi6TivW8rcbp9yAbnV4W2hvaX1FvEi+TA
vOgh9Cv7HDfWD/aU+s+ssa9OqMeUstX+1oiTOw8eHutrb2yQhPptEXL+IXHGBW7DjLOmS11Mlryl
orzMQzfCRnLu0moZj6noWWFnZcOUpVDd80Mt2+wYUeJ7KEbnahXeuDNrXlqzrBnvrVgyYjiCGT6P
n4rtWtf4b2HWsDkfLCDR0paA0rWRfYD1knrFPl8ao8tWPldIQjvGZTg8equ+5F3zzKZqOowwj8E/
Zq8Fe6QpVtahF40KCIJvoDdzTKviljfSYK96iWA6+QTsaxCUsTLjY6OzinZjyNmwdgiYt5KjwEwK
wwBhWgM0OGOZ2y5GdlojIv/axmW/0sZK306T+O5hXFvpLjWB9kj2gOgWbcal2tdmaZ3GKXICwVkM
EnV3kmAREBoGY9tYnGnmUr8Ts8E66FW7HNZ1MEktpVO29+5cIXdtKTjqkC/nGoePlyyE5JeKpTSG
9s+grUwUmrgI72DJ7vXRFseMvfShz0iZu1WL38nMLnGfafsx2vJ1cC7X0sep9CCi91N8EUQG45T8
hEnd8y5nTskIamwPM40YjA/v0rK1Vo5uU1ZrzNVBFQq+JxGvta+HAXGQHknTfc94Vh5yY2rYKsQ0
ZXjlfV5pl3xq+kPnyvYiogj0QRUDzOS5jK3RODp5idlkDAEh4IWL5SVWdrdqYYif6dzm8vTK3DVF
xtuq0FMIjrz4/Z7TpKfBjCoVJFfWjksysVXU6+qhjNJ7y0T0ne0e/FPan7iYHreQ4kVeVfq+kt0d
qny9aurGfQpdhhNxYz6VBXsUqJhi3UsmQ31i/CjSqnhIvJYW+tr+5iO0rIgC8SWR79iAFLNe9X6v
+k9VKfu5tnT14KfquWjxT3EeNlcSMBuFWPFn6br9Z1mi7zl06MwNflhH4yiczEudBX3RLXzWO9+0
d7MYq28sgwUeRDPdgNiOjx2kVIySk3eJJZ4SiOn5auy7dWTU2UFjlB4mdC8m4jHOZ24indP5VFrV
ioA0LTJjbl1Uw/oRpsq576u5X8WACEqkvPt6+TDpeUZathkfKBg20Qd0+2XGNR7Ewys5ObGcccFq
DNnDVFnjvh2rr7yS9cpPvdrl0I+hyJ7Gh0EY0aXR9Zxxw2MRcvJFuvFODjrn2ifMgHwfA8ClIGej
RZ235mjtHOq2SQgBkG2bK/b9DV7alE0tPrgShoLiUGcOGjneSH43HOOedLK2I7YZb01Ikhte9989
Y3bYkZfqkJRDtFZJI2kloeiSU1K7t8k6Pcl8/qq4vxO/L55tQdd8zTma2hb/POu9fj+MvH5SbwGB
zgP5RxC+d3mzGFtsGnbZiYbUmdM4nczJmUCjvJjGmeKH5eYDVSlTcVVZVN7T6UsLSM9dR2KoPVGg
rt/1Sx+92WYH+r2fLEdDfiaZc/Cbhg0NPWKmx44Lcqb1Mk7iEbFfHXs/ppt+It9URuETHuFXe/CH
QJe1PNVumF1NyNE0sIqEcosEhQw1706kJeKfSUB3jM38zIyWM1bV73MBn7hLlXktx1so2FnXUE/P
I8Wxl07X7wzeGeu2K00ozawiWoZ060YJzju8TQMDLCebS3TBTj0Cf9WvAg6ouyNslf2UyFPU1uvt
Q9s/lCoD2E+4gIOnNN4xJhLgNhpFFmwe3jgv9sNdWNn+NytVJdMfFkUD+Yfdocd0KYpoi4m6j2JM
sS66lX3MjfY7JwL9ZDasCSKxNjpxcG+A/azwk3NVeDkBy48fhtF6Ln32erYRo5AsH3wGVCA3umvK
+v1ADOJqUDjlwgg52mmbnNLUSE79JLyVqskbtQ6U3DAauGv5ECnO29o8DPus63Z9L41DLZz0McQY
5+oU1vNeXOVWP9Om3aX7iToGJJn8OGjEAithRa9Nguwa5W145qoXJBhrBGhbFt+zkI0IsI7kmgN+
37VMR1+ZbWPTu6Lsuba8N3MMd7k6Vr5XvebdcnqGLtD0e43Y0J0d6S8hA80vMNcsgZ7z4HYofX2r
86+GvnVhKnSVA5shX4XTZoIStS67/FLOPS03EUf0UlaUT6H1A2bunhQGZb6vRfIW18g7tU9ebJjg
gYLJ5URrrBw2oT01RXeVzBq4mxLiTg3G2kid8KHJ3Q8/cstd7PZPphbdNzGG204W4w5gN4e2kE/T
2NnVmXz/xJy+ZBI80LJaZ+G+yAD/UNXcXwfSJQO5g3e3QfiUMrkapA0ZlMA05Zkk5REeSP9t3dZ0
f3XkFGDOyxJt6vYhdQzvAu9Xv4PGtKYahnnQe2bXzcmlbnhlyEJ/V03fYVKL/ZM1YO/rQBVS7d3n
d7Tj4N12nO4l5uZG7JWvmKnSHfIhR6o58g4VxNkApGT1Y1oajRJDP8cp6IPKF87RtAD/qtLF39ky
qrdy66ePVeilRcJhN+BQnOv5S0fIMD5Ok0uLqAo/R+SgxyRM521VYFQQN72qwGNaVDGI7+WnbtPm
Z3/68jwN7Kll4ewEKmOsINx1u1otqYMktV6ceYhXidlbxzbsrZfa0P/8qVux3kGLg0ye9d1eL7GF
ZwXk1mmYCAvk0feps5KXrHoUlShfezOMHgdrwHORplcxxNo94INdFYfPqDrTubVEjD1PUG9bhPGr
cZtFdGN17EN6Pch9PsfZfFbC8ZBT5PQsS5Q2QmanJsOEwTHHOg0ekahINPX7HDLCIlxQHclm9rum
QXMQuNkAC3RiKzuO0A4m7GKxl89OM+7afPDJl2TFxZnIQRY0VATU9fWbHrDglukujkqnLS+UZXwh
Nfi72tRxMJgDdfB2wyPBZiMYcwb84aTxmmGnu9LVOG87wVmWvfV057LhX1UldHp6dYy9MGx1388c
eSsZma8TswfV+d0jX9jX1DRiPWMPASMfD8DhGf83SoZnbN9qw1STAWvYuPcSR7EvKZrqwlMfseHN
2+6Ly4lAGLUtN1JnUTsMbxtPlvXASdd+4FjZEflxTrnmjBs1lvRpvk1OLp/rSGue2b+B2dYyWsAq
9kdDwRl7WIDpzohQpibvrbP07gWLLUdcL5+ujHaMC20C60566R0RDocJ5PS9cZVxd/ug9dQxTmQg
0S/4NcZk+6YW/c5P5hPXKjvi1jMeQ+eYdJ28Vm1oncJ85J1mcKxxPet5Np6U0Mw342fWdhd/qamL
NTO6hyjyNroCUr/jleTb4uG+a9rhPvfnMwnYUBxB3qR2MKMbbIuJLepM8JUxcaFv27ppb0SDky5n
VmWrVXREJ+ZDZ2cfqcB7OaaV9YZPKsZk9wRHF769a0Tb0uqbOzol7z271+45MGACins0njltTkZE
1U3FlQea8ubOVMfZvQdC0eu/cbJY6nDYniPZRftxNGiEGcnMNNlcbGjj6RFOpE2rjYmzdgNfuV6X
ZOdImzWvMar4imH3R2ab8cvcPbgqzjcE/4Gxt91nX6nHqTL89UhT0R2kimNfWg7wuOglAi5LGY2y
A2fS5jXrhL8bTLv/W+Dy/yqI1HJ0k3zm/wwiff3Ec1eov4JI//w7f4JIPeMPG6+PcBfMJ9zQBany
J4rUs/6wyY4TuYU8oYMpJSn6J4rUdv7QmRoYvu14UFgWfmkLHD7+///PNv/wFtGE3wG1Ax/B+9+Q
SH+jCZjCcaA4eXyBtkX8Vv8tZe+DO5iT0nf2kSt++h2Q7eQ6G8NIFqz+T9l0a/nH/gJZsMnLsyLA
xAOno/P9+I3swOpbMwKlc31qDLk1kYOxuI/00NRWsqGEu9F/ta1+6GiH0Kc7UfjvtTYespyBa9JT
4+XlxzIrHWJyuIAGus4lB1hUEjARfpG84I99rrBFr1zXOiWLKalaJso86XDNpL8aF0NjyimujPz9
0Op4e3pmBr3W/IdEtfdbqvj2H4Uk4uvgNgyPy/vfU8XsOjJyPz7OnMjejwoPl8XQC+OSg4VpXkkj
w8iXmD+ZAXxR1IGI1zzoSZGvbrOIpFKw+fN9rOdfuP/PWdYPa1/CW3EZGsoCtXpyE0QsCMbIDkPQ
5Mab7GIa63bM7uwDDKtDj1KOaGabG84E9AVLah4qBtLW5lYxxq6k3AovfU3+0Z4UFzmrTszbxQas
nzWYIzWPgQHD5zYAE4cw4rGvE5LGJy9S74RBIYxH9T72jZcimfQgKiAS+SLdE6HGtWVZDn8l+TLS
aV9Uw0PvcgHQReXaRC6dP+usfpB69OVKE8+aTJ6qDq1ywHbIf8tfT7b8VtYsp6HoP/ARLH2W2bD+
y9P68Le7768YW+833MjtWnmwLQ1H6A5P6G83pd7YlZUrKmBjJBR8S+FzasnvAh97X6DmF2wxgqbA
Gh7ZGFR7Rrts8xhyufh/oZAFISQ0g8rLiNMbmaMYvchzN+FgmmszGY4VycONU2Oya12cSzZ7SB0D
aRozaQzdaNdU1PliII22/nQ13uCcMB2Jki8HHg0eT5vNhMemOy257+te2zTDADzKFj+y2B6PFhuY
LC7ONq5PyP9OuvaZ5ceOPOVm9doNxUNecuN5Iwz7qT9TNPC9dZDa2qndOseyRyI18UUb2SUNtfsl
Pu7QkTjmRIRbek57gDT8gZGMU/JlF7SyxL646gaFmyEm3yBO03shmKTb1J628stv5NJp9JgL7pj/
cJ3+xbvD95jfUXkO7u6fqHO21aE3DGKfWNVAMJ+IkB8509bAbKbMJ0yZ7//+Exr/6iEG5woZAdia
809N6k5vMAcw+Iy4JU6V6z7MPjWp9vIwwE18q5LiYmmSSYzfvUvCrUFScoW90qTRp2AonixAz01U
R/u++/bvv7Z/dc9CaoCawMvUFL+jR0yjLQqKK8XeM8+iLeMdSf98xUqGSRYJnoJAF+vu/J8oeP/i
09IrTwQCbIFvWr8j3rCMmX42aP6eLruv0YFWVvE+gMH7RfIn3EQjc6HWf/73/1dD/43Nszyhjskv
k7phmfqnNSolkCgGHty9rox+lUQQJMcGLSg7hxWGU68yMLT2JELtl7D1niXhpaAeIVCXnv4FHBQr
MBKTYFniscvv3JTwecpLJtQlBlz+mYyOQ87eOPbSiQIIWuFXFYTQdebmD0QAk1U2JW9Fo10L2z0S
AuT9SwH7GilsU/N5N9lIM1lGVWZaDYp784ESEpxMbttBTsoPwmUBiNjOYaEJyu80j4NUK0DUWPHI
iWwOg7qkCdX1G9TmF1nJYR12w70Ia5ozQkR/JpnfFR0WErcd0Q3mtLJuSULSqbwCnPM1ds6JfjXo
4Am+J9iTG19mXUADvIsDcVpePNk4n+2IxYCIP42CXLaq3mquz1xwxDVrZdMzRq6Xzlj+LEsrPYbT
o6dYc2oNdmuXiGcbPAVjXr65Tm29kxCErr2sDpPXQmmqC0Y9sHZizBW0iJUdB+ORhFSAbv4fmB2G
+Tumzua51AFrOB4kaFCQzvLs/oXaEkKK6GL6LPaRMJeCYMLf/X03zQtQF0ZEL66+PqKfG9WdZTGD
jJV3Nw8YKzP6/ibE6HW/yXo6nShJbILQ1/eGT/43y9Num6csROxVVs7A0KwjnKDpXXQuTeOlg0q0
MnOkRrIbvNDXqiOCFts9NeRMTAPN+Zl4S39dPiMf5eYyAqMJMlMUFHvOJiRB2Vrs5GUZxUzYpy9V
uEfsk/jMHUgg+qGJh0em9TSU9DBXyxYeMYy7u3K2f0mN1AZmq+exCrWAdxaCKURFuaa48cnS43Pm
FI9+7dOHNgLPq0rpBJVhvosuG7bEGxlcFl6QdYICoxRgnz9jqunYYjHFon/SwBWLMqcVRbeNe+0N
LzUDsJjZWm69tHP5De+Os2pa562Z2jDIs+QpTWluqSn+cENtnYa4hzLKbNxWu9Rzd6AGO1n3yrvy
eTEfeQKbaoOn1seFAljIYixNmmbj63lCb/1w10xpt/b5DnkZ3yr7VQ0MAce6fyxq2Ls1ziskz21R
NV0AGw7ly+PrDtP4GrOxhoDPwcWVxpaEQYXj3eTvxtNqDE1Wp3lc871aatrkStccvnsJvSihJQ5a
xOarkodxRHF2+Lsr050+2Jr5FDqR31dTtuxODQSokNo7So5mI0Z6pjaii9z+vm0JkfYzsqMkCVan
VnkYPQHFreaWSKoSiziy8Hbg1AhMJa9WUoJDjqR5agpHP1TL4mxhcvax7G6wZMRraeTvk0Pd0VjH
r3OUPaVUfyb0jKVujMNr8RWnSczIqd7Te7ZW9M4PHuFAm5thol1G90qM5c4oue32GLfZPflltzIn
cSWcX1Hz2z9FbY3Nwmhech7XoDesa0xUliymPBmtOX8s+SLCANjmHZdCSfvVqZ0LSqPEKkFzuHSs
XaGzutRjzVvQjMydHg8EZidcelBi5HhKDdr7gCFg5Miql9HEijELjCpiZLKMcrTzcrPZ25K1NJZ4
FoTmjdt4CKAcJOzlJ94oUxyv+tm7L5PqNMfgI/puU2naR16OVzatAauNFyQWZo1mzGk1DvtvvVk8
RjrXP0f1P6HVHCFTHcyeHarDbqVc+CRFpz1ZIW/mueAVa0eMNaDnYIG8QmfgefKHx1ZDnes6LQ5s
zTzPTYvmSUJ6pQzEVUkArA7GbxaPTTACv60w5AbakGIrTXlF5ztwft8aCyd0m5hp4OYT44iQud+Y
WR9CHcO4+1Xztjk0A8+xgKzWOuElq+unwncO1+0g4rtqIrvka8WdPjZbN1XA9+JXmfeftUe6vNfD
PW+2SzueOrf+hmL8LFrzu7SPsp6PNchwAFyA8eWSRGbQQpjDG94yx1l3yH012GtH1heqG2a+CdSv
pj0FBQgOAaPxFwQ67JGZ+JA+gWZHjk+ZmCNaDaBwWjkCaNn324xXfaH5kB7RJNYTToVNxCAI+4ux
00ybol6Xomv0974IkVLz1TCW86VvmUJWZvYtLfjuxPZrpQ/5me6LkpxWpZNjGt6EyWqipTryDuSn
PXXxdSCM+mpT8LhdnAyYU/baqPJ1B2uScyNjkolKJHPBUWNtDvg3X0D3tJw++scaQY1Bj8/b0CSS
aqsXTxRXTVX30lLAyRY29NDRXkijat1ifWpn78XjfHOYcagG1ZjwjpxbMsJ5yMDT75Cx44xAANlT
EacfYfJMqA2sNWpwHFvXgt4/Dl1dgM8fRyzaWpw+E2dGImrcoxQ4qJIqVPuqFBPWPX2j+rpcO55N
5LAjL5RgYSVu+VIJGBKt2aFmzrSlG4dkwE4mJw0UD9dKiumHlnznKW83FBSla8pOXrE5XkeDtToS
CL5Vg4scDIPS8fBf9SaPDm6b7yTAbYp3MTbRG0YCqO9AxOlnnUjnin0kVIwOjsBsvVeC8aIdmFWO
P6tk3cQVcXLc4lhZ0U/LhHcf/cxtnA4MZrMVu6kXRWJ1pShmXFfOcDTD9k3XxM8wT/ZuNXCMCLVX
6c5D4GGt5azf15sSJk+nA1kht5DzegmmzL9PvbEIlJftBXNPOXCMlNmRGpGvlHLFwPFpO2n78m0Q
VF96rgGoLb6UVvweRu8gXLIiBs0DYGuVWmJnVOMYqNjc3/4uUTliBCxv7SyYRGROYAm2BgOC6wrn
yVxLmErR8BbDegkaDb9jn2pIB55NiUo3v2hdtk3IIe6BRqEY8/uFzjtXyS+H1CCtdHLYG5PxVs4x
yAnd2Zi1TbWhDaSJdxxaBCD9hLnD2Iivcflks1/yqDGQjSvqw+oqwlseveCb9kZrmWjgHmHAxdL5
zgjceScukSb6I+gppmKeIiSizYKZOK/4osnzb7LUdgZrLkgQvCk9uTWnytIALP9nnFIP1U0fBZSx
YdDSNUM+86BV47vyorMibN0XPY27Gsw7R3vBdWjjWVAbirD6YGTDszHwNK1ZBqAWefYDCBJTFQd7
Kc7WOLm2NiBQB4iIFrd/K7XlFNgcHTqaqUSnM1q5zpXt6owoao0rX075qps1dJ0RbzaJkfpwy6mO
Q9wfbz/6x4doESjylAI2vcMTeGsd7v1oNxW0ltFpUFEkpldHt2b/rebyAulpPsa3UuOcrJHIKGS6
/Wu+Mr1dl4272on22LCpZc39pQrvcuv8pSrmtfHzZHsrWU5Ck5VjgCASe7QkytTYERG4qxyGVYW1
LgaTwixl3qUm8TSZv3CLs+za8BzJksE8iNiNMO0Oai2Xa91UpxnLSt0Snos0+dk1ycMw5yB3/eKT
MACsiGuVcPaYp+ghDMc7tkm0nnvMEiH7FK18qmWC/az8bIbxlJgUjPnmh9+53+2jvxw/e0FhQF5+
Isk/mEpfGeaQc/zxID0aCWZKeYfJjnW9exm77JM91Kmvl22KHYN5mFn6EMN8nVaPyY9hluC9zkDG
0KObEyQS+XfOfdPxVvM7WF2xAfPNvwqmhu5fMmjKLOxDr0Erq6rdra78Fqp2zTHcOF356rITOqo+
KlmgDoZsnVOU84hqCTnQdvLD4+1DMVD/TlvthX035i6NWxYv7M7GLrRDpKkxwlClSJKzoYixKZ9T
qX62Sxb6dnVvP7rdK8nsGOtkCtlnW1FHqZ1BV32chvnx9iPf7siu1jRcx9iU20Y8uyZ8flzjP5jY
GLTIxIek0b9FKerP0BevoR/uikXQ0FP5lfbhMwemvc1kmepn52yq6EVY4ComV/D16s4+GVndCj1X
tK9HR39C34nUwMG1JzfBQ3BIF2hfUsYK9y2HddvCjahD5SV6/suehsNNw1QpCX0GlLAbmHuXBge2
xNnOTffOqY3tka7pkNNoV4W3wG8AzxyZ9nA8YdjDACj9YpTJ+9LRPsc+FeBU+A/gVQD+PBpBBMUh
sNliHj2Olw0pgmCcqKKr3S+5LOuL9Hc7JIYQxCoXo62dq71f0oF8O3LPPf+2kbgT2AoFPjRfBgr8
UhJaL9DZNsJPuD+Q8G4yl5aLZ5wX3+t5Zl8rac3Us/RnG8ovLEkbQnQHlxxGkDaXWNcwEUcZnj8g
AZtE6Y8pPMggHPhD3nSv9bQ5ipLV1aXikOFtojOMDbQqIY0xRozQioqQlYH/yhXx2jUfQkzKLM9s
4ej8/GAI/URV1p48u7dqLLn3sg50/wSiFAJNhkR+pm8lI1eKew6Oh1/gQXLNYe+hp6qPFhZfsNwx
4xy763rRMd3ZhKq/7Q3Ug0YRVnOccW0T711Fuu8gIyBH+3h4VmmhA0+DMBB0i6xIY7vgvzVeldf8
Ct0l9z9Mp8qI2K8zRwzworxhiNt5EwqHo5evRje3K6x7aBgUpje2CdJfsWoPjb0pLTZNaO7Fmtw2
Jh+NL8rV1ANJKegMncHDfbs8MW8aAsdqKSL6rrgQm34uXomJpWAF5ffBKe9TkTInx3WyBgTyOOO/
CcDI8XhI66JZ/lUnfrVKanbTQPMftQT68yhQJfCjPnspKkbmJt+SLrlqIVrv7a4D0LvJDR3+zsju
ZBj1FT/7mmf2DzEtposQAthQxy0fFdxeQIgWfTEO/WcYfy23Bb/Hqa3mhjoQDbldACtejtSLEuPl
zrVp7J+EQNB4gKEhJH0mGkBa+wk8OW4U8oq3bynG2mFjJUSE5BcpcvY5RUIcmi+8lB/sbUs2Pn18
9vJFx9Xw/bottj1u8M2g5FM+ElMvSQowMENloz4q6PQlqbTwfKKcFuVK7gvEhuCWJZu54YNRcV1v
4naBGIeyTdiAdldqWvn2unmxIQRs7vM5Z7+At9EcEYZLUkV7OBy4IydCy1Hu4JGn1KWc0u+RjQpj
aOfeQJRoUhrZc/sx9Gu5jf2M5TiG+zUYFG9hXlilvU+skyBHaxdqL8InCITJjo4aHtoEsabZF10J
gZ2ym202cFLA6HUwkunQaA791fkXpwLyDEWImVr+GCLZH2QHpyTz569cf8EuLuhXRljThKQ1G7ci
GM5gLvgkEt3MaPTrACYwt1Dn9BRZaSb6iy6EZMGNh35BXZU83WYyeOK+kFe4zINPkI9M9+xc25Db
lg0UIFK18aqO7Q4YyNs9NtvFQIrT2hohXQNJ35gbvauvLdHzIC7llz7zpu2aO4tXZUAHm7kOJwc1
zDBPpmlrawR7Pa93ppkIbGvZOtdbdDWtAgJA44AOk4aXTPszDMO7RcUN5RlIwmPcR296zkM9unTk
ZgLwNT4XdDR2wREpKFjI8XrieeZ/2H7WlWyYZccnMEYFpxLL2Kc2AqlIh73GOwWD+GygPzBqgyfH
zF5U4WZIHqU7fjQ1AVavhRY9HTjwn8VA4kDnQQl0j13iyDGntSdAwQpjBPk+eBVlTdGfWa/Hcivt
YYetsDwwKXhLbAW8atiXKFKGmZLC9BPF1I1sD35rrserq3I2Y4BwiUB/a4yMQUc2vbizh8na++h9
7WejCHQ1hmbD7Ji3tXVwDbaFOFWQosiWY5jgVJe+VVksV8k0fvecQQvaXhKcy84yNzjXFAYRX7xR
Qe+2F6Iie8oKn+umWPlzcsHferEgRnUl0PksT86zSAHPE+EQjR6d6tL9YXTZu4o4LCZ+thG9Tvt7
xv3o6RgkdabyRuK8G+FM/rStL5qAJ4xkmxKfTyn9xJNtK5w/3Kgllle2Ka4CwIGeGSQAk+Z82piO
9RnOZu2v9LCeN+jMcRBa5Xy8fYj0usv/8vOGeC4tpsNRa0v/hCeBMJ4WPTZ8BUcjzxYCLu+QftSm
UzuTFJolCSveS8EI++ZYxtZEZspt9OPt5yIO7w38oaSV/Bx10SrOIQPZeYAWaXTeRkcsoPPCjDbF
oO/cAQrhpFlAaqXEIsWKaRwhOZA7XX50+yAliIeEtXuTqck83j7AiI054+JjUrG0/vZrt9+Y6VZA
8x83UYpO2JSgXiPrCY5Lcq7WEeGwnCdPlnRRIYvQF19tEiRTjsbtoWM5ck664BPhdMyCcMFR/eOD
Iyoq1m2a7OOFHKXZzd96G/6vegmYfPvMNv5nL8Hps1DdTzn91Uzw51/6e6up8QfUaOwAwqOqwsQV
8PdWU/HHIoYzKVlg+fbNZfD3VlPxh7HMN3Vdpx2a1ygI9D+9BJb7B1MPYdFH9qcD4X/jJbiNnf7b
fJ9qRnfpzFnsDob5+4zOcq24QVaOjgNF0wVkDyYEFflBd6TxtoL3LKKj81/cndly5MiWXf9F77gG
OBwOQKbWQwQQM4Mzk+QLjGSSmOcZX68Fdkv3dpv0A3oJq2IlK8kYgONn7702ntpTZsunvCK6ujhF
hDn8PtayU6KN07HAGkeTeBLsdDsg2krQ3SeGsGzU2PAxNgnbsmggODQ5IEeSx1QDdTCyvfV01XlZ
oJNmcGP8efX4TT1UzNj08S8vyf9FMBZSXwHd//n3ZKVMNYkuFNKE/l+rT6fWmq1UOOoYNBwuiTYR
307zQ4B3mIpvmpxjh09m54a299uJ/Nv9HJYOaIGaYGW6ZIfC0F+KwARyppNQbqwc/TvBBwo5LcJO
2HCkYOthPKvObvHkl4+Fpn/KKJd3vw9ZjuKk3En3AxfIiAq9FQwXazld47SKdEVCJYsaABnPC+Oi
Bl9/XrT+EC+EX2Yb+UwHRXJ2gfXys8uP1KwIjaWz63PsenK0yDiBbjVObscJn2q6Ti/00+9D2406
CZXSPi7a/T+/7NoNE0QeFn7SmV7riuVgxmI5/T4wcobbgDbVLfaE+vT7AIK3PplBcA9LyNgFkFSx
HZPU3pWB+Ub4zhbfQ8kNZZYhMNmm605ApF+5Q7h+EonuFPU8Z4W79izS7XKqtDAk4uhe4zKlZG3q
oQibPSFVuiSXL0Nyje/K+yyd6IIYI2cX59mDyobgVJV5cKKCgsk9xU8BthTyXKdzlvs/D79f0yqb
SWq2D4DGaeY127tp/QMtb78WdvVBTBEiCBIDG2+2kqmYKVo3+MM4XOcQjqC9xU8oT3U2WKfff0Kt
Mk7tn1Srh11nQCVSVoDxAyZOm9WHKlwctLt1IQJjeWCTHXTeqEHT5mxFwsdcOD90mG5pyvKJ9fCM
GPDAZ9O41zu+tOhil2dhf6GrjvBDNMDFXB8qxVBrhiV245Vp15dA8NKqf/n90u9DuBINhxxwFmam
e4pwsHtgPNZOvw+V82OsG52scJlO5Ts+XE4ZsEYt3lS1PtkeXCpqCqql8eRoGZuUiIloFkApbu8P
tXluyuZCY2S5VbF4d9Sb3repPyHEcVvr25Om82twoAONaWovpUa3UjWq5NhVYGGymPtkVWytYklO
zXD+91Z2e4m35UAiHxrRi6uSfPd7E2rxCHT5oo5t0kVn4ICgBNz4KUwac5tRMbqd7vqcRHETY47p
ibjWbghKoHYO2KZGprjwYIP03sBeGrnRuvzVsdLYSk7dvNc6dGMdTx+rDnOrNZzbi+C9l72xWwI0
LuqY0n0PYwaPBp+hSWd6M2oBWGQq77VKlafKBaQcafj4VImoNtpHXi5xWtSUbBprvWvWGWnN2dp3
kQX9y+Ujmg+RsdHLej6JekeWR+5Au+Ejac9pzTJFVB1e7+5DgQs8Tf0B16BxhGC1LXp7OPdjlO2j
uH4Mq3k4W6ZXDZJY5Fg8A1UDWlQBDmk7SegQrByEKN8KR3ejsurNJBe8E6xR2GW3+yCMCGdrYJxC
niLexe5emAZXPIMVGitGmh3TbMWlfJWzshEkeMjcBy4cjLPWwtyclSiC64WSG2Z9gADgBzUdDMuU
37c2SYxcT5uNlH3o58UTHOZ604LBxNk8D9vUqZotAF5raxmDtjOr7FZrzfkEF9o8uuxPgYieprQ4
KzazbrhCWkAKpoHmp2L4TkodkyrNKMQpqUoYox02itfIltvCIIios41Fuy8pOKtYxuGsdBybeWvl
UToxRVkiUR8dDiYArebAmlET26ROn0ZmSac2nwuRnZbZ0fZdX1/Lvm63uRN8z/YjQtN70HHxrULv
920+Z/Al46bdKyd/L3Rd+XR3L6cQEA52Ixv7QNjqp7ZR7HsWfkox+IktO94PjKJDmwVrLL+EObgR
ZDt2YSteglhrDlwnHmzzpTWAGxGuandUh3IIXbKHAYKiELZ1XsRcb/lh/KpgydKJtYhUL0Ar9Yck
ImDuBjpyXd1bVyPCC5Ybhsf2ApQ7W29enNFKWXJV7PB7q/czzVTbwl3EtpnFobabjnw4b6/CfMgm
OXmF0m/yyHyTnHwSCBtx9a1Id0lHg9bTJsprpvroGoV1o6wK4bxHhOn6yiPiV28qvsPkSHU1TC3i
7E5XepAuy1Y0DSB2neC7MKodhG97E6Si3uuz+zkl5S7W0uB+CZGK9RCUi2sNt5Udws+CeSpSd8dx
1LdwIp/SqEYAFMWhmXdjV82HJGcPYLjBLXG2FBBC/UcA8thYLtKVSVKqiRlfoqH5tBv2d2Zo0nU3
aZWfa0nnx9mwHFNNHZKwOkTmOLNTRVQpot44gEa9mVZgAamZhk2615prsQ0MUn+hYSuzlmwPTLhE
viFilrn1uHV7ibbM/rictWcbahina9KXirxXxgnpWubiJKplS3SMdQLHVTwpXFmsbcvq1lL8eaPj
uGgP8Xywa+gu6VSASUIat0nt9fZq6KuLt1hnMhsfJj7MG0WOYwsQ9o4W4/pRVdmNtKmIBXFEeFY2
fmNqu/VSBpOlvJ2Eyp/pWmipocOkwbSniKnGwlL+0DTgxmaMyemJHcFqowtvFrShEdWez3l/r+tN
tgf3CPR2eLc66yVeG9xDiahrEchFcEg1D8MPVhx32Zchp+q4J8EOPxlbXGKyHFT9roYAI3UiuPVM
sUnNxAai9daKHoKuG2/H0Hmri7bxWhj8PhnAtBx3xAZeObzjFgJfT/TClHsxO8vWduzXRLihj/fG
2ES5Mu7oQRF3dGbuZRm84rBy9lU1PrGqIXM4yB86bjflHLeX1NFJPjKRMdP03lwCwKM6YvZacCnH
hHiD1/5oaSfPfYF63wX7zrGMI0csHxtXTVeYLD9IMzabsQPOE6vEPUyUxKG+rn0vWUvcFGjrBkzT
iW6/7mK7NbeQJylygbiWX6iKIarHE8OKy90urMlG42BMLlKZHo7vs34jR2d+ccr86Ey99Ltew2Hf
8j61FnASlX22WdAbbva3dRDP26V4lRb7ugp5G7rBTQeaalMQ8veX2ClPTgqGBHFCfdgbEs0bewkP
pZBQT5Fdm7SGr1jOF9rmUhg16PM9wbTc4kGrmvyGtpu661/LJv9khRgBZAM13f7lRX/EMX+fWnD1
3AzjFfp7luXFju5xHUePpJ7HeKYHgTkvTA5ZZnjTXLAmQwxdBtZ1RhrtC8vc1VRkqFDe24u4Rd82
Dnmhs9ZPNTyQk3sbBsWhXEwE1ynhwAD8eCUXbB2z+J4qnySBul/IUHt9IW5op7xxVNrsyg5Wb8cm
kbLm9wn8oIjS1zmrMMgmH6oDkR5JEwmko9MSrmWqYAiRt7ozyqDYiDG0IBr1ROYqvd8H2rHoQVCU
sSDW1VDWwBaaVXJT/unmvzPoE3y06jrXbrMfChSopK+fhZhe2JW9EiB+BNYjNm43fHaKtmZ7yVmU
TC8EzPf2hFZpshmK6UQjwk4tUMk7G9tNzyc4Ngsg2WTWzXbCjoJZYDNKC99oZMR8nLqdNRPwHI1J
9+APXIcqPIS8yoCV4BunC33etcu6HXCIZUGWXrKXuq6u9Ij6QShgPMHngFQeX2QRRkRjyf+iGm6h
z32X/cfYimfuN3vTzZWnrP6nEiR0l4n3azziuyDscWTm/KEWe9yFeUEyihIETbk3bhmetfR+Ycx+
aBnHSrNRXhEvD4aIH5ImDzZKD+nes76W4o00fO7FAWPQIBTvw/ESWtVDxFJby/RnVHxyaU5x1H+z
K1XyB50WIQtdkaLo5UgBB93TgISiDrBGry9iUyNLRyGvrbGcue9X90F6NYiJhukaqTU/RyN9aPC6
7/PM5CRn0XtDfHtnpQohThKOH1lRYiESXFLAHC9EY7CgTXRtHhbl9ph3yFSv2vO+rgitwz3tN4GR
AEmkf7uL4qPAZYcyXqPswM7wSBmUXkzljhpcKKgAW+kdYJAMneS5zkpgp2yZG+NuTJnHG35nqwEc
IwtaixuJHaW0zlol/i7UAgTheqqyVko9Ck+gYnykrQuJgCP3ZC6euSSGTzL91S7D2wkyT0DOrM4Z
YpqIX3rK5U4vuRZ2mHF9N3PfpVmJG2puCFiKTV66C63Dt8VUv4gcXWOwQD5BP+VKzmqAO+Z3rx3o
ZEopLQjcfQ+xo6hANbg68NzC1R6iQG92Uz07e81tcmrJs2rLqv8prdenlGuhAprVBtWMi6aDP9K6
mzTN+61WqNtSWzf9GTNx3zZXp8/IoaK6AigSH2ExTL5piFuwvoxtqXGuNesZ9NKN3jhfJC7v7aSy
twpuqi8zAb8l/UoMG/N3bL1ZEoyIDrKYwQqenTGVJ+htqd5sY2spDn1WHEITT1ylsyqXFPVwNsPW
JIcrF8clZHIMid+whL1m6MizBuZJm376OX4bY/CtoTBe3IYdyNye+mj8gpZcHWnfpVA03rujRU9R
EW5x8MXlORjXocSQcpOO2Rchwoubu3RZRGDZOSISlYBv2R/7kYijq9VYYrj8reE3u0+ORvmDwW5+
0lBhUeBRTGGMhCTS81zRx5GVXxDD4b+p+U5TuskGAF5Zq+Hbscx6Z0BHpjaIzieu73MvYq8K8HY0
fSyRAcgLsx0+gqpJtpE+rDgdhG+WVr/SP47dHPaSaaX0/C3pvusgKQ3TVLPQaO4B/TwXZuxA/C79
Nk0f6Kf7NlX/LTiLyHxd9e+kPb/TD6Jv2sTmQz++g097jBtjM2hEoZOBnyFr4AyWK6FCvZN+QVkw
uYVNto5GpL2Slj+0koNDZhfwvOpH/seMTXSA+a2TvrIw96u0BX4xNRMYS4a8rkyjXddN6lx2b3E2
Fsc8BMMwa8LnY1xw1GWGDi8qtW2/gI3DUBRee85y22REuyjWAtUIH1WS0J2qm/gsapBNZLQoK+Jw
STQUp0YI0gdyC3Ye9usYnhOvnPp4syzVE5nYZKdy4UckXQmm9cyAwQJ0YbkCSaQSYdNPtNpERZXu
OuuNDSJv1wlDzlytNuBoOwOwjPToFXYw91etpFmhduhL22QVBK+WcB8TAx8HxoIeOGLce1Vu8/Ff
n8i0En+cC0F9ngwbzL9JbYCFwwclC33YaicuAaZivy7eQRizB04zqPFldXJH4slV5v4gDTzilCT5
+K2xC6gnSgoSEw0zktadpbNPL4YO1dNa1Ebk+pHZ/iUp7b1jBajravYn13kqGCK3JvWqiDzBvVZz
IwOds8U+teK3s9t6cf4GWowD6wHzEOqwAea7ZNwYC7XVE7zO0GpoNtaKhYSLxPZ10AUSe8vikZvj
V2zEpJNpXYWMT011mwrO8mQcw2maDoHieQtGnQ9b6WyDNgiQleXM3g1ykF6hk061QqBnb76TiWlv
RysK9wFN38RLCM2o6tMV/MJaFD8E6ycS0Sf3WZ2fo6CHChtErE9QUerkpQrlSzYYkEbc+lKN2tc4
Eu+EHxlTCx5X9qHsBvCBcpvON1xDBhyNhLxQz+L8aQ5vKyX9KUcjQvXkj5Gi7YNrMwUs7MZdkDrm
Ozgsc9iRjB1/GC0irX6wEnKuDjh7PHWLuQ1QqGvyS16rmZxDzs247GaTJ5Ap/3kyilMLXHrjcKPk
ric3ieK1a0Izw+dj3izUhW4wSiGR0EjrlECYxuCHuWq4Fu78UHdBeMjSID3lruvVGsakpj20LvUo
kmk+K4eJwOvybNbTY9DGt50jATyq6LuScq+grGANtR6srH6RkbxPoCNY/UtpydsWN1aPI2VipsDW
cJZ2+tiZfFoGpv4oFw9546WBXfpFTjA7CO2zCxGjATdUELoGO/cWcLrR+phV1XS2KJuNo+57hVl6
o15wpc2PfdkfKK+71dfPmll+o2D9KW3OEsvEiWvovkBzG2jpgrpgoe66vkUvdrunphDPgfGoKeI8
stR+2m6+cUIHnyax5C3vnsnLcuxAYTN9pUt1sBc73A4Ip0ajfUyajmLXapgicuA4lrMFNJdv+jZ8
rRXonD62OUT3OhGt+K6lkzVRP2KAhF5CJsZR8BGZ7l3AiTMuq1tVyB9Ny2GL8DtrY/esysTLey7k
jh5vDNtAX+eV2pKGJVyWlae6cG7wTtK9NQIGAuIlSeTxLF6J7U9hLI4YuY+4ydZCHSfYNYVr7Gx9
CnEhAFyu4nE3NSzO2O9zAqHsFSfgMuD6iVkhJs5ympkk65FMAbYRQXyBrX6nHUPNfYw5K5i1zl06
edECYznAj4H4uBgcOiAUYKzFZN7g8qlAwoV6qt+Gq/vDxqQaSFyVXQARJMYDDq8ZLyqG2jTkU7ra
h8hs0VCwGG/lTB/6UIFHTKviBPM7OsSQLGnTAciuFsQyxQuaLuNX3qkF3FDqOyWOp2rkbK6AqLMi
QKukSHPfXUdZv6Q7o4oB23aG2OmxfHEsJhoSFGo7Vdm1TmmiMrXlM6smIO+8jTbxUEjCcBlrjAE9
Mq7lzl3SP22CJ0lrH+ogMz1FFd7jpJ+4EAFjbRH31u3ToS7L97LLn1344js8nX9poGOauM9UdGNU
1G7NBVBiKqmnixM1fykyIC4SS2NfwmHYYF+xbwKGfGat5WPKUf/B5smrXHgj1BCI8kUuZ5f8gpaL
5AaXPF5iOljEzD2EK2gOnTWKUo4YxFY3tknGvawUAq4ZjttgMeZDc8ggHF3jpWOXhgoc9XRwOMAz
9FHeiD6tyM39mBEmBLcDu5zNLCo7Rkt+b9C3LVT1vpoS5mnWze4iBYbyJ6H3gQePX+0MLcaXOyR3
FJoEnECmpzGyWTggBaMTLZRbqQHkyEyjUcH3VSN49AI+AJxXGH4JaGK0/EdX5NE5Dk1QQ8mp6ooZ
aw3d6PHcS2gYzWecT38r1jJwz2GfV9kdRF2MocsAeCvQrb2t1IgH1/5soMO3thO8FFAvqMH4nNj9
oF0v8xZdrN1NI2bvFntvIAYIwwHEFKdpE4pgki1GOa6CZfuRpHOwGcTUbzk4LpfWyb+TmVrRYHWn
CIcTAX0EEL2r7B72o7xRFE9J1tc7/InZnl/l0E1AFOiDiDcTEJ94qMcrpsyXoNDik1NNH11S15em
cJh78Qh4crJAmEEpNTVdv41G+hqmdVkp+61uwJYEhakLfPlZwxRnJoO1gXl1G9d2Ab4XWxmsi+nQ
2zXjfgSfdBQ9BDk5P8wlXq0IF65e0chW6L7eCBIMXe2ReojoNjoWzU8TauOFF+/vSJfkPikXxAxX
Q7PTLrY+xGfbeTXRRPZtyohva/Vy07fWMzyr8tatrpAQPcnBGZPLXteRE3IsKv5YIjU5UVtB5sM6
n9/WDvTBIAu4flvqwmq23ZkOXvdWr//a/fwQzslDNUc33aJe4enR3IGdUpusfT3yitprEV83dXsV
f9ddLu8rAZqDOeEUOD8QGej+AhsADqBmACYWoKfjCXB06c9xTnp2gdFQhnesjsY9l0Iq7jrnsRi0
YGctzlPgFhFJ13K8b8f4Gx4h5Caw7u7MLX5My5cxhpJY8pE03PajIF66X9VCLx4ny4919zVW5ZMB
9+o2mKoWwya3P3MOX+EBcEJJ5f0CXAORJRoQwYTcBHH8p0Il2IXzn3BJzxQwBZulst96w3xok8iL
Vk+1mc34UHrLvGGC6B1mw7CwZ8pB6vvE1EfOQPl6nxgOwsGdQsmc3bHHzKwEsp4zSnxb7cmmg8lv
xBxtbSO6mcb5YFmhAz6/rbdxuaxVj4HjGflyIKS0qzroDU02XkdQt7lTX62TJqE1J0Hd8BbkzCls
+1LdpMgSDy3wZtdmBa7W02REQy2VWZLsie1s86j9lho/Z5TACB2SADqOvGmIl3mDg92s/bVYgMID
rFq49ascYSuO9Mb3udqVGnmpGgr2QfbqzlqxPsx3C9nYhLICw4DZB76IAZuSYfoUQuK4NnW8uR78
BKUBYgHNzujlzL4uvQZLDoGCYhx61neEWj+mSpioMyWg+LL3kjBOjnbznY1D4mlxjOdIYOA16aS8
/mJsTAnUoqAmkQNeOuMp46N3S7vXezhRfNfO+hY+3586Hz5KeiguKWq35yaonQIzl8mzNUCDRPeo
WO50GAjZLd2mHJsxgAR7J1K6BzZ2M5jdfKyskqTzwPQ3yunJtt7TaLnGucx2yG94ay1JDCoC71zU
O3qVxdbULXUIc2Rps213GkhO0mNV4WVV+dhr8UvVjwd3reZhsZh5A3hRag06L+nXvf1COVTWRnKX
Bsj1aipS761kVf0nGiTf3fZ+ow+uH/d5eM31ajx3nfQS4tebaMTLVY21T43wJTfGFnMyhsCoro01
Z/0wpqE6pnD+0sVP4PurERJWwJtk1+lYsymyE/dz4vpqdp/TTLaHKW6EB+RTp/6hxAumo9zo8Rdj
w+J1TlxCwgJdVActPaUJFiaDCaQaSKMndv6QaiPDveXW2xGPMrI+dUtNmf6Famxsi45m4KyzeV7s
8M4GA+k7g8GyMQFdkN0vuVS3S1wJErr2A/UEZE/j5So5EHLRhgskYXdKW3xB+029aXJWDpAI/4Cx
b/of3OE6TdmFe201kG8m3ckLpoc51fHDip632z1tnI/mMNeHLmAtN4ZmSxOQ8ZlDG/bjVLtte/JN
TPwXzeD2PGRddINb7aCIcOpyrF8ahVcszMR+LIzbIkv3jbAvq3kr7t3vNPoY7fSIZY7hUtYmBDvd
t0t5CDHLEyEcJe0NGIS40jL8J7lNBsbyI0mzTQdc1pOypRxAN3b9n2SpfoqmZ0TuCJ025ptrlcVf
E3gz/bn93JQ3SWRDnTZpHgJ4vG80Li9Vk52X3PAq0DX0xNkcigJG73He8Ew5fADIJuKg2WpgKL2h
xCrdUDCZjeNDGXD56SbggORmiGfik4jN8NOekxWLA2e5ShYYhC1r+NmlrIa8vKXIaSZTfoE3Qw6G
gwPyxtR4c6gds4p+ACNd9n1vpZd+em0o4TyCNipgX8f+pCKaG/Iy3OY5e72KyncP2lh3HgdSFhi/
eaVm7Z2VsQRpvdyrMZ09WgU+mTY0jLMfWU/xBiFIVCFCojCwadsDxO+JSQJNT7j5zUZ+b67zjSI+
Qn9r7FdAgK+KdXlAVpFcl5ndrqhBdgzdnkIWkaoD2tpXgqPPtxsKNEn9sxLj+LGa57auI052K4+j
RAnmr293VZE9xO1ytwzpcNvTk8LRmJczqZdP5MobmyLO74WMHWc8bmahP0f8Fgw4LXip6KID2gNm
ZX8mLSaA3kmPSi/DqyV77n0Lwb3QNHyaxHc6q6Ib7hp0xSzdraIqSVsMPtJpjQGTv1NwrWh1h455
WNC56Ms7AWl9Y8drDXLtxIchqA6o7ojGgq12MUFbd/nk0gz3hqH51iqh97XgdBOQ79lkpI+2flpo
oLn8PmhakgM+CDhZDIJkFO+FFg8HQyzoKyvNPOmyISjipD81JYd5HKUxypFTnhc72IrMHnZ2pd7j
0ka7jRbzDuQ1V010RVwDKBEtZJ1uwlXbFWc3iwidReFtYSX5n5y676ZDfC8UPVCA3vCRrEqngV4l
BiWe0+5kzrcNEuHJdRi4Zrr+uDK3FKO5ZUH+T23cuH4yYSP4beVqHps6oJw4E1l64ZYm7KKw1A8l
FVijtsV9AuLFTqe7VNBzOIFjtCjjUA7E/7TVdotrjn7NGMgQ9z0V0D9L9phjT8M49nK2Q1WI81tZ
pV/RTehHK1O6YUMkjfGML2XZu0W+DykMuYaa85Dq5CmCZaBCVNHpq3eS5ZfqcPdMw7iLV+WwjCGF
QnzulTi6bVBffx90GifpjfCpLoqPEhA3S/9I31cTl1l2chJfWNL8iZio1DwUe30ludUgo+EuBEAE
W/NuynpxiabxlJqsXM2BMGkRdOPGsZfjYpnuhbo60o9FcxcORCondSoVs9PUoYDM4cEpCrEz8BPM
4XLukuwlBIN8EVEc7lHaM2Lj2YdjSbqgsX2j7YQzFmMX4seY/CkRNmcqFWEDiMs0cWEqq/qovSQS
70al5RCmlpoyyjUNKYii7ips5/vMgOHXVgF9EEze4QgO0oCY9mBmnbM1aDQIoWY9uvny5UDeFIQn
TcbaStvqkFVwk/b5JemcUw+SxaFlch+rHN5vbN+FnBEa4dS+a+b1VqsBrloAM800/mvXOnU6ZDX9
yiZGYMUzdQm55COwlBXgT41tmPWZ5S5GG5LxVDHIO12zL22DFaUARuek6q0Azdhg0bsBsh0+JgiP
CSAbxmKujBkMuHa8Yv6i3g6TbXiLEsKJDjwGZ3/uMlz4kWH9BrrzlhsJy8JypmlNTNs2Tw6V4EVv
1ybUbEBQg46N5yCECDutUa/wjnTQur6Dg79va+yBBWEy7mLXZiSZEtFgEy5iF7AsxKq/9gdG7FCI
2lF7ZXgZhIu9NtvZTvQTP6lk+5bPR2RAxGrGAw1ld9eUD2EMeNeNY3nQi97wtLl4U84TyFmx0Yf0
UmYWek3BdoO9upscLbMAVJQJTtvsgNxufuDIHxy7BDXGwDI+N4HYVkHTPNiOzlmpPbJtCdfmXZ4z
YZ3G0mUVjxzBGblnvtXhwUeZu0my+7ItOClN0SnCzrd36ZDYmGM7oIJy6FX4/RxI7MpwCDPrMxXT
3ZtKHe2gA5IO+li7ra2x2wQW190lZ22mO8ovSZw/DWq0t0613EvKU3wSDLgwy0Hb9FbL6La4ZwqU
gsO68p4qmgriTv51qaXBE1AchrE09gXGXsxq8ymhpzWli2nHAX4+uevD7z9JvZ9PnYqAxoI3bQGe
I5gaU+tBs8ODsT78ujGwJgzLllJIROgIj1FjJqAkBC6lEycOBJ+4ZGCNOE/hDis62hDZRqML8Z9+
//vvQzvV4a7TnGd+dCTfhFf05E4Fq0+jvYvWf/v9Usg6mpD+eEhWa1ssMQ5lsOFgkyNScc1gEZ92
RNKVv9CIwUWZGOf6gKcQA0hCF188mpz41gIdNtz9vz+8UOA6n5zVB11oRH8p19rRKbn8+5dc1xj/
/8apGdiNYXX8vy3QWAXx4+KDjjl7/P23//Yf3/Af9mdX/wflt7YB1MS0/2l+dtU/FCgcvMc27g2B
M/qfHDXzH5bOm3513Lv4ryUorv8NUtP/YSrbtRxdOStSiO/6n//ja/rv4Xf5Hzbg9r/8+79ypAwq
7v6zLVjH9mxJUwlTujqHAxOa279CSea864bCjp0Tq7U/U2ewL2NWQrLe9rVbkixIXhwxxxd2EJc2
XtpzVFlsWmfxoSUA0LR6ZtirypswWYZL5bxHNaZCE3NEGj9j3GUblv3MrHsPcL3/TvZ712jGWdJI
g99KO8ARF0+mvvhT5cAr0ptLTErv2o/PAcHJY15gY6AWkg2abt7PdnXR2uk00yJxiqHrblWhjXuF
EHtKR+dRVjhims42PYAGtFU74IXxWLEFOlowKHdmr1WwaSR+1cb0NRanmDPs+FikxFayTP2h8l6/
LTGoAFnO/Apl7WrZ+MhUQKCskuZ9XahvW+FKaKPhOwbrSsW0dYlZtlCR1D7XE2EOG4ojhZZrVpHD
6FnK+dCPHUKpqV3jno7N9chhjQEN5Mb0DD6cxj82i7LPPzGon8s2PoQs4O6noNCPRt9xdQfjYOfp
4gWlSPYo9SejG/RdOADyaixuaDVn1kwLSDdWtyPnq1iiH7kTJBOkMnPGMdtU9uI5oxBEtebl3KQm
YVCaBlgac7PbT9bBjQB0m3Hku2kVwwqZP5WWicvcu5yUxpTT/FRc5QAFYyIWNTXFu2zaZ7AN/equ
2LdZlBPktv7WBWJ2m6n2RJQDr5bg9uyy397PY6qOZXrXtY3gjs/IZiwPWFnrU1v6iYJHYVhOss9i
+2zS4CAGVM9pdIhacs5HRvkxTfwVhCrPWKAuyaS5l2B0duol7YpwBX7fZJO2dk5Hn5wHB68R+gnA
kiAJZl0lw/SOBqDpEJffGj8et2SdDeSUa3s96d/wLo54gOecY93oGUVgHYUwzmONxbC1w8xPTHI/
E3US3mK19OliWBsG+29Rrj3eUuCSCYO/horHg5m2iFzoJDS1zLHXGUQXKw2iTDEgj4x1t7FCyrMc
NeCgjKYDAIibNFxQxgPC/eXYHXOtPFp26OJ5VP48gzIoaQaebxljw3uVHEwgA0bUcBPiDbavDVSc
ynm1NHM5zyzgB00EdNxX9yjy5g060nBJjB/ZTNlNpEG8sgoMklSmc7go2k1lSyC/xlic+cRNrC3o
L5FVf6zcBvR0F//pVYXmizloG6FSXPTyS5vaZu8O+Vs4M5ziyGPhBIv9hPYsXNu66iK4UBOZeGFM
XTNtv28mofV91nEjAWRzO+bS5qPdAZDZzEmkH3NH93p2KUUmi5vcoCLBUQosrKt2qiJNac1FCjOq
s3dGGGzdNIUXPLcWeax6N9nZZ6EGuScAG66E2xDPZkrVH7tDe7iGkwWd9Z2OBXfXsgajffKhGblw
GaCEsbDobKjjMxXo2qYOeNckxbtB5u8wJuGE+cX0coGXQi/b+0wsPzLQYRrm5zAe/N4lzRFb+rdD
65KiwHUrAKYwUdeHKcm/+LkdL0z/F3fntdy4kmXRL0IHPBKv9KJRSZTEMi8ISSXBu4TH189KVM/U
NT3dMa/zcBkUb0kkgUQi85y914Z9XBL+VdSN3IrCWoFyZQNGXEg5TAB+0D/s2/g7ZW84z422bXLy
aPpZbEc9esmZtNkrkOjpZCXl7BZnkmyqaX2VpY0CL0CA5bhjeq9dw7rdkQAZ35koi+1m6Hed476z
gWBlYiTIA1lh7pyuohSOe5M2BQqrNmM36iYPsqHn4ENBohSOTK11UWyrfp0LMy2xv6BvaCkjGoBt
ylBfd0HKZkOLdn4Ni6nNv6GZTykXgmmGQcXeEbG/XdMGMNn2Z+U8b7XppxMCJhtTfMBmGO5yexIb
rGQ/3JHxY498y7r1KsUx+Zp/oAAkdr6Q8x3W5E2Kvz9iBXWGXa5CdIv3cvTPOgEU9ylb+1VrtCgu
VYBf0N0hIBMH+ID0K2Xp3xW56bFAdqpdp33MvgnneASLUI663FjDR+ohbJ1GHAENJZUb99xdO8YP
swQJj4ZTbpJpOifUZQkkzN9sV3vR9OCkinhG6ODtYcdI0aT/Wo/dVtPRmhpJQFyEgZbCN09R1oTs
fPpr3Rd02EdLbi3bSbd9V1u7MWJHiwL4aQr0ZidKBbdodPNLus76Gz3r4AhsXskxvBEyBpSYpjIm
+vJ2fk9YB904s4I2BXZ0HaIgYkU8P5Cl1279rj4bQcPwcaAYzVBmHkAzlQx2ybWRgJcG17qii+wf
hQ3BKZVpu1J+SDBoiI28WiP8xK/NPWaVA2TpQxl3CHlooOm+AK/b9CxhI2qHPu6EY09kiNs7873l
srXqEXpsqBid4mDgniDGioSc7EVMKHa1vn7RdeotImyirdcjm2mmsd90OiV+11TpPjPHDWNSunL6
Mru3y4nJF2fJ4MpL3FXnHHHkyZKSPGqzIYCWy8QZy+TLABjIDa37ufLht2gYh6M4PRHBG9KYpcLi
ISPXWgMpRsGiPDcxNQzF3oZdyh291HbCUKbcweWOPGMxL6PHWPcKZT/e4HGpT16bH/yaPfsYd8lW
SA9AC9wELaNQ6BcoTOkCteS8cQMm35ckIFuJjtmzRKa4dJVtHuQTPT8NZbVVrYC5PAcewWPc4eu9
G1T9eojG8iA70g6gWmWOa5ydgPxFOnvOxcbrwKnf1dQNz+ALkQH2OKvT0tniLKMhbRf5lyZmGeCn
xNAjuyWf9knEUXint4IKGrqkldvN2bkjtRtOS7hxMurwILA8JiAjZ08AYUJkWQLFfmYAhBWJrDNh
EOs+k3IVhpOzCSq4SEHUzqsFaNFJ8dNsJ42chLsQKfpxeXV5ZhNsBhmOjE1dibab/mkBn4huQusM
HZxRprnHysRI7EQUMHPliUKP+IMWImUuFG4rq7JWkknsoNNyddQWbHmYM9xBjg3gKR+abej079qM
6IMSKHwOOmCc7YwOsK2YHbkzdweK6FTqDZqFUciOK/bpwsPUPyUmfIK2EZRDarvF+p8qElPqAFxA
7LzWQ23aGm371rIGB3lWar8+JFsxyeXotmtSQmxcKg4Kxh5dptW8SBoxgfI9wBd/Ccht2yXKMCYU
5YUm2DkppxBNED+FlTibVJZ2qIhqIv4wky3PTGW2WZ79fshtllxV7B+oTtNnVQ84P/75bDIt7S4O
t7IP4lMkkPOV/tUK9ORUBwEWZuaTolPWoiJNkNS64bZ0cFC1rF9hj1YPy8cdPJpzEWYYV5kKMrWh
XR6sgdrR6vfPlJO9bRi4XxdIio0S9UgDHslgoC57OhLUD9nLcG8lnoa2h9w3JIiy9pK8tjxtENiS
dp7R+1LjTTe+Gr1R3wnFOOl7Q5vWy9PMQSdTz7XY/MKuqG2vcDo8ur8eUQEVR8MuH8gczdaFOX4P
ayxJjM/yuDz7/YBlip23yYGxiSd1zblEkDZMtEfYdiODr46Oelh+lFP6QdG33v5+Ka0k0j+/Y51V
FNWvw0IhgsOyHKvGdM6OSby6+Qx3B3CPI+1jMGPkFzNoxS42o9Py0KhnjfisO6Q40QAKjEiNCncZ
e5QS3B79XtSFLHYOuFfwzP3Pgy/pyZL7gjHen19yrdJg8ka42chShHbN9VmjasQcqTb4PJDkI7fU
xD4yxLpoyYZ63keNd9BYdxwXKs3yIBSf5tezwsZBg1YY2ZXWfm9RIRyXB88omC4FJQoWjsx9XUOX
GFXsKlF0Ijfu7qkDhfvRnulnBo28+qSJ7Jb/2XtYyVFAReSBIFKyw7lB9JGNwK2U+W6ZJ1w1RUj1
bsszYxIYfZaf+za8xWIId8tJWc7FcqJ6DOM7t/CeyGuhsAI8sT7Wrr/zYsPdL6P0L+O3UUK1qknw
Jv7PwIYphPjEvzO7GhXIMpBHZg0QrFPdACGQG7EcEO7jfzxepAj12ADQpN+xnfh1CJZvuXxfW3lF
f39zpu1iJ2R0l0/9puplsol062eZCRqwY2EfvNZ4NNgRg+aCYGFK1t4WIeL6bH9vSG4RlM63LZno
01S+aAVayUSQwo5DYlz5ov3QOSsCkdqYDdM3mRIESAUXhGeBbDHFeruRUL0uvx9GXxq0smPi6NAa
IzqAvOND4CgP0BZH4uida0+i/KbzLwQJ3kPkf5CuEiKj1yOz+xgqCJNmund2Y1/LtnxC5MMdE0Kr
TRnRS1m8Q/Sg+F5cxv6SFMU7QqybHgJNyDTy7och/prrN8xZE+r16lvYF99MLyDnzuISMPLkXkZF
dijtEdIbBf062WGJPsfhUNOgpvPsEgKKyxKQNav3FaudXee1McfLSYlz7g7QO1j6eP1zUpnVKZTt
pbUGcQiziALu5GG6SgCZkU+np7F3R6wHKma9vesEOhDDItSEtCU/F5CzsWZTiDiJN406wXYioHDq
xHB1OsHqS2Bjte1LJt9H81HM1yrLYuqz+EvrPD1HzvjGhiRfx5p2r3XYfk2bgi6J7ptAkI6aojwn
t5LGWSg1zph8SkKH/uTDJNKfAUmLK3QcTKBZ+Np0LFY09FWqindG1wj8HcmCk1RXIe+QOZDJgRTI
EG7J4WofUg+fboTmHYUxapshv3QlCtA56SEw3gLPaxXW6zKxyGil5JIwJvoWEm2VgfC8ql6ofm4N
C6uqnrCuEml8N7fomtAz2elr4/TPjSt+9ByEmYb1qht0BqLrPMksPYpcv8JkRFU7WdtKzu+pyZ66
TwjuSIbm0Q489JUgxSQx86swi2/daG3G3nyZCIjFLUauTe58SGnJTWfVd50ZeYjHu4e86uEu7GZ7
PLUkyHDBfzZxC7ewhYyEXiQ1R+dcJ9m2ccp12UU2oFPggAkGfXAlzTWvCESeDmZCY5By3dtsptfE
n6z1mLqXbLLph6bF2QvGg1VQ3c2nE9KZHQAVlP72+E6x/D7K5cssvafU8L8TfkSrjOtoLmfnTreU
NrEmj7cimVbP7ocUcRNr0r108QaV+ZVPSc6zPyGXT8Re9RYDO8t2o1UAnCThjUpJh8eAnbsXzxuN
0xAOdH3Aio3pFpxvj0DVAjgPsg8ViU32PBh7DHe5/xCPzTe8nUfPCWBINs03GUbBamjSu9Z0lWNT
QAeVobdqx7Q/mTExbsWsfZcFPezAKLkV3HVseryy8XaBcNnc1v2rbnZMfhq57yZ2NFp64Kc6PFxe
1j7QKkQyrCFtRP8VhayVtSw+uYXx3IiCrCX0j5uIJOTExGVkyV7y9h61ZcpyMu+HU9eQVi7a8ECC
T7Rq7JYSNcrqPaoCVM7FZ1YTEIXc4hvA8Aqoo78tDeOjnfxmQxbgfcUSi8J7gEYoA9jcVcRM0fXa
DDaE3DS+Tmk0kfzRE5De7610pEaEmuugp2SbeJ52TIZaO+tmeMajja1p0JOHipTWtS8t2KXe1Y8I
Xi97s994lrGyM9JSk8n9ZGURbq2ur9dcox4Iw+OY3wire2RfPIMcIYfBJytKc7tPq0NJ4ePb4k++
jo7U9zMENhqu5Xaesc15JsmkNXHtKLsY5T9tksC3pH8Cug5JgYA6PELkjC1xAfFKewHtlT27JkJs
6KEJf7vSMQ55QfESx9NDU1CNzVOLlOzWNo4sYMm8oq/ZBRQCp+KM0Yitmjecy06/+sn8hv+huKCo
zwGpau59mzlfdN+JmZxpHYLIo4XbH+iQh3d5RFmgRckboA9LkgwGo2vgLNDQ0ydenK1zx9hGTvWt
oWIN5oWyx8jZdEL5Sdlj2smx2lh2Wh30IHiqmYOOCJU+o4x4XgtIW57Lj4gqyqoePkUCxVMrzkLP
2m1IqBVCL8DgvYuWFqRnK7svdp395BZzbpjIdjnLezduv3W9+OCW3tP9RaDl4yw3ENwnyc/UQWeP
nAUv/8C9EQSH2dnW2mxEQ/Vql2CY4BtTBnHsxt1qKb00D2UQDjNJWVILjznqeeE/GH0XbxyNWYZV
LQAYnQi/1kbsXM/am9dJZ1NNSKh0pC6mjK8ydfJ7t0Av7hLCBneXbhTvZGTeQ8bGet0KdIoaWq1N
b29ldymDkXR5+4ccPQJ8e/LTy9w56PMH6JFoRSoUxhxUe5bRQl7joyGWn9A4zEBom+5Yl9H3Em3V
em43PoKpqB+KL9bcTI+BE7h49uJ5a42hjtNxFCvb+mKTj7Lqa48vbOZ4jg3yx0wXvVzlrQaRJofa
OZAljpDRFW+R71xA2XLDtaHcFfZzkYImKJLUo1jKhBZ2/QPJWLCpqsMQB9Cm8/F+Cnv7YjGq43nY
z8kwnW1rgBo0mUBlj2lOztmIZoacdnb/LhxYWMSAtsrwKx3yvG3sEwVvuqcdDhvjGjL0M2NnZQC/
veE9tdLnsrs0sIXBmUILh5vur/vOZM/kQ0DISVaKXXNViHYfY554mHpS1mf9SJmsgDRMy1J3SFKJ
pfsYE3oEtLzbZPbXlPr2qlFbxuXB613Y1EVwMAp8qUxsA05fWBheixQ+oThUgULAGOOQdC4D1JH4
erLwMx+DChuTre89ZLGrpnPVZDgeNCu7cJtbp1EH0cN3oOuPxVPSv8UtQeG1s21ZEq28KoCIblkv
Eva3V03IZbz01UcMgEAxlgdIT99nY3xj3bRFz/QDceZqSDPxGCQlBgjWLTJ+tDI+T+MNP8fIvqNS
edZyYW9zb2Z9bL86zlQd26Jy2SjfzTrbq7jNPjrbu0I0ImG6aTeOlbxVpv02U/HYVC3R0uDlDygm
qDYL7WLGfQJ6BC362CEG4pwwDad0yL2Q1bvWuZzOyMb7U+InMWj6z87VqutkLet86+TWtjX8O1L6
hp2ZJTQ7MQMdyiG/IWsst53XKFInRC4L6Sqt6NM0IhaKXPsLykvUCSLBL5n77qZR4n/EcTvICvSN
e1tBwIiHHvHrniMX55yeE+LuRc0udl6LvkcLpr/XVYt7nvOYVwTIda4xbivdfx0qMC+wxGqVOYHF
k0schLkqmHfGdPbq+2GmaIEs/TnPPMn+aqKVregk4NRhq1Vh9U9aycItgevWHG9Z47bUP1QdAWxr
d1x+/v0QVxHThcNMrxXecZyMah8ZA3hxCv+/gAoLNyRe9myC8RbFAELUGxVj8UhPBMqJOfIO6qXf
D/0wYHnxRLJGx98dEwQmzaG3ZXfUk0sy598FpQzlYOqOwgMctrR7i7YgUK4Qs7NOYhrlGC2Ae7Rh
OBw7ug7HQT3wAc6zERb75XXd/Z6Y9nQX5+4AlwZdiuhYCM4TqNJBQULGuulouNEZWX70XKKXNfT0
qlhWH2NV5IgQFVWHiuVMiGj8jnYXOvUCUqOnCiKERbEJVyTc3w/kDsSb2cQxARaA/bvayY+BdUV2
wUotzp6dwZQ7ZwyG4/JAVvF4ROrF13K1Q6A2zknSDpS2eFie/X6t1IeHdiB8RXoGRXm1Aw8DODWA
oSABLD//frGQ0aZ0MuOgg9s+kqu8lalbHTSUYMd5rCLu7ohzNhJR4mph/WSqnIX1xFwFNQ5TZGaO
ieKq3GoJv4ftGURMPTdAinhmq4flmfoXtSnag+WDMGkUy6SNHoTlJUcHAhwDv0vEUTcNvqJL+BoL
NvOYu6ZJpj3P+gRrrkfns28E3rF0QPvqDEjSPZl+WV5LFKFleWaMBMjqnUuBs+g+DLDG28KpWU0o
bJIdkPOW1m/LD8vLNjrtu5Qz9huZJPX/Ziotr/3+kQVvs00Bba+Wz6eVo8WQ3RgNX1gnF+7Xw/Ly
1LbBHUCZDs4cmmg3Svcwn+8NO+LHBSezfGIABUorYUFJVZ/Rnmb4Tuph+XF5cGuA6LW8phV34jzj
NBEZurz/Hz6EOkguWmvwdepzLP9nYiDEAUvmaEiJuBDPdi2/+P1U4VLEQY7Rr6z1r3nIZmX2QILF
EQacZGTjNXlkIY1WcMBYZsnKvp8Jh2VNT0lb66lmN0F7xsiYrGFtv6Zj9sYaaJ1ZE3InExO5UcYf
0IdfypZRkiJ1j0qjXs+pDn59wg41pxyusShPLPPZS2g0D/sYz51BoWJnTfapZUfTjoWzT3v+nCST
8hPnO/vN/RzYMYuT8ETRV/IKYT7GS2n0H4Q0U7jqUZWGicZRADxCp5SR23vHsHXhU/b6k6ZhEald
Gf//1nqYZNMhgfjftR6X16Z5fUeH9dG2zR9FH//8zX+KPlz/HzSUBMFPi0jD/K378BZxh4sUxLNM
2+Rf/NZ9mP8QoHlIh0GNSHPP4n/9t+7D+IeJGETlJ1nkSdn6/0n38beUKCJJdN+zHJTwAraeYsX9
IYnGtyZXSyuNFbsc7kusigHyRPoS1k4TCM/IpBv+r0lYvCMiDRtHlQvfxvrLO2aFXdgz9fjDsCUB
k5WgqF5M9zzYUAwG0iV+jbo/CV3+KGz5S0IgUTsqwc7yLR3NuQ2X9c9fMGy1YJYVWxJWvlCvi7Xm
TTfywF/der794fT/C7Tev3grFSxl6w5vqPNuf36r3iOIqZQscIC5fKZZ+smC9JOgZYx7b//+ndSH
/hPBj+Fk0SiwDY8x8LezhhZtbqg3IRrWiFPzBffihtS+dcrt9j8cP4Mx/7f34qZnC/ocnjAM9a3/
MEKQNQI7j/hWVipJ8Lb0m6jlphLuaaQ6hWBR71eluCOaWuFkcFn03r0V1mSGF5d//60BPf79k5im
b3I2DSWG+vMn8fpcaK0/VAefe5qeBhcXA9QUjjf6BrexGpW75iOIw/90BP7VeXVhT7qeMFVa01+O
gGY4EKqNkiGkQT+ncGh6BKmWw7Vux6vENLIqwnNSzLdEEHlVavGrtOWumvDmxCTmsu13nxM3ff73
R2M58H8dBC5pZiwGPNtFgfznw+HKsjMJz6sOrQ1hLMycA6g8AP7WQB1PtD87/dLJmhcSYrB0GlZt
mT1OKVVIpP9PglrwNAPwcMP/QJj8l6fJ8UymJ0/XmV7+/LnmLgEHUbLW07paHqreLDeqqzlNlMgG
myvCa9ee2X6vzLL+D3OLQRjp34fIH95b/f8/DFYh4I8RdFEdRsf6QqUHDxjBhljg8QlIEDQ6BSQ9
GQ+D677FZP3IoP0Po+VfDpY/fIK/nJUhzalZFXyCOTIpAXvjDSDeK8ZqYkaYEv79GABQ+vejTZQq
jSFSUH3bNL2/DM4yQKGRl1WO0r3aebV3ciFIDzpAIdDrBD/VJPoUoNTiF9JzqO5E7PAyVdKW1qH1
4cV0+nQS/M6UTSc/YOxYiPXHwd9VjX6rQprbKeIZvbvaVnctk93olF8Vg9yPQQcZjcU2erzNGfEb
5bkK9x3CbYqk/B317zt3wqBMFWYose1aT9MUEAyNdr9BkldAUnAZoGnKP2KBSz+ruy9mWa88x2Cs
OLRYkduqC2rsh6ttu3fULtiKRYfMQLMQWWTB6XQdlvhAzVbJLBOknvEBG/KabKxjUI53JUJeFXXC
0qp4aD1IB3qEphFbi7ViwXmXk3CIn3XXJMRS1/rBbn6mXfKaefopBZC27v1dbCOOYGG5Nf3kU4UH
or77VOPJ9BnCRsF3iAvQNc07hX5KdhwZNuswsk3U8QOEqdF817w+QHIdfbpRvMcReGkaYA4D38sY
3QOhoc9ZS/XVaViMQUNSk0frjqdIUlrXJEL5ccpfDd7Tlhwgkxlv8DFADtN0NWLByYZRpPHlxNxt
zIQ4jR4/VuAxDoaWiJ/SwKydI99D9FLQ2CiPXcAEpg5/4CSfeFXIY9WeHSjVbNzyT5mD3pPRJwEr
F5ASSBinHA9hpJ/wXL/7xNTYI19VG5h6nFm/9XF/n/gfo6Br74jhFg3cJ8wZBpDPvFj5xzoyvqAJ
QT4JRpxQr/lxtAQDdr75or/6/nzIc+cUpT2/74OdeEybkrtLFb76iLtWJJEDTfpZ9+OJ1NlX9Rbs
Ha/RoAZaTKWJ94un+gcQFPAg2as1qwQtjhSLn/uxcu+9VL9pFKo1W/tMIeYbSf7aYwBCzQgHikU5
BjFRho9WiYRvksY1wR1vY8zd1KHTAhvqHpUdilymhvxElND0oYJ8m5WERGFgAwV2st2spgYx3WY+
0ZooH+QasbZu6gRnNEQr7o5f3LD/wNU/YJ3gZEnXn/Z1el9+5MbWeHCwMgO/dY9cV+fl03sp3280
+qu67yY1prX41cQWOdf1qwJM4fE8+8QNrUcDqIltWqss0m9qKA/q5mzpLq0o1OYzebyJwbmJWVns
bVLvzKC/WRKnaSPxIabJ9GIAxj7bI58N1nbHA9FF6acbEFtX6wFx3SUUKILsvyzDkRSaT8QaKWp8
xoHUsm+WGT4iSTIpSPDWy1Qi4uxzcMebn3GtlAem21XYDDc4y2SYaMzFKO3gBMzTLixxfBF68dr2
rCNs9Iz8lO6n6amZWRMu01avbvVRh5F+ZAiBGSESOWMz1k43Q52oNaq09wDMQew96vNIx9nrrmty
5T89LCwrcKfcA2UIjT99YUv8qtX2oY7bH0587CeugZ7hYoTpq9AqGtX6uHdhD62AwKD5QZZASqRm
ETfPP/C7fVgj7em8/kY8BmgBjY81guwkJo+3gl65DbgPsSuz7htRE4EygW5vz9VMkiLyGc+2CUMZ
Tzruvk3qBxe949j4dPD3A2oXv9+O0jM3kITG3ZAxb2t+GO+IhLsggABlOZo3+E5cXW5Z8YdoLLYd
LaKKK53UwxwFGqb4itobYDTK2mAYNsFlRm56xhxOCUuIfguggEgUSj1mA7cnorBD/43WNGpQ2K5r
vcRrCBQo3rm69sy1Re2TELNJ07Apts2lntAdCEKXqd2qrAoypLSx8rdEaL2MYU/pobAhxGQcuMzQ
t4nGdZWxycbaOt30bCBdRQ3IZfHidsmnuh3odPlQCB40nUPDFNe2BfyyVv9ZB/pTEhXrXjceh8A/
TV1C6kOPNcQV7frXKZrarx1m+jEH4K0Gf5cP5UZQriIXGUoUN4GkeDUM3FpGBiq5mdLdBFtn7TCs
o7Evt+XUfXRQZ7ZO6T7VwF7uhiC5g/tc7LDDI7maVEGrw/JkhfKl7jgiYRPvRJ2fWxIAN5D039yu
QSfFLh67TNpSwzHrtZvU5kYfGPNWSOvWheo1jSqg09S2grwOQtXgj1ZYLlfSCo/ewId3NK5DG2Zy
HwLM75IZAFNZQa+YDwlFYYYnPbXaEDDIC/8uLhCURmgtNrkXrbmQqQ275YXCb7QW5Esw/D5q0d6b
qIdWE/dM4Dofrk6ER15zkHrcoVUG1WnR6lkOb0YD94M8yBpcc78lbw9UgDp3ZcY11M/tZ2HfGlo0
48hwaYlt2Vi++UojTqBrwQDazzVKYPR+UcZpxxLxyi/emzbpGgisD4QXaLQAWBPZ5vjuJw6bJBpd
VELxA6YEClXZTOEFBBEZHewvItondt7iRFBr2aCLknX3Mer5uB7Euiz4UoldXmnM3YqRSwAk0RNc
rUdTzeWOez/rNBidhks0HKxvXtFiVldTkAM1GdwNUUrkG3aeScZR9V41zm30xEc2ctlaQn/xBk/f
zAXuZ2sm5q+M/Z6MWZ5xVkAGifFcsz3Y2VV+ZKPZ0gALCbEJh13bdedQmM6mDYvnlmbSFgi2Atzk
cmtzX9zMk1se5vDc0CDkCmdh0HEtb4qa1nZX0KEonsxW9E9FDTHbLJsLBvT3KR8eDU8Mb0kocFjh
rQ0n90e47XRv17Ta8JyU9rnvrerA5jveJEP8TTQ9Wm6iO84agQdUToO9VSYns+73dVDFl7CGmei7
cbVuzRB2ckZjFbDJe+xPFHnrJN1jctNj46Ywsi6dl7U5Zi8xt9KNHu+8ca7vplpyE9SzvY5sa8uA
jmk/F/G+yck/qqWmb4h8nzaTOZEa4xIUa130xnwqBldfeT+WPbnNsB8K4l07wFlNYIBRHCUFs3MR
w66RjvngYDagbgYMwG3jvaOJQ4WCErx4sY1wHWzjSdyIgCnv2rTa1CkBkWHePehGzz+mIZ2bTXiy
8/qEqKVW7QBqYe3UI9Klgod656c2uPfos+grme0utmJ/P1b5ySGPYwfu7epnjKL8hjKJ2Ey1ZKDd
yepVJ+GKTFta46W7zQP0qMRvfDreezty+9C7wdi1A0J1yK7SMs6BZxdoRGS5xlOvC9Zb/Wh/szXo
zFPITE6GKAutkI1JbbVc+q4KzPDtQ5+nAi8mkEOLN6T550O/QNIep9wCelyAqyEWxTrBT5NMW8eX
IAaw2+69CdCMTgM3lMCRu5ZWzOBSXpWJ7hwiAjrpdNFDMZoj6sSOO9K466am3wtffkkHqukORpFN
AcjAaFNcut4EK7PvvzeYXRQqEZFPjy7AEhmBlDEJMeCIPVHpG8+L5AFExLbR03XdDICzQxnvh845
gEUPqF6XkNeiYNq4FVwyyo6rOGTlZ2jBG1muDCcO6tpW7+627b516ph2dPRpSe/INZjtlztdYZVs
Mql3tq5KD1PVzlmC5QupEzCd+ZhriitRhuZ+ziOSDULr0CGRirgr7Ect3ISjGV1Qd2DUCV+yoM53
U9+8ZTWQE9TOEar/9EeZtf7WyuBV0YaHubZLDaXFbbHTKpyiaN1nVI/xjt0bAtC4v7hT84LfuQQI
DQY6iqNyg9Jko5usDeZOHMQYskAsWKYbnQW6m0EwqyWlMMx+33f+yWH7QESVcStMZE9iYpmusUx2
kL6vpip7VTfMX9UlxLj03tKY9U9SMny41u2Vbn/tHXqkpYnqVy0KUk+lzMzaqdRqZSVnneUqdBRx
y/pAZi2ZvP5+WbamkWIiTHyy5isBK9xh2c0kfVvtZI5CxUdhoiN9hr3AJ7U4QQOJuqzx1ssxmS3x
XBblA3PS11KE98tSt1VYUmG2I/L65GYKFm9p2F6xq5cmMg++t9TrV7/aq5VyGZi3An0zUpAQV5fe
72Odll+sfXeYO5gESaINyGmYLTJm+M83+dKpTD5nSZRaDyp1G2bBFzCBGI0B1bJvK8Umr7udycpN
Fiw0cifdGMp2j91cSHmOxNZmY7qDfLVObESLvd3x91ldQNph2oC9HkQ5Fy5aJc2oYYZzGhO12UJH
wzpDHYVIqPZh7BHhnrzNpX5zEqmtQyt9NW2O/zAjzCH9RxFhk2PNGUNCCmGTHcneLDi4JRqTfryf
PecpF+69T+WwsoFbgeXuYcqUgbrEnPnmcJ9eK15PmVRQILr6CcdKvh3G9BmRSI3ME5WRIRr0+E15
svrirHl2vgtrMW6DuPg+2fcOLN7KcwAOgxlQM28o2JqS+MtyTwEGfy2p2gKMKPMcPlVyPfVpVTXo
W2ZuqGpbSn/vB8YAzUZHBpLr1wgN0eitpD+fEGttRBVASMg51+pjdwLrQmkoKhy7hV7PDqalf3Fp
NW5cOpNgfkhJM13vKc78Q1pxpzYwTKB2GiAzGSBJh6s1TCeCDQ9O53HgWdmzQdvlcfyp+T55LV1/
JQLTXBMacQzz8uKCr185TY91yrwt56CL82CL/uoQqd4lQhNWhKXaW6j9sR5NX22ys7tcBQnLGPY5
1M+VZyFHX3bJVjYfRk+71x2WWq5OsXrmOjR6lbWnPoTZlBtfbW0LN7+oxRTHiYW42qwC5jh1zouX
+HKFLxvQtHl2a64J9JiPNRoYz5tOGXwUkzLEZMxHbeI304J/of60qn84Yf82lC82aImqA2SfMEYK
K3rwKelZpnsoO/Gj6tH0VMZ4NmYWu5MXv1pqiw4BLdWDr0v5bfnwhrrnVDbj1cwpVCTcpIzY/Gzp
BQ4lv6mlJL/3fndH5Vntd2l8ARtZpbF7H+TUUozxJHLjcSRAkRLMeLES7piaAzEr33DkX9SE0RXV
t0xH6c1s440GaHFcL8u2TavZ6IisObPQYBHMXq9D22HVAOK4/9chM510fmjCpXhmsr1M7emk7ssE
VSJLKz5kzzWtNvV9yZK9w3fheaV/tm2HOwBM0jYAHF+Da2KJ4QOanYl0oCqrhzi98pDkNPDe6qqd
VXWMlLufVYvSZhnz8IlPeNvVhQaU/1h0zQ+Q8/VKTbTV1yLuf8q6v6qpRJ3VCG8BOOLXMYteE+M9
wZgWNi6+naxgmtG+TOStArmYAP0wKlQJom+4esJxvDrec9pF7zV8zoKqinTNkLv6XdAxZczqmPTB
4ziP39TXdDVVU2ZSrFr33oFdDkqMc68Kl12DiZNVKzeSF5OrA4AnM41tE0eSc+daegNWW2N8belJ
BgFsfM2Yb+jFP6H5XTH17uZh3PgRlz+GRjb3ESb5GqeDamAkBjGfsjGPiU7RC8nu5CYKPMq+QxV8
nDD6nGyqGvhPtHXUaHe0evYGi0RPDe3lIZaqOIXEDCh0rcdEkE7Rwc3c+3FkCDY1DSYaFjhYxge8
tNN2KSxEzxmqFThzooEzw8ALYzbgrZ83dH9hdwFYMDNEYqwEuo7MCwsH7Sql6oHS6FfFA0b3K2Ae
0EDmrqd24jpqb82oNMccR4K7jxuKc6iiKZ8l+9i3AM+K4EKAAl+cWd3n4CQmX5OvSObBG8XDbS2H
bdaRt4xEhDmJlHuYO5flemgDOvGuZGcfs6GCbAXw0P3pzC17oRogHvvAXThuQkd8xX19EO3MEF8u
v8Z7tgKQLctWO4iRTFoZRhHCT0v2bGQ8Z2u0Z4Ha3nO/7+vw0w2ZuIkE2qLBRXEGkkYO3TUbxv1U
mTiZKf6vJsMOEYahb1Mraocq7LLTClWpLBuZGQqE9m1L6KlQ90caLqulRppr3HXJH1oRCztobI+S
iNnAxR27Lnx7jdOD4hS527w/Q7KeTSZSKnd5BKwiRtlRUqQMjIGw1THa113PHhSx7n9Rdl7LrSNZ
l36XvkcPkPAR0/8FCXrRiPK6QejIwHubePr5wKr5p6q6p3smTgRD5kiiATN37r3WtxaVjB4aq3I3
8W7Qw3xdJ6niaRyQVb24Dy2qybxFheI3oI/53RXLax8/tUHRLPqGJYaom6+87rXT7eyZT9YqilGn
ppiHEUyR+N7KuwGNJ+DzTlkSKorW3bQ/CGqgYjgFOkjIMfu5dWkghzqg2iKvKpEZWqrjbMxIxYHE
1pbTmrxtdpSKyaqalZEmR2PXFCQ2AcmDtfFlh0zO3bkll/kGF03sfJMFza/MGKaXIYKvuSFWlsj+
ap3nLnFT2k7UyDAqL0WcobdlKZHzubd0mSGFWv5ijNZPNxo0EKEIF3QRIj38ictLJtlC4omO0lS8
NmCFSoWjt08aE0Em5i2rgXaCVBYc8g63M3Ouc1Xf9rbEooxubeu7gg28mJvV09yaEiZvzBxuJhXj
mS7DgoQ2VBcwV+vABXpBQYJcgT2ryz5qfDpw4LFRdsfbe7lRBGfUcjrfqrnbA6X0kl5pGqzNHPLo
zEJa4UXXW36poWz6QET3gVZdGwd4MAPGTVodNam++SbldskQgMSPdzsinlUPdZ+Wg/ZbT8AyqK6H
alfkGLbmq35MrhU2B0rglHdllW+aXL4pQIyRcEanyb0HRwWbJvTbA3q4gp1XkJlzbNhLWUprsY3y
bB/z0PbQX1Wn5FBQyy9ft18UIy/XHM83ZtCxuLkovSoXJ2sFWb4kjazmYTlcWmaerjO0zmH1WaaQ
YUPzjE5vp6jl2xQ49lLanHX9FjACsYwzRkCBaRP3HoG5h0FE4jiqffcg1ewpS0hyzMxxizHCLBUX
CNh4Ld1QWdm075aRCpmgkyWQ7EKpn5sJw6i5h/3leKQ+4OnU0/jsFwbZkGSZj2gs1b469UDaYNRC
9SQkCCd856DFDzpzWVUppFiNsiHuRgyCunonyBcL+3Baqw6TudL3+y3RiY91B7SUvNXlQLnN8egj
BzmOc+HJNJK1maEEb0rlvS2g9pPyG2+n0nFR0yUvWZUYm6EDIqb5A4BAM7/kgxNoS8dUr1YFQQR/
VrvPZoFcMt8Qq17tYpJCAjEiO5lvfI2b7q3Ie23PtWD9fmMW9r6NJeW/OtsFg1y31yhz7lGxWPvb
jQVmbG/yzhmCoNg1szrOTPNzGmF0kz2ZSRjFPJR29A9C+sVWyEpDRkZLh5DVzk9gHlkFxtsmTT+b
WR7UZQi3SwYKaRxpRCOjGL/ZI283UeK/ubV0V0KvzD1q7j/e3L4Wl1QeYZX8iog8lSm8F55NA3vB
YOxvH/3lUz0Enk2mwD5CkAkhoiNNa46dVGYEy/+5KQcMSvB34lV/y6ys5vjKGExdQZ6lOQdb6reM
y7AaIHfZrALEXyaB/pDNYXEDOQ2jPo4rFVFfNkdq3m66kCDNeo7UpFNNxvF/fyO+RW/OIZzanMl5
u6HdL377qLvldk7zd+xh7k2ioeTdGlUXwgIZ7pXqtUk0FYVpHKxxb9te6FtAU3P7LhHRk27V1Z3R
tjUHxyjbEmsR7HmV8BWBmhvV8kG16ju+PZ4sjQAQPUnjnZv22DWiHMyHA4HYyWv93pyJiFGolisr
DqOV6+ZACjSzWRtUBCw6uAdmAGjLBTV/SqO9ugz8jdtn44COnQ6/4g1u7oDA4+4Egyyvk56VV2lA
6XQK+hS3r82Zta0LVdNQzmOiFvdTdaIpJokuid4MtUjPEQrnfGGh/cTNPS0mIwEHPD+dTUdOMgpX
PoS18KWNgVhZdqNzBND0/e2jfn4V/vA1lTSsPjBenWGCTTz4nTcI+01RbVIa3aQ6EIURHNDsj240
7vv55vbR2IcPNM5IQCvZwbGQj/vASn9iBu2rhLHh/val2w0x9L9/WhK0jsOjTFcseulOMGcQ9CT3
ZvjOHbxPeq5yUbSgUqC4ynu39XumTdw4Un6yHeHYtif/QYpNMdQP0GFBrBRyC/2GgBnexfb87sTH
oW46I76rsibg8vNXjpKDJhrhE0qNr4hAUP+b6qodT3ZXJ0S70Q7Xa0KeIpYaD3sKdWK9kq0W/KZ9
baJaoXUHOHWIVG1nRPc3zW2fWECpsnm1uSlvC7/YREnnbnSjijXS3nwUzoKcI5Uz5SYdxSl04hWj
RLHFX15iZFv7enPg/1oUdD2i4vlXWQjI13HmnDHih4ckxXEZTej/+klBDGzln6idu73cGJ3a7W/a
25sWN4BWmFIS8j3VIRStcQLCaYo5zG72DduTSuLQ/NHtxjfq3z+KzJLkQ9dh5+x2cG4kzAHEqWii
+SMDcYq3j25fM4OnIfCnHd1jl31upD0eRkC/mzICt+w77UogUV00WvMuNZ7WyGaLlv0Fbe9rGhLu
psOChEgpt1rQPonE5pXHDSSlSm4G2JueTuedDxBIdERfWK1f3pWuSZMOzIXBkSdP48SLSvWX7xib
2D40sboNi/HdrcrnyWxfsOL4eOv07UBdyslXxHspKOEDqT+Z8cB8LppTN5XwrOb0MBp8c65ivKso
F0GqNF8VRXlbp93s7SxXP3qpLCINN/cwOOYulCBRNBsZmZZ4jmWXZHUB9Hft5jU2s18NdgYOJoBT
7YY+f/BrrPwPaRCjYjfXPMBRhI+Leci4DpSQjEFjo4phQ13m8JYYQ30zJdR6saS47ZySwkjYj204
eDRZlmUfrCMW5DoeWduIrNJ0+5SGrHY1FMVUf6snfkk9hT/OyDY3YOCMQlqNmpm9BGVAUHvoPBLV
9Uu32196rtH3uo8IzkbxSgWHT0csCUV6HZTkbtL3UyUYxgnmvRahPoS0cJiVrbgjNvuVVeiYqGG9
UzTGU3ZVbkTXXURVZkuSsuR2IqM2gzu60nvsU0PEBjcRhs0sDqPhPdpRElKGpL6bLDrgjKJ+YoEN
+dblMZTOywv1MD+McD4IpPFjb4NAQ5BIRZ3e5nW+2xIgWGwzv77X1H7X2Ryfbh292A1+5lbQeDtQ
qXRYHIiFrfD3So9HMjaH59olM9OE6hEjt1ARAqNCXpocdG5J6XifaJDY9SWZY++t5CNy1QedYpHe
IWdmJ4MIicTXwSyM4GBuISEl6GgLpVH6QRK2stgalftbYvP/VUw447b+rC9yVU4FyJrIDhVk0/xF
X9RMU2B0De0rvTC3ueSsUmInhV9UL0ZmJHaZ/aLS8znGgKDJwMDe2l0uA7UO+40bxgC1qLppUERI
heeTwe2pDGgzGg5Qv2EXCI6zlDxzW7g5jbHFlNnkcNn5nLehtgy9/LF0LoIupiZUZ2cO2fAD3Z4i
trR1U8H3Ex/jDLRW4GYwsVtPLNeU/HNQgoI5ql/9exGSNgu6/iREm58UNKSaTQYO+se/6vICEUhS
LtJtnWnPHXKiOuHIOt8lTEhHzT5MwzZwsQERa+v9+78t/sXf1lQU7oYBOg1RLDrZPwq+GqM3M1r9
6bacJ96Zz/mLP6SFzyZtBkWYp0LIq4VaRI7as2OLnTsM+N6jH8aiVwKdJUdxiKjoWmTXHjGp7rDi
/SdZmvVPojBX1VTbdEmhgLLG0PDP9zKvIUUbVsJl43Avw5YDotM0w4JlmMPkzPJd5Ij6S6tzscSi
q0IyVg0JuTOoWkAnLbKc6UiXOuuCEzFagw99Pss5KepPu8g/iBH7SGkVck2sDUFRFsThO/wwitvL
TYIYqPO5fW4HtpVxql7jm/Q74FB402lwTPhhEGx5NikxoucgL5IUpj0bbjCNh2S+l44eimUDDJC9
OD0CyNwSZDI7AvurzMLvKB/OuGTT63xgo8/zYdXDNa2bfmmML2JuMkZWtTNz6tvwA+ZJv6l1+ZCO
4fbfXxGa/k/iWJ5sUxPw8G1btf5JsFqOUaE4tD62kZWYcxzXCo0qp99Zb1LPK5nRzKqorNzRo+kJ
pJJYV1NLnLSeUIxRLdgO6Cg7NgwjJS2bA/bhYduAgU3n/Rp6WbuecAbBTAnon9Ruf8XlrK1Lrbib
Gjdb9+r0QxZcz+LWFmurkutbs5nYWcoasuWy8CNoFIRwGv3qiJduHijmEU2yeGDtrzmjqGhUFqSF
n6SgIarHgkRpum+0GeDV0nNjC13F7WUIGUwlGmayrEhf7YkTMTPtD5BfCIWmbgnhDfGlb7+D86Yq
nL8PjYg+P13/EhRSSrrTmp6DQtLmKs7bz8y9teuzTFApACceog2u2Y9O0G7MdBX4esvIS81WeQCV
LdbteTQCJH7I1ScKPfpVdHwMWnOJqO8UmlxoGHjUptteb732UilOBvztsFS+gbPC7sgDzSt8803D
Nhz5uLHaOOGApaIra4IGIQt897wZNqR4WCB2qnLNuISwKWJbyg+hx3I/IJtaJqn5bPJNJgT7oBh+
GUNIEHC+xmZ91EvYW7NIwIrYJ2rX2pJp/E5IH4sud7XaBUX4TYjSFZ5Of5ZWio2tUxEDdOOz7puI
NQiWSoaW4PeiefoPl+u/2FE0E/ijqlqWCVnqLwtY0KExMZQm2erzQ553A9I3SG8u3S8FwB1xk1YY
0l1i+Lzwi3l4Nw/MillJZ8wahqpN/4N+958V367uskmYvI8EHcm/5sO30hqskjSpbWoGb2UWXyif
d3PrG94EWkS582fFGVCQ51l6lTnph69WL7pj/ofn5l8s7rqL3lpgkTCQRP5Vet5FXe9beRFt23As
Ud7wriISN27KJcqWmU8rPmuOav1kflo185cAyTm0MY5is34MPQVw3Sn3Mlw9ahc9CgzjKzph/jIq
x/+gxHX/SSbvGiprDgp5V9N04686XApsMDfpEG7HhOQGhSk6ygp4ZE28dHwShFw+XUypZa9MXrZD
rh5CgXHNVomlFfwgDeo7mUTDqoscoo2nyF6KuRtF0jtLrxF59FnJgYMoSYqT+4y7CMEDxkUOj3mh
LMrebXZDMj5lMi48dWZxiKwOaHEYnquY7rPLWUioVwGEKknr1a0nHigRu089bUWie3T63FUPok9J
X0qzTbZplXersovCNW+LZYuy8gmwF6Ek7skK5XQE77wAuazvCNnyAqO09nHN20bHhrcUxA2sI1d5
qcsmxSTe01x1VSJHEesq+nbuOd6kovnMD3CVx5ABrsoeARb90lssyLCtH1yoewgOM+llQI5c1bzk
XfBjFoSQWvqWtJ96WzQODe2CdMfKqkMwL9Vd5ZblNZXEElkJq1Um23FbR9F3O0TFb9XH//hTPfgb
RfUTmUEdBWH7l0//a/NdnD6y7+Z/zj/13//rv/78KT/0+y/1PtqPP32yurFi77tvZiHfTZe2/xva
Ov/P/9dv/k6cfZTl9z/+9vGVRTl5h20dfbZ/9CVps+3mD8vT/Bd+/8n5IfzjbzyWOohYLv4AsP3t
Z373Mjnq3ynkMIPYmAwxYMy2pOG7af/xN4RDf7dUFOjq7Lax7D+ameYd+nfzkq7+nfeIYbn4OW0o
nuL/h1kr8BT8pfSk5rP4NzNyDUOY1lwL/EHvT6Y9yPTCSbdNVn4XMc2veYWYqh9cHPtRERTPbvIU
ZdWdqgcbGbIkOCGJoYRnHRly4XRK+1XgEEPOpFolkxCsjCPUgCNrDMXZt1d+DbdEa9xw2QzavdMp
J2dgCBoUOs0uR/+pJZk2rAffk1XtVUtxD7HeR2sw+YQkxsZJ4bwDno10UG3UyAO1FUYgYXXScVOu
Uvjrq8EkyxwLP9z8zjll4nUg2aDFM0qiI4MHZowXev8FQlYz9iy9OSqZdNa1gsWbn0RGGMdIYn19
l/aZsggT8ZWPZuDFk+6xrYRqNCzrRJzywnjXasniWEyQbCdrLWP1A63XhXgh+hNNvs/cbCengd00
7hxY5s65bxsERpYNPihfOTg4lrZtapvIMCpSAMKHPuvvK5+QcKYXqIAj59PNVE+YY7jiGJR52PtV
8ANQLs3YvMYJsa1miROB4B0ifIp8mnbG0HsZYniExHPFUSIaRR9tIBbqBo+cPiI15beRKndxYEHZ
1DdJFqxFPm2iUVsPMeCMMC0BDXc5/PyFkOl9YqmUdtWuyjQSeaRzUYvp2QHpS54itCk0dkstKPpV
3TLlGVTGflUKiaQOR0ymtIcyHeFOO46LUThfcEVOdaL8iN73WmVPnsBGF+GGJvanK+CK5/lLHjhc
D9aGhvtnAsdlqbTlWfKwcJ5d7K598TODzgmqL7IDPSsBtolFFmP5aJG/1t1PyjzRz5zr0BpvCkso
zEp6Vnei7b4o+xZJ2710fnwnxUQIqO2wfOoQeokkyBrjzlAGY1WVpJTKGiI8C10q146NKT8kflTo
5ReS1o1hRPSOQRHrKEgB1EAFMGh0jGngSdJZDoOL4oG9zWvTsF47fbOjjsdAmjYPpg8KUpWfuvkt
O194Y6iihkLgpwUGnSKfZx3xAjpArT02iFZ20uAt4w/psXTwi4gOKV+Wm2LdmBj1CVS8QtLM1hE7
2LFT452RyO4hbSDEJNWWhSW7HyrMrWN7aKPxcUQAu1ViBIkN8y8ZmP7OdP3XqU1nUbUpFiMDjgqh
KKwA4+CI8Yj20URgB1mL3A5vsmEE6QGZvEWEMNUJBcrizqelq+wrP7Q3Tce+hy95HiA2EG0gfIWg
q8HmDe/aUs5ao6StCHStRpYLVLVNor7nSuDupNSe4lFHtmZb61pH1zNM012sQIahPOMUak0bQD5v
Ye8iMe3rO0R0ct0AALEUCHStYZyLxIG1OE9m3RFUoR9RT7NKwbdq7nsnUrfaFxG7LoJGMrg1ggPo
mUHPKEJ/5crE4mgyP+hyvMBsJxte9v2S/7ANssrfQvTYmCm6rkHTEGpC8VmKcAgg+FYUUJo+Peoh
T40b/oqUhuH6iAYDFtXZgs+5CN10XzORurc1CDjlqDdeHCeHoTUVrG9+tbZscsZc7WSWADWseA1n
z7yrzeCzaZN+A5/6eagjhCkDT+xtKFkFnbHgXeEudYOEEqcB2ZwhScCL4uBWqWgcBWQFjaJ8Szvb
XBuK0R1Ssu5QiS2n8dOYsujRHBNv0uoYzQAK81EDDckAFWAfLtBlk9m/Da6tSeHxBFAcleSg2Iee
htg6m758u65XlQbklnLpGLe9zU8LkkbnUmJQjWXSqyGLpfXcGrrtgYVb95WQi0Yk67EN62sRkHtP
+3yllimT4MFKPfbCQ1PlsE3KEHtHrW2bIH8iiAv9oGtvdGssDoVsdkYYvbOBZitj8q/RkC2EZsM7
q0j+nhCq0P6r8cA2NnTC+YiPMOS5zfMPWx2P8WgMZ81hQ3Fc/zNDeUYeHU1PsARHLfylxHmD5X9i
EmISA4yF80k08TN9P0xNeXTouPhXTYT02lUHgqvV8kxjdymsPt8NNapMRiJbM+qlF/a5WDWmQ068
7A6IFNN159MaVyq6dFH4pjhCXCQIglCq5Dz2MMZc1yExpRnfQrsrTpodPPeS6ZobMWRmFkAokQPj
XIOB3Qrlak4MZepAPWtuhXcHlwx6wuHVEA0BUrV97Qmn3I8td1ULibPR7SH0NAcAsA5w/qlQ1Ati
+/EwJk6CcBNrW4mKuoin0Gujfnwl+ubIhtZsRa1HwOEveUG0t0wMDV2c3xysjmdEhMSUE/IKfipv
zmHB2APRcdYQOpL7xQlUA8fdLgJFna46va3fTPIIl2GukTomef1yOdx1wGvPfiBh5ZXTqjX7zgND
9ou9xnqZbAMYOm4uBuJpHeWrXLgPfY6eVTj1SzKln70Opj6MfBsqtLudnGltkX+GtjtcuJm5qVX7
qynmVBrLeo1D5BlaGZ8GFzbGsLfaqd+gbMK8adAfDiCMU7lOh7Jb6YPSX/M+Jmg1dc9OWPaI8sd4
42oVZFc24zTrkpMTG8cwozPKUi2oRORJRf/sdUqtPKq8oZdStm+xbSdYB9V8QypYi0pZ6jyxzGKM
iWBmF2/cKpjQ/tiJXsP1l9bKLHPXy6jB910cQmdrdxLmxRH5DKG3CsBi09nVnEqWPeywk5Wm26qv
d9XEDLlgOxGOjZ848qlO3rJZlIeo+U110+4Ejrg7SfShTjytNX89zjaIXsCoNnnTlhk5ZJZB6S9I
EyCjgOMWIMl2XRcZz4xLEstUZinxNPF7ApWB+Mxi3pfILRodcD3IMJKVnoT1HkjdCqs4q6Wqqhse
Q/gS1M9dSNjtu3RR16ouomi4Zo+BLdxr3B7cEE0bNp1sUxQUEiLUwLAmCD0Hmbbb0gqSswHsHlfx
ji4HhdyoI2uiFFHV5tT1IKwyOSp7gVgREit5BXZbH5LC/ggDBHVaOL/GdOGYRz1EpIb5JOGgirXG
nQi4NG211FZWmX5TDrmQ7SvDUxMHJVTNkzGRp7lVJvFSixyjj27iSlCUbt22vFUIyKlr+vZtac5I
8j2y0f6H8GJPs7d9k4evRjZqGysjC73sJ2qsAmsPMgGF6ovkeepKfxsB/WTERPeoEyW5xHnzSSxJ
sNVLE99BZ66HTG6jAeh2Zw5HwhEdzZIH1c+c+/mSKWnX3I/9daiUbFVNSe0pVstolGShle+TvcLF
hgwlsvY3ea/s0yvyhHZFYCvXbBAcR5tSX4z+ZkDJQ2ybrWxkQhhT6NjrUub5BaGvxwTnnrlpc8kE
AYKtg5RGY6ibTfqjo3ePiUUmWS2R0U506ZdGSBaoluo2/sMYMdes+dbsmkAq7tvGsgp9CeDJ5hIo
f6FOSg6jNesOIv4bswJ1ZYBpKpF2nl3rPQtbqJOlSLd2BqwrbMbXoCjvZCbezBkd2A54mVBF032E
6e6oODkUySbddxO6CT83VmXJVoDDZa8547nIctXrpf3eS4ZNZZZspik+By35hFovFibaDRDUu5HS
RcliUh/cK+rRD9Kmd0oIpquT/lEp82+c/Nuqeq4095dd47vIu00nxI7EjF/+UHyHKLTN6M11urOM
GB6R7mgxpSHko/joI3OnBO1mDIhlNd0jtelZUY2dD8az91uMQMO2DlUvsGk9toly1CkiOoiUjo4Y
SjZrGQ7w7R1oSs1GmWoibpD0Wwiax4bRIHlwpMrPOg9Au9O0NXQwUuRpMZSyf5kdiRVBezc25QP/
EfVUH64hfd47mfXITtsuON73FN44tJoXn1CGuiO+KOz8A8OjjWgdm2ccsCNQx2PpwYt5nv+TwAbo
mO52lMW+jYdrZfh3TmZGXm5oD4VWHxoaRkwc55FnxU6ru4dUWvcFqRtc2T+d6a6CIDKXCVm6JMMv
MNziT+vWJZ26ajLWTl0+tGDOhvo+QNzOFfvYBhczVteK5gAGDA6VbnxbxqWZM77mP1jpzVZDuDfO
gzO+b/YzDNtInysj2c5/lwP1Ap39cbDZ46Gxe4XxUEuF2GgtXw9KKFbOaNlI+sEI2jp9XsdfZYDT
l3mlzm+Qo+XCkQP4gonnYEfRrihcDsSkV8mSXJaWVL662AUEqy0qFUjUZLgbk2DWiXy7zGjaz8LA
QYpeF5bkcz+KVZtrb2PTvA51czeiMtGqj6bun5hEN8mVRDpxgi2ylub4qWCnm5x3w7Zf/BBeZZk9
Qra9Emn/3hjjSaG6xmR3F9blBv3gtmyKX7pUL70QR6umYOlqoiBCBrG2fMhH59Fi+LZRAvFqBwl+
Cx17a7fL+gdkLFihyjMF/Zx1rZO/KOm003bLAUb16TY8l3Pk2+TT+c50SasOHryS7ziRpcuALD3q
W5rvTBp5N8Tt2q8visgujc+VgnoA28qsB7FN+tOje872+HSZwWBe56R3MALNXVrLwsQVoVz7cn5D
iksFdYkOMPraZNUVyZHuGQF0QJer4NpkzPvKdkT2Lx+dKbuzm2hvJd06bgU5DeZpyNs9AP6zWhGk
J+wMH5GybfEEVFiaNI5hVsScRzHvaA289OZMpMTPOJjwVw0d2VX01iXqfQwLk8BFz0aAFZvG1VK6
1ybpDyxC86z9W9Xh8Ck5ThjGw9N44pHeASyFoxAuVC17p893UqRD+GH1nYyPtZZdKjWjayCYED21
arOpBwq9qWGO6XyVQeXpunZxreAJutUusmPPzdx90XGl9eTDjRWSCoiQKnsq0fGXegTXi94syBNQ
o4Z8w8hxWzIJAkGc1bw1CmIyJ2RO7Fmzl9nsPosgAnSNxqloDnIofqnItiVT67pvHglHC5P07DrB
WrV9Jj4ct7JsR9TBfZEn84Hxifv6o5n+PWDXdxXTvjO+2231HLDATQnZYph66tQiCA0R/CScpz4z
nlSt+XJb5VfQouK3CwYXqle4Lqkq+BiGz0CQ5UxPnOasuw3M+A2TxkfrULyFxilr9Qwzw6vpP+YN
6Qa6Ci22NxBcB0dMToeyJ+AQ7gJmbZO3vcya+0JnLK/JH4HgAUW1+pKP9KcSc66Ake7Z2mvbOigK
GSorLqJqZZ+X5uugw2KXBbbc/tQlCAHTt06JP3JeE99NHroiXMWueieNol+Q4bzpiJVTSDTNzO6B
BSNYBApBceW4csmUV6zxYiU1s+xw0+gVMH65iTlY6Ig1hes/kIpB2KJGaKI8ogE8hta4Mjt8QvkC
0i1ZQwubTL1GKPOyuLX7ahUmuGFHpTkg9bBPNBrPWIOQY2s1A7NoIPY9eo4q5vxlSkIFOvmvWgTr
qjfOyO8Mju2E3KTjzCllwUz7rebkFiYCJKKsrlnWtEybEE8r41eWxs8lneVNgJNqkcQ5PZLhnlR5
VrdEeazZNhd+Vh5lLfaVqq8LzX7G4QkXa6b6Ruq6luGu0CCmuvdlXN0npk5CSJm/NXqxtuOaQxvR
ooaxEDjzBqleB5emk16tI6t+ccGaVXpd0fjKOZkacoE0tVwYkkBQZWAgrmzpyOH5wx7b0Z1QY1qE
Yzm0G6Vt3rXCumcgPOXaKY/Sc9ZmO0tRN1o7nMnfPmewXKXWrMhv3WHy8MzkycAeklvlQdr9XafH
HtKqZdzkr66cHuNMIxILIGglj+XEEHHwCRPVq5i5YcyRiBQJDMleNhd6lT9tCo6BBlmrLCYWwwxh
FRvaOR5ocp0o3SprXxHIjIiHgtG4mvpwqe38NczOSkSsgsGOy+lPRWTGqHQ7y7g6/VVDxlMgW224
RnTVWlemv4/D+lXt40dyXWpjE7BG9KN9pPV4mqL5bV80z4wtV3XUvJOsc6QAptIakiUO67y37lH1
t6v5d+WqvAtnTq/EhtZGyr2w8EEXX3XQkdZ0u/DtIdhSOPGqgCMdTONb5UQb+N1PI+x93pATNhHw
6MoXhqn3PY+uY6PQ8sMo+pWjVt8BkmqwbRqClemlrgCd69MqnVBh6P3FsmyeN6WUlPhIW8JgaY/j
3fx6VV3x1lv9syva96xJT21lArhLNySsG1F5FSUOK0elp2bJ+pjLr9QIfqIYnAD+EkbKDIxqI/Fc
JPzQ/KjcpzjyfFwkc42IfRQbI3BWMD7kQht4pgDMnQPFxlXr32ui3TtxDH17JFJWKYqHtn4gp8dE
noPvDB6O3eWeGJttYgBf16I1udzEywRWzAx5mNY5hnSvRsDOF+aQkjUNlWhZmd0Rkb+6cvPB9Dig
P8TGe2MOZ06uFExpQcUm71NEaW7+UBD9tkj66bXucREBYdioQYCHMz+rivXWkva9GFvIQHr2lTSS
LI3vgJkTC/hz2luGp6eK4JJNN8NMxx81+qYVESaeEleH2qev0M1Y/JpTPfRs1zMY4XcGZqa2JyGv
6Y9gD6Z9anJAT0Zy06Le2RsmOuksUo90nanqCojBlbUlnjlfFQU1Vkx9pDvOT9rm9MBasW3ciYAn
EtXuJtZPCKKEduWILPTQvbQGsgIGmCjuJnA0FUf4dYJLYuGavkDEnQesahLADDIlr29dm5Nzy2y5
aR7GQuCHcoJwZTbBtrNILWrC4JETwa+JsOl11cT1rutpmWP/X9p1iETSCaOjCBG4aJUBT8q9+Br5
PIOhX6zBOIPxSDFrKc+Vm5q8jMHjpIwXw8+ffdMuedmTxtPHDoo3CpBtXCbjJk3hmaRCo27O3UUE
LEmz3XBlaWC8k6F57pLU9VRpv5BKTdBZPu5q9q3asF5NBTJAw1EvopZD9BkoK6O6mooKBLSMW090
PZhP5GpZALmxhkfCVCWfOayMJHvH3VQV3qUukuQsje2JAB7bxYdU7Wrwwk9F+smQ4QMgHfTiJbTa
p5oxJAoJZws81TCx8alCURCWwL1JNnpkWnekjVEJzTOcgJAe/BbRkqZBsrRDAt7RPn2EJRp2mXU7
E58S9Vtp7NBygkDNqp1OCLMXKChQMY/dxbKzeTXwAbqNA68m9t/NgfI0iEqiYZra3ISMv7uRS0lP
DCxYVo87pkdgYY4B6hkLy3iRPJBC9h33hK6nLigdi7tXo+UqU+sS1uMPlHa2uxcI8JwAiOBK9Scl
Np6LUCA8MJWHZr6S65qxCGHu7ImEnSzSwoEi6pDTFJDBBjoWVbu9DhMutnoazAXi1UXWgSrVl+GI
JzStL3GsP4JoeGbwHRiXeioPdpmfy9xBNcIla/YAcBp/eAPd+zUZG8vJ8GeFFUYU2PITVuoCXLBK
hxccQ0eEDU4I9Iu44p7LwQwWML8h9huHsq1+scUdVaLMlprKCdeohwbWS30sNEEJ/qnhCzcusP5+
4cL3OkepPBrLXBZBvCHv7Mr5OuMElSLhm1uHJc4NN3S9QNO/0pJ5GIZKzI3kZUcUCeaWGIlVntme
GiobI4AiwkuQ8QbOXPG/uDuT5caRNsu+Slnt8RvgGBxY1IYkOIqkZim0gUkKJeZ5cABPXweMLEur
amuz7m1tmBQVqYmk4xvuPReeaMLwWNupUT4P1vAraEFFoYidq/RgOfbBCQ08ig7zOM04cMm2V7xi
Lsrt8bfgaRVdSZkw/qatYnXV47VOSYAq0diohWWip8Uvko0PLuRapRuPKol/s4Zfh1P9FCbml2im
cxKk1FrF+K2P9j5FfGbiJ+2l9JkOveiKq4/XfGvlmzlYaE+58rYdtmqLdzIjaY0kM1zovBojkPn8
sivDpbuoUyCwXBWTwAR5I0CRh/oRjPejDXR3sTPh+Lqw5HpzmBYSpDv+EEH7EDP1U+4jO5QNDJ+t
rjUxl4vmKRxJ0sz7qxGgJk2ih7LPTvYi8FWdfmDCTBqVxI/GvLrwRbjEFjq4ySFHpQ5i07n4jYpi
j773SJe0WYRSjQcOp3TEuR6yz5D6fm0F9gOxCLtxqLehjj8LpfboqJ/MSX/ZQfeu6/a105rej/Ls
CcxY6iS/p+InTBhoFNSNVsc4XdonmRtnzXPwXGgr05zDJbP20hiexy8y7bNm/ISRibV8kjBXwBxU
OmGTME6f2pi0QlnhgqXV8nSiCRnXs48ZlxfnOURIuc6b9oQKZtzlVfWjxc0RleC2mQWpY9FD3Mlf
3uC9BE62m+0M01e5kBQUxUjTkpWT37sonNDXdsRrs1JMoGm8hPl4TeTgEgWA1XHGqNiP5Q9y7YMx
FvdDMfkxGIV9ZIXAxQ0ckV5rsqWIiTVxWjybuvw7/OeW+/PPh1qTquP/eOx/fHj7x/88dvs//nyB
uN2lk8nqKXcpRZ0nggmMLRoRb4WqR2LaI33Jg1qH5RVXrmPOjwXpTIDYCXgSy83t3j83/w+P4UBF
IR0wFpEqJpliQa1P0exskAXgK1mylNwlk+d2c/sQymF3kPNLo/dDd0puIVR6yRcgHY+0sogsVj2A
C7OO8fQcteXHtcbcJVVwuVvlMkgpc7g7d8Y1sFwEOG7MoezlY3683WgxkVN/7qGBK50AIVjmdTu0
kQewSvy8tx/zz91bxNTt4wWGwMAuWMmqSdeUcOCuF+b1LYnrdnN77Hbv9gnphgPPu6H+/je3tC6Z
YfjieqHWpeWWwGOWT1fFqzUOpMYtaOtbUlVnCS5sOmjwW44a69T6eLv3z83tsVyrkcT0X24Fkl9T
vzPQ2QeQkAjSXSJjQsZx0iT1hPXNxZSkXdgkevuxCouNtU+9iVaU4Vumc8S5LbMqQQpi5yq6VG5c
+p6sLXFDk425gbbpTzPHpGkXwQYmS4PP0QgOoVtch7iajo2Fg6DROVyn4ZI2Y+VjwMTnwPtntKuN
EXIRpFuGPGe/6cOUHQeagGS2y4tErURCw4Asq4T2FToHDeSYTiaUObrW0evVdHHH+dFNVHoU4JBO
URke9an+agh/2g9FkNJbr5JWFZe2rvpLh+abE9U5sWUoVwzniTsbDhIHyXpsDb6NKEvebjyZZZ4n
25DNJTUpFoHQ1dpLifDIyducyYfQD5rSH0yFCHuwm7NRohqZS+eAb7E8UIevXpwgy856OKzCojMv
gzDNCzG6vPvNEYWxc53N6i/CemOf/6W/5EAn8sI6I0UirEpHl9uN7kGSuoMtCugCqQuBNn4YHmMU
txI/rejyc1FSv88sX3pwApL/Ju4YMC2Y+KtiLt0MUcNJ7bWfasRJAU2huGrtXFxnqAG9TWRCMxMn
yHQxGXTAOg7PyoKLgHjfzT5ZRcUlkpIkSe2Z7dJ4tudwMYRkrFQYtxVwpvBPN7DqOiHPKGHlmRnp
IYyLRxESKcGIbbpz9p6r/wUbdj2zYls5tQdWQczYdpqqI9szW1Gq5jNWaFoJ5gAArEmsBHAwXWCQ
Y0b2prt4+UnYPWls5yhvDB1hP1T7fjc6Ic9KP4L4qoAmidDLLukg3rne6XvGdM8UIL6+PIlslFCa
sFDJ2cnxr6KCV1ZaO6Z/e+zPp2+fsUFkQR4o+cOc5nhfVAuyX+Vvpuf+7kl2KfOa2jUpn6xmZITW
XIIIZZsWvIwjQSjjJ8jEH71Pnqc8PKc5aG6oAWo0nmPQiSsCWV5LM4Xi41UfUpA/asABZcXxqOah
P+UZHCtNv7M7KkXDIaKFBcyerGIE2McKz15bUOclwIkihNgwE5qVBLkU6wMsTDm8WaXYD2lHRjUo
mVUXtL4XYTt2AupUqXmPdUiyXhkThlS4ZAxbxvAMB8jXRvdBxWjdJzXd17BrGGgdaW9X5kgeh9vZ
rypQZ3dKfynNokyl8cSGdm/kSGcMVK9glkiv6UbPD2wSfFTSWvjKq2suzx1r1IFsEw/STJPGT1Uc
kNHB2GqQMMPMAnAmw+9vVVOEyVz/6Ktql8vcwwplDuiOTy4xTKtgNv+y6e1WtQGsxA7HxyDm5J8I
xExsVMAOtYPhkD0SSiJf4q0myvGk0plcrHx47x3z0Zof54iXTdSE970msjtic9x1NhLaBIa1GsqT
FsdY4gF45N3IQWgxXanLdT1ob0HF5lVAsvPZ0u4be/4MAt5OKQ4B17B8lTza9oUT/9nrCO9LZPEy
NflGm8y7ugYe1tvOg2tEh6pLvi3jXg14hmKXnUXpdh8Fio+0dKbtJGn9+vGnqMijhZWs3WtjJDdV
z0pNF+JklFvTCcHGhgFZvvR5aECS64xNbAPHbp9k0260xZ2eUFG2guhPsR0Lo1+1CK5VWVRrYwTm
Y9LkmLHBi7IksbzS53UUq3MZnggw6tAM4l7K8rT2GVCgRc/rHxlaX1Ji/OvZVeq9yUwy8Z6IORr3
kY1lpSls41SHn0NkiLfeZuBit8dcyvAQ9wR5Tan2ZmiXmvqsKlGgWE39O6sNjunhWFbRX4bBuS91
zLBNdu9RnA04j/opXIiROGAkSeVNSQOtRYAzGq7AUTsfl1KyNXFkgLtgTBGXvtP0xroZmUTEU/uZ
uB2T+gqdb4BfLfTYkIe/3dYpTgQfI1Wj+VmFjlleR8YJKzG5e4kwdE+3Wzw2bfWCYuprsJKfpP9N
EK+9HcQUbJw53HPuWvc5f6wc25woCJcY6fjZB4wvbhVPm8ybJLMz0oQ+Ian025rxcudYsz/B0lh3
3Xg1IiKAwUSRRRCgC8Qqa9/ZnxGB3FubjpKnm+xuw8YCb/zU0Xx14lwcCqdx/WRsCZrK+1UTkbM+
K533dses0BGUzQw9oqkC5IL+cIWF0tpEZgW2ISJETAXtuMmhTYBqqB8yWk9fE81iM2Q/08jJ97T2
WwzFLtSy+VmbkwMnUnQMjeJil2DUQt14imxqZpEXI2auYFjLvt5HHSlGQVb8jFqKHD2ZaIc52Rjp
OufERqJTBncYGy/43VG+eRmTsbax2J2h/cLf5kvRfPST7u2cqnlgLOvhfTGuMUupxo4eszQgWolN
hQ9j5pGd9Z7JkHsJJTittqsIdIpAZSIMI3eyonBxbdzIZVZCDSF8xDT7vxa7V66Kga+NbdERd30w
Ja9Zf40A+IbgdGu0BxRqzWZQeuA3ASbUJLhnyuJuocwwfe4mgphyazdQG5OEbHw1Gu613Fi6hdr5
KZkAYyeUyl9ocDATf+sdmsyh1xT1D6DRGvC3iQHRKix3FXdoHDGFkJ1BS43VRd/WxSHlN1s3nYd5
1TWCkxb+FK1EXueit2YxJk6Y2vDsj+ybAMS658jV3fO08DGUJdc6OQ5+mcfpXrflxKrY1EhsRDod
unWy6god+XjBrKbiSZTtWSy+3iQccDUO2Q4jnXvUFelANXb0rO+1I8BaZ9VaSLkG2EXFNneSZiM7
fvpUixOkB2F+VMCdNTs+/XlkeXhuli4gejbhOK0Lve/XAeKwEzZuLlVh1YKLa+q3Px+iOdk1lqEA
KisLEhp5SNFS/E0hG4s0Ot3ukQqA0MAmO9yOgiPAJySct7tzw8AZflO+MQvIZzOW59vjtxvwyeU2
Kfp3Pur2uorQaOjZqQ2RRkTLvdildSG77DAxT+UtWBz0ai5OVYsxANyeB0KYUEPYEA74ZOlUvugn
4EE2e2EIhh94mAqOLVz4HO6nCOOFzxN0V/Hbn5rlBiKcgvugvd0eSiHGrFGWFOu6g5BwUG0eH2qN
OOZWeHvCrQkvFe3pdjOoQF+PFVEi0uv3wmm1jWwIpwsWk7/KLJtUzDDZYEhmVIVhtJhsmAByQg+o
IcMq+AdJkqtNN4fVCSt8Sa4HJUbPEcjrOv8yQgIlizTdYx249M3IchEn/QrXhgX6KW1PyB0h/zVI
BQA89BtbR4kXh2N8MsMy5mdMvmlbeT2gIj0p2pN1MbK4SHDvZMbIwAR37amypurEbKE6dXqPoqMC
9mOaJaXE4kofKr3eMF3wmDz29UmMyt3h6L/rQIiSzRc2p8JugXq14XK6hCxCbg9KMnJ5STEEj72C
zp3oWreouWJM0Sl1YYhYt2+ICUliRSdIpjwNyx8hHFkY9G18rkM4VU2sA3jjZyd8bDzd7nUx19Y+
oYhqp+aKuzh+aBY6htF8i1CfD0sGeCbiZlcO8tCV+rjVa3WKLAteTUU9o839tcv5AWJ9fBes4De1
29xVRQt6WR+c5bL9AW6Jw6q2UxQplHP4kT/5Q29n1Wdn1trVxsWuh04o1GyUUhARmU9iAiZxeWUr
uEshe3jsSvHWerAeA0WtN3n1Lo6cD3NoX5McIbQGmiKvkFwOM2YlEGMo1pPkj3Xlf6uLwXTE4vL8
v+eyvGFI+LfXGCdD8d+9DH//n397GaT8lxS2abiYRh2PGRGmzf/yMoh/ObZp4XPwWBrwD/hUUTZd
9B//bun/ckydDsTFeWDiK4fv/1/eBvkvw3MdXZeA0SyBLeH/y9xgG/9HNsvNR2HZOJ8Ma4m8+O/m
hnCyVFYkYXRQmp3QokMJH3DtCxVf20UrpkxM+hn6OdYi/WfXu6j3tbtUGaCv0NuAy1fIzAin2MX9
TPp3kQYb28Ij0JKtXDnyM06Caz/q7D6cMVh2Bh4tUxXssoQSFrTAOXZOiAsdEkuPAvHjugk9pB2i
SQmZnd/Up2PZlT/3Ne+1ee/2FWFelLBKR2iHcLDe6g6Wos7cgCs/NISTHywLXfYwQYoQhfqUIVhF
y1XbxGFXYgTjiUHlfKfmiawl0kpDFLU5nIUVctF1RrpclNJ9sLE4eOjzkGsWZ43QpI2VEJhsiKc+
yuONmfbDVreGc6ab8/2I+pAW0EEi3xKs13ZJw0Y9JWGtqzx/NNlO2kaU75jJMPVedgAZyAjoRONT
2tvuFjlQM4wM4IuaSKX+s5kyC0pWN13ZocebTDCbYt46kYnmO1N1btTYrxhhkzlfA1oytJHtGfG4
m7BGt1338RbVa7KNoirZQLjcRvM0PpuD+5iDO2upcA4jpg4cFO15QY4b+7wSz9Xil2DU/WwIAwxG
++pE6sEGZjAoNqmOsXKaaVVADi7jN6Q6K7i9fq1rJ1V5V9weZ4iiLzhKPy1s40M19Ss0eNsunZDd
de5h+ayZhQVZY0zei/ZDJVSzdsG6t4PoxNzWunQxYwDd6cgzyMBKgn1ex0bBLg04Y9o5R4UYbTWZ
hKiVdnZy9eEsBv09ZgF4N08C0iBLiC1IkBVCJBZvQqNLLKGse2hzd2xJsNAwdiOeFqldYrXbEizK
Km/Zvpa8wFcdAKK1XjMN7uOsfp9Niqri1ElJ/QL4h8MZXQg7A7WuRQ5nH55eljNTdsfvLg+fdZFX
W8NqYKkgFhINMqJANx8rQ9ylTKkXuWyZsrat1YcVZtJvjOS9RjlwbQCRjuRakugYUCWxF7KxtPs9
c2NfawmGaEAbUiBHd629xI7hlVPwHFJdQGUt6mM7UMVaCgLJ1IPrTp3ID01N7foQXVbfvwGyyw9E
iyV+H5E2YEveZiORlWhmgFAGd0GjPQzCrjeSULLIVGdi1ndGOyiEX6bNDKvEQiRd34ijpxSrzZpV
8GLVM7iKSYZheX1m7bkduk69RM+WqB5jetpcaLvSKsD4VvPvpCM7uijFbxtJEdpLcjx03otWm7MD
RxElB5I5WRkon3Y2elc2diGn23sj4Pphbgl4DOQ+gogdp+9J8ljbqN96hURXitg3DfsiG+YZOOtQ
Ab4VxvgzaYPcRYN9qZGy9kYjMI7UKKagjc0pOhrAMPfTFEG3Qgy+HhCHrMjYgWPdo87kAukE4QNH
9dbTg4d2uAZox/0GexYvvIssSpbSwEvWAn3gSlqyhtNic60tkSF6Nvb6CFOF3n4ii7ApRz5hEiCK
0uVmCvVPfV6eIJTNawOmkQz6nRwwvTf4SPbaEnVM0O13L/QMa4Bl7TKE6TUm1DtI9BM4u+BxrL3g
hX3Gsc6e8qgu/S4uPqc+stjJReGxLdgANpiNq0r3mfSZ11hhPUNzejXDgHjGSL1Kz8RYbr0GUOMp
GJAVKvcQU24+DCbC9WrI1+MwIxr1yNTzwrLysyiyfVV1d7lr/zjJX7HmvJJRiLYD3TLSEPGjsOio
HIri5ECC0Gz9WdKR+ar9DgEKX0x6xnV5mwXnTCEwK288+YWsBoTFBGrPMzmwOnNtQlyF68rJVJfz
biyHECSBFT44O0P2zbnTJriiccWz28T5LrAXbnMDxU/zNIpR/S6VgPBS8zRWPUkfbGibyHrJ2ddA
Y6/qTZtgPsviY1DgwSsz4Zv4qOhT6XhjQ99GTJh0U/bnOg9fyGkhVuFKfMpurCrUs0kRbugpUOsF
4iH3QI9aFbnsVa6OLYCsjWH7NtJ1dFJiNYjRZ/3j8rdhVl2nOZWZwWZiKkg0b6Z1BuYc/ov34QDp
2+d/sbV/T1wGRjKrH9qpGg/GfpzRqgP/u2b6xcochxOO46XDDBNZjHObziQbWYclqocNJhCALIFX
R5s4Q/VpB/p9hukoQTd8RyI614J6HVCp72h/jQvyk8PQcFlTeX1vpq17XxpsN4mZdyx0NiOq1JMT
aZCkZXzoSXfdZE1X3sVOdW73heloVwsmShI5w0Xifmcnop8s3XuKW808loOW3uMx4yZT+YE8yn1U
tXs7kb7RQc2X9Yttec9psCBD0rcIfyVKefXmGbwsDWR7Cv7soZT1uGa4ustDbd4gzzjUIN9Rjx84
V2tUeO0xnmtUm9HwkLqnCkq/Wcvm4qmJfTlbYFQi/DsMAdC2vYfZ1Agw7uvmSLTjb9TKdNBj7aIt
1z+qRj323aQBd+P172EgzJHWr6k5FOoD4nkZjx+RR4iyB5Wcl1cbXQpajmrTF2Q4l6pCdIU31Cbd
vWYVV/eTs4bJAKWdBTgCvGYb2yDaS+Ue23QqjkMb/cpH87np3XQ7WBaRxHCHsoS5leexrQymldeX
7londjog0qNtCDwyuRwBpZo2zNlhFjjDWQ7vsYj3wTwCCK6RBuUsc9mKXXWGPVEswo9aStJqyRTb
6wNT1XKOXgZICBiixEcUxDs1k3SskrXntSP9NY4HgYTYSOWbDbaIL7x2jiWzDUT3RuTXXSH2jtf1
Wxqkdk+C+rAdAQdrs3pv9PC7ZN67a1zkEsI8ObVqeQPxF9PhuK1M4b0MCG9k7Dp3wsEX4oXK2DjS
4zJmC8iq1F2Ok30mnU4QBHxHiZsLyE3prPG3PuKxZvIyMPHEiLcpSRyRSyRA6HV3LJozXqjDC3sB
dJRk0q5bwEbnMjH5KnKuzuVokV2OPqT60oPavJgw1gnY6zZjPCbHeeqgErKMZWtwSiv7sxrixjea
+SEGlBjbMMLn8B2LHCdi/eFgYkkTUPVmxGKbHAZW+UgN95OMzq2VtlhF54cstsHRmon9ELjGXwgb
Q3avw4ryYbGoCI4lJZND1UZ+5kJ4KoO3dHmhNiLZSp7nwzI8uXMNVikFZ12sAmQubR36Xasq3w3t
EsfsMG1rdhEoOM5hIEHwyK8krciRUWBVFL1nKr40bRzWg6jwiwr9qw3FBxkPzoGw9SvM0/hk5B6z
3xlwi3YlYggKq8LjpU3FY1DXV7hWgKT65DGZL6SCPwAkzdnwwOKIMovwbs+N12CJIEeU+TPyt1XZ
Wov2EaF936wheqOSb6H0jUNx6RbJ2qK+8VyuY6qKVrZYDvfEqnfz0jX0j7aujPVYNg+SiSbwpXOQ
ztaqHHAtwsPk8kLQ7cpafISejfF4HAcN/gqupLmdm1+5Vb9R8lLbtUO/hqxO/nDV3vegV1aKICAo
/8zPLbN+TlG0rjAx9WcjQxDZmhpuM8b5+AAiyKrtfeiN484a+pcRZyJl+cKGZym2nbt8Og0aAjnL
hLw6muGhm0e1CRKB3Vv7izMGO0Pd5x+3hSD5uGb/2tBfa4mkSLXEZQhdc23xO6/UXOL5rprDNLCk
GD2JvAC1IZsSZkWLCqbSZhe9HOyBTpPpNQmQ4lAn1R9MIRDHm1W/nwMkM6aGwsvJSSMbAvVqxXI3
y+I80cOvSpiQ74AWvwd3MSCm0Dmj4ac3kQMklhNu6ty+12k27uyeEyVONuTauIQUODgQl0/x+isD
qz04Kv5qzeGku7xGUWcg8MrEV5QRBG7zrbQy3kaqfpvs6UfUKcHviPyoWDFLj+KuPVuavSvQMxYG
duCybRHXJmCUWzJzpB59hSlLGSoR1IvNwXUmrnv3TRIDNqw+6aIenGF6VVqDsAS1L1uMPKs/Og0R
a1gYNQga7zEfwp0dIHeIulWkM5Gaw2xYz49O5T2il/p03ZC/cOM3dsNERgdXE34y9jp4jbG2LUJA
aG+kpZhuAqgOjH7jDeWxzJhtZpI8alRBYnB2thVtnNbZI6T78oyXcZ79me5tGKtfFZYww/FeLDkC
q/e90XsOJu+b6vOXHDhDLIZzWvVLGGcPrWWzLCy5tLh6Rm9Q3M8dx58M7udQnIqoeo01zKNAdWe3
vbc8lr9dJh/tZN5kRHLSKrEgirC5r0awH0wbmXcdly+VZPlDZZHm45hHI4fhmwcsV4Q2Xm0nuqsU
Sq1ZvBcNix489vbQgQXkhNYCn4H+SS/CS2m3pACPAs1/7kHpgyPlOvUWouRDqRuvJlGLmcXoOkzt
rxTreVmeZ80FbVWnz57F5rhqrpPU7kWQ+a3zq68Io05L8mmCtWQgWTWWP1dVfPeOZTHZGqb+HBX6
vk84lY0Ddl5MIIl1Ze72UbN3JbuF1JgAfbkvNI2iUPrhmH4AuKHeq+2vPvfuqH/JwYkQ6RlW/z3W
AAcocYAwYsfI2AejlWUT6Trjqqa0c5LiIkWPETP69uzxIcMmbQQJbZ+Q97brbMxqeI5jscbEnt+e
miImuwncUt7skQ7SDNGOivopKUPiHXBUy1F6K+EqxEv5EcHlsfPMPXuTtWuLN2Ly1LLseFNckZa/
uabc56a0dl4YPQfVeVAV3tsdSUoTWUmOsyptuSFP5b4X6jUcqnXVDr4XJBVHEAZE+4Wy4pXpRUYZ
RfeM7eo+dYZtmKCNsgbLfnoki4kpqGb0/kg8DfPP9D4dtfhArsGhZOJy1lJdv4vtdgeuoEUxsyC3
cRSpmT6qRP3i8jRlusOI2GOn3oLnsrQatSqyo67oj6HZnWOstWPPBIALV4JUPT87SnuKS7HVorjZ
a4F1X3RtQ6gJL3wcbqOfTsGpCEdoDJJzF3trU9Y/pcMPQBo6sFQX/rDMrm0t37x8GEiZBNLiKCBg
fUv2VOL1ABxnXLM4D7UA619F+6pHnw1lXQz1JWBn4+uGe2eGwAlVTBkXmhc7SvotbHv33NSUBQmm
/I5LNLXjlxzML00d2oYyLlFcLZzOI0K7di7TZParkRZtNWIlmKvyq0LSe8italgz4FNrI2dA77X3
uE/IAUBf5zjJaZRYCYJWZ7ujpmc9vkKVJNUgKMp10NnPVugSH1nfD2YCUlSXOzlpzw4S+95Ur6Jl
BFPCHaBT9rZaLK4EBnJdLOcPI61r5GiRte3ciXdbv+d1uRWNjlk+98IlyOgcgxK8xKFxQqEZbd0q
8ps5jo7wd7ZDkFbrskZHjTzv2TbafhdV4sMsS4ro6tsagBSNjUOkS2YfTF36CXkZ6zItyUeB3q46
FJnwdOGfXEho654LNFaBl2CQbLpTxsSTIT87vnnHooTl1EJtky1CBycNoQxWp8IIPLx8Fn27oX7n
CUilTGIMiOZm31YcGwajTj9P1Z2pBsMfpTgJm5ajHJ+SaNhQbgXrvOg+DBf7fEdhg9h0oyxtQl5b
YT2xu9MUMWDr+uA9tAB3se5dq1TfFl5LLlFjGiiGCJyGMkU/ynAynkswHA5BA7xBe7xywP6Hd6jl
9AvqKcs0FJYYNlZxifSmBdrLd5TmyWvgmIhKe+gzAf83Bd0eCRq/3Ja70URoJ0RAdzfbe66pkj0L
cWzD0NIlUJx5CRdbJbvskNr2fhqdYxNB/K5z6VtWoDFHYbyRA1V4HPvfpcnIXuHL5sqtmFaZ57q3
iD1G2kjuR+uXoqcuyMe7rmJQiVjmopLmXo7lzmAUu1Ije/5aYwNRf9sBo8AEueOMWY/MZmGtqUS/
2cL/5HBWlsA/bdW7MlnWKk+N1+51rWo3Vh/edzoJlbF2CdyBV7WHG4w0eEo8QkZpCnANu7oDIDO5
rzLrO269ZOMmw11chucZ7zRQtuUtauYbfMwJxnGiHsJUOxTiOZiJ1CG5OSCag6jR7JLpjC9JKHrI
SvO510qEYpMG90KYeCv0I0JVCFs1+XKhrp0DGHUBRr9Yd4i7i6nbdDPd2TmMOAyzQfdatiHz2BCV
gJeAQEihAgqThXfOZLSALN23fqQakGe6eHFmJlJOEqYLW3DeMVDdB0O+DyR9hxZn00qCUySuPt5V
yHQoyPLaLyTFL3hJcg+89SwOdXCXoa7smvob/KnwA17KS8v04GWwmOVyE7YVIpgks7ekbd5jeTT2
cWIgDlv2pqUjjypq/77XhM3sK1Us54amHXmj0BHS62xsl9nn7SaPQJJP2LOPYgKABZKUz3RePK2F
yVuddG517EO44iYDq0NiCmR9vXFhIGNvyzpvkQLq0YbRjMDPV5VH7CHl0QxDVDB/tJMFCR0A/z2y
mlzSJTtcVXiJph3j5PpYzcNe5fm0MxdhJbJibpZ7qqOocadDVnEBy5zo0JcPuVHHZHKlzSlQHq3I
7btHhoca0UIGUZToypjJu+vb9739MH9kkGLEJ7voOP95jCp0MyYVNokFDz7krO6UJ4ONapDmiIi5
D2NocSwc8fdNVNC2sll5MxfN6Qjr9hjlpTetb3flTbBZt3FxdBetJkt1F3q8fVfHOkrO1rJPA0Rl
bDX8gqz46iML52BR/Vpro+CPeLvpedf4Suif/zwkbPdIlVvtatEzUvvnE9Vk/v1/3R5LptzYTB1H
+z+fUCULDLOmmAO0cGAC2O5oJcvjPzdeY6JcuX0cx51fN6JcJx7vArf14O+KXttJ1u9FiwSngwu9
cfP6SWZBjjCHengg+W0EQ0TJH5xyWeiLTZG00mH2DQJONvqQm5umIwqvJ76CxOLSQIyf9y0WAJqV
xNPAv+WphpAxfkDDgRBw6vXHLGguOBbwmXMtBWU0C66nKr6TSTiDnmXI65AtBpfG+ZmFBrCgGA70
BCQPTvGu6RYIHVMpbXxC6wf8keqWKaSzCi33GXI7SmqNqeIU5y8T8sudtfjYeFHi/zK/Y8GFZbSZ
QKRT8mwEWXWnVUhHDBn5nNFHMtuXi0CIll8o4ZdBf2/hkjjpMyjdcmq2aHug1i702tFM9h2joXUl
w+MMtxDjRV+uEdMJxjCE+eSpvscA1pORMPwCJ/Cij63w8QmXDhnHKn+gT8QPYcOAzIKedqmRGO7R
BdbtTkt6bjBprkT4Re+bAdrCCIWwE0URFo/CUpumqH7Xory2+iW0xB5Ln9+YQLklc8/cfk1xG8Fc
MH9yzXlqaKqzmh19NmUHE8XMoFkBkTnJ2TTFS1pDdECUSY7fAbsWWVAR4v5wGJ/Rrh+T9HmAagXv
Tl2D3nr0mgpzQnLR0R1VdfnKMJ5+v8BfMQQI0CxO3BnfyMAiOsq9++XbVq7BqgQFGOoGfRPFyW/Y
iQjxWHzrzvQe1DrxhKSKaHr+ZFvyDb8vsccMZcHMvhc9J2s5N79VY753/IY2RrZVRwqw2Yv2VzQx
wy7FU9PdlXAZSCk0JGbG9m357dYW44Zz6sA78ubuUw4hWQAU54v9mtHuUVFPdORDhy6dm7XKdfu5
Cqh/Zt4e0OeLXVDpL3U37gYx0yXG/e9WdZRX9LlMwLlWikOlW9qp7Z5FMga+jYaP88w9CCJYY5xU
nI1c5eu8gceQ/6QW+3o0v+UGE1cSl806ChuulojFpgCUsmlMz5Xwvp3Qnk9txQzK6MmBTae2u2qT
A4pR1dR9nU13HzVMHBDTMKZ3NWmj4HaHfR3Fzn3BFLO0Zxwh7DKysiBLtelI9Zv5FQo2e8ufjkWR
+VmTODuY2sclL+lSRcASQvb2uwb0JeycJ6NP0LmW1lmwgksGQk4Dwcw7MBj4BvW5cUyiNHk+mjJe
yHFILLSyPRuT+zY0+idnpQmn2/xFZNACW+V3rjHSZsP0ncK2WP0nd2ey3LiyZdkvwjNHD0xJgg0o
ieq7CUwKRQCOvnU0X58LvC8znqVVDWpaE1xSuiFRJAA/fs7ea2t5EMNTP/QjiElYrM8OYpWYgSiF
jXmJy5qklbFB6EZfGAuYTXgYPW/HrUSY9+n3XHrMQroH6XR/3IxG6AI6F2ITomcbHZT0l3ybMYiA
h1RiLwOxkJifRIPw8fiwHiz/ZoH0Ew3mz1hgCesieq4VWQl1jwDD4sH6LSlxsmdZ92N0YlN51qsj
uUjJUeRyrF5bV78Q8Tnu7UyNQYsmI29e2WTBkWJ2v41zi3BUED0nP4q3HbqLDUHiz0zUyeyJaf76
o8vODfOI6zaBmWZoCDtF6YxrvvkQA0G1GMrWBEQ+Eq892271JjT7zgK8uaONkCbLW6eak2GNl14H
/N47/GbDAxYlBzTisJOUkzynid3sMYasZSrDO5whBzIQqY21hhtnutbu7LZ84zB36I8kULSNd6Sb
/a4lZoxTgcX8nLn6TQtCnswWPK6wxUc/gyLiPSKv/MZWCfjZfi/N4bdRLQ91c+8aVTBbtAGniHNx
/UZqZwyCm+h9PeHbhJgo6QeaFZ9MSwunrqI5MVgPWQbxd06/OhUffafa89KW3QB1k/dK3M8RnRiK
BWNnz9NLUtVkx2TaY5HlN7X61uIIEAOWhcUWhL6mZKq0MUhlneGh7QVmN2wXrBSBAWNn0+DqixCt
Zc58R5/qwXGdezPvH0pUjGUJ/C43L9ffO6Osw1mVQfDs833rVo9JR6g6gBf005TclgBUKh2c/BRI
VEQZ6lgrf0Hp6a+CsQ41wfxbw8qBQy5h5Vn3iGARWV4akgEfO6CLGyXcauu1IA7K6NEhNMCcx/ZQ
WOTLl/XGse1fcP3vRwiBXdu8pE166NrkbJfaHe7TUCbcFSf/3qObZPY0imKisLBymF9dPhPY5372
2Ea9/FtU+FCYnT2XaB8AOO5E6WI+J1t6Q3ghN9fV1keHdRLHZWw/aeOyWfRStpH9oeRGq5XNVxoX
j4gpLrBXtgARl2OvCPBWhbsE1CA3EAlCUJzPtrDe6or3rOAPoLY8QWPNd2hUP+cVKD/Tea+RUtSM
YTYa7VNqcuLJFPwHJ2Ac+EXgHurlvH5JFVEi8lHY/S8RU+MY2FzG7pBznbDQHkBZXQSLgZ4wsrFm
oEG0ifWFvqRX68W20Zm2twg305mZWJ0ah1aAWCR89NaTMgAV9t4sYp1eReeKRGsU/8Hgzkh4bWYp
wt6SW/CRDuqty3qxNaS8EM6Muj2VD2Nf/ngeHaTMGt69vAm6vvtuZusTTy0poZQFg3xpHPUBU5rU
vHJ6oNYo9+wfXRYAOZHTnH0lvbn3mU5saJeCiGy/iVcPI2+CksFAf6r0wMv17OjN+Pe0/iGtxE09
7QwBE4hZn3nJIx1xbANzlX0bIEsupcrcSZdPtB5I1SlHgpMrG+R9Iet3Gvo7hEkrB7dnLqlnX32D
IiBioWAsZu6dvrkVBfNiizcGOUGaMOFlfmvEH0TT7fG2APWj8rE8VkokJGc6r/e2JhLggydIcF9E
8lq81c/erH/RNMu3+qgOhEfTbS7KX+v1HVVxs+16B8BkAcTUIAd5spxnS7gnhU+eC4kp3GjON7bL
pM1riahxDHfmVjocY7e3L92QsQE1tF9Vw0+xtdeSu6bowL05BXWL3VpvSAMQvjptAJl1PiW0jK/l
vtv/GGtySh9rZHFo+ro0QyyIKFQabplLGepZ/0uzeBWdpn93JH0s2rhb/ILTBzY8Qh5IXraPrEM/
Zfy7I5RGXb5kBnJroEuE33n3IkvleWBSYsKzrECIqqVa7Z/Rsy+dd5EwF4ij6XbOotdeqLPTeVmg
N92Z3HAiPcr699yU3DKM5aFMl4OL+2TTFdBI2Q7RVWAUAl0FfE6Kqsn9Wslzm8y1d+6U6jSSQA9m
07Es9MBiwr/Vq9jZJrRBcBCZ46HS7LdmkeMJvwNdOkz4+M7fGmO5DBSRhwi27MY3sgdKIDQKs/uO
8ObYLq0PJiJpt5HAT1KZzLiHOdABc5E5eDfTXFUDBuRJOJ8T7QrMUtxX+HCtfakljw1y5kCPCFMc
071TxZcq6d4NEGAEbprLTkOY1GHKMTyX+EsTrT3Tk9CP+z5kerN1mbgyDEIny66i6uw7PVJgC73p
hVMBE1Bzb9jjeEL286C56csoUHoj34m3smQha0AwpBM5ecjDsMdPK0e15C/nFnUq0Q5FM32frsu5
VLhWCJLFdo7FFcGUQyjVmJJYW8cncjAkdvEyFA3ebDUyLtV7a6RP4Nz7M8KQypa3OX2rAzNncVB6
9mjX5jdAgvRG2Cc/u2vZZD8MOtikBH4LI7NeLHwkJNPvJxasYk0gtmMP2mxN5kYtbNzAKVopunn1
UFBHJhgR/Omlpy00GuVjX403jTIc8tja176rkCTb7/hYnN7tdloncc0a8rGQOCVN2nTkfW7mLh7B
NDx4uC0WeiKuRlusonvvDPm4zxftT7ssjJTk6HBbnvxtZaiTbQ9/DL9wdnk0H6xU4E34zDPntwCE
P5ZGeTZLlDMAhW8WbHSBH5Mdoglc0BjejCV/tWxO69KvmWCgJ1i6HdTCcq9Bsd0PNRTjrr9TOuHu
1mzQHMS4ECW6DOhHe0BLsF8vUOfxY5CRZrKG8KlR26SnbpjXeWCynfNoizPv4EyWd6xKctmnV9oz
9Agdzd17vfouDcYyRR094bZ+B1D6SjviZShBNaCFgUdbEPZZDvSi5x+9pSObD5Q0LVMbrHdyWwwg
vnztBHVlOGBuGDf6GNvkYbKQaHl3nzoQuBJYiDs3U/u+tE+NT68+9tKvJWfXNhTvY478KRo+u8Qn
GQA1vKihk2KIumUgfjtPTA7ALDkPzGZds/ztlHhzs4ipxzBMKVFCBiTD4tgt7sWT2E2KRYFAZMnG
vGtc7Nii0KLVaZv7pJMHNa5mokn/HucSSnKu7wqi8Fj74kOlvwy+BevMoNjL8qLcmxpY5Ly4T20Y
CaWpHvzSeFKwHdMCTyX4Cqr177of3p10G9VtcZvjwmDZY16OZAnrAaCQKFpuTDGwzTVAAZSGFa4+
FaJ4g95f6KV34siuT6Pvh90/vW2nAB/9i5TDBnb6sqmt1txhfV5z1reAev80OJwCfyBzwZPOtzWD
1c+K1AmU1B8TS/SnaURo3M3OO9bSykiOWcM0iRbj4OpiQ5oh7Z6eLRepiUnEljYbQag1t4nhyIPn
OWtC75rQ+CKjrjlg+3tyDC0j3A76QUlcVNAbtbUbpqTbk+sEPsz0wLMRc5CUR93sxy3zrSccUFhI
4ovd0lnXI/nleIY8KUNdOpwJ2IAGhVa+gMkpJ9J1Lfvgl8p91Ox56zgC/q45BgntFeSUJSmK7bCV
k4VcMT8yzImCCgbt0daORq2GB7C6DBBTAMkmqR3YGQJTTD9X9fH/r/pqQ7d1RM3/d331rcQyMbTy
PzHx//5H/42J9/9FQJJvuYZjOwZM9n/rqn37X66LHYtIb774H4pqXdcd5nieaQhTJ1mBn7+KrU3n
XwIlNYJqXRceBkzr/0lRbfzvQAnykslCs4RNzIaJUOF/pwUhzEmboYmTEHzh1kO6RgRLf8jQiYR5
AjAH3qZ9sDMU0Ouz68FJ9KAVIj2KOatPSv+x187s9QDKuqMeXJ8j6mHu1S93GcSFyEpIRuhz55h6
1WcvmHj6cdmytba5zxa/nY4JiSzbW7HuDZU/7mdGuoDlWkK2i/QmwiYQTwbD4gEne4HwGB8sBHuy
KMt2hN3sD5hn9HWfMSxPiuiJQ70QMT7QzXUyBwO0xgLXeFhG0FM2HcPRztHtXevnKFKMKbtkWeCM
btiQ0PVGUmDZzON28PObKuMfl9F3V6Noi3F4LRg6TLrWTpf5jFGaAolxRuWCVm7n6QyFTYTPoWGT
9R5FtQomzWTPG6+D1lXDRknSrCagZtwbmiRbBnUU3O9+n/uMQFU8HXQjwqaXfOkSaMjQwsqaavHb
NJ597Nr7dF6BxNqcMbImzwU5Px0Ij1TjykJwk6cFY0D1UouCeR/b1sAz2BhW59qss0Map3+c1H0E
N2as/OydVCRj96Z7T1TbvUcvt9eR9wgHjWGGE9SiQtSxTh1ACnTeklziXAYQ5tzKACJfnZtS1jtn
HgmKjqB1IEeMgrRx712N/V1JnjJi5u7Sag6ZeCuCQ0GVJXKH9yOLsuelTBleUaqHMk7DonoEV7h8
dcZ+asbfJDhGpyJix4v+eTfObb7rcmEHeZU/2aO/q72GBkKJOKPpcYIzohabzK+mYHGjngI+jfZF
T9dHEmJzSrQ8ZNAxe2VypLkGQs21nv2ibcOo106W8m6LttZOvDVnt6n0c2ybvxGUjiSM9fqOND14
FLZ2LxUv08YjPOuHSfDXtTmwNbftHDZTLhV2ptJjhCBxF9cChGpczqexmmWQtfrDsoDjBuqZPNM0
g5gMoNpokO81Ofqxou+1i2Cb5GRZfLKF+pgGtKKmcDDsAl0sdacMxnlnjB0ebYuKFedidVDNlNBD
L39k/oA8mA5tJubLMlrDNtFspHM+r96wQwLtkYCbAj3o1J9ILQaLZbaPDnAWPrRmm/RcZ1478o7b
9sxYniB1z/phl1d8Jt0JQ895sEgKnr1ho6vsxtKpJF3vOV4Av0AQ3UVSWsdERguEsse4nuW+srqj
b5b4MDTEkQjoNpTD+NMkXuYkQyUJ+ckb+fQSUHtsSZDUJpTr2mzs9WQ4K8k+WOb1XVVw8TQtXv+5
g19DxmR7GJaY4RRDTtvZ0zXGZAg0BvMfprDGSMShL9Jj7cI5birimrFhBSXAmu3YYvHIC/rDVJIG
Ak1I8EjfdXkxICgHrIer8reYX/pOWw425cdW845GocVPCASBo0MtFMJDIuOdunGA1qO5WOOtexbe
gQ6br861YX8LHyowo9uD0/EZ38haMcrl8YbwXx9SwAsCZxJrsjbZxwANV/0O0Nctcy1C/Zaq34pS
YUkeNEqdAq84Hd9ZLctFdd27ppK31MowpgA8QEfWVOChsFTxM2q7ggDhQApw0NZRARrxAuGodAaM
9+IrBmmFNALXFy64aIxpGxR/klyFg08aApKHOwPuCFF66EbtDMJlO7mwoGfgyIZA+RTN9BSbtic7
kx7+UAKzsVCP9TWw/tylstTkkaG1u7dy/bwszsWUUX2onLoOsqH7xmJDU833f8vGeh8aSF5GCcNJ
GvWFNEwJnImmI6Cn+mCONPUtK90x5MJMLcnJTQdtP88zWZUz4C9EtWzHuqOg5RoImdyasXkeFXsc
yvobwiPQw5Rjv/eyIjRadexyady3+H5hNKf4rg91HwN1m0nMqMGVMy3ql1d3skgS7wSNj8X7GdF5
VMiKOqroG6Ri940bN8AV8p9GyV9p6aXnSCXDptJKtU/mN7fPvKCdvXRnexMPECJZWOZbyXReR2DK
D3L8Q63h86gNNuytzMdjJsY/uPmrgJik27HzZ/qoYpfDptuqcsG9iOHwxNLyIKynpqrsH3ekC5y/
w//LnkYJghdlEffoEVNKLsbfPWIUdu/qkSxxcuz9ibYnfN6OSdbW0sWnBKbvARkpI2a5zCiZ3rUT
FAqyKEId+XBfs33Io5hGA1KnjV/zLvVK/Srst7iI4ydBQYoajrtKcTf7hnkQy4z+0RevZvcwmG0e
OAwoMdoMdTDFM7Cqb91b8CnNLrsTGjKzNJ9EVWR3RpKspLns2NeTi9WBtvcE0YBUPz2gS/epzcBg
zZytpu+PEJpUjRM+qswgcaYXJ1nepYWkZmW86iONWc6PT5qcZlCJ/qN3PA+ieUzdrbvjlibqvsNn
A4Ck5OKHWGjrC16OBPbCTF7Q1tflu+ka6dl2tB8m1FmQ2fjM25Q2geW5+Bv8prmTM/tz3F/ydvTz
wB5hXcEuRYSOXjwu+VjdxmCX73S7GenkzqkBd2edCm3whIGrIM2i03UOBcVG3oC4ZpMSHVhrL7Aj
Qo/MYWabVRLSyD1pqGx2E4CIm9qlf4b46di00IizIXf2zCBeB6HeTSlYQroyECZTnmkdQlaZ+SuZ
1c5p7Tutqy3Uw9mhRFa2NRzu59BmTkxcAcaq+5HTCOjJWbQdl7HstF/IiUxrXJEnMLRNhTSCXTLj
17xf+pCxwIw82+OuMy/vWc3FaxkKmmuc0kktu3dWHXtfzm20mzAdbVwbQRT9TvAYTEYGU2833Dbp
wTDc7HDORC65OlqLKlRUelj2tALQShLx7NSnduo+ozWPtZ1dGbYgAWRPnYEU45hq9J9tF+6piVZ2
7jwSbeJiCWwYnVR2iJdcS9fvdUEIkGbnL5OOwwnPnL51DRHdtWMJ9RD6LXE9S3aTpRrwGWqFbfKu
6eY7r3LeQjbkXq1r8Sva1jlwfUBqLuBL0EVwhGCKof8MssJOQy4vBPlihBdXLScaQFAkWa13XVFw
B/PMG2sdoHiZZBWsYwyCMqMiZav8UCGxsNGa4rBEnFrAmKWNQR3qOIeyD4ZOt4+dWrVAtn7HxJxo
lolG92hbPy2BQuTc9LvFpmIZEGoR3hkgd19bRyLbWVURagqeVTEOOpNddqfofXYoCYEF+F5JaXZk
S5ecfZPOazEw0Gs1A44nyTmF7nxakIKIFul2JHPSrYuxCJUKn/UIr6POqj1rDpQYLbYZGWGVkbyf
c0WrJF5vnTnCQqy5F7O2PskIijZkbJ7pYZKwmtmfpZf3wex26rkXENGNgeXx+rRR4CpVytXYN4IV
xPfv05W/Ptv2qefiwLAMHznNqyfRWtixXYkXUqz375xhGtgndXCZtnAXrB4b7F89mth9plTzWsRd
ODlwdewG+jDlSHoWoiThhILdtpMOvfeuaR40tN27vHQTZmmLSaIHceFOk56d0r3X2WMw7m8RG/KR
Fyl37gKYCydh9aqawrldIhrzxfJWa6s/Tyd3RmeAidXe66ojGdpj4Dqr0TnNDl2EpduviCxajOx7
SsGO5qhisTON8Oh842zpPUaDqb74iYJiuzbAHEQg5pDvPRpIt46kY9o1uAfIdsk684BRl/2Hq/bs
Obq3JUfkkBX5efYlRYGontAJRIGemCupC2Mg+Nwb8DDEnmTtwXL54TYNas94nIzho5P+yUjcj7li
diIy+DnDOqiuDIC5I7fRCYR37MPFRX7J4FAmvNJb4rayO6Hzh8Doxge2cJp1XbDEn0k9g8Dqt0D/
0Pt6wE49i9mRwbJq9OrArfGXbAvrAXjguS18xo8ApEwajaAySwecZX2Mw6Rzo0MSq18EDHrApkhG
iejop7MVPWmp+kEdgdbXljBcwIrHbf+a2E6BWfwHJJHYY51BwrmkZ4ipZ2MOF2tiojp8+EiwLmxl
YL3JW7eBPabQLlO7wmNpaYQ1y7viU/uaU4Ikp6z8EwdwiG/5zOmlCH04+M1yqXt3TRanJ24ow9jn
0yJp2O+HMeBUsk+uGEFTtkZ8ah1JN4rhHx84Ieux98twNMoszbA26NZR1qnuBXNKeoQKFsNtDpKy
9XfGzHmEUtxNhpuSSEL4RwvrALEZlaXTFfW6R02k1RbltvVVkKBcpVUgU638MVIJ6U/n0q4xGNvA
GPhwuJLZA2Pwyu6meboB0X9peyN/xhvBDZqpNU4PrQUwpsjsMaJTrpl20JaCWpn3ZYs+mnGxuIY1
6tUhc7e2mLtL7YxPRCGyRMo6PgihbiI8BsTOsazOFfkH4/Jh1sX9JIzhBuqksZc0trCwWvDay7Ww
6krA5iWXo74EsYBFlHTzg6HMcVuKHI15S/gsm/vJMgiTsuceTZs6Tap29tKypwO8BBr5jvHWmxKR
Y0RPXssNtAr6r87z4H2s6d1YruFdy1tdqQuC0Ywqc53kpEjOVKSe/Ux3zq3FtDfJWOMnMo5i6oKb
0hgpxooGQJ1JjpxCLojV4nftaHDQoa/YufuEaxkyvImeIPOIwplJ2dj5Zd3cNikT17FlTg+P3ec+
sGfYZO51ofRbjyl0LwTDn5WPU8I3z10r8NfE5U6+tU4rGf9gPED295T0DrWjcsNZA4ywuC61DopU
rNTQ2XhtfGzqdyf1l26KrZMbb8w2JlHEkhRzbGFIpGGklOwIwQPP4A820RbZozVbZwOJJK7rrkCq
LntgWcxYgDEiq8+6kCmeYPIsVmUpNlQNBxjWcER4dvliVBJpFD+OmAC2xyYX/5R/U/l+GYZNRF+E
vWnk3C4rrjZR+PrGamvrDvWvzu3o6MwufmeKt8YduBxc/oQSr++mBuQOyUglNOgjNcPmxdyrec9y
BOSeRt4A2nu4v2rmruo57lMu+cCrhm4ZKvM/1HSkPNDUHULP6bDCaA9NS8i3jyc7vB4au9HDaj1c
n3LzJiHHGAndLXIDYiKHJB8tlqM2uXMQSx+wFtpUbf69E2XR6frbulXAdz3UZtOF4CL/vgiBHHVj
5wY0TBfUsloP10f/p6fdiKyg1LqTu75AUdjgS92vSpT66frk+uXJYKAKeOu3aHWAINDhNwyoKJzW
F3t9xCzkklPm74cpWi1k63c1SXpOKuMTqgUjLOLh32pDMy0RBhqA1K2VhuP0g6IWMd00HJL7vrfo
z/SGtZs10R+HtoSUs3RhtR6uj3z6c/88avmYrv9HTwFgBMhoiVwYYf9SzZJ2xUwzNAGfoDGoxp02
qJjoDAzLKDH5d9PUsQHlY7IiXxxbhUOOxJ1wwRz5zwE/gI8O83++iEWfWrNBzMVe9/4vx/MvA/Tv
10qq9SNRflsIDmPYO/q/D7mm2n3myefJWdttrv4YNwji6P5VoUpGnbGXkqtptQ7/HvScjCmK7Dps
fETOnkBZsab/nOAvbMg9yOrjvMpNQRs3oUuNzgldY95qtYZPqCy3FF7DP08xM+AiHlBSWmuHMC3Q
v2ZciWDcPoY4HkOhx+UBIdUNUJcxhA++6mP5uldlcUEfVGlIgfBoV325VsDzoEImIgpntc/0Ust6
YLrFh57ejvj6w2yy8+5Yy3QINddLt+M4Ltsurvvw7yE3pj5EijLtAdk+XL/O709DlESpALi1jXXE
oIs2dP+IcenWkS076/UhrtzQtJHxpnUybIuODI2/h3L9pZ3VrxjB9Tv35voT9CbuQ7n+wGZ9FcOc
C2ro9TkuUVRiucu0t62e0Q1Qq1o+0uZJ7mIkKr3LMNQUbJPKEjE3KE/ICf2rP9aU637GPV23PtUE
XS/NRvoii/MLYxeastQ8jQTvRLhwvRa5BwjnabNkPWJkLWOcWMEOUXb04bnVQ5y0ByWUvR9S/akx
/be5KEdU0pgc0uRQNem9nNXEVrrpbyGBiW3hOD+p9gTdqwmmIiHkxPZegUHfmMBx9gPVOrzm0d8X
M+m0U86gcAoKRZcuNdCSa5a9T7FvHwF2ZbuSTcMxtVbsvReSrZIGlZm/xt6EVWZFQuQF4jlgcV2B
v8pq86eq9sxdXPR/KOmG02BTlWrZq8xQvzop90tGwvlsw0/gFHTWdjmTgc2CIHTve+5wSSt+rKd5
yEbj6tackCYWzZjt05bkCLz7G9FDcUCI1iPOyXuf/YTjw8w0tA9LcF5UZHhxaZVbM5oicGKNuSGU
9kvLXzskOTu7dbSNn7PhMpBhDU6m7avRPXV+akPgbxH/5K1z65btKUuJAijVrSIZL2wqtmcWf9km
R1lx3w0kzGrmS1PM22qgWC5G7a0yy2cNu8nB69ddZqkOugarz2KwvthgWz6UjxLSdN19HhZl+ybt
fAjp3dPb0AzgovoHsVk4oZB3BFU5Gad4fE37sX2mk4XmYzxkPinxfj6u2878YYoxOXXYv2yX9a3x
9Slw9eFd2SQCDg0NqN75YmCTfztq+CjdCVmnm3z3+NCZaGsAmUc+DC1m0K+N5TdvOICLFHWNu/cZ
/CGpqA6xMn4IjX2CRLvRALLEMd66yJ0hctL39HX70Ps0QGhLbCZnQoiM5isrQFJZjDeoZCrIkZFz
KcdjJMgnsBVcN7Nys4NvYZVGqJ8c8in+DQMCXi0FObOFtbumHpZGW446yqalAZE+iRo4S5WTgpIS
VdP5L+wQ0CdMbDF7agQiJ+gVfI4ThsXYnqot+hw2SyZLSSKre6a/BBvUTF9NPKPGnLyotjQ2sN1o
VNFf3RKjdi70+/ZxMfjDQYDfUoJ/LKbX75161tmQKhqhq2KiGhEHZ2mA4xZ4/i2XFmeXbd0hRR8Q
WdofViGLYzk8VgB7KdmmV6Ej/IhV/4lNkjAEe8VRuJxmXZrQuUgpfCoNwEz5EfPBsA/HDh/jU8K7
TduGHWPnkeYOzgbOGOpNos8YQhXRM5wW4ulsr9rrqz9Vt5NbLq7NOsrIiTYK8BEQvFW4J6hD9T6X
q864wH9s3dcFcnCTHKa1tcXM2zARcnhfpHmKmwgiM9tz+1IbcFzsFLoguLjT7GiAENLP2fK0MKrt
GigPwZAQu+F+6g96JJiKZ580tpGIxhWijPrEoDs+c28Nyqo/UMQFeJ3I7JvY2iVOrQOunTYDay+J
VaDLZ6N9Rh6IkL790TT+GyXmvFHA7YBWAJsQprMnBvCXbRV4o5T4044k9y0T/FZJ+gWxixmGpuLZ
GVHPOZmiUxBlQ+BavrMvognUiqL/7HMbpp4m8oFG98ZJivoyacQpzGGdOC9j1hv34tihW6s486K6
sUnc6uJtpjlfZUdgy4QR0u173JBmsQfrd2xsq9yWma12ci6PAxQK0hxjMt1ixJUxyyl+8w8yahXq
i/mGQPo7blgG6lU2N4aJrhIHosPm8i7JX21C25BnNq+IgaJQM9W+QfZDf1Yur6Mia7WPDDpri31q
DQf4sUmL1tjXZgtWXZc3lvRfs1q2296zgL3h36UfQqDhLG9VFhO8QflpkV/tJvN3DHb4kEZThvLY
eabwfBMJwk+iSg+uz/pfJS0gKKTyYHlupQSfI3wyjWH02n2uc82Mr0lU0012YRaabEZqX8eK5z6N
lh4sszhYBpDGlHkMGz67ZquMEy5Xbw2TA3SJ2WZ01ZesRpIQWv2xmxZoRgbgkCYiuqiKxxslhktX
5L9pBlpozEjggvRg0Rdjbon8q4rkKV2/dv3G9SC1hkTslX5OBscrfU0gKAtVyvXQNBSnAzddDzcq
uogyxu1u3Y3zSnRvH6GrjCD8tm0zhrlqyauvqAyuh0hQrlwfzVGP9Rg9TkQmsL4jcMlriOGoDUYr
g6bOM67pg8dgwtOX0yBFHEh6kozpsOkw/mzI3aC5SnhE6FrddMyj7LbIWXh8v74kE8u4n+oeRvux
nULsYKdMiJkKX07hhMCd22ttAGGifmWR7KhQKGIdN0cN0VWn69ebJTcOxdiyqfcewBlUoL4YT8rs
EQYqUkWTRC/T8SmscXv0tgzrq7umQGHlM8o6uR6FkAMagUXVHoNSq5COCVEjCc2Ls7l4+XnRh4LQ
tJGOCNureJaruRHH56YBJEU4LLMZx0BzZ8WUnc56uD66HsY0Z0t1fQi3HlP4XiUiO5cIt6FNmjrz
Yf13vVqFZo9rO7co4Ga8QgHdsp9YpG1IsmMT2lXXhtenbPUQAmOFaeEkb6+fkRvJf39arlpwuaTt
TUP25M4zAKEtbYqXx0U5mUcyg/hfM1Zbf5U1lfTOkfMvNE7TeHwQhdQOpuUQXBbZ4MgoA/8ekHhR
phqSVu714fU7M97uyGC/gCgaHGUfo6As5R0W9I9sPSdnQawPEvT2FhOHu/+Pr/VOd6v0JeVCZefn
LH28n+BojevZra//9PqIeXR/GsrXMcWRzp2TpDgVcyXA0F/1DJYPkP560NctwrJYGWxexLvQiejN
rLsIv2Y/cX10Pdgpglp9JJy1Gzugkko7pCV9apm2mEDo54UEP2Jqj0Pp42FwzMkF0tSgEuekU6FF
NDpYzpZzbC31rwdXDiQRx+5dsW7rCI/8Xc10SVnWTy6j+cFMKMMp4UqoslCvKcPduHPZtiDik6um
g4GdzDdT1+MEql0XDMDsIBXHGPf3AL08P+oxW9gyQTDN+1oEi9T+YNquQw3K/D8H/38emQ2qbNPl
HAWp78FYGe4yM/pvtciAZDNz6uOOsANXbEdkL8fewcq97hExiHC12Sb7mZg+7vWDiG28ZPkyo+bo
WhcKEeNrOh/9yBCfkryugM+hWrfPjamfe0ZANCiLSTssq3cuXsEDXO/HBM1qhnypUgeopkfQmNy7
6ugx8n38pOtHjz0Qk9por7e8rougs5rjQ+8tjHPcgVo9qmj8Wj0vVllHzxi243UjpNmIT7PqvVuN
f+ZV6rJCVyzfXbYkvpbhusCHzfrd61OLdLWD6fenft3MKf4PHABCgNSwuFGa614Qs75k5RjYgXQL
k6GEwZOnaAqbw7djzABNUuip6y7Utb06zLOYZKPr8ylW9DxbyXuhquEMjkmeatoKVwnOdHVIXh9W
6/nZdmZ7ZHqwu770pHmHRU/i8PpKK2Thy9Y0+lu34yNUmYHoTruezwjclsbfx/ySSszmKXGIYOGC
mAfJqXR9eD0IIjuuv5tRVRNeD0Y38UL/Pldqdbhay4M2ZJ/IUg8OXuxDRwACf856dnGG6AC6F+0Y
TevNZf1aa6GqdZlC7K5/sUVIFxEa6/uQat37YuneLp1Ii1vfnuQG27eJm3XAagp5pRoz859r8/oS
ke0h2J4b5nTrtrwtSHmdq5d8bY90zRwfnLWVsj6LZvmjpkIF7hrJETE+JA036rY61rHw+lKv18v1
6fWARwhX15AMgN/puV9f+TRrzd6EaOUjIo6tHHUJn27q2gnv2wz0wdxnkk2gGoeTKoosdEwu+WJg
Hl7P76xgBMs7RDXXWfug5auP7skcPPPoZ8OdXur/xd15LEeubFn2X2rceAYHHGpQk9CCDGqVExhF
Eg6t5df3AvK+x1fXutu6pjXIsBAkMwIBuDhn77XZPpCshTBTbAijx5nmVdddqN+ygqAYychlJOTh
Vh1y1LAMxpVpU74uheIaJGM556gi+PssqGtiTUrv3cJ4jRr7zU7cS1kIb8OOEvhDkc1IYOsqiaZp
X0QR07nenKwiP9dO8Wa1Jv0OS0driJUgdVDljPDkUI//gkJOVFVnpAA5w3WmfDquVBY7E+JSGUrw
EGez9K+hrNFstwC/Gu0l6pNfeZ0wzsprnIokdMb5J+X4+r6jVtklAz1rNWLk1A8N6zF39mGyKiTO
Qms2DrlxxLPZ15Tpb11SgVbOnXD8YVtIPECDHd4MCSvjEKfV1h3l1sTBsGaRykKlQc5d5Z9ckXgi
NBZlRgjd0NBrMDeRUa0JBLExZdBIGUvLximQHcFfth+5fotjQH4qH9wk+xNm+Zw1apcGG7fXnwOp
3XgULraRiOOj3TffwmNdX8IAG0qc9nWuebvlYqTo3B4iNOxDVun73nb3yyjioZ2d1stdooUwcY9H
ZAiMayOJLgIF9c5TmXca8J8f/2dLNKHLopL8v0s0b+LkXeXp+3+RaP75pb8kmp78hzSFcCzDFB7o
bk/+S6UpdBPZJVBni14xcklUl//UaprO/IojHNsVrisdGyTtP7Wa5j/QEKKstA06FPyu+9/Sagrd
g26bJziTsuPXf/6HxRPmrBVly49mE0wvzN/i8/0+zIL6P/9D/K+qi90M/D7zb+icE5ie2JqZEmYu
bOKrZyzm62KYtDVJdsam1R5oS5hUTnCkKwwdkAV62oO6vc40mUA0YPotG8yakZQ4BXHx65LVqZSn
jKKBuW2No+ozbCXmHndAjOTel4iomo+hnPNf6xwyPFVm00UpMQqAM168k/Pad5pXwTWJP5tIURBh
pHGowFjPhZXCbaqpI1W6ZkOVG5zTcu/nRpNUqliOj4BkLcfTDstLRiDQTy13y57CI/nu9Fupdy3o
gmLEaL/cLPwCcIfpJrZgMSwP4zRN1skEafvnh5cXlptwJh4s937+ANK8Gm1NthUDCPK0+lY1lVPN
TTHmzKv05YYhht4lTT04gYg9RlZjXk1b4M+9Jqft7WAWmMA6YAtujj4yNQZQQLCQGCkMevA5ytDZ
ISiV7iQ2XW1T2DSD7Pxzw96OZp4du2t8OxGNjbCzmF3YdRqWUZxDO7wqfSzxNatBC85rbUR7xOx0
C6v01ujdT5tQedhDE10yPXlNJuybKix+kbMXrZDl3PnwODa6sl0CVsC5Iw63qTiwXHS1t9ZFom92
cFlKLV4Lb5gOuZ1ewaQl9a1qnQ39VIBHjSGuhx5lFix+sm68wNYpIiINJpXxqFHJA/keEDLSCnWl
jd9Q7LPrzktiYC3pNQ3AQ+vIM2qb9sofiSZtjI+gnzrk6bSDMl0nPE3joagA6MHkNK8LskiokvUQ
XJLuYWRtPRDddGUPwCMrq9YQRlKlMSgn9shPEsAhsEIIhAThkqUXqcgSVmnVIdIIOrkScUd4ZdXT
Ui21PRqwCSM8tj4j7a8yxvUrEzpp3g/1GVKzdaUnBBU57vS8vOaxzgLwPjvIDcAG8w/YkY0Du9Ko
SUJDwaZjXov5XTe1eu40lLgVONzlNUBUJj399GY0KDAqfXpCjVntG9kQKBhn01XV87F6O+R4WMne
w3nmzPuWad7B9PNexhrba7utuOYXzAKxhs6uZqPz78/11Vul4gs5PMQpzrsmbd4/jdDJjHmHVXk5
2yz+8wSnD3eXJ39uMuVsQaYB7ARzjBCK/Y9A0LSPmvG8PFraJLGOpXyYHHdjGywySBQD93A3WcET
mGCMnBBAzrhslxgwa+BiKU37NsFugYljPLG7hQBDQoM5RzW01oQ7uankhqkZV6udSXF0h9t41p4X
EVmPnYsklSS2U4+a4JADP6COynyY94Igs+Vu4chNJYit+ZON9pm482ZqXmazF+9PffIuLb45d16m
ZXMDZOlRVF2zqeMEH9v8lFfB7sMw3SEbxLHHkAAdTsOmhJxTbXpbULknG2JblTGUZ69kv8yKmVwg
O/qMh67bKhYXp4VpsrSHlnvLcwNwqmjW1NeCVm7tu9ZmEvYhpRd/KDpv2sqiZrnre+8m4vTd0pNZ
3tKUBkjCK8hD5O6cyKOVdIMGbc3qvTpl2PtDk4Sz0WMrbliTWDGNVUTSwh8ZZnFjiXQfOX5OQzsA
QuZoHWMD0Xp/YVEavbSPtr+T87a01jNwNuAoD2aIOMtigZSVe/isapdqBPd0UfNkTqN9KnGi7ow8
e7R9DnrYUfpLNXb7Onm4a20Eo85UydfYmB5FEhu5+mh6wNWoDgbZFR5yZDeh9oUTyDtSmBNtZh1Q
Wq+6ebNmp5i9/9xt58JTPd8s9/oS7J8banQDcYFiqiHObjkBkA39da/O8/tGb4vdkuS35OORN8p0
5c2bM7+dJy80hRt4ZfOytRk34bzBXLqIMiNDhmhqZBNQBljtG5+G4+hbizrTzpzqO3bn/qnsa/PQ
AoKu36z699IoA8M7YlWad4ns5Ocuc+Y5MeoZBDXKtb9Deh/b5ScTbNKboaBFtPx0bCcQs3zUVH5E
QTWNilk+hB7KbHbVeCyzEeBx2lOKYjhk7TpqxDFIWgn3fTl0x7999uUhGwH4MPEUXI/zhm45DHWE
AEfHQbo8Wm5A4WYna7CvEmP86DOBV30uf8jOzLZWAckKIoV+MtLQQYOiEJpydsTzCRpbOfC3ycE9
AQLWL0E7Kq3zTtNloKlxsDWxWzq8Li6PHpryPjEwf7X4IbctVTi45rCzKBC2J/JvocNztQiqcrq+
gxcZnpAx8aBTDyTM0NhOi2DrRexrUYy2B50t7NKOXm6moWIAyzO8w7DI1JZGXOQVR4WheGHzpETt
RnHoH2hh0RCtik0xb4YXZM/PzfJcPbV30Imb3TK8LTdLBOHPQ32u/VC6ohEROCTD5QFza1sclqs/
0AWjwXJ3uXFxBK1T38GiK5sr3BckuMNDRPTl96c/3WnR1nuj9v9qnk4M6arB00JYL8lw3Q07cJpo
Uv+1/L/LeLu8l789nHxd22d2uqMFyYLQAxPYuEeAanS6OszhOESSl5o6+qprev203NRaIuknckRy
PZBXwilLjGfWd8r6C4uyplCJaJuJzOuDQcvNtwkSzuYzk6BO0F4d19JymXq1olAjZ86D2yAmwWrE
6EwU0LFAPNgpsTP64A3ZKz1d6rWz8aV2DEIrSzM+t+Dw98NcjFkCNNOl6POTpbm88vOywJXYtuZx
id38eXq5F/myODrdr6VX7/SRdeh9xrq5KOAutYK5KPHz8M89OoHABhnaSxJwkRzzw/TaKVksxxHJ
bt6dozLfS1Rde5NPjP90OMkowVPXORMgUu/YFZq7D4ht3IZV9jtMO+TUEIRPZZFPOzJZ72CoUM6a
i2/LvSXGM6NkM9dB//nkz8/8n55z6gGdmgb+a/m5n5s0c6qDKMkLn/+P5eZvv788Z881jOVeO5Qa
fGKTsJv50ivoU/U3y92S+B2xBgEwL9hxEg4M6OS07gjtSg6LIOFnCv15uNzrlkLW8vLyeJlmfx6m
ZrkhsmI8NQNRu5nQh+1C4jLmyQcZCbWfP2Su+TqyJLngtAoorc78reWG6mWtc3K17qFDsNfDkr1a
bgbHyal0dIxLtCeBKdHu8vHUMSPPBdRFIYGaGGxo2OFgGylptiVYEY6GXQTDBCmOu4M3T4WJJqjx
/u2lf/spxF6gCQe4En9+Ktu2el4cJ4fRB94Bq496nrSWe8tNm+pg+Je7RWxPgC7nH2LXUtK7nO8u
5UqhcKdSk+OaGfG0zIXIf/4Vo7YoETmI8s5BrmJI0uwF8N9UjOt//vi/P/PzJ/2ZE7b8xeW5oTbc
YzvDY3j6bz+lRuWOf175c3f53/+8keVHl8chwsORpsn89pf38POndOzqa9yNsL4p+jNA/OuD/e1d
/HnbPy///PX/j+fy9Bw5pV4R4TJrsACx1+xHw0Cibd/QSSzMifir8XHI5LAGNWBsBuAreMenDdpX
Br0pe45Ct9vkXkH/zpxV/ROS9UqXe+E7t3U8FK9shb9Zor9D3Sy3kzLACUxatssNflzkEvC/YaVY
9dTTYGVkR0Wxf7KhgUvVjqvUx6xS1/ZIVorX7Jq8eTSJRt4ULl4fIkSbld11j1Pv9pt21rrlcsKg
gDS9c85BFp1nFinqioy0mfljyoFdQN/Wu0Rj4rOdXdNj+CtZn9JViihHNQReRnTUsUMV1Aez5rdv
qznco/fXCvuY0Qwh0shXN2qclVNEUE4oKcuq2o2D+IVksVyRgZGTs22UULEnWzOxB9inlMuFMMX4
pDSOW1LLc543LUNf+KbchmxUhTnmI/GoYppzckqkAXTN1EvTQTNxTHWU8EDoRg+wV8292WDvKcjK
DoOSiJ2g/YIjtikwyu4Nn4oEGTeUldm5tVXzojn2l6VtKnsuYKQEsSh+FZ/UeB/DsjbjHZJ81MRF
ip0lsbcqMT9iBBoepYnnLv3Q227bsuS6GcknTyvWumUF0IZyaDnCCcpDMArcw63UZ+w4ZFusA/vX
RK9jA6qrPuYxVC2d7AZIhAPIbtXsMeDwzdrE8wSk21eJ9Pae2xCJQSr1UGESGDwi4gBHrymcELbC
9nGbCcgjQBpWQ2ptQQMnu7BQ2VqY7nvEmX6Ci837l92001X4SG/9yXcMnxWJdj3ZLEBTkA+ZZWMw
bPxTD+V4NXeiDn0gHtyehC+TOBwFPfs+lO6DWySX3kMUBxky5nwKbto62jcljG/kgKARSNzyOeT7
EPuR1pfFNkgRFJNx9KV19RX/ynVF5u0aIWI+x2Lq21oKnIuKYTJE9Lcqc3irEEEsmZysSb/xSOc6
xkFTnXQH0EQ3joCotPiYasmlKCWNJc5XAXkDGY+NPxGTXJ7UW9mPnJztZNJ3czAXev2tASdJBhK0
UNN8GPPe0tWd4dgXL5p0GVa7nID7otpECF2sNEBSmjXWtTtjyJNOUbr24uiMD8XclzjdESJFo77T
EuHvMyt+xQvwYdXWvXR1/bWo85eCIQp9Qqyv3LKlAD5M1d6Y+u5a1zF3S+AOA7tIaPNQerqU6YD8
Q78aLjnh0HbbAGoVd3be1uhcvvUpfMDnbJ8ZWVf6oBj7Hp2rUvfi+6rIZ+eEpIClfU2CyD5a2aSR
4ALx6NtGbr1OAwJ94gS1zBjX1MW7+otMcAuLtPdgOSWtxHNLmuxeyjxflfYsRWkx6+eEU6zgBXG5
WaeJqhbLPAgHGlqUtPOv6gSwf++3ZMmjp5cDJiKfwSlPMRNggtqHLa23tPZozyvUflZ0KX3RbEnN
+5VjGiWKY9jUoF7XZs7I55QsQhE30o7M0Ewq/yX1sTFWCFDWVnJQvf5QOJoPDy3eKcfytk0pzzF6
3jttAMMXwZreOdDL+sar9z5j1FpHu7MNG/a4cmAX3dSXLOpvgw7JSWvj64Sg2ELU8eysoZOsf4W2
cbZG05ijvd4nBLrSpW/hG4hpas4voLndtW9Uz2ZlkeGijxmpGRxo47nrku8CKfWKNBjnAJUtszRO
3+KdMgWfqcMtI0X85vnDYbLzRzEn5BIi99XmTgB+TyX7SA4Q96SZPqS2u/M8D1s3DYXEuYKuY+9J
pLrHYI7JVxKhNac8bZsizHfeSIBlVDRbJcgkCIf3Nuh/DW659qb+qQkS5JIsLIc6eYCD+QQeCz0b
bN6hVucR6Hlm2B9dtoOdnqxD5LgeXPQtbIpV7vQu4qzvXkEw7EX37YrsECs4ssLD/ZER6OiQMIN8
vJguYj5AmaviHZmRK8Q+qPxi6W81COkonQoExGZmwNqAijW04UfRo0XLZyJYt+/jtmElTDxNwNbT
ZapK9ihLrxNTd7emh3urCGWJPVV8Ie4oENi8Slki388lwtS6+2jrBjW1V3BdEI4RKlHPjcaN8Yvg
YwOpT+wcqEPRkF3XdisvQR1ufT3IOTdGd4VLkGicYI3xBUGapt6kdT2l/mUoXMrXfR7upd++STM+
5eyGd7Cwz61t2/TB1DV2FxzRngSuSe+KerO7i4g0ZovmZZuW8vAqHIu7MoFg0nUlIbJIv5zQ3NJb
eclVVKxK+l7bzoaXrFg0rvqOEEe053d2mFu43qiRqOFdGlLfRHwjwHueIckNrBmN30Z+G1iUoTDk
4ttDzZtqz3ZsnOv3QkVPctLeGy8sT4NPxISYuvjIdvUCFcxgWaBuTBwBco4hsYqbNBO37lTNNDDi
oToNL7vXgEVo4D6NksFYQXFpO/OpKRVgAMW8TAHhXqKQdHwGyDgs9LsiyNp9lWHsNgPtXuY4K9LW
W3VdQUBMk9JZzGUHin+Y4VT6fmrq25hQbyKF5xNiugp1DBs5IckRXxmhxkSWjIwOMpFb4ThnDfYO
eq0CeHSV7HySWPwkvmHl16wDx3miUXluM3XrhJAD8k5+SAANoqhOuQxptTWjsR18aoEqcrc2uHeQ
jnpG983/FGp4bCeOoxYBGQPUCrYTdzt1yRo0TMkKtjPuhWWerCC6TM60MjSTqBbltNuijsiQjNRG
dtlHkvf5DvdAv1YR0ioPFwDE9nc/6kKKqCwBTa++0ckzXQ2Fue5MZx+53ZaEkuA3ew6q+IhnvJdK
y+7x7XUrIcEVu3pxq4enPsv3feYkJyNCTNfpureNDXNXtP09u1wmaq66SmiMcKCEevz4q0EG0NvE
+Mhm7yE3SH7rQxBUxIERXTQwmnvXat6GTOm9xa6TZFJSmdx4uh7N4k6EujjPrcgiA/MZIa4QVYGw
14G3M01lced1uKgrFzFYgGOGiBt4GWV+piSuSj9mdYtvpNZeNURZhPwN1TqWYw500d1Rbcpug9Bz
bnDqYwT2sNzCm8QbUO6KRnggtgZx6ar4XOk6YnBm8FBApsCtN0DHC+nAYG0bLfOYI04oYObcOqYO
1B662YYaeIjfEQcqUVzVQdqoxER7MAJKX1man8c6/nasiUg05qSN3mafeSS/kJaNs6hS2wUsrWCO
6cNNT4Bg3D9mLAn3Rl7YW1BJCAx0gs0yMR2IhXMZED39rm+GKwXU4mZyraMtqe0mvbdlmaSRGxFX
a/aw69SqL7FUFXsvIo3zjgKl56C/xLQY7rsm3EQ4Fo+9qKK9aRPy1tC03jvDxk5MuW6M0N7ldG6Y
Oz5aezaWAqmnY11Dla/9qyhX2Ll89R3WGKzxdDK/soz0D1Za3Jv2g+MJ8ehX0BiCvp4V2AXU1I1V
lm+4e9xNS6KGxLnIOzLv0sB6KeZA4lC/E64NXqTEGDpgW94MtedDgpruc0NDX5aC/iCMHl2N1lDx
CfRVRMpKMpy7lrxGy9EpJg/3rd2T5pFjM3SGk9OqaC1T47ah0blu9OHTykAKdW4fghzgKc3HnqZX
07MLeXo9oYak1x2CDIBP1Wv1rxaf1kYUE932QmcJQ18shHYFv2idka0Ghj95HFOytp0w/TLRJpAL
h4RnEG5NupQGzLQ0MJD8NlTa7Ij9AsMUt6dw9A55ZcNjcSj5xhA2D8LHexU58AMSIP7sciD8kRJJ
b/E6sfmfk9wq1l4dMTeYN3rLpDXAMinCKdrEIWnvUdj+ahn7cVCG017F9lvVRC0Dnrv1c4nSuWrf
7aF5jFvvTmI8RztGjUFUQKGmbYUgdGWOw/uYpXw6w3vpUiD7uoOGvijtVTsVbNfUmHJm91sKaWdA
PoTxZCklfQpAqesd40qbPyXINSu6gYXgdPT165QQeOgW4YcVYoXqKpP8RAPJWQ8KjVnJGmCvB91v
Qr8uYJz5AjFF852xbUMEm6TVuOu9/MktmT8g5LzEk9gXDiE56fBkqOAIPXvPsv7dj9V4DDwWy5ln
3+t1dg1ngxwof2UnWnNqrHZPLuC4ySZ8rzpyTZcLktipcNOZAwxu5Km+X1IEejcmhCRFH3hkoZBJ
EgY0mgPEnCD1c3HV6gZOfLsczo280BoKCI3H3KwmoNNgKshYRfFnAusek/GGvQuVIEs7N6xJGYU9
yjV60z5PmZlf2KUYsQ8mf+KQFYRlA/aRRLY2n/Rtv1WLKqueKDwGBqe2LZ8YJb5Kmme7IjX3ogvI
Ws5hVzQeozaS7Q3zc3DVEU0zeQECITrrsO9oLXgWISVa+WwHerfbRFrg3nP19FYRs0uBize6NPSS
8AvwNiLo1HrD94nGVKJARkjnhR8I2in6cU7WDuiSgXY1wCIEjxkeUE1QTKyr/FtNJbJ4NQJFGT8A
KsGk6KKj789vQO8geynQEBWu/lJ7bQPyUZlcL6wRXszGfKiM7pbIrzsXNAmOCZJxooBSatp/mt60
LxvmJzbyZWsOMBMUUEIf71Lu7cwgJhlqbCIUm4odMkwf0jDEXpHjvWEXygogacUWgwQBUQ1A9ZpR
bRTGegBpbCYeiEGD1Xs7AHLjUCBIAwHQ51azHgJ6N2osjZU+5vgCXSmuYioMIRIhRu3+HR8cEmxt
nU5k14QEhWEiiZ7BcSpDvAUp4vmmRtGejczODZLQTtQXMiGcRKNRMtjXhkmQaYEGbpBggJFTTLT7
z1SfULqUXnJIar28IP+ZPQ9P4Wj5pMqeEtJ+VvhvP/IW3xoZt+1OYxvPvf5+LJydwGeJUi/+9ir6
01qpn3wnC3Y1uZMzDY21ptlDWx2Rk6X4ozfj6GwSLc93rXU/5NpT2397iqq3LZ56q2zxObu/wOo4
js0sZ5I6KXPn4CfsFukTAbBmBEDxTy81wRdK8+uoSBy1CvJPpjwQV9mIsLBlpVpGkpVDjCknRxgl
akYQvXHWxN3eKo2mYBlLhofo1lN4gludMHO/2o+8hXUhGPl4z8p0821Jz1ywHK08/Xreo2KAgQ3s
Y9m0bT7SoA8vbVvNES5iF2mGAWKGuPrCxqtTuLfARsKt1pMp6oF4E5P3FNfVd5Pm37OmxErDmw6X
2Yqdij/LI0syGXvP3RghrMAwYXWuQaFQ3qqtrZFE1U8J1s9KEc6XUyVXKevObsJdYJTmtV5rT/WI
m2Eggn6DPWUlnlO/BWsFwcXPp2wjGvWpdUG4K+PDwO6elN3ikUnz2iymOyfg9Ey35vw9iTjy1n1n
8hkTDmBXGhXraM4WsAIAfUPQhQqKlu7dm714y6PE22HZ2Zj2sYhgCirTeVAUoFeuvI4tJAaJn0Gf
UrfU4/qV1ce3jkX7FJlFWfeP9hg9ht10PwzhXRCOx7ApLk2d7qrqYsXGG4z+td/Bkyg/C8Vmo9du
awsCkqldDSFGgGxydvPGFHPoiguXBW0gbsw4eDd882kyWgGuvt23UfkdKQegM7uELm3cnaU9ud54
KCx9TinGVBCS+gZCOcQVC6Vh6u4Mvi3Tl9uB5aCSD+40PZZyiA7ijaYC4BRkrw0xtVGHayzljAGd
AOfZqjbN5G3Bd/7CSvzLTjEscojxzny3tffLbNuPLPvoa5+QExocqe4/0Ua6K8EGpXb2bfBmk6n4
DlT8QALXY9aZYJTIRyI7wvmA4Brua/z1MGfq1RQyJEXlGK/MJn9PIIZUlfOADB3CXEKhYDhKvNKJ
UTxYVnSuav3FEfVD76Q7Rf70Jnf9OxfR6Rodx3fsxnde8NzL9saotSvVRMdWTz4Lna5S5Wj4+6Gm
Tphw9dnSUwFmgG3iFRtDlC9aeFtM4Vvc1L/T4GLWFVKmohAcHvcaRewqb9WNLxAsaCbplNa3JQhV
DggRWePYuXQdqRX00KgisdJWxbaBSeI3LyZsKxW8VkOgHdNmvNNAvSWOjgItvJ/C/f9oHZ5D1en/
JcNjaZ79/mzCz7b5dyXen1/7Zwy9+IfjerqwHcO0TQOR2r+EeI45J9Q7Oqm2zDGkoiCRy/6KoTf+
QWtRmI5tSsNxTIlG7y8hHgn1noszwjUtyxGG64n/jhBvITP+uw4ProppeggBpYtaEBGS/l91eJYx
YnbMw+5QJfpBIdNft8AIyTJkez1Rw7ea5rXRvsnAuHd1tFZ0AmEXtABu48iGWTpzrEOtdtedm70U
ubzRG/fR7dz4RPqAf+7K76FNrjoXRa2j2ZcQcfZKD48JmBw8rcT5jK2Ehkp1A5vWfPIR0kZRhGKi
zQomm56AMAGFEdSDlHZXeACHC9N5r4f4CX0h2A34TnrQX0uNSd65RdngE58FDgtpqsNIJniTVZpe
9QQEmeI9Ehk2kTze6MOT74LIMUJ55433eFkfqcMgRcgeq0l9q8q+2Fb00fbeDXDC65647qHJTrQ0
LjG1DygCGMva1tbXRVe9Tqp4VH5+3/lsgxJmOBqDNetBggCdZ2mq29aJv7uKN29bxWuSh9/5PM8O
OYcZ++YdcJczhKArI+M4xQHvmY78q8zZBKidmRqQYuttBBUYXTR5a3Lv4iFk4faKemMPD40kvqnW
gdx8mSU7jAqJhc5h82vUSia/gi+FqcTzt0GTMr0n8da0R0IXWfXZNt+qBJBOogKyKopiJe8h6QoT
NWVy0IFaBIAoBqR120J3j9Q8fxHW9Ik9CdgJaamrJNIQp6fnMEutNdxYnHLLmaKhrbCnX8KeqHxX
BbVXAE9If492ybYazvnd5NA7L0zjMP9hLMMo4eZv26+1L1m8BCPHoUiojZSD+wJLZ0TATN4u5QX8
3Vh70Iusae+Gc2Ad9UDraPXEKnfonCUUnrDuL4QEUwsg/GquBW5MNAQbfQpYHpCx6Dutu/Hy7Ls2
mUqSCCRYGFxCh1OHf/vGrfESOjWAwdx5ITGnO3tJ8OnTXIWo4D1GDtziMLgOTDo5rObgm/SrWo+Y
mVFp7CSBAayEx1utE59G9Sli0C6oIzaknKtV0FIANdWG6AdoS/5JTjoFF8cJSV4/9e7sqal5r70F
09130H9k8xToUdqGJKordgIlodGT/s2GSd+AnbtLO66ZSvceyyF4wWwEqpTvV3CAdOuuC2kiGSK4
K5ssJLWHzpVk2xOVGR+zIMZQou/0i+FoJJ9D56+LIoO+lRn3XgMkPLjXe9oG4FepR6Y9vE+iTxLv
N3BwGIj3BbgykZGZI/Vv22fNPBnzhVfGx0QRGQKGEVJL/D14MZRyg6NSGfmL1R9UQnyvjLkS9BeB
2YhzdFh15KJsZHUlkQvSUSQ1Dhghf43szNXUB68ip0zR5FjSoDd4KHCrVzxOYsXsFbh0RxMuMY2L
jkLXvizSK9/kdAhNFmAVTI4iPgRiouXwEZcB/IR0bZQc65Z3AbDgW1LVaPudnMLHcBp2IqaIqciB
cB0umqpji4fekrCH9MgSReOBf25MJyainddtN/owyXtgz+FRMyOlI6vYNLV8hQTVPxqVqbFiaLe8
QoyCBy41hMmzSbBwoSHwwzXQxJJ1W7L1nPrVifl/bYf1LWPtHpbMlcvoGdsO8IPiNiMRjA6IK3Yl
Br5VEacfGgPZGiLUMS0YWAhMg0COloDG+5bARIQQOktl9LG7KhH3GC8oSARle0jrqKAz0oOEq0Aa
ecZ8zbYQ1seQTRw0/XVeVe9G7n0bQxKvtRp2qSoHshLoQ8aFv6dgfnahFO2bwETbOJ0qpIFbzBAh
fcfnumY4imGsrsfevAohwvN58pol6Qw6pXZdkaDJZBBfmxyIlZW6BCqfdZorKy80HzRJtahBSO1O
cm515Bs9ir+Jy6QzrGWzI9C69BrfIMhzzDgBgMguy0DLjO6T3lqH3BVqLUBpkslQUSnDYL7S07be
eE7O8Jb2FruclnW2nu0xPSLYjrttJ2iJI0/HFS69W2EaO2neaClfheZnV0bhf8YGGEBBxogqoi8c
PA8mDY11bL32TZ+u4LRNO3JVvH05Fh8FmtJVVluPFFmNtW0qLr2EgA0NHpUpOV3msSSojbuxiqNN
4DX3ToJSrGq/hnZ4Iq+WZNAGmKJpB7dO/LWc5YN3aGIkzREO0YaOk+wVZ8NIU8PJb0Iz3MEGZrjN
KAKWoP5Xy4RlETo+NyP4RrXaR+9U4r32EAREVvhhdjibR7KdgIgrme6jqX3LS04DIZIvXeNaTM0G
bpaREqliWFtgu0cQkzi7PBzXCSC2MvLK81DDbhisfcloPxLHpbHVQMViX6beue6p3fkR1CLd76gh
KJ/4Gvhr8DzY7em/0eU+uxOdGZWMRMan42rKyrewRZYHvpGDTybnyhwgwbFnjVZTV1VMTgmAQI/P
lbmsL6L0Xe/jl6rQTwKLMFzwvUsFp9D135akWOj6wy9M0cEqluyY7eBd0r1ed8WV1b8p5KSbCtk1
dXzI+dVAWElvM9h4sX305lKj0zTZDvH+IQA8upn95FoSMEgF9B7bgsGnd7THmp3iqnIDWq6tcdfR
KCkJEdlN8wBpDwTXdHPtQDd1hPzduSQBp8TlRwYtH6JvBWOy6oP9SFEvERcT2X0KUxdWHD3cZTrk
4oFlxoojmVdfUTinPYt9FzIgaoGGy795HeIpJhC3pcxTMdha8k6HDxgKXYH2ZaZU5rVFnZz1G8sG
zSoetJ7PorxrE0Yoo1tCuFipI2mdCZaausxLF2zLmOmQpGPmuIyT/rqcOR6BppwBaDi08aQycFLO
gJC1ZYrbkR4Cf3KimFFp9U3f+S8hPOdEWuUquFAbjjmRKANaJF5sBuJ0aWCrTUMra6V0n64rcao5
sDviin+7PTaR0LKLXan7701rWduugw/Q0n5xKMI6z0Rv5dtYY5llo63w/JWTz5WjoiN4R8h7Dnl2
MEBHnhsE0X9uSrBe56rvoGiOMFqqamsPSD5NUUPjKOiuWe6bQkqHoBsxdZ0ui+P+VFUeXY88eaGo
v1FaPf+1e0s57wFMDUJgC3KfCSETGDG4+fMY7VSyIfQcc2ox+SeVJzcRjdlNa+oP7myi/kkjzJHH
uPAAwpaUk35G31itjrZtdr8uD5cbSkTtyd+hAcO9LD8WQJGj4fK2S5psQKzxqoWGOsepeyPnCMq4
xp/uuRhzq0jQlzLrs0e7ZafBq0Cce5gw3A61vIhUib0e2tZKEeS8oSUaCeKhWm+fGtn+DwVnAeIs
Ku4hTZ6sWdhdyhmPU8accs3/5u68luO41iz9Kif6PjVpdrqJ7nNR3qNQKBYKvMkAQSK99/n0821Q
miYpjTQxl9MRrUNQgqvK3Pmbtb4VMqX5oONMaDjwVS7DkgzHSPN97iRv2pJaCtecdUyQnUYSgZaZ
zk7TGjX/YFvNocB1iDyF3Igqrf2D15B0nutAQALD2jnSCukKCU8VA7LchrFj9kSuqjVk3lM9wXep
3e4tz6vuENhA3KbHJLAQcxg074lj7vguQFc/F45v7QxIK6HfJduETIZlyUSdQEdo6YQxKYgH5R9j
W6fEsZL3j4+Q9yNWa9nXYVl4+kAefch8P/6UMPvObH9vW3axjwD8SXXIS6ZM7aLkYoWqZd1t1cLq
gxtq14ON3lmqwcDhvz/WMcUtrSz4Sh+u70DI2ZAtP/4oYjFnx07tCL1uplT4fADFkOuTBO4+xY+N
CbfDDDg405oo6UMJBxAjCn5T38wgR/MR0gPaKSwtENidrmBLkij7j3/U8l9//7AvbqCOPVJmGntJ
o8IYXfqsGrfRlnqPd1+1rW6fqh29oU0REGdhf2BVZM8M3RSzsfJPJE+aew2x8L5MM+v7nzxRYbFp
FCCE8u8+/pO29KB9TzuQ/WL58TeG/CSGaty8Feu/tlaPmmEe8fV03zBW7ItBrV7iyoNMb6rWqZdg
h85tu31f9tZxVJRDJMNHJ9E/IclQTk1qIlNkMFIafbIH0qZdlTqDR5hb/vrjQ3MKTmQMgbjoqc1Y
xunXJIy0Qz2xrO27JIcnwHosAbS6aEKj/1xMPms0O36MZYZWFQ8vaWunt6J1gblnFAhxZlKek5pr
tLzagW1df5gvnL/b4/6VtemZsL9G+uBkN/6Da05269D1HAP7Hrx01yDJ4UfXXOIq+iTyqt2QA5kh
PCNymkVdPDoLI3OubUVVY6i0JR3yMgg3zuL/5fsLYoZ1CwmTof4yLXBHQB1uw2autodP5lSeKpti
kkYQauFXin29rgkvtYKdp03fh0dvw//0v+V/8btLQ+CffnXb0jAgsgdFy/bzr07xr4hwylgKjvSJ
smGsW/c6JOB2mHLNJ6Fi1AK+8v/1yErHs8ms6P9sHb0E+ddv/9rWyWv29ceh1e+f+N9TK02aQy34
HhYzJhUj6O8hH7b2m+MKobpyYvUxTvphZqVjI3Iwj1pCtWQwyB8zK+03TZiqJtkH/PW///OnN73+
5eMfbwAu818vA4dwD1UY/Az8XIb9yx0AP7oFswo9mOcdvBE/+EzpYanX0Wn0terlZyaw8HmNisIu
wxHau9D18wwmEnvrVZvYp4gJV3p2yu7q5NM+1M07jwP8gViwa6kJA7UUx68pvBUQ1ateAT8dHYkx
3tb5yTDDxzKzCf8mlMnsB8KqOFVdnHfwvpw1hMQLdj9npxWPTS/gIaN1njDus8vwqRtl7jberMbJ
8T0a8PvLmFl90kLCno42ZNlFOKDoKxWxi42EhXREO6bCQew08x2q8D5TkLgxoCfS9aZE1snNmmlW
ykjSBvhwxIop7xiuZ3r0Ho1oA5zaPhUJzwZ90M5xkmwaYX/t2A1VENblhISWpBYbsB/kkxJ5BC7R
UHrq9/baCL53JFul9Fs/jhelrJAS+98gsdkG1DmPSg7nFn4X5Yknt0ed3x1jL9/7zMtmFIKLLOse
CRQ7kpVyJMt402bEFsKGFaVKsuZ4Div7pITqPlSnfe6qZ9dTb2Q9bIxsPHvADXp9VaXajfqRxW61
rOsR8WdyrJrwnRR6gqXCZ68eL6HTXvXAvLexv0S5zqDMzp0TlPR1OsRHK45eNYJgx55fMwbconUX
KswtQFs3bvCItSvkCsd2nM4iGveR1a/dKt71LsjuCPfWFB1DR+WqCI+FhloXMSC7ObyNi5CNmZ70
8KjiHZK0U4/kILeteznWK1sZz+pkHZvxWU0gh7sieDdSrgPfyveDGWwB5u69UkDM85djRDyewoIS
I5i2afnOee1Ns2TQFqxpWCgZ97hLXn0zAUi6dB3tXATmpmiCXUTQHTI58mkIf+Ad1rz+1tY6Vqn4
C0iXd9MP3gnevciXEYrqrQSab4vpqpXrKlbfRpUuHKo6tex6lH5ZR4MfHW+p5ObocC5uVmFVzvv9
ZBW43Ej9qg0M+lp/HiZrQ5D0jrlHrJmnfDIh4fMKFsNeCwQ49XEP6evd8YHkqqx2wsFYqYIu35xu
8pqcSnOjQo4V2KMY+7zBazg6znKIh6sFE6EvxD1AHjf12pywl2NVRq8f32Ns49kwGuca1RJLKkKc
S//dqx1Af9mw9ofk1VaHvSXqpeBdQQ+5wLSMofBIL3EGxgvnPLybbfRexTWHhOysop06Jkd0zjuD
+zwdw43HeDivxpvc2jBWW0C4PodTfIxJYigjrlWleiJnq4uGdVV2F5G010pJj508DpwvQzDdwO5d
evo0f7jovCV08a919+KOqBV6AhrK6SbfwVYd90oSI5pLX+ULI69HjZQ5O4Qymk+3egTAwaqxg3sl
fyXPaBeDWQEEFBtT561Ryunc1+q5AfWXkwExQPA3Kr5etXD5fWLXXhL0Met7815DKcUnsEFq/cUF
XxpwJniifWph6sprO44H8DPTLYE8R+3TXENtwOStr6MI0HjIUdAG094y28UE1wrPRrtK6+R9EGIZ
hnfaqKUWDlddA0bKxYSJdIXp9eY1SCbTW8MrZXT2faASn6EEualiWyvuE7DoVQWOXImqFbGIHNPT
2a6Gc2AOV8aWC9gWRTqclXa82VG/BnPCKZOHr46vPHeu/3ioB/MkKvUtQJUbekTC6DTksOvpnIc3
1/Q+ZShqXTN6b7Jxz5aSWrjfM5RYNuOOZMcTHW6hnL0+Pxg5A89eW416synpn9nHn4SJzaFUz8i/
mDTzRxMT47Q3viAdflTzaNdUBkCW5JiW/OwDt8cYcEnwSltwQKrPEGoe2nbau0VzresJnRXGQ2/Y
Q1s6yv9XQrJlACAYXF4DxgjT1/al2b7V3nCGdr+qRHstdW4xKvm1R9xvZaNV5LAK0ZnPJhymrGGT
HciWqzywxVAxGo8eXJ5sTTTdNMYhTVl+0r0bkpqr4aEkCsXwpgffJCMd+PpJ3pLyTJCj3SDiveMm
qnXuMU1D49j5zr2Vs0At40njinvJSI1nIkMMtblYgnueg2oWd2cWma8N3yMBuzwgsw0IXJn1hsWt
lr5Gbs/9ERygEMvvler26eOO0wYkvqhkPUV8bhQF9asnZXfBA9NqmvdI+qZGuV3Gpe9j39wNCpNN
XLfIwnxvTpztsxOVr9SjHeAC7S3yLZ8AQUZ6jVccDCkp0XtrF3HEHpAQJctwHFW6fMCRtrXjcfcp
CadxE8H+I+oTglgb39NhOLt5PO5HfDqNVmMvobExPAcebczGysuIBuQ5S4w3pb47EzrwtkS9DpL2
q0UwgT8MaB9/+vi7cQrHdZ8C47KtxzCI9NWHJ5VEBbH7+NPHPxRR/f6hMOSPPVOztKZhZzYwjFjH
XNt/7pAmomhqDujeiD0BcoFmlxg8CDyhAZ2MccPHP4g4RrQVCcIgJ/NZg+sObcsjETdbATB6DkJ4
zn6DadNBFbpNQe61SVeuRjW8abYWbMcUHXUwcYS06qYEBKc5ynJiH9BN8TITyhIvz4xnAH7lu1O/
W5W1ijHCjpk5j0ZmOcRCl4vR5m8a/aAUJAHRqiAUaZV6X8ihy8c/WjmI4YebmD3UJzuohhVFEdIa
+r8AJWfCMCeTUx3qr5szcxPzdTLdTcBTYFkGzmuVkYlYtp2zC7P2M53vPIPmRdYAKg45RGqtgadx
Im6WHDAVBQHw2L3ZsZgoNhqzYaPAhT1F+ltCgmGXmSdHFEjlkaLHFWGYMIvaAhHMxG0eVRwe3ALZ
2F5Sd7r4xGtwsy1HfEqE4zgvCYH1D2oEHn2Gg6UG9FfT/pPyO8b2XW49zbRnATBeY5GfEouZn+dA
+ApfSZpS+movrHj3Q1H/F83SnxtFx9VZX1vC+aC1aBTwPzaKYYQlMuoBB8jpHauYXkuumd1fCUY+
oQuclHFfUkcBu1v+w3fW/lSgg3WhezBModIpWr/0aYBaCY8Z7Wzj+doZ8S8RY4m1TRYWIknwkKSl
13DiicdyrZMslf7h29Pt/Nwm0hWjgmY1zjzdZbv+8y/e2/ZgRF6Rb/SGIp6zJgualVIWa1e9xFp/
sYzwFQJiMzyGJtQTwalGYRtE4z+0q9qf+lX5gzj0VRRtrvzfn38Q38jcwKm9DN1sfzWH7mJSmTDH
cFBXjAWFQcKoH8OGU5rzFi4DedeXbCTfS+Ppk1CwugJUgVgW9vPfv0Q2jdifXyIkBKptk7xii1/Q
O0UMliQCGrZxW1oolRTawHgk9TYF9N9ThJIfLuL2y8flXdTU58n4RiXGluKM2eZVdYc3I+AA+CgP
HXM6+2vdUp6LZLo1PLpwLzGDpAyhtrPScc2kaC1LEMsFSIyXOeAGkFW6inTSSYZLGpBBk6rnyTA3
Fe9Fj8YRdSWSw+4StdVSE/fEUVclDz/o+eusHdcVoRGEGm4AT6IERymGDD3ocNJY1QqqOVgOkqlT
/6b441s8qc/WALdfBm4Z1dnR2otXpO+l2/Llo9cKTTLPsLkubDRtXDWsM3Bbf/A284GJX99dgwqp
29+/C391eQhN1U3N0lRT/1V3oeOtTHNdZJtAr1cC9hYBjfBIv3xU1sNNa6rvEKyfWukfW2eGY3/x
vgvNkF27I7hHfnnf3V5z6E25M31r3NeJnGGurMi4RXkPU3U4rxwRv45ySTFJ4XTbXWl3dyVpeQZ1
fdKZW216Cupsm+XYWbqL66J707MHw5YXg0pBmnTj2eg9Ggn9odb3IQDCmZUhnWp5dPTZYeI8bCnF
5NftWTwj+jY7ayMoQGVXQIoM+MB0p+nD3mVbNNrTraOrSk3oH+RQjOlni3280vZr+ntwnckxC7tV
WH9x5O5Ui9uFy/wVhXa80O1iE466tRx6hPSRhh1TFCB1ZqmvF5g0E6wljnckKpi8Oy9+05pWIkSu
Os7CtPUfsni49bZ3Dclq6WjBqMCNu55QHQOxTEzjpaIdzZPwVRatTdGvIzMhcK9+rtrxrdMpx7KQ
lp387mobhnTK/rbjNUZAfUSkfAwccddzc9N3u1SMh0GJMOwWOAvMheO3q7FIXrXE29n6ojHO2Ds2
wWgCuxn3XePcrU47y3aPimU/Llm7CNP+3ifl1kZvJ47dYFdmjwObN/l7AHs5uZZ/6o18rtntwtaY
mjrqm+eIk60xJvj7S/sXtJdwOPkEqidbUx0UTn+a1NlKXuLkyTayfZMt3cDbrt1sr3iWv3IGPzP7
h9P2r059pr48bAGyuqYu//2PNDGddXWCDm9jxjRkNY1p/s+P1L+4ZZk/6gIwmqZjsPnlm4SBBOSo
mHyEQ9BEb9YMcZLpWg0wAH13bjMKeozV8kIO+HJ0QI5qyH4DpAVU2USx7qUxKzTcpWtqctKyYZgL
W7Rddbq42xyEdpbsooDPwbhZR9EXx+LblF18dKjoBGgBeRDH6XBrfbyBEUd1VcXMXKdlMabH2nJn
AEUuBu9/68WvujvuG8KX84wfk77MNqZb4IpTXAgYCJTkCOlN+zL1w8ak0ZE/pEkdgin+NBrWNWdo
YfnLzik+oZWnWEQICbzIiI5u317Rkt39dNg7VnTMKoOEaH+p1ONetk1NEIJDt+GWVQcuj/3kPzge
ow8W1Du9oktiujcbuvxZa20oxwHinIHSS9XDd5PHBXGwxzKMj90Q73TdRRAWs/gxkJkDLuXbqRUH
TReZd+Igr2ldLePSvgP5mcumhCgzUn/8pef1V3mCC/q1v7+4NfUvChwuMVc4dEWqEOYvE8hML5oh
J1BhoyU8PrOUfMUyqlCh0zdVtrBmSqzuc6wJRPPxHhH8gFcChsugPOnunPX/1J0q2ryO1rAV1qkV
DsbhG+FrBDaZG9m6dd25TodLoPiH2mGf40QvTN3xZDSM5FTsOOHz6MSvkc7Xt3Ve0j5rtwJ7LobX
98wkklPnzCsZAXTc+VSjsqhoKww0nnmSp2o5sSbzaukY2ode/2Zz8uMUeAV3cxQF32kkukEgHbHJ
8GW4wPTOU4aL63QXrW0XrTms0vyzbFLtOCLzYlibU7MqGI7URrtOTaod5i9WMdzKQD3T4A29QJbf
r2U15sUdAchs73zzlDUrX2t3oqovade/jYhdZBFk1nJkYdxdzH2whGcwmeDe9zfYcPg6fW4Jw3ss
GNE1zpfYxBxYQFn/+zf6L04xCjf5f5rhMgv/5W3u/dJOmh5/Q+9kC9aKM1HYzDX7fi0vcqMZzsKC
be//w/VF8uefH9MO5TNPaA1955+Oz1IYeIVFm22awLylVXKUzznkDV2CeEjlzUhStmLNQs7PiJxg
9yc2FQVPMTJ4YcKpc6MYUrs26YusZWRFkR0z1qxUGA3UYpr1xWKQwhppJuslh0GpPZzldCOLnXvn
1qu+jHbyyOjDY6soMG2tNYIctmRYIVyqsHR88z3rFOgG5LyWto/sryI5mqnKJj7eRVx0EUhaPyPV
AnQA0OQ6So8jmR9V3F98ih7qCYJ4QFHxMMp4NyNxQMS37Jr4mOEXQ0B3YbOzT23ODXkP+0b8Kn9n
Y1Jvk6beokk9li3vS/xFsZPjKGj7+Nw4ZF9rV0vd4vStkp0sdMix2JMefarpXCc4MGVyanDVmd6d
eSB3bOfc5YTC79RZEyBBMMSpmMiTZRzidHiZqcy/5qW77tLhqAFD1LA3kcSJ0udoCaqOcZreUnVp
eJxEsTJnwaqEw2lquCtlWUeQx+ukslPoxwc/kMFpAl9NUGqzCZVETbsLQW03AnwKHPVYJExiI/vU
DvFrO9onObXWmNfJadOIZE0B9SqHcPReb/KXRr9z1ZGplUoIxYBpWtRe5BM+5N7oO0C93niWHxf6
uJchWIyLqjY8ZoyTO6wqQQ1aX7p/wxi+sBeMWAXFRp6+crKGW/sqmu5BwyApm9ixvTpj/6bl0RMu
9pnWqk/KTp66WKOOqhcddVYH7MZfRRgdyVKm2QyQ2PBTKSYnNNPXtBvRGUYIEvw9sNG7nLSlxGVW
3L2Zat55hO+jhMcH1WURPEWldZAFk5aMN1y798hHFIKNT4unNzJrLwbVRJfJpMhoF7jMEV1ggDJ/
2N6Fjr+Ss7amSRgvlihZELjGu6IYgVJywbP0kGVkyGN46Hk9Ob0EUwGRZdjUaMBwu7gJPHTTmwNQ
3MqHTyYaOkjz1JFbnflvKpGB+JSbpZy+RjxUi4HeoS6Z1sAYt3PGC7Xd3ZKJDU+A26srOfynDpAE
U2eOYzknnArv29+fWmjE/+r4AGIMLAT1OH72n0uhZDSwOwsTvJQ9vmU1L+TUbw3vE3MuBh4t6dKy
GXXaFMIjYT3cozE3kpw9ywurDlzYnQ09QANKaJb3ySWJzY9j++ML2PqXMqLArVAwu+Nb5EA+M4cT
D+8nF3QrS2viAPq4OjAP6pf1Y6zAk1QJQR1CiKKi45mTVYpYqiSXu0M7bgxUmqzL2zO8ZaKYQDap
xFVvQ2c6Znl41+QUyZq4TQYrrVaaXr6irAsWflQgBGOoURFxMGtyZpuqUfSzU8ZOeW4RaDzoWJxx
UrtMuaNmvCEEDrruXa0MFHDc4PJ8CSZsvyh2+0LFEYXiWzT7pc7hJM+cJ19RT5BXZnkVvKoI2p2u
vxnqcBkisWkKYkm0XZdXS/kMT4hu9AzUHQS8lz2lnnzutsnR5YqU919tu0+a8dSx10gi9Sy/miyT
fF22xuEuflAqInzYCcirgkT3k/wiLvP+ivGynAworBNiHXUKnYaou6sWQ2vNxzf8qUtEXbd0xNnq
aqtNVVAF5e1FPYA6UpEG9+sOGrqVAUwp6/ekaa+GhceZG7qx/yj9/8dPXeb3he0bM7AKP1Hzy4f/
Xn/LT6/pt/o/5Wf97//q3z9/yCf9/kUXr83rTx8sM9Bq42P7rRov3+o2af7YD8v/8v/2X/7r28dX
uY7Ft//6j1dCqRA91E0VvjU/br0NjRb8hxtMfoffP1P+Cv/1H0952wT/mjMESMLsJ97y75/6x8Lc
+c3kS7F9x4Fmfuy+f9+XO8ZvBrRkukPGcc53A8jvG3PD/E1XTc3Ef2NYqCZhKv+xMTcwgFBgmtzH
YJd1aQD541X4ffr3d1tz3dB/rWZczB2mKhj2qJaBJ+KXsRhysDhDa5tvuF98QFGdzfVB/Sx0Z24P
zxUbnAsHBAwdiJ+LQGjmgW1oB7Vi1poQvB8QFOcr4XjpCTKKBzBl4U44OHNF2xnsuRYQ5b2lN57G
qqg2mNbeokhqlSZErdaAKNsQEesHuUjqSUVa+CcnZQLhxuqSwYHxCUm6s0gHQ1lpU0v4skUs5Rgb
6waoxsL0CcJOUFWusBGgttfgMqk2s0QSwaKNnvMgLQZ3hSHS3NMc0qoTj4pWYQkQS5lVTZAvSe/I
tsTA7EguGxaV2pdzAibddVaEy5gn6YpVFStOGuUa9EZdF8kTp0vFE8uwNmzpNyFxVosy1Iq9OsBh
KHtnm2LeXOvB8IlBH6QSrGEHxVy3gxMiViLxe3T7+kUxBvwImLX8KHKB+oTi5DUSgMz1srP67GtF
JiUZk1A7O7Rg0ndmonUd8plmmfoSEY+0ixzGTgluTUJ0dBRKrUJpsGQj6JarCvCgre2S3vhS4TFF
uVZmW80nQ0Mzr9T+YpmH5TbTcSBnpNkQuuttWkSw8G8x/HnLNB/G1wmEUmp8Mul79oaSaxhG+osB
EW0zJTwxQC47mMpmfmeHjFjSi9eAOI2VWjzAxE0JQ/OxqgYwtT3fVvdmq+xJ4kt2QdyEJ3wLwxKD
9KcOHuTKaAkrnsIACH+R4/4MADTA/PFqoPM9Tmm85/2qQrr8OOXaM0L38qBW9g2nTDMnpK9djJ5q
X4heIgpUyefoBMYtWS4QENouWo49YE8LESSuPfPmYSRtcCiClvAvOOGMVZmgAi7RlqJEO6tgDvaG
9ZEoF8agByymrjGGFtJuHiskqhde0AVzagYZWCgLxU3mtYu6REnwUycIOhdTAb05jnMIsbFvAAD7
qvHrzpgG22eBv3OWGy9FqhWvpB9Hh8TrskelIylDqHU3xxttsY9hCBQx3MkKhFu5nTzYIC2WUNx8
rnsLGHM5EhtmY8jsrhi9i30wkG+Q6WhEmydBLsFurAI2Nn6wLzSLeAbP2IVKbxKxa4DFLoBi6qm/
1cgwakVZHcKBU99oBOEXk7YlZKddYlVR5+SoEJhptvW+UaZHRIPxZnLjcj99jVhG7+xQpY1M0ydA
Ayeml+Nj7ntf09ZJGbVBOjXazJFYtGwVlAhwEUWGMy1kd1n28IuEPiyUglg3hX57r3t7Tflsj5hV
wqp8QNiYRqW55o0Kejw5Y+QcFBcrca6hOGYJ5u7iKv6kpgK5susexiR7UGXMi2O0D0SKJg/Z2j9h
Zd7n1hDtB8NRoLThlxaRvmsRI2KSr7s1FuR+ZeYkYAxFu4471kX1oFcPPbJBtylXrpEF10q/wejA
vwypJ1O18AQaFQmsi7FcU+yzl1tXjiD73PctLHWD2ApCb+ZhnuZLZt3WQVLOUrxTS7eV0ReqsNZR
iTneiclc16zyNPihfcgbqHOJo/TzMUwQzDWtchQO26WCRKkotAISF0iq7f3WWFK9ghzAMMLro39m
nE/kMIGQazVov+IRWvngONeKn8SbyGAe0Yjqm00eJXPPWFs07FOXfeSk5wXAMGffV8qnJPKILzbi
Zp4WebjILPgQ+ZgjDPeV88QmZIn+UVKfnXfherfKCFLM2hmB4ool1vnzqLThaXR8n/fW8/i5B3K+
C5BrY3ops28pJcanqtUkggHfF/2iKgABiwxzLXi2wennjR9120ojTUPxMPj2bEYWsK4GUCnADhyC
Puzxm1dkuHClh6/SgmnV1OVzZBLQF3aVtYCkSzxxdq/iqpw5NuAlHDmfMlvF+T409qw2vQPMJn0O
du5tcspdm2vNgiylt1Tzcf3ELGSrqAP8grA/J1Ttw7mTJtqakT2GIKiCc+w5eAEaskj8ccWAkZsS
1RVdNq2SEaOemiBD+bCxV/zom8ENtqy37YMQysCSIVAIxdkOlaXuWhukSjZxcED4YjHh9ynHPBy0
SUBarZVnEfqfxhoGgVm4xnZ063kx9l9MgoAwjDh09Vadbo2pfCGlkFF34j1W1ZadRndBIsKS0Xx0
VBFCwSE9hW14DcE2IjYFzBo89fCxCljmDyO3ZpUa/qKdlGUWiyNxlyZ2GdvF6OQX88pgsg65fJdo
Dbwb4dKeJKkcMxydzpweGjvK5n6RqRsni75MQNEB1sCAmMRS4aRb56qDGKwcUb6b2Qlxv3S+45EE
CZkuUwsckZ1B7zEzIr5HyA5kV5VLUNsjsiwBJsuoAEZYwUZvQg3FQUhuap+9As0AE+lG22kisr6x
JnOhm3gAAy6wpGQ8mNu1u82Ls2VFUNpTZZMOEnnpT5t6El9H2w6OUxSQwsl2SdGa9zF1tGtWb9Q8
vWt2XzB28p/lLCIjr2YJQwpU1EhgQ27WDyXuQ2CSEbglGSmhtdWLY8Wk+CV+v3CLntmLSfdg17a1
JjEpfdL0Zht7Cpg7zm+JhNHPHr+AgbDq0bWsZZQp4Z0wgQijDClMINN0huh4JQZvZ1p+8xx34skJ
h8c604J7pxPvZgKqKKLWvDqe8oljidFc0Dzbmv81EF09t+KY9XnImsylggGwlZMpRhTwIm7a5EmE
fQ5ACA5XqXLmqaWRzqOg9u6DNX7Wx6Y5aawYF250sHxdvHaEui96u8fWZmknp0SbF8DHm+EesF/N
wLl7hfcKYr/fqiIV16zFKpn7wOSCahLXzq4QKajcL5pPfqFT+heTnd+sCgKosGOiLZsQKxcjRWaR
5nARadcdDZI1F/qkFBsLgeTkBd/w6IMvwOLzBBKzRVGlaSROGOZD1PN6mCK3Vi5TZBrHYFvEvcA/
GHE0Jgco+t+YoRzswC628LZoTKFFQJfy1+jtR1APABUraHc7BaKDPbbNwcousTSGlUGxcxFaXN2G
i9hkqvI25JbkS6AuhNcLdKneAnJZJnn+xEvFaqoOgdk0TO8tbyJKIiGt3EGlFvok+kWl0/KmkMxZ
aeXCHMLgakVnWWd16UT2lWet7QC9hJuWn3j2rqzKj7d2GTJYVc1LW9QkXmy9vHI+Ox6z8hqixRMy
CXwPACaOoRz8BD75DgkoF6a+oHn8YC6aXFkUmTEtFHnhoGLAeZf7CiiJVJoTjPeo7s1F0AgI/ZmK
s5EqqX4WvVl9NVr3xdOL8K4GHk5ugCPnnmjUeDL7lcFUyPLz2+AgBoWVB41UMcNlnUY5arQpePHO
mREePbsfvpFQtg/IHXoZa8x7tvmldrP8AhIf6Ft75DziBMF6iFW0ZN7nhA8alyXZvH1DetbdZEE5
Y3YMu3DuFst80io8pryPNnCXB6cT+ylIFSRC74bX4jhDD7aI1CifKxZ0raFm6KfZMaAdRSCqZTYO
x8YLz5ZYpH6o3JxW7KjjiDxwCvUh95RgC9vxa+EQulz32rjJveG5RL5RFso4d0cSXeOuOnqkkW0j
21Y3JnC5IRQ3z3Gaua3q7+h6yCTNHABS0qWDBj5b0SbAisJzZ+ntnvELWh7JgtH18PaBGKf1gPCR
d+niw9nz8Ykfph5sd2hqSIOF/uQ9FQCqUA6TD0qPFSEHqNXglqm5PRfd8JXgEgJG4IhxBhJu3Dve
zSK9A4Or0X3P2f4I2+Z83gZq8ag0urrIk4kpWbh1bK44He1wrnXdmgLsOOgtG5MC6v0H6PrjH+hf
h13Y9S9aXjLIDDXciqpJKJ4r7PlI2qeV9zuM6sy0Oj2F2MaUKxv9aaHaDfbgCn/IDusG+ssC715Z
RM8aATKrtikx7JFbq5mkkAWxDz9Hl6GQdbv37baemwHmc9i31vdIDd1Jxl1PbblEPSvLZutLUw4K
G9rIJgQH0FPnNddyGKNF7YT0dJO/8nWMxSmM4EUzBo+laVso61oHYdNlKu1L3pFKEHwh8zU+NF8D
dIT0D9FDarYm7qUej7UG729I/K2H9uswwN7OQnUdNxaauUIER6w3wSqLI0jXTvSAnANBWBCBo43s
GetJ99hNyS0P0DoPsQgvcZ+stdKawz+hQA7i6KKl9rowy28uoJcnJfKAnRLbh4OEqRvhOMQ3TN2L
0ivAP6ZMZVbq3DMdwWuOpHyNvq3tuSXrqJb6X+Z0vdE8TREx5/CfXqIh34xVF2zULLmjdn8REcP7
QjvYffAlMF0wTal4VqpjAHWhbDAgeSUmcZ34OV7K6aFtxhfy6leTSjZan/i0Hwrh3Ja3c+TJFqij
hD5taUz2cRaxlWT0Zc48WHhloi8wAaB2oyuuGLVtMoJIN62ir+vRQYDGM2sGVIdylx5whtsVCXFZ
zHFoSVCeilONDCXPPHRpL3ZGW752uFAxspkXpcaf7KqFhDukMcriW9w7EM+MM/fuOWvjZw9r/85t
kA4M6klYTNwo7D++UA6XeFNi/CYrdifqggdHQXgoOa0z056edT/V917OfRxUDm1h13hEqRfYAGSi
SxunPV0Q44PATfaY7/WtV8F9S9lTjilCxDKxdqTbJGtG/w8IgOeNmRFANabl0k6JK2HAZ+/g4uEZ
S3RCf13QcerYPnHwPJJwSY2TUkQSugOsDIX7sDR6wEd9+hAK8JM+duXxoRgibVvUhrJD7OzvK9P3
tkrzVQGGN69cm8T6tlVoAquTM0ATDWN7WIwp3NeP3z9VtJauRzJpMcAJozR3ZDeZ6CzIwjL5ekUh
47cRl89VDWDTKM80fKJPYkpfEqt50FuCENr+f3F3XsuNI1ubfSL8AW8uh54iKTr5G0SppE54759+
FqCaZpVOz+mY24noRgCJBKgiYTL3/vb62n5BMSjlRYWNfBzOO3Yg+KkIMreuJ34yGsJJWAjwep6x
Rvby2HautnAa6ZK48wDNjWIrFIRWpFwaCw9OO7qXByDTYsD4ntfrk2z2mNqD2gBQ/RHb2AaTZddX
kryWZMbKIAWpCEAhMiNXmWHJ2K31JiOdAtrHan1vUSv9Z5u8lnkXX1X10xycp7jzUUWHVOM3uNSG
9VgG2NvqOvKOcQ96CukcnFMp3dZRuXC9TgHNXr0rubIhTQkyXbXWlWqfAqG81QrO6bWx1Wv5tSIG
eJfauC2NniFVXQcbLFgGtxQLLyBmC2bEISIxM/JqXZW9sQSkxSymzzsKqD8zKXcO93XvOG8qkTIo
yvmopm6JjAlb7Cg5BvlfwtfK1Qq4cS+jhxTYlJP6rUOtPVadh422jJLUQEXY+XGwVxnqz6uiFITV
UaA2JdYP+hLu1QwTAHC0hvLRdhE0gGKcAxAZ4bo0d64kIO0GIENTTcmPLb0CI32UsypYIvinWM8Y
FpheGgCjm24egehdSjqgV6uMKUonebZoarVeQHPCLT1NNRJfGCQ7zIBzLmuAMrgVDtEpTHLkduln
zlwXjAgGPFZjUzvdHbNHz6rWbYfM3iueHFSwFLZEp3KEdJb+m+pRTCwbVF3GQ7g2YuvRq3igpYRC
BvWe+3oVgPfCMOczq7gcVC3f6XAJ5phggQiE+4CuZ9Gp/WLAmIH0bfJDRm6c5+Y1h2wy98jvhC74
GFWHomXoNYTEbtNgpkdarbxXeZfMYqZxlmkspYr6HMvgvZAyZtGAUTP/8PUPO/A+iBs6XnDt4JEv
Q03jBypeQjN8bc0xRLzVC345Jc9WmH2uDdc4g0klzEoGLvUUVA6kLxIcbSO3XYSetEW8vBFy8mEX
+bZLu2SJxu3OTfAhClBKwODNZrFMtXdTyVtcdbM9k6qdHEinLEUcn5VHUYykr+xqe9Rv8oRfBYxv
GBxduEcqkZ1RTH2aahwwrDSfRQMW3OTLIURRBNmFANOdr0rvvquZM1Juq4z0vmxjdanzmAffu3Hh
qit5jNMjoVXyT6eiMkHMdzxxG526lvR5cArkgvpnMJSPsW6CdO0oQ2ifSgzmnKT76bshKPWiR/+u
vUtdTjIxnjeB/9HIysUa2oXsNFvIi69NpMDVT4kfGSHsY1j4nUTWx2m7DxKx1BtV3D78DkxU7nWV
sCnThK3jmxjRC+VRM41tn4Vb4VMqBA6GxAhIA+OhZRbQpgFlnSo+2OGmbFAmCG02eNIavufCs1Ki
rsgUEThr/KDAQsNMCeaSrH3YnkNlhoLfAS4/hG0wYcfyAlF/ebGYhcj4080qUmLgwEZb1uydMPDJ
2+oxGWQIBkVx0AqM5GU5HGkmPTeV3lOakr9Xqr5zjR73I4OwSpc8dUB0mUjBHwsZl1Uycc80+uz1
bSK5XOHROLux402vr8GRfhRu+6o3uJsFCuPHNLGXZpYc8yHbSdoJ3HEFJDLh356G1cnhmhJA6HKq
hvG4wlGPHzZ01ZmBY9aIn6vAsUErA01ZwpU28SWBZBh5Mwg6oJRqxtaeIV0Tj1mQG+hPofYYwmp0
KGrKUw4fiEFXCZZJouj+yvSQaVToPJLzw3/AHl49m8Izw9WGrRbI1JYTbXFa768y0e4rA/RkTlS7
tuulWtUBhJyEPH/62RMHGzNYPkpVBKC2tDHrSz7E+hbep0eMA6x+2C91iK1PRn2B7oOA027cbeV4
BzcsPWbleM4ObrKk6OIIZJ6BKcGcJPezFfQqblB0mli3oJJoZI10b1MAjO3eRei9JXkGhsDbWcBu
QEgQVFFGCE5f3GE9USN5Ygiz0bOc1K7sUm5NHUoQA+KVCsJSesZdJ9XQd+QA9wyHN55dMscsPEh6
fl8TqnLTfi9xW6lRDoY3zonJKsa8tDJ9i5pTnXVxzcAzRqyTBD9MT7TbTobIGUOMkLj0Sb/CdUTz
6c9UIAl71GhaZwPhkSQC5jEBfguTJ5sxUI0svjEehcK33EK3Un4k0U9cF7VH2yNDUGDvobpysINv
SIWQZbT4s4oE+jqwCikikVk3BcaNKmMMhbikpi+9hJEWZANthcH5ZQjqlHC5Xm0hy/jzHGmmUwhp
6bmwSgoj2xRNUd8bx6H+KWeQiNshtXnL9QwbPZyVpD4F3tQ89KrszCTpMmSgEUuLkIRsOeAegoD6
amdM7JCyjlKU5HiDrnkv6hu1q5F3ViHVisbII3aTJzj0p0KIh4zSAQy3/eewKog+tfqx4aHlKLlK
MaFzAnYFNx+FqmqTjzULsKuIJLR51RgXYNzFtvd0pi1h81544qGi2H2mY7Lb2EgR2lQFxlWWVzuq
bJ4GjrUAuomamMnktoIrD6eQ+yrIeENkBOpXxcDdaePZPSt1mbGI5jknHfmDoTBa68G+VlwHe6SC
ULwrdRNStcTfZf+VBE48T3hWmXBEEBKYGy9P8WgKnoteyk66MEEAcxlWFBOCtEZaHaODwXXCd2QA
t3j+WpmFmo6YCCOQ6GedSirggUcRWvk2dJiEGU4MeVgMb6URm1zXQGwbr1jFUf4ITKlcaQaSaKOH
3Za02QLA0o+sBmrRKqhcGg1xVNbDvI04LYozHeTBE9H+etHWn0HZ33VajH0CVt0qqsJBMl91MzkO
QizNNFvnDQCtoBlekjL0Z6aTXDuLP0o+2xamERQSMeLF10l/U632aieEMBwFc4/MIKAgqHWVkiFf
MavI8YGJs85c6OTDV4UwA4ZcMqwVfxXoSbRRunJDKp4bX5JmekXZeO/Oy+LqEtLxOx7cVsAETsac
MW5dOIjWtdTcI8MCQv/wwQhjhgDRtIXFPe6UastcMyAZFhJQIA9x6Qs9pFaWWHop495L51AXf8X9
B3iRgyW7KqRp0n54rF9UnzoVTC+Fvo774D6Li7eirbhio1eD4a7ZdXvfE6BRiLtLWU8wzPJ5Kjen
cJwbaMikKFis4mezI3MIDZoxl5x/DhEwYGwxXYdwl7YO5fqsdu0z2UUKcDSEBBb6mPqvga+kMfRP
u4tw/Mw4Sys2Mdeer/3QUOWrYfwRY8ItnHPam91cUbO55bR7VTbJvoL8ihvzXFCbN5Th3BHh0jIF
es3yrQSEVaTlE6M8feXXNhom6yCZMI2wenFmMlqNpq5eMmhn47kKA6lXqu8Ysa4pcM2hyJCxYLLV
3Sm8W329Xbt+shPxMbeSF0ftT61sXqhYWFTu2hyaF1W19vySDthXtcd0IHAXpWExTuHpo1GOpKxV
HpFAjRFRpPAZeEgV1Tg/kQckHQNTnayHycqj0o8xpOmHB79MXjoCHZWGdbXV7GMz22ktlur6A98a
ZZIdVD3kFuRDis45Gm19HH+vGs+YIA6OfOS9HCLVMs9uVb61GVGtIYB3ikEEgSPUT6NTkuRu3Lbd
aL0foB4ueLWg/57pxNYzrYBS3ednM6qfc7vg6y55A6gXWAwzqYKabA4nE9fFQktXpLNfA0PD7TzI
z6VzTpSxmsbbFna/Mr1onTAsnrW58eTX6opSEGwikwNVgkDAQglzKVycnPZMcWdHfNAhWeMBi4+i
4KmTug+yivMoLisgh+Kk1eFFtqkOpo5801VUK0XkDUpJx4jZ1WdZox9zFbFV7X2kEQlXL89swmRP
xJ7RpSogqiiqoMxcVo/mvau/EdjaRX2DNpESKqcJNrIj1oA6Nimz5HhYtDwe9fokzG5ZcY1ISn/w
dWXtB962DrwHNWDgLWmroerXYZltXFdaUR0+dxG12Bl2mFlHVglPRhv7+ciory5B4EpiTusk607H
RIWH4l5N/SWaket44VcSxcURUQ/eaWlz32Is0GDzVmjWCz6zu0Jy7pFALcvKfiTR/kJR1QK2+Y4Z
No+rHHYdBQYzuf8r0dA+dXF57rnlZ4op+HGaVpq3SrJj6LHPYWapcrGOSwVRo/ugEn3IGL9AbLnv
fB8TmewH6evXsrM3CoqlmQdty2p/JhAYE9KeujQsRvwJOus7u5LeB6X8qGP9sVftx9Ij7k4w4iOp
zIc+NJeSpG7NKn8ij/k2MFas3TfZcM9Yb/wV5t5jkoSr0AjP5Jy3bTzMw55EK/oKJwmOMq5PaU4d
dr0gSbXynehdlckDm9o1oXTWR7pMGGYDNp9q7B+FJF+KqHyNueulJNvXXvACT+61rcBhC5xBG6xS
sPg5DaRgtZTct1ABfoe8gGLgUbhre1aw4B2ztU3xqGrKKeU30Wz7Y7QJySGbeWUB1eZRJpNm8v7M
lfgUdA/klz7d3r7PhXpfRuFblJGMs4JN5Ik98L57G2aZJiWHQdN3SL4+fQodi7DZGVL9onFTQYPC
4FqJFz4501A+R6X/msTqXVSoxPOY4NY8TLjBng3J2OO2Cjdy5KshIvOze89yNlpDMkWu2qM2ZMdW
Le6qQbuXYkqI4RVwKUAiCPe10j4QXLoWvFNmAxmRVIGw3eODmXJp8/Q04JmBab9z8TGoM+ZPF3Rz
0gwLkphQpFlXO5yamH3Bp4ruUNUfjV4FFI6LFBPt3puPF4urxidXUPxfrDwcZmY+8SueMxKhkhL3
BzchaAVv2o21HvVEtoLoh8XMUW+ijVMlDyA9lo3Wz63U0FDS5ctKzo5R1S9r66oF7RbrIsQJRPiF
+mL0iQZWgRCQ1V8tc4zGtDWRtOI4NPoh6NUTPPp3rfM2osjWXjzsXbKo5TA6AJRvce1f0vjB8TyX
InYLDfub6/TbDgBAKmVkUhQVKHV4ceH9dY9Qv360VEcU5b4tyxdP71+B+Czj0HnybG65RJ9Feln9
7FX/oBMFJy2yzuSULKbKcEor0m1XqQtfEpvQsmJSY2Q20MUgadu1DrG4mGR0mB4Cb1i7IWMknhhL
U+NnagFeWxRkz9DcqMtaSZBQSxkYgasi9RSZW8oj2a2Dg28B6oA75jgbX4+e9Ibbvh0EZx92MuGH
TCs3iVJw+RF4MvQTY97Pnv0upauO06865Wjm8UMKL1Zo527wn/Euu5qGAeebobpcEy7HHyTDfSXI
VpLkEaDGn8pU9L/Gzw178yxrzs7LvYMHe2VWqEh1xg+MdeUK7t9fADXfd6K+OF5yx7Rjg/PFoxqr
q6pJn6x5oQwHQ/HEzO3gzZVes44MG/s+8s9jpy7On2tLMN3zP9XSo9IgpixEzc61twJMhytXlCZX
G0mJXg+LMHbewZuC6NOMizxQ14vZ1MAEjor9gMgwLoClOTxpkLcDo1xlUrku4a+bOkERPLxDsvIZ
LBOVAHMZSmA64nQW9rwOMIIurObouCZhQqiDbXnsJevQC22LOBFSobbVX5qaIHb/0OBb0Pn9Bqra
UfdfxRjKbNPPoLXfibZuTfyERri6Kaz3HEi8qW6EG326un1wPQyAejPf2nL5Y3DNixsHy7b2tnZC
BKfWKNEklTPiL/uBR2QWh2tCeHM02m8J2bSFQYY8itI7JWz5KiGhLQfeWnMrsaSFRVoVNCeGiw2y
ATJQyRzvJ8a2sfo6PjJF2b1AME/mZH+As5VH066o6A7k/I4CXgcPMxfVxMHoPYpDmuYukb4Ktv5/
VW0qsv5fRZv/C5pG+IdY8+uIX1pNRXX+x7FU28SbBpKQOdZBfok1FUv9H9BGiuyoBgVezm9EbrBH
mj6ChyzdNqjMMCjn/UU3MthlyA57NcgbyEP+n7SamjVKMW+gq/HvUVQFNakJZkuXYX39KeC2raaP
41rWP4ey+qvoerH3qBW/b+oIzQv37A+Ku2ehUgUfeVIjdvQU7VwEZbDFd6NZp7gfdl7bnYWHSrKG
/EC9mZFei6Ipz8hAZ64dZddpIWrKZ+soNtae6LOryDP9UBv2ybIUoLBVgwVOiY0T6ACOEJJNPmS8
jYdBRHPsGinf9BtxQC/nllF6uC2srEkPtlfBKep9ycGRMY8Xt93T2tRnWmsIJCL/+zrJ1JxArCgs
YuK6kFoU6bnyElnKvcHw9VOBU9JTgvTaFx3+C52B9prwOlxuLV4Lo/KvutyARLJUxD0Do1ZypgXM
CTfnHeEyXEyBgvzdNLVPi1tbbkfLMjecu6ld8k1eP/VZ0lJIzVGONpx4ULcrQ0FJ7LjGlcZ7tIj/
o91WQ8Suaca8dOo9Lb62qStm33Qi3263RdTWG2vqj1h4PCpJum1iaDUsPFy/mFaVZ9EKMdd7aUSC
6vFOamojZfbXxLuwhyr0H6suL7idnknR1plr49ws4RliMi84TGtDC+YCPlQZ7Ma9044qTxmKG/g2
EFAmZIO46tXHN2nhNo240zGfeSEzJmInw3MQWUXHy9Zy6u4eSSLqzd7KXgGHOHBH9XJnB7X+pOA6
gMgmfyUQmmwovxarqVuLIVSa6trFCsz2t8NzQTRW0oS3ziwGYAviiEh27fz0ten6oX5vutQcxK7Z
rM1EJuKg20fTVF1ukAxIRZdLi1x37KOlpMzRxoUDawm9kL67tddeMhbXivPUNC3qYXCO8J3GkUH7
6xyeIwj1i45wNxaP+3pcNLIBWDJuoqXUcX192zF1ubVRVD/MNK8E5G4FFsVxurdWULJNW/WgI7mc
Vr9ve1LELrTx1i6KkG8kNSPpW8+kiFW4PY1q7W6NiOrxrhfk19DXX6YFVRbrwpKs+5hCMIQlSrUr
EghmsRN8jLY1vTyihzIfLVXmjBo03I381FKPasaoyOwUwglBm2HKKKjwSx2S9HImteRh4BsuGXdK
915J/hvDM2XTNb1/+loAkdonkXL3W9O4k3ClMTdC/JduO3zIt6cPteu8X8eOHeOgdBFLRRCtVeLr
eZXby0BxHhr+QZdpoav8zoAG9eWtzXeHvRNgf4GFV3XBr7bey7b0dZDrB6MkGregnqr7vVMPyT6M
19OGHwx+89X+ter1pb7vncxeikL7tYdgn74PVMmjENBzO+BRijUrUGXc272I5VnO8LfmuVdHuccg
lnaSELRTYy1QRoSgiKd+NRqnr/1xKX9osXLXNwxjpEqXL4zW+4u1mNa/Fq1KTUyJn2Seh8plahss
no6hW+zTsYmsU7KvrPDldlDlFQbGr3+c1P06QSqaYy4UjZ/RS06ELZeDrNYHd2DrqynEqDlo8Vee
NiNwxyenZ37xd99bO3OBchVLUsNQsCfGPFCBMlDhc2gD6ly9zoh/2sSDpWh4lyszX0h1TKVfH9HB
+PVW+PcORrBIM3IivxVx/CqQ+IOFMNU7/P6ShSCpqYpp87+ha3hz/PmSTUtTSatyAB1LBn1T8e3v
O63AgMHArHRlRYa5zuPqUVIVyuZiHUetyh/SdTZ+5+QfUJmqxlHU/GhKY6RbuWc2Uow7pzYPJjRT
iMSDYOYbByUOtrFehPY2oaw7GvBClwgEgBP9EapcofB3unOGvc60NS3aZhuZdfzwtZH5e9kb/FPl
tdKDUZHokYEv7KedWSzaeZKgCJ02ZeLPpZk6hDPthCGpId1pQy8ts0gOnocoPwnsCT7wXnoJw1p5
TE1U8QmagVWv2PvYa0jXtIF88gPdWheRBp6tbJSDHuMDa7py8oh/RkbKhSxDHyFYw5WBwHJLjTmK
D/0i1SwsG3gxTy1321MqxWYDGWEQ+2lr6maXETmyjI/uS0u/fHXb1gr8QopK41NqYxrcmYG0dirf
ejRApqCRa95dEUI5VJ2BctWC6mlHuAs77tJ39761lHqJ5Y21GKKM4U8Vmvf//aJRvxXR6FwKhMIM
C8oApXU4r3y7aKxA7eK0xKyttWRIeU0RXhr8BM6aWIaBSoAhp9RhNlT5ybTx0+vdEslv0MUPzBfg
NiU1ZpAi6HZaTjJeGnR3x/NE2jEWdZidS8oC1b27u+2Y1qa2qd+0+a3tduy3Hf/U+dbGCFOdNQTa
I18FsubrxoFprLSlWMlFGq83p1jK7bmnS/pLb9VXR0NoWbRilpWa+EkEVBlDCJqxn0jGBtrEu7aQ
bUKOI9nYY4jAFHps/Vr94h1XRkm5jL//6j52nNodtUUu5+MSg5NDAFBt1Fq6cYZfnBYt4lBzXkBD
HXsldT99KVkrTZ5tY6pQMA1u5fsI4AUSd7SwZROziS+LOptWuyg/Blh+3E39piaYNinCCML4XPIx
rwbjvUNMv0fIGT8MaUxJQNpoyxFTfxYhC9QQJLxTRgWFnoZnrZHCsw2wbx36Fln8sW3qp0s50mMb
PMi0OS1atFN3ddC/3Jr0rokPFlNWja8cjRJhTz4laInKkkaFYhd3JoTkcYFUp126EVCJZBw63HZM
a1Nbie73n3cD2CZxiICCmqr/c8JprVJFWczMUvuB62exNx3xSTxXue/s2niyIhD/mvAfMOhsr16f
LuOA4vpMltI9ynQxVypPeTfBD7rCVp9RPBsrrxHRtsVB4crL5efUAanOZ2YY5dUxqDzSe11muq9J
z0Vtr/WsVd4dVwRzatjaoxna2Z63zwCchR3RWiThWgwoChNdMylJHsSBDIZ36E0V2wjDU7dtqYp7
hsbeNXerk596ZIh107sqqeRsAgvW9rRzWjRSceoLRT5MW7ceOXZv1+mov88x9VDBT3+dowqEDoA0
Vpe5m+MlYIeuffe1GqQKcATNpvW3VSro215aWzjnLXOjlp7cxhvQ8+rwTD1bepI1jbi2zdtg2msW
FMRYtnT1wkS6tDFRkLFXQzLrX9Ao6ggq+O1VZ8m86AzdcSgnVByTee2frzrXw91QCqPkM1Sd5pSq
TTZrUSy8ZwS3cZRFdRUiA48LMnmi2Qe4qT7adarfVQEOZZE9ELfQOnnhZlG6mt5udhhpdyWmwEiN
Erwag6rtV4OFW6AZJu2/8MQmKtGffz4RI113yEfbPHS/02T6KM4dnBjdD6kNDjl64ifSXkxbbe2F
+pt6m4y8KFPTKA+XmbFiis2EggnzAyK17eBScQtP29/4qWYvp023Tj8irSxO1AlJZ8sQ16+js8Ra
6SAA1tO5cyc9l5gR+vVd0gKYG8o7EWflTi7UPptNq1/blVWSpWJPaFDKvDKyvtxVaS0t0x5oXpqm
QXP0ICWVhmfOEPLzR+j1NrQNkundWJPjR5hRTwvKAnBzmVap2aFMLlNxLYxRI09vP50CBb+C/6Mr
3giYS7utg8/IlXvoY+pQcHfPLFmyQdBE1qggD1dl55SvxPUQijvhjxIBKrg+HnFUvKuPg0PlVlJS
riQ35u+bem+iQ9Gka2zp4oCqxDtMa9PCy5hugmmuV992+IOI/wVkN9Krv129kKpUjapaW7OgUX+D
7iia6AGOBeZHU9oFEAK/nonGRLQcy8fS9/uL5lQsLId8FJ4HuD+wOe2AwIJG2uy/uomydbeeQERo
wi5wFHkbkVRT7TPSW/ccFpD05Tp+alL8+vSBDHCvZIjOBPAFSPDY7shJq81Dk2KQ6YipIznsZ56v
xm46Ymo3sbXhrFNDInR7Ouu0NR0xnTVWPHV+O4vXFxouLDm28OMH+2F6lwtyCKNWUwkr4P9fq+P2
tDYtWtsz7lqT8T/6b1brAPF1QZVLHSJD/+9DH2UCKP15FxL40pUR7KTaGuGzPx8iqp9EYeYb6keU
lQWs1Tw8giYBCONHd7hlhcdp0fRKeAx8jZqqDLzX1Db1ndaKytKWmFw3yBE44rajy9tq23j9y7f2
vivC+6y9fmsOx09XRbCv0t4DX8PW1GNalFIAJDSikPjW9rWGRcKyrCF3fttRoiCg6oiMyrcdSQlo
RjC/ubXfPkxSMoC0irSbdk7tvo4A2bOLaB0necPQHybogJgaS9Zp+/vq1AEQNB2+r/52mKelOXKc
7ycbtyspkxYmdakL2D7WwRyrdKc10h0qMv6DEdRoG8RVE4WNKwQ6J7ut8ZT3KvSlaurZ+2mPSRiS
lCibeNpmoE0Qm4eBDQFK8trHUlXQ9JXiQgSqu7dSC/CCNMivUUyiQGlCZT8IO3nIInU3tTOZDlZt
ZWeb2POVV9W89GpTvJhEqbaZUhAPH4/+h7MqST78C8SHVPh/PD/g96iyTbE07xCeZ39euEGaEpKn
ROGDoAe/sOl2o22fakNzLlaVixHJtEWOwsP3Ro0pnOwhoU+Nv+1pg03nRvlhaqqApcoLHXA+Q1C9
RZrI+aZFNwjna63ElGvfY1JdeS5Zh5bnlhrWa7DKFF0NrU09mM34x6KMwUqc89QExL28042QQozE
ts/quMgGGD1xIMWLqW3qF1Y2bqmmWa+nNmT6u5j38dYuEjwvlNbYTWu3xdRmel6y4hGNpn/sZ6k5
9e3f+tw2f9tthG2/kRwms76rfz////XjbqfKS16Jvbn4p65OVVl3Ed/RbpA7aZ9aibSf1kAFPDWg
ndbf2rEC/tVj6qsVjIAdQLEMTYgj347/1q/VxxLHFlv2bzvSFAXcbPqQUiBZsvlr5781Tmc0CZGB
awOSXBsINak62xGiCnaDA+0+LEqMdGifdtpd6IMN0Hzjq9/tCKJvZ9elQOLWdDtsOqenr333SnRX
3tv8LVQ6Ve1TpRqv2hj6DtE2oSrTf5hN0MwJIuRrCPLOqRPRsjDt/M3u7WER9QUzjDqnKK+08LPU
XfPVIVAzTfvNCEdhyZOja6citrHyoNokMFLaKHePqjtsMtvKnqSyFMcsql5jN82fAhGS1c8b5Jvj
Zu171jYO8RP86hvX6roAALQE/Z8/tcVWsvaxP+I7k7o9ad0ooZPNgYIXyb+2UL6ZzkTWh+y8BjaV
tFGukJKQ/OECC9jeNoGNl3iojW/0erhkumVBgi6kzdRmBCVsQ9/+OmBqIthfrxIvrxcCH63LdCZX
aGcnS73D1KPpUv6BhLiWws3buemAzCJTKwqcYMYnHtlnJCqYQW56JWcqz5NyWkx7b0/G246Qd4uh
Epe+NbXTSW4P1Nsn3dqm3srfp3c3ynZ6b4uxGqOtIHeROuUN/7U9vtF7xSCnobiHW9Pt9a/8w2hg
6ncbHHw73e1YvoLo16fpSuv9y2BB+xOQp1uyAWPUUAyN2lWLsfu3R66kCMlKI0v7KTRpZ4JWoWjV
DxtUIHY2+9p2fM87laPRaBdU6ear0c7t7NABT7SqnqINz8M3dZAHEzNzYiPTIVWouPMipe6RuXNw
hE0Ki4kROa4VZnCc2qaFGTkm+WW0btMOY9xrFapYN/bg9v8GvJxsd/4YHUFpM8zxP4BtZBa/MZc0
BDCFE4TlT70QW9X0M+AWFNnXefDZIeeUV0ZeZvuvVeE8V5lk3fFukH8KyX1IeW89KZ4mLynIdnYl
9o8HhvRULRapuiiQ6+zQPWAeVprNYcBT+sEkO+97MmVhSpJsGpiDy87ynJeKGobMLc0T6tjoLBzx
Slj//N+HgmMO9M8BuWErY5WfzXBQHh1i/nyhKk5oq51KWb0ZUJZTBB258hDVROiZp2lLlimxSYhc
zCOpJ6sdm+lZKPy00964NYu7SMVH03UsfRXmcF3xBXN3KN/c3bSWUeXSyAOBqLGdjKeJ6ea4Oi2M
vlyYQy/ftcLAbZC03F0uNcWuwkxs3aRVdfR8zEcsohAP6JrxM3YA+NdFMiqJbInPNXyxFyYLIqnS
blqb2gZdxY/bwlB33Pmt29QXHTCqrmm3VIzn8v3mXvR+/siw01hZto9FepBLT1UfQ5TS3RLIO5u6
pjxLkoP0edyS1UXeDdWT08naqc6HMyPQYPPffyblexqZu3AkgDEgkhnNA7v59ju5kDa6rDCo5cDj
b13jHKNF4EemBZYbEQma4MSf6RDW8WP54AM2rXszgYsdJOeiRnkZGvEcPQ+e0PhCmyfkGo3fwEGo
6x+IlNzjdC5lPOtobDrIenF/+wzD5ze1ecJO55vaJb9AfZ4sqlAdzhSP1/z8rrMDSqns0qAaVlRG
q5coiClwapv2R1spmxhD6L/skRwZmfYPtTUdsJGOuPYByDasOnELDa1q2RSFvdBNZMu3FNGQ86dq
VJ3d2vwCDSk2RfspRdQ7SX2IlPwfDwKvgu59PAAaqEbaj9STZHf1YfyUyovwTcl6ig5un2BI+ck3
2nae5Wl1iXGFOBR+ce+HcnWZmrgpeuj1WricNpUGpBJhFAEPKe8tc6+7xWcSZump1Xzn3Gn2teWu
eilMzCNqxNvcVTX+Ml59aBqHiqPYi44FeMpZNrY3lLst9d6Otonb9yNWENGalKY7vY9WZtVKh9vC
k81fm0WFEXbYEGO/emqj7Yhj/1qo1J7votoAnOaKUt9GBkrbsW3q0mMkvfNK/AJDmVhBEaT1s/oT
pY72LFcjsiaXSVyPm5KUdatC603q3H3tuWBIQEFeIu5/HYPeT78owjPXXuvl97aWQzjhn/GzNA/o
buU3HylQa0rNnvIByu97whuQid5ydJYLw8cryWqr/hHxwyYm5/KmkX2hOiGMt2nt+y8BMoSpf+wp
FndnpjOk5HAEU+PBr4nGM5RAbv3lHPYHCe2PHJOifkPF6hZ3Hdyt8R0IAd5Wvk8+DNFmRYwr2ztQ
ptHJxjaPyrjIB49S0VgOVlNbW2cFyURZ3QA2x7ri736enbU7N0I7SpHvzib4gyN1p6xFXzvPDWZA
QaMOGGzE5aKVbbHXU7e/0/pkKyS1OCWGyQspMbdUrpSnqanSIXU0RqnMbm3TDmOgUEuOmoPrcmRe
oJwu4lRZGZD9yLZryC5IF7S4+2BS9b/5Oq/ltpVti34RqpDDK0kxB4nKfkE5IqdGxtffgaaPubfr
nPuCQgdAtkQC3WvNNabVoSORzSAoYwyDxdgfbqey17ZrHYfZef4/esuSnE8cD3CwGWjmw232fLUn
xEQdVWIfOhOfDVPxy2dzCKNtnbisHMZcxXbBplRuggNlxc64jusiPMqDz8TjWObVkkRGvrr3yTN3
Hv2ffUbSJwfffrnPklPJkY1YSHceFr/4qhdlS+2jQtkgDlBoQFvb13fWvD3z582bXTbr2teQqMxd
eF8U+AVPKyz53CfZVXegnUlMgHDW/fiRSgZe+2xEjaIePyuRBlszMKp1W9rjZ0ipkc4C8sVPE5O0
H0Uwchp/GDSPbhKd+9w3rp0wr7IfNUz/IEYn2Mmmzp4upnTXiqk2L9qFFxfJAcUd5d1jGL5QEh++
dBoJeK95vvWEOMwE6VDuQ1tYlyTPQExZzYGaGsGfgAN1meCuwj7eT5otnuuQIkER41UrR8OpQ92g
juVOYeEAvCmIzshUxL4e0mLT5El71Scqetii+9/6qllGjen/tO3qnZy2eIfIYOHqzEUVdqqQJmxK
84IIbxtdJGwN5amTs0u8HRTy8MjqaBuq72/KGCgDMWwYSboFSLkX3jagEkjdlAHmWK6SbWVuB+Ip
JA50ThuZ+FGzvN8hgEEVmQTvLCLSucgjRQboTs+EcHGNIHQR+LlFybIC3W5y4701TM5jaDbeEe7N
TraqmQUlz1wVaAXa/7ObRmQl3GGdqCMuXvKZ60Zjt2306FM+d63c934PyHY2DatpLPXDX8/nyDKu
fYvYPsPnl3cUtVyhV/RPTgF6IxB69Jp6JHqbJAupirV/OIlawi0Z952bIX5H368k+IS3CQ276fyz
PLiVnR1j335QnQ7Br+xTFMs/F7n2EU0GyWw5oLSejnUq3Kwcwbw/ThzcTDvKJoymqUXbQFvA3YA1
Vj7e5s1dt1HZ5uuh3i6R8/iIPcpbDXV6iUQKTjeMASHFagfDgMNMMEL2dbULMlB+XFFjZCeCOgrG
AqAKmLB1r7LV+nn3XIn4G8WQ6lIzCHqW1Ftd5MGrgJW4yFAe7n2tTY1+73vrIKvt473fSZx519r9
5CcpF6Tu7Dl5lmdLtobaWnbKySqFbjsR52f8zJsdQpD0YzS8bQP2+Jly7/SRQvBvsjumen+TZE27
ls2ODzpFnWF0sXPfhTGjrGR/4zrFniw6ZgWam34kQ6gtxyTq166Ge/CjXWhfkEXj417yIMiH0Xss
8wxxmOaJr35CGh75TvCE9gnZAq4L/Hs7zOvHDg2srzQHeUh0G0jZvT0oEwyWvkLGPM/J5DAw1RZg
n44jT+mkVMPrykMVK/mj4wGhqIUS/YA24wzN8J0c77A0/ai9FHFtk1lteYclKYC+DGrRPDPSwTP3
nvtqaeMI8NBPYQ2of90rAMZLML18dPpJO/Sp5lRreWoOiQHwZe4dzGhTlvgmqKarHezue+vwl6k9
u9s5gV29VhlILzvto23HpvFV9WHx9rxBKGzIxGsxuvwiQ0ys5agHVGIz+ZYKlp5RxxXJrrZzE9d2
mnXGI83UBmUhm7gA5ce2Y50imzl/MCc17WswzSyUvAt/wnVdtEiRg4VKxR65EOdL7FPwF2lu/jxh
lA2pQvP5bnTFXoHNt8UJQW+XWpo4lOnAH+y9QsciotEoJS7Hr3WjHlphKF/wBdiR0Qte7Dp0HyeD
olZHxTGnUJJP366xacTm6KVQo+7Bak1IOVSH7EjBjofC4g0zZkd50Mj33c5ks9Wc7NjPh/sUDISH
B83KCX7NgDMtjx9U5J0HeSDy3RywTCfV1bg2Ca3MVShoNdutQcDgIg+Fl0U7PDa/3rvk2aQIbW1G
hbZVMvhhkWmMXzLduyDESV4onK4Osp/akPFLrCoXJRmfh04Y6OYN9rvUIi/DMSzwrdSLszxTHYFv
Ujf+Hh3npuyTo16KFKbHdPvDrOHQ6aNqnUHc1idBymuplHX1rRPKcirt7HPEPXRd61m3s8pKfy6N
4Ks+sQJGLroNvUacizEWZ3mmE+9bscm28ThhI7JQXIblCC4EpPMCUG6yeR+QF481xpiGQ0maHJB9
tztYQJIdlmgbU6+PHq8xFLoRWKuSnHXlGrfmWAfUvMxNn1D9wlbKYy/AgxWTGA/QfysiQk7yOJVd
TwRa5Z/OdpkSs6F9rEG0rRKNQn38wo3X3LUqYpIZhQH/birC7tf+SFgv++q7BR/iKjNeVGqiPjvD
HJZZjqLYbFJ7PVSNiZWBil04bo8QC4EJIdcwllNlEwCPwmLDNze9dJ75BrFN3RlzS3ZFeZBeUqeN
KWLB3g9TAhDncjgLk+rBxTlqOYjq5JZ2eNX6bto0mMGukTS3n2GWIiezsZmI4NSWKk7MelZ1n42T
KtCiouEUgfl+pmj+5GVu+6nnRbYeIh3xyHw5+p2F0uXxU6XEG5m4J0Dh7mWyXh6cMPduTTlQyAz/
fY6Z4n0OeO1BU1rzWTdjAH9d857y/TxkyK2WvgmCLTb6ct2Hinsb5U8J5L3qnaMcVSE25EbmvphN
BSCrQtcXj+qpAJOOFKvwH0nLxqfCJn89t2SXPOT55zjYxoWaCv9xUrxyl6SUKWO1vcILsNj5VV2/
6ZllLppMOHiI0kz14Wsz9tZZtnJfx1uziq+yhXlb4AztswqQEzAZpVWlbR/rsbePc44OzMh8Ktvy
EMFtmUv9QSL+mSgH/moCNTTQhpX/uN/9Jn/N/W/3xBoHkhgVFqxDUuvS4ty4NUTULCICK8CQWDcv
IxN0oJq8j3Zr/2g6vlamEQULgmmXKkqVz9qzKNM3jOBK4b+97noMNce0JPJeYOWojWqy9eei0kHL
s4NVko4XPEW+BFZ8oS69fJH9URj97s+19GKxTrrqHW6GUfhYDYTdynIQ3xqrOjvxELxZUF628PoA
9Y7u+CaIP8gJip3OT39zuEQjFuL21OJzGwX1t5y6/AFt2hfs58wHEbvUiIQpPmQD9ezyUjeOfwR6
VkIQqallaZ10XfMZ/5yKbiknGELxgSBOJclI0zmXBqLqfP5X9cD6wyIC59qRM1JitOBSEC4PUv8t
peLy7D7w17y/mnJyFYWAhO0BoM0sML/f4K/73X+GzoIeZd5UriJbTQAOjcO2rsbmkzpWiFvJlxpY
/cZN+TPFmku5Xgzzw3dGYqGgIPK+qh7ktKxojh5BlBffTqN9bgA1i5pRHIbeERgFJ9iV/Gl2c1/i
Ki0LnPlUtm8T/z1H9pUFJbgFBvKr/zY5hB2+FRaEB42q8ygx+BRgc/fS1vH3sLTykzm3xOiCPe6t
aUulPkAPcGF4YhRN5gBhQnPMr8daWXbk/yPk5A7RoQLpegsyuaAp2I1G77cI0v2CWztWggOwuxA2
Uqmu+EqHewVLQjJ8OPVG+vT7bO5TzLj6ZQKzRwThHQ3bYVsyH2TzfigChO+N9vPe89esyRys5dSk
0PrZLpaiqK/JrI0b0RIh52vavWxqjWKyuITx71Gd8GILl3piU/nEphOIgzF5QHBT7aRoiQoixcs/
U5wQqBC2f4yD82bYQf+WB5B0KGrWD3HmqKc2qtRVnY6IIstM2esAvXeOT+VbbtjKxTa73wc8ZiE4
sWvZ2FoagPNjoFF6HBeBL86NMTZ9Z+GMol8TtNvXXrzMmwCf3EBNfmrNvgy99FcXhT8j1SW7pSTs
CsJpOoUk4/YC+sxmcgGBIk3EGJEX9LcUP0t5EWukx6b07A+1NmOAs9Z4aeGM7ozBfNAiyi19r16F
ytR8q7q1VDxHlessqZyLzhiYLkqNshzQusWTqcBO0M1c/9ZMyiVsEv9VayJzYwFu3ZJDF6+w1a81
3lhfBsd6ndSsuDpJl19Vx2WhUAFNlE05oIh6m1GTcZZd8B3J3pMIbIx3dsvoHrTyh5bU7yLzKXZx
aqDbXjBQPZpMF7aG+PpGQ/7dLA7ulFQ/sg6jysbTkqfUV6od//R645EwfwmbGHLzPKUe7Y3RaP0n
pRz2Kqgc/zh5unvsed2t2m5qPq0u28qfS0CcDypr1GtpCfsBf5P+PNjT70OBvOuQQQe993vuEBNM
ilH4V2yblvfJ9zljT7qgGDVY9LBuIxglm3iowjeWeuqqHMCL3pqUOMJi4T8hm5NGUX3sp9NeNq0E
1FNXq96BYFr4ZjXoGyotESc5GjX+BwFp58yjNHpjG3wuB6el0Jgfw0pkE2RBcpUXapCRsKLJnlr4
Pbf3dkYKq08Ujbp1Xtqyr+1jsqbCPt27ZD8iub4imtzgVcuGL26uVBeGuHHrX7WmQz5ajWm1g9X4
HeHwhEV0nV2Kii9KVRgkX0cNCEpSez9GksxgvxCtVLCqWiLJX6LcypfqVLVX3583ggpSW9vv84NH
8GIDwbl5IqquLlUEp6t0cv2V7Y9oeSq01qVnxVd58Np0p6KEOt9aUU2c1lZ29pQmtwmuYk0bI+7a
pQOEKWj1vWIlw0keQDKl40Kejt5HN8XrqQ78t8J3qLmtKSozk8l7i/TRW+u5E671uen1Pu51jebt
5Kgw0h9lbrpneamVdlTCEi4j8FFejRQC23yN7Zb6sTSSaSGbeDmnW+owAaA1oCxNliYQqMSxL0Y8
McCZVg9432oLI65djV1hVB/hhlKVJocKr8CNZ55vyD9BNpbaKkgzfVmzELpordvtYyN7kq3CCprL
v/tVHeQhaz/m6mkKwJu5BraOt2loVv9xD9kvu6hT7Y+Eql4LNXuQmyGyWPpD15JDd/Qseh+m9Naf
qYMOKqUQO2/u//d82d+JongRAVsOCpgPbdeiIp/PdPhlB3izAkQzwfJhVKZtUYHqvH1u55WnZZLc
mPrqILtcbP0e5UdW+PuGDN+uKisF3Kfo3//n8k4O6I31s6y1kHXRv9aT96Vgm/QasWcY0DXG0Jna
fxIB77YglD1giTTDCM6L7rMQSmP9FNSkemQ/UGo+2GLi3aba+UvHOl+w3wh041UJs4giN5PqkkxV
PhNd+SL8znoyPCM5R55gIzD32y4LObbmJQEtr3vQi87e91go7/noEej+U7dRaw7gqGRstlLoynoD
d3Dq7WVL1n6UsSrWUw/OXvZlDh4NcI8gz1YdeG+hP4pBWM94XwAM8US14ddrPRM0Vw+VTRl4UCrm
s5zy54IBOSdb5RiJpqdmLwP+zJPuRE/63ErAylAXHL/ECtzYunb2HQxsY5E3g3/OnMynzCh7HCy9
2KNz2Odp2hw6eECsH5rTOMvx5EGf92WJ5Xz4fVfvZFc8b9DC+QBrmYrkEZa8LUjhKRPW0hPWqd4q
B3O3hxN+ujVlrBD64ikqbX0vW2LSeaC6bkUNmL9hEeQ/ywOSzndjsCvKCjz/eUogLrN4dx7E3Gx9
VixmqXwxk8YRQMXLNaur8VHOLSLPw3m+hcY2382I5rizE1vUklbKs6F3+vP0fehVWywhRlHMbUbd
fmh6quaFZ+/M+C2fqdCguF4pim8+ghAnBSe3f9hRba70OGN7HWEfYXX49qhaXD9JtwkN3IXsyvOO
/fg8oxka5ywH5bS5y/W1PbUd5ZYdIBI6yoHdo2MDT1lFWvSsCrXYsqCZENfNQg85fJtZadO0Ggyj
Xv7jSjkJBuePpG+V5UBYDccJ4wl2+vgxqWz1CR91a9mkXuBLysPrsY6m2yytIabmNsjOIzaK84E1
DR/GqUM4/KcvD/JwR4a0ooyxMZWFmk4LMN+EI2OWpX0dHXwMXw+yKQ8TyC/SSiB0q6JkKSw7Ney4
w7U8TdDgQLieL5dXNgBH1XLb1HYFe6Orr0GFOUaFme4PpFGc6N03NcV6ju1zfWn8tt8HGq8nHzzi
a90pX0hNdD90nBr8RHvK8NfcZwEGrBtQZaTQIUqu3FyEVK6aLKjwTHw0MMF70AWmMR0VDFlqqY9W
rhqvA61kbskx2My3MWkvM4+VAqO0/3GdHNNmDfSf60wPi6ouTGBsJGW9NGDmPOaj3+5QmWPCZwXl
c2HA58Oyw/lhK8HCJCYY41vTZpH5rUcXtRhbqB7KJIpDn1TFg4Ye5kvF2qycjG9tMP/JVWIZXRcl
Z2Sm+lIOaAYOJho7JtHzpRF1iJ2H1YgnrcKARd47jfvLECjRW4gRzkbvtWKrNYlyRMQEVCwwIbzC
7tzXOPbezga72PpKD/q2yGbhzzzlPirP7peFJmZY1EHEZ5bri6Ey7I/A0cdNmUBbG7wUeHymLcLc
zL7ymmoedC3D6ZHH8wu/pkebB98Cn7t0UcVT9+KLEHFa0qprb1S6FyVOBiLnNZS8ebRTa+oRCUcY
ueM3BL3qZd8aydWivPaFOnkCwao5He53qh306sV8KfMXlKcB1/CT9ph5nrEMulhZlrJZO/zx50Pn
2kazkKe3iXNnosRvGp8kSDz/mSfPqil4Qm1HqX0p3njs17/EHHOgsuEHS95u0YHCeSltJ0BA25ZH
DBvUA1Z3MZSu4ZwIZ3iCbDs+AdZiSYRQQHbJgwXxUw/r9iJbRLCHp9uovCAUrBDw0Vve7yE8Ht9p
NWB8wm3lITLd8eCF4k22Mh4lZ63sEQnNpcAI1J1DN5cLN/Ph3syU4D1Sm2gTyIpiOYCuX8Xubq4e
lm15qBMfLH+MacN8g7/v+o92HAXXSjddCtIxmdPQ0K00R1HfTB0Zht1o3cYPGu2t0zCTar3B2leT
lu7GObge6CiVwjwq1mkeZsBfMZBKW1tbhXaevsZ5BbMoFPVy7NX0tbOSEEC/IRa3Jnjes+4Vr7JV
Kah3vUo0S+lRI2LYr/LsflAilxSJbMfkstzbTBxqKox4mxh6IDAZW8Gl0LMyXKGb/jWq43ovBhe4
4tyMbSs95HpuLSo1G16LEBSDb5rUg86jzqC4x27Alje1rf61j1zrBFLiez63csId5zge3+QYRHTj
4kXlo7wwCXzjcYRCI8dSWKNPlaOs5VhRls7VDyANzHfxct54DZYq888bzDB51XgaBXE0As7c5k5m
vsh5OS4gsSAiKn+20+O7EkuPjBpGQ2vnr34/7hKLVCXVAsXrFDbvauHVZznmxsiA9XhIjnKQr3kG
W1LEILi5UnGiYmWyot7KZtERJ8iHAc8KOFy2KN1D7sMGKv99GDGzUnvtKLunVmDMZ5vT72mxRv2U
dJENIjCpcg68AebAg562qS6efjflhXJcXo1bu7r2QxPkZwmfobR7dc9ygJgTr2wkPVZqHI3WHQCh
w+9qfMPjTzV39pXA5fs2yY1QUqsTwcVen073wzQE6kmPzXSPwm+nzS05KPsTvEtHKsQ9scFDFH/0
eTjXqGJf3CcRP8cWQbTzgkb51ZWo20j5otTtsSMvBjs9ykMYIAzHam3WPsqj2zbZbQgGzDUanZnH
8WeOPFWUODs6/LILZxwuiTNCbI+CEm/2uH6LKt7ug2eB4ZubQq+uU6LGj7JltikUnm58ZvXCVqM4
JkEFqkFUxcrXSZBHkwJ6KBXmU1gl43qMMuileK1jk+Wj1DK6olgnEC/jZeaQaQ9U8ma3tia8SwjR
9YiHnPkk7+OWvMBz43Ga71fEUYNnqI/knB8huyi4wq0qaX7Jrls/2MJNEZr1Uv4jZF/nFpT1dkEL
w1Ir1pqHd7A576KSKYBvjF1pYvrGqZk3XGI+yH4FBEWoqcZJTjWrHq4tv6lb332avOrPXNmfuWN1
1AAfLtsyGr/4PkADrVA/hshptkPrNeuY2j7Zj+3t9OGKqdlaatWuPRP+KguV8GhWMb5GVWVu2qzr
rqOT9ddQ22JmZD7JHlYo+pY4JzzpyQOmGeeqSk7JqndguLsrnD/zUWP/fxtFEETxEfimpbw4zJKf
HVLild2OyVs7gIaGVfZktGlCYaFN4QoPCg3K62v4VXaCVmqfReeQfOGCfCBcUdjNQY7ZrPcvnjK+
y7GAcO1J13GOaptIv2L18xZM4ofuF91LXAX2c2mva6XxmiW3e1UwwjmZ85id1s7satVs5dTONaYN
sJKahwWj2eR7xz/30cda3idOWK/2EaXDtaZfjHlnVM27JVxLnrW4N06yFagNsaAGSw+lYLPkRb44
z/PlYDHPV2vr7/nEb/ELmwdBC4uzM5o4FoaIllI/Xkzu4GJGbSWLsi/NKy8p8wquAKLi6BW7RoTW
Ndf04DKW0VYOymmhhoFVHRCOv19l9c8FxWpP8hq9xOt6SkZreb9o0MTV9fX4JK/xlcLdu/MPNuef
+dcPlk1sAY+JiF5tu9MuwhL4A2Ck9wYu5ZcnjOlnaLzAocaIoaTyWHP16bOJgha1ioH4iNfMuhLW
dEgKn8CawiaoQCH5FDljs+wd13rzy2wb5B34B7D4ko0vgp6aEzzKN1ilZs+eO7POI+soW3KGU9UO
uEQ4vvIqrwMxL0bvm2M6VsFtC7bMCeTjznT6HdXA5UJPwuTcuYO+y0B1oYgYVIC/8zHyveCkqZ9y
xq2L0svkLNsVWSa3rtSDNnfJfntic5LH1bBSi7a7FEbNFiRNqs+pNsSqUrVxX8Nlfe/Fi5vp5efU
q/6275r2wYqSihgkOFFCQjWPUAXfHq8sr8V8MP0GkP4UljvZZ2gaAV+2Qa0bXCkALK4+QVjUHfAh
5ZicVQJ6oDCjOll9Z1yM+WDlVrfsrSZey75aS4wLMAnjguvQExsXfX/vqozWPEfak16zLljIy2F8
pnzhsyXfaEpqfkx2Yh3lQXE9Ql3ytOgqTgszGFcZu6PlfVI9tL+nk++1WIH+pxkG7W4gM7sz/fg7
z42fA7Ae4p7TdNSAvvENLrpnCn6xK3BV/2tuOxtNN5RfVocnZaBW30bbNhZZk1nPY5h4D5Pi2MfY
qLV9BE9pllUHTyAX9rEVoNOyVsZQO59hmrlrDRbmBrau86mQvIOSZL3jze7sYlh7D0VCkr0IQVIA
wDS2Fm5a716Qv1JiaD3qQx6/TGRXZXedhDHsuXwAbs6swPC9VdZl5v97kVEmOSYpQA4HgtOlhq1L
aOmrsmkMvg1jcAkwI6BRfrCv/DRVVDWdaVnXqvKPslto1CVgnVE/tFFafeSJDbZv6G0SzCBMycTc
rh50nTCik7WPqZvtIepB6awdCB7ohNZpOQafxhg++j2aPIXH6IUwfgVSh35oN9qKL8Yc3AzCz2pa
97FVfoTwWlloTPEqLAafrYupPaC3PKo+IY+OHeOp03TYxnN2W/SEgMbOiE8oZ5MXXi8HmeaGSd6t
J7fBg3ROjlPftuzJ8rw1qN4PYymClZxmUP1D3ZvIL/gGa0/jaH3I21ZFgk21HiBlmn9K++C2fvVZ
p/CoHBsLCJlZ7yb/k8x2T+yzrnmighKVN51KBY801AG7evxmdWo8LjRjfI6T0NiW5CaLTQhQG2yk
1hyxfAGhDx57ozahSVlD0zXnpqOEYYj7A8FVTeOTJ/uK6NTgJFrMLcvsujXr4WSn2KNywHURjlaf
eS8RNMaL5aVH2UoMc3qZmSfzkNv17aEosmYOW1BNRInesRDk6aOW+kVfM1U+XUX4kbne97KzlB8+
5o0kK7BUbVjouL0Yv8MZwcs06q032DHRLDCqkOYO3UMfDeJ5UoYRlFYFcmJudlQmP3pquAKZ3hDe
NlBr5hQsPISG759L3UW1hrSKB/k1GnoafVatEgPIgRxTwnLAiaeiSJNB3NiZkWg/Em9MjgklBWt+
LkmtxADF27G/mKrMvJQtdvJSBKYP1a9cxdeoz0iqOSxwIXIjDtO6YZ2z6X/XBIRcw7TQvA2G/SkK
Qq51/ZVv8fCQhpST82j9peP7Tl0Mrk2wHISxqo2RJzAsbkXDvEYeKN9AkClPmcgpaGhnX82Hv8f/
MfV+vdG03e/rZae8/DYsGuIFVa4/uS1xo6FMuq+OiiwEK8cZTOBWsCUQaoeXyFPCr3oAdBOQrvci
Kiq+UcKoF8Lj2sajYhYCm6gPCsZIC0O1cbrPIN6CnOo2oReyYh4ajBPnvp5qiCWfZWPd5SqB4bTj
c5jC35ntZjctkuePUdhf3aJKHgUlDM95ZmxCHhDsVltguZONEpnnnv3QDgSJUDG0R1+ve/c0lsgY
vLBfWSMJyBztx7VBJLFVQ73YortRrmHPd6hk3fRqJNidaUadkVvzxftUDgOONCCPrbmpeMqicovo
FeQPEtPOucruBlOlXVJmIdaDon7nHe8jyje6rRx1PesXZbneWQ7KLtlsiv5gUvH/ivfrtPX6xH0w
+1b7JCJ2wn3XetZzLTg5Yf2SDK6zKFSwzIgc+OG6Fq/bYvAe9LmJxk5sYRAnFKPSpDBB2Ss+mXAA
V9ErbPPgrIXE9RXrMy/Cd9UarZe6zvU1WrHioeYX8GL4s5LWEeGyqxXrxSU5cTbL+DXta3xzm35Y
K8I4tpbTPuPS0D3nAGoQ+MbJYZw1oNCkgt2UwtmWo3Je3ERLwQLwSbZ6eMgrcJoJviDeEyLhco/O
DhsO5AF8buvhu9ZWbC/y7IuPJ/UDa3uWN7qrntvS0pdyRglVTini7w1Rq2Xtko/3J1QdjnD0Fa7X
wde6dRa9Mp0xDz76Am64E2sharGk3VuGn330eCr1vIZeW8cGKV2G5BD4RXx0qQVklp+zMcQocPEj
PgL0K1hMGhKXosMNueJjHumUuTmmoZxjlJ37oeQ1w/ffetEDTLSMqiyfcOSIt5mhKCev134f1LS6
WjA5dvf+BuVlag7NbgSxTQXCMHwqU3Fp0Tj/wktrhT9p+j2HgM5mHrETVZfJumvZJ6qD2h/wG1DX
qp7Z16bU/YUOuOWbU+rrWLfGX0bg70eiMV/A+oulOgbe0bLiYKEkol2olFe/RQYWYaB5xqVsitC2
N2hWyNLNo3oCkSPMfGuNPk28kbgtVo7muNtxHrV1Aka2WVUHOcpiiLpl/EFBLHvibdI1+Gdl8iTv
VLbUIBRYNCPTGV9G/ATkNbqh51u/LOxLOwxfEXS1v3x3Z6pN/ZNkcIY9m1a+2pTTPNSjmZ8yjeC+
FWb5ZiTO+6Qil1yOoVV8TVyxpUav+ZVV1q4n0PIlDgOxzCMxPSV6RFG3kjX7vAzHE7YOBYCPVn81
5lStS7HqT7tdsv5rfvEI+JHZiYqNd+ogJvAKPnHUxKcU324GyA2PlocCWI+dtVXze0TG3+0V+Mwp
mr5d5YBeh1ZTE9ManZgUyewQJg9y6N609QhRlQu37B/X5ClVFVrlKVteH8VZzIcazclKE9iYwpws
zsSXkLDJYa12k3+MROzpWLEzR45S1fLqsZ1ohl3h8i6+HawiYHXUN+uqT9GrzgM9/sCwC2v9E2CW
v2tlU8SxC4UQweo8RbUmEzym35F80aIDGXGBfc98OgbafDrl9abwu/NtpOr86NB1fhWu5ek/5ofu
ZSTA8uSZ9ToiOvI+qUZ+IqeIpGxuRk1Qbw2Dh4Pmd8G72urYk1n4xMpR3tTVYira/iRHSapD7lLU
Z2usquf5lkOjKW/yllE7NQvZlLfsyX6tZDNgeXO7pWxCh9hYZuVs+Q6q+7ohWhVQjgWkTMXO4U+f
POsdf9pbvQDaL9v3g7zu3pRn9z4WLNvaa05keExgAq9NmVEQbnTuYxs47qNLLVdqF9Px3m8Og77I
UjQTcgb7W/cxnVWJDZFYMlT/uRTLdKgYdtcv5LxhbxokZXk+J9hLtO5JzGeaG/8+k31slX6P/jXv
v40iSnBv9yvS4ORDc00SPCqagXpCSERUyLqeidm1PDXNiVWHPL1NkHNJ5umL0O3q26WyT8jr5ek/
LiJdAqhbs2DWh05GoYAitlGHUDfDuPVxyoKAmg2NZaVAplPlHsnHPwNj4gRnyueXctq930tgzPK8
QG5PqBrHnfkujamfUBX3h/s8JdajfR2NH4NlObvG99S1U6vDXk/wusCKA2Ns2cYSb9xHauGbD/dx
XMsYl1Nl523+ra1j14QuEBEo1KdFrF5yN5++BoUt8IHLG8w+o/5Z15oP2e/jNWGNuFfrlOazzEv1
IHjCi0B5zF0IanzYm5WobSw1qhBwOalHFVrdAHR2wmP0gMryNltewuLSuyTli2yQ++Oq3lLglgfQ
N+d7yoORoi1GwstTBWPZRefWc/B0rpJd9HVuEuRJPL5ZubLv+oTS1GB89Y2swZVAr57SMnkzy3L8
gJkAnXCNR6/62rwK3+lea78zONeTrnuVWuff57YBeDILpgtl2iC37UJf9waOtUEHKArJ0k9htM5R
j9LhJRIoNEOV3VMU+8MLS91g27ICX8lRpS7SUz153+RgWhkaS6QDuoS0XUYTVkhGcDHGDkWjiZuf
PGQtSW6crcZm0ylevLi17+PyzKnarWqm2NK3iYrxiRL5qzInuurFZXewOmIVCxwt2oNsO3OnPPur
z011SumJTLIQA6QP7AW9j2tEx6Zzgkvr9r8PlgMueIgxyPlrgIIBOFeVqy7uA8T3gktm5vGJz8vy
r355Tz8snkdYHRh08RMGW++PwieQPNcGyWqfSeuLHRbN1Gr9p+xH9lts0ihFuxcSMWdnMO/edTtz
qR663072yXv+mSu7/ro79scHza7+j7OzWLZc19b0EznCDN3JDAtzZceRaGbL9PT3s2aeXPvuOlWN
6igssCbalsb4odmZw5QosJkR67B8ga94hm4+Cl4jabq+KPadm8yH1OVRjlLqwkijkx6W3H0c37gg
4WXiJTfhB4eogNYp5cUefYSI8cnWVrGCoe2j12T90Hce1gb8UcAq8+nqMXofdf5Gudlla1nNfatY
Id5S7cENx++GFv/SZ2iT7EysJ64S55Ux/o0E463SlOgdLKN3sDvkDOUgvAJrbleVDrqB+bms0yV4
yOYoBw+hf65JR99d2yafxn9CNjeZhRnoaEePN6Wb7OWUrw/oA74xVWInNwlpYI3S3GmBwZPePpEO
YND/1VJoHzGGuTfAws0DL/F/n+fxOo315XOOfoAsBl35IPIRTAGBZnxVVH+0lwDogYbNBczGdpVP
KfeJvBTQFRURnzIIqyd51MrGacKsMNHbkJ3bPEj2R43e/hn/GCVPSDIy6kidAc391ySy+3FS7ISY
dBwKdkTHBHOhbSe8FwK8CjbWg1Wf5WHU5wEMKxpHLkhuGpAaQPs5HRg7iI78DyKfaEjsK8eI6Aj+
e5fB+9m6fryaw4jlQiYdZSbyvyclZReAgOooRypGuGn7Oj+YHg6BFQTVSp/RpDX784cM26P+t7tR
e6W//K0OETrVC6nNpqF/1KzSZFj2lZUcB3xlgu2nkluL7Yd8gdgiy3L5W33MgILRgFxO1kPqnPq7
9oE1hXGXRW3r4hybIXD7kLtXFzbKPnLqjN9OGPe8Sc17UgUwRjA0W362edyDV03ikHidp5IdhVP7
i1Enw/jZpqr2Fy+ZWgy0mUm2c1/F4jkFrTSfaWhFfFOc+vF6sql2zZz0rHiS58QOhNuu1fc4aQ2Q
98sBcB/3q873OlaoVbzIEewQvHAfU6q1RbJrHjBi36eU8XAI5hNLOUge+gGJRy12m/XnaqyeV3Gf
1X8tzj47Phds/+8hTdLgKgv8ZTN0bHwm8A2BCOqrD5wZteG5sPtbMFrDQfCYx7hxbqsK540IrLmX
NSep62s+O7o6XvVzsCpQ1X+b5IhRN1KQJFO5Gy2kiJOuVM6orEYY+XbjezpBpxyE3z4NfWav01Lx
z17baTtTa9KDjoDzqXGnYGsUbX1TTKvH7TDKXqepYtPcWe5bKobuqAgVfBQJEheYJkWQDdmprI5a
Hnkn3Q/oFJ35p1OO0PUxPpn4yalsjNXUim/FnFiMo9jBzAeT2rkmC4W7wCE12p/dGCTx0mmjflt6
VQNjwbdXjZ2ahyaAbB5EWHqa4+S+dErNpjXXjy3mrg4p7ZsXXRwLAyRZJDyN7y3SvZnrtFdZe7QH
Hubfo3IiATHNXLvmq29HFubDjFfTNL27iC8vSF1bO9MJ1GAJQQNIQlOH28/Z1Qwh0D4ncf7ZVjSp
sp6MNFvJaeSEohLjlrQ6n2h+Z9ZcDHnS7sswLBaPt+CpBmsDW3sxm2kMljbKFOew7baf71nYRn4r
CJ/+70/XD1gJNhmg+flty+HosD8+3WfT30/4+Q5i0yUlEgf27vGSOdsNgCosHz5fM3YcFHhyMnCf
r9pFir+GCvfnE8oJ6yj/8wkf31YUukj9zp/uMbduBax3+HRytJxffkL8VLafb7KfP2HWPn6/x9fS
l5DAk+HPp5Nnq451wBAdVNT8Rciziyz/Guu1dfic3iHtuBhqJV4Bw6uewR3NfFe1PJe2cJ9IlT03
uuN9QL5BYy/3AVhqfvVeaLi12Up2KXTPXHsTVgKtU1y5MVnPuU5ELpx87jJRQtYzNfWTohnfZKcs
KsAYhuWNj/F1B2m+JQCKxyKn93EoTm6Z/Pwc72nED3nms+B01ZUwFNZ61SzTng3Dqold7SkMCv0J
Da2TO7TKOZ5rY+X0hzDmq5Wdchj+Ss6C1XaIDiZD/DZEjgLTc9kpC73FPS3rnPIfbdinbjzbaa6P
Vxnjhpi/j63lPIc8qzUjXEHsMjvI6qCNzQVw86Mmzxpa5Iwqu0KO9O/7DfUe9IHm3mRTjODDDjGJ
Yvn5ftEM/12oaXOUI9I2Ds+O3jxeUzah7U4cdEhCsn3/eTPGRxJ04vGVAPYvt2o8+4UZXwfvjC9o
fmkUDQLrGERXeWSlWCGDJip3supYKUrulQ4CITLbePWv0V6iDvsatuPnBHKELHgFPx//vMJns52U
uNf/fYXPDtxj/7xKAQkF/XjWQ2qHRrIaZmugzIS2WXRsdEsxoNQHyZ7lPGLWWCQeyTq7pNvr6uJ5
WCUMatjeca+tVuRz7BcldINlZ+TDFwu3oYU2GOP3uGjPNZa4v72JXE0eDqwJO7LKLM3wyXN14FNq
+MMxtV+tEyhfwsxz0SMT+asOr2eVoa96h7rE1tQw1AtvV9vaYeccHaVz917u1vtB4Z9rFI60YWHl
pfk/uLjGE1CtUuAXOJcaS36MLLO97BkMb2Yc5eSSF3qXjadHq2N4i4EHwRpERc5P0PIr58uoaYn3
K1q6ERrLk2WVz+ls7Z4njflUoT+0jZpyH9VaRMzUC66qBx4EfLGCAGWXLhM9a89TY6tPsdq8ynY3
SIxVPNXtgbu7BqfSWOWlo3yAZ9U2nu7bJJI5fejPhS4Q3e2xt+bS0NaymR3isa8G9SW+W1PoQgOz
U0zIPA+e5YZlIkFIMr7pscc7+dg0ZQtHeT6cdFQrXEs79Br2wKhxrCK3K9fTmGevnk36TAyYI7iO
nb6WCrYKdgG+Q1Y7AeUqLtTfsjYprYtCuneWZ6L5Yj2hkr5EG5ln8Vy4+Q5kSfsiK31SblFubzFV
ZeIsnl7NIFIvssYnQYnYD+OTHJr2gAAFofo94QPlJWP/uedSwHjbLJuIWD2FMWjRUnVyA5crnAtl
25TB50LhugEobBH2k43xoP+nex5oi6k8+GMB3vhve2nNgYZOTbiRTm8JbivAqqv0vVNGHfl/nvyy
apTEPI3YDA4BIK131gBvqlXFN+jq05uwVnKQlnvp1Sg7/sfM4OoxfCZbYyUwn5K6Ful8xQclMPeO
GjfH3pncs+ydyH+DQwpeR9BVd8toL3WbZu+m5kbHqY2w0J1PKrqp2NhgLDbyJKtUFVC+EZsHHFaO
qPf7m2BmTMoilr48XoQPTzpb9shGAywh0VGkYKagrp9jwlpjIvS7SIwateUoWRd8wxvZ2Y+ufyXP
+KjJplr0wTJPRy6h+XSPlPZRay0yXkNJAhIh1FdFBDHbBGYiEOztY8gFIJh/a1bzHWUHYD/RTBM3
nfKWmJW1tf1p5swNyB4qPLI9YTczs9pbIO1dfmsc6FPanEbXBGZRQJd+2D6G2ElWqK9laJNqMXWd
QLbp7XoUovaeMs14kjJaoyVbvDYpWzP+lP0P4murx0xVnuzLvjO/4ZBrQ11XzWfREvVq0yg7G2pB
5i4Zgl2kOv41dIxi5WpJ9h7Zys/Mcaxf6XB/zIPp1V3BauVDWH0L+KpT7h6qDyt/mnBpGtLXCVur
lwg/iJeuwQkqcfIn2RQ3GLHC2gBZPXdWIqs2BeF0rOo5gXtjcurMHojo3Fuip/zSHj/nIh83R7WS
Fp9J+h0vy7BK5E+mfOSe6F7GLltVCDi/C8vVgF9ExkJWjdJy8GYVFdLdbfPOTgwrp2SAPjEPNjJ/
Q+IDBRQ/q5+gVj2aBzsLj3kxo6PnUTjuGWvoI8N2VIV17JU2XZiW0p9nfYqV2oT90rSn4SzbZAEU
YTinczHFrb3C0okh8xk90r0j2FV6ZF1XkWj97JZtshc5ONBTuX1UmzReYq7sXxoc9M5t4QzL0Zjc
b4TgDsHgT2/lhIFD4TfVFk5m9CUwJ7wlUvebAqF5leuTeYo6Lb7lpG+g9erOtzwe3zXMJwIyG4vQ
z3twjX10+yyc1j83LHSOkBkrd5G4XrLHQTrE65xxaeT8GRxEqC6ban5ObFhNC5tQ3aKy2obrX9bZ
XWyqjK8nsvLx1iBodph6oDySHYCf8o96QllJsgNaakB6QtScYBWMXvRDtUV0keyAua+dR/5/nCdn
Ma1h72p1dFUnqAJKQyLetxLvKbR678ltgI+42AfPLaNK0AeZnHYl+2Sb7babAQ/5q6ylVpLsmh7l
shATuHxp+80Nmd7hHM+TFT5G7RMuUpFu2U8hHitIaGZsTIzWftKLyb2nDjAX+mRLY1vKGp9Qf5UW
DaqNcRKvDQggZw1UtlvX8TKOk/pNK/I/R7INmpV4HodyCYYi+ur1vw27qL84pZ3vHQhua9nsB9HR
c4RJspe7FdYxSBlkffQ1ntQfUPa7e5iI4jIao7OQ45vcQCqicPqLZ6jZ3dfNX7Ld8kqfdUBlI1vD
dea51Um2c29t0c7MxD7GF/VLbJKcn9+O0ivpNkWCbSurvDvr77vre3dYF/O7QGHmWAnnz7vrWEot
e93fNEipxBXmkZWjXYnIFl+muLBWdjKoZ7/1qmNVIPbY91HyOnVAFAijFL9ggy+TdjCvwtCzlTAN
H6nLABOQ+eizyIQybu0uOXm2+Ge7HGuq5ltguuFr15lHLbX1L/5QoUOWJ+G50gT0eNUv1jq27O+D
nl79yNV+xkbxBCouezcCPlZfF8oxNqb+jDoFzFEzbD7Ayu8D1t4/Nb/8ijWX+arWSr7BMRl/oKhV
L32Adyaimf7XRAnWcihySDg6eWXzUsD+3nSmCA4qVPYr6lHDUtdGLuLR7BAfH31QbZPp7I3Y27HB
SKRY0Ps020z305h+tcroe5k1/nciCZcCgY5flT6tVW774cLrzoieFPFC2MjfwBhZQP3YmEVW//JC
9YaZmvhudNGvqQutnWJ7/UbFeeTZB7xXlM/IRRTPXV2xAR19DRtq2rrJrK8Qx3Z50WPuPo9ArjBY
eqlJGAOHubGInsI89q5lZIFino9g4jcrkeIL3brIiaxDFMb4BbxjrZOU5vHKvtGqkqdHb+vDS4rd
NlonDuJFpLsF8/znlEcb3+rjFDl/qBXaOh6idpO6nbKIlVS5+m6v44UNUC4JivpbF7+BP3a+p7Xw
l4iNa2d+MPtsIrS8rOcOMf7I4CF/i+0+Xgc1+wB7BKJSqj3yaknsfJ/MEkaGCL+UfdJtIjdW90pp
qU9ujIesHDF09osBB/M1ys1ghz6oC3jPrl8FHuhyAJJEOKPHFZCzpqm3uhLpfAXki4BiAq9rvjhg
sndKmpWbGiMYRyThG4r/+j41vX7tDqr11R7FKnLy8d2vB3Pn6viGyPZa/d4OUfohsHPbCuBHW82L
7K9plllfDZeIwpCqzrYSffoxpt9lXwLHecO+2Nhh2TK9j0azku2axUY1bjKdmNcQvhFQ3smXIL7j
YPkbbQ07VZa1FWJ1xl7iKI/KufrZJjvMsP4/hvSmZ8KnEObqX+cOIO0P6NjjaInEnyzqGJxyFZXG
P9ryrC+uvIl4Sx4BL6K/g9O5A38CF51t6+e/2vUWym0YtOd/tftBkZ8FiP8uscdlA2t52ff9e241
9b3KzfruouFz/NsE6725Y07zaCLLVhNEghWrsK3FQllblTjq3QO8ntetOSB40nnepjTM8uyx09vB
ih2OasvvSVrc3we2Vx6zIux2DSqfZwtT6W2blGQwFFz8ErSQb2HcoAng18FzpnUoxMYsRmNdvQAD
KK61bagbW+v8RZ5buMXLxoab/g6NBHamtp1fZZs88lPPOsAMusia4cUBUkZZWJ0bElJR2ufXR1tc
Z1gIZmq6CsdRfYYMHuC+XQNg9c2xYq8XLgFA93fZa6VttXIi7EFl1Ujc/lSOxfeiztTnxqzFBbHF
Uxr4qPbqcURG10p2smqaWr/Iy9h/9Eb9tDW9BIfuGn2uVhcrOcqdWL/UJut4FbYiwC+0ZkZrIk/Y
+/EprM32LTJrHNYN5JgdIoWT2Ym1rIo2+Qk3fry5WZfcsQr+sNoUkKhnGuvSrlp0Lzkpw62qIGOy
Uwv8XR3bap5qlyiwmUZnMavSJq0VnTse/rJPFkHf1muhh/XatrUpBQgtbqZlq9sABMk+j/zsKgvN
rJKVWtkY2hlF/miL2imDrRSEuIDawBnnwbJNHsHgrHeqIMH52eYrob9C7UVbgDwsp3WXDuRGZg2e
zBPZIYbUtE2p3zgPObtOCG5Q3qunG/7vKMXPOHR/xZX/WxeD+pbVs8898mfXtsCyGkX4CK1F27z0
Gvzd0iirNy0uI/IbVfcLLK9lGN5vo45f4pe8Vk2eUKP9KNrMQaGuy+5VUmBp+r/bu7nzX23ENnBc
EYvUCn9XVtDoFw88M5QMdVqbAAvOxWRoYCPjXwicj6i6jONRHn0WjqVlWy0RsKixd/PmImQdAutx
PoyN+qXTyRB/Gr3Jdl2Bpy/bHoP/jpO9n4OHWqvWqWr6OwU22haz1RG0kR2965qioB2oWvu4CaL3
MMm+RbbXXHlwR+/mnAVPm7fAdwZCw9mzPGWqGv1AyrBfykEpO1iQX7A9iMLyTBl5bEw9zCJrcIxX
Oza1VZaMzTXV9HSnqVUGfsGwT1WcppuwHrQnB5LYsodO8tFPzhNB9hnIz/KLpNXCh8ke+SxDQtOo
l9Ad2yez4QmSVZp60tCqPeQuPu1TpU7XMsxnm/oqeOt7dsnlF+452cm0SlIAcdMvCHCpyQp4a3oK
ZpqUJ6BCLmRdFkDyYhAOWJKPaAn+6ZFzyOFyzOMcWdcVFFv77mNszOweztLX2tAXpyGvrrIpnptA
IFjnuG+3skkWvamLK7GChTzns10e6bMm9qONEY+hf+dHGmz7mFDNiNNlSXN1w7w4yfHqFCkb35oa
gFiGt7UIbB2nKq4ObdF7hOBFeHYbw9iAmEtu6OK7KzYu43MxWi0JY6Oan7kl5kxGsHIFvDMzMbUj
ii2IGGSzWohWt8lGNsZa7laPQzdAodknmjYe1VEHgqaxny4C0Tx3fQoS3PQJVmdqtlVFjzDiUJr7
MaurfT5HJmMUGTeTV6e3UpGhbD14MdUiW9pqU33BRzhEJ5TQYocwKWzOnKXyuPXnTdQCYOG66yuk
xvzC2TruuLBmwEdXKdGBDTh+b3PVCYW/gC+hnOI0697+DhMO6EJ3gDFThMafYX5j+5iWMcxjNtku
Z7PnYeBa/jmMVYgNTmBKT0nb1lsldUnuJ6P+HNl2fQ+5g9ttaFVLX4cU0KFIcKi9VH927FzfFYEF
k38e7GJu85xD7ZmHmmVWLDWwbjs5VFPb9CAU4Nqyajothpdepe96h5QQskHqcxairGl5VvJWBux6
xKTbX9qYxTA/v/YtmZCSCFvtp5J3rLlShLaJVSxcwlzxIqi3bDMwXQVPs26SrLorSmMuGwHVvI47
NJpERuiQJMA3SOTnIhTELWJ3F9SF+5v83Ks/xNVHmVnl0lEq88kAJbdp0VE923Fi7MWYGTssGLqL
nBGpnxxRLh/V7G4Iv9UFq1OeXXPs+DFjlYHemWc0O69cjrNIoQksai/3OP9tF/SvNjJi1SHMCG1P
1i6EpBgX5pDjsDNm6wz9IVS6FaPM7lFbFq+VqF6L3tAvo9/lr7zLAnCjRURm7pyUAqk716gPstcR
TYx+p9XtZC9Zjwp1J9/Gn5NzCcNam4ZY99CICxiaCvy7kX64kXqyZtcV22F7Evjel9y0Z7nRSFy8
uAGY2Wk+2/MWQlhSdYvGcNpf08YPlPJXnabDwjSQxFLL/gNqh3fylfpP0YpmXKdFaiz+1fGvql03
7LYgR8r2KSrQDvGwEMwm0zuFLWFoxNfZtMYWO/wqGn6yIkOQeeh/o3z4hqF4+MXL0AmGV9Rf43Sw
dg28HLgubnnNSAivkNm2t7Y5ekseb3ztcyEgGBxtzUVHbjCwF5eNBa6oGEuPCZlpy+f5NUWLyAzM
U980/osf9POForcYM1LNOq9e18LC8mIejEuAvZ0ME7mNuRoKDx1nzJAfUzmlJy6hIl7lqRO74icE
j5bOPNRuRb9k6RNtUvYT8CKDKVmVKRvPwlAG411k3H6aFfuGIVwASR5wfogQHbBWZTL2v9RSe87J
Mn7zO7tZ6I7tveFgNi7x3M2eVaFGa4Snj17moBMYjmi2xlOxH0DioHyiKcWyrbsDSw0XPDu9mmOm
W8Vy01WR+PlzNhcjmQUyDXfZovrByXOmvUrXOQxt76xrhTXh2w19WrX9bAVEqFdXsr8eiQgXHXrF
jfDPMXH5ZWUO7iIP1ZfEgX1lI8mwHUk/bWw/r5dSWUgKB8UzAbYtytk6HlirOjX4q6T6m2Py8dxE
v8qaSggd5PULnqrNTUNz+FAXeb0Kcsf6GLvip5NZ2b30GuWCPDRJb6vnOsLnYY5G3skmN9+zUPy0
+M4+eLgIvC+BBcSGiJYoNt9wm+8vBSSmdeS6IIk9B8tMrW/2dQDd2kdvcsQtCIMhdTpxtXzVJm6Q
+IDgeNd2wcb2QFii9xb99PhhjFrRdokWKzsCgN/HGmHzzESAvEIP/Q+XBYXIXC+dd3M0/S1WJ/nW
rkpxD+3ynPqjjg2Zwda/zn6oLcouBJ3DmxNX914J4/0wRPYREW8UIefCSq9B+a2owjZYBD180SLq
fvf6RjXU7RBV3pew8Pt1a6j10WUDcQ14i8tYsMgyUHDY4LptXutJBMueWCRsoSpGKdoLk0UrEgfa
p3o1NDF902aLVcRT8oXvlCX/qHFTqO57iNbud9eNUFbpIZzxQIm3do0yiq9a/btnA9eqzbD7EVjj
tg4qEnfCeOly04Olp9wDO9+1JmILo4PoyJjoy7bFZLrPQneboEl+LIZm2NmucvCnIl9ro3ec0qZb
qAQ9CMSIYdNFhr0pfPEldPIWh3c3WjT5GH1Hl+nmWpXzq+TiQcoZD1hk0Dee0rYHpF8PHvzmCwNm
M3MYCpd8BJeeAAMZgjC+ywKBMu2oJKjSz02JoiArlrnWmtyOdu6dUTurffllcMtbZedE44v6Bfp4
ekXYWX0tFO0NlULnosdlcx6t+tbHQHnKLI6PkfcrVkV+UhGd8OJh3AcO6irA+wvzpFx8AVMxtLOP
HlTGFmw60kxzVRnt6xzZerL1rr8Iu4W4rgBqM5U4WtWqCI+6J85aK1w062fE4QxMDD2OWCL8TMoQ
jNSIfIFslwVkLPD0coise2HzlUV/jor2+DrgpnSt0vi11YrmQqCVK2nqyfD1Tfemunm8gGSRbeuo
++mSCbljE2ych8GB2miG0ZLVRnHi6C47EY3v7/giAFeeku+E9RnRa9a496KkXDzqke4Mi7HRU0B1
ebcuB7d6q4xYrLHBLLeyahs2jx9PQ182mOC/eeW47FtooETZjPz4OHTYtR59E6bfcgZVHJPAfCIV
rCzDHtvF0DvkzXirxti6uhmo1r5dm57xk31dtVDj9ntvWt1tajPSTgUyn3X0MdVch7GiL0cRN797
87l3HVR+ktA7VaSZFqhQdashgTwjYqzII0X4O6zxCDhxOd8ylDxv+XxEGvqW6WkFiZMm2dkVEKX6
nnulrKq6mV0Urf6egOopcDp7qRO14xmELJSsOlEwnUeXYBnPuRcwn/1TJoolNAj7pSzUbBEBEyBx
PvzTTW6aq2li8NQN7W//zUxOjpAdHo+HvTHy6n896xyUssco/V35pXsYKrQfXYG/DaybbBeZMKzg
Z8JMrtEmY8s9bozSqK6TWzuQLVVBDCe4eW1V7AqW6sfcJS8XcvnveIaQnCuQUkDwcLoiylys/ShS
n8SUOMvU7NWXMr3XNQvQ2a733nVxvOtMHOHjwGuvYzQnX7y0/tD9/KxWXOlJOuC2DpyJKJextB0j
uxnCMnfCn9QdWGmczAs9RR3cqfaazWyAu+dHRl+RmWZdCmt5rau1/csts2dtxCaoKVQV2xpl3Vtx
+Ztd3iXkXvgRdLzDPkwKJJoisavH9uJyKW0T3e23g+WON/QtgxUa0Pq7SoJSt7P4d26fyWQBHedi
vtlD63w4ITqnVac1TySYxKZK2wKsSw02mjAWa67mVjSmWOaNk3yvimEZFnX6Sw1rTBDyKH21gQZu
OqRPjtNkoNJigeUNvV4jpz+e9dZ0X1zP07hlb4hyVd+i0ILe6arVwTd7Bzxh/0sLEm6UrgMU32ps
gPAiPiJFHK+J3IyXzLPLRWdZ32OtDF6gIo47DeHULaKn3it7dKQi8+AHMhYACPNsfBozs4f2U6ub
Ou/EO7qoBzkistsJ1hrxOb1viq0Ymp3qBOkeTQh7r5F/OPFbJqT+WvuK9IS3ihDyX4uBoPuoR+Mp
J+y7GCLPf7FMk3BQPRxm7ElvoBBcDaAFhzY9RwD1YNTU7bq2sKkO+C5XNo6fex4uypuIp3Dhdi7p
77m3ES6OM5b5oqqzFqlfsChqeZDWQCoMs+v3QhC9nlwt//BS51cP0vRWebF5K4zwJ2btOQRob1GC
o17C40NhwVPtPSZS43bokvwp0OfIdSGaHzbiWVkktF/scn5VauS8Vkg/rTUt+XDHulyR9/Ru2VyA
WUZJldzRzrcVXUHfo9FWUw1mKfRr7yYHep4NND8mif3ZViqDTfSXG8s8ixyWEle6uY+5H5OlNuY6
4jp0PcFmJQjXblHmZyVoMCCYUoSfOiM9gbr46gCYPEeGtS7C5hkJ6mipT/pparyjmRHHdTxXO5eY
ui+nMdRWVtsOOy9t9D0+JOO1nItol4+EXEAZRLsy8KKVaQv93R7R06+H4TdkuCns2bEja/VaE29f
NK1XrHsEkrhdpsF0IIOwDE3FwiiqNHbqCIgtrWyNWE3g7PxEyZf85bletfRL6OnIwLiYwBhqOZ4m
yKrLzCAdHdvGsOqthAi9OjpQ6oToFkkrnhELynay7bOAFfafIY2r9+ve6Y0Fq5GzSarg3W16gi2O
Gb3NapSrLrOMW+KF3iaEnO1n1paM1HSCYJTvAgvHm16vUPyJ2nNfG9kzigqsq3HZA3tlDnvZpmVA
X1CXBQ6quDe2As4vTScMNc12ZO5TYLBKxm3im6oo4yE0i+kAHptvxyeDEUHqPwmwRywEky9KQ9qh
h4S77hBg3mXV4N5VDE1VR+/Y9OA0D++VWGnEHieMxDINsugEZjjfRxMBCxeYx6pyJn1lhJ6PuEv/
FBAN9yybFP4UK/a5BaHow1e7K0VQ3FlLz2xnbCMmm1VTAHr31cYIAHPDkEVe2tavuHwRRE/MF/4/
NhidJQrv+c0Vs5OyeHUgI9+IfGaPoiIvvapQCFuP8yjZEVeNf2nLH7KCtau6JmGarBynnm4oTHkL
Q2sHsizGdHu0qZa91VPXBP/KENnBbsG8WkAk55ayj5OlamHg3iqiPg2eU52ESP8cpUgtoNCNDCOi
14CU5ZjHIXci/lep2m1SnoTn2sLPWFGtcptpng+rkoK/gbcXrUP8Pp/OVm3zAMjie1spCZc/t0VW
sA4euCh0Y2wChaS2nLtsa92CQGODbGns6myTGp8kHVFdUH/bSc3zVVGNF4Ec0E1F2WBp+GFwD3nX
W0JzKdnCHtX8YLq5gIlOXHRNr63QFTR5TPvm0Sv1bNvG5kcXdsk57H4SBK8vqRjLjef6qMVEOBA1
PqKb8ghNZWRy5OFn0TqXoRpGQqfYjwy2amM04aBXraQfPqooXy3sLRaWqbRv3O+1ZRv7wXPl1ji1
xbV/tVX+FFGCaE+UHG2BG7EuLB4tc1UWPaIesCC9YigWsksfiFvn/UrpU/1mNE+RFGdS7RR7Hr7g
h3aTSjhuDyuM9MUEqYRdrz6H+jBwkwJLsqhCjWVBaIuNFqjGQ8CpbgX2q4OOvtAs4STH9fhaoRdt
n5ICHYEyDtKVcDTz0Ebw9T3AXC9aaDdPbKcX6pAVLyg/roFJKvd5oe6LRns3Uq861VnkP6pWmWXL
eOzjDQIueKzk3aCssWtVtikw3afGLH5AnQAjlvf9gWstWvRkqu5WkYCX89Jpa3k+gKtaeQvxtnrq
x2xpirp5Ccaxfiky91YiJnwpA6V+8YzeWnbjKLjDUnVdzd+SoohXfutfrKLsz105+pcce3n0OeP3
IIvrfaSGJcSNIHm3E2KTxCGjnexN4FGDkSdVJnt9BeOqPFGeVddUn3h+7GTz4HT5KQ0LkE1sNAFI
TiHiDWQwLaNJV/Ah7FcrTRDw1tEOh1Flv2YNsW+AZurKnavWqGrbsuDxriSO9ZrBUgISqqVrea7u
dcEWhW+xfpwrQA7ztDdQ+GUwK7xmU0x+gE4aUyXd/7B2Xkty60qU/SJG0JvX8ra93HlhSLo69N7z
62cBJTX79EjXxIweEEBmAix1V5MEcufeYwRpO/VfcqgjUrmFmV/dyeB8AJNuQjt686pBknN0E5b7
29xx9DcQ/qh7GWxQTLGpQ9e/eVO76TYOZfYHGaxGA6CnXqRh5XXnUFmbbZvswY0eLMfr7/tgcnZZ
NJcXNzkXnNC9oPbVa+rwIippXrJ6/Eh+zrsWMAscYHiAXd8Yh/uuTY+UtHtnx1BgY5G2VvtazVRm
3Uy9MSR3JkgFXy31COrS3DyTHTm5A/raMj6vo3TD/jlCsB11EycfeMWLyBOrcYpAHbmLTBu/56XV
fy3LUEcY3bDuqUuPDxG8US3psIfOSj50KlJhtpfrJ87U+3XsjcGnmqPjnQHPwU56tQbZj7ZKURcR
3sIE0tcU/UMQucbH7mtTZcFBDwtIyweO7eLMrjeNUtV70Mw8t9xgnk4eMhXWNracX91UdE0tq/T1
m4A3XTPTyl0iqr0C6wlx2+CjzX+PouVpo0AD9NHg2/bopwgRiZFiDeZ9HExPchTPeXFXgc6TIzBW
1sVAoWcVSd7zGpIndxzhOxerItBp7AS71ia2FeN+8tWfjakcHYWCwMXMC395Sn3AlCJosacmnIvh
FNnrd44iiNVV5WfTfgmWIZxHsNex4Zp/vZzfs2G0ak37gDDBjvru6Ys72/5mbr3hMmm5elV1jrs6
HeBgzB45nCCbiISikGwqISske6lhCR4MhGFnB0UhadNee2khksw98rTvHDJYemHtRfRDrCynofkb
wKMAkcV2BkR9W7XhbBnYE0mpbgWSeZNMc34qmuhnQ21gfuLkOz/J3uJY4hbHu7j/ImRZHrgZhPdy
/WWeHC4xy5X+i5B3Sy1z//gp/3i15RMsIe+WbwLl18f/45WWZZaQd8ssIf/bz+OPy/z7K8lp8ueh
9RP6jmH0JE3Lx1iGf7zEH0MWx7sf+f++1PLfeLfU7z7pu5DfXe2d7f/jJ/3jUv/+k7pBWPN2aBSI
9k682kXiz1A2/2b8xpU0IbNycoS3WbdxZybF2/Ftwptpv72CNMqlbqv8p/jlqsunVgdUaLaL5+1K
/2m9/3R9NjNsvQcz5u18ueJt1fc/h7fW/9fr3q749n8ir95O84NVDf1u+d8un+qdbRm+/6B/nCId
bz76soT0pOJX/s4mHf+F7b8I+d+Xcr26A3JpfJ0UKzp3Si8YEgGbndPXRnqSaapOuvEgzdIie42c
sMTafh2fpbsmgXT0UmTZjCF4KozOXAeNRW1VaymPRZRCoNaOL+yCIbIVo7SkkrAH3yL8cs4cmfaJ
7Pvf0i/tPjxRu7mGEUvaZNOMsGXYJiCwFrL9C3TR95B6pPeVq6THwfUQfB6o83Xt5NbAUJleyxwG
UhFlJAlKctIbOQpwtkC93GzSrSfmjx4AFSdnHdQycqkyHKlzLnV1ewv0YZXcNFbkwpNsUV9SzEjs
sLMHh4mY6i5M0HJ14buxqJ8fqnuTQwPy9jHVPWI4RU51X2lpda9pnbEPzAroupzdG8108CuQDW9m
O6MHMDnvvkAuyIpyYmOXyBJZ7eOyllw6HIyGQ83gfFsvyqruEucptLy/LinD8nEYrzovFrcwc2aL
5ugHT61HipjRCwqEgP1NrB56ZErU3wjXdyr1V/M07C1+b2dAucElbISWvRS8l0Y5fXFX4EQ8xTNP
2dCBqnDLiqLTHKaPwjmWlRPeBp4WeaBhhL0EjgvBFYdXtxnSuExTnDlZk/Rot2/m3CKbqd4OaZaf
30+ctSk8drHy+G4tObQK+8pJt3XUGgut+hShtVkdgruoy4I72QPsFaDbWgd7H8gseW28i0PGDd6c
XGcqS0XoMvO2kNE/uW6Scm4amSfZzBydnVBGNk+yh2DadMyUbCWd2WuYHPqmGeQUnDCjoDgasVll
1Xsq8DLUxkKIx7pKv+sVRbuT1h4xuS2YWmMtHTevCJe9YVY58taDi4xdIsg42TulhNIDvMbP2MWb
aOEzIkM6B7b/cBpzYR5M3f262G3whDp8WnlBlsdX99KzXMxDwxBU3QCFifjUr5/rNswp1aPU0N3K
D2E5gc5PpM5g2HL9k2ysokCx/tYu1iGxsRbUhHBaKGIzkC0IX08o383poLxZwKxKDgzSIVVuC94m
vVmwHuF6VWBo2Ogwo59N0cRx2Z3lUPaW5p2NOj1oY9mIrRfH/7TAMu12DX30dgXUdjkbn3q8ZGwR
UUDWs4dQDfOH2MrZXcUISkgH520JGtSI1BZwpMNL654oBZjzlRyDPf1pdKzwBaEFdSftoMe80zJj
ia2lsKVcRs5dYt4Ny2CkGsNrj7OafFG6nExGacHkZsbJcwRA7eg6HBqofMM+Vb1xkBEUcHnsub3w
wREw9ryguq600xpIlQOFv4CT9AJO0k2Aesq5tEk9iq40tsIje0uMnNKMO2dEvmkJlebfDSMJUVlW
StX5zu/b6XH2rAezzYaXig33qTT1ejvVaf41MC1SSgCsODqbIHkTKSg18T9XFsDVpIJ+LW5bf6W0
01GCjSUKWTZt4/pry/Ky7WKTsOWcqrptBn5rLR03eLLv+fHecPnqvwE9B22fHGFe/HYL7KjibiIY
cxG48k9e5Xkndq5mvpJd2cDFbgEhaNC0v1lrSr3HSrd2xhIJ2amPDKeIIW+ETKxo5HS3aiMAlhwL
lHYzwhiaQ6iuzkGLbE7U3NUlvM+yJ5tyyqi2zU1QHX7z05G89tIAkANMzuZeBquGgRx0EsKJ2jrN
/ZinH2PfcyAfToGcKilqWK+2mFTWvXSEovcnezbmH9PXNZL+hWPL8tJ6ZXKF+z+5drWzaTyOPiH1
+mmSzrkaZvAkjVYeIaG9qLM7DSsZ0wwgqMl7ogyfewn1gWKtrG+baC+7aWf9cCO92L+xyUvFf5fw
gl9kX+HIdByNDKI70ztlohltDUbKZSx76ASjS2I3h/d2pfdOv7ONVuifFESf0HQXMbdVpVWO5RzZ
9BOlJ2vpqapJPZBV7i1bezDNsPzYct4cqgDZ7TQ0P3Dq0dpd+TEIchUF9QFcv1p81JCQv7cG+1nO
iEs3vdYlL42lyWmt3XGjMSm5Pod56J9lLxvKv6bAtXdyNEyVfw4aIMk83H+FxK+9xTYAM0UNx0d9
QngXx22yXEeu+O5yLdU6m7zNBCf+P+YtwT/nRioqFE60U8Oo2FezGTwqag0LfeWlnzm9+2KNpvY3
4tqeZZL6dYP4OXWS9ovXJ6R04j58CmOXe6YVK2e7tdPzu3U6SL/O4VDDd8OX+KKpjXMclJLzJ2gH
Vi3iOZcIeYnp2sEKuOtjoJdgEez6U5wo3jaFrWvlcFBOwjRLtvCOdZdONCTr3jaLTYZoqrZNalc5
LnY5YRnKMGnLS8M+zImHVts/lrTK+e0VlvlGTDqizbIH37IohEoRd3BgJd/LYaqW2Z2XpXcAbJNy
3eWoWQQhaluh0VIwNaLApRnRuIJUayBx/o+mQK8XvVcLbu+VdMWDBo+17JZBhgpsxbHaG6NfFfbW
GGJQbl7T7SIt0UTJQfgsm86EQAKt+0c5CioIcJaIQYQNRETO/CuCtybwjxry3lqVNxvSjsG1liRJ
VZvy2u4X41Yaoc4Mr5MkREpFkDT+OWaZs8Q0gnZJOuLYCA4qWD0YhErjA1whia+VH/oGJbpfg1+e
SqmUXU51FMUw4r5nBMU2hsphLW+Dy12xmGDGDYVjsd3uo8JhTj4H6eK2KptlqcWxTFuWWoILBJs4
r81y7uvt/Eyt/7hyybif5gS9GD1zAnKtlBSljt9V6waukrDTn0bhhBjDXXcayGwZOyq2dY4aoXdb
GH1FWiU6u7Ue3UtvVPIbyTNozOXQITN/ZwajEBJSn+tp21Mf04CkA7Ig5M7dwtj4nR0ec4QuLpkD
Cxd7ojLZyC7E4lOzcguQnZSh1rt2ysdmVRnqz9Cbf5kqe0MkOBgm9ipyyCk71UwjILxEKZ5cqo3v
/NbQXiaSnmsjccwjqCntJawdF7b7wEdxuoQqTDWHtS2yrxaSr0fLqL5Xs+qyXRU2MI0BILCuPs4i
DysbM9DMY9S23+WoEzlbGRtRuvPbWLHmMl325LpaodRHWLrS85gMFfXrvE9p/BzuzRrAjLT1GtWa
red7+7kqlLuSOt3t1PaozY1BuR6bTDvNskkbAE6FkBNcScMbl/AXcH2cgqz/2ZMhb6KNJPqcF2p9
AL1Tn3QVYslXtUEpOSiHRVScSYuEZ2lqpSphk5E6s9VcUPD/0ieUwbVN5Zwy6kCPkSx8M2PUyrNl
O8H5toD0LKvMOXTXm9ePMfUNifI5SNdWVP4glVo+k4GqnhUl/Ytcf38xxUhTrfEAZBIpKxFRVnr1
XETdBurz+UHGa9WMEPFIiZR0KpbdPOotR/diupzk+6kG4Ait79sF3DS7ZrlFbb9RluuBo5KVnXjF
WQaDIpiP+kSlkLw+ChHqcXJJS0Jc7fTGp66pjaujAI+VQyeAVHluqcqRw8pzmpVqJs41DxT10885
fa8ZVyWDZ9yvPOPTMoeX2PhB11H7C+G0jJz0WwYG574QDSlM7T7UM2s7CvXSxSYdmVmgk5Cg8iOH
spEhoRk9j6ATT4tJ9qgZHW0OZ5Z1yB26Jz+H8vf1crdInVpzf/TAuoqPIJvRMWFQz8P94Cvt2WLv
WcI2oLdnfawP9hBMB1drW+hpMaW6bVC1IseyK623OXK63ZBEBIpbNdtwBv/ctcVvJhQqNZ9JpBy0
ji2EbNI+8EFdiXGjKvrNSLnLT/cS+M42ixmd3Xk/J0u3aaT6XgOX/35pK/XcDG3PfyxbUvpyMCb4
G+EFSTcJijOftc4beNKaiHTaQfFZcz9Aiux8hNqsvjYxkoHOmOafc38qt25AeTlbbIiea3XlFKq2
8QQyHyno/GwJ5KbsSdsMEB1YsfDIpnjtySE0abg9K4WWZxAP3mI4qrwzX+Cl7h60MOsfdM3yN8OA
4s1is9UquDalv5emgaJLWGYFpasxueNRGmUTQwyxtwF0CJ7r7mFp7Oe49YsH0JkOW0WLIs6iqT0A
91ywim31mlmg2Sgx3cTQax5KstUfu4afUBNbSA4LJWbqf6mu9rv2bIrh0IJgpULYv0iv7YZfh8mb
7uRUELD3Wa1XD9LnmuW+M+30SfoipV2BwElfNE/zPgzID8Pw4tnKSwRT3gOAzeZc+CBSxSiD2uDW
67wUEQKtb47SMVpB/eDVbneASYv3ERG8OLpQOaqa2SF4QZiMBccW7LoAYMoSK1dHRK5KwvA2++YL
a+AYiqFtlSDwd94QwkOQBsW9bFQLaai5RUBXDhE0/uloygZqGlUNdktwLrxITgybMCmhnntdJRm1
4j4IdW87dCUCQa8OOcMaOLWLFQcyJlPZ2TBtH7mOfcw1VGMEOaXqJRXisvRKSWu5jBc3woUQXsrx
1LbVoTEpXg6TeV+Q/4flKegffEPn+yZ6RnKN0QC8J6f80xL7xSBOffgFyQDh6Mu2poIBMCmnxVtf
SanTjz14AiGgPQ5e6zxMoqEqFxXgmtOxVIuchzCznAdL8519OybOarGZmqJdqHA6S5OcKmOhsVm1
uR6CUWQ16dSCILpdZrEtl/F6Ko57uGnOXuj0RwqzKU5Py/mTzSv3JjM7ziPF0IWNirJ983HsleY5
MZ19oOozWJM+OKcgTNeRHJpOsk27oDlIb1SNX2NfpOpB53yo+PbKKLhVIL5nQ4hoBUtXjZbvoOWI
9nI4xxUoSi30rnKo1SA+lfxTboTdHU+q9DYJfRaYh2Fq2Mqo0rCUVV2D55fD3IGwU0dw26z42tpl
gdICdEDHpnTyPTdd45lkA3dyiAT+FdnQb0OI/w2OwHHtIPV9/y7WhCcALRZi8xSVd14fNxTveptW
nY1zLxrZk02EFNXZqUK/ggMdjwLcatUbSQvhJsOkbp4Mr40/DUnrxS9l3rWfSrX7oXXRznWq6rEc
VP2FsnTgkXXDm2IUGi8jaI9NYA3+Xnojk/0+qiUGAAyCJ5S/z4kPTCoRwTVniA+UgJ+kU86Pq++p
y25IWsIy/hLUCgzXIlopIfafIZZXLUvdpPypPcmG4ivVCp8Gqy+fKOacOUtSIbuc/SRduynb1dw0
IUZ9jW/7Ym+ElnWnO/oPP0OQbBy09H4ouFPyOgk7PmjE+0400jHmuX0MxuxDa1e/TGJCnrvltbbj
9S2+s4NTHM7XTlKUCvJ52Vua9je2KbP+U9wyLY75/hdKO27MNEjASvsw7kwmFcOi5lRvQh3GIBrZ
60vyJCs5fucGCxodwsi/SPttBTnlXdxiexNTwtWx4+/hh6ZWOi8ZXPjNlZYpsvf+0+QmZ0Mjr3Uw
Y/I5/3i9ZW0ZZ4SKta24q8DUjUbAenBhleZbm5Q7S3BLyzHUJhHgYQCNi20YDTSM3ozFxE4a5Zyl
qV0nPpXloDwCHLSe+yb/rhTWcJEjjlz1HXsza9PzvXlGOOQQJcV4yTtXQyWHSo3JjnX0TXP9Xtpk
0+cWJJeuXmzlsFRmsLtVPx85s+X739XhR9DQERVqWodWYJHvTG/qrknSeNSpRMFJEcyvLMrBNQCh
cK4DMOhBeC97ls7TptA62JH/6UBljNNj3/ok7facxdBQiBAt/bsZSCTJNbLCDSGHGHVuc4qNgiy1
obeFZWw9kTDwv6cIk5yzNi3Ozhg/RqaV7eNXk7RXdh2Wq/fdkYp2rPygb7Ol/03Q62rS9uclS9/7
tXpbBntATu5WG7z82qRRD9EClQYlNSaryO7DHzkwT4qI/uY389mAG+vTrBXtxtfc9L4oYBKE3E8/
THal3du8o23svivXlO57JB/a+RKawLN3dUgpkdM44+aNUXZlYwQA1PvW8IFrgdkG263Pl8U9QXHf
rTqfHxO6yV8XRwQ9LBpraF6qWfHE05bbMXSkckSlhHluivmLHMlmKE3xpRnqrd5MxZO0qRFEMPXs
8seNyUc0m1RttJU+U5igP9H3s2J068WWZa27mnrA6stCY/LN19Auv61KOdiJMrl4JdeQttyDW9ZP
x3gnbbwcRetKj9oDPCP3RTkh8YHM0lPv2eMV3sxrLEaUyVdPEyz8O0jT5o0cyoYz/B8A5WNOJwlL
G8u798l4y0nS1FJtvYfZoF/XEENTJzxOIMl8pBnHUr9PQceb5RzdtWIk7Xpom2feHU5y5KqzCUpR
n6q9g+TWShpvTaPq976OVJjRwTQnbeGgGnfmFK+arI63tqdUd1FpkZ2FmveQOppxx//bBfDsaB96
mwSK2pvhv6ZSW2eQoVDM3Zun3IyKr2FF4aoLKxVkR4qyTebKuZgwlJy8RjX3DociDz31kBsoWNRP
VhF9I8NV/+3EexQ1gh33mXrvUD330Hm6vS6qAJvddd6q4N380rXeSXptJYHxPp34iqM1ah9UsJDH
FImbjaHX9oWy+R9QKoQUUGhIegvT0iw2G472Q6F21JsTIe3KOJU9XNa/plG7+f+y3O+uKm3iE7Lv
0rcBSPlapC9b0XQi8yobio02MYDfy2KSEYE+abtOV/mFilhpk/PlkELQJ/Du1lGOlnWpksnhAtkX
lEudOmDlQmY5e6n6lGJR5y+o7L37hgzb1OTVodDV6C4fWqp/LcN+5DQI5SnPh1wJHdIVshjWX6PV
PQ8J32BlbNbWQI6TXf75xq/6hmpVdicv07d1ZVIqI5hVdcOikT3RyJBZsLN24tQ6mrO/Z72c7rmj
QXM9hv03ilVOFWWVnwLIjfbUl/eHKvJjZGzUbxbfsUPuOtDvFE7xcaQAae+587SVw2Zs+y1CTfle
Dv15iDeqZcRHOfR0QX6F0MV54lb5MYDJinIjqLcqVVWu6D+Da86hX6tUV/8wavnPYS3OW+XQSzwf
KrL+p1cOs4fS3E6B+qOfZw/mV1tFdSg1wfq2eQI6emAHY2solvCf2WRKr17lSDZZmAkiC/1HPBh5
th2do25z0M+xgUE5jGrceuJlncKYaiAJRKGZdJhIOdy8/KmZlCiJ6LS29G2pD3DPvrq9yjLKjVzx
tiyVtasp95Vti1TMuk/74mQlGTqByMVuZvDn31QLEgbd+0uZB2s7a2F06mo3fzYS4xsintm+DAJw
Ol1QXGXj+mN7Gdx7OZiaquo2i9NQAm1t1UgsjV01HCA0/OjnFcWEXq2vPN1R7loh50E2ILjPU9iW
LM14Yy+rPDBXgwv5ZNR2nBsQJmfBQNsf5x6lS9IX8ZdOh6PSttyv7RDwoEtKeOJ76jK6oe3hjCi8
r9AEfdXKvn42jSk58aqkbaF4Hr4mvB6nhvfV5KSOTG2pgoXVtSdzdn/IeewDeHxTdvI4UvFIPqIz
ee5G1o2STB2fTc3W/qKiFO1OICJHuXWUTcZWKHRKHlNiNymbqKLsU20rBMJzx4VpuJyda+nZG7kJ
dWMh15YHa81v1fsmidX7ovG/1FGgHeVINtIZJ/5qoDbuutgNXTcvXWnMFVKVauN9tGdjvtp+NK16
FVHBGZK5raeP7l4OM8X6gKrzGjVWNDEEbY2pxSE/NT28yF4yh1mzkt0gcJNmtbhUt2XTUmsgw5ny
JvBnF9m/ldnaHmyO83iJRRNwCpNvamP47BR2t5cO1Ld8pE+i4pNt5lQclnXY8LseQA/Jbihod2Ih
aiEeOJdbI5h8buNbUEfKTUPrC0IsgZmWqOgGPjeN7WfooDEKL7XCUTF6rrN+aIV2TwNcnqd6bBza
TNc/qL3/0wv1XXyaBpTheE9wV9TSBd9mJ9nXsWn+DcP+sYk7DvkgaWD76B/txike5EF+qlfzSg3y
8CyHgRaG20qFmsxNnA/NOKOPlMx/2b5b7tJ25PDRc+rPwl5U+vQXJbPQsvIVJr2zrkBInQp1jD6b
bgKZsde8dBMskFnU/5BmNxvCfWmMKys72OzRTjB3w9QseuY/h5MyDkK+EPetewsPgVuZFQ/OZc67
dW7RGvIC+WpZM/CcR4c6iH2dO8NFCYoBwXukrKxBu+/QMjcR88UmvYk6DhfZFHX+ooyBs0+a2Pav
0gY1CBgavaxXcgYgk4jjabFqlc/JQSP/UyL+itY3NUllOuyS12IufoHOvJJeK4q/FI3aHeZW06lq
EDOisCUTVNoRVXqvgbIKDEof+2K1X9nGJgnUlj0vNCUvIXVLEmOv1Im9K+Ezg+1a19RNELR/lyVH
+UpaoRNI3QuVFb/E3vm/IvveDT8dUgD+ZhMMGe8cbu5Q/LosI6OlSvxNOP6f6/9umcV2k49/nZFb
MKvwt8unicSniYQ8tIxePqsV6k+BmRsrTWmqDWcMxQMKY/mDI3rgCyhgsu+lRTZziIpcPdjOm1Av
bSf2Q4fblNcVxmrKuI353VbOlEubrtrfTZxlSZOZ9SGKF5bJMXIUxrs5tgJvpfFcvZbusNXkUM7L
yrQgnamaOzWgbJwyv767RCBCl08mr069r8MNf+73i8Nru/7ccOh4+ximKkTAlA1Czs5jxrFT53FQ
qluV+5g2nnkF93KSPlWYisGBqMOYeDsSQ+loy27Y1prnbfSY9/A1Ozh/1eAXatDOLYZf6r0Nec9F
rsJdoXtEzWbxg/1rj7C6XB03ObhRZ921VpHyfM1IgWqNCkQHZoO7eDatO9lzg9o4Bm37fIuTU4Ih
/Vfu5/Mh45/BwTczHP4kDm1jRCtbrCrjlqUELnRyyuJ0u6QGV0ZEVdZmENnGoe8CSvDK8iCHaJ0j
BGxRiiSHbgbVR909IxjgntGXcG7Nu6F0SFvvxdGunMIY5kGwf0Y8pCv0bepHNObqxygm52WWOhVf
w1TzY6ahzuStTQbzFGw36QBbhxzKODm3jXn3MDlgvs19t17ThO2+bKjF1lA9P5tF/7PxOuc88NJA
CTxMSxRT/XIIyfIKIQToOK24Keod3OVwTkAzWGlVsJErvOnKZWW09PgwiPCHhjTSrCIehfgmkphl
hiZ8G3sXSqY5ZBss1NLLIVM3tzFVqO7lFjV5AQwWdvjtjceSkwoxH9Zztt/UCfIanvK+Yta+cp6p
KuT9isZKSgUZZrJ+EPro2ikZy+gSUecK+7xxirN0F3DGeYgdyqrmsrJO5GztQ2AOT4oxUGUNK/LK
mPt2xwZq+ivhFIH60+mzHsCJwDek3dVpf7Pndj3f7EOmv7HL+Bk4yS3eTDvliqoilCwj9ElDVd3V
Ql03Tdget+UUnWahvTs4SAtoCOjtGiG2a7BxOfAXFW6kN4Ca9eLbCQ8oMbfKJ/tBVaJDJ2KRPnBP
buB/hMJ0fmzs3lg1Naw9cMEh42AZXw2tQx4j6CPozE1KXPVGX6Wxl9z1UZk+o7h0X8Em/gWYVb6z
g0aBYM0rv3hUMnN+VFLsh0Y7CX9UE7MrJZr1FepqBIQqRIAGt76ZAjuEoIhMfn3VaoWztAx4tgyW
MdIhh7IpHerY/QBFniAUnC9LoOwpgtK5GL4vy0uzXGSxDWH0V+d8Scdi3tVGE2i7arYpWlTYrm0Q
Iq3W3EcbXqOEy4qT6jJ2BnfxzIvTHQdI2er/mgWWKj4ZnrG5LSLXuwWZSf9JU4z6EBtxdLc0dgGK
epjWiwV6pOgOHku0EubIeuFIMjhK2xIie03pzmtf05TN4tAml2mcmgZ7q8+oOxQXuxllt6hBdsDe
tDFS8+2nMByO4rqy++rWyXAK/Kk/earzs5E2OZSOZfgmJK6UdPVm/LqMMvvm2kdWay29y+Q/ruWI
CyttGR7QbD5C7THvo9EJV7Wg0Gph9ocKwC03peIZ5zz0oN6SVFsJpFHXhPzOerIiDnv9elJRuWSO
WvBLmWb9LEOgH4hgVkKAKQhK6zCmjsPbY618GQbtSOUcbNxqOJL8Etzlwl7N1Q8jgakjikP9rmzN
UxN2u0HpT3FjFd/CzG14ShrKhyg2q83YKMODrVrR3oFb4+wiPbHu0qlE2k6H/L5tv2aNE38wSsV5
KCgkzqF7++CTj3kpgpN0yQbqByDNaoNuING8Vzw2jblCc/d7hVbwS4K4LcoVylqOLMSMXpyRPzI3
6TYT79obx1jZSpQ8B2HXPydjFm/czG/3aWb3z2pRxFfugB+lUzZj4P/l8rZ4kSPoOJx9Y1K7Gasc
C61ZzBWLeU74c7G5Sbs9B8HXqWtJ+M0F7zCCxKeHIRvMiRjCfLJ1Wn1fpbABRZEy8BD+pcQjhXG0
tIHY2QJfujiqpvyKzIsDxTKnAEoWkmUakweJtAJleF+1WfIgQVjC14iR9AVxfN+oqbqaWt46HKst
SRcm6gqsfvnkFGbxxLs0xRL5nO/lUDqMgjrhOHbupKmx+vqit87LLV5MChQhlxqw6UmnPk7Xg9l+
i72gO8sQMhnufTvb62WCprZrlZvkpdHMVeLwEpyUUW9BFZz6Ry9T7uM6UNgsAfy8Q7Ksv8uGhvy/
mlK04kPluTccahbQKKr3vq8Z/BD9Zl1ZISky8TBN9QRu4xjZHzGSjXQWImIJ+/e2qUeFb2wo7k2U
bWG7sBOyp3ahG9lOceaexzGs7tEoqdaotGbf/3NExhrjP9fotApNEqMIDlWSts/NpHz2+YyXQozq
vAsP8zBqa0Uxm2ejGNvnJP2sm2nyJC0WGiMoGVrDTvqiyXPuzBGepKBpH9NYB9ZcmXfsTVHmzvr+
28AjO7SU+HPreMau8YzoWCSqfddxM7AH1z/XPOZqynXpjrOnbN0SACSq7y50mDNiS3Orf5igXroN
9d7WP3S977wZLl4Z/Lu5OWd/Bzhvs1lvL7LxVJgPeOgWUDn+ssme2sF4wVGwTxYkFwDPKUNWV4VZ
cnMzdgJNGnfOIbON+TSXsGNLUvYOBSSeSc5Lr83KYeo7oPq5Hn1RK2MN6Wf4DeAkcLDI/aA7MRKJ
JRicpIfY1YjurEHR7xIYZChu4s/kkgXl9ua049Y52oH6KaSkgVSP/7FouEV49tztewRsNoU3Gy9V
aDZn0h/9Sg51yMEfoiZBpKdWurVhfNL0snuWvhqChUSpwjs50sqpXLt3c8St/AEOHPc8JUqyBgCA
vMhkT9e+mo01ckvhN8dwdrwpWZ/6toRVRIchy56U8GMpBMFEgJyZCGGSeoTRSc7k1Tr6NlfWLp8c
69MwDOW+T7ZhAPX3DGK4/ldUoXM4tZry0e6Hb7VVJ/dypOofm65VPwCp6x5Jrl3TtED5u/PJZOpp
sJZDPR+yPVBgewtO73NGffyxqu18BmWvzIcS1LWecjSkisYKRzinXntjBlMGm4FhJx2y0crUvsU5
EH6cIQ1bL/PThiQK8kddAwOEH+6cHBWt0e3YGddTcud1qs4dM9WeYGoe1knZuPzQ52DVOLUJHZcx
rks3KM52V1XurZv5ZXHWXIsjaKeEkVH53hmwc3PgViA1NAIDn3hKFcaALE7XDs+6LzTDMzP+nvr+
mqPH7u8s7h9MyKi+zBN/MKZRlQ+tl5SHfrA5I9Qy/c6IK3UTaiTs4ez+KidN7rGEheiHYw3ZKlTz
+kPeI7ReO36/qgMUwMkP9jCK8jfXTGZ9aBO7e+FMQmiNgW2X3roIA5I85nfpdIrAe+YHI12yQe78
I/rd3lWODLtx14Y7gDgTS0Nd/Nu1pLNSZvefa0UInpiG5l1NMVmuFesvQZqZG3ns1ltdirpR1P48
r3sz7kfFXWcdjEONeLdudbg/ZvhgDnBFWC+pFju7qs+TbSvetfu4hvpW4Q7ci6E6GvMdp9bkfRkp
Wqk/j8mjnCgXc6zyiILHwDMPPwJBFdVamXeWa6nG+PsrBR/KIOLRYwT+rQn01gI6GibRruubbiU9
Xl/9dMvhLUbNGu0IzuO4TI5LdhYB/EErbTK4jdZg3M66jbYZMFZygSn3V2HyBe25GmpThCwT3Vt0
9n8IO68muXGsTf+VL+Z6GUuCfmNnL9JnVrqyqqobhlzTe89fvw+R3SpJ09FzQxEHALOUhgTOeU0I
uFbRosOERJ7qaG+mGgAzblpv0/v5+K5PaE/9FW5LlHZlWLX/NvzLaHmRbM7p/TJahoMo+ubmaBsP
qtPt2DmZ2xg1+idj9L92VjV+RSTkQUGA6MUQkQm5ylRhblZsf9ppWsgRyCxu+s6FzekFBYD29pMe
acNSpwJ/YjWJ8qqqNPlJtltw4/2sC+X2X1laY9uVG39kfnHGV8Z560WF21FJVtsmn7qt0Nk52HWr
HLvOFesp7+snhM17dOXq4Wte6fONx/iDxNAW1eFFm7nTUwewBX0SFYzX/K6ZFXCPv4njoXZqjEJ9
8h20YHvT/HN8iFHUx/iP+Dy+m8d7NuPl9eUb+uv4j9f1uc5v4+Xf8+v4v7m+/Pur+e+3x3w9UEB5
0l3ze6C3/dcWFegpTvCHcRYw6UIE/81sR8pAfMU//dsQGfYBkduOBadp7lAPijae443v6LUhxVYp
n2yB5nE5xzEvHt9R5FkaP+IZRLtbfB4/OUa3I3vSLFIMV+5qI66qRZIq1l3Z6zYGHp1YyR55kB0f
TXlW1TpTfuvOo/bQBsOw+4iPWm+SKQvUR2yd0WVKY/FWdPWzQ1X1D/R2U8VGb6yd+t2AR81yQIZl
kxRuhbQfB/y0qqNsyjN5UHrK5b7R1Cih8EhSoGgVU3OSh7hwm1M4H2TTMwdzicRLs/qIVUZLHlu2
fWWKNrrhTws5T06RHWOBqiyczgp5f1t96yYdq7fKf84dMzx2va3d4mOExMmQWNhpqjiSsDcwzl2P
/EucpIfSbnFRT0Bzbd0M426025UjiV54czZU5Emf9e+y6XEI2d64Odste3zEHWR6dPAugFLaYb44
x6DdjBi7suAILWh+lrhCbhsfm8FFAhdYBsrHblUu/cGBUZCIs+y1wplnBUpsrenB9NgixDXvhllM
Nktd1d3XKBg/aegS/pHEVxslQ39hWeAjppkniKz+uk1Yt4gc2EGntu8Chlu/xXkuOCMBNW8x9R4r
X5S4hp1qByADNITd1LI4yNZAauQiz8pL3ZXD7VzhGbsyRcJ7NgAEgsMPayj1oZ6XMBNPVVYM+bbq
RpbMCOotKU4OJxPaVoYWFEo/evfFq/PlUIwGereFsvbVNDzEWj891GaE5CzCcrtBNd210wT1xhlw
jNUUf3hp4lnwscmCvYja4WV0Im3BBjDDh4HeqYx5omCAZ6ThgEtJyRPjxwETyD+b7I+ig+KW6NGj
BXSGBtU913a7ZC1C1STSuG3EPp44cxOePaJ3XbaKBp3/km7P6po5WGJS8GurqMVrocwe4nXsXii4
VXcG6BK8oZQOvmQQbLh4sygb2BGZ44h7eWBxf9FVDSlDH+2yWxzZAUMprjXI7fs8gZgSignZ7b+m
GGHZkzcMXj9CEyKdO1Unof1xGeqkGNvwZLxNrRGmXCZTm600DyPkCjDOKZ6E/gkp/tJXm0+5Kfyz
g5jnQobVWOCgYVivGqqW1PudDRbs4KZiEoorRcxwZTXbV3HlKqs2qtgj5ZmxmTotvTixn90OKVYn
GEMjgW0BRTnnICu3qo4Pm1m34yX1Owv2jWa/I9G8KQw//573zWteacOLYav9WhFRfcThrT/mTV6u
etE2T12ZeitK5OGu1sLphfwCMBq/gnzRa+NL4LTvClgTaIK0VN9kfZP2j0bWGE8q2Ck+3uklw5nn
GkzugxxUzl8ZOA/awg5RWhZZu1XUId6UBvp9cF+GZ71zjwrP3c+Wgw6mPgDOCUNcJ6Fkoks39M3n
coRCl9uJcz+gLHbXa+AARpDan0uSb7prF59Q3k92vu2H27oxm7e5ZCQH4NKLBu6YdYeqE+JRhOVL
S95165ML2FWz8GvjatrTjDjaxJUdHjD9hQSJmNUSsy/xZVD+KIUyfgNQyt0PvvhD4NrhTi9CfefU
nnrf+Gh7Izw2fQM/hICW8rXynQTcTS2uvo1tdd3ZWM4CdcjyOrpzZwVpefDGST2C/Uk34wyt+Ijd
zhxEpp2GL9Stx5wHBhpvsa0bBO0f1+G9sTBCxV6tLLLh4E82qcXfT2VbHoRhDAcVGsl/DlIbRaXs
7PfDwYxKrgKAMQAjhFSCCshMD7Xu7FeheV9UQ3eN3M+RoWOrnqRBdvRH70H22W5j3gdFp+6qDExq
D6UgWsZmYKy73NKoYc1tH5XZJbfmHNk3hrsGGo+Fs01LVP7GQmi7qaIkDZndZh2sUfGpJ/DfGFh2
7bWuQ2D/an+WLQRv22thOWSYs1isZUweZj0FvAq0M0YmXErGGk+8pprSHG4jzFeR+gcyFBNaoh3c
rRysBd4xM/6xFPY91fvokqguJjOBc5/qpX2fpWZzwFM7XMimbw/igpsiKbzOmT7XWn8YBEgXxY2n
XaMYxoZFh/oGABH5U2VfD8o9mafufrDL+OCYwl34nv+HUcTzkm/2sDYfrZK1SUPdbDGgoPws4ihZ
1V5Z8/oJRgCgBE92zYLFtqGsq2nl3LWBWlOxzbuLN9sVIBE7PrYtKMHRUNJX38e22bYRqrMs1AXg
ed8XXh1/wcXPX3SpgbFHj6Ra7NQCM4gIaIbdpU/IxeKF1Ub2fUvibz0OwA+hjWubpqxhYwA82FmZ
0O86Fr17v+NtdNT5HqFazc6Y+vgE/ZtbkTXEF6wWeSyyC7gfZzOT0i+mR+zNVNIjGLINtmOivTJo
r/gnxDAO+VHbCNk2gV1+M9RxX2SzCL9nwhhuJywO0mBcWJ1mP08W9rhhW7Gp9isY0iJeubVfvYJA
whlCzxEf1u3qtUgW7IX811G18iNSIslSjkpsON964mA7Mk9C8mXlJBmyqKLuzmbtVfymrQor1FJ5
cQIXUqRLdiIX3aPpK0t1PAbmuUuKEM+aITsILJS+6kX2zVTN6E3VgC+GkYOvrGZRd02SCaCshdRF
6ldnadcjEO23Lacs9IXa193FmWlkkkkrGbdgMTvk8LsHZ6bjylAf+6izJJ04uE5SPE5wFw+YTHeL
soq73QAmboM9knqJmzBEv0I7yxZIWYAp8wHlwmYbo0/ME9I3onWp92KhFKn1gByLWIyD5b13bXnB
BcLxFzxqrVnQllc9hVkMc6TMwk2m5zwpez1WAEcleLqKyIaY0dgn0lT6tPIhXLFObI+3Ztl5YtOY
CDI5lKX5GKJo48Saqh7UuMZnC5nRRSK88iQP6Vy8qXjnh1swznao1xhH2ammBuoj5MjWpYmZR+KA
CmkMPzonerqxFKTvR3Bg/Ixz4xp1rn4N8q48QzBE1fWvUD2fNShMesNo333Eh1gxllbdFRstjH10
ojHs3N0uxx0R7M5o3i4lL4zlaHusq/4PrZ7Q1h+C/Ht6rnun+a7EZrswnHJ8dKrJ5X9q9Ad2tu6q
b/IvrAAsXDQoIXdqFlAJg2Inmx8dtybFq9its9Nv8cFo1VWErvZKDvs45DkpDCO7yojhpIWzGkat
XQrDzdaDd1CF3z3IQ+Dw1nqiU/eyiVK5huIvSjxD3T0ofAsfkLnMtr7j4C4/z5Ix1DRhr2uRe5Dj
+gbiSzx5m9uEeVgugmxTT964krP6yugeqkp9wZI0P8rQ4OA129XRWU4Cu5fjNhLsCioUZ60nETdq
OFfqVU8yFll+7p7iTfFTf2NYun8graw9aBPyrnLEYNdfyG6pj7XqVPvKrPuN1+AVrObRvs4LU8fk
RXjnsoHv37rmEVUSJFzxEliZxixShTXhChnYak/e0nm1eLiEhW28BKEWHXswaMvCs5xXPai5FapV
xC47N19MD/uT1AmWTQ5iXtOceF+nunYEnxZuoyjqL3nTFGvURtUHsvXW0qjr6KUsQw19mRRdemt8
VzCE+Fp30b6IdZ1nmzNuQ2/y4JVwaANuzm42CnY3ZOMtD2H9ZHzzzMRZNpM73ZVxZz+HibUOiok4
+itbbUI31cz04S0TZKU7ZF09MhG4kOuUQObpYw4sLCiG4tIWU3XvBf1nOb1whLVKTWTZBdXrOExP
JJv1vesCNW+LoTvrtp2tA9x2n8xSM6GwZuHn2sI9Wm55qn4fdr31ByIHz6YV529hnpdLtdbEQzaM
/kZesWfrcbuijW7rWUl7zKcGK38qh8EE2q+Fn82gO4lYsIniihmoim8aFa/x6+w9o4vAebNCnc+j
t/SjngbGY9ADw+gT+63XgbIoqA/sDVSkH1U/YReJQMFUqBmGXtkNRednRnvHnaNdShQdqNZ2OWZf
PKcMMaDynGWlVWLnuzT7LkEsqe9xTSZfA4a6MbahgkW47B1idmgBkOyl7NVLSO021EK8/cw7xRXO
Cs1i/0sSrHn4a1/KVmsw7UrVoxnWyWVUjGymqg1PM8KsyMW+qq3xmb1+cfBFFKwlsOzXeDjHJRDt
13jBeuHv4nK8MhQVFcnU3KlJ5G9SVwuwoNej56DTlW0bo39ge1H83AulOFgC80vZm2uJwr5j5Ik0
97quwE19SE6TNhdxmvqLhHsYSpcc+h6Zgg/0h4xR76Qc/wP9oQxGcpAxCRCRHbVJXaAGHGrrCB27
OLSdnEmnjKxE4q10uLPXwsLypHhrcLx+qWYBfZKAKJzNQ5PvZrxpc1CNMlNgjK1xlmdiPkPQ/zIo
U3KQoY94nlnNtv8xS3ZQEP9zqteYP80SwfStmmpjJzQturRpbK9y6D4rs0BlXcbkwYfasBOFi6sV
JJ5LXXUtC1y4f/C8jGU3xR3/wx9TcAfbumXr3N3GyWt5HqTJZiau/BRUVM9a2RN4h9asQ2XVGXm1
qxC6XSRuHWC4Ob9CzCvIa8vr3GbPr2AUnb1KPY28k96699akwbTThuqbq38v8mj4YhaZvuRtSC+U
ls1DgEHYRmC3ewm02MQjrbbXSuqys9S67MVSO9g5pWh3w9zMzArp5dipDrIXMYcOKFPQH0c1zF7M
Nn13o946w+nOXoyIrTy/qkMT8LVRE161ntTiDQwf8kaBEZ0jxU0fYQ5dZNx08hyEBqThCUelN7sv
VqNrZS/Yvht3RR/+Od1LkRgLUVE/61byt9N9QC1v1pTfpiPCbtz5tiuWdqqDxtBDbxm7ZHtifWQv
4LTRp7p9dRE1em6qWrn6CYX01Ik+tXrgHEjxNHjaFPGngV3rRrVr0FJ8JgtXseqtGD0c5vQqOA8N
7uwD+tC7esQiSfHHbtUEhfkyhdYfRYI7RZncQ01miT2TMOBrLCIrPzu6MRyl0670451DfN+x4zD/
suj9EapKPAv7NPKAsFbtvkrKhwh1anULJ6D5qYl3TLvHKuqhbNX8HMQVDEPPTVe6YaCAOB/StH1P
kEvZj12JceDYROlFQ3F8Gdl2u5FNOU6dO9JRUESs9Ox2gWqoVq6egMLr9PFp8MgiRHr9igNhSYV8
NFegkeaEAoLbaHInp4GH2ovZJIvYjJtXQ7fUgzc4ylLO8n3RLlMTm2jZq76OyPu9kmgJj2mCkxoc
74bVe5SuxtorDnWoWivSmsGmS3iCozHQWfAY2YHZxu00R6i7BpB7BD9ElqSj+h8HdbrXZ5mcFWtv
Z9H0Fc93NMqWZB+jZ6eJQWbhlfo9rUHqeda3CBgCaWN7etQzbGiHwfDvDBM+G1IR4Vqx4dybVY5f
0US6mWo6+ojml567MKVBH2lLbBO2g1fYe7jb1rkO3XLljol4rYR5kS9khMEuhguJNRwP0kKdgBrk
XnSRZ1ZdflOUwKYQ+Eu8rBoXA3vcxVNSn7tBYcPZqWZ37Ky6P8qzNov+PLN7U7lTQ6DiDPgI/zYU
d/T+1tt2s66KVZCYjCmbxW2Q7lysrG5ls54P6FSK6FV2FjNcJA8XY+IkT7L4ZSvGZ5ZK2Ul24R+Q
rQT+FlvZyRIkuV2rDF3lkA6Uk4NY+FdM7MwVRk1Am0LY7DLmzWfk3deKKigX41J4i5eeqHcd1duF
HPExIQmRlnLtoQSl+ddFwpQ/xQkR+ZlfRsblrLhzjJUbY0cuO366Oi9oXMJILe7ZSrTPdeacwrED
CTK3HC19VtTQPcuWXeffvHTW5BjT7tnG0R2vyWI6mnOzAM+8KA2nBzrBTBXRmqXw3e7Q1lP3HHfB
uEzxydvLuWS8sZaMjGkn5w4qN+yxD4zt7W/QUBjxOlwT5FyHItem1dVkI3v72DOBPs7+eiUWnFVq
YaHY9cWLZ0W7SRX2u2Uo1ioB/AB5KCie4A9eb3FUOVYx+/mjOmTNg2OIzzIurxOONeqcbjNdrQzu
dddMzvvQGhp326a6BGHsni1hWqQhNDQEm3RY1QO2kqUT9FdYmP1Vmen5FY/JSXWBnP2Im8IMVhQu
TVZojJAdvqlhVpGhwDKH/EJVXIRdx0uGWcmdjKVGHC24Y5qrct9EgL81VvHr0hXjPqaw+dTn031T
9fgENeQCR7vuniwbMiIOAcd+bt1CAWomFZqzshXBV8PLPOnvZHP0omztJ8G48WIwiE7bWptMMnfU
wGsXxXyKefzGqLpgXsIQa2d2jwaut1g1UQAIZ8bhalO8Td3pkBW28tZwSzVTVuRsrXeIjPLtAhH5
1qTuDhO1/JmHRH2HQuzssEscjaCvI643qvZo9lkerMZrUJbaXcgy+06HJ+O0ZMgFN+2F2Q/VQ6Zk
7i4Yo2E7RMn4lIrhK6l/62tkcR9BL+FTXhjJxgF5cSCZHl6RwEVOxoqtr072YKlD+6URWPzanpWc
XQ1QQF2DelXs1LhDG6FeeKx7uM3RlAcv7o27OTED3H8O/nTqyqjelumG+jCaj3N/Y2rx0p23mizv
lxgSeEfy14az6m01XIWKYq/atLHPOHi37Hkifi1BUe46XbfB19DhmzWA0c4cIClys97JIBUt59Zt
BgFkE9fqFgNKXatWQ+9E1a3pAe9cczsbS2HhNTYpd+PhO+YuFTYN0fTgu2w4EVk5y5acQPVQXQ3z
VlVVijZlYdsuy6SurnKIxzNsP+WatdBRA34w54MvEN/ws9jdy6be+ck5UHcwnq9Q7knrVy8m6gv+
AuL8g8qf/Bb4cYxdUpg/qnBX1mqKxUCBKsve9qZgz27JPyduiB8SuZfHwC+VBT/85r0rkz+vKKiB
/HXFGt2srTtl6hqrULEztBhNi6ryXhFi/l5ZenUNYBJg9+i+yPCoq6RX0sndOvOowta3pgi1J3bb
E6bvwuSzJt6hj7sawHIfcKaqX7N0Jf8Nk2M/WDpbXuh0dl7AxU6Gn5u4WyoLilDWMh0njJZ6ozpG
CoTTzTifdrMVkDzUWmnjHcKYAgGUZiGDH2N0lHu3ZpGqyzAj7SidgTUx7rKGQlXEb3JhgtF8Hu1E
UAea4AH7ub/uq8Z5aaz5G5R/wljMPft9+MetBWhzV7PaWwVGm38ay7Th1uple99TwpXjed1GKcFd
CxenrrTjSeX13ZavbP6aIXrSzolbAwrMKi5i7D8Ror03fTteYG02fW5BkvIES5N7EccJ5VMftuIP
qUZ5JgUXb6qMtx422qxyvc3HuC7q02Vopfoyw5uvb7P+Os6HpHTIo/vF9zZFA0S2ZFz3Q1ik5cha
FP3l2zA3qcpLYb7KUR/hZmSBY4o83X10lAUJrMgGwCivJl+vVjsNvKuexZ+L3l8b3BrOST3gc9WO
4UMGlmcpLFCoYwWAoQ/y8l3TmhdML8PvmU41VLTcdV1tm7VawRbQ8A/CqTGVUszv+hjor245BmRw
0uFJ9PGwyorSuHZIwGxEHdWnVsAoEb0xEzr7bvWBl++CoV06hQtFj4IZFZY+qE+yu4YPijNM/71m
g7gtSQcjxZPH2MTl91Nr4aOjAePKlILceywwf8Nokk87bA4teLxXmHlyeESeZR93dbCs6j7fcZdC
drGOjFUw33DloWmiIri1Y7PKqoVewyT/1//87//3f78O/8f/nl9Jpfh59j9Zm17zMGvqf//Lcv71
P8UtvP/2738ZtsZqk/qwq6uusE3NUOn/+vkhBHT4739p/8thZdx7ONp+STRWN0PG/UkeTAdpRaHU
ez+vhpNi6ka/0nJtOGl5dK7drNl/jJVxtRDPfFHJ3Tsen4tZqhDPBvsJT5RkRwE5Wclmq5nirsJ8
h7ecXpAJ3kX3oqNs9bVnP0F7B29069VZWSJ5eZEduRigVpU5umYOQl1Gl6zbRi9efSd09s6UNCvZ
RGswW1ZOGh0Hoyhe2xWI6vQ11ikGJZOWLOUgNe66lUsqdG9k4XPmZOepGaqrZnjFzvXzbqHpOfRx
GcxKB7pa4B1li5Rqda00ZVxntRuvnDKtrrndff7nz0W+779/Lg4yn45jaMKxbfHr5zIWqKGQmm2+
NCjngKnL74ux6u57JX+WpvB6BqYom0xrIy3mo059kaPYTSRsptkR+Fr2vZg5M/JgdlqLp0/8HWhe
dc9HTjyK28OPUeacKfkRUn3LQJVXbZeFHw0vCboVk0e5QLbABkNGCV+CJmkfssmBzMsYX/Hqc2Qa
ZEWu//xmWPZ/fEltzRHC1R1NaI6uzl/in76kAtDj1LFV/DJVdbPRjDbdGKwN96Qxk+eozy+OEamf
MyelwNKaIfnsILoEbqIsZEfhGM9o63qP0I2jQ5e64zoeSmz2quYR81EsK6ckeOiaKNnfmsFcOpD1
A5WE7LZVIoxngqSFg/mjR9YYRvTc4x6rso+KgzwTim6fPubKWR8X/Wkw8+XryhEfcW8Azop0IN93
oBx3RTb6dzZM8/zWDnRsLHm3trLXmod8jEMgL7jNcOWMj+4kSjNriem8/1/uIkLMt4lfv66ubmu6
Kex58+zo1q+fUK1qNXrmkLs7JSw3faq6uAeh/+O4ECpJM7AvxRrtHHlVdywaF5J+lzevdi3COz3p
svvQjLJ7LcH9M+ldYy9jt0MH88MPCgxJ53EyhrhtSu6ia7ey2Y5Wdt8XwiGJmjSbUb645xUUdfOy
W0MJ8ZDBgKYcG3rWLIZKQZdZjzktQdSTInXqZWxrxdFNCngwP502CA7vosm7emoN2j3KeMf7xNzx
27SO01DG26HXw0seJWINbLS/j/hFrDBijJ/8jhQVu3TvRSl6KGbDpLwlQfBFUQGfK8I5ojc9PcHF
eqgMrdlNAKNIc7bxVZDrvMozuDLfuADKjD9CeYPIYdSkL4Y7Dc5tQlH6MDNTcKEf85sOWqFHGi5U
+DXms+DbZOVl/Jm0CsRkG5ElXy3tpWH2+PwKE9rvfBbbE1Lt8rSeQvcWlE2A5sah+cOMqf36S7Da
8ZwOTNZuEwBhlgc/3hnOqOwpbsYoWCu1vtScAAsASPRHJPC9Y6I03R35ZgjwtGTc8ivW0D+dAmpe
o8Y+HT7G5C6LtpVsW8L6Ehl+vfXyZh+qRfAcqG2xMsm9H/PJcM4u9eGlPie723Q2lEzMVx4x+Ybq
obHHkJv6qNdSr6ys8QbTl8j8wfOx6HOgcs5A/rFzybPWwI1kJ+Db6NJX8P1NbyqWRpWOi1GNsL+a
B+uNS5k1C9/BeDfHye3VM2jJPw9ZhgENe117yz51Eou6S9VzpAHLQ7Z9I8dZ2nd1bIKL3cTOacyw
Zh88K3h3e1gf8Wiy3ehq82oP6Li5uR6+V10O8chzEvAxhvJImelsdJ73TE6mW7jRgRrReFa8SvXX
Hd6RlDWBkbllcdEVeANI0mKdnU7lnYxlYDnRutSKC5mK575AO6JiB+qv2eKR2AHbuRsRKfbXhcmi
TcnARch5coo8c4MIIk3C/+bjWpODIHzCj2WdBAlvbAS2bG1MXrCyWS6vtUbw5EY1/gzLIb8zvcq6
1LawLmMEmu6fnxyG/vt9SdeFqhmupuqGBoPb+PW+NFRe2vi9bX4ePG+tzz4K2nwg89ay7efMRNzO
A5v2V7B0hmBVUR7/KSZHt6DD7uJcMVAbmWfLtjwLBmTl1Sml+DTpSAs27Ybsd8IW0orPVcBtTx66
IYvwy5DnyCqoKkI8jJJtv3JhFfndnZwj47chQIie0bPyUdSpNXWRmxl8Nh2j639+n+Ry4pf7t27Z
uuuYluNqwnDkMvGnJ6xZRrgbK1bxWTGibGmTFdrmZYG3KECmt85EwQ5du5fccdo78snoF8xxJ0Ip
US3M6ZJMinf1TeNbX1gjPrXsX1hO1AdTDOqnqCwWMh54ergjG1psZFPLsAgFwfFE1k4/GsFQ3S5b
agUL8kZNz5MZpJtEaD3GC0m4EY7vcO+N7U898kbxDIr9LZ76S6No83d/jJ11jzHQPkF38VOo5jeA
cYRW6S2Om3n7KSGfLIG+v43PiEvAsBsqEToOd2Hl5I9zXXJVZKGxkU1lbPILrNRdTL6rQHhZwPAO
unwftXnxiEE2FZam/j6Oirb+50/L+Y/1EM9am0KYyedlCsoYv36rq7LWHaqYwecuaHGC1vJPk1V7
91Fa2uc+r/pFY7b929AG4Ad814Kt7GjPaORssMTu38xuSLZOK8KtaaTNug5AuujgS+60+eBQWbuT
TXkmY4EpqNXY9iEScXZlvYOki8rPpsQL+YpYIHaxAzeXvlSLo6eN/bHALOO5Gc1LUEXTBVGi/NkV
5nfqHc1JtoI5SdkUQX0nm2kb9svKtft9Nc8sfbZq/qTbW9kbghtf62lVb3xXpIdghpyBgWyP3cwn
smbt+HbZ1H19BLUH1FJGZN/HqLIXyIg77BayGqWpNuq/cdO35vpeKizqY+Q2H3iOFbs4qkmmJCop
jFhlqB5389C68Xe2Bzmzdkf7ZCPlNi1MI7dPeWWcq9wc9+XcIXtlXGss+7988PKD/flnKshRmppq
66rBZk37fSHcI0Xd9a6vv4/Cr1a5VYCoNZX+doj5wqNG4r7kVWRt2FJEJ6t0rPt0QnjXRmBRtqiD
JxezM4CDsgWeTaW6de4Z4SKrwdWMPVJm8oBWVHZ2bO79fmMoLEbxHHdQnSLVMpw7lsT7f/5S/8et
Wpi6ytdZV2HC6rqu/baEjA2zdHQt0t5tzftUQ2o+NdxlfjoMPep88B01FnKTvUgRlz6BGulXRua5
1zIV+SZme4+REhqkZpZ7h9IJrYMKhGbXJdN08rqh2hRYM1+hn/WLXh+buyLUyMUbRb0DdA1KKJnW
jpd6ewP83kGeFWrU3c6yH2d/1/sR+xhHYS3+L4+0//jxC9O1hKMZjm668+b9t0caC7iJPftYvUdp
+j3LLqTnvdMQRdY5nLE8Ep9jijReoXhkrj5i8ixuHXHUMNi6TSjRqFnI02iaQcR6OW7kBeRg2YGS
zZz98O5Gitbjn1DvDoWBMhgDtFac/nSDf8tTdahnqaYxWffkQMEdQBgVAHrghon6Yksdkzlmh612
ug0B9XVr6vMQH82VBVqzIzKwdXat6vRJOKZxkGZDOBFnV181m52JiC4ELJryIMfmaXwbm4L3dxZm
GbQ7Xxk2fSRq6L5Oqy3aoTyBlHfeAzXBnt4BjEeGxGYTa74aje++W73dLGEuoC6i9c61ShBjFXMH
YkOkg/Mgu4Cs8S/F5CG6OXdkI2u8xhsxAzeD/NQO6pweoiOaik8GgMh//pnY8nfwyz3AYk3jAmy1
bQcQov57ZgDJykRDy/bdGkCOl3VI8gt3gXWk9PZLaXj9yqxraxfMTaUHw63qTXaSvTy6ce8lKzwW
pvmUscSU4dECO8XD7QtqoPZLq4H/cHJDXcpOV2DD4vFT4TD3Ovl90PdPuBOVZ7M07ZPph2LZoqz8
BZg7jCp9fJ3qAtQfrin7LPSLp0qpPskBnZLVC6sdm3vkHuO7wJ+SdeINyucmXMgBucjcVeEG451X
ZC4+8R6P/vnS+Ok9sQ+wnljF6LtBV3Ajk8RLJ7VI+/k9ny8yR1tVi+r7cT5A//kzVmVGdS8PSKX8
HJODP+YqUVffxn3ERIRSEmuKX671+/VLG1QQ20lB9fzRttVzACfkLdGxF4rLIdvntWK/9hG68bX9
1jVw6JJOrVBr8qw3u8QOHMoiC/gOXAkGI4icEYdeCTWhzqxrlw1oXidQQ1233HcFhT+EQhJ+JrqP
XTR0/wj6XDX2dyw8+uDFzZtHR4B9EXn94kIQOE1G4zwCZ9PXvYu4W4gb8ePoVx02d/geRUhXLFm4
gDAf2oscO0w4eCWV4sFaZayvUQyr8ilZyN7bIW+WhhtN9wkbx6M5aPpW/BBKkXonv8mffIisYKQ9
bbFivn6E5ITf5v/W/O1yLYy+VWkKayHnSpmVj+ulWI4d1AJLo9xu1l2f61ez0BoKHLysPp8Nc0z2
qoUrbmf/PC5HM3zjqtTYvBnjbkm4uzz1c+9Zby3j1kFuWju6EiEve515tDwrBh9wCuNiakSTDgli
Yi0GilqN7uUh9xrEDLwwXc5omlvs/3N2XstxI1G2/SJEwCXMK8p7WlHUC6IlUQnv/dffBbBn2E1N
qCOuHhBwVUWVATLP2XvtRpjTwc5mufB8Xjsv1KbF3xLrt4+HRnarXPWpXfXRqG+gGz2bjjve2+pU
r7S+q3fL5rIYMq31+s5JD11TTPfLPi1FHqxgelq2lv3F6B5ypxgvH7taEcHPb6O7zBDNncjefI1W
cZ2QaESpdfxKrNcb/UZ55yqa+TBowbUZ7eGrKC0DNQ30JhJS/nlWH3OlwVp5HdMCXT6OwVU0Gmm5
SuTVB2324KrK8FjLiGoDLcOd7KbhUS9H4zz7Dx23y0rqk2RAoXNBKci5Xa44mFG4OWnxo849Ai7/
eM90uXhUh7TdWFqvb5bN0Y3D+2wsV8vW+xljqa1MqSs7HMuUGCW1BMBedrU1fNM4hXrH6K/P9sRE
2nthWn19WA4si6RH9rl1hTGzrPrKW85ejjS2egmSonzQXODZZSP6S2w72tVvESQhIi2/JwDIUrCO
L3maZrsMnuJeqHnxTPTX/XLCt1CX9jGwayWERoevw23My+A4A7WncbhhgU2vmAG89zM0RjInJTbP
H2csp8kiI0XNalAmm6rDYLlyqCIERJMPYpjfs6Q6aRKIfJCymViNf8iy3thAaygha1LQsQc//W4A
0Clja/hJUBHCYiI1H7pJgsdJG2vvR+rItdex309J+M25lv3Doqm8uCvusiwdD9yPU4gVLy1OL0L6
BgCAdf73wp03P/YVqcnHOBsttyjcXC+gl/uVqL7VQg5IKxvunooQMypz+xao3JYXYsA0Jg92Wurn
ouddnooe4jPUxm+TM1uWNGW4piolPZMwEd1kkorye1U0WvkN3xDqo8DN8dK07SvWXCvJym8TIv+d
X0/FbtlM9GMx+MjDhrHcT6NZb5cHg4Rc5fjcXnpFAe/kx+Nm2R/U4b6JNPFcTGp3THpTrJen0Sr7
qiaUC/2sBx3Qwp1MhGXiFvSHV5MYY6+0l4CiabwnyP3bsl+TaLfRdy/BBsPXeDgF8+l6o6h7l8C+
zXJWoYqbWVu0fFFAXwyrUCB29sPrKBoQAKUXk7e26mNHPFtqa3tDU09fG1nHpD2F418ikvjWK/2n
EWV72iQSEabyK8cbGVHQuZXM2AOPNve2z9PqLZbpvTJ0xv0kwwzHtBjuMmTzKwwT/jaO9Zntq7T+
ftSbnLHeENQbP0q8Cn7izRVK5nuGhkOw4i3dxpmEkh+96oHqMsMqK+Xi95pyGWw4YLFenpZdH/uX
NbX3e/5TDDg/HTADQ9lMvNiuGiwSuqb45iQh2B5T8Z/HzEhQNLvKnZsX8p4ZjuMZWDjoxLLPkn12
FXpwT4vyHKlGfzIGzbypjRQ38kLiGcu2WXYtixShDTEtQ3ukFUkFu2XI4Kpa8NzHCG6RvsSoSNrw
GVKHfYu7kusVBy0/Hh6l8ZaXYfhcqHq1dsaUzCN3aC7DvCj0CLxDVu1VP2suqmOzmNeWg8tppWkU
K4GJb7Ps+3RemQzEXlpPmHa0c6Wr06l305IAnTp6mgba4BLxxVtIbkZj+m+dCELPBz1Fv1VOG4li
7P1BGPjKbZRonkAqfbJ1wLEajrQOYKXR7RWzuXvfhCpvnscaOoxnb0z8ds9NRoBBVfAziURaPZcY
BTcEgwU7R1rlc2aAs+SqbpMWw6ZemgSJOjnQy3kztG17H8CSXi2bTtuVRwaY0fsmREX3hC8R/dF8
cjpZ6kUv5M9Ef/LjSf0LKfiPCInm61CXvicrYT8llV6vc8cK7nH/5duoH9TLoJQDRf5RPSYjH1Ji
FSBWyPNZWare3uGwjfcq/w6WNjZXTHliLatRY5Ld/dS0oP/FT0OpkuRXxMjOi4lG+FKGY7CpCiTC
v5xMT9exlfALUCPLPfelvidmkR9AYVpfsjIzjoU/jnfzVtkUvFMyyJ5RASeeohkTEFM1fbaliSRa
KtVxOepqGcxFuPZI4jmqd0MP5c6dtssmXeNo11PQ20xjlj7DozK9tFXis5vXwU3XtV9cDLuXMEjz
fYHPZmMBpnyRuatR9itUqCwcdbvgrAdN/tBkXEGEBGwz77ZLszrhZl4uqN1LA+92Uwy1uluO8mWB
cp9UCfosnrLv1xUypS8mGL2b3Zv/eF1MgelmeYzRDludeEZL7eoHEsdypMklkV2xFV4lqMW1U6X1
C7j0F5xJfD+jfkXH2/3uTD5CrflBAu/JbggEUeHzgwIHpZZBrPHLFCTvD7KcfuVUhfNd9imACjuq
H+T8Sqke/POVEMHVL1klXyxFKm9p2f3jlXD17ifF8riWClSiczN+adEviypttv8xyZtrHfnSrH/v
ytNG003VonCGAOn3Ok+b+UWgqPgp7CgwAH+28UmvMv1Lqkevk4zqG+A//UtgxChY6+ppKBn69KO/
Xk7Ci02sMVLr94cEzXiMTFRFy+YsmNxBoTP44HgKZ1D6NWwSY788I4hIVBZFTJNuPjqG0S0mguZO
Y1Z+pPoTXvPcz/ZBQs4CozXAH2IKz9JNci+ImFLm4YC7NB1Ixkqsp+UMObzAfOsel+MBsSO8dnNd
tkKNW1E6qslxdIMvTu1aAFMMZuOqtfMrQ5mFhM4Zbyn2oHmzVrJoH8dRhN6ITTcpB/Carr1fNs3G
whlaNPopcMZHLsRfdMfKHuy4yx5iphwoMelkdAW/hZWM+PGGWXpajqIYaS9//gQ143PnYe6Euq4q
qNVYuITEp3JWZHM1KWunZ4Y3jDsKhJNB93biwuinwLEawrSjSytU82RVGV8q/q8Y7XwazdYo7vzs
u6460UNR5fFDSYj1wYlFQxsxwljuwhJVARPvajVUNmNedF/VjhtzmxrNTdYOtJViOiSK3n2dun7a
TwIZZwAc7mtpQN6YKIFdLZOEHPTh7w/HHtIcnJqfTj8/W9HikHUdq7z0xJN8GZFnLw+viyk/FnTR
CeDitHKWU2RmWp1T1Kcvzt+v6bp1fHLczFwtZ0kB0E/j6nhangMmEk3Nca040bAaqATe6RDm7grC
FySXt+vHLlegiTEGoG3LvmXhE8WzNaHrvj8UnLN2NkvrRSVE9yzJV9znRgrvbV772Pd/rf35PDty
/34+93/XPj1LHLpih3SaXqt6X3eKv4uCMFwxQZvmWdp0r6VBshVtl68/9kmtndZdqxmb5WHLgc7U
y5WZ2t3uY58tHIBpo15uRT/9RAcOHrPWBL88qR6EQRlrEj2k6jp0HuC/5ysrC9pXvRNP6McCRDjK
hh0YmFSnvBplV3/78/f7t4a/YTBHoK1m4UKnbLsc/0fDKLOY5IR6E7wCqgnjo2XvayN7wuDVvFlO
uxNjrX1TpSNWgW4btxKm/qEKJmuH2T8/59DvvRzhoIfCii/5vFDA+q+tGCXosqnXzfXPf7LxuWti
2K6wDYqbluGYjik+Fc4sTZVhQFfq2zQO68idaiQiLMykIPPZtps90+TY61X/733qYBPxTZ6dp6dm
92pn9QlrH3JzDYsVbQTMU2nav0r0+l4qUvXSwwx7VMb0ZqVq/1pUfEA6kTL7NFhjmy5kpl/GpqK0
OZjka+cJN3nLdTRiEzmyrC2L5USUCj25VWH+H1INw/l0YeI/7tgWEGXLNumK0mf8d/MIFz1KjGyO
H7C4YIqkzM/0Z+Qc5M2qPS9SXeZnv8BzTgH78Gn/srmc8XHusi8ROazWxCTrb36ST+d9bH48Nncx
7uBqimDCmv2DAdz8FAj3FeMANZDaHAlosKXYOmbN0fkUnKCrAef83bILtdZw4Eo6wabl4PIkvUqM
U+2E5h4c3fCgFmUPTONORDlPqXR8N2XVQm2ZH7A8ieKXgYd8Qp6WJ8FhNl5jouOWg6Ju441f9ObS
KDkl1AgZciJjiOfFstbUZu6BWW43nw5kKax2bznR4qey0jVAslVb2OD04mkVGGH3ZCfWeOUNeWjT
DrrXvCiHVxxT8eP7cYvSKIPk+rwcQ8SiZ1lzzhMyb6yygeUqA43MBkM9J1r599qyb1nE89FPJy/7
lqN1Y9oHIaHT9JMsTqrbUnwYk3uhFQV18f9ZLAcnB+D9NjfH4rRsfxxWI5DGNA0GmrQuebvKpGyN
+c6rzQsV/UqktenVme/DyGjiy9Rkt/79NoxIfktYa4tOYT46p/mA4MzoJKKqWJ6kK1P1XrTb5dhy
VphO1QHq6shAZb6X/1+vqnXjIfTNv181Sgd15QwCyUY6TRB0CWhMQO691ih+cKUV7g3jpnNbNnt9
VF71niq+AYDh3A16dkuz5i/yhY0rVHnzuqxZvskMkJQMqyxMpokTIpzlQMQ8nxiJutwsmx+L5REV
XNePXSrNB6/VYjApTa9cEAIBY9MzZxuolnJZ9n0sAksGK1mEyZHqcXyC4UUC4Ly2LGrFH3NvWaVr
lWxho96iNkjOkcwgYDlFtnH4GNZVVFSbFMwGVAl40BS5Boxv7S9Z5vAz+i57rBvq1v2oq5v3zbpt
711ig3TD9POVyCpKL2XRkUfHyYHbt9csms4Uf5KLpIcH9lQ4nt+Yxssw6NamFfW0WzZzwgE9cxrj
WxnU8kvFiEVzE/MlmcYOw/K/HmV1dykmGYabTURdQK+/82s+joj7Xnwrr3Z5z/Qnz4MComX4sJwA
6W307MC37obQ7U6iyEEID27xHTXo/AROoTjrDOHUCbCQfteO5uQtB5CK3VMpaZ47XxbQZQDKxhnq
9dDRj8sJooRJrVB06RzyVItVnPpm99S7TFp9GG3MnKvtbML5a1gDTkRkFWNgY8hs7P1QN7+YNdKs
+XDkxKi5LeYraV9ZGycQw3EWF+P7Aj2nBMqpXIhzg7rObOBZizFDFvEhqIsUX67bnIZc/m3Y0Ifu
J/2E4p4MtPFalSXtKSSYr7U5bbSwUW7wFsaH0aWuVKAh3ceZPjzoUBbvW/O8HFv2VJpdoE4KrNWy
Se3i3jRN60imYnCoQ8PYxqqWfx2zeru8F9bQdqugmeprmpS08EYh3t9eQMzrLMuzV83gR00qj3oY
gqF8FAQ+LY/MtBgEWiHwJNQIlRRTuht3GINveDXePwjdB7LXOzA6DbI6bmpSZiurAoygdCAvMxO2
aV3ik8PcWrrvK+OyQpLQ+8r/HhrV/59zfn8Jnier22oeFny8hCJ18R+3Zf33uzLJVIaKyNW0Dcv9
fFcWQjZuarXDs2lOzi1O2hvxHeWr1pKP2cFo2S2bGdgOq9IpmFV0Bld9Swly7Nd+LpUu5u2xi1UG
EA+ToBIhif+fNcW0XUYZY7Rb1t6PltZ/tCbBlPx72jqPrGhLWjYBuUiIjM9zHuYOdVmgoX4yqx7w
JtRdtTK0vW0C41zWPva5/8e+5Tw3v5Ea6o1KSlcKZkxyCClOH7uppPKYuP6x04vDmE2RsdMG396O
LXee923SabbwjGGiDMlr1zbJ2qgr+1i6AEVF/RjZSsKozMoOYRCmXJ7ZjMbuJ+mL2h1WJgPTX/hz
OYsKQLoxHJLMls3Kf7KRtLwUyCq3Xe1U1jUZshLWXFi86C3jjzpoyH+cN8MiX0vDr55kOpn3/P4Y
880CndEmeSl3SdwMmOk5sZ/sAkhOt54u79n2h+2yNcate1vWqtZRoYyRpxfb4Ke9Zadipa8QtPzD
x8nL46lSbdX5oe/nLo9NWu7Gy85uIHU8lAYuWUPzdzJUS8YqffFCCdhGCVAkx+V/ErnuA51Lk+Jt
2D13TUaFl/+RRV7BCk/5AHErs8VrkYZ/BdGU/gin6NWscpNh/+DzBXVQgBIO+TSfEHKfeA5FyaWu
d5HMzcOl99VlDKWPMZ+sNrb1yjT4Iz4GVpXWFv7qYygFoZTMBdxxu6k1060TTuWB8bjzRJv43jBC
469C+DHERGlcDSMorrKsuQnNB9pguhb8sJ5dNZMHO6y6bdlzwamjH8txWs/BZkqIpDcbdc5m8PuN
wfD/miSMK3rNLf7S3egFl1cH1k8XRxq5ynrZz7u+iogH/jqzVHd9a9c7u3CVrwHwmuWEhPyojd4b
1RG+evSUhRRo5idUpVmtnHFyLriHjVtddLRk5gOtT8MXkpVyr/u1f5rStFxbqXDvoh6HC1zSL3WV
1+DLCvksmBsUUhtfOtsuzmNlwk8as/EFm0e4bUIjQ5HP0bAArKoQ/XRdjlZ4nmwze4GyNFwrYhOY
knBWHE7TbpQKMKQ2nF6aqI1XKvE3p+VBtis3Lei2J6XulTs7I0l2eWF8LwfbDbr18iBCF5N14zvW
AaRZfaki2CzTOCHsqOdZUxgZzx+b5ET9vVkWfnWitPTPzeVoWFFyWB7bzOlKYSkp6ab0Hl2Txr8I
/GMoO/H3Kre+bs6nLv2jho1b2fx2bHmE4ouNEVsqmpBDnPm++FoOdQWyA+AcQlVK9jENmk63Dkk+
o+n8QiVXyo5OxeiLx3hyHt73J65F1Q0lsdMM/j2j6bdlf82QZJXWAAEwLSV3aVM0XjBLTZSRuJY0
cMybNZX9FZ0seRARWN2uRVgDnHdjZ419fF8lr8Y+Lts+zZgdsZswcrjJAsMxL9kIxrIuiep531eW
1iVUJ+X4D3HNvE9q9yOSdp+LBcNXVG5dFH6vevlgR3741vXljqTiPPCK9HtKQHjkFe2NmbEIvDyO
IFrI6a0e/ZtVOf130nd+TlWuveqTOUAFA3A3UPb2oMSD2fVtG6RgwgwCA5vLfUj14Wl2DkWueXU5
aVmrjYasKMdJV8s+pcIy4ykBz5Euz0EHIdzB7/y1HP54nNMTPRYEU77p/HTwXDDneE1juVGs0rwy
x1Vxs2raIXOj9oJuC0ycCOpHJWCs7ExV9w1S3M2XqBU9ZS2zrnt3N4WzqWlxNi0uJilT7RRMKH9m
/1MzEk1hGWnuddVgI0BjQbEPm0hBZp0rIwYimFl1nv4Oglp3lEH9VZvz2ZaFOzuJW5leCIhXTsuu
5VQrAArpwzldf5xrByQPaiLYJ1El1ro+ypueNhPpVdZIMl1iXppI7Ta6m2dP5GLpeG8N+d0YkMDU
jKG9Li7WMVifH/kQzwQ+zXx2Q+CHyzNVUvv7mfI5oNWwFH1nKZW4UNrKRRhcnHkjYRh6SfspAezW
l+G2tpU5F4EjdmJG+BDJ51yhhKRqEjV7VtLzMK9FWpmeZVE1+5wEwve14H/3fTqay7rfqFj5UQeo
R5faKO6beTWwVPWoCBbL5rIQhpNZm/eTIBsKnaANTnViS1vlWhHedaA3E8dIXpD86EfHbOu1bmF1
hpcBGSygOoBdLb1zEoMc1vkAPLRi3butcyxl4H6pknaVWOZARgoWiazvxu2yie7rQJKceCLbJ6Jd
jAEsgb7dkufKW83oOw9r/xuh7eEqzWdAmWJU2ywJszNYXrTMYHd35SS7e82dxlUQ4F5XE5oPxlxh
knOtqelD8+Bk1cvHrmXNKXtzHc5phiqBP1qcOmcSyR0m/fjmIM2JlT5vLvuWxVQwcvHwHBIR6QDn
gxh0X1EAW2n0wwDpFqAUlu1p3h5qiYpp2eYu/j/bMq1eTDWD+ZWpX1X0w2mlZr+YIALtzATzJYQG
QWxaD2iFrW3gFOHJslN5aZ254aQ01XObZ9AvIPu+td+TJM5/ZToa0qrSnWeFyx7CgaS5yL7Sj7md
xrukbMsHZp0gPtIy+d4RuLk8SuuKmxy5WiHc81dcWnd/rvzp4t/2JLqEpmvrKmVhVwhD5ev075oX
Ncqgc9TC/yHyGX8wGfKUUuvDA/NLr2X9PY2nzVfRgrmOCFhfxeFl1InG02psxYrQwlurDweSkIj8
K32DEVl+DaOqPrTu2rCLcJcWefAQZA9J3NxyQ5pHVRHGkWoBgS55kazCrkUBY2LKYNZkrnN1hPo1
JCqXDp4OBy2Mz237opmKuW5G+G3U7Zod9hPKyUaFpaYJiLXQjtYsvrFV3FMApb/qGnCtzPgavaGc
Ne6m/JkwOhelDwRjnf4myVFOdlY1X9ulVfusuBNBRZIGJl57saebmq4wVionO3qk6AHVW+/rmxhJ
4vI77EghFOmTotq03CGkehk5rdsUZeq698mncoJk5Qst32J1U7e9nxjbSfxoTT07dJRaNjb18ZUA
ZLqlAj6s7Kpg7C3agz+FyR4vLlqZCd1QLHIPRC+GTjLUlJA/uc7p8cQChnNaeoMaTo890OhIIb1x
DLjnY++FKaLH9gYdk7JBeFdsR8PRvTjoad3HTblWAbKR/ABLRun1v+IcZF9nZeUmk37mKUqZrlOp
Fw8RakAkBfoFiLV+afCCxVrYksgQrCDcDEcEx+6JBEPA5zVGMnqGwWOMaXKVDDolR3LdECGW1QEO
3xoeJs38qDlMcOyBNRSeNVAxiKb2R6qWxhn5zHcZGDs7YMxklXmUeX43lkeq4bKR6Tk1zC9DZBlH
2aj2Ohbgexm1yFWkuQ3ZkVZNj+WJWV16xsyfnksu0mMA9LXFkVFFfvEYmMWTEE16FCGtat88Ub6+
gcWyvnLtPQQO4e7kjjtBdskNK3qplGSn2X1PqFVYr3LakfcmYrquMr0ksFE/FAEBcCTo4ZSNvK7r
mktrHSdkEJuZ5rkl1PfSJs50CXIEKopNVxwL27nwSZlVca5t7cEUx6KMvuSp31/8kaJsDDPD0Sp/
3476vcN81OOS7BzAlgKF1odHLara67LQbciJQ5kRwRdUiK5K1TgZY41UzrDPBd3YW48SZT1aAfh+
mxhaxLar3p+8Rr3I0hFfsGl6ThCcSqrYRyVVhsPodq8p/vGLqQ9oow0+RgOB60o3CBZmRo+4Ef3k
uqsAJPiTo+8GRrLrVLdXoWL8UPtyo4c6t5dxGC5qlt41eBdJp0dfi0kePMZoNOs4awlCT4MNBQt3
l0g7XwNRXluD/MvSje4/Lmvav2sGXNWwAhhCE4jBsSj8ZrqksubmMX60nyl4rSMEQOuEfmRNqnlE
RFACnYnoEN/LcKl6FA99crgTArZ1B7+gcFZ/vsi62r8m/8tfQ0o4wFbX1Wh9fnaSD0jO9Y6v90+X
MTEUjrYiTjp/65xgttCMzXoy3dizIrghzuD8MpT4R9s0w7nt3emQm86uVG1G0BSx9oxUhqOvBMif
mtDeakEJ5XyCbdh2wVcUSeq1noJrXNsaUoMuvKStnuxaciHEZpmME5z4ouSh7+lF9BS25SPXVHcj
iz4lXysRu0o1XsKE2MHIhCFmWjEMs7ncHbVuy9sFEqctLXWjye6QprW+CoTarUapVSRH2Zha5s3K
spJN3dsniRGJFILUSweyCcFG/nKbMNiJsHnVswnQX5E/5I7pHnWpHftQeYRUFX2J+Q55muN+T3PQ
dcbYqidUIuY+k1zOciWJdsLXq1MkN9Wssm3bX2I0b3w78WRVyWbsoZlWftyedbVpUHi6RAioxakp
2+aSpIQDWzJvV9BzYy9WnZCqhXYHyl+hmxCSm1mP068/f/7ab/dYvonz9xF1uqnbtvPpHpvD7bRL
IbOfma0Od13lFoQ9+Wa/osvwWAc6g/SCGq8+fzuLMg/uhRP9hz9G+3cBavkOCltgFKeORijSZ208
bL7Mdis3+4kQT3/JRxSGpCnZnYJFrbEVyhDY+KGqbQqfd9bsRPGLJBl7FzDGIzkoPmtqHB9jdCdt
2I346Lnb/flt0n/7mczNUkQd/FYMepCfG6eaYtcDPtnpp5YnP4hBa87IHRJwbKlE1glaZenm6nF1
QRmxY8oiD8GoDRtqwOiF+9zZhkL/Dsm/vQyky8JSGZVTggk/GjN13fedfp56cjT//Gdrn2p7vLWg
ulWclI6uuXPz8JOeQYuZfyEEsn+GFb8PNRZ/uW2vr0nqg6rhy/KQ2Raakqn5IoIN1e4DtHHjW+4M
B+51uGAJ7uOuXfRXpSs8ypXusbbHxIscYP7Q/1caXyvGjo72FJaauhmDfA9QSV03tTxpDrAGn8w/
q07XBI5Yh0FO9ZpSo7PrHYpjfZMAJkkJ2CTNaOZiJy++MmRbuwdfHNDcPZXoLTel74MukWF3tq2R
Bgh9Vzy+ZHi2eVR7ZTR+z0yagQEWwlWsjO1mlIO9zYUTMHHLu3UddSX2wdHdytbYBrmo7o2+STHl
J/ZmIOhq65tmxC3cZXgnZE85bGowiBnlujJls/ILRnpu9BdOuqAuvyumKS5lwoBMUci71RySNkv8
754dhSPFI/8Jb5l76M3wV8tACZvPMtgcxgPM2mJf1A3yW8oUO26x2hHobAhl94dqkIMLUcOoOoKo
8iY4WHNzymR+SlxkSCRjYB7qXg6bHubXyrVE9uiCMd+7XfsmYA+mjAJ0ba/hILsraoZ2NxQ7TIhU
hKZHfzy7ehHvg7LXvLEzw4nyQrYSZbIayQq/M2yFHNYS+GOvukHmUepX7sPsa2bS8Se6QUtPBFQy
mMq0tex/QedOH+vctPZmV0+rhpqtKrQ7iPBzLhD2u3xq6v+4U31y0Lx/lU14Ejb1ahdO3ScHVav6
Lr9L2/9pVWHA8KPLvNhW3G2MZGerqWFLl7brrpYluqspNQIxI3nKEzzzXFu2g9k9dnNCH1a/p5QP
5c+/NP3f2q/lr6OAjsNH02ne2+Ync6em6kmVlkX0NhCmSAoGMb29mt/zPcmJeR/7vW4TPFbQOlkV
lFu3iVZ7Ro84eSHvFxMgq2gkh8NItoZm1Vs0ClT6wia9z9XM3ahToG+neXqSxX3Ix58YGzMVxObl
wUvDJec//ju/Xe9smgvCRXCgWbr9G2DG0Ptpioc+fuvD9oZsWHvUXOTuFQrjlc+dcj22VXLXQEND
J9GtNH3EkaY52qoRXLAVg1Tvutbyb4PToqCNbQMRZNQ92v2TmzvfRzkWT5Ke/3+JRdzPoxneeEOn
E2MYjmtyIfn3jNHSwjqtiSx4UyTgmwmkYp/bz00SMVQAX7q1Bn3wAsXPD3h2aA8hi32ENnxnJ+4x
0yxxWCZTnWpclHpAr5cd9J60rLxlvqORT+FJ1JV209cXQysOEYXDnebIGViCsQZimnus+kn1DL/e
EQ30Y0Qp9mrEDsKVprpEqV/tqA3HT2lXUTbjYtq0w8ufP7lPCrbli+iYTN4cVehoXd1PepkpbSEn
DHH05qR6vXFjS3IH97F91869ERbxyRo0a4NX6m1UCIpqh6My1uKUDtUG9xIA4j64GINanUUaFPCt
ta82wfV3hqMcSCzslMb8gtmXNEjMGmvUi6FX1km3oqgC+ySS5XXK/G+t2nKN9plU4XN99vH1nKoW
Fvmf/698f377vNH/MGjRHb6klmZ9uiZUfSpqR2bZWyKEukZJ219xA7sEbXfSPoQMM29pGK/RyWQX
d5KPZhP88stJX8WqLraJ6crLsshdSruQe4A9CJSV2K2ito3vufL6h8KpX4lgHs4K5V6nSTehUl0J
VB4AVVAexd14Nfnb7kyAQyHfrb1rSjLtE8W8G2j3XePsNbQP3KcT0izJcYBqkLmGJwoHu6tqPJdW
u/Hp0RuxqZ0IJUfL33QqpF1Swlp0Mxn2+MLm1kjda+/LKFi1hIZ4tczm5gdTrOlBpJk3mpZCqEkK
KgWDzg3sQ3ZuZuqRTN2SCHuA4Ghp+MNEq3xRxqRc06K4oV/Mr/rw1DRTuGfKKanTW5i606wgZbhL
VgjB9dVkPDMkROJZ92+t1Z7csiLLh5sPMHCPpmJ8SxhGexOC1k1E4omXzhx+S1REFZfZlTG7e3Ks
PDzRxMq9JjbFXgv84Tg6468hbHW6Dpl29OdEV1/P3oK2BHVBHdMjNGA4F6R0+CW5lA1sv4Er+1Yw
6sIiR8FDBe4zl0JNMVfgus72iJ45DV0FVCxKvlhmRablnMCrO9Tc0AzhjdFOdTDWF7P7RYO+uSUM
hjwwIgdYb/3O9Kv4C0L/o19RI87H706iyDNX8HI7SKjeFdI6LxphR1AbV09iXuCQ9khoLc7SL77D
KHqr8IHvtVxcATubD2bbDnsbmmoPl/amh0gqB5H+yNrqYlpQ6RtH3vXkbN0BS13VWvpAckT+y5bc
2q0rtX37JdMmyxtpPZwyVb8OQtMfRy3YjU4R3/XMMWGejc2eyxL17T7oiRAKcNKi19tbIaV/8KSM
LYrU3USMTE4o3seLbClVTY5b30nyz/5jRG//NquwLU0Ygpuh7WroDT9dhzuSKfnWme2bRXzMKg5G
RnEpvizHbbmGMgK6OU7JF7Le6mS5F14kAZ5YmlwHBDPurHD6kQ6h2CUxwPlIAB7/RtXD9sBkuYc4
mitUzJy4nZ9JiMQMAgqPS5y84M3wYivrSX/xLU83sEnLfvx/lJ3XcuRIsqZfZazvMQstzHbORWpJ
kSxWsXgDK9XQWuPp90MkmyDZbVNnb2BwjwBYLGYCEe6/sFeKNyDfn3TDSa6eozjdaYA+L0gEZBgI
ps0ZDRJjE2bKn0I1B9bIFu8SbW/09ICQL4u+JlUbr6CO8RZpfLYh/KwuCYwNnBh1C3kAbqgXZMcO
Ua1o8vtMq7J5aEJVWY7tp4TOF7prfbiWUySU/DH91dsgjcy+rbeeS0Mpmj7CbhnctGE7nAPTuKvH
vLzuYf7PO9W4SqjI/ciQFQMMVn8I/2f7K7v5lvyq/u901eus/3kfctHLTVff6m/vgnVaB/Vw3/wq
h8uvqonrv0Trppn/28F//RJ3+TTkv/7zx4+sSevpbvz/pH+8DE1wepyD3rwNpvu/DE6/wH/+eEyD
+tfPfz3U3+pf1d+u+/Wtqv/zh2Sa/3YsGccmNEPVCc79x79Q+GME/Yt/62A2ILGx7wT4wEIizcra
/88flvJvzZjQHLhW82f/418VXqPkFfvfbFANhToJ7xoK09Yff/3yL4p91//sf1bwY+f47tWl0zVD
2MYx2SBZLFfsj2ogKNqWqdJFxq9Cy87iRdAXiFTmOF1tldZUHzt4GitQcw6mDLwmZFtSrqMwArTr
KHX4l9F/ulbcSkz+p2sV51vgoRjrtXlxFAf2Q2gpzDFr1eI4UeWuw2JA5EJvRELmOlGqTib6FrvZ
GVCcfXALDPREOmbRzikc7YuXx8mJNZy3lKYQxykgEx3AeJXu4BfVqn+i8tXdev24gITCW7YMN0I2
xsiLZVorzpfW6zeGQycfRL01Ys88eV4MA4wUcWbmjntkd2vipjiNiDjCwvrQUhWNBgr6OmD2RQ0p
yVvZ3agce8AaBRp1tnIUsW82t1Lmyt/zKAh3Q6inp3D0M7QIOfDqAvsg50Dl3w+IUBzMoMyw244k
mPPT6aRP2EUnMRb3PbZ59BBhgQ/tBtdV+wY+SLvxcte+8aezsQdgVjpGxm55C4UTSrhcSPgVZ9E2
kvxs0edtdtNOB1eKOFgFup15ioZM3XlNvtATMEdojDm8puobxavHGy+X9AeFZthaBTK3KfvSQDU2
785eXj0WwKFXso/m9wWqRnXo/aVlGtWlkeP6wu/R4g0PTF7kxGH6riycIAShMc0zR9Cw/+0icaPY
aEHRZtm+67WswBOpGXhmRm8PIkcPq38zIHKtnj++/M1t7WYIWzRsu/i21AL/wXUlY1vpdBpL/E4e
AM4oi5bF/YrlfL0tolo78ohvDrnVtZBcCvynqdqvUzQ5Lmpva0tDivwvUWyBYe1BIeboOK8QrsQA
sqPqJ87i1zMgFcE1N59Z1LZ2YeybQKnLYKlYqbF1EC3zlyLu0DLeshDzdgjmNqt2nCAeVec/WD1d
DlrSxc7DHPaSV9PKRUrCnz7durrwk2dEKhS0aKXgbNQqCHaWiSu3Rvg1a3QWWpTulQVwccTgHTfb
5LGKbj9lmBvZKrObYToUVmcsekwKNmKgtAdf4XvDiOTXiIsV+Q+r6c+FGz9fhRNyp5AOU5jSeveR
EAKsoKHPxNeTX+g1FOIM1biH8ZYcYatoxUKf1rBhGkfeqo6yGqNaOlIieR0PK+W7mSf+zgLysWaL
ZC6bVgrtrSH9kBAFh2INXjfpoQ5CxRk/t8gTLuQiwEEWuiBOAIqRD7hQRsOdM/FVxSHVV1wRvM1g
w7nIihIIK1Thux5zqV7HUxPJxeA+czN1oQ4lSKjO2/UhWzAME26stNgK7xxx4KnnAkblOSJCTMF4
mMwxf8BbdwThY5X4/NSwI88+i74Vr5vxyXPRGZgkiny6YPoI+BUQKI10g/JONpbYETpI1YmpbTqe
Qj3JfrMJVD40GXSgiI6qI5SPfA0LUvWj3IylJEHjm779C3YdWDwH37eF6gT5QWLzhkmmSixOP8Yf
p76J/3b68VrK09FSgku61rVRfmwK71IYEN2TIAgfs24JhSpZutngvgFZC2y2iwfpCRXIax5JIOhz
Am+NNmiy7HGoXs8YbjHwesWcv6K5xRW//xlFWp7hwqQPgw1MtGqz7j5Qy/KEih92fWaNc3gERKTX
vM+JIwV7HXj2xivt/Ft7rAMv+lYlLF4hetg7M46qz5KU7BO2bt1YP1DlTO8kszYuid+cWXo2T+Bt
IWOapr5WrLp5SsHHL1DG8m/Zv3q70sPLVikpWTklQLfWBfiXyHJ/alM4cUlU3FlTvkLkDhXw0UVB
1Ui/jA2md1O+cXD1RiJS3bpJ5D8r9S3tLusJTJe0axvM2EXaa3WU8PPg0XPs+ljrI13xzgueNTW8
LjTfrTPfqhMj8vphbeNY6CZS+aUSxgqHjyLjb2hGoDztypRNYJmg5CfHT+lOuA/pMiK0gNRZM+Su
dmlGm1d5hmX2hM6SvLo6jdWgXXxP+jLwhd0oXUa7EFDeCapEdEry8uVM5JDsuIvS0dt9yIu5fWP2
FUYTXDsPh2ZxV2ol/+P/cDuRk6twm/vNvYUY2Lpvmu4k14lxwgIkXCfZ6D3VKOUjgGr+NFzjroBt
9UVMVX39ZWo7qm+momVp/cwk7S7ME+WLCdp/reQKWoU+Akr023RpzNM7u+n2fCXRPNLBrExncqxH
3sJr/Jez96Mf50l9sOlpmF+vnUczu1IOatnoSyFnIk0eofPByZV9qJnlfk6Js3luRJn6JELTyE51
n7g7nJ0GqNtT1fKfLjOy9Fbt4h55PS6db/fxssSRL1Kkdqs+izBnwouAl2eI9KhSYqIGeyaogbF5
eX0e6Uui5h/ViyCAib9IAsoehlNiNAjWWDLSRyXEQVb1ZfXxNRpRW3sMAqjpLYwKZYqmMRGpvKnm
mf+r68bpJ7zeZf55Hj9BRK9j88+bxubo9V9mpLG1j3Lqo6EygblycAq9oWarxNK9s8iJs/kQiQEP
I3dT6V/m/dNkH7HM32DDrfedOZ29k6YBPHE0c1LjZNPz/ovc+wHewbB2f1JCeKjH0r63rTA8V5Hb
0lSNxmlJ8KOB6XTP0ic4F695m3z1mm9HhAIxghrE/N4KnDfzRR4z5B+x+y0onctVhEfo8YjiuPgQ
Xc8mjR6kcYp1GCD+5/goXUO35EMthsVBfDLFmZjI21FfmLPoz/XmNh4cy2KSS5KQBn0oYmB4aeuk
x2JaFCeZJm99GWtwEbJpj++xBLxGwM6NBw3KCfa9SXYMjOcRE1Ac4I1jXNTVbacialUHUfKjMEBM
uWb/nLBMhnPy1wzT+OkahwpWyh4eLSpkiskia45z7TerAQHgz97w0vkrTptdFYSV6tCc+PBXzJsh
s3gG2T8lj7aVtDAUFADExjBTtnGjSp9EEEW7zsilT3mAegBqIm1iHd0q9M6mWQJEew1zV+YfHHbu
ddQJrPLe8fBr5H1jjIi3aHrs7apcVsHWc6ZNOXEmcvNolrvSdp4nzroARmAKPb0Dp7y0gH1s6gk7
G43ey0EMIPPesyn8KyemjLxkl2IAQWhMAcvpOmVKituI2WKiEw3O4k3x4WV///ad9zexc3nq+bA/
hAliTE2qD41Wz2gDCXa39tNIocdXQaCcmteDifsU7i9TXNc6q8PcW2t1UB3mVJHyh4kDYCyzrVxU
0WnFOvIsTOqEP50wngtCHQ3nQdGXHwbEaO/E7GzRGKsbjLr32RhY8Y2cteEqUBPQ04GyNzKjuq2w
Zr/F2LbCsDx5opk37K5zo1CPbnXEC1oIv4+jmjkYewbHssu1Ry0a7LtpTDh7vI7BsFXhwHSfMj6X
60yVCnqVeXgUZ2E3vJzFr2fz6HzmUfw+RmpVbv/730YROubvvwBo7pm6adgyEnx/A7n48MvicJDL
n1GdYsy3tnJnU/oDZoB2cZejgQPLmeiaQsgSilnaDBBCbGeJJ8kUv46HUTAcOgv8WGpLZ4wkjXY7
ONmb24gBcQENCJCBuKQv6CGH6AON0ldDTS9ZXioYvmBzXUP2Lj3tDjRn8dy5ubeM61R+kP2xx+Fb
cs8FQpZ7NUiLPfon2jnipblWOhjLWpIiPVD53vN0Rz8CX8gdddeLLrbml1s86bVF3RXJD12Wt0Xf
DU8Bddn1KFndAZ0H907MiEuzu4nxHF3ALuMzO308e9xhT5b4zHbFkC8MzYs388g8MVNBTmkenWQE
p6p7p4fLWPT+g144/oPaNeoKyHq1EbnXGTUK7CtIQBfhWmcgDrlRXTfAcRvBP5ELYivZFA5rP6RL
2HF6r3E6WduJiSInOcDJxkk3UAzM90rExjVVwZlVk0E38uQF6IabxuvZD09nlppk0EzQcFAKuBLv
82KGGJyuFFPni1DpzG7K6crX24oZIi+mqUF/va1Ifbj8/W3Bgv3mnW2/70Tzzqbvp+PkbJvGJDb8
EU1TmwGuCVAlfkRDukIm08wWzViwQ0fs+ojoRXIUYWG46AIh9LvKRvaECzH8YSKtFctaXqeLSf10
DzFzni5uKUJxSzs3bmMVH+UgrIebAJkjpMncuLlBj3nKjJ0GU1ukrRyhKdrAWDTzUseY8XWcqi2m
9FYcbUclGG6uwy93UagigVZOEJZC5haR/BdTICXMgIi+cQ6SYveYoB0yeQnJHa5CbybP04ZpxJdt
5yjBQctzbidS11O3CXgBWZq7cas4O1dpOmxy1uwLi9rbWeTEwaCygN7JNAc8yCmXh3Jv+rX/kpsn
YpH2cgeRc3LDOfzmcfc3TV7ZcGSd7Rf7f55Q2kdMF5j10HCgj36PqmhdU7tAjKa0i5WSNT1SvJF+
M79LbBqZN/azSAQpVowL8U4ZEtAv0Ti+zBc5ceUYjAgJ/+BJMt11vtf7+19/aBBaf1r8yaM+qe6T
6dBaF1/Wi7vrmmFaOLAFnzOeDUIjD086VP+ev8t9hFjdA54R3gq6vk6zxDEe0tEMj2aBoZ8Y7ZXe
eJguQJ2hul5AxZULOjjbVZVuxdoGE+gJ3GNnOxF6SdGgiaxkO3kqpvtA8q6jovI+j4rKuxiVp8kf
rlWAAz5mSZfsx7z/0x3U5Kpre1W99dqfYx4pexGJwcaOWxAG5Z/JJJIby7if9ygJ8ZskdKE2Ic5q
7bRyRNE0wg0dIe5ikJujVRn52qhc7xmWx7J08UcaR3flQf7eun3jr3i5+A/YcfoPStSvMXmRbkWq
D/qMhSx2RB293H0J8gvrhybFSypol6DAndsC6NitNZ1BufMWVFPi/TzQg6k7F9K4FNPmvLhJU6ft
mwFqhaCrZYnFBhz+8dhiMJUYEau5MM/uZMn8IVQlMWMG4KUYw1aoSrpNdms2dneJfP83D0LrPRhk
MklCcFuXdUMBcssWZurAvKlCNJ1rl3Ix9t/7kko/lOAe/VkIJMaZddp9ZiQuJgi1/qcGW+o4wtjB
VDOtdpGVdEsRikObfzLTsbiIQA343OiW5W5E6CupcfZC415EjZuCMQrcPyMoE0e1BZtPbfVFeQBB
+XXWdYD+pgrni/KA7fgbv40j/Ob+mqcJTQKnmcwKQZhhfjwtwgAsSdsoj+WVWHdl70NnwKK1tnCc
t1TjDJDsQRT3xSGPkjtcTfIbEbkIe65jDczftRsQluY8P1MGDfGSWj/oYa+txFli9vanYihPQnBf
5PUh0g8OtMFP6BN8zGudzHIoDEqImGjN/24lZ0yN47crOWVissK4RlIFhin1zfd/U7tAYWZAH/F7
NXToArhuua+T5ibsh0nleuKBzfwwCATV3iyrG/ZzlXEQk6cw6dwQELt2ieXYOjugIna54/iHWuqS
sxWOJtS+pH/gzeIsyiBIvllJf4yaHOZWGWPf0kbqT2sYwkUqGzcqNcEzRfyUCpc90FdiRVKMsm0v
zHhI71IrWjjWuG0SFydl+A/BL2xH6lU6+Am4UF4982Gimp3s6TDnoOksZAVXQMBnytpheVdfshYN
SUTjE7XXvtDJnpCYuoHgi6R9qU375KpOfmniobuEtXvkERh9zq1bC3vcE/+U6CTOxAGu3UCDHZGn
rIphfE+jMPfpEKmevL1um2k8fYIJ5W7njbbYm8+hOxWDxL77da5IiRmmlK9do633Ve4Nx/kwAi4/
JnGCgmqt7jTNy4vFPHqNLZ+GlYkUiRF2+u2IMQqA7eKsTZFI1bx1jmiYnEXEM+Ylj/tQsBlC1EDm
nJhCD+dZaYZq21HjLb+Hmpyuu7o391oKeibOB+9rouE1Te1ywPMmSb8oQChFPgOjsx98ZMyozPlf
tQwT3cRUnFsde6Z7Ra8fzSmPjA/dSgdmdSohoZipg49ovVv0ynBE8s98SLUseKxxzZ4KVohMiEDU
j3Tf9qcREcTTNK99M80LNkXo+L+BasCj+ttXimcjTi0WGCqEzz6aiPSoNuROOmrfE5/vi6WjMSsO
kj2Gm2KI68Wc05GlQ1OEQvh1ThrH8olvnvF6lZj7IRTzDXlIF3HCr2QV9YMvjejbtQ6F0ekwGPJS
11mJzCkzqCbxBjXdFWqmX6f5mhltTBl2n8gB4VNWBloSG9kB3oOmYbJX+sL5VJiSvDa1nI7uFOaj
Xu6i2vbZdhACuaYfmMH0FWFjG8ptK+tnEUWwVj+hFyACcUjMFn3c0LrznOBHiAvnEeKGt2v0Hj2H
ac8ihMU/5ORpUxK9nzfnJIPO9bXX9uG6RrOHo9Gp0WKUvK9NlESf8aSWcEz0eaUMnnuG198iNxvJ
X+XR28tKY/58PxU8f3PUp6lGgV1e0PcdHp6+Reel9W/s6VDIlHNl9AF8+BQ3poFaD9RfBkTc2f0N
20B9L5UqYvMi56AxegNdEkbHBOZ5c10hqRgl2eAAMNfGJHysn0fLkT+HJss0nEripQjLvNO3VuSn
axFWKn7YGiaG2+vk2PWXatyWRxEi4fxkGX5zi9GU8tlH5BfZCjzw8IDSgR09QN0KzrmpPIm3mEjR
mzuyvw1urcyxTt4Euxoy+pxiQ6YkgDJzhVrSvFObt2ViVC0oKH3Yr0munO17JbAP+KHx9KmbITwU
cEH9XobWroKxygdsV6aDl+QVDUPOxizKeNo5qzklzsQ0MUOE4iDXVnV0XaXa0nVHZ8Vr7K3qWto6
y4Lgycwy7Mah4J8jPMI/Y0/sW23whFoySgNumi5FqDqJvrJMOdmLMKvTY4vNIAbv4Ve3Mr9FymCt
PBO4neNnKLv6MU6O7fAs8sGUR9TyH/MWj6gDPCo4xlM7tDedCPAjoeiJim6oGJjbpnMO28xdPsp7
qQJM68p+tuHlhxvVFM4H5zV0ZQNZs0IPtmLUo/YxXGeX2Iefx2Dv5oV2Dp2wWHu9nq7RhLfPUBbB
k3Vd8ZXCwbgMfBOIKpXJx7xx+bIjxaJHkr4NVRzmqlHO0b3Tz/gANQ+27jvXy8dp2ofLkwbH9ynP
UklfG0F4CgqM52f4g5bl8JAScM0ix0pAua1wbBHRkGJHYYysEu3Gi26t5jFA8wTv2WmZ4NNsXPVg
SNdtSANL5AxToYNhPTpN9m5aajxF3SRU5ueSc68Pl5HiXrZUHCh2kYpqBLrl/oPsFO40WEzYB7c1
b3+znxQSe28XXSpbeCBSpoxVoGmwq3y/6LISCWPttM2fcxSUkP6szKPcIhWy0AKF4/XcdA0D3b1c
Xqo+WtiGGLpOEEPXQ2nk27ALUJGu/GLbJml8LUTnU2jz2VyLLZeLSc42k6p4LTZksGJfRsM2ye4d
vqoCvyDwDOKsqZrH0mqC/ZyfoRDdX4NivsBEzNMcuXsMx+qSIYM7plHwGIX92mqT8UlVYr5TQSJR
4iqHJ6cbkTKgxnsTOd11mjRa7TnpJbju0xqI1YW8gV0bXPtjIjevhD50NObJH5ZTH8L5zrynkHme
ftB8U/SkcEUM7VtUp29EXzIJuntFirovemkUa0Cw9cmRIgeyJPLGExX1qdLKm6CiwN+IAjHcNe/i
TnB4Ja+LW7QRED1RZYhv/NJaBaEaj2X6BVMopqlAmU65Av8ic4eCsnaf3M2fZW9IHlt0aA/XDzMS
5v1OS9jjiinigBkOO2Uco5oukw9zfp4r7nn90khGdr1fmEGDgUFYLtmkRqA3wcX0leGshfLkVX4y
CZ7HRB+OIkKA3L5zoycRiGt8y1X3Wo1R+Zz7cJ8+jX6HhjUm1OC7XYsKmBANAEQ3IYdQlvuwa4n6
qEpcP8ufax8nLOpy/hV23ldQeSI2HyujMuCtCiz6Pw2LgTo3vlaVnh/FRrN2bhvTay8iiMoSNQXX
9rcilPpGOctuf7lucqNI/oXOvndq0Z/aDQowY7fvAbqHTuOtNAyeV105mLsixHSNrc86Q2t9VY+j
c2voHUStZtS+2CkcKZEzp3JBiEHaSXaLrYjQ0m8mrB3Ypq7Nqwue9JW+wOBJv7f9cS3+UYlK5UGO
TMR7pr22C5L2nlb10sy87kHMKPWYBk4aZ3sRFpZpH5De5iM27awVLdaxJwi6bayP6SnX+1XNaunG
zAeqishww8XyUYXxcNle+naTmisxVEnys4OZ7G5wvHHpechiZ0Parry+Vy6+VUHZprhz8aKhXSGy
qVzCKZe5tnpGY5xluxUp0ED1gFZ67N8J1RZtMj0Smi4iz6bvTkRjIKNKI9DukXU3Su1X8eioEGfZ
tLmUbBUEXY5NHZpoQbn3ddwjuzM9tms1RTDOKV2alTzSxUFKEKqJrOosonmGgLyJq17vIWYEXj+g
/QSyZ34uioedqlT+uXZ/fkiL0GpV/0ypSgTzI1M8H8WY2/ycH5birNDPrVDTml5WuR1GJyQs/AP7
RsAwIT4ZSM8BlsHxnXqfH/CfaoSfcbVDNBRjwm84qt8hIOj+adbf2xQyOJrp+ToDQfizqpVnNPzS
rx60lWVKw+OAkn64Esa8s89uYFTZHmG6eztKtRGx0frF9ze1H0yfNWCLKQob8N4Ll0imetu5NNen
8SZz2jOfgnvb8/UfryexF14z4V8n01CtWLeS38KaQRPkLPkV/nEdHJ9FY0glWxGSjgKCc1XUbr5J
Oyu4D5DUPuQIvy38ppZjBFENbyXJkbMRiwOePuV9ONzGEtxp8Gun+fln8b+xYb2Hu7tYL6CTXvu2
tAb27u27IIo/Mf8JlYDmexOgAttC3r0YulMdLDnX1kVJD8kCMS9mZI0SrOqyjOBZN9YNOpZIIBaW
uscvhpcuLtbHnJ3rEaqHeRThfCgLedtpsb+fU40ZdVsN1Pn4WSkrpILxmKP45t8IHWih8mxLocmW
CuVnBKskSIB22G58KNlLMazTtrzDRSJk5+HdYDgcbu0gdhZaqznbMC5HdKBS3L6jGlKoUvLhQdJw
WRmu9aWwjB/9iHNNHmkLywHGtxi9YScVZf89ksBSqE3lrgaK4gu7zcqHTPIXkAXN+7iyi4csbII1
QpTRRgxqQW3duhAHxaBIeUoqLWoKknsRSnLcHQ3PYIPfRXVOnSZ+jEMtPo8wHFe5AR53U1QyTKCE
dogf01yRdZMeijgVSXGIpuHrGXSjbJHjdX2dLpIi5HFrbm29lw6IKCPd0utlcPCD8AnugXPrFolz
C52LQq0aSOjC5cNaDHRoyCCgDvWM3YuFalTAY8XuhydVpXPWW1/yVnWPXp9Xy5QST5EgCvR5TLEv
bQw1vIiDJz2iROjeSRSdL7WR9kcFf7p5XCt17DjzXl2JnCpX3+ysD1kooKDab+MhoFPi5d9qIzFX
jqlmp6CTrRsFK0nkRMFX/sOM3JOVTZfrTxrbs4tH/VOb6iAiCg3vTTSNsdKg5TzNzBQ0Q16jaWww
zegXAs5gvjPkVRowc9fvW4GT/LanEnpdrgvgcVq1R0SwNnxJsdypFemzgX10WcLOcKWqvchKuo/j
TPqsp0Z/QncJebdpVpgjThIWfo7kDaNx6FcrKN2gi/FZWohbq1kco7TfvNkcoKWVbUs3fPkXhJ4G
/d+LQrQ0bA1TZRXdYGtEhH0I4nVr0urFta66iAP90ps+z4x1jaC1IYArZUWHzA9qivfT4u+ajAcj
g5lNKxVKGK8wU2JvNvl85pO7pzNK3W3o70VmTs9TfcVI7sRAnCj9NFWGS7ttc7gRuyCT1TU18moB
ujT+VQEuUzL3l5XYAR2Cun40YgfIPqLopz5XlKMlLfpmySJRWl3BPHFwcEzMrGTPKg+tZ7/J670W
nrMx+554iXbh5YPDuOZ8EpWWzHaXDipIFxGFroU+l+te6zIqRdBl2xTZQQy2sLVRhRiRQ5lKOoFm
1tswsNSVuJs5lMPBUiHiGrZbbVolCylpOvSK3dI4yTqdlRI+4aJza/873737Vom8R13jBZaribaR
AxRHhqnDxW56W5VS8NOKtQQhgrh5gPwjbRt/GHagkNoLJH64rtOUMKLaAgrkOe4k/iKtD3hNTX6n
H6L/w2LSki1LQcSbFwZk4Pe7MXycUg/pwfg5CBDmaIvmDu3W6hLVanTIq6hYgFqqLyKXW/g6RkXc
bEUoBkYNevL7q3pJ2Q2ZU0sPBrbe6YjqspNEC72ZT8BWJPea7KlrqlFAAiytro7i4CZGAdle/jZK
UnVMPavPF6qlVkd5OogpItTTmuvE6Xzxm2vEffqh/Pqb3atQMMneoJ9Ui/cQ7B9w0OCi//b/VZVy
5XeJ1qGznyabxFPChYb60RkdMOssznJUV8YF5pmXEuXAvcgF06KiKwwG6AOgEykhSyaSTRTY50RF
0iaCbgia3GMzaiq3H85aNVavOShqL2f///M6tdzUhjduRZ/SABCMwhmFNbEtFqGnh8JmRHsUYaT3
WBZOTc15dJ48X1tnrY3vzbvJc+hVJT8oltyl3CvWyc6y7NYeol0yoTvEgXq9tkzgYW8pwPoP8eik
t6alLXVVLr6X0YBqB0gofNBadZdHbCKRUozYF2jaAjMI82eEshB/7Z9m1EiLJO7DQ67wSDbzKl/Y
fZw+eQOPfMnvla0I0976hFJuep+qNONA591gKZk8BXFWYZrZQDUQYTiibIDWw7mDSfdZS3+FyZg+
dXGaHjUdRwtxL5gGGKHYcnUQo4MuLRE9KAGMyj3bCf4F4mZyEngb8S+4hrrzKUO5675x0uJStcZN
4vnG2jDCYN8ArFuhOAiPOs7duyCcMLJREXzny/E1sDPtQUNwfW8GUBkxTyufbeu7VFv+9w8Xuo3y
G/AfnO8Pm09KVFD4wYIYKJj8XW8Ix8KmkBwz+Wz2LDsw9rH1TeWHJp6x8appG/comZp79Nvi3vfg
tYpI5OmsWeVijmHTUHkHBrbrOj3ZDyaaiqmvZ8nSUhtlYbljtddao78UhZnfZWaz9Mp4uIhUmmEB
gpNovRKhGNBVBw28BsDgdJEFOedU+eOjiMShd5UcchdVlRbI7zpU4S1ZY2Vts8Yd10jgal9YZKKR
J9fxyQCM8KUPQCXYyfAIks7bF6EVLv22NeoJDjUuVd2yV+JLfP3Ki69yUGdbHYckGLEoNfJa2gqX
CWEwIQ55pKsLHd+HNwPCg0JcgbZeshXzUF/9rmguOqNODj+u9RqaU05UHOvXM+R1GBExjV4b4q5t
/ehzB8D3NFHq5ZtaNu8+1AFEOOfQ1sQITD+JTDZxUeeSQa16UKep0y18O/UPMECkz17oPus8+29F
1MB41jP7EYp2ci9b/i1tJ+mzisrQUZYRjRT8cEhKwdak1Fp1oFMvEHDSC8/q8L7iD+JHsvEghRwK
v8sWDk6mR5FLcmeb1cmwdcO8PUqu1BylbGiPTqxiqTDH4myegyE9q7PpwLbvxqfIrLZKv7tu4nyK
FwffzR9nx2BxpkMSX/SZA9J8mHyDPUrJ8zwjgwFWSeHI8gD3NyVA79wsWUFpUygOwhEu1fP7CdF7
GEojgDveRu4ZAZbFh2lhgUj9lR2Hl5R+jKrSvxWHtC+jG3u4EwHVQMrOVJY/Z4067tOxS/SFGLGC
qfmkK5Rtp0sdPkxHuw7PPHHCC3rwizjr4jsR5SZCcR51SBGJQxLT4hrhV7G8YL446LnPWj63l0nU
+ue0HH5WLoq8kZnbIsonud5QQrF4GhMRPbdrVCWo80aR+2ashRS1ovSarLzcHJGmDVE5nM7qrh+v
ZyIHD1NbyF0MQB+F5wOGN/lByxSXdpvVICt5PVd0eIpJGKco+7fq3i6GYY+PZ3xSbWT6C2lwb5ou
GdcSrc5LluQBZuB+/ZgahbVwO/oWfRv8CtlP/jAmtn7e1zAAAmRB24BNR1WWCwvzQg96R3NKCsn+
jjXbnxjg2U+pkzkLPVeSxwyW2Mq1ISP99wXF35i7iDLaKL5PD1XE2xj+IJmFFYCfdkVlPaIeLi/E
u7bLG+xPuzA+iPJ1L8FUzWUsssSrV4wmQfUyKitYsYnR+Voxqhr9vlGz/P6frp8v8FUQxgZ6ncMx
LXpwLTWKPR8YAWYD5J7NMI491yKWPRki6SqqgeyXu8e8dEuEcczuUWfT3gB2RczoFiZ7/mVErPvQ
W9nUkSWkUihj86cNPCQJTc9qaGfXWBnVCKQbRrYshgIdN6NGqw1Hgh3cn2JroMj82IzGRWwEh3r0
FzaA54ewM4xdhYLn1qtD61FqtUsAVWrnGb6+wyDpIFdZ+hUXA3kVsMw961qKM5ijGmsnM9vPSWV+
FlXu16lJhX6WmGq1LnLA01Tbwb2sy5EhrFULI1wYySslhjsVZs2xdnzWdM3g2WeVFuxZQyTju5qM
F5Mv5Xc0s38h72t+1XK0MpzEHb/AWvOXuWm2jz3auqx51OYhDtNhVTQUKWSpbtd24eu3aSphrGmV
/o1bou7UN3p9Mjvd2qlS7xxQNEoOeCz0e+Qb5aNdFNluMCEDOkEWbJs+t27y0JDWJiJjdyqwYFqA
XXNJwyxehciOfKpKlb28mnafa8/QFk3SK0+BJWEwnHfSszWOT/wm5Q8WAGdrLKxfRocXbpP5B9Sf
213R8eu06H3fDtlQ3Kd58b0PNeWr4unyqvKU4hBVECGVuFuIfNLX1rYE24bqhSV/9b3JxMr2P3XN
bc+Xez86Q7jLoUrDlKqCJU2t6IdeNPjrRc2vobBxwTab/DFwY+//kXZey5Ei2xp+IiLw5ra8k1Ry
rVbfEG3x3iTw9OcjS9Ol0eyZPTvODUFaSqUCMtf6zUa3FAOJuzy4cQMLBX+1Cl4SYX9CQbD7qcza
1Z1lbuwi1ncjexosYpPuISt8Y2N0ao/O6ZjwQAzKTVeH5WOTxTwuQyP7ZlXTRkPK+JgUUbp0ktJF
L0yZRcM4yCJaUA1rECtcyTrN0bD4ladqFnMqO11OvXk4atH5MYneTSM7uxHK7Y5apHtd8VDSFmp9
66uRfuhspMgCUIsYq6NR2ihm/tMIX8UUTt9zXszLoc7Ve72a8p2CaOHORLHyrIQut17lVN+aALOE
eUzuur86XUUJNjOTTcdP72gZMLMVLXeA8IYD4eha5bUYZweeho/RrEospYmNWaRY1tfd9HitutaT
lXyUJeHrkCLQDb3M8bd1chJ5haFPP2cGMAE7cq0VZKHgCS/P5rbN3LOuxOGTrLKt9tCQTL5T5yrX
qzMIlJG6lY2x5WbAyUgGyKKnj8Tj8BNz1LhZNkO/hl53a6RTe2djd/LYhmjEpAlhLK1PdxUaI+t+
jmpBnUbOVPeau8owuke9C95163CDQL/1xUiccVcSpss8AYpXr9z6NFhg1+RBFrMEOdLBsnJESG3j
7GtFcI6jA9Rc4pWyShHWF0P12re6yeZGBwZQrWUrq4zy+M/vE+IMf16guxBGXFCepFa5OfFlmzFv
73CKlZFnE2p7+jP5T5IxG5615UGgDWgTd7u/6O573hba5ltpbruWJtpkz3Z+rQ9/6jm3XXv+nlNK
+/8u/R4XJUq9FXU+IXLrk07xO0F6xUM0pQcz6doj5tfUyMMIKGqrxFhIfmho7JRdgAwUIxyvrrw6
P4SJBZNh9ovjBi9uLcRkZUkeTAwMtzwo6qVmhajx963bLXvPHXHaQD8F3BIcQEwynDHCQMCI0aXD
gENWyTMlIl3TBZPCa+CPBqJbaHxnwXgbew1CaZN+RgMd4EhWoZOdKBWwk9x6DLVYPbJ+SBZjpn+r
ifM+RZr7c2r18LnWerEZcyT6ND+xbk3TCEEMB82+xIlqTTQK9lZrPThlVj4mZb5NMrt4QXsmPll4
Wy1kcQCvyFPLajf1kJcv44QG+awHXZTdrZLm2YqYlA7+vrC5zYVV3Ab1etIaIKNYVuxZSrTrPoME
ux2n6aulF2IxJn27JjLtPnel/mCQbP2e9aRQhgJKCNAge5caZNL/Qw/ilwVmD5q+hcijbaayJamh
ZxmyZFO5xsk9+8S77AdEEf+nrr92bdecU5jF5s536oCtU2kRvUmts8A44RATKVlDurA+q6WykXpG
Ghqtlx58evUwk87WuM40N01pNsswS1iClxjJE1JHi7lmr6yXgFzAnEaKK44XiJwfdsEpGofToAZV
QIggWrRKAx+0idGWHoX+K9DMW8LMybcabu8CxV7/xS2xHGJRmjyNfaStfP6Ycxp57SYHOn5jhdm4
G1qgLGPUh0d/sIpd4RbuDeHGdBPXSALwH0OUwSChPAYZ4nuswacboxrhRuiFsQ9UZcSwm3dAOXjE
zP36ZoB/gBA59abfTCsjHOg2P7iGCtXs393UpMJqcn6CKZjdrIrWeuuWJFC8E+8Xr/bkxeQrRESh
fg2QO1inthue2riqb1PkOyG/dPo3DeWRQLW/RypKTlObeCCjENFv2jriw+rVS1Jkt5md2N+zNP2Z
K6J+cqqq/G9LX+vP2sWz/aKnGaauEU5TLfMv+nrtkGhO2hXjM2gd76E2P7mY3r0YyGUcrN6DMZAm
1WsWoehkK4g89aIy7gddQ1qD+mRK1j2+RyE8jKVRDslebkRkMcJi7l1RttpFe6yi8t6b3PTka5HY
hPVQPmC8Xi8Hoh2vRjbdRxKX67n70nKqX41dfjUwy31RoHguM6FhBdRFv9q2UdFEb0jedOX4JXTy
hwbFoMd6rg8B4yODjct8f8Kztbi7ekkWyYRI+lQg2jS/cWVcgATXcBPppbW3U8dstxb6jIvKMuKt
k/asLCGOOzcjbgFvwXRHaCvQ0v3JifOABZI6iJMs+1hDnIIBl7zWHzAu+HOD7GKXNkNkx9arh3Xm
Ds+taZ8lklBiD2G5p6e5CovD5j5EJw6JCVesIF+qN67TVmtHnTdDqloiARINP9oI5qoeWL8ct3qI
fVf5jKCAtUziWjsjnOjw/NeIxf0eHvlgxuRwvrnLcNsKzF911D9MBs4XnemLHe7w+V0DrQB1Vjv/
XNdRu8HPMtsqdZN/Dh37tUNA7hxVU/ToQZuV1aOXuzvEE5D4mQflI7s/U6/9kxmq7UtU7EzDzz57
BaY2ZIlrLIcoDsr4CP/mLp7E+CWv/Vsntiq0JNv0KDSjR7qd+gAfMkB11ZPRjqvcmzQcHUqE1tBZ
N1jJnwCPvz9c61SnFWsT6deF7HJtkEWQomINZ8lZ5aIZ0ZTL0nuvQp2T5YbKizLqtxEeCaegmi0p
WBYeMpALR4MbFMWxrkMjJNM2atC7wJen2VA9Hh5S3LGWpZs3z0mL3zg2Ld1nNUQAOotH4yuuQuSA
y+JnjabrmPh+iEDf1rXAoiI/7S+6JIiwiy1IwvhO+70Lokejn/L4F5LwLFfnjNnQkBfwUTNU51Lh
Rgef59u9bCOjc2kzZlL87zaZk/vrOC+pw1Uvcv3CHvDMyAZU6oUI5gLKhBtrHIoyhJw1c6TbwFE2
pkhLoK78IrtHTw32LOODXzAV96FfRK/EQjQeFENym3qpcVCRttlkse48utiHw6+Ou58x6skuEgq1
VqmLSc+VB1ebim3LYuAwBMglBRXrzUpP8RGpgmPkYV3RqAmK/bNGIIHP4BeQ0yw3jV9K2b4WJJdf
nA7/lcrtpjvDKcfdZGBNZviduUmUNDyilII6a9hoR6PWohu1rdI1oK/kxRDpJ3QAup+gXDZdYoaz
Y6DGznAMzxAjeNJUebgL6t64d0LcMqpRt7454gtLZugGaW6Im0jSFOyhFMc5PylmvoJsABH0dmZq
44C+QTEt1NGyz71oX2tUYz/37jhunNwk1jgDsVrNXKmd4j2NqahO8Jqipdqa0WckkYGr8fPYyaI3
1TcdNiIPtd+296JIHvW5l1cY6La2I6I0c5HgHZFPJfyeW/hCkk/gqyghI11BUlM0OmSaI2L5v61/
x65fKUhO3ckqJ3eiXY3fF7kC45gmA4SLwPG2ZtnwZFBTZdVoXfeU2AN+7HUvvrRBeR/z6wgWpbLG
OgJnozwuj6PRB9/aSYPYH0TmszqhoTiDcNCd50H9SVpSli0WOV2Wo+/cmgb+WX23VBTutEsrfxZG
hPZ/0Za1//LuwyaPALEOgh+t278wvDUxQZG2K+VJeLkGtskwlmM19XeqyJJDI2p/A12yePILliWm
njk/SnCBQctNfO07wmvcj8ktywK6R2X+VFZhuigxd7h2z1QUqeTUKQTXw6XvPLU1s0kav9WXF6I2
OvVA6tP02BLx/Vm32mHoiuRL2/TmMmrj/IwViL4r2HfsgkKLzxg7swZTiuBLBiM7YFEuB/XCSYiC
gtOYwE3o85OgtLLoyQkwJJmz8yGCV0/IDi8kM0G2/S6NyfSxbR4HysX5L7IyQOY+bpRgnBhoGKjA
6VSkVT7A6Ajf+CZwQufJILW7SroxwQwPV3UgZskWoFhzdHH7LhfyFL3Z5tjOh0tLbo7eUlaKtCET
OY3uMsgskKT2dCNxLhIOI88+YGI+FIWwRtQjWtvcQZZCGwjZaRbgvfvoaDqLThedTk2pnFOb2P26
QVrjGakSFEvnLzwrT4gxWD/koEyJGOTEGOUa7PnloCYJZtMl13h20pKlfnqn62X4oxNi7eoNd0kV
4Bs+AoaB3ffVae3ps6ehtg2XxXpQxwRabBLZOFCZyg7+obpP1CS8sYALbMxJKAcvND+FPlGyFJDN
iRCddwQfGm+UbBJPmB/P7kdi/OkDb25NfiCzWRCZmfhZJJ61jrz6bRCB8OgyiG1r9XvQKJECNVJd
dapHl0HxfKV523S5kq8r4kn1bVIkAIC2vellCGZOYfRpaoOvs3HGCaOP+IBbksdilygj8q/luhmG
YGfOMcjKQEXWqkbvEoNEXmox7zefy9RCvxz8pqJo9ucSfdcZ59527bCpiafsXCt25urKiItzYCaf
MyfzkUeDq9s0+gsyhv6trJIHWfQwpyTwHp8+1JuNri+Rrq/X+fiQdMZ4DE2MVMiAQCaez64HWZcE
fblL8hNPKLdn36Y+5skMOE5966TN2VoHPfaF7ub2Se9t/Vm2Yi9hnWrvMaiHZo9Rh/GSTN6GJJ39
qA5OeF+H4jGdSWCF2Xg7LUts1Ih1Y6106AEVZZ3vBPH3lbxrNXfMd97o4nUhlwFza2aXe18bt1bZ
/rLmrdkAUH9DGMemiqISazcIxjsPfvHDGB3lhHa6cyMXuKG2iRy1wm1sXvPqro3Pmtnr/YrgNMuZ
BHU3ocaopzUh6GqWZOwygxVyBeGpjMPs0Zri9/UTu74ht7LHub/VZd6rqZ/SEYR/1sKxTRBdNeUn
Qit/z9LfXQmjV3f2ZPEPyMIJZGHr3rRJWDwrbbCW+8wx78rZCCRfikTvHscBOevSNeKNTBRiTGgs
ssT0Tglf2Usen0tVGz+BPnu6gGDAehmryVDUDWtj55D5nXLj9i3byxgDSatNzsEc68TS6WBnufUq
kiEGKO5Fd5Uf+XtPaZptFHgmar6pvnDBqvxo9Y2ZNL9yuA6vefFAMLiARPjHiaJ8rHnflINeiHFB
uvbJq9Z5VSH3yZQD2Jc5R+QQbp1/TnlDykiPtGAjW3toktUsZuxglIL2sM+/cwmVoL1NIyc5IW8e
ob3WOK9dVq+btNW+Z0WnLjwtme5TFkkAAW13k0bCe87a/kn2qLOIDWuUPrdlWm07N4/2WtpVD90c
fJM9HIQnSgtF25Jn2qqd9Ubq+SBUyDRqmGkrVwtxSUzsmErHxlMLB+JnpH9vDT2tzvLlU1BiQHmW
v9u57VpqjeBd6fc43+eH+M9ROk91/vr+n+E2ZH40EnV/1ULCWrlRAnUYnyZU3hVNdBg3gEnyPLNf
9bOLjyRGyLOg89kAmXCcVjFWXWDJen/T5cj+QE6Bh09s4liZg0v2XH1KnMRb2zyqtqPZxhvbz4kK
V0jXSJBxPGvctAX6RBWENXwjm6PNk/WTY3qfcjfR8XukpAaYj+XxE6bszVmzc//Ac7vGOhHjVxjX
PxyAcvel1yi3ydTjawnD7Hb0EGTOkuE+bHu81MLuh4VS7WtNZA3sQj++xEYXLSNk/pMxELdFDAs9
ct3itvYcHyNB0exrdqcZe8j12FX946Cr0ymNui/apPePY5XrmK32wcb2yCqUvOt+eDamB3x3u0SL
lV3lt9/GGh24zMxKvo/AWAnNq79q3O25Xjov5mj6W+jA+Ra79u4+tMubFCjva5oZK5lXUlt0iUZR
hGcnru6FEuJGNkT20c/hosgDr08QikWF3NrME5p5Vf0vofO+JUMTVd7nsMA+tjXU+ug6Y0tQ3eZV
2mHkYVhDtakT37yreTphU1W5G1eAKFjA2ka1qUucB4zE7wxgcF81ADOLoiywB3PKkg3PuClU9wXj
s/6b60aYpYm6WWMrFm/tWtWWPAHEi2fb0aI2w/57AB2+DioRLjrjqcft/JeFoyyb4l1Ldn41OjAW
xkRftq3WLgSupNvEbL1jMTTDzsZd1J+KfK2NsNjTBiMv0NUvU94Nmx5c3KbwO3bgeXunl+D3GkCH
37pEnF2SrT9JORGzwYAw8EN3g1xQe0iBxUi2Hx3+oAXm49RDW0hPQxDG9/JQVarGohwI31yVKEq9
jPA0XJdWgb+4M8I/EOXnwS3PlZ2XT6Byn7TaS+8QUVKfC0X7VASac6vHZXMzWvUZIgCQ/iyO2cL9
jNUOA7woePDgde8DJ4tMiNiFeVKIPXtrrJizV2ETNS47td7IojLad27J9hDJf3Hb2bhLB0qev5pK
HK1qtQuPuofOd9u54J9REZMMmtDjrEKzKSnDYJuN4q1eNiYEMQnXzF1kGbWxL4pT5KveH5/JjOR3
VRo/szppbsch5k6aBEZRouk/qS5PaqDh2ZYgyQ/eu+I+c3vjZhicnZWaeKQhqEVAzwSCPjeqoy/u
+wF7mXJKvpFjpIdAIWHvRbM9qCxHKOKiAI/fmT/kPY49bvWJZUy3BnrPa20u2obtLVVP6/Y5+syb
yCvHpWgbBfkX28iPl1PH7NgmseJyl2KuTQJeUK6uLENxW4oQF4xmPFdjbN25Wbtl97k2PeNHITRW
eHH7TZhWf57arFzqhVtv6uh1qgH6xux08N9qfgnzUbiOeG6S0DtV/gR3uEqhVSQdJJKYRzoSfv5O
FVG2KLmdz5nSled8PnNM7Zzx0D/KKtnYF022FVinLmURcFN2q2j1Nyzvj0XjWE91ovZ7fIXqpSw6
UTAReUu+4jpoYyA2iocMS6B0LpUFjE0chjsMfwblNM0H0GRvZ2mCzVsf2l+vVddu174ejGJSG1z9
90jHbo6geH/hWOcehqqJ927ne1BCh2wXmRoy8VHUbMPaSG5JJY4bJOmru8mtnbWXIe0hRHD2eDPv
CqxJj+gRt4eQ23/XISx6MlBK3eijOt0NVVusfXAfSGYmSE+bQn0q0/u6tkAduFN2j651vOvNut7H
gdfejVEXEfdK61fdz2/Uijs9ScEWaHnzJa47YwlSLzsbpF13AKnUXV/iHl0VOnQ7oqh7DZc+pOCU
+ZUhEO13DO2rzcZCV2v7p1tmjxpriGVDVPAsDAVDorj8ZUIqC3kWvgY9n1CESXG28gjHmLG9dbmV
tonuiu1ggZVRHZfYgh3qL6rVfNPtLP6V2zegNBFY4GY+2+SeX53QKJdVrzUPyL10GCy1xckd6qMX
kxP0A6U5wzDqsHgkE1DhVBkWdfpTDdlmeTlrEhtv6w30wuI4TYZ1o4MjWYWe0D6bYrwhBuKSqPQ0
HtmbRrWrr1FoTWvhqtg+/OFzAbeCByVZe3bEjX2fNV18NKIAJb+sH28zb96+WNa3WCsDaBntiKNF
223tgCUSkkX33ZgH3z1gcgstz8aHMTMFCPNa3dR5370QniBBQo9oXji7VZHd66IpwAE0O9UJ0r0z
efZem+LixP8y2Y5qa995ZuWtIjHLVQ2xtxv1aDzlJXD8IfL8J8s0m7NTD4cEZqowxMKoSPcGQ5ve
YL6ub8kgt2sJ7gr4Lle2iKq9hH51CJuDFHFbRK2wBmk6d9Ghafqkqn3+oPoFIdPWOlo1ZiCG2Yt9
12nBGou1/BUixk+yLsO58qB2FEb4I5qfuVbiLcpeKZeRThx29FR73+PLth36JH8IdJyy1KJrvtte
jZhnp/1USFlUauQ8V6o5rTUteXXHulwVueGds/kAwV4s9Jgfqm8rurIgEKStptop16Ffe2fZ0fNs
c+vGeKpf61B2g99i8WCZZ5HdUmuwz+5l7stkqa1tA1ANvZheRiUI125R5jdKQAAQziDr595IT17s
fXESw7uJDPbXYfM4YUWPlzSubY0Hy732D47najclBJXlhL420BNE8b200fd5n4535XyIdvmY5Rs2
x9GuZKeAo0SnvyB3+tWoh+EX+bkJpDILFXbbOH1mi6b1irUg9s3jMg2mg5LyoDYV637gObJTRyVe
pZWtPdtx4Oz8RMkRacy5X7X0M0CYdDW5DQsutRxPkw96JDMsZxPbxoAeUFJsXHV0TkXVdT1KSt2j
VTjZTtZdD1rj/tGlcXXiag7wL1YjKBI2zYvbiGaRO2b0qUfUfdVnlnFOvJAtKlgI8Nzb2JigCEBI
AN+DEKTQK4H3ansjaoMtIBGqx4w80wJS9rCXdVpm4GY6tZCKFfccG5Hzk1wULgjL1g/cB9yxCLHr
6lcVo+IDyNPpYCowTRY+2snROIcmsLtlIZh8VpoofRVqCGAdONAMXHYJgIcHUOk9AmiGvUwGt17b
YOitMCIhGWTRSS2HfB9hOsN+TVVWlTPppPY8/2F0xENgBzdwo7Eon2KFAEvSbX2tLu6Jp0FJVio8
arUW2rjNqglKbf1sF2N8MxDXIBTS1s9JWbi3XmI+8fuxn7CaVmc6+B8Mccy18wuLVvLBKnZxq6on
ASwJ4rIurhr/ti2/y4Idhuq6cPA2dpx6OidIYy0MrR1gJuDndqlD7WOrpy7Yi7mLbGC3gEaKggYM
NaWIk6Vq5SyAZ420wXOqU9elb2epUeJ81ZN3VSLRtORh6XM55UnE7ypV+w2S+egmWkhOKirU7kzD
WU0e+Bl4+w6mlYG2yI1V27wAsvi+rZSE25/HIitY516bBsRR+Gb2Vm0597KudYuDnjTTrohdHYEp
mF1dapOFH1CDU3M0VarxlqyTcVbH0Voafhjch3zq7Ygz4U5ha1npwXR2lXEOIdyBYF31lmrymga5
6ZU6XJzYfO0h9d2E/Q/sgUm0dmO58VwCt2WUOIfGb1iLzWdagnzOpVKW5aF1bsnyjpu+i9o1YVNS
FCVMSKGkr34SJl8wE5gVUZT2E897HNFiP3gEixKtzbj272yVH0WUfGVzRQK+qwHvdxavlrkoD8LT
QdVaHtEBeG006YNjH3KxUkSqn43mAUsfiI3YT0IE5wtGEgHlZNWr071v6wL+hqZEy3IiHmAmVrqK
JsW4lwccu1gWYG2x0QL1ra5uOzyhBr3aD2ltXvoJTbsloWdjf2x5mzKeceKOZh4wSJ0WHhrWT1po
Nw+iEQsVEdwn0+kxGlOV+3mh7neN9mKAWD0RIPAvRavMsmU8ihgn6jLGkqnHAQPzbWWLBFNKLrb4
7vpxgXOAEAfuNbzzWnO4t1DSWI5eOm1xUXSPSa18CuMieRAwJM2ubp6Ccayf8I+H9NRqt2Wg1E/4
ullLfLs6nrAUcWHxt1pPaMZv/VurAFQFdcu/zWP7hzZN8UuQxTgwqiEZIS9IXmzYMmtTNNFOtsKI
QLsTk2bQK7RiM4HKbaI8qq6pPvD+AMZC9eDgtZWGhb2w2WgeHSzBlmVvGTvLwAgeFREbxlTSINgE
egweuP2cEUrAv8JVV8T1aR1VbVsWvN6VxLEIsYTodwITXcuxutcH21IrsQmTYztAZ7ztifPNnVnh
NZtiAhkvW5Oe2J85TtWlCEyLF9Y4qBvZORcp+c3BRM5wnkoNknxddwTGLmOHwV85JLS3srPRt/qq
Dl3/0praTYe+RVbtLmMjfHmrnpSQ/BOSKVSWZFiTLWY8O8vx+rse6ftNhqn2yU2OoE+iJ6VZ9poq
nhTNwRapHj7BovJuCjMfdlUPeVMxBnHXtUjQRb0Hd0iJ7Etdq32tJvTULlU9YgW3JslmXy3RuY3Z
MQM0x/lauOJOzpHXUYrmSR5t3RzfLycXLPEiZwV8Oj0GAcRvWG/fcbbtv5ZlqC9AeVh3mW/Fu2hw
D5ihZefOSp47NQle4CPrB3wtULz2huClTtp2Q6x93MhWwAMN7mr4B8rWwqwfs6boz0HkGp+6r02V
BTs9LNRVKawaxRC7XjXwVrdNTJITTwtkkLwSd5B1bDl/nKbzqalllb581+HdqZlp5SYZCR8E1oMP
CfOTzZ/36JnAeAcv+GTwa7v30+IgS4olzLs4GB9kKZ5yJFBz8V2Wav5o6NtRRbq1Cj9NNdpB7kCO
Ts4atxPmqCBTVrGtGHejr74dTGXvKCK4u1az4C8PqR88y07X+tTstHU4kin+0FAEsbqofNgC186y
C/EI9jromGFY/3Y5v2fDaNWa9gwffhOJdnx1J9tfTS2g5lHL1RtVJ9wFdnrlovUC/70Ol9HsgiIP
+Cq9naWG5XJ757zDHfxPZKv2+ywtsEgbegglHxpkZ9kqOiV41wrZB/sVWzREJYi9XmZtGneRNhPA
vQ5SMQGWccoPyIW9HWKWCod0Psiza8O137XhQ79/0eU6/QQgPsFjjQtfx8nitc/1Sv+iy4eprmP/
9lP+7dWun+Da5cP0TTAD8z40f7jSdZrrh/kwzbXL//Z9/O00/3wlOUx+Sq3HM7DDZ+76J8j6a/Fv
L/G3Xa4NH76I/32q65/xYarrF/Y/Xe3DJ/ifxv7z9/K3U/3zJ0XeoWZ1aBRLBEJY2kXzbSgP/1B+
10QqilF56r6NupQ7Mykus1zKlwHvhv3HK8hKOdX7UX//ia5XvfZRyTtP62vL+5n+v9dnM8PWW5gx
q/PrFS+zXq5zve772v/vdS9XfP+XyKu3cCCsSvSb61Wvn+pD3bX48YP+7RDZ8O6jX6eQLen8L/9Q
Jxv+Rd2/6PK/TwWmvluNOPwszHhsbrshdNY1iPilLIb9LBlg5g3IHVrBaFlLtXL9leI2hb5NG0z9
mtpjRTk3y47DGICJA7xygqReH/QCz6aVbA76NUa13g2YXxh0sqqfvPRYeawCS73Utzg9OyuTpNIS
3t+SNAPQy9mu7WLmJn3dpKUbnD0kPeWpNUyJsrwavenO28Br1dUKzveNGJXjJv3qR42yN5F8XuZZ
lmzJSRGPUrPiAVTmzqzy9haxpfxBIfpysrz2LNtkr4o7d+PZ9bCCFp4/yG56gpVYSLDlILvovsoS
KWdpyqyyQ1oWYLjMGLDgfBHZ8C+vrrv92bF0nyDqf7iyN6K8pPvfgtwgApe74mYCiTUubLQ/bmQZ
s8lwOaTeW/O1wfzdxTYVuhQDXQrxNkyOlQfZz/s9i1Ul4aYwIe9qJYwWo47JAshTeSBKiEjptfyu
U+K6N6Avx+27MSBP/+j+rhZxxdRdDoYqkOlDwx+XN/u21yLnVp6leFf0Pd6qH+pZEEUr1qf8hj4M
GNrw1CcBag1/zCF7yEPJ9hYVKLvfXuvkWZg6/Q4a5M8P9XKSsnGPdTnZB9koq5xUbDJ1FHvpde3M
mnUYOVl8Rc4yt2vvUi8bZb08ux6A19lHWZykAJ48dUmm+HX8NlYOa8zIX0VG3eJ5lg0bIAD9Moon
3Vugr9ecF5VGkARTI4VfLRBqwnb2sIm9oj2LQG3PtVY6B6d3n2TVtR75rScra132GnSVhww48sY2
g345ziNl3eUacqZrpbyO6wTj5TqyQS2nz1lRN1tJ05Vn6EDdv/F1P1B3EeHzysWl7XIuObuSvYss
LGiHduWhyxmSwz2orWGk6JpXWXNQKsXm3FfU+k/nrWbU6lJ299u6H46tptu4A/fZqomNN+50onSe
S3QDdvT1YJQNYp1E82XVuy4fmdeyPYhdSNfvuhqKL+RwScRGvmARofOPcRoxa9OAKN2krn0MZ1AE
DpHql6xAHWh20rj2CG1NQzRYYLi8/wD6STLA5xtZ6cxuofBfLQIgq+I3NghNo2NuB2SO5gggd8pD
RBYV4Upk8eQBQfYMX7m2v4jmlVJPeu7Xkg279ANqIdaonjRIx5XN/axQsInaOl6FSL2HS5CCOXCQ
LF4J36vvSzHW97JOm+s6SN1YDhGj3ciybP4wz6DGd03nB/vebsSpV63+5AkyxAtZjlGhP7r6bdEV
Q766NBB8Ag8wON23EHMbEvd6j/5yUK6uM3R5/DbXh7pwns/Xbz9U22qkbBV9uO9+u4S+e6+8uYjW
/rQkhqC9e8NcXjukAI+XPrL8buTlJSP8SF0GgJ6WMPzQx1XImGZp9CLghW3z2WxOHtLfZ6M0lbuW
ZXMvksuID/WyyA6634L8/9yIzp0WBD5hTXmQmDMzUm6uh9xv3opm0C46YCIn2SjrL2N72DjLYKqn
9XUYUXV/1ZeVtryo3ZoQDqFBCcQATSOKAAFr1Vpxmldj7LLggJm7OOVxzsY0aqp9PKXVPjFSV30Q
FrEDdXDz2fBdnOr5kEhGwuiBjO7IuhGHvJVVbqgXSxajAnmQRlOzpafb6BUPzrTjNafdQWbV7+RZ
hg+oPkXdzbVex7rtlOkW2kV09VRAtQttwOve4WND8aPyeiCsx18C6nsVKYhYX5oj00Oq8vfVZO9m
vuRQKKRkuNr1A4R13pz6xrxc7V19nlagY/DFE5O+n9Ko2hKnVh+9LkOoUvHtHzp2HmGXiW9um4tl
Dan/7P/uGxnO9KGvcD7XXCat0FMONFIAXYM4Wuo1hJPyYGeg1yQuzZUdEZEE6fBWV0CsKoYKh515
xGWwnEeEc1CvCt1FM7fU6JhpKzmjPYQ72eXjkHluqLURqu+MkK2FVa1S3XEG+w7Mer52G4SG+dfZ
P2yc4kstqb6Gdoyuh9Wkd1Wd4P2LmeHGgufyJPtKuZY/91X7ySJNA/RB0Wtl4Wi8kiRnoMH1ADJM
QnGGEasGumqyVbINZKvjAnSQrXJs0ZGHVD3D9OqlzzxLkzz5op79pIjXE4GvwE9di7K1mp2oZGtW
4CpTmwCaGg2VX69bmH4KUYdk6p08uzZc68K5FQSHtrVj2AqynzwI1JgvDXA3fkxk+CYhSKJeB8hL
fJhJXmJE7QRFaCaWna/XTucPBfqquamANRmOWa7tETheZA/xKzwo7GDU14AvgGRhhNSw6LTXytIA
WZXj41gI+HlKkpIJD7RXJ1cdkp+qfxOkk4oBIj/YebicNW/zej8Q7/13s/qDjjaGouDvw+JxbwnX
2mp+DzMbfNYC/bD+FOlR8BKW/0fbly03yjTbPhERQDHeCjRLlmW5bbdviJ4+5rkYiqffqxJ/xu3u
/9/nRJxzQ1CZWYXaLQGVuXKtaR/WyPZzJ5key7r0RkmMhv658k7vIBsVyig0LeLd2YLGDHndVK/x
T8GS5KUl0ZU3nMgbG+qHJQtRoFCMNRxe/kRJIUOFwS2BoLe7BxWE4/vOiawNxK6sJ2WK7+g5vERk
AH7uq9g2N1FrgnTZADvVsGoms97Se/KUxOxo2IX36V0ZTZV4A59UlR3N5M37ZiNP3DYfPGLE42c1
v6qj4LNjZXtLpXwjyzKw6BjtgauDMty9D1EUDc90mAp7j+bo6mwp0LPDQuWu1Zz4gQ4uAB5VCiwe
jcBtoZ9rgx9Zb0AAJhf5uM27ocdNFhMm/P4f7DzjntTf2pagooNIDFcPFe/sM4UIPRjuLGfaLhN0
a0p3uIOiq54moJXZ9Djo0+eY+bpTeqnKMpoXYaB3vEQChU/6FDZg+JBtD8wVxdIBqOnMB7Zp2Bhy
+UlxKm+EKsJNyXw1Abdr2bXDTYSN7sUDhG/JNgJxewIq6qcr+V7JVJcGqIJy9WxL0wB0+iZtLLxF
ymGFTd8DM1/IR+FGgj5SN0fLDlcD4yDy4Cu4Q4ajG4bDUQQjUOh0Sgfc3hUFuhbvAZ+j6ncPxdAw
KHlYr2gMqrN4rZtTP6+5xORlIgJvmU3rmo14+xzzEjSucvtRHZpw+ynEalU8UUP3S2Q2UFLpXOPg
9EoM7OCk4pQOy5j8FEluG1RZb5E0tpbI2UWhKEgITwvBM0JBtAadLZeENoHCvL9ejSKxR43AOghk
oqq348UGwaCfjFq6pmHvRrD1bLz0zmSvBnBQbD45giH7GaHesv9sL8dDVOXasSmazIKcChYZnZsu
quEu1EMOcFJub1zsLK8gtW9WQTMNexrSIe2cB9XokxON6iTRrp05+gUEhC6lHLlGGF7RmLlMqcHC
ce46cxeIdoo9t+NgGXDzbxrav2MPHC8TfiI6yP5ourzwaETDpo1z4JTqxgO8Z7g2thrd0AgAXGVw
owNLLA4EkRkcMmlzWgBVp0mBuIscolrfXYpQP9SG+zZB7wFhMCE0SCa0ouVre+pBGyvjgb0tTn1p
/7PEozUQ8C4L6nYyoO5r4YV9JHY0nHjVAYxmxR4NFSdjD0X1lKfZ29XAilQjfWnZe5bxFKibkiFp
40jdMnCJJviXJaEPinUolklbXJoAES9jY8/QKAeufgQEMoCiaEgHFlsJcDRl6H9yLENotxibyLSA
EXximgOdHMFCSKU4KDaN4LE3AXz0+dBOG1ThQV3vxNFVjZ1VIqr8Dy/NNSDJQ7EZc8IbzUdz/+f5
FBGBnHaOWK7wfn1yLmsAFAwuX4DQXVD9b8wIHF5pAwm9lYXmnbOj8DU6M0IQCZjDj4Yn4SGRGOsV
RXdWbHsiYuM9HThYU89V0ILWnov7wkKTR54E+ZY+EyimIclgNqd55KCM1irmuErpz/HupU+X/8Wb
ISX2YW4n5w7yT1eoqblDrTpEh1OG1pu0ag6AC4JbCgDYhzHyslgW/KWlVBP3YI3FP+Sag5qgW2e1
E6+XOeFQZivRh2/rkANkxv8f11muPf7vn6frJ9VjJhjK6sxkp7LVt32im3seMLxvZX3PTqLGMnj1
ytgps1hyGNECDFlIdiLTQN45hsJrNOWsNe6il0ROoUham4bKCPUIvw5B+MTTWqzJSO75ihQ+oglp
jearZhU7cfp2l64EcD6rymBiB02MNdTvYsNDUsM4xHVuArqNez4P8ciDxATGLt3fyY9cjnDWVc35
7u29JhjjPbJ8yh1+IOHF6TJnM5acgev4X5sqHdC/Q2dOo8/2Asw7EEuWIVAwf+l1s9rTfDLRBA1f
Hx/fFNCiyPnkGPrcOVm6UDZJPqKfY6hOwErUp0kzq9PfhuSgEAFWa6uZ0Fr7v8fSSlkcfrMtMKI1
1q1SmOLRmQHQynxWSFuVKRD/e/f+9zjowSpABSOZ6WTrT9xYNNQB41WKGIBZ+R5HJjo0UR9+kOHO
AC3IAgbatjw8a3aI5jPUlw0jB8Z5NBgAzMmNSXOQd+lBYC/t0dCs0XoPjiQFAOapfNY1JOGRBQLh
qAzGG/28xoR3mvvEjm4hmpWecUjxszXwHgOFCyuH3tu2rOyHNrCgJrkM0Ryy70MQmmyV1p29IcjK
rollmCdQhI/3E2hSTMG6I0jQxH1g4NDGCliw61j37b7CzWtMrPQ0OW8TaBYdHJbNU2lE80czTdY2
oDR+5dQZcp2d2JZazK4VGq3WXYU8mWGakNSTtkAxuFeVVjuHkENggRWY2YpDpYtfXWhqB6SG2VVt
ioOaROpZ67gTe+WzQK/YlUuX6Lhy1qxxx5ntxhDSzsUhVfR/5kgDzVpApxulR9dcPkwWgus7ASym
Aob9SPaMu9yrIfGxnZdaPgy56QMmdjZ/kGW58llzU3tfJHoIwgRs7JjcWTqx0u8A9UffloIt/Wox
amIC7pb2ixQOzDciQVo/xyxLLI7FtiwDtZ9kNeF3Cq378QkptGc0VCqPvBTmtuyMasfzJntUJnCW
Afj44/eAMYbgRRMiLUNUQEJFnwwDkRfR/6mRxXyrzj8ODTmkYPJS8DIk76e5pQV4OgfG2hs6k53z
FHigMXBegG/VgkOogS4dTTxg+WoqRSBNkxhn5HbZmaLbkftpw4Zjyf/JStM4RKB4OqKTFP9VtQKd
SnSGlg1IxGCFjvl4REqIvEKG0BkdmhZNUrPn89iKOTtY/Q9Imlnoi5ZxtByNkUTq0ApdHxIRgq49
TPscbdA4sEmLlN1YI2E/4Tni9WZdOP9kmZEfgQaukPqM8/zYAhHlpXageTSpdTJ3HXddjHerwlaM
M7Sa0bU+CHQASoV0OQRrlLi4UQAVY4hizV5T7ZvrBGmAMxrwnrHrLF+6PJlWWhkHz10HOJLWl+I5
qGNz5fK2eA5syA6WZehCRaFVVoqJnt2OoaMJZQP3oEGddu7TNpIkmIfa3OMJ3jny0nDxUl/d/+nc
LAtjzx6wJeey+5N1gMewJtbwruDaZ0uynaB8BhS7QM3wOIT1mmwjIJeTP7vllLwvtXUjVzDQ0LV2
Nb1ZO41S7UCf4qxTtO1+1dPkqUWLwVXta/0y5HW2InuR94afq4CRuxLUi/ZnvJppL8FU8wP+AC2U
SvL0K7rb2lUbusEdsIDTQ6XwK9lDPa83WWCYSIzhInHLN50BOBEHz+Zz/MqiZPw5TCHkCnBbu/YV
n3ZQP6l3qpGHD9gOAkNvFdbP+FXn4D+hSNCbiauVgBbm7c0afJPofIKmow8Kiww9UO/y82REq0G2
FsLOzkDj2ZeiVhRPCU08zd7PwgKpUrLF72eLdz5LxvLcFSDHikPrGuHtdY/vIrujA5rYjTszCaDa
COXA1ScHDUUSXKsqd/YUu0SA5x2ZMBOY0z4LH0DuV9y0JkvWgQrYf9micSxRqsozezv7wcfEmwwx
voZQF1tPTfoxopUlkv8aQTxRWRJ7eRyJVyNU0PBRgGpzC3abHL8iRY0ugdxwtJFr+6YKTrBZRDmi
zYkttyHkD0L0NyixeXTBGdr5rnSQ180c/Giy5iyUqkFTiNzTfJgm10YNeDy2zZlLqV29R8KX1W71
IABM3A+Oom/GqVKekMGaIxiafla5APGQlaAlqkB9WJN861AB/4bSs3YEsy5/AI+iuAP3+Y4V+Nie
WopyYwp98CmWDkzNvoHCTjvSqO7iCT2V/Q587u09NpdePzUoSwYQcyOhXN4iD1cyZEemlosvtl74
1AINelRshyGn4lOXs6Pb2sqxLPWMBkUvi7ReucWBEGuw7pcWOmVAi0uHyFLVg2LKA7DmOe4iOAW2
1tDRUtB9z3FvRKVAeihc9rT/p9MihAhkg3ZY9L3WYrzG8n4Nsi8TNZzMxLYejQvFryngxWaR9JyA
u4W6Xw2tQGHvyP5Z9ZNCioSNx0xExmoCC4dPgeRYlqKzMG23yftSn8JS56K4Wt7GW1Cu6InPc9Pn
3CruzSrDRtNIk22j88xv9Rg7TTVD43ynQmfUaL4PVe5u9F6dIEUAfWrSriYbd/vJG5WxvZLjP9pU
ORcdfmhNXWJoSta0g9eJUfOp8LgQRM9lyw91zAjqRZtgGL5Q1XJ2z9zRf57P5U2DQZJu5pzuys7a
9GX3xYl9kF+uTH3MzoPo+2idKmj1tIs/hqnsMi4GZOiynm9p9B7KZS9yIw/vdlqRRmSniPd4shtS
IOk9ni5Joe6rVYOAqZKs1XQoq8Bat30zrRYbnUn+zLNeuqCxpRjTAS8h+vXf5nFnQFMQRQ5pHZ7H
IbXXZZ1+jFlW5CBe26Ia9RPKB9ahrs27+e9BQ7BeoS0af4DlX4Qq2xxGJqewUQV4nzoPyfPJhozv
tyBs6pWmD+q65bizEbtA1bKfANT3lxDQYmBYtRVxELRhnZ8MAzyhFEWT7LAH+4KkMv9zEm/T81up
RIs1KH0bBdrdqlRAQyqEVGRaWeOZxiHkcTa9QCmRbIqM+RiIrus17lb2PJvcyAlrqCwi/wbsNQPx
UPLLQOVtrxSC3dNh4r3t20Mbrhdbg/Y6lBDVcJUXqoFtMaTaBykcRgdkq8G32iDnXYwBGBylcFhk
pQxi1K8U8MHc9doGdLa5R7ZlDeTkgHtqbXtegxxWoblnPcSrprxU9349oICyzTQZw2cH3jl+oPTa
75fFaxc/g8ro8OVz9R0YlEAJI0VbQWrYXJleos/aNi5tAYFXiEM2VxlAJgqgQ2J/NFGonAiwsjlP
/H2tZfnf1xIlf3HjRDs4erSyLbN9oEOilVC814LuTdeGlyBF0ifX2Hdqxh/6Pnfv+zySOSpoyQwh
9FUDFdHzGIkr1OIL7S3aRjvOfYmtzOfo5Xo0Q5Xrk00Yo3s/Yn0adZX2HOfR85jG9nUc8LpXpyza
05Bad9zJPqILrT1TD0+euOE10Y40oKAIzPToZTQeY9n3Q3ZEB9u0B2qqMdEM5nWQzvO1Fr8cmkEx
6EB+u9SylLyUjSQuZLfxYTReRtegQZ+fXENF59VpwGVyV1a21KDYhGoEkAVw+vdR3t81UyaOZKJD
BVanLWSvdZA5IgyZR3DJJ4hTTYAHUsWuD/VoJDaUhCG7vaOtREqPODqlAzgcA59rmraibQrZaFtC
Z4ttmfHJRgsYqPqtVKfs1hEaQAEZAl/YB9IwNIva+0bNjjOdGNpd3wjDStGsTVMHRWYPccGNgv7J
DRg+2ZcprfIN2gzSTS2rqYtXhPqPUQOCBiW92EOfkr3+BJOnIXkrlBxn7wKTJzg9qrTRPPeTY15K
etMJ32RoGyK7hS4iaBo9TRWYugINjP5Or5lPQae/QpCpuJCz4/oKJHn6Y5037oPQoy2ZoxxCfGxA
H+6ox9bTWKrtvlCr1CevGbbKOnQT1NHkBQJoH88XmJcc7U8XQDHxwwVip3U2oDIF6hVtLvxkRqmH
IdIuNMxNAPqEpntZ2h9A4OmcukDEfmvG8fcajRyTDv5TCMEZm0EvLZBalOmXUWmuFAAApQ2yi5Bd
lpmQB4y+1xo2wW5gvGRTbm4g7oKvlQnW+mzMwQ8jMSu9BLssB7IVEF4BvW2xXexu3AybGkBJ5Lkg
DvZpKg0VAlPKuejThV7U+8LiIYnxZTK7sKlWndSnoINVdkhU0WmTAILF5WFxk01MYeRPAxJB5Pi8
xLxO1aBQjCy0z/TGOi2HoevbQ18BuvRuD4FGOrERRHv+v6doOeyn9kNMyeNxm3L3ex+O5R24kvVz
o2xoAGpoyDxbeB2f7XW+JTtZ6IzLOUPa6me82yzmEIKS4LRDkfW3RT+st9h/WzSEIFZftLFjezo6
p+SegjYgZuBY23FMX+ctChVO5OHT/gONwi8Q/QKeVjqBL9M3cTIiW/x7rC1Xq6P4dd4BkXfez/T1
4APQ5BwTltdI6RTNrc3QwKcqE5pR8toGj3BtPwoLnekgrPkHEnbOFw33T+TwtOA0JU1z1BmAkNAv
Yjf8zYdVpHD1p8IvpPMl55i1/jYn0JTg1IYxpLnTUqy1QXgiL7ErRkb7leP+vOpB4nJp2h50HmqI
3VeUT6+tDe4H8EUKL2vB5WgPovRRUUkugB6Pe8sRyla32/LqaG6NnQ/6sJgLumVJHibi4X7sW/3l
0ySNNwrYVo3yyhvwHjhCt/fG4IocqhN4gUR/UGNvUrNgT2kz3mXCyX6kLEUnJd7eHsCv2aDHFBGR
orKnZujvKH/2t4j3Nf5jBJrYHK9AF7DvdOkX8FLk9wR06NYqqltPpmgbNIBFjwSoKCPVOozg2Jph
DnnFAPWEGsaGjWCv6sC3u61Y0XtlaUBtWyIhkiKeF6X53KdFBdCStChhKNDYac+Ldpro1glESwAt
xmuKag/3oVoXJ2gbYAcCcbJ5SCL1xBurwYTcCRhW5OsO2aWpSdQCuC8s8b4OmSDo6dmJouHPDPp+
C6BHNF6B5CM8TZaeXloppNdFUfGji4CY4q77KiY18DNstOYIk6v9KgJIxwXSbmO1CRqo3vOpoANo
L2WVaXBARk5Q/nQxmuDBhsylgq0LzUbRpl7p4HyQD+TQ8stxQnpN5Pklr8AlSrrmXZ2MAFT96Wgs
BXsJ6QiRUZtnpL2Lb7F0hEllnHQGHuLziFRVXrZqe3vL7wzMzjcjCtSkd+cHvVC/8fQZSqH5D2T6
VC92xXSnAd90QgM7KMLeAoo+XjeZAjyfkjhbwbuNqXL7aInAtH2kS9JNASJFoIygMU/uWNHtY4x/
D+iHoFeZofVun+loYqd/GWDWawb0/3M3guljsYMbZ21kafT8l3hL2vXYLYFsbMFFVoLeI0sb/Epl
TpLGqhM2K5SNTQjaIXfhVtq4MqycQzK2Zs8tKi8NRxISyYG7qOmqFbFsgmcFlFYK+A5paFjGf59U
awbAeYU4I0lVgv5WHhTwVAJeCP0MPv1rk44EMmVQhBkAe1KttQC7caU59SlphbhG8lCM5rqtSrC7
yxEdAPg34hYvndLi5p166VArphEoHcHHAWQfJJHD42JKxiY/Dr36lUx0sDq33DuqzueZbdxE+6Ix
f0GipzuC+xMyRt2Y9hAHLTsPROgmakxDhXy7NJKHIulsDqexEea/ikxVgZdJxxO2TNq6nvphRVhL
bUD3Dd7L4aExxdAZHcCSBt6C9LSYQd8LAGfVdW8TmhYS2/WkXlLdhpSRwl0b92RFx1+ua4K1qEPH
T1ImHts+Qh7VdK+6CixXNFZgD7U05UjOaVBVNFRCaJ28DuifdhCtDjzyOnjUnC1hf0NnsXg0wQV9
gxxA2TRN55WNcqkHcItRZGmiO7sWhbqndfQGP53WHMSavHrbDQcN/a5gw8QnAo4juU/06kDLUgSQ
kCDsU+oHGsUFiCix5axPtBpyVh1I7GsBGi0LeqMG9PBMrcc2bIr0LwGaWVHwiEETBSXS3YAv8p6B
RveMrmzcmpuweqxBjrFSByizlfijBUj4hJALan01TMZdFxYAXMicKrbTmhfHUQ1WPAxzvYzYCmiG
9IyHEvhaKgPNNoph+wlPNC8L8t8CIxsiAEGdb9SihgqwLMEpsgQXyNJchhyQ24/8jkzktFoQ2Kiu
MWwoghxWByInmk+2ZRHN7IDRzbs7squtMkCSBppZ6NfXTk1XF7sqCq7BpBig/iJKqzDXQWSlgSN1
CpIfOZ7lIFeRnqh1cQotmHRjQTt4RUZwNyOcTudQUFcW665DWQry1L7rPkclF5clBSAUA20BQazs
KHFAjrg1Rghht42PGyy7J0emt6h5l9ozCDKyg12WBW58rr418s69qzh0DXIzhqBCME2e2tjJMx+c
cmVPefCtduq7YUBCfjVOrxU2fPirlhwdJH39KzXyJ3NIi9dOwX8t+pfFF+wHcj8qsvba9SUSAoap
nZ1onHYitLtDrboDVHn1P65cjsbHK5vyykpU3VWiRJ6lzF5RtP945b5Ln5IqV72kMPrLFBcbkJiB
jXsylK1RCuUbG/A9d7tUBxl246xB8e+e0PPfH1BH17ZsSNT7FIRmnt3W1YvZds8StI35/4DaCJXO
Kf2maIr6HPZ26uv40d+HWaBs0b+dHOI0ac8jT6a16U7lox0FIIyODO07hDTePoaGj6EEYfi9Y0gC
fvoYYnL/+Bix4ZS/fYwGLzZnhvdkrxvxe64HyFegCJE/ggq2vDKO24ocGa6KA7B8hS2KOzLhbav1
3ZZ1WxrS9GgCVomGnI3zdPR1260np6IxAD3mIEW2JyP2exaZEIjX8iu2WgAmcPMGPQHz1ocyCQMR
pCPZmjCUqF/JdQWS4xsQRvnVCt6mQxIM9cTYRDbB6NRTx423QyvPUsDfLaUHulSOrLifkFvJGBKn
0gNyHqj2aOpeBUulT7oOhobsAkog0wlssNDUU3+QGeqikIqRUaRTQ1HFJMSpqtUr3lsCL64q8GGK
wWhOvWRQoYPO+x7vxyCDjkH/uF8cVeMgWn2PFmOzLnmwg1xn5zHkz/ZUvMtScF+BYcIBGSpw1uQF
57W7p0pfrk+Q43VAL2sFwXoGDkxDFK2CYHC2Zaw1zCe9d00aoangbEnYncTi6Yy8OljcVlx6aw7s
TDdwqK6DJOwyRexRJ5ZaORKW+kgUtuSTo8UnI9X3yN/nQWB4jqxYw9BIBlhYMJhinXJwKNEr4Pw2
SMYxrqATIl8WqVROhzna4AxdvijNLwdXKGItKrz9DpG1SwyFAaQQi1cAu/wqc9NnETcVWv1gJ27a
NHbBZFFns90RkmHMCcSrtC/xmm78wuvbgHsYci+jZGynA091dIsMXYx0G2yLN5Rxuc0ngB1ot1hk
eXQXanhwcT6g00LY44vrBqE/slw/UHXHLu+nSbTPn6IGO5G1xUOGHfxVwX9axywULpzYNnyniFDg
lMKsA2vHay3wX0pljV7Hno3KayNT7GtmqOwGlp21gucNNFPM7qRk2K+RUo2eaXid0yM0EUkdG8i+
FICmR+2RvDwzDwK0FQ9hGBm0Bpl7SIueohxr0JIMeTDgkdJ8lUdlCgWrLrpVoq5BvwOgUs3i6FaC
uB9kLY43jWCf9WrWQ9MwCOxNbVhv3hTbappKpr/NlxHktNFgtzahSYPegcbmlfyntDOBuV0a9Qn/
lHbmLFfNqDmRd5KVcfJWI1g16de0eOnXRMPI1j/O/Vsw/dZwV0tPw7GI7dErLFd5VELxx5kY9Tfb
8H72KU5JoOU+ts24bYuUHaPRAemO/NICB/EgqlHczJ6zY9WJDKqG+HI2oPtm2L18sNOXOfg3fkjA
BTr15WCp68qykSACiclxaiP9KHRu+ZCEZyuyLY6/DZFL0OsVzVvcrJgsn0dQyP7k0OT6GZ64PncY
JL4ULbrQIS+zR/Sv2kA8/muiM/C6uR445bN1SXqZZKySFrQplgMKtN+j4whg98z6vpiZCOPlCrld
vl3BNoHdkqxxrqeHUbamGUuwpeS3cMj3igKWTXQvJas6H5MNh8ontOQcfc8ntb5TZaVXiXL3qHaA
GMhKL5607UOLnBNkFmrotsoIcuStsdfQQzZPQntx57cQNxPaFNxBjpSvlMytvvIK5UhTz6NjHvTV
M/TIZnsjoFIEQSJjXadN/bXCu6qmleUDKwKwFeUCSGNp7+V0dECFy/Qakqu30OqeIHJR+tDeS2+D
inQLnZFtkDYhbXT2/yZOKZFeKFRwTY9jpHkum0C3L+9o5nbqBX8x9EgchQrMMlnTLNe8ccAdpYoY
9CvW3QQSbBciPAoI8jZNm2hbErqYbHZnaqX6kOZjeh+3+k8yU5QTO+q2MAzxIqNU196yHHiYUjFu
eNcsjpqJmwDq8eaNbGUU+SOaHK/MhD5JAqFm3wbqeksRNMEQSHdKAdgb2eSE3gJ765wHcPQwBogv
XYO1O3oGXLrZB32jryOZ+rJhN7n50V5iW/Qq4/9mH6YM6rN1sIrGqLtLi8HZpHpfrssiyr+AxpDt
oEvpelHA8y9D1KBp2Q7tleJimEwBkhIV6DEpWGPg8+nz4Y6caZVMDylIyEK8Og3Q2fLzsNQf9W6I
r4PNh12fWo6KNJzFDxUeltlq0MJgb7CtZrZt/5McSgm6q2Ouj/wwh0O2D3ozEKECeqoGC8tUjXdG
XHbP3LdGY3hWlZZDcGrMVjQMq04yTCqQgZVeqJJWEFdAKwsN8xEKZqE53FCZdq9OZ53JjL8uGIpC
gNyrtMGSDlTQcgjB7Mhra+I1MATfpBn2d8vjFtmRTKxiZEigBfDhMUxP2+XhG4xr2dT7IYB8ESmw
wDlB5mV+VtNEHTnoGGRIJwPs7thDasOml1W2vBv5QzwFG95F4YVMnepA7zhqfpKPTMukxfb7JD5O
9VHrhp8U/387Ke6AFgPbAz5a1zrIk9rjxU1CQD2qdmD1d9GERyXB2+atCHj5WKTBP5p866rtJl45
eJk8g06QzUPr9yF5l2BkrNrzMhxSdJxpWVj7rrIPDNlZPDJnuscopD7j/q8jZhfFasis+gGQEN0z
80i/OromNpCVbk4ggusPQwuxHNd22gvyy8xXAJj4MtUQ0hBl3Xx36mjfasDbrkrAucFPAKHQnH2H
8k70Yum27qUot81L9oqkfbSLtyWHCYClbjDflkRL+SnEdzfm7fCilHoPakacCfTgraBzMLwULa5J
Z4O0/TWuZBNoYl0Qlnojz6MNqX0HSKucLRsUFzWIk9c0bLoGQuFQ5CSlMNIMq3LdPr/bSVrMQgID
D+M0wbvg2SkgG7zCiRHg+bOCVMd88tH1X2JUAH4O/RSzTdixzo8mO9jHritebMhZd0NZPbVamZwz
MESvRuh6vFBYHKfKHhzB0Nk07FWl9+4uSfVgG6FZ0UdjsrGOhwr/11U2dT4rM+h+0FhwowOtiGGs
R4gKQRfUmtZMtbfAMv0MTBHuibceoCt+obN3+2Ii+2RqczxR3JPJlICREXY8VcM92clEzv/V/ml9
fMc/fJ7f16fP6RKi433tQTc3LrraNppiGfhC/nvoQWQr9O7SFSl43+vBQemiSL43zA7SNbDtyP80
HUhG5IQ5hk0JhF4SG6owCe7Sfy61WN6Xm6cnoPS1xhwK4VINwShN+S1qK8/VnGxDNtJO6MB8ejdk
6or1Onix8ShlRqjtURpVZ9zY4GTGymyd7myDZf5LXLO3B3BSvYXNMDIZ5vKyO4M1xPqS/hs28fGP
1X4Po+llEOK/2MK3n03YGEOB6cIrE5r0rLavcRsbV6A9B/QP44teqqeMg9mCIluD8Z1lMQdciTo2
JTK+mWJQHUYNuG4pRiimtWpaoOl01FjmGHkFsC+bH66g+nN4NgTTCbQR9xRNy44u7ltsLg6p7XgY
baBWjEDJdxl0MJ/UCiWJwA7CMw1B9bdtch7fFCjS3XLBfCF7XNOM6eh6assVDadJYzuQMauzNxsj
AGHGotiRl5aMILhxpqFcUmTg5KMlC9DrZF3Iz2YYgBZFcZGsiDyd8iby0DY5YOKQgztRLqULqwma
eHG4oaGWRsNRV6FZ1NdR8RiibnQzsjmVQgFNDcrnZXrb1qrn2t1a4wwqhWHiXscarWq6VAuthh60
EzYH0Ljrwf7wZ8Tg8GMz4lH/KQLIKaTFZcnjL2vY2L/7Y8ygD493llxfA4mDlIrFDBwnSbvfJ8qG
iPRn2+wHqT5I9usGLLBmoWhbszZQldDBaoo6WH2yaYiSyTwkhA1haqLBnE0LpuZ9EqF1KOrdRCMK
fZ+oox3hFIVopU708tJl6RHyg/YN0GD7Zuv6E9q4mjNIYm1IltfOGvntcU1ObivuWSBlxaWTTEWR
3ZV2poOVFrPT2EzWaKlvNjTdUVsNO9Hm+zxbToKUxhbw/vieTKrT46UKxM9b+gRj73THCHrAK/LS
GjpqcIWq91cyDZWCDqLBTnf0EaCuXR9M3VIBAPn3E4H0B6pfygNZuJpD9Wn6HiRxv6cEXAuC3O1U
d9WcwBtixu/woL2Sk75kqMZC9D2JrvQFi1KOto/fp7d5VfmRpYO+uUidfYznALC7zp67df5o6knx
mOM9iY3peAlrhu+4qRueqUftjpxASE87BqIEjya8T8f9KgeJq7DXjlUmd4zdCDSh4yHkA9I7gX0H
fPdpjaJyM4zxd9DgfrM66PuAaMTd5xHUGO0s014xkfw0UVSK45sJQDOFr6iJvjclBF9TarFDWVyT
0Iv2irqwuQqqJts4YC0YIIP00qUxA9tphgpGJpWkpJSLtANZq3+w/x6PmuFZd5uo26N1eQSENQVS
QWb+PuUAKzuuPBajoLE4PiQLG8oE2gNYNYsY9/C+L8GlMQRXqHgFV0tDlQWvx+62h4ztFRwByPlb
aP0aHPdEEXqQaPdj920Sppl4mRtZkj78V2APVuKZkh24kUtSLK1BS5p1A80+eYW615G87aDeHfRo
epM7O9yXLMj4hXxPw0ZX/QissF9i7Dzw2vJnGD0qehMK2m7O/xpWy9UIyPweJvcx82pkp4sqndEu
F6XVuh6Myn06ADgBYbItn9L0CF2w7JhrirEVQCFcoqEEjL3UnFsXIHVd62b5VY+jr3E0VL/qBHp3
qT1GKzYCAt1E5a/Orb8KJSq+5nWRQBontW9Cx4+5UqLsAoGKt6vU2vjxKpYRJ2vUwRrQH7/WTH1j
jYHS9HAEZos4Yj6YoQ0508r8zUaTJAWHE2qQ2HCddYbc2w0iMeXBRMkGwjymcSNb2L7wwegfBg2P
A9eE7HAzgQtriYf0FSCNrYq31EZrrvPhuecTREtL494Uo3Vg8mXVAnZjo6UiQRl7ai8oto9Au/5u
nMXjychkZLI2DmPrOD/LVD2pYDlZTmxLmy3uvye/xZSJK55iXr/SOzK9LdOLsughNt8G6p7sg+tc
IuYA+5BN/8PadTVZqjPJX0QEXvB6ON6275l+IcbihREg4Ndvqujb9J2dbzc2Yl8UqFQSp80BqSor
82sXQXZgCe9SGFjZbRPy5rYbbanyYJQvVQSlCkhFGOsEeUZIzqXT1QqFHpCD479kbW0HMUexeiOi
PBCTHm2nxLGvGhC3c2P4Znz2hb3pixDhLRogFwm5pYDjS7YlW4/6v7XuJBGE6Tpx6yXoQlonG7Yl
F/j91aWGAKQYj9g0jl/AnssgUelox051TXNb+wN7rUBec3I8qPfFSjvaKCYWdAIU/hPTOJiwql/V
aGlv6sLLqvcLA/y4mYAgiGMgu8iN3HipvbZdx52wb9KAtkDWJMURCQMwOoSTv6lMqCKkRsiDvAL5
TqTk6bi66jygvQHkQV83kPRLB93Y/GcfcqQmTcF2EivvZTG6iotvnLc+jlvWmY6cfRlPd6Y2nUmG
LEvN8U6N0QmTxhoT/y3qcPox9j/NAx8KWO4H+62BLMMKxEfxY2yF3nb0gLGRoDG8mKmfbLpaGC+l
1n0rygFq5gl48LCr+wG6Z2s1qEma+c8kgG+HCwp6UjBravrLNAzzJMiqzpOaEgEtwE20sM9OSe1o
QT7JNEDMKTtF4QCSdhppw3R8v6ShKdMRQHGK6WgNSKBxVVZZaigETwwIr0MLLDn7IRg0tEI0D5qd
VkFZifhtLOSNOaj1WvXyWy+89hdKpn7HnuO9sNwCD7M32LeM6Rl0n0R8xG+2umSjZW6E7bFHMxWv
SRjtJpU/okaWow9sTYy6cernFtLFmTMcDcpAffL5GI69eDxSr9WhON+O/rQjSFA5QKe8bxDRmxFC
Cj4ESpa/24QLBgoSpSZn8hs+5hLqiNYjv/+4ntNgj+5l7Rn8GyhP0Zm2XiIsva0/gSUdmBsVpOE2
QIGl44KqTKGjVUOTQmg7bRbblPpXQ3urcew+Jp5f4ZSsawN+h9F67g6ycG+jLFJU7iY+wgUgTkpU
QwNgsgtXlsPj3Sdv7JbXzZj3l8XZYYrYO6seP7lByD3ZDE7RgAv8FQQx/kWUlWOtWsQDDr4Vvlam
GV5HgXPLGvD7rWuBgWx2Qc3VtEqTUMPTZSzWwBNB1GB5Pg1mXoHMekMPppbs9tjZV563xVoqZxoJ
c2TgVroAQDAVs/MfDz9avTAtA2SLKEtXbIeuokeMTI66TLrUifhwGSKjNFIbqD5gM9QU0sD75Bf3
RhmvydFJDJQHWRWzDqYtZ9u8gjVW+wYybXa8KqoCchOGYd8l2VTvnaTND9xyxtsEIUhoxKX11wFy
j0yLtF+erPduabK3lhVDQJMKN633MjfAPOJ3483CkvOkQncv9ESwebtHjMidJ4XAtd356bgxodC3
KlSlgqsqFaiphjpA0Mq/WLY0gKtRR3twbcSgv0LpAQgZ3/1wagJziahq4M0R8ll9TNbLRO6gjwZ5
Y6RzbsAMD7cik/XFdKFQL8zChfgOKFD0pBmPpa/fU89VJroCb0m+71xVnqCm0iI0wLUo2+oV4Hcs
bPj7Kn6et2uzQyQ1Mbww2XAbB80hM0FIuNwKuSV8GiBo9rTaMKb7ME3FVYBUYeN5MtnQN6pUXys9
4Y9QcjPP1GtCv73wugPvH8ao8WtdblwgLjZp6b/bULl6H5aaN38XUVXLL9Vk3cifvoogjxebKJb1
ZllIhuLOgmzxhdZBcBj0GyNLEWQCpUql+K+MLPktZMruHIiO3kQI1nqyC9dhgdEY5qmJ+PBspvGu
HT3jay4NKFnzZtyRW4YUem7gYN9MvXn8T8tOplatXAkaLlq2CCU/WgQLbLTO2qNqMNwUztRuiYWM
uili65+6seoSZZne1OFmGQ0lghI6/x3htfDcQ1PoKDL8lNS1Y0TLS9dDIYIaTR3FERlXwCWqrp4C
eygUTT91kTJILlnVZnM3GqV+iSrt17wSMh7XNOLfqBcJx7n2rf7Cpml6brlobxp0xGgsNqz4rsn9
K40NQC7eNaMFzgDcEYwa9T02WPsQBCvPiTZpwBSNWxoretN4cEEYSPM6p2sexzYJaKyaouTJLX5X
+M/byRRY9y7k/aMseAZarrw/uYrcCbBha5+adgUtHfBFzS6opqktx7mnXspzExjAxNhStzeA4eaZ
f6UeTeLYoK8QIOhP1KUlmdfdsyx9GhXtSd432YOmora8iu0dNhg95G7i6jCgdv9KLkjKxFdoUByW
CW0h9B0KAYCgUItQ0xWJmBeJiro/WIAur8Aw4SOVXbmrtPaBZq5sW1uZmhNDZEv4a7ubwrsqL8M7
VEvm+wTyRiudfGoTZXa86q40Sg05j0fuR+7d7JQ1eLg0+B+Y1818MCXpThbtl0nLvbi6jZGCwtbP
uLNGwRUwJH6kmycHv5yPvUAhE6C1qf/p7T8kY77pGILgVavv0i7v9y6qhR6j2PkZp1Pxg+s+Mges
fC5Al/Y3h6xhz/5YVrMDXrz9vhpx6FIr5DgsPTDwyKwSF5r23IiqC8s169UU2ykskteqHurrkETA
aStzx2W8ywAc3yIZZb0uk9672K2niGRNU3ma34yD6eM7ksQlyvsgj/Sp6UIA3uJ+hMovBhr1bqUr
yLyzKw48iTX4a7L4pol9TlaWuzDnUMNzbB+yrrnYOMJMn0WBrWDSRu3PErEqzbTt3wJprIqN6Ven
RVAjBz4bJ+0Ox0Nsv49G1aDYTk0PIXYzT588vXlGyqPfpDl2+43CQrgKHyEaG69L1l2px3SwKUxt
JgJjNIDvUKOdJ99Howjl8rVTAjGlpn7M972Bb3UfDKYJKKwRC0AhfK9qVHILtCr4gjwib++BKwpn
gZ6Z+lsnn2g8BLfb2rT86UQTczWxpeKWaXiq82Q8MlVWUbcevzrqirqRG+J7GvZnY4LWNlg4wM9Y
l/JMbuQxaVG5azuQxR4APuoCzylqZDxHba4NCPO0XCWGLu+M3quuwL5oQLMiderKqsT/Z6XESf+Z
YUWZfw9CQHCY5/YPJjxxopdT1yT+FTJouzbGmz5ozKjfgkmvWS9bPTXBlXl7IpMETd9W9yyApBEe
Fak7vIV5dQDxjvbLcIwzhEunrwLMAgFDvf8NvFna3un0fo/yUqA21STmoG4x1evDNMTlbQptvspG
Hl9yVZWaJYBHS0gCzb0PuyMcLtaFLI7cApfiQjIDWCh0fbSOgV1V50cayPHvtSlzGzl+M4SSa6eP
lxoMaa/d70oa3WtkDhE4csGK5te+9SrA/7VNDTlsyQmsre9zTLe2X40fdpTvZc2T+6624kezsACM
z3XQVzVp8piLsjnjifOVBqc4ri6gqL7wwc3P1pjlayjjQmBRdf0Ob8AVXVITaikeYWpkHDKMMAh3
KqEed0PG3vkOSFx+b4+svubAj67a3te/xM2grcva5AfqZshYQB1TPmeGOoIBZ7uKwQzzJUzrAdgK
3Tuw2EtPqDp1A2yHVl0mxMtURPFF10YfBLqAAUBItl1rpRcdS9VVbkK56VEdXxCvhCZa1CAZBhTW
GlQ28ZG6H26GWg1gMXCjEahgar6jsgMMW1X5zXcRU1cR81RvJJBWnXcdfF6eURHnrj88kJJACUAq
ZeAqj7AFpTx5QJOo/BbV72uQhwbFOXARgSMZDyT9oUUybTPVqAEZytp4QCm98ZALf9sgSnkjjyJJ
LSAO/GGF6BR4dlnqTis8bcYDOdsWarLF2ABzhak0o1FrIhzZbOxSTkVQudp26J2vJjS1DhnomFat
YoZxprA6URciNdaz04n3bjSMyTZBqfJ6qIW7rzgEw+is7uKn3otSJms6yNModem0vjjbrQxPCOqk
K8pqtXYLquCU99uk8TSAlIvuKGzLO+lAbc3ZsSwEJdeADCtNIDulzppxSHYjMEDzSsuEP9dEpAiq
hOssxrbHzAF0i4s+u/MzvNGGid3XIYcJGILTYHpvi6lPXUgi2IUMojbv0oDFhVinWptt534VTYqz
PLEOc98I8fKtS36lJcrCze7GocP5UE0G3m5eP0eJLUjqhmOenIpIZmfsdt6byUsB9vmzH5dVfyqa
E9lpRhv6FmhUdaKasa5Mgc2nPoRgMEMtpRVq5opsjhrAn78MOEBRm4UGhK4QRkcaFUi7OCkeJ2d0
ngYBmMyY3DqhOU9ksbTpAPqI7k4oU2/p9SqtOnYiD46MxLoRUEJrtMbFjgqlkqIGhxRNjSEle0Qx
lr+iLkpijev/cidm1d1dAohLgyy83+UOKqWnuji1qkkGC/1ujAtghqbiRFc0XNrdAHJiawBv48ec
iNxpnDyrqQKfz5+XNK41fb2BlFays/MoW5Nu+KFQ1WEV/k/WZqPLSwcA/sXJ82yd66Z1Gtzylwiz
7mzI7r2JUrs7k831wK/n2PmJBifl0YGtAXG0DxcaGVBBB0pn8KoV2v2Sppp6Fp/0sf4qPirLbaQZ
yERpKmq0FhSVyot65EoTp7idJ84ZrX/WWpb/91pk/7jjspb5zx1pZZNz64RabDw+8TCqM1TeEoLX
++jiuGM+py0eK8sothOfuzSKhHicm83FdjR5GUwRHvBqO7ZmCsQO2eZLDwCVQ2oYR7JRw90K9cyq
QZkBSEpf4xYnCPB2CTY+a4Dfe6n2WrV1+Z1b3quHf4TvoIKeL4AnnS/+NaSHA3uBVMZRDXM1839Z
4v/dBxJgqPICf/fG6RznXA+uvSKihyLO420DndqZHcJiUHapKt25tviRX0zvKZlM6/Vvk0LPbGZ2
iP8+aUgr6zWy7OQsOYovu0Ib7qhpE5ZDKzNYLBMCcXduojbkWaxEX3XFZskrY2ckOKO60hg/Tc27
QAvrMpyX7A1wdeiDCkqoO6iY3l0dxsYuC0EESzYbGcpV0zIOalBebXrU1B9CJvKXUZt2vDYBalV2
3cr8xS6j8t3OwNh2qIGve3FKnCE/7Iv/v+1ljfo1yl7NiS+VvQLlJTSZxzlZVoO29tz5zdOSP8t7
s971jjcES/5MIoWJKGzibZekWGdHX/PIHk5kmu1xUIaoKKOc26SF2Tm2qqfl1h0eOLu6jsdgWaYJ
+89L08Bo5PPStJAOKue7zjWDyUCFoHAnBAZzQFKueeW6gdaIAnUAQ3idR/CEGg+oa3kulI38GjOE
giIQJDtaYZ5LC3ysIsHug4ImtehHg+3pvNJiWtask2yH9w070SBwYA+pk3fnHmX866Fg2HGrjcy8
88CLrxptpGaVyQPP9L7MR1B1qS5tVxweIdcmw+xENtcDwQFA4TcanN3Uui5S4dvFxs3fy7La6H1e
lib5GoJZqRQZzlHYBtGyPRitaZCa9mPZUOCoMFbYVQ2t5hyqFjs72s94EXAQ1KX9DHVdr5coREJq
YunSKGrZ8H3Jzl6EU0+PCuJdOEzf/BZHoojp/RmE4tjjUZ8pI11Rk4QcErFZs6OpIVjW8dpQU6i/
rBCWIPi3+ubhD/u88qebjLmfrJjH5RYhjv4wsOjRtHv9jUGI1Q+d5EfRpX3QDKl3heBvewaNB8oJ
x9L/ZtQXcnCgShyUDJzy9VBVFw4dkTUNuDsLGlPfoexcr91aJhc/joprPAF7gNRW8sM1n/rKmL5Z
KEpfQ8eWq21zuEOKGLEHAeFOvHPHt0K3xSrJrOiOc9e+0gCOAKitUAMaSuzmgUoD/3Jooo5iqI/M
iEGt6CgI1CDkA9lk6wBlN/bjQ43I4NaKNHkL89i8GY1+L9SmNkUqiXqy1eKtBsZ8KAJD5DFizDwi
qnKgopal0IW6UHd2jiA/nwfJn+zUjEgtHZ3E3f9pV8uCHVo7lka7/+Sv7HSDbNLiEwpy5sE/pqN6
F/ljXc4fb6m3ITdAIvlpqvLdsqwJTP0l9WRQa2K4uC4SOgMw+bc+xOsahWbJg8h8wH5LKDYMjc8D
wzaqVyYalPHJJn/zPKAApOQ//AzkSdztfnc2X2dZwaAf+oBkUIpTSi6CyrfC30idAcadZ9+H5Cdq
9Opnu+vGTYxH47nWeXkykF3dTp6NTSXIB1ZR4bU/LDMKtCkvfoOD+6VzRvvV1wYE9xF5v7qarh9K
G6X7DGey+5R7fSBb3Xgb7f4gXSP/rbPp2I1+/QbQJgS6wH7IOrGKZT896iZPd6FdZ8eaiexme3G0
NvxevgFJvxurLP+lj/GXLk/Hl14OI06fBj/7Rmef8c0uN6xn5SvrEA5UrlY7HRLmxae6SZygitIO
FNiOOCWeMT22wngET4fzBo1mqDmFdnuGflj1AJq272THD4OoTF/LCwdt3X0jYgCpE2+t+SiuAwFm
dNUKnlxqI8Zh37L6742zcdOE/wC4BjJZysEU7rhDDWW8Sc2M36H4hd+VIQq8EHCoEK93ijsD2mve
qirwiaf8RibUcGnITEvfileDVu4jrU23UoE+8KfW7k0vT1YIG8ujpd5780CIaoEpLO+oF7theSnM
+LJMyku89cc4AYnnx0IcCeM1vkzpViOICDbU7wuTD4sNsSq85geRvU2Kj7PKuvHUFivuKMq3mfht
bsmHmk/9aoimkwDWtTO8IyRsVo4LFo8yt64zZmGCNAaCA+mWMA4RN8UFBRovNEgmNzYuptW/+wsg
3JEmi5yT1nhOQHQUdtl8KRPbeDARNDv/xd7X/LM9NdsvTi7e/WsAgAJir8D/zRc/TM2HIUI11RzJ
4mEv3vldkQQ5MxfcoIRJoFK1AvwLbdOCeyK07/CLKZ97SDLtW5Rwb9vRMr5MePBGHYu/4xUG+hSR
aeexc6YbVKo9EGWgIFnNRE63fB7UTFEiMBS51TyTHJwQRWA00wKi4talEB1n/8yke+oMEEWa6cSe
/kUAfEQO2Omh9iLaFFFjPwAhnm7xx/DPMkvANwzx6r0lrAp5gdiCWninQ4/aAr2qZWY/IF20HSs2
RahJjDfg6DJ+pDYqC4GYTV+cSZdr35TmrZSRtuunvj26dTuekWeH+Dgr64caj3mU5/X8K7YRT2EG
cO8qfpi6BoxhFauUqoj9VWg6D/722abO+m+fLar0T58t0TSI7KraLyrdigdRBMKK2+NcnKW6QM23
Ryr7Eqb2gDoScahklskVIqugkKNwndewemMlYAyYjS7SthtviLUV0tgcp9aWbQeImQXxEOK3TkZR
JnhHR855Uipeg2p4p7OtiCB2zqphZw2MHzVAQi7S7YYLXVHTpSUYykLXXS8DdR1+T4QeroqGDVsr
jayDx6r4wRtVSdsIql8gT84o8axeyWO0LRP5TesZ1T8ygB57dBzwKLGWtP6nGP98SU4TnCgFwNLE
2cohxrEfbHQjgrsO81CDEuabWsGKhSXaldECGdgDFvTkOoBI29n0hdxCHTSnTlUhAtfjrJEkbXtt
lVsfoZZPTf+b24Bv/o4DiggZK9Y9N0WxQyk38nr45m1NJ552herKvApS6Ia8ZrzWj5npQnZcm/Sv
ujP8GlPfu0OiebiBTRsV68rfMnw3EB1D5kotW3R8R/5jyt6XLRE33k8FKttBrQ2G3a0HzFiA7GJy
oKMtdSs9TQ/zwVeNomIj+dRFLDM5pLWOTHSN6lKPgKtR4vQrw+idjc99/ewQ2hUvid7dojzj7v2O
UKc5RS3iNPlktmcUmYBeogBR9RkCnaG5jSoUlZdskFsap0ZjybfUrczdwM0ONSxoEh71l1LUJUr5
cwcMMp47rMiYlOLdx3K7LqiEQPZXedNAx6IB/JdQWsgqJG+htd5dOhkCTAh9qaAtIdEoM6D5kbrH
JXZe7RaMb+3KQ2hyWJGxUSN05QEpcyhrdlvslWGC+mMe7ay1UQFoOGBn4OA1fhL0RcNXKL60mY3v
HF3G3mNl5SkUzhA3pwY5qlwipPtPvwW/EAevP1k+zaT+lCUGNMsDWmuZAyEhhOJVYxbM2thD7uZX
0IO1Wx1c4NfKCK2L3j0bCu5FDZnpaoqlFbjpyDcJdioMZ5DQO09REZBLRrbR5w30e2J7s6zQJPoz
TicxaPq8jq80qJIdfdXQVZQ5LQeTggsjznP+hqzt1NiA7yovh9lQOhfjnnzIZDvlP7NpyaVPPtQt
y8Kxg2XENVi5NlwISjYSCSPJk/cmRTSyQb08+vng1SAcin7NtpxGyN1pWLntC+03RSA/BSmzJIHK
Twzy9BZo9jPOjp+jmX8EN2my50TPWqK9AAVtXUwN/IDSikcoxY/ppR5zDu6lTrtHEZoZ1G1sIsaT
RyswRvKfQ5RtAFLkwH4kEK5xwvhXl9bfy8htvzQj8vaaG+sP2PB44J4UOv6OZXbAS6sHC06Dan6W
bVy8XPF9cDh+F6kcz/OlZnXa0Wiwp+JZjUoiNUKNK4HMGkGLN+A02CYmivZAh/EVwMt7iHU2j95U
+WcUCzYB2bUO5ItlE9e3LLSmO98ZsH9RE2JwBSBjVDonG/XFT14JOV2p8+eonJrVAEa+MzWj1Iqz
rprFRt1OdiJwcnNbTgCESy4uwo3KZx8o2AfhhYFuNjFwLevG5fmzM7TlMyKvgDdW3QM5RmV+BUrK
u1GvSZufA6/HeRHo1YFWNY/xPVRrlupAiweRPFA3n5xpDSyQvaNu61VIDyLAvaXumIQCp7HGW1vq
puAKTQ7IblgBjSITrx3rEvQWNOq5fXJpW+xQaVQfzOaGkME9DWLrmqwqZ9T3haZZE9iWswYFGc2x
xeYAoaQiCy/43wovdKXJ6gv4suXeNEpnWpl12CMAP4IJ3ihwMCygzKyuqImgCnAMEzRL929+yzSa
QS40ben+35dabvnHUn98guUef/jRABOyO/TGYxhDZFmDSki5osulAfGHsy6talhBKCE/LQMsASV9
XRb/TKH+MuypFZcuXf15g7xFRtJgYDn8n5eJ648PRnehTzIbl7uS0W1qu1y5tnE/dQnObupDLFOo
O7vQJU2pqvQVypv1QbOS8q6FNKSDVNCZK8ZOaqrRAQpEC6tgNK13m6SrNNtqEDW6jOobAGx0J7ZN
l6FW4mMuzShToOUGZl4W+6SjdnvK8SSiuy4DI+h1pCuzK/di7My7uHc3WZX4wXzHj4URpULhNji8
Jd077zhOybWRruelaHLcfc2ZjG/zUnlnVJs40erZxdf8qwUSoh0YJrqj2+ndcb5ief9+9RcbuQye
zXJ8sTGPGv5xtdhctcyyKg0sthosoUFq4xsPejf/oeoZuKliMKlTN3Qy/6EzIaEtM/MWK48a8mr7
uHX6gAZr2/MfSsRbilrql3mS7KAUiCIeRL4AEeWd4DfPsq6gSal/VpNz1Vy9+ml37BozXHBYvDAV
Z5bk4Gby9fDAmuGZAOkEQ48UFh2RgNm+mMiD7EU93VBlvtJHHAhyJ70DgZ59nyYpu+KBtKEeNdoE
Nufcan/2Y5Qh09cCkVf5tQg8NwSLASuiU5Pb6jxfu1/bj6ssNd5tdNXntvs1jsd8pZcF+zqPRjvd
8B+zrsvuHcfJ7sF77Z5FO53IBHGI7L4FEP8W4lkG1bwhCsit7+9jkDHdkRc1bSP2mVXKC/WGJM3A
w1e+loyDSUOtTKZBgLPC1czosNj60moCL9WzHbnQQN4VKLooUcRDNlozriEnGrV2tl7uGrHO2mUD
GKiX9SIrNw/MGIDXMjx84LScvJPttvc0jX4k4CJqKJVWn1Y3atDwpvNHWH6EDCdKCfav62LiYXM3
+Cw+L5+sY2GyMkCTiJpU/MLIV7hNuNI0l336qWozBIzUBF0VuVDjT+AAEYYw5p+KFmW9D9G9ouiC
5bZ6y729VgO3vvykfdNrR92TX5ZfHAKk4P3v8sPy6Qbu+Lcy+kprzX9Df6hU1HW8zd2pso9g2JCq
mEYemAmRBK0shm+paJ/MvMieUkg2HpmuA6Gr7NCzs7SyvU7YhwP86YltCyqjg1dU9nMHojty0l3T
CFpXby6J5WhrzSmLVQcBvsd+MF5kO/KLVD238qctsCJgTq5947Fxh+bOA+lV62XGI5l6A9ReUREl
J7INfVTti6TUg3mCY0aPg7ENu84AEycgethX9+mBFgcnbnZEVMRYUZcm+Phn0VxjuCdTPyGUmA99
s6PFUW1SnFOL/6JB+rhaYpyQwo1u891bSwJtlrgbWsxjmbzqdnUlf2r8NP1WZsw4U2/A9nAXMrMH
nQh+oEkbonsgVdY0SKYSEpkruwmHI3WzqbL2LEGwjlzoI0hUxunTIxk0Bo0Xv570PX0A0Hrox6gb
cJTEmUomr3pi9feTzbq7apI/Q+n7XyDtPm6gCDjuowHduNPWIN0CRjP1/XPVFFDgQwX1F/AU2qDE
LdpT1SeArpn3s7mHAl9X1+ALQYwmeD9xg0JtP+P0Fmx+htTHqefV6hNQz0oFxMQN60HDx66i8JXy
15HOv3eiK58qJNn2nYDED6K0/pNyoNQ29oDfbfGmIcj5PXUAgMyk/Tuz8lubj+bXLm1H6IGa/N61
kn7n1eZwDGs3Q5wi08EaaA9P2QhlXA6Bzh9qOjRK7d8JprMCwWD8i4bb0Mrxr5HrKElQdeSJp4HZ
wshQfJbHwws0KsDlDPviJlX1ee4zpBERUJvdXNTekxuqI95XG5XbslqS/giJ6ACSxyNovlHeoa2K
8WfBYqBLffMVssM1QIlGsRdDm73UvX1mlRF/Rz1PHlSAR187ZuqX0hiRWrPG5PvHTJlDjIJmlm4E
2LZl6WstTZEginj+Qlc8crP5Sv7F9je/SDd0PDer/FOeTXOt8QRmsP2nrN6cY3PGR82Z3AOl1+ZR
hizZxtFqlJl85OjImVbJa7En+5DmKz4hsXut+qrauaAfeDWLauazcnPP2GSW1xyAQoI4b17OfFbY
S8OetiDQNn3tRfl7iJOhSg0wBWcswaNsVtLcKOx8ELs+eLDrOPsPfRmk3SpMuvDkZ5AdAVQmK6/F
5CDhYsg1DSBPWF4TaAha63Qa1sBQhafFLRydeDtGOQsGG9WcEkCNU1f0/VMsTb4BS9mwnbsTiNhs
t8FHMln/1EljAoFrfqZBaiQDYRiKuu6pR6sNmfG+mm3I99UiS4u2fcdbRLw8M1sRZxbkh87SM5or
9YSei33qF01AXWoQ5AUxZySudu0DsKk8BAjEAltJiZDtL2vMHmrCv9f4212sGtqvVQ/uyXi0q0ct
M07EzRBCnXSfodZqM6gvBTT6EhWLlrcaot2PtpxOOsRfN3g4slMsojhovck+i6y0XnTQpc+0dR0v
j2ChrNYRUHNfyC3Ma/ts6NHOM8seRfXud/rGCAHhihoxi/tW19tTG/XeWo+y5HtXXMra8t/6DLSr
UzslR73I+aOaSONNVkJDxwRcyEoy95DlWMcVpvszQsAnjlv5HdlSGfS2H99lnmFAzHUCy6hVThBR
zt59HSiydJBj5GsDydMeDL3g/rD19UBXFo6qkncewgW4mkfVlRV/c9oBKu4eyoRUA1LMLtoJAHp3
TmsjKdvhSdRiGwF+fzbtfDxn7muG1LriS5v/GHE7roWLoCv9LfO4T++hLKc0uO4cX3fecnDtQkxR
vpnToAddlkpo6UVy37q9tteR6bxJlIQHyMtNX+thOBOHts/B3pmU8k2vc8hBov5Ck2nxxFF6j9Jt
XEVNBdlQPJKftLR7ty2jdMV1XWwkb8AMZONBiRKN4kgfOXTz/OzWzbf5E6sfxa1A9kUeRdztoViQ
PvtFdS5LzX9KQfh0xBNFfQvl+KbsuY63hRnH9tFloEr5t31CImNVGqLe4/E3XLDhHy6T40roQ9vl
LjOrZFXrQzquaITFybRqayfelXKErpkGHQTPV0Et1V1sLMvHPbBtzX2vGgFifWQvYKMuDSy2UjCx
rUOzDwjlRng3nIHvme2GB8K3LXaNpdNOB3Z4lRNN66Js5VvNPXJrYsM7PD0izTBvPHO0TaKuInd8
vyLb30YBLAV9DrCSuxT/PUcPqYOtmFj13DT8p4Uo48+kFlsE4uSbUYTZGvip8dp5HiJ7Rim2PGdu
YPJJW4VeYZw9YkSgQDH1HUTksM+JjmSihqkoMl0hTQEt12qCEC3Aq9uUdahWVgV3BOIiGwgAoH9j
uRcEcsqrrx6/vDO/mlOr71PbwSO50obsYOsa3hJ1Bg30XkQ2xHSM9GeIb4Vnus63yo/TteE4xdXP
dO8UT6XYDB3vUOuNenGoef60RfF7LPv2yYuTdheGZXGICgdKaWox8pgsKK4nwvmG0H66DtnE10z3
xj0oBAmjTo3Peb0JmWNuqCtRvPfgvjvYlrNziwJw8bF9nHiI0v4sKQ7IaaDAEAoP91AGebfV7KKF
6YHH7uZvmhWhhVetGpxUKp7xWF8Dsii1R0TX8FuQSVStqfY/Q+pqj1yviVcYVJ5ApNjcxwjGzDbq
0gDQ7e3eCjQGAoTe7s1nlIH3R9usFDe1h/BhA2mIpeuCQBG/V+uSWhEQ0p7rB5liGIdU64srmuiR
OW1+7scsDIjR2/3H3pVWfi6t/2LszJbbRrY1/So79nUjOjEDJ/r0BWeKgyRKsizfIGS7jHme8fT9
Ianaku06VV1RgWCOgCkCyFzrH2Z7JiLwa7R8E0wJiwW3rfoVvY0WzL+W3NmtNaL1wh8iMcPuQTgV
gkPzo3YM3vp2AYrGutYGl0BFvLr1SGSxN5y+GAJnnqEdn7GLeauXQAw0Mq/1sv+URd7aVyY4Bk0T
74w+DDYkOcjrORPPRXLlqNtAComTZKfGafNZ9gia0NhGmPMtWGyly6v0fKOIYfuXZSk8T74Mlozp
uDvNQhousGrcz+RX2lYfi7KViH+/l99/Gfa/tf4y9r1zN09VOkq7nfzpph9JumKFXh4GIgCbrFL1
hwxIGDbH2fQ9926Loff+0Kfyh246zlObqOws/cE7ggKvrmPatFDW2QhTSd5vYjSqbaQEObGneQ3U
zguefj4k7qQvhXh950y/86oLxCT2aYm5jwHzurfSGoPisX1jYr/3w5OBtXmXPhmiFvxO+wptmlTf
JCbg4jAuixMk+GwN7Kn8VNnqN0ltVKxvPLbi7+9jRDgFK8UzX1qLP6ZkrYEwLjfvRbceyg32yMEm
sX3/aI5Qr8zhWaLf87zDmi7wxrNjOP1Ra9nIhKWnvtbxtYM+PIhBXZAtKEGIcEvkrDAJCxvFUdrQ
pHPRnIuyVe/gdspW9orak2z9q7GxFZC5SDMEVJXszDKBdSUGtFo5OIeyFSw15/q+shAMGJuXsnVy
/Ucb284FP9oVCrd+eh/4M4GhDY8odZvGtwwO8QpZDeNWKXD9GxU7fvKTvFrjJDWdoHwlN1YRW9up
yPU7PSrMZWdawUunZZc0yY0fEPvBN7rt96D8c7gdtMA3ulhDyJ93BfoILqEYNz2aTeeBHhg+ydtf
1mtGZm3torq6D7mjlt7B7T5kGcZI74ZEaRE0W7MNEMOdMCR6b1ALA8MP5Q4FG5SoClD7BFcWpRn2
B1lsxvytKKmHvB0+to4/F2VrJKCH/Y9j8wmMTpmlK6Rtj2ZtZ3t3XmCBRsSRzSnT4CTL8jB38fIp
20exHR5VFp9SzyBq+z88Mw/urH4wLmKKz1IMQc96fQtsNNrIXmM6/QFLz79jbXvtJau1UafXkNBr
Xrn+Zy70K669srqwNq1T62silACEh0o8hzracNzX3n0W1Ohx8/A/wZEhB+V1AUGXXj9NQMUxR6z1
S5PXzTJXs+Fz5OqvnWvHf2hlw/A5D2UmJVslEX+3XIxWB98UGLL53NN+jTZKP5Im6dTw5KnKa6J4
xnVB2cVqesyj4FUu0+QGwYHlunD0Lr6RizXX4DcIGb5YSzUvqevVDl5yUipeFbPyl6xvhhZqx1xv
9M7yvausx6Yz4cXglgsEe6ctpJn02cZePFOd4GvqQYO20WI7R0nQnx0I1EANmuBrhDWAKdDe0OzQ
2/48MlbD6S5L9eeMlc0JCabsxKo3O7EDiXbmoHxy9DA86FG48bW0fEiSqLuzYhtAS48z6EDMZVl5
Quxkq9KZzdH3nS/XVjFa32vIHwcWR+xaLEPB8pIImewrDwjXbcw+U25lKSxda/Xvf/3v//t/vg3/
5f+R3wEj9fPsX1mb3uVh1tT//W9L/PtfxbV6//2//224ju6YpoGGhemiPmJZDu3fXi8kwemt/q+g
QW8MNyLtwajz+qHRVhgQpN+jzPPhpvkloVvX2OnurKoAk/7SxCM03La1v5M6J32efeuU1XUf6/dB
fICxso3lCqs3zW4H1MxMztYUpFtH6sphl2osgrEMt1eXwThsfirDIz4HAGHelxlRbEYrsjEpBiEo
E8mDH3sf62TnMk1Wgt/4DfbEoGfng5mlw0mfD0PUVJuchx6KTH+2JlX7GTH9dGd2ghW7mVoVeCSn
u3aRY2VnOQFuCmLx91+9of3+1VuWYfHLMk1y0Jbx81ePPF6u9LVtPTR9OO5IAvugptRpnRpK+VLF
JE3m5UQ/wYMuHaO6kz0sOE9QtQUwsb/uVWWecpMGzod5ejHLbOhDi1mxcmOadfCShJW2ivS4P9lY
Yh7KAp2MkdzUp0loT3y91ve5K/rTYLznrsLDacRPxqO8zdRqvG2DSL8xDI1nLpQG+x9+l67+65dj
CKK+fDsG0BDLtMyfv5zeiUsH6Hz2cF2kW4UJLz83PpGhyO9xlO3uoeo/ycdhWGfKRj7yZHHuBVwr
ux8LvIq1wH0lBtyuLTPNUE3jwRRkNWYNptl81trqZM9rRF6KlywS+bOpFFgGFT1dx9w41PZdoOTV
HUD7DQl78yGf1fRLtG2RO4i9g6xDMizeNgX6j7JVDqjCYWPOuvxEzXCtrUID3p6eLglORfvJzlDt
9zIoj4OHZobex9Wy9mARBs0D3vXmwy99DfWutrS9g3PHL0t76TCntaZ7MzdK+7mp82En9QQ9WP6K
o2qEf1S9mz4284FIYVGZEQJgFNLQ6hYd1MOb1C2yR61Vq42iTvlatsrRfZ9cR+eI995e441GoYm1
ZjTxB3H5rrHnp7LabGRDqYngH34RhvvTL8IUwlH538Qx24aGbOvz7fThScWTRRuRkvEfTF5R2MeJ
4dyryCtLnmFYflLdWnuVizBD6Yajb3rDWQlclmhKhRVkFJ+kq+zVJVaax17tYeXHyi2KYtHMbm8h
IEC8d8oIc5m4PMhBskEW/8e662S+iL1tXTugbEbdSXZ2P6kHYTjqQX4yhlgvF1k4grYiUSR2hhPt
35t/63OtMKp2+w/Pnp8f+/OXiQCUZQjLcTWE6Fzr5y8zDiqhJqnwLvZQj6RiU3ehwl+400LFBfSd
qusucbOXXJhrudaVPaoqgKXXGz0KtwjPkkYsHLjHXbGryTPMz9lqfrp+OEAyOnUtXm50kNV4fBB0
UgPCaf6ULatYRd5VE+m96sbhQgZbZINIlbcGsjMhUQJk3RWjzZZRUaBl47nJvQXO5e+/Fdf+7Sem
G7YwbVVDclcY+i/fCisqw8+axLoI7HJP+myYgbRJDIRtdrmVmqi+FUWrobgPrSlZfZBezjE0kHLJ
sg79PIixDlLyUlrZs0dwcIPVrOoqUtDiTuulhALmJvIcWCH7B3NGDEb+1m4L+/m9V22BTrMF1o39
HBoqvAhRjFDxd7LYznW9A0MpGPXf6mS/Yg41XTvP/WTdWDsstQ3lpZrlvRe2PxkPPIbxFdH8CKUu
q9zLlrDEY8ursOGSrR96u0ZdY5BruMeg1eafwPiFn1OxibR62mUmQJW5XuSDxTOCoCKqKez4Eex3
AOObzqKr3eFBmwkkBURkUrfslObS3NaPOCglDWE5LMICP0PeuVe9PebexbltQmTmp8Y7OKn9Ocna
5iKrcl5dq4QcxkYWZYOaQKES6uvf/0Y087dbx8Vvw1UxF3BNg1343P7hOTS6gtfdqJeXIFDnqHP2
HNVV+DXrAR16gyXuyPyEwPMAAKOvF3wtUMQgv++9FKSVNvimopJhW+HjzyPdqhNsYMajmyohHFe0
WKw+qohJIVcri044rYOinR66wEZVxM824eyIV+RKfkImFqjpXGSH0ewce1a5mYtphfho6ZjDThYh
Gr1NKYtYIa9DoGZrR+dXLhlBoafV63Cymg/Ua9jirIyq6kocIlA17RMDqtuVem2mCEngBKZeqde4
zeW3nm5+oF4X/lCv2z5tr6eQ5xkh5oD71mL7RdPs9t7SXP827uC/DpB4XvRWwylciPQIQsF+VP1y
7wWF+oKqSLPhmeptZbcoQv+8INfVNw54p44dhKy3jOb1fVrdn4gAz8PltEWb+4Tii2PdGhO4Uawb
x7ILHtFcN8DnEK2r7Ho/1mQEoBXYS9Qvwu8sn7JFOpXeU9xN2spThuQ2Axu6a/NO28uZzIYM4PtM
vUj9i1sMkJPxyeq8YalhGkdwGm6yMx9kvVk147o29XapWtNbnWyQ/QZG6ULo1zmccIuJVX3r+ERQ
MqNNvyAAfyOdIZuoOZjD5L4AYrSWkT0G8CewT7WbSt0NIQF7VdN1rsBJvzhhfVN72RNkhvhW8Di8
H9kY4XmBwbWZd4/kuXzs7Pz8MU+nGpuAotvKolUm7b7uAI7LIibM+l1di03U6vk9EXZ1lYvEvmhl
ntyK0t6q42BfZNUQes3K07xpo891mlHWOHdcu3t9kp21ItvLYC2mQagbJtZeBowCmSGb65rBBhvd
CQjhLJYcpNtelEy9DyuToF5e73WvKn90WvyqR5MD57X2lmzTjbtS1eutkdQKeKAJuQZYnJsibPPL
X82TxPshLcotAYtuXXZY4mVhcSlmNgowSFySZyJKpuSYNtZJxi1FnTyYGAfIvtbEU8oJS3Lyw/jZ
yfPVNObjUxRD0HBKSyXXwo6d1a0BQSPnRTqLG5pJsYJYNNz0VVORgeu7Pj7VUV4ua1W49+iTBlvd
KUIcZ/LxGGtE54Ek2g+WRqLAygPnK5yqdZL6xg+/dQ9dQ0ZGDgcO4N4bfhBuATRNm79/Euq/vi1Z
NRhCF7wYLFVVeab8/CAkDFU22qB0GMarhFh7j/SSpAwgN3XnBq26QyqMiIis6/COCprucWqsEsMb
VPItu1Dvoy5jPdCX6becXyXgMuP5vQcYfp9EtRfu7FliReqstIissv/p3LUUVWlnA1v5CQtHjHGX
fl2n13WEDvp42RpjfG6DRruTDYIMyN3ffw3qr+vS+WswBeuG+T/LkjvsD+8DexjAeTuiPb9h2m13
ZpJyywucjxHxIgygaxN6me83feLrK2PQy18fBnJEkQDyl3d/UKBnR6YsWv79JRvqL+scW3VUx+Ev
5/DwMH7becI0VTEaDKPzdUE/eXaFEroffiEmnMxBedR24m3pemL7Z7V8x1cqUKrfq310G6/VQm/D
L1htvPeuo8ZemWGZodG0lmHO1HbDJ81EyyVP1mNQIxxMymOVxWpwUfzy7RNGCMaqb6F5ZL5qrMb5
03u/DIu8f9iOy/3DeyTE5J3ONthgY6FbriEo//xz7sdpCKvJjHejB9XLXOqYsnQTVts2C00CSPal
n3oMdWfCSd/Gd4Deqk/vPTzFmMgPacOi9z1cGzWoDOEwYOUUIDCd8M6BBZoHD6ZIy5t+bpVFefBJ
BI/W4B8DQ+BV9Z/xWW/G8IRV9avoD3//G9Dm6MLP/1xuXsdGJcTQbBtO1s//XKgW6Ugmy99dOVx6
sbxGZIjtuyfNz0hcoqFSzYd48mt0wKnvxgxOGwLVi9hCxdFvO4T5hE3Y2tf07YiWc8B+Aeruh/J7
u+SEOdU//Jr5I+lzNODDP8YUGv8S19U1IjyG4/waxRK4+uZ2GNTbpI2Nmxa78CVIIRBsvel/DlMX
CTyA545dwZQ0hnAh60EA2Ru0GElAh1nw2RV5gtmRaZ1Vcg5PKXlR2S3LzezgB4RdZDE3kaWuo14g
6hiyWh6a4oaM2VfAVtGPtDizaOSNlPk6GSnPeZmlhpdEBtuL4SXNJhVleWySzr4hidxvm8qY7uBm
+yse5drzPE/XeOGPaXqbR1NQerRIJhbFWfUDXiAoSHZngPYnx4/zG427W53DQy0KVH57mpSnCt2N
s+wlq2VxbMtpB/v5VdbLKtkoD2NXeiuVZf/yegZZWc9T1urQLdos87ey7sPJHLvZtmNUHz7UpV2W
HhtRrsy+xG9SDpGnMiF/bbWkSj/WyT6KWeWzB1pHwOL3q8aKmj2hI9wtK61y7wtUEBOYY7g4qvAz
nSRbwfbTzGNUaITrY9VDJq9VuoMs507uLxtfDVndjuvEqy1c1aZ4XCKgzBvFatIHuw3s02R4t5YR
UJqr2sRTF3UjTLxCzJT8jW8cFCP98d6jN8UPRLBtHu1GzHqRkSTi7H1jY7Ms53DniRBOR7SgNU+y
h5GU8Y7YOAHouVHW6bGxJnQV3F3PlLrjJh3HaXWdI2TFG03RrV1twzpGKW4ep9VOtlZd1V5fZ8i9
8l7H3/J9UludwhVEz2IrZzWmwjuHiX/jmMLMl9ABcaQovHGXiOt5Gt8zjli3PMvucp6BtP6iQUjz
Rha9wDFm1g64zvkS5KH00dNILO0oR/mOr+yqgr+JvCpZp2vQEch1n2X/0AgR5/DUYCW/m3Hwvuh5
HR4dtOF4xnQbLTCMC0KPxkWfkMLCT8JdN5YZZMtBiRc4tqT3sgsYAx0KG26koablay0ymq3boSZc
J69JnySbYTLCvaFoxadk8liA2MkrCMh6ZTW5dsB1dLgoXfdVLb34FVwUS4msUc+O78a3rE6thWzI
rOFHV9rKfejl8XGqm2QlT0Bk/ODMcMa8G89I9SFjP/CnkCdJvMe8cHXUV4dkmxS9u60NpfiM9fZy
FJW30ZIaaqlLGkdpDn1UkntoCQYuebpEezW2BRxrvjIij2JRDKEolx4PMU/1s3vZqlpht7LY+W9l
MVBc8EwYr16nqvgNl8Rozo7bigcMMcKNpxHIk8Uyq8QtlMbdtW8zwM/GKiDfeLX+Tc5mF7ayxWTX
XLILVx80ZTAuqX6QbdeaDCZECuLteqmO0mQ37FmwWpmvXE/YXyEiAm2o5qVJPPbtmueYaESybiuv
o82FcdSN7O2ae8u5BU6cXa95/jls0DbI1/KsiQmCfbJtMunzCeaDvG7izf31uv7umuWgoVZ+u2Y/
rhDsJ+9222TDpldic9tW7r4gNwcHrS0AdigdSwv5cUzaCtgqOZEitM2dK1scJYetmCXYul17NpA6
ItPxcW2bcSHzHD2I6o0XOs+xHmAkLesE8qLBUX681hadJhZA7bxMiVdByAtAjx+iuoTPUaHyxhIk
eYB3mTyUKY6UvXsvOwAa0NcCKtVaFgsRaxcGy45yCA5gzqoP+mwj62qHZHEbLrFCHfd5lyzfhjFv
HTTgctoS3W2tSx6Ebza3o2pt33uk5djyz2zznZyrnRr3xDeSdcuyKA6ynxxa+QN2bGKo97IuG0R/
HI3oZSqndu/oZbIishttjWYwb0ScpSd/qFipDysvK/ZOnGNvJbJ0kQTF+EcwbZLMrn+MyfSNHbT2
yclJLkSVl4EJR/huqg02llrj3w8eOjJZp6VfNNUhV8wgALPsdBrtNTJ1hPibKb3IMw9jbt5E0WDt
kQbcFo6FvJA22YcmCv7Qe60kTaogbmk55inkrbExCl+FTYdl9hiX7lJ4YB6Uel0aCHMkoCxeHV+c
kdCe059EbZyBLzkCKBCEWv5daf1vJc6un61BxEujH72HGn3KFTYMAtrH9HZuWPzFzS/nDVvfuYcP
AW0uCPpPoIQhOKsgCn46Hxbd8Pnyuti4Y4GCOernmwoNkJWXYKGTdSoL7rFTXyHmLbxOq1/cGqp9
gGrcThDL+OQa1k2ZzrNWrrp0JoyO9KFTb7MwJpcjRxKL9IJyfPBctbixMZNeywFptp20yPkCtSTB
IKev98D0ncfJte5k+2RFxHTVsj8HBeF52I34nc9nSl0foS/DfuS2a/aDCOJNqVXeF6/aXAfqTrfW
2im/UQURLkz+Pl8vBNTsQsn44mI2BCeN/M0ynycEuHSTh232aXKCcadBBd+kTdu+xMW4kB0UHX4e
3n3pAfGl8uI6mE/JU9Um5O2aVcOdDwbiaKGAuZINillvXJ6az62jG1sHqdJtEA/Kc27wl5/PicRd
uZoCJyGFC+IHj+Ty+nXlGKsvwLv4F0vBocabTYTliCoC8UMg6aWZLH87TEW1w4Vk/DTl+KzMX3Sc
oquAAGZ6sibFBYIXaYuJV9ITyaqncsTBIwRPsMv9GNuwa+Kb7LeJdgLxLIvU5SwEIxtU335QBsw5
57dppUTmpZgPTsLartQjZS1fn6Hb0eB8C6yhvr5QizSctjm6P0s5SPbqQO+OLCdPsmQNrYvrRs9r
OM+1Lctc9QYG1cIGFfOUGIpyH/vFQfU6/3mwc74cyJ7XWGRVqcCcRDqsZauV+slKIXW3l8FHkKQ/
ksIRZ1maZ9RAUTxl84zI0yGsTvzSLDnvn2TxJMBvElLIEeypc2zNjtVpVw7arrfbW21ugOsGiexD
szIUOx761n4qIjzswGU5R8/U/vw4BhYuO9Pw3Ve/9IaP2HfbpQTBXD1eBnbQLB3ekdtSF0a8xI5x
q3WOfq7hm1ymSgQnPRW3b50zhYTf0Kara1kjXghDs2xwupknqzN8SEV0n4RuciE1TsA/cP9orYQ2
rXXStdbU/MzkiWoj/9YWjboGiS7W4J11lLis6DnxFWudKm6OsQ3FskeS3Qvi4iiLg67twKCxiso9
8yGbinU+ZvGzH1RkMmZTLxbS8TNuCc62Et5ba5QM8QrFpnEvWzthvxp5UN3KoYq/nnQBYyEpizuC
L0/yPGlmlDfyotJ5fijjf31RsjUl+igvSkHhk8VCXG69cRJHifK84j3nYkYCfOGxk7mKBcguVxmB
D8hQX/EIsM+dbCkm8D7RtZOcM5w7mWk6rcrGX7OlXwJLih7AgUxPOmj3uIEdLEuiz1miocYuS46q
7/VJxNdSUoxH3c/7O9nmNe4tel3OrSxpvngokZa8lkBVPreDrZ5lW+anX9XADK+q4QKHeXIjRn+6
nkJUyYJ7wztKbXAEVqtF5o4AQuaL89oczQI1cQ6yNeM9v1BTgzyNbMX/nXsqAWnb+uLJst1kmYpT
Y1XxntRY/jhZdrSNFaGuZNFPRHNyKu+zLayQXzE+pf6I2phsFA2nyvXavclqJX8c4i7fZBEhetna
e3p6rEeeaNexDTopTvIou6YZUuUE6lm4zycN2r5b4/iQkH1nIhcFhhvQ/0nV1+dEx1ogiVN1RX69
PpslPr+AcvgYBWAsRhwbNtfKMnBpKmv1Lko7Y0/oYcQSbp5DAARJ9fRz1Qf7YQKjjjhi9qC6fXou
w+AsFFXJAYtObNhUHTuhudUM6+bgjSDOvLTMH2QdRldfzFQDiDVXhW6Pafy8ERrlBKMKa0HLa56+
jB9UoFNegLmjLMoRWrEJ4k5cZI0asNYbzSTeyLZgjPs7wiDX7rJHP2B43RZEkmTRIeyJcH93mezh
C1I5zVFWNwqwRn6g3Y0s+nVpwDSCLiCL8tBX2qPeJMlJnsmdoFeEvL2gLHGh8iDMFd4bK34oyV1v
DGKti7Zb86QpN1mT2ys5sMtV5dL/cf3X1qU7rUbI5sDymGWKdO02TqKtFozZg+xuZiRmNTFpb5fv
+AZ7IPPZjfGbWsIXhY/vL3F2Qtnb1vW72J6R2Ypz814lP8WDvQHJN5xk6VqF4QZpw2HYQqh9G47O
vw50fOyWKB3sg2Kw14kBz2EEBXvXRU56PXi1MxsueDdumyMzk9bI3Q1D9tZPd9t+09oY+7lBEa76
2FdP5LObE0jAdBUPSfDN28sw83u7MLq/bZfjeTWnbP6SfEOWy16VpIgObQM3X7qjvxeliM57EeoQ
8jNzZ2iKdGb5/fTeKsfWwDJXlSuGvUMG67bW1R8yJWw5ARJtVWVtZUqYVdtpxIjg0rAKlb28yH4a
e/SK/bR3N1cPJU196tqwuXcNt7xP9OSTRMIUke9s7KJwNy2vTlKyi9GCVgnJON++62wlSpUeA7Yt
cRwGBSigP7tIja14CMoVUjjDeuzzeFzYbnaH7mG0lwCpa52ESVlDU6+u5m54fgMQKQYU0C3h8KUh
pBxMBpDdDOIMun/6k2zFYgyDY3wdkrj3N4NPnK5QetQ0VS0XpyB21yrZsTt9PoyoX9z5afF11Kr4
RpZkvdNqb0NlnTwISxlWI5u2W1NH6zhEnPow2nX3aMZtvW7KoN70c9FQVHtvRX64lK25Ebm3ZWXc
yEZZVXTdytWFei9L+OUgzzum+QEP9o+zCXUT+pV1j1N2c1HiU6tl/b0625/3KSl012vEQrbJOstX
sLEKewJCc39Z58anpmq1Yxel5/eB1jiIhSz+MlDPTNLiDIIP1hOmmN7OJAdEaebtcs1xknPGOgHR
BZUQlm/vFCXTDpnXW799YoW/UW0P9FdD9IhIGlGKmYUAPKAvO/MoS+2gmAeMMV5lSR6A/I/LCKfz
rZ72CHV3jn/piKfOg+U0Xtgo890drro6RnV7nrEJTPPY90pwsQJAUkmGB+T0SZP/pAhZ65URWA4S
qHx98hBV1SHRdeUkS2MPj3bo1U+yVNl9d6xyZ9omZM6OoR/gKDkf4v98MkO33TZx+SJ7JGr51kMW
xyRZmkYRYUtoNEjQQgKasKxduKhln/sycW/F3JDODbkBmBVBWGj6ee/eQjZ+GwHb9cdUaNB1zGTf
zRAFXZ2MewP1y0mrL+kMU7B5tO/qgjCK7CDr+lkMSAELex1U54pxb7ubzD5Z5rC0Yi0ELJ0ZZ3no
3QEbNjx0Nx2GSmzoaQicGeg8zi0G/MVBJ6Qm+8lWwIWPHa5sO6mslbkWliiWc5DCWq6Kxv5CNsjy
3Kp4/jcwn/DvA7yEMrfXHt4/+coYrIq5TvFpNWL3Y+t7vyE3j5jdfA36vnwhOEs6hD//mbyrdinJ
Rsr6Cg96wmZ1sRNDWL4EbJPSobA+dS0LHiQ42XLP9e/DM1xqDhXQ7LtGQ7FmwsfpmY0EAujzp2qu
k59knWyV/fquCn5tddz+bWxeedXS7QNtq0w6JLkmQCQJJf4bAChrWfVeLz/lVuOfWseot64ZT49G
4p0UTDq+zx+ATPbyA6bw1xq7wsn3akXu8Zdooza4USr1LvHYQ4TyLyc/1u6EWY8z9gRI+Jta80E2
6JMW3Lh/jnD4l56vVCAb4xYwHvq00vKh2fZOqT7yp1S2feJnK1lMapDGJmGbhSzWQ8w2jZWCX4Va
u9QVbdP3UQR2iKEuCMdFyZ13UBpdfZQTV1FJYHUuBhYTuxmxdo8ILzrBo3OHwNi6CLTh7M7koHjA
IlSY/qqD9UQq22sM/RnFMCQN47RYqm5iPCtWRrRWyUp4bqX+XBX1y2jqyZ1P/PPxLwYp6ihWWa5Z
pwxbbUWJYtZKK98Hdckdswrlh35a8caydpZumZtU0bLtCMab+DgvX1nUa4Od1fzylcUGP9XllAbl
/Tgmxo2WuMoSGajxs0A0adm1Znok5NI9g0nLDDwTZK+gMBToZu7w2XUQ7UXwKT3qnSJ7ycF/1UtX
4IJkqhUQDYm7Z0M5yRmKpn07rSz+clp61Umfb0qlV1fkD9Pz+yHS0YMrxOm9JlV5jy/AZC2ryiyO
sgF3kewM+b09CoR9P2cp9zLvmSdcwqxdOpbmJibz+bmr6lUyY5YiGxMDv2icY4QS7O3QYXl+BTMx
0qui+Ckpm7eRqpdeR8oOyX9GllqqX0dKtBMWk/dj3uxCvCpe62w7IFj1o8KJclEWnfVkotKxzrs+
PFWlEh8qZdA2rmnlD0RayG3ZnfGtndqFHBXn40sbTOFzQzB+BaosOAcGqVXVJH4HCTa+RLUXLP00
Kb+GvYPKA5mz2OONqhT15yl0SzRb6uAWuchu71T5C4v+dFUOBrEojJfQexqdLyw4wdS24Y/Z6CSG
9faSpaq99HIzvFMbT9s5Tmztcl0lSQT+HpvefngxrBwbG96tquK9tLwQWtV0z16p5o8dFIJlgUfI
TnXz/FGQqoLu6U7LwgiKx37sxW2DWyL3Xf4oe5iDs/OnMbmTVVbl1svIcYK97D/5nbktUzVZyVaC
+M0ZebR7eSpZ5QTDCqud9l6WmkB34RvhYyLnDsNK2Vh4KiMNy8VYvp4Dgi2+yL5DnlbnNDRhfIeK
jplOmD4Sujp3SZZ/0UMw0gaSPjeV44CtnSB11Gr+ZfRG1Dxbgx8FXh6fC/FVdldUsEmDw8JeFtFl
sPOmf8n1ttzhrFdvZDU+pqvGiFK4FKm2z7WgXMtJO8W8ybkZH62sgZKnG3swZPElzg18ewzA3bXd
4U+Vdx6vwpJ3NdHkS9GAMgrGDpJX1sdLy6/aHSpeCgnSufz/Ofg61Xy2v5xA9XEBjZoc9ZVZsaGB
2Y+exVOkIkbWqoW5kPWZOkyrwu/1a7cqGz50a5zkYzeLxdJesE4+jaG0BCeJ+D2MG3dR2yp+Cc1k
PAucdzP0oD8J4Qa3llUGi2l+iLI+6LYu3Iy1LFqlSR6eQMFRFj39qfOt5lOgV8Z5SP2YNCaTdZYJ
mbhF4jDqFhY5/2+w2VdCywhOAGw6RKrrfjF03OSwThQXxFq6zRA3ysFzy/YAudvZ6GGh3Ecjgm8B
HO8vZteeNTl+ipGB6sPqe5FhUTHYTY9CK97DhedmZ7sY2z0y1uMu8urmNh0VVIWxIvlEguiPNOqC
H77YmZrOdZSq9uQkzoAbDfeeMpPMoqhUtzAD2psmmHBr7TJzHaL9+SjmBwW79+GrYtVoWRMTwy+y
28W68HajUvmrptb0pyxsnF1REoSQxRFI2S5W4uhaxORU32luHV+Lvc9dmmJ9thJ5ZDwlYiBbrmcZ
71eKjRkNFK382tkmXb0rMVK8tlqV3+xsIkLXsUFus85LAqwG57GFRfakHlXsH+ergt6TYhundNfW
1IRI2joCFcq51XWLcOerynhtTVxP2fqdKq6t/4+y89ptHNna9hURYA6nVJZsybndc0J09/SwmEMx
X/3/sDx7azDY+ID/pMAKpGTJqrDWG5Y8jQ6k2CFjrE9uPRIhWIJbX72OgdOzYyI4rh4lEt066B06
qqrK2mYcll4iW7DeW07jcjCdCNOU9XWNwZwO2LdB1ZrlSfp1d4zm8h3voWkKYVnKR1Xw9f59lVo3
Ty7Tw79HqGECymtIIi8/qKqsMRkuhYNp0mofWdim/xgsHTijOrqx+Foe4ihusm9ixE9VoxqnirhK
f3oJyFJVU52uhv5kX4z7dL3/PjTNiUXlKbmwe5u66kz9zSyxNL0/W+LMevGFc5ZJxIqnhkUpnNsG
rZyterBRMPmECezxApb15f5iUYX9SKNVTxkH8n+8PhQOichRme7U2PuLeWZ2cnxZP9zb+1grzmhX
f6hXvj87KU1/Q2DM+HqG9xp5BlTR1W5FFVqC04oIcMmeV1bZf5rzXDhdqOomVhn/vXRIpaHfguSA
pRVbHYDFw9elGtrVuRaKDj8+1fN/PK7Lk4MZxaQW1pec1+e4cc+pSNXtWfORGAnMnZH67M3QwQ1G
Izg1Mf/lquo6mce5SVSPuhPEHy0ebqrdmHzr1LQ621jAV5+GhArmSuDOoJzt94JogGrPimA6LWKC
HKgeji0PORJwhcRA2NAapAJUUXdp8NCuhap2ndPs9QiiuGobm4YkNTn+OtRN3SYylXqPqdd5j1ku
t31gLRcWYZvY2NrhRt6wI/DFupKV7LPVQNVjJNg2rqPFeu+9XV0FkfH3bar6dW8bO2e7QnP1Z5PL
wzyb2gOQhty3i0dVzHaCYNVaqCvVlpAw2oKDbjf/6kBqHALieq8anGrDYdbr6vyvdjVC3UqaPNq3
bJe/XvF/vZi612iDnwQQ18gcod98jOa9vtojzmsBruvvolYGijm0kpMb67tWVe9jRivWN3qgjQdT
emnoGE6CoXQbn7y6yA+jiPOPJMqeFaVkkVHKv0X3zxEBYPT/e0SkNd12XjrkYQMURIO+I3jVxeWD
qXs728Jr997k5SniCPf6/Y7WzPqjVTWP0GOKB9X+NdibdW87FDjaOX3fPaE1D7PFxrFjInYSkO5r
vSO2VFXYzE739NVYl/IAoG8VcqWtWgvZ5smOM7a+VY/56jA8/GMy1LQXfbVxWr2dJm3WN3ke9Zt7
W+oLz/uqV8q76d5lGMiphupO1fiPflWXEi2Mfz3ufw6c1negelShnuga/t9t9yq/OhZ2NcYvGxxh
9hkEtG1AxmUK63iuHyfcGMnsVI1+aeCm6Jagqnr6SJr9Nu5auJV8y3vV6LbuagoyW+k2a9E+tUb5
0iQ6c4mZeCc/yAiXjG32bPqfqk+1gDhNjx6Rx829zXXw8UhK2HRG5rQvAqzAS/WihqsitwK27brv
fb2GarOFniIaIuTRrPzxaBQ6GJiiyB8JxuWPktjHUaAC0USVMfK/61OqHjUGLGcHHntAx3kdrTrg
Thr7arCQDCty81w52SDfogLDX6fBCi/w49fCSabvRgFmvXWKjjx0gyldHgOQKOV8nhtI9Wwc4yeE
NDFo1GBgZhydw7Gw5z8h2m8goYxxmPcjWCMrALNkIyiQJ/2bFpHEG6wW6Q4P6W09z9KTtu674C5V
O2uap7daAiZPXJT1DT87fT0Jo1OCKxGCjz0/v7wor9FSIKLa1RfLMcnjenNekx36T11dqUImsjra
0kLsKY4f3f8WhNbgvk9Ma0Ximwfdl99V5739X2OXqRErtu1/PuN+q8j84Ywn3049+96uru5tS+0n
Dwmy2es7+Ncr3dvUm8kWpJd9XAj/O9Qv7eTQuCVCW7EjHxGGxajei6395Bdy16YL+P3iOfAgcmpV
57/VpflUY79000mkvsneWMLF6/LLMBbB2xL1ckvcxeMzoNeWo7u32P7vzLUarF66iwYERz0pHVoD
3xjxQ3U6SAW9RPxc2HM/tJlTY8MW81PHe50yWuVsyUCBZVB1dYlM+ngG0bryPqbgvYjw+c6n8apq
UDlfi1Ifb181YRPY8qenr5rrHYul0p9VLciIkLjoBpSW9w38ObThsVtuqjABwu7KyNKBKNBWNvbf
HS2ISixXfH/X6U7vwvBfexBVCWNmqOP9CQ06Abc0FocyTzCj/++TIccHu9ICfRlgwgndqbB3aI+5
Tx2gmye78tLjbHswy4YaaMlaWERFHgus582I0wi7Utp6Kz5Y7TKxPaWmxqaJbYatm0BXx97nqcc0
KdWmBz2Zx21BZOsnKjyN4f5sUdrb6llhPlha7V3ngbSa6mhgm+PbqX8fRgcO59L9hpDlH2bZVecC
swZEAO+XKfDsM2lduWzS2KzOneHi3TVp0QlLB2LOECpdp63fxAAMnBW+PRHcq98KNjiHFivsreot
IBc+tmPxQTA67zb9uIR+n8iXek2qojKzhI6Hi+MQB5gCwJDCVqQv9bM0ouWryMrxn9Wf2uIWCP1q
8YWoELyU9SpaKvGPqur4V1u+jqv9EgtadYuxdDvmFufYAgeahCDjMRdi5wm9hRWbpM+G08KEaWTz
Uw7uWzDp1lvWT/Yx8+xon9dD9E2DRjABpfnZLEiOlsPcXVO9sB4nsp2bpp3K25QIXR7iGCZaCcoL
PYwxOhkywytSmtGTuRacmprruBLZUsL9OzCwbNLliGsMnWoYS/RvwtfpWT1DFcJNAIHHe2ip4NKE
veBtjpShbc1/WHWN0iaJdFyh+vSQDCDCo8ER1xQdh2vVCDRfZeQSiaB67xBrtbA7oE8WJkz3Ds11
mkcN4KbXlCjnltL7tOIIrWXRehcXYvG3sf/prs0RHlCnfg0OkiVoQhDM8dGA64oC1qjhjupqD5CH
7d0YFyR+1g7Vpnodg2MuYu2MAQ7bbNAgDLVi8W5BB0Lc9+zkpz7nL7JptLcaaNdRLra5z5tS+ywd
baMGzDhsb/smsx/UnVEJVEdZr2Az8lIYOvndv60gOidntcusW+o65o2I5LiPCw0Hkf+2qas2Fc1m
DWfs52Ae4BByMhrmyecfk3tV4bS5eQ2qN1WxKiaIsAD0d5oq70+vnftsx74739kw+Lb3u5r1/tiq
h1DOkXdQHeqtRGAfsPCJEZlfXbE9qPhaL8XHjOf7baiNOCShT8C5XeaD10hvp4b5ESkC1w5Yd9fe
/++7nCFp3nvMlzTLHJ4QJxqeYCMg9WHhk0wm6eHe3iclieJl8TkOMkx1ZLmuPxBiPambVDt/L6IP
3biGuDzrRrabCPvou990R/9UojppcEB3wPutxRL5fsOvPzypudshAF9nxaI7SRyjjiCzrJtTy7/v
5hP9BD38lxX3v3lc/Pil86cUAL1VmkY4uDglEYaed2lA1dEN063MM31r5gZgYOk/zgaqakqRKh3M
Q6wn/qOqqfa1SY0KFhEdvhK/ZlkB+LNd8VrPZvSsFS+AhKG8rMWCJdM2baZkr6rARVcb5WY+NOmC
sKXfP0ijm2/OUiBkSdZ9A6VqOanOxJvmPS7M5U714nc7XYoSHx7V2xYoes3guFSnaoJpAdTWnm+q
5kTEGCL5EHG8Kc3t6jedr3YaA4DSbQ4gfaOqd7/qL6MbVZ/WMbLRuo3ytNY9f4Ibbcyvvo9sp6lh
ZMqWd3nVYPVwmJje57WmmnTT/EAmNn9U4yX/sgds4ll11hE+MKLnQdgE8HlYAJkCkQ2QYiY2OmZy
xR6LLeDE7FPnz7Pusnu0k0fyUvqWNzQ+I2tnsrENmTefp3aoAVea2WYuZvz2tAGXgP4z7pzgKTu7
TDbPHtzufJ7JtuaFd7CJru99L3D3dpV/1mmtAdJ3tY0gPXkkHXtCCDh5DiImdwOO4h8+gW67Q6HZ
MG0LjQt7uqorzQFu1NQIOJouX2uqjQX27fUqehxsiD+xShOKJXLGkjzqEW7HMrK3fmUSxc1WJPnR
m57nYN0RBUj7xrw+EhhzdbbMdtm8mwksb+Qzzvz+pxAY268Kib2XWrfiU+wX34Mh/iHSODhEiREc
s0gjtsVxmFUy4b9oeXeSOT+4K5rBl9MpbWv+VvRz/ASbYtsJZ+SknmqYiHuB7EEWgT5vjLfeMv4I
DNMPdRBhW7uPiHZqXthaJIj0GeDPGPebYeTXQ5SgxHOqw7YLzRD9KQh05M/JE4bmIiAAkYjYAXr2
IJ7Wk9yS6diNY8+6rOfpZQK2GIqqe+wJx8dE7P/MnBKJ2cbqdnFlNPu604pwtAGYmvmwQVcSoFPy
3XD75UfX9Af8C09ycW5W3eqXQIJtZXEadkHSlqGRzH9F/Y+2RH2Zs+9vpLD5LOR3VAYPaVB+GwrA
JGbdQ8WtXkzQauHYYi5vat/iMts4bcOy0nTYjwn7R15+ovu1t/hkygDTvMmTv3W2CVvH/oAN0JyB
HHM6wewltNOBkIGmjRtzKXMAVs4fZmIuAL7ZUwZJJTYM+A6ZdFeXLLBzgdlUU2fXxAVZvcTk7ZwM
j4Kp6g+gRX9oY1m+9dFfDRK6B0ho7xrRUfYJy7WeCCAVySo4NeUsHou31Q3zCh6Tv2RpUGUivABE
cvydp3F7NWYLM7T8rR8G493yzgMIyo0WiTcDXsi2QtlgOzEHEPG0T9iLX+1lOldCx4krK65jh+eT
AUVmt2R8GSR6h0MCnvScxKeg6XaeiXliVLVY5Njjc28kLZvPrjkkLqKDw9A/Af3Y2u08gkK2z0bl
a6GeJAVIu/7VWyoSlnO1bPuobM8iHU9tDzYXqSVSs8DXtV4/jiMcs8ouAb6C60K2nmx/4mGhUpMm
6nrc4gZcGZLIvfoeMGdcc0TfuIeuT9DOTPSNCwJSIL1wXBZ4DDYWQKERlcaZY7m/GXuNrXvUnohh
h3bTzaA49HMaCPjhTZOYu2Zu5LnPEE6/qcsG3lse/qNvMXUaysodDlLvT1VNoAt0JHeppxiq++sB
MR5BaWSGxbSMB8geJWxnuw2xep/Q0VjkWQSJuXd6/aabdXMGSL7wC0t87FI4H2/lDMikN+ffrFUu
NJkleJZiVZNnZxCy+sVn10RcoYw3Ue3hQZX7f77g5/Q99TnAzV6ThKX503S9VxH1oUlO7xTDVd15
6fCrlnw9IlieattFwLdGu5kMfFWuItlDcGvzLEE/GONVV7yVydLs8h4gctv/Ljw0SwDqesim1vVu
0RL/NrTRqVh87TVC4Deak4th9e+l01V7lEu+d2Wu7bxI8uUh7Ij6z/Cou2IghU+i2pDVq0yGP+LW
7lAyTNxD5pJQqcd+Hw1tueH9ZpeimA5BwgdS1Gi2mIUzPDYVH5aRi7diJK9vNhxdInHI0mK/EFA+
ukI+FEWFtE9WvY+1vhGrNww+ldhE4ZlGRjPbd1X00NaoSmT8GHVjeKoj4zMxPUI1sr3onDc2/TIM
O5iLzlkzNUHMPrNPuUDkou2av4RRVSGe1Jbe/oVKTxpOdoo1ucwxTI2fu9Iyjij0tnHvbFFArjz5
qufio7H1JAysiaOvX1wTz433rTWiLxyDTW2D4mQabBIyP/vs2mAJ+8yfN558qLs89N3ZDUVQYvhe
1P6+It1z7YEstrHsrqXTE81FjgQxNXhYndDRpJT9OzH9NBSD82lVMYwsQk43oQfHMUfzxJfnSpt/
Bx76V07w3RkL7D+t8VSSeQoTQbqYxXnazA5wvsoM/A1h6OnIySsnu4aaTV40l3TsmIP9yd5jnmGG
/er0aeXGB4TuCexq+2DPfrBN6wHvjAxyqhjTiyoG4aQXsqOXvGhdqMNuAYx3ePUzCBZElsLC1cK+
a/9KLefDGedfrdmRA0vsB8DYlxoWojcTR7Rdv9mig/BNYja688r8DVlx5zqx3Iddm7fHOpbFUzGD
w9OS/ln0S2j3Rb4r2NRtTYhZiGKlOHwZI1jawt30Bs7KjSksBIH87NgWfvyALU2E2o+VXJagcE4R
O7WzSDLjnI4WDM2kXC5Vmo3HEhHkB6Dh1sEQYn4ckiJmMwutFXhMsx9GjBHJNRm7Os28p6KLk13c
PjY9tB5buCRTMYBEO4Mtcdngc5gg/rtZUZCbLtPJm9tA4h0hnDfXCrALXETzLuVx0Fz8BsrUf+9I
2m9az+lR20/QGO6BAVkzlkxI5OvfloaTk9EM1afWkBMNsm461Y7tbKG8yrBjuvycHJg+CbyWT2jF
HeBksA/gVHH964X1yQKGsyJUrc/J7Xs8fIWOt6aDfwZxkc8YQZSQaX38JJ7OgS1rhk8jiIawACX1
GThIITmL337GFVMEOobNJxSyCVFtJN5izTpjOGhe0Z8MCEh40VZVU7GY11KDRTQln0uX1Rt4STaY
7rjbN/bEImvb58TlTBzF9nDtEHG9Sv7Wy+S3ewBnnJVZgLZ1UEC1zD3nkb02EaXgSVta7a3L+MhG
ezO4vEskhjKkvKcRjWREYfrYWqOgqPkAjQL2G+Og5062sXGBjO91XZMYp8gf/pCTYkYbBI5/9UpO
Z94P6IlsQQq5G9ywrHAwrPzWOKMXziKzdhkh4NByhoNZZQGe5Om4X+rrkDXzsZdpdF34W7TUfQCz
+J4nkXgikNqHaFKxZLWafkMKHUW/cnly7ZkFu2rnDYEE0HUod5OY4iSrD2m/gczQ7a3VBLUv0w2M
+Ozmjn11ChacVpF2xIOlXv6o+gqfkWo5NLjy7eY6+AAcvO3bMYX4wu8/WkD8zo0v+FNcsCEYDncL
aG3P3UVZEodRTqBVtujgCC73aQplSERofBlj/uRq2dVcp+44J3DlFn277dEO1dBhY+EWEB8ICKDF
GjmbPii8UC8qEpEsD10auS9jHRBUd4q97K06HCuCGlUQ+9sMA7hQklneyaR2t7PfDmeEOtzHVBgp
/3QLuAVJuMywmVBLttA3r0ofSqsBpGs9zEjT7QZnTi9wO5oDG3+Hd3ZDN605GihmCE1Gl46fKuJQ
9S/bW3qM2IRzHJCiSZKUEPLsGbuui6pDFYt8Y6fv0jWap3iezJCI2h/M3mSYRzGfSycc5qEOExlr
N7eW/XVyJy0sSdc/SjGKDZrN/OF6cE6w3igrwjxZ1z4R7Qbc0AP8qVoUKEsHA23PMFCmR/MyRJTW
143sCr1xz7/EdO0k2UZsFINzHPk4phb+I0LuhyHW8nDw9ZtNQGdnufMcGp127oLqXQjXeyg77Xc7
8UVNjmE92nVT7uSc/Skt8DstouI45zxVfZs+5MM4hVo6e+GEy0DHuo8qBMuK7hZnjLyj3RzhHiQG
mNJ9FGG6hnSH8LTf9mSPFzsCvjXVySbpJ2cjBf8nfW0WZ00MUEAtAqPzVJ38ecAZxK+aBzTHrnrL
kcoCKmJhiWhiuQFYlh2ZKNxLOwU4ukxsnox2kAdItrtk0qCsNWI5Fk4ugVbWb52snjUdwBsC2/Lg
SfndELm5sVrD5heW8+ML7NvST7Dklvjkx7gWrTHRfkiyHXLQ7OBjY97qnD7qIBFnOEo62avlDykt
sHJsC7b8KOBQ4LO+WaYJ96E++J5HpR123kCsA5mmKUcbWro3UqXTdQJkiGaR3Od+/OEhVrObAhM3
U5Hvlil2OQwPfEDDIPZuHOk74eUfGAJN24aQ2Q7JVX2XJ6AJKy1GaMWsH8oJPSwZsUQVrm2FHpJw
ey0dvE1XpN1GRMmBGFx+zpDedXXTvbDHf8DsskPGPH2yDEM71PyQwmh+ygFwjEUqniXn2dgh0Wz5
5E0EvJKukZxY9dZkp8/Jrrbi6VDUrrFNAdiEwkdONr3FYnLY3shhU4CQ3Dpe9pwE4uI6frvrkMgl
b13o+wE63nHx9ADGLyInzOFQaYas2PcIvy+9WyHnleLFgJ76Ppr1nfT8NoSunO+jwGEmiUS8Q+Xp
u4Huzq7p5fhqFISFCtg3jWli9RUEeJZaCH81UTptMX985avyibH4Pwh/5nuh4XQxW1svByMTE5QD
re+1OJq0CNqZUQHMZxIfCfEZeK4bDWwgoPau3QxsKfaNg4J5gxIE6PCqe2lyKFwWicCAnH87gaDP
J3sOdXbSdo81GPPPT2QWxotI82ctapbNoBvRo5DWd9cmD78M9TntM3EqZ6ZrWwPOVZHNqL2LxykT
6ukF792tgQvdpmkMFJGqCOpcBE4pk+fOLAF5TTmajnETRgisHnSNM8vQOO1X4SygIOyqwBrJdZ6j
IFv2cDQxw8ggpPaLxkl9KlKAAEFzwvKyP0+jGM7q6l7Ert2fixToFJwaVmqPcDv49sNc5v6BL7c+
W7len13iXftuqa4zYr9nJJGWc1pwaAvgJW3U0/yOZECfT4eGBCMyNBeiF35IqP8qjKA9Z0350foF
AZTSHtvjkhQckQNYzX4+I0vcz+fR6tEy9yReuK5RFKHjoM5ilvZp0FZDvPowzUt5ZhUpOQRN0c7p
qw83ARXQDXHF8wm1SHx2C7vaaEmVcJbyo7Mq2L6yD02yq0PYfR9pente+ha9rNE5tEyH51bPwC4m
bEvDpq3e0qz7Jbuy//qs1JX6mJLFQft8jhYf5ZdeHKLVjVKdM9SVv1ZXaz6+721blxNvmsKdovHs
xu+Qmmomup2B1D+nC7KygZd+WGVcGhupN9mp6xYS7svWGLNnQwtS3Oz5w0i+OchQogTBDl7KKNow
Sa1voLkNlbxmGtMFErqbJJujIkz0KDoseXMcZYOwQokrYpqcxg5eosZmDRjsZJ3VO0DMg7ywt7yT
tqvxq7D8ZaMupZHUHH8jK0w6QJRIhUD/fqvKgKPVaBOvwZDqDNDBPAs45pvag8fW/PSX/CdxF59P
NkJDbjAdn9MxdTywsEFNxEl9V7U5Ved2LVRVFTZiHvybr1/l/+qOMKL/x+jRC+R+HgXBxfJg1OMG
s+XvHE76jbRRhdu5mo3ASJkdh6YISOowIK7x/678FLH0OWyDFnym8BogdxQDiL/9/KfAU4IM4GRo
3UOU98kp1wrk3G89NoH7Phmey6h+yJgHzqhk45BWFz+Qk4sJlEtoWj0es4t5k2jDEw7X/J2XtVoI
MJp0QpwuL1FTlMzdS7E3xvjZIysWFa/4rr+3um8dhjVMoDtOcZ5iZCLb1rzMBtY2B4gI3mvf8hsO
Bh+8ZFG9BYoGif1AGUOkHMaTVrkZPx1/vooZQTbH0yS7JuKMAeINzZCfI12gy91pbKsgY134aE5o
wWhOuJB1DrUJkJZvmWEWxPYrikdlXWfnoFr+5MvGnwbQ6skeS7w1zbTbJqTIzLELrqNYrANB5RrW
2CblCLF1Wlnd9AJS48AxaiPyOg37PK5uTkrGGSErRPvLA0T7ZUsWJmAUgs/WhLItHjemv2SfoP7b
S1Sm9gZL5HIrtaV5yBDOsIxK+6iZZvfe1PqnHF+iZ7wzyUk7S/drysTBWzq85zv71fNEdeAnUB4j
4ugfVRmhmJBqP/rIrjfI0w4gRkV+1XTOPTIYdnWeiB9xnbwTSdrgwG1/H2LxjCCq97sQxNNYF8xS
c295xPaljNMmbHVs22zp/iQy7xMLYI7y9K4/Eix5ITUIx6VvIFoRLdlWscxOJorzW6+wlyMqpsth
IXWwBaVpbRetkzu2j9uqHtOD3qzxjoCIVEmktRO9ewXoj12hGF5K+CRWWiXfI612YYKTTDBfs1qv
VvJKstMtd3mRo/69k8ZnOXYN6uQQJsn2k4fBqyX10wAdoLHcormcPYs0KyC3ZjOT1K6bi/zSFPV4
cdbo3QzUd7Ta5hgMrfaO9fVOBBYhVRh726jPd1Ocxu8gBX8KjKYe7dbU3izd0bDP0Med3xcgG50q
2eft5H9viV+3gQ+2XkbzhcBnvM1t5JQGMshHFPm3PkruP2QwWhsv84wbJwDr1NaJPEi4Z6+J3cF6
JxP+u0U+2AnSP1sMidlPG9ZzUOX16j1iHwNrEM9WExHa0ET5K69/IyuQkCNN6nBp3eAVtHG0jxMP
wnCz4LG1ZMuNEMOfs9mdlll0r6Ps/OceYYukBM+M0XR7QAmc6Ujlv3Pe7FnlvDNyaXl4r391q5Gq
UdVVoYbf7763/c9HqG53idQ8j1iZdoqJfML+WE2Nvy6rEbtjVVdXar0ZEp1Bqv6Py3v/fbhqU8W/
2tRzVNtsdOXW0usp5GyXo/1WljWL6nqpe2xhCKf+p9UabDYEa3+uAdnd4cf2d/3r1q9SzKQBNUfb
x5lozqqo12V2tCvEx1TdlvN/6qhXs4sc0odqNuMXx9D5OfiFtQFEFL+otrpwmd1TezyoNlXocNP1
ZIwevpoKN3uKmcbuN3U4N55s1Py/2lRHKZeW/M6qdbw+/Kst1WRoGIN+urdx4twgZm/dKjs3dolf
xwenRmq80hrnqte2fo2KIGHpm7ofrW98FACRX01dm85LJIqdiwHRczUvHJ/iOUTirfqegLg4pBhA
HkmMwFqGnYjJ3tYwg2E7tDmxlKh8dKtBPthpfvBZYy84ebJFWrL8BHPskHHkv5RIth4Qd3kv29y7
Qj/UdxrHLqaV2H0cuyllh68/ZlN3RgyluODeK7DUAcgNimrZWYHhYnpSoB9XLT+Eh+wkH3TwSkD/
sexa/Tt6a+VWjG650xfjiXRzzxGzR6axyqaNRN3wYLcVmR4dQSbDhCjH1nubDYP+3ngjgNEuW9kU
RJJy/KGwoIqtz7T+05K95KQMoLGPnY9ltOttAXfuJU8QKain6iex/PmimtrY7K9BXpxUTRUQheO9
hPq9VeNVW9eb74EztA+qNiTVQoZpeuy6OQCn1oltVWTjSymiEhpsMu60eBxfVFtSsdkFHHVVtQBX
zkvSFL+Rofl7wDIhVU1UEgzK+gxVFOZfyeiIZ/WYoF6Sk451YXgfMPTYPdham59UW8Pv9qHTomsg
yeHP1Ra9xPjJWAodE89s3nt+vIYnmLZVW+wkz0VJBlU1OdUA6javfql5XTUl4zJv9NowD6qazrJ6
mYmKfz2hxALbBKikMK8K5Aoc9CmtU++YSuZXJFv+A7r9GiIX9udG9O3e/u9xhPhL4JCWuVfPuw8c
jOR1IhvHyaYYNyg4VY9IBtona1r1c5pkClWbKoZKrx67tYhTDTinOS+r5hPUnP923Acb2eIda1N/
ujepqzmPqsd7m58Wv/WgZffTJkHotzJ9rExSxgKz3q+re5urdYAI2uCsRmhkmL6GlXGTHzUTMExn
ojqe1jZmKHrRvccEgnYRe4a9qhqiKnBD6OFde458F1G0gnzWWOE6OBlFcUyFAFS9VkfR1zgGgzNB
qomzl3DfrSAH31bZRJjXqk1S/WhKkPvd2LvvU9mOR6GxY1O9+SSzY9fW8za24coPneudo5ZNiZsR
ndM1QyCSlrtv3lByBAvEh6o5hZG9rnkCVUv8yH2zbAeVpK54Vk1VH7ObKOrlQVVBTNkbPBy/N+g8
bM2pCd6cZNCQBEu0nRME/pvB1uiol2zqVLVC6gX9NTY5arDFdPEEg+GiOiMQHW/fTP6th804W/yu
6vpJXx+adWx3uyAoH9RAbInZ0809zkgYF4aqbWTl2QmJClXA+T5I6gESDUvepBY2tTb5phcR7lzT
ON0AXWRjueZy9HK5F96Qg/2Mk0OJWshbPD7XdVvsAw1j6HxcdS9H95UggUPy1+h3Faisdy0biE7l
+rc+zljd57J4d4xpZp/PLIdpTM5e3PIuSwLdGR3R/H3QJpItQfSBHDQWHBPiz0FvH1Stqcf2zbNO
zI7JzsXL0gMVdPZMM4C+lSFFXUbiXU5EsvKGlBQ0GvNolLG3EeQE1iiftxlAuuyS3O73hLHW2JjP
dr54nXur3NhmER8Dc4v4qP/krn4wqjDzo2VrN6tsv/WmhhWP38w33jQyHNVEvDrn7KJZ0CJTkseb
2K2hGppoCKKaVf3oyuEpihr9DSdDhbgJWzuIXgviWlnDXl3XGj6f2QBdtBbqSqx7DLeyH+Myzr+a
jClKzpo1vKQy/1W7vnWU2FhchYM+3MwW91I0xSd7b/nLt8V1mArjNzYb+yyQDoelm5yXkA15SQ67
64BLOFkYIK78LV7x16JswxhvjHc7lacEIO8vo0AYTnvKsTF5Md3qgjJvua8M4rSllpY7f0xrkt7J
NzZ9zWHwITKILhDo02fdkz1ULYEAN/nVih96vLiHQBorOr/0t7NOjLBMRYVxtk/QVgcZ6y7m85KO
5dvYpyu7MBdnVc0b9EYBTTzAvHefon4mD9WPDVwNa3pKWnvll6Vy//8YO48lyXElXT8RzajFNnRE
RmpRXbWhVZeg1ppPPx89eg7L8va5NhsYAYLMSAoQcP8FqOD41FRohFhKfsLuCROH1K5PBP3qvbnQ
ylmZGy9M/fnzMzlIEhQ7QFD7WCHRT1Ir3cR6GxG8sTem/ozr4EswMwIZDLWHwNcL3L5zUF+KVr7r
TotmbZY/W6zW3vvZ1Z7bRj/IPqRPvbsOD+3NaP/sGJzfzdDxXrMSeX4sMt57y5hw0caEedk3IgRH
rBlX06Wmorf4UvVE7pdaT7L4JceJV2roAZcvjZccQr+03tuiwmw3z46yr/Ms9dnx69OtVprVczvM
Z1NNVGQt9FNSpfNDthStOtzNcasTrqFWdk1/6F3FRstItx9GXXNY807ZhogOmgHSaCx7YotvzDRl
d5le2w/qoLHXn9p5b0ZRj2DtUpddUpDAxOapf5DK7VRZ1VgkVQvCqNkQnoY+IyzZhBimuVYdQhhC
OUyqxfIHSALYHL3AnslaACeiOrY6vWdXnc9dOL3dqrJHq8v+ElnJQ5b2f5lFXJwzIl4PfV/9U6CA
6ezxlau2n3YMqjfe6/yUtW9rOJqxaUat2gAgR1pkOUvUEgwa9RjBANMPHo3EHQ9hD5lSS9XgkTcJ
koDdz9N18TCSNunnYg30KFW3Mp9g3BFlWI5f2+eqQb6othV0GYOaqZyv7cLJD2GcUuRxmwMwhmI5
pCVJ5KUtMhk9EQIKgHPY7Vtm5e+lX4UPUvO8yV+glTiSLzuHNlaOymDHLKTz7k21c/3exvcDxEgL
6IUeFbBUFsevUglrckzo1c9XqWotUA7IeOlRquWUx2d/8EAOL0ci45k9zkN0+8PSZFvTNqrT4EVq
VjYQYh3QRJFqhPf73jaXQPRyeGhb5QUuhr2Raqo71lMNBVdq8vvaQD+ldlY/yW/PFpzXaMUKfprL
716ARZOulXuplpjL82jmuN3Ib7MzZJBihKCWmpwt8vuntCTES2KZ1Jql5epWqZr6YpMsIJA8VYzV
ZtGcVJvMUID557szFtMmDgLnOwDiu5otPOl4nxpr/k3c4mMiEvq17KCLkJQPX/H55lPP1HCDR2f5
AIIjPZWF7V9aYw7vfF+JTuQh81OBiOejnsUfKfJsP9vJeTEn/Nodt/yZZ4WN5XIyXrQSU2M3Bn1D
7Cf6eSYR3xDBZ2GgBW78kI55DBInCO5IkR7jcX6z59zYIMcJfKNM7ft27op5k1Uajzdvap9mj1Io
tp0+Eg1FItv/7qDwuO0TGOjuUJFPC6oewBXQczh0KhqbHSwWrx3vAMvP57qp/sY2UzlbWja9WV3F
Yzc+afjBf+C79iOf3S0JepS7S/8Q2uGvqsuSxyiO0K1NHeUATV/9KK1YY9LaHjRXt99D+0hKLP1i
zPNwMJQo3rtKehco3g+m6+rFrKNfZlT83Y2hSXqnck4aiFGybC7GWQiNjXWcosAE+cELjeTbQJIo
nSwXKFJFstLhxU6q0dvpIemlCiDAS1EcicjHpPwwPW/zGPMX1InJEmhfqjnwTpZH5hPge7qvQuQx
TQew0gAWvml6/2p9c2F9Pwy59mKozQUierUhCxUc1IKImIXcJYGXkXivyty8dozHcfym43hiPBet
7Z6mrEP+cASgXG+JMyonTSGvBqepOsCd15EH8Y3LD6Ae6kNKBGyHvpK9y+188ZGdz3wekdi0g69V
5tavs85Hmyb90SFxD7jbCYmYUijmGF5HL/4x5ZgujgPauVgt/p6hwZSt7uEGGDRbqw/bZ5K32tGq
rPASWDlR+ah0d0GuGh8gP/8erLj8baKCSS7oV9R1FeTvkGB9USIOMbTdRkWk7oxz3/CiFlr0VIFS
kZoUldVqB4jzBMeWHlL4pQ7SZfTufMgqL8ioaMD+4hPYiH2MF8Njr5nq60Rqde/p5LqlaiGk+JDF
aMEvO3vQha+DARl7tPurNBmwD45OZFe7xk20V683WlCeAIiWmjRphoXgW5smFzlg+fqcDb7MzF2i
U6H5i9pn2b1OPpBWMyqfpYYnVbBPXR8LnWXnyMqGfHV7kZqna91rpKQgBBwk6aVNxyPk3Hu5DYuG
A6RgUnLg1cBedDkgcJVpn1SJChqBHsyq46dOJ/uw7FSWYhwI/CmQBs7Sg1D3cPELVKDWUwZuekF8
Nbn95iwaim3kTa9TTLhjsjT9tfGxRsvr8JJmIV+6oo1/262NrjRzpxcntF/S4WeJJ+4bMc3tZFgj
1iS58VaO5Y8wQWhC9hGiVbeIU3onEKPmm63hZ6j03rCXvrmhB5cKm5qt7B1UMj3Yr1tH33zie18C
hqmn7OKFzCCgokUvUiCOUuyrxC/2yX/a9CnKNkHlId5t69HLFIygvHwP7W/zmIaR8eoWnfGazAqD
PpiWs1RjxevO2gw8RLpog2288gGbnCy69c8b0sgjKq0nezm8CuoDcHcfQXS4bZXSOS9SJHHDaNcM
49kJYuelRRv9YYwVaOY6ALTCDGBH40hzlM5EBMNntORY0/htvgX12+y5QOMeYPM/56u730Wm+HuY
/QCjsE15gUunY3HXdLeqtLVmvas1vmdSw8S0OM4VALtbVfc5as6OPsCNR2kajZl0Xher2HpUwau0
TbN/0XJeDKnVrdKfWqsu6MEflaK3p8cScMj9rQkWJI5Wg7cxnDx6clxe8xbtLHvSzQ25XTLFxhC8
SOGp4VEtjPlBaqPvNg9R7R4LPY2S7dwsUeC6cjayt4j4yqeWTuisSeLD2mZ4yS9PVfno9WXzrEWw
yn45eIuOjfoiBc8RCh492eq1zTeH9zpSxyuKPupLH/jxtdbsv9YOCesUlDea5ri2udiVtePtpE0/
IFiBjNDWGu3pqkfxUzt62QPfwOyBFPqlhwRxkRpGmba6kU0vDV+01mzPf7TJYVZT/F23frDTyioD
5JM7z1K4NVFCB0IADHXaSlUBpEsuph52CRzV1zr2y1c/KQmveXF0lLYsyolVxkDMw7wot1Plqxue
ff8snU0Dj9YClWLDBP5TqthhpQyz+6CL6td6Ll9aAoX36L3Wr0WCyK0ZKv5WhQ6K18Nw53RmzwVg
Zwh8akciFaSUZtev6lTHj03snmWnNOEzphG8b7yzNg3lw2SOd3Yd9tzPwXhvzKG8eGPdgQqaguy+
Dsp9Xu4VdSh3TePUO80KZoBHfnMwFcO57xMoGnHvJ4v92B4fty+N4Rfw4furX/b3Vh+g2B6Sk4KX
8LffxQcrRPAgsVjpFMwAvFKrTmNk/5zdHARbfVb7AOaEEoLpVnt91zIH2TbMPnIPfyE928yghLdj
pEAk9fmaS7YPfAzsehMMuqoMFxAT71rtRMeADwIBbhVIOiDlvtfv1BmtuVZTDJILsJNc5ZiO+gfr
LgYb0Au70lAfsi49Y0atXKuuhB7bD+456yHAGcZ73Awxyz+XdTJoz6wP3dc5s7TLREabeEdLMNEo
Nlk+tXCmNuqIky7qxKRvJ9wAvLJPNu3MN5LF8L3aP2th4z0tInwTJAZ7qkx4j4FxNZtYPSgYo2yK
6GOe5zcyQruo1cpDYbfuXZ/hBkMggM21mAYU4G2jukO07AsIixEXurY/lE6Ij6uu+w99/pPThBfk
VowNus/D1jENMreFol0z5qqZNarPRsqZhyqb7ywEZ4MQkEimYLmY6HDypuTUaEN9qTu/3mMfOewa
xwmuqVvPO7XVvwQj/gEgprp9MEPRUOfy2QL+8Vzp5rsSR9UpQ63xikwiuBK+Kfu0cdprWRRESfQB
/tbsb4Nq6q8ACU5djSBjWyfbvC6PXjZ659yYql3KvIGllRluDNy0tnXfnaxqQQQGnbY3Bzs5ABD+
G6mm74uZ6MkkS77lavVb4HDdFnU2Ing8N3ajANdL2vZOo0QnAbgWWhKs2DuDr71hw7ZR/64SfYJX
Z9Z3A0CDs7IEPIzmWWbU2jKtZorCY9SRB0lDhFnyBMmIaGjVdz373tvKQ5rC80UcZZvGz6CXf8+u
UV3Iv6l8CZMazTX1MhWV9mLC8DB57En32vWQgL9xqq2Rh9G1y6vgEozMMDKN93cK8eVJuxK5vWF5
esuMkJXTo0nhRO8Y9TLBTIih2lVdH0N7+ts1Vfc6ukm7JRTYhoRCb2AHvNXILdnOOehDHCECyDRa
jmlZUS+Rki8QAfLtEEc/m6zEJTsyT3zL+wTECvJW9YEL+rtOsYgZCcOTfcCUo62sJwIj+iYGXbbz
4+bVcxs4Zm6D+5tqFOewZhyMFXM7D32zLTtiAnX+hKapeu2jSLu2S+GYGFY6kDDTfBPqgb83O5B6
oaazQlGcjrHXavZBkrhbQFmHqAh+KmQeUGKIUBQilPGjt4byo0XWnI/2qcuxsXNcOE16QA5EHaGn
ekyP74MGIM/8zIqk3ZL3rErzAVvzbIMbwHsaqyF/3rEWCPVuglz8OHoE2Gu9m8gKBy8Iq/D5bCsQ
Sr7agcM34+sI8nKDbRazChaFXaLC4TFbgtdzGhxsb1GfrfqfgetnCJQZwBtdPQXEYOYAD/1jOGPV
qEOY33QaVKb21wBpMAL2u2884Hy17RB1djZm3qpbhKaLvVp0IJQ7BQMWTVWQj0QvJgh8Egul+zpV
08sY2s2VUGO2nbsJUbSsfYS9/EKkudlY6MmfvUkHBar71tmx3Yvi995FSXz3Yi04nSruvjeudy0j
hlmzURjG0qo6zSgsYaH6bQCIeqy67hveBwacYDvYK2Uy3Q94FV0dgsfFQiAOUv01ddw78A8Ts+zR
5woO30ZW7UQ3AuBLcbzXjc7fNAUkiiyuCFS0gUnWrbROlVsVGyux2yPQ9QJQnGcBuuFjcIDMfHFy
klJ6geYW0rGvpdW5RHkKbZfE8bGcWvPY15X3V+q9wWXq1Nb/Mdv1Ds4731JvgcgoPyKj3+ZWFlz0
McAfsVKbHSt179QDPDta4EDBnZCSUnwWbx2Ee8cqCHqo5o454703WsNTOqBR5FBDTCbZt2bwlmeK
fbcW1VA4t6rNzP9s11DEsPl6sHzmjt5ggWN0M4Celecd/MD3tqGH+prG0LdlybzR1YBX0TeNu7mO
SZsy+/iZ5vo+D5Lpos7INyEU9azFwS9rcYiCqnNFt1geRlZnfIiXYhHPMfNRu6pm3T4PfTs9tPEy
clPzyqB9riOmulWdHsvAUcNt6nAbwYSdlZb1R9enzDys6CNJdXQOzeLJMkb7MOYR6++l8N372evg
obVavG+659RpkkvI8uCS+k60MwoIALCxozvLNp/1wIC94Y08Udg9DiCuiO/F+0Gpn2cMKgnssTjr
FoEzLTsJBsxeMtJQhYElmtbidQUC8z+F0pEv6tE2LTzsMowQSS2/BKkxZl5LmAW/BgfZ8yURoMz6
XvexdcVwC44EZqAeHOugB401BcPEitPnWEIjVwSlzzyoxV1jTk9qOI9QO3x7N6JKs52WKjIF07Y3
uVlm6gI0c8IUXkmH9OSsgS7yzOIORMZpmGCkAFd66MzuWWnxf8rNONnpmGjOW8HMhQuB3wJ/tneG
KYdTMLsPY6ppTAW77NEjNXeJm+pjBm70jtcGaMPiezhE6bua4xLjtT/dwufhliiBs4QK6llnpZPy
QDmeq91LMfEJA2DlKTtfeqMBjr1aKaUC2NMHKTDVuXmR0+Ba+RbVQX7O4pIhe+ycHYbdwENIKQCC
K+ZtgWJa5BQ274W9NRny7gcNSm8NUAD/teGQNPw9JEf8+5gA6ymZw48QKTjERw8T1nI7xxkhuC94
IwDau0Tj7qL/myrbtK9/s65p79ohO9ZjzWcSVGDiYGmtJpCEWnicdX12wq9FXhpfkJBHkXN80ZPA
OqWD8jITBFjoreqxMhfjgfib2hmn2BtDsvU7L569cxhZDzGptG2qI6vUqjnCfwaIcfvONfXpqqXx
26iySg2rABnFEMrwYtJU+ejaJA1/DyjQx00BIsjq7mCT8AbLVdo34Yh0+t0NjvYKbNdFGluZWAiY
jNPagqvP077ZFantPcECcB7V6W0GwfdkAEaw86A5VHHypWRigHxlBLSyJJkq1TnVM+Z8ZQZAU1GO
SeeGzJ+MFPiLtcuDzthWZdGfYEcUb51ZN6cRtshWqnriNOCNawu/UKW5Z7rM/9N29k4vg5+TrUzH
Ik7nO4Q/nvoZsLfp2sljgJTLY9BoNZlhpDCd3kn3Vm1XxxIauBHAzlASJOYyft7C1HAHpIKdkCRj
EWycecz2rKIfDeIcjOK7LHvsQsBi33P7DdOy9pwtmJlywdWFICzOpvMYLbjR2pjUM8CIcEGSSjHp
0YeiGP4+/k+TtEv3bHnt6ksZcF29FjrdJitSSgF6NjrIaa2ugp1/mHCEPFnhW9yAFPBfxyZIDwF0
Xrs14BYN4ytC5agb4nl309UQjJDghjKTBYMbOyh5L4IbsqPzU0iS49+T2wQXcFnWvGeyyi+RTXmj
rQou2Uk2k5kIEiws/r2hLkD7uq2OglCpHKcFUshcNrsUPXDroMHrwd8kirbEEWgNwGLtyap8dZR8
l6gBDrk/zX4AxbxcuGY5o2yt+ERbS9R5L1BFaRznbMpO0jNyWq4MsojBP8e3y0mklxaq08Z2snQn
vzJBa5oELMJni6vfMWjUoyiMON4WkvtwBsP5o1vu32hGzilHjVpywFIkcv1lM2aJTEoL4zupZll1
DEtFx39m+U05uM8A74yT/En5GTgvh1E1IE7SV3uvLH/KcekYwDFfbuPtDkuj4KVyn6yLtZBG17ax
1LsjUit4MgH6uGF/5WmAdkuGepzSca/q9XfBA0sxAKPuavh1xFORHMmqwcaMqHJSxni32UvS+4bz
CtXgWw9zce81IXfURkL00CbNq9x7O3EfB+I+h7k2GNatIUJvj6k76a3ikjos/9oQzbb1poEd1oFQ
N8FObpfcDdkq8fhMNrIpT4EV6j555W7jFX1+wdfRA30mm0sBEYFnQzlWeL0ztgzJDBABmDNWwxiB
/rEpRzs4UoBEdo38ctuc0x40lB2d5O+NTUOMutnFbfJlHvWLXLnbVYJauimsdNrJtZarkrQF6/9W
Q3xlwQDIPZEjZEvabo+D1KUwUhxDmi4Eoono49C9yI2/PZpyadanQfbURD43FRj2nVwK+ZF6X3N9
2qDQt0TQmeVa1d/tYhuC3OXt+pq5088Ar4xDxmyAp+5Vq/IWpm14yGeIzq0+vejL0CGf7Sy2neMc
zCCBsePbqNA5UcJt0BOykrz4f/7wH79BNrG9guyuh/qt5+3uoSaDQ2lv6DsZAuT73iE3frIBZI0v
KVze28W9wSn+eGv+AFV8voIGabwigjU5NwcjzLV5H7vhN6XL1P16hRkEL7rjQuleBxe1f8owsTzI
b+n96jG1Z/WARmM/b5ssvLaDrgDzWMah5bWWI2Xrv7Z5XTkjHBAmO3kS+jg9MIVh6bI8CPqItJMJ
x3p9fJYOdjXTwdS3AxJsJ3mCx84aTlNusSyp9rkzYHzkLuDK//p37SI9+yFYYS83gCssgJT12Zvj
e1dfAIxGYdeLvA3D2zIsy5Mk1bWtIPqzjEiWPjt736kGMCvpkxMojJHSX4r1bf3jEb1tyv658oaT
15hbeRJuh2ArcFQ+2oYEgYyFLNibIwrd5/UNX59laZNqsDyFat8fGkB6x9CJDrLPlIddeqzHf34E
pS53TbZux0j9tvlpv1Q/td0e27Ky7X+GHmzlSPCn5jmAK7dJgccUKSC33gbhvHw4dA+iaaCzUJ30
Az4U5OmZF8gdH2wdY1DnMZ/bZ4e5AevDq07EYlYLPLaT5xxQylB3d9aCVZ3H8jkf3O5gmjNTiUZX
d2pQELvpEZjZkOA9CO9gyhe7SHMe6l0QlY8O5sXrjZe/KtXb67TWpXF9TD4dUgxpe+qxH5SHUYp6
Ga5lS0+gL5kxnCe5+nKSAjzjBGaFx673odVv5S2B1U6rbP7ROrjGX7mFiJKsWyZcg/eQ6r7awqUI
uWBdrKRn4uBQQ+IF3zAm+nvUA3dHxmQv11gKue3xMj1BKJc18pT+nU/6xYuN7KDO411ilgiUed1J
BhmNUbuFs1uinrsLi+D2BTDan5Dys7OcUO68bDHStwsbxo6Gn/PgPWEW594wy35iv/p4nh1yeSLW
wUDVVOfMcevv09tR2/UTxPv1KpaZw0iaLJ+ZzM2snW9BFxJSCbyAv8AlG8zEPeRHpQu5NSgnBroo
o2btbzpmMtkCr1sdJ9c5TwBzyOceoUeiURzZ2wzHsNvs6raKirSgIOema7dBGC71Q20kxkHOL7/L
t6Px3OqPs5G3B9U0nuWurrdWtvKu+xEbU7QZiwKlfyjk/yzQ1oFDkW+/1G8TO5anJY40LB/A+O+1
zM5h57f5cI8gu3kCmlZdhLUzRF114Vn4XYZZdru/cifWMWa9MXygf6XQM83Jq3cWBGlkMRwDh5OC
l8BlBN+hELgvuWRyZ+SxDlRijxbwYL/AN+Q/g7l0WEf09U7eHuhlvF8vwrpXtqTL//9UzNVG2Ev3
61AvP0aqt7n4WpetW+McYfvBhBZhBpnoKp19UvFYlC7yZ29TLtnEYZNX7bZJXvsfWP3tQym/849Z
xu3YMne3wAKuJASxx+BDL/NXkiOEruU1mQvkYLbBZH5Da4V4ctgnp6IJQ3Uv3W+b/vIFjQCDdEF6
m8fJkyozurVY26Y5I+WgoRSpARNbJmHy76zFDSUp9T/msrdfX84jTJz7sUDXrWe7AZ5+sMlSzVv0
eguSUH+78kPM+qK7unqWaZlM6mRLitupl2mhVEkEoXkdQABZO0uXtSpba7HexrVt/Rufjo3y9w6h
DsYwxkwZODuAAPlJ6vLmccUTlvHL/tuPn0ut2ETKoP4xjZRbeHvy5u8BRPuzPK4RSrqAppd7EHYd
khvypPz7phx9G6oA5TQnt0x3n6kgAUyRdQn3iRMiBA/Zu+5Y14CyQ4q1n1QH/8eg1fn59uuXJ/lG
9ljfmdt85vYwS6un5x35k/+8d7J16yWbn+ty0O2sf/T6/Ac+H6VoJDZa+02bkZqVcWWdPcix/9a2
dpG9t3m2bK6F3I+1Klty3H896x/LGektHT/9qX9r+3TWT38pWAZ8jObqLoTRt7zieDiTq6jm21pV
XngpCKVAzoRGxOJ9CbOtxdo2Z3iCQr+jT9UabN46yXArJ1+7/rFHNn0zACFECv72RMvLIu/J+rKs
L9V/bVsPk/dO+v1b2//1VP6cL+T+IgbtN+5cHNqY1i5zYflwrcVtJbvW/4hV/Fv3T2239cRy2ttf
kPN86nP7C0PiXTVl+K12XriVoUHWoLK1fqNlDFmrsrVOyNbOn9o+VaWf3yMY0P/QaiQRksKGyMfL
Se6d6a08wrdNaZX6TCibZXVWZQfdK17X4R0wFbTxta7MC41c6jLyMxcKiChZmeXeQkd+YLXzVoYH
ov9IsjYoA/9DV7sNGrZKDEFGl6KcIWEi/rb7t+F2fRQcWfSvfdbHYG379LhIVfaOQZMSsnBheg3q
bO46R0/nrax/EwAGhIuS8S1oh+hwe+PloqzFbVhd63K5/mtVdqyvrlQDAin/DN9S/3QGaZuzBOyE
lvAarYP9bWJ92y/3Zz2ywauExVt2tgiMGEuE5I+V49pNjpVCJgZrVbY+9ZNBdG374x+XPZ8OGbxK
2c/GPajApxoqBa4B0oNIuaGB5Fg+XCWOeO2rDF1+lmTZSa5MmfR5dppVZ9NkjnWSl329o7d3/49g
5h9ThbWrbMntjYqeiN6t0y3IlTuInhhxhEyKjlb2MHsl6RjUXLTpQV7RW5xSnoBx1uPmL3mR/4lq
1Wqwxzqb1ElDcjDPs3OCRDAscUhrUtQN2crNWvetQEH/LLQ25aI77MwWBmQMyGvkw9K14Gjq/p1w
ti0SAJGKdo1cVbkvdQaVSa+KtzKGZyJ8cn25wXOL6E57i2d+uvxyUf+4Rbel6+2qy5pFNm+veURy
cvbMaS9XWf7sWsgPWKtyYT+13VZ1suczmXPtKbvXf0kPQ31rY623wcYQq7gg9z+6Ih6PBkKAex3G
LFWoZwiQFmd8Jtlr6eTODAeZnmWv5wHz1JME76Y6eI207Kgt51CTOrsvg7rdSK+5y8aTMpfmTu0z
QHrDUGyaiFddCi9zza3tAfDUwBRd08Q9qFFo5XskgzBcZmW/JyoJanhyzo0eNI9wssg1IxoL8Txz
cC+K1Wvqj28Lov0lQAb2Bf5NvUM1bkSVg6q0ZQgeZQnpiXpEBSK2q/Ql9hyUBc3uforRQnCALRx0
cvtHz/Lnp7RqfsB3PPWmVn6MuYmrVup/y0um5DU+8Bc/UEGKZ81b783Wd49oPZldPyDhoLWo4wzD
Jmjq+ks9g+llSV6+62pqb1HUAV4VIdulFostgEkoec6tCv0mVd1VSASjDFWC48aIsXoYlz2EkjAT
GHAUCBPt2BR2+TBPSfUgW1JkReGge5bnCAsThLeKONiVFfJD/jR8NUmeHVt1kfLL1MrAjgQljt0S
AN64Piu3uIhRvVYhfBo+RqIqCoa7NivABHntwHq4KdwLSA3Sax7B9hbVr6mfoqdhKSC6RE++mnxD
VlM5S1OZYdKN7iKqXAXCZ4ZFtsYJnhrUsJ9UMqFPqaJp22kcA1YQ7IhtD2hVanMtcyxF8ZDdTMPQ
PWhJ5z3OS1FnwPZsni3Y1fRYd4R6lm610sEVbSA7Y06YzY2jji6M/2tKovnhVgPNgfKvwzO3Hl9F
lveIyky0rcJ2g+6psXc0y9xNU5Oj8QaYvjA082I7QJ2BtWo73daTdoMVPDIYOICXXlheK6h212Yp
1irP5zEpiKEOSBvZcNNK/ZLPZmpsNdPQLlIUU/C/jUVfKdvJg+XuhSnBZkQN3nofwKhrj/3XZMj/
MkilgwuH7s+7ZcJnBpkIWqGoUInp51+kO7+EeaJ/nZoEtAKCOG/BmAG7RgfrcdbIJVtTYt1Vbt5f
9D5uT2kaFw/cAg3Kf6u+NKPCw5Wl5r1q9G81qkH3bpQ8DnbVQH1V6pe4J3HkIPa4l6rsIBX6jvx6
vq/HTY9xx2ZausdaiilfDJZrOY4MNk2OAu2WMWP3x8FW/s1JZ/NOTlU3pvbgeOEJchhOnRmyaAc+
ONVu/QVtkPwOwzm5nbc25vax6dp9riJrs/WxWO6D7BWjwpmgfdGwVrbNO4gWzQvc8/6B0PFZahjt
ti+Y1kGGykbEmpYe0uYY5eeDEvdNddHjwjUQoDa0HyIWy6YCg+6Kflp/rQfCymWK2onscFCyOCOD
mYBm41LoptIeEdvUtlKVy5Ol6vKpcsCELdfHHkeALtUy0YuP9vj79u+kSe4f7aKGc7ZcP1SnQeRl
k4c/Pc/MOJgop8imFFUww3Bf6/K0jS0Skn80ym7Z00Hu2A2PAGdA4AXDBlwXlgplxaCk13/VdRCe
ensI0HgPq29leZD98RDWh1RHtamaFYeAteLiFk488NwEUXDtlmJI0D1xDf/4x46+T7GT+Qh8O95D
YYjvyjHDw3ApZEvaTFbZWDbYKKrFWtTgN/hfOsoht97r0d2IOeD/5ZDUHcBXqNrx82narkDk9nl8
KFWigdtPv056yx+ZilJvrmm78ChIO5pWCwMWRcr7aClyBCbupTr5PoqFkT9AXldjguvL7lJFuXyz
dpItHPTu+PB15JE5OHaJqoRl5eGJMSnKxfmwgOKjLCV7Px0qVfnDLaqjJwch8Nuh8tf+OCLTzX1X
AtD4vGP5VVMZQ3Z8ngv7rxR7UpBLs5vetVOV3rljBOBEQ3mzy8gzqmQr9kkRaq9qGQ5XV6//zkNN
fR3sQn3Vw/qhY4B9IDcN0wXRQb5+vYH+l1O3+p0NtOTDzTgVyZzyPkXN4COqlC/wkYNH2WmWwb1f
xPaT7AMpvE8h1L3kS8+x/kgGzXzT/Kh415KzdOGbk72qTQP98iGs0+naB1p6Py4F4n76sDGTmk27
mTeM2aDxlqr0gWhKIsd3f6nJgHupS+wS5lL6kXk1Otqa0W6lavTNcDJwTd2VpoUi/sa2uv4FGyuk
i6xR30cQKj+aHlsEFb7eceFXfgAFK3d25punEcvMp9Ie34DQdF+t8vvsNu4XS3HbS1ZGSCfZeve1
mQFSqI6VPyGig5Zu2P8OHLv9CmRL380xLuJ2479pgM/QsG0H8J5sxWG7n7GGhS/8v03QIv/Z+alN
txxQsdl8LQev3uPXVqIw5xRvmWLZlybtJjS3++JNhzH9gvX7RnYqwNjeQGB8gcmr3kuT7TfkF9yh
PEp1RE3irHlTspVqHbvm00yWTmpyxm5Q71W03nQY0XfBNINLKKzQuKvRioEWXfuosNn5PUH3uNuB
xUPWE2nZfeUPzkX29K3v7U1tsHjucDuZfUYeBGOij16t+i0cn+giVSdSbWAKUX8nVRsjInwgdf8q
1VmZvrt88x+kNvXZE+N1/mTE4Hv8MTiF0aA8p1mr3kc+NOLQx65qyKsngD57ZCf659Jr35O4Ve8A
KwzPut7yqsSoyleJe5UO0o4u4qFU6uxBmqQwUTmKbAgMdadjuFrgHpvZwbN0j6GjPeXmc9MUB7dz
KwwL6z0y5uWdPTnFXdRBllvEgss7RaVouspFZladdrHXIzpuR81jqDlYgU/WGwph6VfVqrw9upnl
SapwdIDU68VHaY5IUho9WIKlm9ZP/gZNP1A1+Yi7stoCFK/Sr6CosyN0fOegk/v4alvGXe4q1qsZ
Zs59mVgALJZu7aT+mkBLnvm0afdM6zTciNhyl2LWUn9LBK8Bv/u/bWsX2bKU9lfV69rx347XWwAw
nR0/1uPcPIxKBVy6cJG+A9Vl8iX6lav+uzkO9kfjjOgD5XpxzULDRtm4SkHEDfOXvnKfpetopNc6
Mry/6iZXd24dW/dp6WHAUteopaAL+w4d6YeC+NU+LrYusKGrWvJSuWP8vdMAiFmG2zx6ZhdcFNtJ
jlEaqq+oqtQbOb0z//U/jJ3Xcqxcsm6fiAjMhAm3VZRTGankpRtCS1rCe8/T7wHqbv29Y5+Ic0Pg
iiohTM7M/ManFk792VI3oo1IRHAYR2NPzraAuluYV8eCOc7tLgFbatkqTqscMi6MqlPBM/VkFYHb
eXp0UwEn/9eGn32WzcXvWnQkND+D8XfVyVcjd9ke0Pd4Wo4WSZuVVomcsJTi8LO4bNYdLR623Nrh
z56+pl9NEZs71erRbv8ewpTiaNFefiMDU9kkWq5jS9XLvUm/7wGvm/qkGUJurTgd70Z8XNyuUesn
7kaV1h9bvhM7X2HzKN+182j3MSHpkJvb64PV5OITTSKwSMFznquPmzaNJSIVf9pUZVldIr2p9sIo
+5vQbkzcfb0CW4JWwseiWZUHH8pMvQCL5XXeW+QPT3EolL8KnZY/X5RmGqi43Pwak/4jUBT5qll1
Cu1Ymx4CCzY4IYp/i4Ta3qUzVFxVvOTYJZG5Ix2Q3NpIgehxrk3yZzzILG8K3ngAvyM+VL50Hx9k
upOIsAnCY98Wf1PIyHrbPfpYc9TNfdfSswynuH50GsaEbVdqt/RttLTn4LCE7kq6JNc8b6/rBh5U
g5yRBmqCW5zWpsdlTsqKEiAIhHMbg3XBv+Zek73zmCXOqzZGyll0jsM5AN9bBUl1syy2BuS5TEbt
QY86wFQacdmhLWh1y2vbefIRpK/KPlDPXVl4T2E1vemmr1+WpWnuAJe6ebvs6mjyGGqmd7csBZ2/
a5IiuRe57j15E7XE3KwfCkPKJ283eKl8i3hV7ppBbXay6f33XN9VfWW9F3RkYZlTVvve7/NXbO7W
nRna94wjT5g85JfKU4Dn+4g32i7QVj/r5g1hTsUZZ91ZyTLsgB2N3ESA14zQ+LvYHZrA1ALpt0+/
O9RGZbil1ZrbHkvBSztPuDBGt8Yb2V0Wlw0UbPNLPeG2hWX1kWYnvtlvS7obMBxdkbvLL8Y8sUDx
Hm3FOGeynO7JAry2RTi+j+Hc6NGg54ADBXIv0V+jqR/fhyo018O8PpzX//f+Nsil3/092+M4tKet
a98G+Pbv4/+u/38d/7/3X75XL3uU247YiMyM1j0D9mvRj9VVl0LfWfM6cBnVddmQMfj9WbfsAiiy
vhbzuv/1Wd6c4KwUZxfpvBOXiTmrLZ2yVrdcGem/1qnYRzuZ2P7utmwcIsdZVRV6A7+4VdLGRDCJ
5mvQqt7fSO51t4Nj46aDlt8uk0Hw/8q7Z32l1eVGD2L15JcI8XhILQsQ2tVTM0+WRctQEN3/LKel
2zFcg/X4763L+t/F5RPLOth2xyykoe131c+RfpcTHnrTYN8WnK6PDvsPiGTOW4yeiYuqyA6Oh5ZU
H+T9aHXOhwGAjmyh09+ato3haAxvJU/UkOoramKEx4e6ULaG7kwvEBn6XctRF+DpM7Ksw/IdQUo7
X1c25hknbOfitRqFrvnYmFfc6py1J/pGTFwHDGOr181wo1cBzO7ZcGdx1Pkx1zGDHHEug69lwzLp
YHVvbJqsUKJ38iASUQDXabxrKmPlCiC6dfW9g41YPE0wXQzYMUDIpVgRgqCLiYZqp5Rpt2PwBxbf
+C5F8w5ipH8JI5zg47bpbsO60/Zq1KQHb0jEJfB1PDGUYnpOguSbpsP0mw8H2MHfKEJAx8L694qf
zM4YWv9S5nV9zeeJoRIeBjm4xHkHQ5+lSDUtG2ZTXLQEXTzIZHXTO3l7WfZfdsPgaYNp5IgBGnCa
ePZkp2UeL9kuvvrAOvBVq5M7oEMYRJgYoxmtOmzxQasupt/GuxJpzTlOEVUYg5hO0qazGHW8dZRp
Hx5yUMZHR4TmgbRHfuOMU3+TlsNwUNSwOKZGjrGP14WnuPZAPPXSPsXFiNdrRZIkbGNvGzWNigOD
Wm1tJx8QugJdBgDV3VGfKDZJJNurB+0JbjC9gzxx6AYqu+5harH6wdx5eAxN8MitWHVtQFLKz9Wn
mhr0OhhU43mwbVjecE9f8J7pVmU4DmcPHyoQ1FnilmMQQsKCH8e7CcGHl0x/4treePiRvVK9ruHa
hLPWfgof6CX9Di11+qPExh8Sv8jLTZ9EuW/r27Th5ez1YtfNR7Aj/DvoAyuweBgYUFkjkE5aTP7k
9CXqrfhw6DVgCJj2R9iow12FkfpM45+ArlVnxxxbUMjcAYyMin1aa4BkgPcNlwhaC0H5sM+EEj56
iiMvUkNNuxjBB6JDcmd6/b5L+vFVWIydNM1/tHPuFG3McrAB6vAa0gC48Yu+2y+f0qP4UBm9dpNJ
rXfJJeY3KIIihqpzZ7DpYMjhNaufVWIEiLjsssz9Y6U1b1lW/u8tv7sP6cIn5At+j7OsK0sbHRoF
vHWKY+DFLBqsHBulfW4xsLwZPDUFX8EpSeFtk7fsUXrMixDtnM3Y5Phczou6GBEtCTM/LIteUmkr
1InRCpMHRHKWZFAwT/QswO+pEGNxHJy4xMGCuWXyu88yt6zDaZy9a50WpT6jG+v/43MTwKgCgfp/
HXtZ/MdXS3wEDkRCq3+s+/3I8v1DWEw3afJaj0HwyDPXW+WRNA+6h7aiy4wH1ZHezugDZT1l/Jul
k0d3Vpnvl6XlQ8JwHpo2dc6mqexBF00Xp62RFDZZ89INslwZvfQ/Gl95RFDkfAlN22Y2jwM44Gtf
y/SQHYDytmn0TTLjFjpI9KcMq4jXTt28znb369hsizN57qMKxP2MUKA8Z1oZbMGZTqtYqOX5d8Oy
lQDrX/sJLHnyRq7V9pkWGZyb5yMsH1l2/F3srEGuZF9Rs/zPl/yvQytDjF5I954TelQBZs5f8nuA
ZTHp1T3Fr+jGtXtFntrBx4AI61AcX5QuQEKiyzsByfEuseanr5bTYSAC+2cdSl8slRJ7L0kVnKWK
cUmkgvr/WZzX4dTdn8N5sqyjBVPb4ItGFWTe+rth2W9ZV1ZquhU9rgDLYmMZ2SYEC+O20Uh6v6z+
hAgXnFyt3jR/RP7WFeOzLBi0V2PtPWRT1rm0inVXvY2gYcohvbUNoCoRELfzaHb9PqerFoJjSM8+
tlUHM3FggsxP8V6q4SVL1HKbMta9U2HtkjEge52YlUJiPU+f+HXBmpy3/RJbEFDMSYh3PEVfvTqx
PgvTu1FJZPqQcNA1xVVMKP2UF40Fvo8kAwWN9nsYnZOXZfmnUUcfiiBLzdOSBnq6hkyzww1LgFow
QXqmU9o/eVVfwzRnALFsHWRQHIMUKeCyNcPC8+R1U71atkZJkOJ5CVNu2To2VnKpFPEez0ei4pHd
JlX5sGyLhE3OCdASMXl4WzSqcolwEmLeN6fwdplbJmrqv026Wh5+Vy1zuKEGboSPz8+nfreqMpW7
iELUalkn6wDcpF2jOwUOuv7d7/d71D491yK3brxJZ98pwpUKJdLDEDsFJSKP4omWaEfHbrWjio4K
zXqo7ZIJVMyyYZkMNtSgtTLvUynKWG5/P6N5ymcxFZDt/nOYf+xiyggN2XLw36N12HSsOzkW7s9x
l81eEvEV/9hzshRljR2WcA3LQQg2H17pKySCKFj/8cFlw89XLj8wSFVv6wjx/LPOWH7B75ePTswl
6MlWPdRB4/6ff9Pv3v86rvaV+nAbfn7DfBaWuX/82PnH/fymZcvPl7ZFehsBdkUqvjMbWz3m827L
Dp6oSPMss8uWZTIup3+ZFXYLuqH/41AROittvyXawE5tqM91HJbrCgMLP0Rq5tfZh5nXIww9eho7
9WAF3rSTTvuXttzRTQArquFnp8dYRwoLPwoHPpjTt4cgab6q1HO2xExHG4RpWOqhq1njjLJ1Pi0F
i+yoXSkVD3JAswIcvu2QY6xxt7Kr+Jlx5h4R3pOoO2fVcdvB9RgfK6+kubh90vyBgyHzg4gdXzq1
PskI/WVJ1xMJnU1CdisX+keQ9yeFqueYY4k4gmAo5oJfrlB0iNH77tERM0x14mOoaNeqiZU7NWLI
W+BndFd6R0Esgr3cvKofOmRSSXz+Wadh4rKa8j49/H7KJ5PnphXIJXxTlbtlAxq0j2ZCcVU2HVLO
6aEuH+pE9Hc9gVAjK1joGUPyfqJlBHhZxA/xn5QCkxUccrA9KFsJ2aEZVgNSU+HQb2gml04bcACb
J2PiXaseHX+aH6Xfm3T9M8nJFq/RmA1bPYc1tqzLIDDsJlzWSJj+e107EUiANNV3JS56uW16t+k8
AUfhFLK8ayxwTUkDF2cghrmb5kmYGMXeHuW4WhZ5ghh3ETQKBEP1z6rf9bUlXkKzMW6WVbZS6nDJ
hgm70DrfLOuWiaF7OmUimI3LLv/YADHPGOufL15Wm3pOfXfMs8Pyxcs6L+hXltMYbjNWVKznH7ls
DGM1O5oWAMJ5lUla/SKl4vZ+EF3zYpMjCL5rNC28UjP/HsLSO/SacQZEnpwGzKrulok9wfoHa2Vu
f9clY5dh4gaZP1aVSEHS6Bl4Xrc3sRmbdyT7zZ/PtqG1mXIP96OgqXHRshm0eQkeQ5NZ2LufZRyS
ym2VJ2JNny/bg8LUj3PwHNX27eQQHXRTSa2obMWd48TKrRke/XnBCKN/TQazemvJWt6MIpmHheh9
cP+jMeN3vyGGcpRMPHqXA0k1t/CuCO8wvGsvRT66P1fUVIQ+vcbNCipyfZtXqX8VJMmuepQ/FJ4/
HJfdlgkhmb7CFqjYL4vLvhqUddcs6RxfPrWsQ1GRIEmIz4zhhrWj+s5dkhnOHVzu6cYw2nffq6CE
zOt1mXY4SUUrL7JR/i+7QcA8ULkPzsseRH53aqgZx3Di+svHsNkrvmPdIRaVdziIlRstsPEyGCZ5
t2zQGuCeakFxZllcNgBMEZcyIWDEeUOBHBs0lJINY92FPH/jzjz97huQO8XMrJa7RC+jrT3SMQHO
MrgWqCFc7FnijSEho61lU3pbwzEgh8NvuYJ6Dq+iqdGGGjH5g4F8qG0kmArNXibLhNhlwi0LN099
Gog2Ch87PAWzEG8m9XmAh/81Ny/C13vJGrz88NZw6L+brVU8zKFvljnsmlPq1zfNrBJq5xbGZW6Z
9Euj5DxhUEvj5LISdG27c3Qq3kME8CUfH4Ofxqu5z1sl7K5eVX0izdIwip2FD78TYmSkDstyuqge
OpG+iFl41M5Kmmr+CXgToTyyFv2RWQJ2gwZJUgDu7s0y0ctmmDA4qmb+xn9m9cT5DGMdBkadgX1c
NnfdhEJ0mY3AzoD8jyPKHIDzKdpB2fs5Y/aIBUkMZySyLUqIy1n82Qzs5ThnZXawT7A7QGGGfEFs
lNFQkNi1f8dWfHnQIpK83A3Yf7mm9uDj63iTt92r5LQeQ+zAto0m3oNROJth7qqNOUzuHHnipJvl
7/0928vc8h+ghhVshM+5UnBJO6qt7laxL/YNRm03lpEXB4tBQlxG1UpR210vrKeEv9o0BxT6iDpU
/sNcAlpFTG4DpJ8U040qRMyzKC2bO67l/M9a5lKgDZsSLAjv3U67qSFb+KVFocsoIPHFyXD6x4lB
osx5s5wahKLU1oqSeuT7SbiVgfkp0kDZGOYp76vhpg6s/mdiiHC48fT5zKXje6rp5Q2S3/LGyUqg
48tsZjudtllmF+vVZW6ZxNIr6XZyoGHMvfP5bMdSGCUCHYKO//PCKhyZHcIUEMCsEZ3/zGWy/MG/
i21qQJbR8M30Zg3TNPcoLqcjXzSny2wzkfDKUjm6v/+Z5Tr9XVzmHK3H3goBLw/vHE4gE2Nu+/ud
mK0Idq0wj/Hce79cB8sknBd7ShzbKaxPy6rCMzF38G2ikcXWoFscDSyl4//b5fl9otUV7qNGhgZs
Vo39zMpW7w8xkC9E8pzTmQ9RCmwMlsmyGIVQiLVQ+a4IKfsjxpDNaqplhyuKEg1HaeeugU1Xkw/j
yk+x1g3wp3ZVu2QUo6vejtzPl5MMj1oxg3WJR/CNzTGcQ0o/Ujrf6GmHbjQ+p3kZrGCUUSidiuBk
0Qtz9r12Tb29XvVjekk1XhGZU5quA2X1qJbNmkdGQQmdzGJRtgdwA/PQdlKvqO/1/dTjIGTZeNLK
l6Zqsq2gCEMXe9vhxVL727DBiFJkK6VLqY/QJujywuWhEd0KXbPWozYqG09psIXp9C3sf/B005Mh
kkNWFOTvsCQKa/FW9iWehWOyBb8UbkyEfnnTngK/Ule8HFEmB3nu1ggygvYE+JV+koiSrqJSevUj
kipoqdZA2cJtX84e0Y1BFy4pCorT66nQe/yN7dotQFTUNrnGbviuJSfG7hysUvj81Dknf4yjdYjB
lpdFKlxTLEpDjXR1pwK+NSLo+Jhmlt135KHIVumkWg+Tae88WDdK0ewbPeAkwKELhcWZFgFa8boX
9MX0z449py4xgiQeq78kr+752aJpsGOkdcjinaGMCIEV+v3bXtkRUUxr6o/vBM/Bxh7R7xeKFcMm
ok3Hnog9BdocGzwa7Zv84X7mjPvYvg4gkPZUPNUTzbS4Z9g4MKgZ/+gClS6a+dYHGGz7torXVitg
TqF6CpTvxsNbphrO8xWkR1ZzToLpr8nGdVbzoiwZZCvSu+R6+1mm0JF0btG11neYNY099cZA4pij
RsIlIXrK4xoHXAudGApuNyGdYAhE4VOsJmurmZEisJZXg968eLwvXCivK3yZ8QdNKeHYfJdVOiFM
iKlb05UzQvQyz22pbFO/9q4jxPWptP8UCa56vup/jJ2ybWwGgr3WuXMA2FlGcKRXbms6wZcCh3WV
D3gTa8P06pQkLEhAaspfiUUiXCMjPBgamTwnUq8QF+y1MSauF3SPo2ZvMcKlfSSgFUsRKtVWRkhK
/BmXWrudyqF1xyAptor9HChZtjKj1NtUSUZ+psu2pqXkpynggH1DZjDUtFt/iBrQlOOhVT8Y+Qdr
Z5Tdpq0e6hir1gq/LvL5G8sp3rSmA88CIMk2MD1uumc6cg1gR1GwxsUzXRENausJ/urKwTB11YxD
uopksDeFoq46kF1WJJ4BiZWCJkkwXwnxUam6WYT7ig0xVNXavWb4JtvGF9/pPjy/rIA65V/R9Drp
MfC1JPikOTd1a/0JC8Wnjn5Jqi7QUvujAzJ1rm00Q2u75NqGsZWkzGgCtjz9m/QNCBPrLerNSz5Q
tE+ck9DZLdX6s6ES/fNMjzYdrsNNUZ+8qcVANht32PNauMtmwX78g3M2+erHOGvftRZDebUZ70RE
5N9OM643JxGINTqFPsETOgMy2dIzDNjQ55pYV3kLECz66DhJq6rAFFgxlEMxEGQFQivXzY5zr7qJ
JOGPpcDRKLZVanpXvA2bDaWdaD2U8skaUtfIWh4EChjaJHnF4z5xNYeCd1014aqu0xf6RRE5Noyh
hzjEL4nuTavCSHj2iaUzetjUSvIMzP8KOs1e1S+dBYGuDGN09/3BDvWvXIm/0lD/rEsDs8AKMr/K
GIoM9y7r23FrpxQLQo1edjuhjygY/VeNLOiQAvvrx/xBjcpLOSeqsnEuxP41aon1Qs8PDmiVrTux
gntXbQbFmuXOxW0XRKswt8iWzI26pT8cco2XQkqPkAW8D9YLT03LX0faoUrDW0kjxqpI8ksa59+p
IQ9laX3UIQOvQdwFdpK6Qk32NKqQD/Ia/Fp6D1293d80uJn5oKrdkg70TWtEEHn6LnYtBTd6XWnG
lWJmg+sZyqcN2SjwOhrRQ2MjMJXSG2ntxqF6xOaNMnQqdmQBduZEJjPInrJB3Qpcvbd2YNE/TM9K
aHKZKfmro+bRTbf2A3tmiN13RgBtPHkepyZx4c88BtX0mQ/Wi56P185a66lVbi1/OE+gOWML8lyN
/6RmWeccjLWd13AGc52KmqgPsefRpm3t+lBx7RCv+7cxLN4dP3m0ivY0WPQ0qv1z0CT7mh6ceOCa
iJp6C5INNE13CgAH0tAGGK1KTDcuGIErlWtU3J9Q5c1kX9Z5TxJ3hBkHHxpoAN4Vvvk+NsM73tTp
SibKU20DsmlC/a1O488enJ5RDm/oy/7StktfrLGbuvDQivRxREa+TtT8vmiBl4dwmLqYjmrOx4PA
RGyXUwag588gd1RPOwqQwNTqg9+2VzyN8BC0yY/3jfxbixo0BW9YPLaxes8EyF8AyitF9FheqhnY
puSkN9k1Bs2z0qbe3AjH2Q2Wc3hLawB90IYO+WA28PZjmuVH2iMCfDRxYz9iipFf0A3TwifBpuvc
kYVHZoescGN+qmlzitX+teVHMfR7CWnCgPSZPDuVcuTJ90BzWbFqW8mp9y8azvS5qe+aqN8Pubet
93WfbWtOCw8JRv7UDocVtb2Q+L8HBSyLS0iWat/gp6bWGIsNzinOYX22Rkw9Jdv2IXdvb3t/kwQL
5Zj+tGyoXqy2OelOc9fayRo/h2vR+O9myrgRCRnWDX3yJtHUwyfNuzWlGVweBNafE9cGFQGw8Rlh
Q6X1RDTDxjZUGozbnWCccXAYLefpBevRijggVMlVcbu0L1ZDUnlK7GEFh+c2iYZ6VUqIgKqg4chI
/cfcSv4WzVCt0ibp3dJpcYxEdFgF6qFTnXtpEESOAeTszO+ORk2UXbTee9tw302tvrWAecu6Oxtk
7yCnxC6IO0tJqIaWHihReqdA7r7AIKTRySeFZpA7rDqDkyw5jVieTDzQtdRtdekg+LftVRf1qZs+
1CmMqC5W1K1uwGyoq/AeA/jGg23PC45I8up8qUPbnjRAZIzGzL3tNY+KGMFuOu27aCCNj0pI30v7
XtXO1u9AitYhHsVO7LgJKYKKAkdCY7ybqQo3D0FYKaJ16ZMRaFU1JWMd79Opsw+YTL7IEHgPb/C2
K760hth47Lk9c/g6UXgSSo7DXA9DMeJyKcN7jcePizqJrib8e6awPPlh/o3JaLASWktZyXjyahuj
kuyPBrnOnipUEhqOYF5o48+ZnVu/PFoEi36TXTqHoiH+IqCuzgiInom1n22KFmvTn70i9OFzNBkB
xHY3XGyHV401urHdzg6DvM0tDKSiGo5q+RLrJXdHv7aqSb01u3QgGE/ilbCJwayEvg0//O7IZzdH
M58JWeYA723on8y832i6ORBYYZoRStgOVnun9ENxCJX4zvAJyPGkzXQz2xlkpspy6glog26HSNuo
rdQlIfRkBf4f+FawU2N69gKt5A7golG+Sfp9hHl88CxjwBm4oVp5SQswZiDuxSqh23Y/mX7l1hAx
nT5aR5N5rlqH3tT2r6ncYLV8CjFmzUhCA3yk9y4uNkgZ76JOiK2alW9AFm7abIL4nM+I5vdSYFw9
OBpi/Tx4KoQkEqIHyiZJsCpVn7gzD8FM0oKe2TualkysIWW/jizEPdaIKsT8iFoQkF0/4tlu6Vth
jI+6ap3KiDsw4AzHAlMJqpJ/Tel1btJAHE43gWbtQmt4n4YbOmeeEjpSV/iClJtU4zxhJX5BiUHb
yMR43UKr1IxzCt58USDzzb1ta+ghr3p9VLStheHRyjGVB5GLbQfgdn5I5Ss4qEihRhqodzNdDveP
mAebYhxBB751gfFHt5Rx6+kdsGQkpBANGZ4mCXg7IkLT4erPFbQDBCbYJgboV4jxmzCAkRQb34bV
ZCtrIN1vQk3iuUkK0QQvqKvX0FZ1qHLSjXE5XSkOV4k09Q8SLn/xUC6OXUzVWqdwP2JVFOvaPcC+
1KVVBgGloblqnJvzBzYhOWJX1yns2/FOmHBptWHYS62ziQOiYg1qroae0rxGWgmOujkqIVdbXolV
nRRPUZIhR7JuAGO6U0783DcOrr4kKVZWEux6HMehdk4Xixb2QnyNmvNZpFPk0shWcJm2V5n1b7Lu
PyGJ7qdxXFu69p4PoQktuQfRi/jCGyoTPkmframDqIV46GJ5bWsbWUaUnju7pYBSqhSynbfIbHC0
T41Hr7lvhQqqG4YoDmI47qjSc4cgOyemOAnN4tb1G/ycqGNUqrwtGHV0eda7QajeYTjypHe4Yjpt
tvWD8T7wzI5eQHmloIKBS+TBbJ5ebefethSaRPSZxZc2w7ppIgJsAkzwdb4b6bk7QrHF5nzVVS31
hmCnFNk5S57A5jkUO7091+S6KgJjM0QaI7FOY1c9zDaKbhlr+6b2AXaS9KN3AW9wp6XnJJObvlRf
lSSh1NLqO2+AuTd4mOElYNBK2a79rvkMSlrvTeNAfFFnCQFGL1cmUSWjr/5WjQ9E0ibU4QSXqtBZ
a3ln8TX4ISSOsvbozc1KQ1vbdvQ1yuA1oE45jm26VjrYgJGjjwc5vuQiTDaevksEBekMHSoaVH9j
4QOTi/Y1zvw5Q83I34v4rzlWteaFQK2k0si04len7CJEpKMVPw0Db28TV+9t0RNydFZDmbCmPBxg
Eu1IB4byV+HhkREHxaXxg62BkcjWGYdjEet/EgXBbhBBfp95Q2XzSUfSEwXxfKvQo7IqueM3jiIZ
GzrcSn1fX7Jx60ABHkfS7fRzla4X+9DZcmSBJUqEhKpWVKP9SzxyIWH4lXvJSZUKUPOowFnIMyk9
hfU+ALCxomlJrqpc/+oNsFPJk2bJbOfn2rvUlL2cBvInDt08RvGV56BO4XV/wZv5IKLut6UeXCaQ
w5B943iNGywUgum2CrBwvRt4m3IrIjjMPmiJofW7+8bf8uI5WCyHPKM0jM7TTj472nAcK2AkcObw
kjeq264SHxn/LJAo1zB29J0yWy4HxXhKTBXqe5i12zBknKYS+xdF/8w9ShsITfXz49DaVP6443NU
wVsf8G1wwFboKdZ0xcUBa/eMkNRb9aVH99CXM7yUtvFCbvtRpi3RJo2p5kTHGdbVSCeOSewwTOUR
5RkEvNybNNmS6y0r2mveVEt/LzV6qVJ6JkjY3uecvFXWG1cliUkZCuO1o26p+X3n4v4z81Qc/xSY
4tGfrL2WEKALH1M+nk5EAJD2GMPaOuzWsjVoNIYkTMLqzgn8a/GXB69H5adHWTkE3TURjNSsCj1N
1GOLItTXoMKoYdRz/KD6RwCkyZYerrtIdifKCgj9lOQiEr9xGQSe+pncOhoP2oef2R+yrZ9rlQsz
Np/xvnjQrcwVPj6FWABDAcdIdrypK+4WZF10iO9rQ31tG/OPIjvyynS61QbedZFKMibi/S+n0EAx
0R3K9hKXcMB5ANAGN8ObtTdvHrzain+aIBWC1D7FujWRuKs/i3LYllJ5TrAkXsnA6Nd9TuCtmnQz
eFwtRDFtljtIxYW6MkVyk3vNn0wgoQjaCSgl7U9V+yATcTRSq17rSktMldF+rwKoHiJFccXsz9s6
2gYpOFb0Uf4ZpMEecMVNFQZbNTa/ArsiT1VRBcRJFSvFcKePxSW2MBStyuRQdFimtmqxoSv8I9Zq
2kV1HLrNcBPFFJ6jhv43LwMcbG74Ccc2uJVhRpNwf8oUDb6TpQUrRI9eb9x7DRIKz/ueMuVRx0po
sPLgUYnfYSZm5qSvFV+lG6vXLyPsMddotE/ZNgfdCR/ynso6CsCvxptPdpC8j1r3EmfoqnFbgH6V
8zeH/WWM+3Me0Z7n+R+EEB8YqwYrmXdbsxjf22LW5am8yJXUoSNwymGP63TbEZvPmcphRxUvcI2R
1Kwa6hjA62QTgnfHxJEirrNTmmCnlJv3qd0LKujK2+T3J7UEIe1kZ51HuJD2rslze532QO6yZhP2
4WuYVGL9XZrFp2kkf7yioNdSz68ptMZGpjxcrAq3JbMBj3ecsn7j4R9PlxNaba04ojN60JWO5nSU
v6gs9mMPljDAGzSKVJJ6bdZxNdJzPgnDVampwuDy0YJk/VpdN9MQ4ZQYxtvJl0cUlB+WKN+Tabrt
4HxRVrPO3CEvVgytTWldJ8vpwbT9nV5Fa9m3NBwruEVF0wXx0g3U2mlXmsbGBG/A+0fDjzJZ2zp3
Vzep3R5PByj6tIEPdgtknT+qMJz7QZK8keRTVgYRHVdxdjaS51bELgaqd1XQvAYdJfD5EpxGLKZo
LFG3vsWFgn7iMiXejoz4qyebC5nbWw9QPqMEdGhJqW1wITomIn1oAv0tHSzBQC8grEVPZTtQnkTD
izELH5ZWAV8lKUPyuNgzGnvAVPu1aKJPRr+PqECbA9h8PJUnz0X38moWp6rw3ggP6McICFE8EvUn
hUJOpWG20o5mvLFTfU+XEWm9aDQIGUoff0jllMtCuTDWfBlScrtTK7f4ZWdublo9Y/rB2aYTKJpJ
JPE+q85ZrlAg4AAbO1Y+GfeuRrQQIvTs/TAp6CZTkJWYZPmD7d90Yc+gEXICtX1lXUQmtsWjuRvr
VLtREipYJUoEKhGSgZodqMgztN04OuUBeVy4qkY8mAbNSO+VsQYaL+N6tyz+rANDH3Ff1onnSiQc
gPgLnXdVg9m4THO8DGb3p+HVFiEwbgwsLDmM69IZD7lEko7I6d0ij6wJ+k+l0Sp7/p7tpBGotsIj
0wfEnqHN8//wdR7LjSttmr6Vjn89iIE3HdOzoKdIiqQcq2qDkEoqeJMJj6ufB1Cdo/NXz8wGQSQS
ICWCiczvdWMqq23LDF12PMNaSQEyqh/JF35t6nRSdvH0GZVub2qtt3X8Xw6Zncsh1V7hkfGsqaC7
xaoZkHOcflcaDFULg6m93Wkffu7yo2GGnfn+mxGbzZISkbvCNsD0DEyc1Zy/yWZYcsVd1E1TtlA5
hA4cPt/5GXr6z7aCvj0wCPuNv8eJGYN0Kla1p9+8BNNva1MOyklMbxdNCIxhQ5/qcL733Bf887A9
zEmWGPNlO8THUbUfsvJcxma7iNPuMQ9An1PX3cvSpKTpnBMdNbnjvsvewsQ/EJfBSq/xBB14SkbZ
sJcHUw26ZSUNfhEeKfCoyu7Ix8hXIhA9GH69YnLd8bM29nlrEqhjsXrbGUFoYjYBs0O1cSTQnBJP
1MRwcGgM5Dq2yrOM2299NgUt9nG79Y3sVxeN1anGaSOgvK1arJSNwOMBOxjgA4ax9kL1WzQ4Jy/4
pVcGmKwkD81lwVlGbs7wGD9m3YtvRLgLuazRwsAIFkisF32Nl0Nf9EvXi1k7O1a3AFPdxpGq3RKP
0RrvWFa3lFj6jHwoLTqYDdUXuzXvWWM/2Wp2qzI3XSvSjCBaBN/wGEHC7upb1EzqEqIHw+BEOnSI
HaJySJGqWU5lz3WrI1bX+Y71CW0dFYIhrSTZEmTKWfrBAAvbqK79OqLkzzpKlX4LuIKFChJ3EPeu
7lnDKeQuuXnqLhPb1lA0tU9aiiGgamD50hYltCoKVlb5nsQC75e826UDdWYttby9bu7rrG4WQwAw
VY0UnxwneW0o8vG0KZRFDumhSotwH8TtNIHWv1tIXBZUKwPsTnp5UbMMYEW33ooJevJ/CCosSy1R
mLvWx4qaJTRZeRcgDWyYjFx9m7syLyh2Niq6k/a+RV+3hKNSrr3cwiV9APawp8SaRlDxi8amAy/j
hsEZIdnKEJcKpneLXibNVZCZvqqIN5oM+Q/U5U+BJZZpQ92mx1FD6yhrMpcq93ErcPzgiRAK01+K
JlJPdaduMuaUi8FBOR2NJJab6tkrTWNrqo3Y4BC5H0XsLOwkX4c6gS1jwMMhCMzq0FFvT1wI7nHS
v9g5JFO1fgY14/vPR6g/VGT9qIrv0oKyOutWfGpjm+iVdoMXAy4SIo+OtQN+KiRF+9LoFUSx+EGm
XrYea4OHcVd9w6JnnVvT/LNAGje2eythJE2j4iW3R2Pn6AVsZrMY7sxqwoQkdBriN+DwOYlkXpuS
J452Y22G3BZKZyLArigE8kNjmWVbL1kqs6Wj5f4Sy5UcLieq1zJeEtmWYwA1/STPac9bJAM/YSOV
1tI0zSlPQRwtM77VNv9bX6vtXRwlEJj42SPzeZE2f7GweEv0RFRiApthDUjGdtub5VkQi5PsiNVn
fwiKq0oJhTsqX/h8K+swqbD7riTLPd5bK4cNQSMtqDOzLAesZ227ZbGMg3ZnsnAnXjgjYrUx8y1g
sYFHzMZrT0VIeAta2VfVNuuHTPfXbTzcjA7VZeu0z5WP1hMakNzmBNEwRNfnPhrppPwySQmirBO8
lYbdrBy3uQvAUCkcejrGKMFA2dwu3/Fv5l80xJdWbRTCp10UMK1L7EaOMEGU8Gl1KnQ6YSMNCZs5
d7LlY7fGDwnVf3kyh5rhps/1PUYlxci0wuKeM0vtvQ+sV1X/1fbjO9YzhFtgFG6Jy1jZKs44PnVo
/xXzLc42dXujpigogAxxr6kQmVD3ULr2vgNjtknxicN2XYXKd0+a7rrRJIFrUVKcQP6cdTq6pOOZ
YDrAXktVY6bDOgdxLzNW1rVbjH3MJZ4YyYrH9j42/OHO9lWwDZY+Zg4lxwmKfqPgBQ8P+bFWUnUj
3QseF0wM1eGl7bXdWKlUhXv5XLcgInZXL/Ugr5Z952lMFNORTx+cwqr+ntpAZMYvvY0uLqt9FsE8
Fdu2h2rEcqDpAaBDT2HOvpPoxs8BeSRKQZg14U6rrlLeZdF+NwJyvVL/lDRwK83mvXMp6JcxJXjY
lU81RQHy3jx8f3Ob4ofx3PosD2PcG9YIdF6VSb0WOsOhd4guyOL4qpgl7vnWwC03lsWigIqy0lrW
fM7kiV+V+YdqdG91qzJjsbudxtiznUy3uyJ9g7tBeiXup+C9rIx1Rz7wF8XcVWFM+cVKtyEWuJAN
V4kS7zKVQGfpGxdRefFdUXFvG2IV8E9eDKUHPRAQXBOetQ7rrrsv3bUBe3bl9iZpG83rMBRnnrAx
s2BjYZbI52SRwwMpN0M8CXZr1h2EtkGQH8v3GJEVS4X4UVc9fxkKSq9hYUW8onCSBkVzzm2UucpP
au3dDyXYgb6qWDuZ920FzDb2+U/HmbxZTJZGsoJY1/KtaOq4DbyxOkfTxqL6lsGkvZub7FQQZUTl
oUxs/tpqiqDx+10G/RFOrs5YSrC6q3i4+Mt2WJWCcdgvtae4iWLuA/VWYS+x0nTdWQbGzrVta2WO
3i2IQhOVGzXtosq6tfRZyGQdOoh4IftC7EVfPbVOOW712IjWrUzveyhjYMegc4ZMxZYfD8HGbpPg
I9yD1YLEMYVjjEWlj00F1eG1Iavmvi3dhzTnH5qP6SIrNXlfe3VJhvfG5aHvlniy1MAbuI6dpT9Q
5KfMWIf9W9douIg7wPJxo70YNszCsvpRCpxcUHQxFcrWnnTOGYjYqhzNasmkde0jHWyBWPHMmYI2
uo9YDivfbmviC+8S2fQbjL9hLvr33hicApu1CsuyTaKX4bJTEuoxWnenkT/AJKf/YMjFPMpxL5oh
r6JJKMPYwUs6gH+aPJcCHKSlMvzqyQ+OfUO7jyyjXdV5FmyUlGQEobm/HAuOZla/9HXrL0xskJfO
oC6damB8NsZ3s3d30iAmO/7l2NygY5b+FD3aWtWpmfsphBjlQ3DojPJZJpApam4uvXpCx3HwJAyf
wA/XfiRx8Wj0heOZPyfFCRNx3EkqTzeWvu4cdZjXKfjLug3svQfl5w6h4rM2xYwHpQLaXvAPcMz3
KkVsiY6ooPi66X0XU5s4ffJscGrdIaMIL5A7uxjOrQF6YJn+9/ACA4VRZel347rRoe638jQ0SbqF
lrEfWv9MXAjSF2oRidZD1XG4ZjAMtyy3PuTYn0yzOTNLxbY4PCQ+Pbg7FQhB1SYxG+7uaXYGjnK2
49BkOltlVE6MnbDqvdaTg571j8owaqcGLpAOD3hTRLtMMsWtPeNDT4xmkdvVTSnqkTpXwsOA/5uO
MlNAepJueKjB0qi5vepmXR81wmLj0B02Sl17q2oslp4ZcrdE1xRnhmXAWF/ILbZKeziTPMoTVUff
X/5IbeLE/N4gcVr5CKzmNTGTt1qGI3e/vu0E34sZEV5I3vrGHqsfgUERMo4nOX0MgmaQ8aQXbrA0
sSijwgBia/FvbmW7gfjECHsX1/Ez3/+D8yZL6a0C6gWUaSn6V566UDqWVVbw0Vf9Q6U7H2Va39yh
egSF8Jd6rOCT7xCc5eEoJXyWA6Y2sXfAURVSg20TSjaRB+6iyUbBkl8FdXZ844BR2pvmd+5S5PDE
JjQrr5Hns1JLV8Tu7NvexvzhbjCGrcMvKA+KbcbA7dvKN6OJfmFullN5Fv22UKG1IX8P5UfuVDdy
pqhG58VZmBvN58nJmI67srfLzBb34/xNT1y46f26cSModapZksuA7rSc4meUAYKdr707+geAprsO
R+/UQ0lb5RrWCFCvI6HC6fXCu94atUUchaeyUEitNLKjjVotyUW2rQdLXUObs5hddMsmt7da1we4
jZWCCBbxoHNhHNb4+SfmnWRRGqDoJN0xRHjtiZoRfjuU8UdYiMl0qt4bucLfTSqnaVPFYXrLImzK
QBu6F20MvQOVjWVfkT3uWpG27p38KSzlxWgIgsCmmo8RrboMrqtLtRy9t3WyE5ZCArh8GQ0qwVVG
csRT7wr9G9O/vgSx6gExesKdYE5tRa2U664816OqHfKs3XS5EqxEwqSsrHZFrjFvpSYc5RHfXp+v
3XA8RRkDkB+KfK2W9V3gEtweqMQuwDjSPKVae6mCXLn9lvZyLduKKUAdXBSNSX+XF+8BgJ6ICaP0
AiVaKYP+atfibKr1LvPSYV1rzHfTOrGpBxmIhVIcWfzuUgfGW2keAoNRk5xABzjslwfHoTAtZO6t
90FGyivFL1O4LyAo254YODQtB4NFaRgwjegD/Yxg5Rx26jnqGtge2r4M0myjUR6wM/vS695E5WE6
WgqCFAe4rqXUb1UfPcGwZDqKD5VVtwg1cvs+H41H34gfTMaUjes020SOW6/U7nye5IhFl00BQEY0
5TqOqUaS2BlHcqGL3lhBo2TPDZjslPBiqoyqOVruqAi3Q6ttnLpmVkKx0SOzYFEq6dHs5bsft+9J
BVYRjwtNPKSiafjRIPnzi296aL9HvfXRtAV+/frKUNNyi/k9eNmAsYJg1W6Hb5RkAezLXFI8U85G
MT6FlvMSO/1O1Y29CJmqKrV+xH4HuYcJR6fhgWhVbrM4/tJMZS3UkgcG1hCtZ24swRNW7d5kjm1g
8mYaJjlsyZ6i7tV2qMSldXEbfW8lh9HchrX27JHDKoT3PWwmRnwUHpUOIgVEO1Igsv5oZeSeFjoF
7sx9VnFxa/zijOFRC/OqfRQttZg6QAxbOPYJ4RiBdn75kCFkWHjjcMwbbxWNFilKdAExORr4pACz
uhvLlQ+Glb3KiqwyRXXw2oeQprZPnkl52fCQFVjuY1drTNisFUMuCDQeCdBwzeeEgE7kJtiLWYZ8
zdVmpcBSFaSG9pF+tjWHzFB8A2Nq7k3p76ZHHrjAbcwTa2GGOdp0pD6+sK7CqO4t2btLsEaW3YTW
LRRhXNLGrtY5nJ7OhfnY1we9AQ0OgFOk8hMnB6Ieqa0uOomDJLxU3eGr7cDL01RjXersKcEzNkZa
yXNt3DZa85KplMBwRZoU6VsFYXfl2UxKmCh2qFUmGBA/qQjbCTUYKA4w+/WrH8LVNo00j43j4IdS
kgyZMGZjaOEUFDSb+tSVZn3Siqg5UYAYgfU6ZQd9pFtUStnvs8osH2JTSR5YVk+v54aiQv+ITxGP
TdvHC9IPA20pLbXa/j5MR6Vv18QaivPcBB0AHMIyv39dJO6CmHHc7dfWWJUP1GHEA3Sxx1LFvGNu
Moh3vReeuvvsMPVKCTDd8GnD1deFKKSj0u90ZT/3g2zdX3tBfP101XmDtmQXIqgEtuaTzW2VXdVL
GHYWNi5/taWRu9Qw9TnPPfDuGmC7xBS0raQ7m337e8Pa7uqaeXf3R7vJ3AArnQ5A66/+mrBxsTCP
4KT6/VdzSrTafQDDaL7o3J4WA9FToXVhLbIpdeFfYjI9n4QPcaoou/pu3rW9Ipky4MZ11MfNkyeD
9KALaol50DU8OWr3SgbCMkV+Uy9zpz91KoPvfOogvWoZQNbbz7tx6sVbhA3m6vPCgd8dySqkaDa9
rUxxnUu0z67zW7leeQN1MU/zO3URkY2j7wYUJOjeNSLbsZxWlvNuhPL01Hn6cyYUPoeqng2hVY/z
dTTOpJQhxXG+kJVD6hO552/mo3VsLQc4vahq0uI6b6xUyE0i+WlhlRWGy8Yu8Lrosmo5H4bRXFx5
w2gnyWBmFJ/6ZNEYwroC1Pq6TlINPeuBfEuRQt/UtRGdKbGHm6Lr0wsQ/MQcKMsrFnXOqgii9iHB
UnNV4arwOEhhL33UN0/MveQy6Oz0pab6xu/O6m7hiJ+dk1rOt7y38kWqNMUPU5YfhMoil5T5zW3j
7Gdf5sgGY+M9HyGyp27xq+6ZUWRgKiAcxbJVSwaOUb34PTOahTxSrYKSm+FCY9ox9AOiiZnutPQe
i20IFvIBEHEw6lG8p9K5OjD836Iu/u7moXxVWRMwe6u87zrY7SKJ02ETlQHRKJ4mroTJ46uZOgxB
U+Dy3BYkJZLKUWHy0wpxnQ9ogeYwSPjlet6dD8iI4lAcpArTHS712a8M+rUNxWw179bTBQpHd9dt
7+Ko9/d7kPVcQJ8GR7M6UYTLUTrqRjE0XIinPvP1PTDBbS+s9vOjzgfyym+2eQWmNXeZr98rKjz/
NgTvLwR8NhTpu7FNiIsEAj2TFpTtGmHFRIKW4YmfmbKulT5+xMQgWkrNqn9kqXKvW2UXgBFfR9cP
f4nMeoXg7d06W3eJQK6RzXZOSlXFEwclL4yDo3fuhsVry+8/08HFjfZb57ffrAIrl9Baox7gCxqT
8Zo7pf29t/ViGQTd+OBpUbHx7Ay7naxq72D3u1tSm/0zsabVyhCJ+gKjMMYwKbwINXnIR12/N8oM
owXD7oAmwAKbJBT33DgARUGR3CcsnbYGXgunJDHTbSNwSUlzAK4s6YZTYhn11shhFeQm4H9jatlJ
awZ9i7NNcNI83d7yQ3GOSYIQoGDA5Vd2l0M62ZZI+3eGFYdXZiNM6TTH/hmkd/hK2O816/BFVQfD
w9w1skaFqsxfXfu2+qOrgcz5QSXje9vWFqNvkzzCnoqPZJ9tOx9vU9yWKWfMbRQ8t60ou3DdERe6
KqUK6ud310yvSFaO/XGtR2N3nTfEyzpLAzuJzbyrTf20FiVuYJTWtmRoI7g7ppaNq0+w1yPRf54X
xhSVXd2Xd4Dg7yNpfhhVUemH63+pSw/bG3RKrAbdXUGKChzLDjEwuoSrgavwCtJOv57busL1r8zu
4ejjuAkmRL+5zemMVTdgzzTvdaGf3WNRtpv35guhT/N2Mel50Jm5xryxTMsnuJnf0FcbfE4JlGvr
++bvfuAfKx1ru/PcVHpujqWb3BWSCPU+TeuVqnewKyig1BslNvnuiIMM16gR0WMqY0ItS6/ODo8F
iABTI7XJZPm5XwmJAR913M+e8y7G+ZSaps3XJeYDhRXUZxtIHc9pFxuYrjpr/qDu5sJ9rqR8CG7M
/0djYNnqTtEo8c8nzh3nzXwAHSpw8HTyOJbQxxPP3gfTAlSE0rhvqf+cg0xAa8E18AdVwwqQxyou
eolRhTWixykaAEfDyT9yvfCuUYDwxhPU0+f2zPEesftQH71puisEshglbOifF4eixBXKGkib9odc
rOf2JmRF1DXlDRTHwZyoJ141BrrMLCJntbBTDpXD3bSYX9YDyaV532JlbimHuUnGCUfn/c+Xc+vX
8dZDuJZmyq8/2ufdP9os3dX2mUjWnUsNldyr4RDqw++NqlbXqOFvHU344lnoWN+0GPGBWiblD0C7
d8ss7VfFyV9qTav3pm2YW1eLw7WXGbh+4AH/YhYa8BkKj1x3GU8DDV8mmUY3Ei8JNWbAhJWhrCtj
OLi4bPlDbKxghTP+5f39IET2MZSYejaV/i2wKhUGaeGyYu+Uu+6207UWW1EV6H6hdkaw87OcpXWN
tMvVs9fS076TT648YJhdHHIdm8HIGSEk9M1GZGV6a1VAtEFJtY2ChOuH7S+5QLZubq0MyjtNyHSj
IhDbF02QvbjDsKcYmb9qnVGgevL9Qxa28YNvBr/mtxt1l29Q9MXZKbL23g9AGfrphOlzwKAE04rh
BuZ2YG6xk3yLsSQ9zRsj75uTMBvotZaLxYHCKl1AkDwZemT2i7kPWs7pJTRtNHDm4ffu35eYu2dl
ecuytNh9XTo1oAWbSluvG4E0oO/HPb4t3v28lycI0JwW2/t5N5awWKCn7ju3uncABOt9RQUEdpga
LQuhyNvQgqvGuSm+OyO4ddSn1WuRZjdoHt1PIppPDfPRj6q1kWTlAQn2xbgoXGQCC4WF/FSO9gL0
LVkPQ8YNzElun6ETr9EpT+ZyhSNwmNO1chERLb2dd78OJKmSkYMMz7Kl3H2OXpSWGHEDQ+qja4fC
21QlFN+ut6t9aDR38968mbtYU795V0zqIrMLqJfVzjXqVWWfu+i6MlTqrNJbTBR0xFeraDo895GK
ry7TlJqotCz68Fj9yZJeufs8RdfSpdQD6/zZme/pXiNZwpKWc0UwxEX+fo/P8zs/k9xZvEcFpeDQ
l3W3WdbwsB+CJMsf/GnJEakSrs7fbW7V1KuEEhjUHSzhUK7oF6m67lHosTyiZbmxJraeVGRV+I3Z
l7JysJSN4ZM73IjH+aCFq/0KHki5U0t4gnVrlNvcge+a1kbwHPmFsy5bzBH0uEdHhbyT8JwWqVuf
2U9jCsvGKwLlYwO+5n/kLVNSQ9bWU8a11hBkk2NvGeGqjFMERDAFHqlmrnuudTEsw3ocpU/h1NFZ
YSKyY22Oqbth1vFiPuoYIJ1D7fhH4HkMRqMovS8rW947MNaA0GX0JpzsTuax9SKN0kFTEWAHMmbR
rVQoIEwdnH8/Eyy1oqjuhm/wRT7PtBmxluVQ6RewJSrujkifuhSFEgae0TX2fXyjtLoAIkmdbTfY
+iHmGQEdJmtAtOPiyPhWb4dMde5N/j9rJ0mMa5ESfxepivPUT5ZF+PEuhDDdbdX447DIpgyGxhm0
E1BnSuES162pKYfBfyqnzWe/WpoF2RbK7zPmI/UwkJDcmT4RhIjbwbjXMBKbB9towsfSxrMiwuht
Pe/OGzqYjt08MLOfVEAYD311mNvooJmUA6mAdHvfa0ySadvgYOepPHVhl62TLK1f9Cj+OX/VmvEr
srrwPeZepZg+EHQxneNiVXQwp3NSh5qCjM3qZTQm+KDzP8z885zcS7WF7ma/zxE2vJQkzQ9IqryD
Vg/eAcgTfKvTASREnAebhGeDJA2bQ/l86M+XTIKNldJEm7QXWUNIgYmOj1TdRcVfj8szOepDgAnD
wlJdtvnU8LWp04gAYFivTyNC2nXTk7heRb1xLHI9WUdWrNwQyZ877sJ3K2ovZtUZN3QLObB49d+6
+llznqeuZthfSi/63fWPq5qjSsZ6IRLKiK+6zI1n1ZflU9D+YydqX7XW1j+PaN4/jvx5TumV3baS
PiSUUbQki1dqzzMWxT+AqGqu55eJhiFANG1KL8Zh0j2r+HYdZDKt1+aXOR60Cpmq/9467+MML+9G
g5K1Nyh3uRUckIyY2xSo+A5UXrmb2xG+UzydG7Wsd/FFnnoD+nn5Yu7V2Fpj7eYO1dw6v5w3wrXA
ypwmXpQ4Z/zuPx8ZtOBH48nwMDDOXwJ+Gru0pzCnZSK/+LmWX+ZXzEJfasDUu6/23g+0nWsA3M+n
/ntf2Ka/+9Z49y7wOGiwHXaD07yxMPrkPsrMtSMyvEvqBu33/PKrTzUAd/zZZz5sqxZmLS3BMhE0
w+BJwfz9kOe1Sn16eqkrML7mV/OmCnh2QU8KF19tre4O4vS1n9hjsokzfMzmk5E44tT0x3UoVwLS
VJXNcOWCkf3jGkycnGU+9Cr8mhKtFnZ9rRddMDLIL4Ea5heRDg4acd9YeYOe/fPArm4x8PtqLQ3D
WYG0Gqv5xHmDtXJ+qXZy6jk3VB38MJspxxadRkbSzG0EbjwRhiAW8y5SpmJbGTgtzbu6iWRUQat5
nHcjO1rxgNSfSk/XL0lmPs3NXYR3a22SIRcP+XCrNKBelhDOfj6qWOqZJM3xSlC2+Vjl4+elvdRs
Dl3clPgpcRKIx7DGV4j16PSxtBQ3wcJSjPuOXKWb7pNM8t8/rTl9WqZh4QYkqb99fdr5kgmfNqsw
aBao9LezE3rG42JTFwG86Mks/dMdffJT/9oVVYgSzYNCMx+dD4x9ysg+76dq/j3V0nw37w2ZODBU
IvFJtbUXM9dFFhhFF7zd+lVFPXvdV84AlSnMlj5GBfcFUyGik3wL+EFinzX3/jzRMUK408Kdcj2i
i6VU0QW+WcDSorsm5F8cMZA/NErv3lSdtx+8HtWR511EmzxXU3PuobORCXB63STura+NeEkhPjrO
R2s7JhNjSF4CDfZ0bRKx03eKe5OIxja5jPvNfJaud5Qjmzi+95TUexnj4/yWrtKqR5xeQQCnt/Lj
GCBX5sp23h2S4ftI7iweVlX5VAX+en5LrwYb00aSr5s21V9MVGNJ5J7q1ADxUFXExQRZnUjKdk6d
sMBeYs324YWaj8OQmtgN/X24V+AwfJ0yjuPAIIrFvsWj1bBQnYTtYxA27SNBS5QOU8ihfsAuljcE
yHTD61cPrfGfu9hIT3N/Uk+qrdEitJx35XTBCcWdrjWf08nMWuIp4m09w9rWzSDPfY7engkAVHup
8GtVMclsDDt4D69N2BbvZDhl8ASDKWvARG071i5C/y5+tuzqzTOU/D3xdegvtvhm6JZY1zgTHqlG
2qdy1AQZSJ7zI1bEau4qXHA+vVPdhzElG25QI54kluwextJrF/P72YgU09YWr34JVVERPZMxJbEO
FaLKdRHZ7g3iwGnuWsf699ZV0SDqtsaHoqIz/w2F34mlwzrqr78hYQ31+TcUGXOq+W+QqIaeo1y8
Qd9tN75IzE2qJuMOckC20jH2eJ53W5nkKz1U9Wezrn4fHb3A+MeumuhiB2iUbVA7g5MYSvyikpO+
UgdV3kOG7/ZCS6odtsn4iCpRunLwzfs2DO0NCrT5y60OVaqMH7VgmMCEPEZQztmj58v7inpm0WC4
0Bn5a5eJcItfVob9XdqVRypzREZNr/7YbTB5JmbYrJesA+gtRDegjiAG2q8z+z7VjLXfK9ER2Mhd
ptRd13O7cHW4QAid86NhFeui7oiMCBrOMLyI4Bevdz8v0O0NxyRVS5vi9RxHPZomXNBpT8QBLJ5C
Dp8HWxlqaylbHAmmA3OX+ajX6sUBAAEX/RiACiewTSoD62RS3zzZ02beDdPOPoyES857c/vcQ8vA
jwB9HJyp8xjp+3RuV5BxFFrZJiT1ZjkbsKN0fS4x+n+MAgiTlQbPYjZCd8bq2fbc5BE4PfxsL1Nn
2Wh69QO3DdTm7Ttu4zzDoL9cg9L0dwHWQVs3TPPHpAPkqBW1fTc6dYkBdPOq4tq0wsZRu8c6lQS0
Jo02vVCqF6lqz4FMOix1CMoacu9mxWSoxJqTHJtSdGSAGAOu/UNwYY2BGDsPrsjKu6Oh1/bVmjam
Dm/RKq5DHNmTo1hzgoJ5QP8H11KaidzrI9OKr/5NVUUbtWbJNrfNp7UhLPwharLtvDsfUCP5gW29
dffVzYFJ5VRFdka8aV9T4Vdnt1WWXx1wlmFqFg8/vy5TGY7Y1iOivvmk+UDTRP0qSUMfyQUXmtu0
Ou8Ju46y/bzbFr69yaMSNoRKNo4XWDeXJd2h8yABzLvVMIRrnGrU3bzrJMVzDdx1QUzlP6JQ31R1
Y93KIUDA5j1ofWyegC6w4A/UX9Cw1G0sS5Y0c9u8iaK8OqK5QrZMX3UsjI0/ynJft/l3uMBIzz1f
X2mqGz90Q25dTP2tobaAcIa4ij02Zkhep4OFLJIH1YzUlQo6tJ7bPg/45Xdj0LXDvIeVonXx8re5
+9wSWZq6Z9L6z+vEaaHCiqiVtXTaFiFpXX0P0FB9XoPFBXRtMX5H/OIupQcyHQP9a9MAFOH3+vi1
5/ufe/NY1eNy8XWs/be9v8+bB7m/e87ngTl1j3oHVj0NgH/3/Hy/6dhkuPN/Oc/rA9iPQbcPuiE5
oWxMTlbiPzTZ0O6wY0lOX+3zq8820QOYdTAb6P7VnEtG+sW8X43tzzSAmE8+w8nPrOI0v5o3lRjw
VNHThgCxvw74mhr1/9g3nWhXqEF2F3fkUH5e5usKbaUMay2evPum68+b+VpMCtrFv/7jf/7v//Wz
/8/go7gU6RAU+X+gVrwU+GlV//UvW/vXf5Sfzfv3//qXA7vRsz3T1Q1VRURqaTbHf74+RHlAb+1/
5God+nFfej/VWLfsH73fo1eYll7tSopafbbgdT8PCNB4PS/WqIt5/Vm3E5TiUC+++9OUOZym0dk0
oUZm9uRR+rtL5rl2rrctDxjotXOXeeNmwl3mEr6vWChR5zFRISQg3QRxYt7L0TI+N9mo3ZsMrXdg
w/yvcUsy72Hll1tFC5rFV7/5AJgbAZpFhGVyGVEUtfKdyN3uZOVZf5pfGX+/mnrgnJIzjYN3GrI0
Ofm6tq+jpriWEVRa3xz+sefl6t4KvWHz///PW96f/3nHNGzbdD3LcB3dcN1//89H1gCPL4icd0mM
68nWs+K+a9T0nnSL6TXq7Qp8Y2oRa2sgmQzaRo91yLT53RxLD9tAUfknBXBzlZmqheFNX129yJFY
KNDW+7YFnVRtQ1R9f+2XjfwpUtmQPhO+COj65wg0/EXVX9Kkbp4NRFMPCVzuudVt6vik+UgM591U
A1TpDQXz/OkcC+3BOkgriXi/sV7gWqTL0cnTw3w0L5J/XL8v/w9759UkJ5L2+6+yMffokJC4iLPv
Rfmiqo26Wy1zQ0gtCe89n/78oKWpVq9m95274yJmEJCJKRrSPM/fvDi/oqvHvq0gWnoC11PPaxDr
qLsros///kE7+r88aFOovOeWtAWULyl/fdCtndkMWP3sGxGRHr0Ynt/yhP3U4aEaSFlA7EMtb3nG
l+I+Rxa1zjL3uV5QtzCF0RF1AzlVZ8I68GFjXrjUHFtMM+ednT3jh5dVz5PzqqX9qFUY5reuZNxV
+oVzRLNK33Z2M31umtVYEw+fMIjZqanWHttU2g+GJ26X8pRZDhFzrYDJ6ZnXFfLG67qzp89eHT8M
xJgfaANenTABfnCnOjpAw/WQoFs6GcNtZ1nBue2Lq2ULkcDx9sf+7hafZxT4uiLzVp2O8iMwF33j
yUsVDm1k9nyopshqMzE+OeQRKI8A6RAk7MPhTvXKh3EQAoO3jliS3cy/xVc+WNZ2bA31o4r6/wGw
kPm8aY7hdQaH9V63MQkKcyPFMJWjf3fW+fBKRwtheTX+xy/NX700h095MVahHzSvNv9r/y2//px+
q//nfNSftf7r100O+nHSzefm8y8b26wJm/Ft+60a777VbdL8bH3nmv/dwn98W87yMBbf/vnHZ2Sv
iI7iqRo+NX/8KJpba6GbBu3zn+37fIUfxfNP+Ocfh8/95zD8zSHfPtfNP/9QhCHf2KopDE2XML3+
+Ef/7Xm/qb7RpCmFFLY0LFWnl8jQLAv++YemvdF0YWk4sFlSkounGauh11Ak7DdoshnIZOgqgCnb
EX/8/O0/ep7nZ/37nkjo83d46YqkY+u2IR3D1Exi9MzZuL+XXZFqOskUGb52zwhSgceVtAeAKSO5
FXEVh7HyPkFeH1oyyMimle/sCT8uKCyjG6cFdCsxPda1gmuWB3eXURASHZMc3GYWxYlL5aSqbY6s
q6j2xC49bI4I0xZQTvt56JWVhn/X2wozjLh+CAskSZrwYMlGccc4QFjfQ2dIMQVgZjCe5CHJHQlG
eB7a3Vu/rw+jGMxPthOQ3xEWoCAHxwOAXfohbGD5jHNKU8+ImzpdPd1CLCRdaObNJg+GeMds4G0J
+Gk9IVm2a3vkbZo6Yg4P8xeezLsSFTjNqe/LfDhIE4QIWlbGyY9p7FsoDZE+HRzfquEmr4pBz09C
RsmOd6laq6Hnb73KijceKS1apl7e1F3/VCNTROha7quoaPdp0aPhqphfGmN8b2eyuoYc+ZZAD6pp
TQWCFCu5vozTt6PRJEebLMosFjLTfEPjDmrVRpZW8762ve9l0XbQypx0N+gm+UfyKtuwNSG2iE1M
h3bQnBboFQOFwxCFu6jr22tD+lcpoH0c3sqNwOgBHczhe573GPS2ygcFQRHcr6a71IDq2sa1f5+F
1Q6lNKyikRe9Yj5NUL1IsIjL1O89v/EEmu+JrCDNJVJ+qDICG/XVpsEeZ3ooB7C9uJlke2SXS4Qo
aVBffHO/G1Np//oim6Zt8XEwpqLPmcdcL8ZUKbYMkeLV5n1WRqAePWIJegvdZQCSixKKdzQEhnxc
N0iT6JNKqsQo0nxlJwRvFghA5+QFstMAgsw+3/dxJ5B5GQxw8B2sGmSRHP9B5AUCPSOEZKvoEKpA
rGWCwrxNSORqAqJ83wpm1DEmTZLYjdKQeh4H8FSltbcJ6QFmBVam43V07pwehDYIZKWur/O03jNR
BWOUtAA7muTJKuLPFjYP7+sm3DuT9dglrXEXFEgZTP0nLc38DcBkf+sAeWprPUfTf7yrpd2sgdMz
cfN7DYwb0M5MV2EJN6lz/+8fuKbOo9Rfmg6pWnMjZNsq/bshX42lCtu0fU8tsnsLbehNQLrChYK+
7QG7XOnEWBzPeE/u1b9BHD0uulM0KrdD0X1q1JkNEc5oLDDKiIRVTzD54YIlXXbQRVqdmZwicq9d
hSKMiCzjC5/MC7/0Qwh847StC3x6ogGpNKAha6WN9FtwrMc2qG03HL74mYzdpOje1zgKHqIkvC2x
BlupoUXa0U4xYQDZhhvAO63IBdIAZXZWNH1vt77lJoyOdHjGt4btPfoSsGkFv9I1C/R+IdN3aysE
Wj9Zxcderc9JUmT7tJ2UvbRJ6k7NZqSJ35bOgJmEXXwM1dq+NXvpEnZND+oEOs5sz32liYNF4zbq
BOzTDo3IMovyxxFFBUlE3CCxt20kwz1dz1eME4pdEJH/1iPyetJHSXqEB9v2KlIvSOyifBVIN2I4
TT90neDQtBKj4Wz0xsBkqT+mIcqpHfZAVQEDp46cD5bRPqHLd46D2VFPvkvrPLw3ZHeMG/jxSR35
AI3ifZAHdwid2ih/dghU9JGzVVtfBefe7iOZbeomq86ZWkOiBWvWBXUIEG8yToUp3pnZdNNKlErU
Oh424zCDquuw3zmBHR9C1KNXTmClvM3jSZ0qba0hvrApivJQJsw5QOxbFeKMSmDTk3R80tOcJipD
daUXWu5aZoF7jd8eEVRbe47dr7sEtVvURGw302NICwKZvgng0b1tt4eia0cQ8f5V1xnpng/9awM2
GX/YDpYrEhtrbG2esqCuD/BYNZfZPCA+0qVAY20j3mjaFJ9L+D9BBKqmpTHRiim76okM7Ea8grzS
93dlPcU3w/hWD1J567Vhts48Yw+3lHjyaBR707EKsN8srNl2qWSSNfLLUCyJi0OWksV2jOZKJt6I
coz9CcSFv4PqHO9EASvW1mJIoCnJEqPeo0ghEZ3RhkOk6s66i/zY1SH99Bq6jBIi2GacLLqnGOmZ
nt5Rs4vbxsRetAr+00AfvMAvzYChqrYGZFHVdYGqjKYtM4EXDa/mE672O0u5i2D1IgsgTKycSmfl
WJGzweKdYIms3sal7Y5Dj3yr1TrrCeUHxQqPfCz1ViVrd4I4axDw4vNKs+7Rr2o0vOjej0wNvmJU
atzj3ePNioLtcK4Nb5UYpWtnirlXoEJuwZs0rtK0a/xbm+vSLj4MDnTYchraY2/wJis+HiJ9M5Jr
8JNwa1r74EZtGCRrfkXAUBNn8OER6OkawVwNdQ+pM3XxdGJrfmuvAg0N4LzwuhOwRROMRTau/ewM
Drvc5RXccBngWdMPITxbFUt6D56v94X5hn9IVZkS3JSbFlP5g+7YrppY2lXZ0fb3SheuwSQgpsrl
V0ajaNuRD+uso3i2blTINxHiEPQ9idw3ioX44dCku0bHZQjajXFCXPixS4NPXRF+MfEg2Gudj6av
6QPLqVZgaRFDNUbi5YjSBUAbd0hw21sLwbS1E4LvrmpMP4oIbSg+4JNJ7mvld/DKQw9f8VA0RNEy
6Og2SINtOudWUf/wT6HPn7cZon4DAResoxqTDOYvqoX9oXaK+KoBF7pBTzpb534fn20//ppbKKCU
412oOMFOWgZ5X12p77RIbUFmmg8QcT2Zp2eBkF5eFphoT0jGLovD0LXf/33nZf46PZ1fWp3Bs4XS
gakZhm1Zv44WetDaig8S5K72BmfjdL5z8kzwAFOj1QdVao9FlR4UZRruOuMpmpzxSho7LAlg1YYT
fHBP3ytZEm8VNWEUrA01E/NcA2+oDee0Rw9PmWatkcgdGlOBW2NjaZuMQJfB5NuOGtwVKVIloaOG
qGojjlXW6dawtW4NONVBSazC0WqJneS0ZTopArTiB+RP/RaNK7PH7iycvgBQFCSKwMoP9bRtaoSo
h7eZh8owAYgaV0aU95RGqncGHnAMovmjgUV5dAJvM1mTOPT6RFIAXcIzZgCYsjS3UYoIMdJh1h4/
qk0Ztsp/CMDIeT5xGTQsD17OcxuAnapuacb8h3nRWmRTXFci8K27xET8GPWo4bosaD0/IIDh3WYD
AlSqRIcOZ5ldzzzdwew7r8P2XBigqEepRHfEafA6hNDTgPkeQyjBbVw8ggwxTl3pK8TBgZUp8Gvp
V8hg2MJgyoucQYgtq2BkcPRyH+0emgyQ1bUFEhZkaW506OmMevwgVOMmie2PVRbk7tQBts80Lzub
MdqVdOcArL16M8E63zFKPiqy9tx//3IKR/3NQ7KkJQSMZEeTrx9Sn1a47MreuGOMSI8ZxdpNKN7W
k9q6VdCpe675AbcKLIa7oXXVdhqYrkSoknaCyGtHU6cg24RqUwvEwRj69YjZLonr0t8U+KZts9gR
myYSJxN69RXoB1IGIMFotzPzaBdh58ZNeGWV0fu8VeUBBniQdsjJFTnQtkAcew2she23u8ZMyR7W
1pcxSI0DreL0YDlYkw26cyx09YRDPYmlDtJ7YY+wGaNpVzBi3ADHGZD6jMbrRNLIxWGnotBY7xR1
ZIbj5NItm8w+pyp0odrDGYpEOupV8TXCo8EHptzGIQvfAxGrziE4IAi3wZUFqGqDArJ8UMWIkEs8
mae0LuBhVyMNCXbBM8c4RJsG56kO2cK+32vDTioqNJlaYPNVRDambcYHs+ez7JnrbIc+IxNgIywj
89o/9KkpNlFmilN+1AQqxDjJKAeFQdOtkH24VZyqgoSWpFd9Na61IEBOJDfPeZu0dyFm9krjIdLR
lOY1Hj8WvBQ1OKMl9qHVa5qNeljrefxFG4bmsx1r67CxJ8Qv0ENKGRP2DMVv8X34CgyNSFaG6KeX
bLIUCqFo0bhbeiBoW7c2DdQ5V8vrsFBuEuywbioQk+hXJ/lWapspS+praZCGVBXTRZEA9Fku3MRf
A0oA7BFZilsE5lHNKv9Rj1NjRcxohFkauJU5y3mP6vu0scW7fnCOMZpGm2wgs6JKRUBpDGvYFVm9
axQ7O0W2Bej8XaqlEUqvzHK0JthphjMg8U/L46f7UOv0Uw3rOQVGdOolso4xjHVLtNZGzTGvKcIK
yIuWxg966C4e46Xt57uiTkBvzq7ltl/vrTR60vM0J8LHKI5PimmvVjP+diCdxjx2mWhnRkszLqC5
13V0r5Fm9lZWA4dxHHz1iodr/4cgP43Z6694DvapjrANpEgI2LyakdqZSNs67so7A2mn9YB+wqZA
PswFKJJd0yndTSZNv1Fl8gZr3XsNwU4IljUCFP1Q7kevDOBqmYwomN0NulGdZmmnbejdKmlGIjDK
HhDKM3G5f6tqaKOFOn5nAfDhdwhRSoDHJrYLAIv3iJYiXWHj1F7Tby/tLMk1SJIJovBYmPCX8Nse
Frr3tbO7OzXRnQffz3Y5f+brLkZyQhMR9iMEUNb0mfbWKGAHax0G24xw0d53FDzZsJHb1X0dbywF
qIMnUBMYAsgUjoJratKjBaaMNhgk2772ytw/tCkaugVabVzYz26MVj8pI9IkpeNAVc389iPKC8cI
JtiDCQV0mwDz2ZYDzjsZRJqsQShAQZNXn1BHiUOum8B+eUi9e9OZa6uTcgWBPzk6sk6ObehosL9p
3VTLf9uJlOyDo+IqpurnyAPj1EO1vWGk+L42wdAGI5BTs2Sc3wUyha+PTrnTWk9p7md3fqua6zoI
/ZOlow5c5IfM0fuTmIczfoQGdwLKYVN0sFUNhkx3jZjQooMPUjsD4XwyOFvULI96zIRuAEOyR5q2
3CVJt88Y7K0QEfKutTJ3oHuaxjrAJ5lMc4WJQaNk1/UQE9folcewy7tt5hXqvhrR3gVsyTSDQces
2AnC/EFVgxJxZrh1ntdOay+PjG1rBptQD0oUhXpz1bUwND1oVkj7mxWvTlk2W7to4wOSlRhQ+dH7
IPLROR5UfZOAp4aCRxI8TxzmsLV37iJzfMtz2Bg1AvFGIu5zs4lBI+m+C2yqvjGhCUPaitZAB9In
IW/ocb3PCoyZjdfwRQLXSY4IKOsEFL2TJ9MYofTQzZM2eZcI4wsBG3GFcnvyrimdk+NPd2WZ6G5C
MPMhyZp46wtkm83wMUW56gaZGP3WC3TEn6oYnxLIVCuAzTZ/Qie+szWcBeKc6beMv4M5/WKWtvk2
etR06BBB3U+74dBEOkQ75WvYBPa6qSr7REIciSYr0yE2I6gm1Nx+JwGr7IkiQqAgXbuPe+ZddAOP
So2iVtDQV8a+bm68TMW7j/53AKuy0sAHkzPQijUU9OjoG9m7AqGUfatmqluoDyQAGPLkevjR7tJD
WV01k4+Zh2/YYLqar0KP7NOIhQnkaoTfJoRDfBGE1yoB7re936ByB9Ldl0pG81qMj7HHa8fgKAia
6UM5jLw8cZdtUkNk2OaYAVqOWXyQ2cdigBMuTcs6aJFx7lB+ubUGoPJKB2WwkNV9i1LCLnGwQskN
J7ma2hLau0d4sgsHxmRKPbp+G73PQs3Y2oyh1q2NUXea9SpvC9h6QxPBh1RYJRpUnXWLChsxh+or
cQrYon7hQEVGPA0/4WnnWIm5lx2k7SYUIJAb+wF3Z0O/Y7RyRAgL8XMZvIuQ0dwW/iGJmupQjn1E
GMxIT2aBsH7L/AkUF/iMVLHrnaiQAtcj0d2JYpciabBVmxpXnSwIYZBU3u1gEDjFOiUhW93hJiF1
z5VxWvGgEOW2BK6qWR1qtDqouTZlf+/nSXIFThJ8FyYxEBwAxs/D5tH43CRFhVm6dz95OLcCdIr2
GdIA12G4SZxxX7TRU4JoP2pFNu4+yCpOSmdvessLAI1AW8U3Gkp5OYEKjDHlKkp91UnJYFYV9mES
+kdYTAf4WR8tMWkHNR2HoyMYJMQN4v0gF/trktefJoLFW9Qe8GSx+ztyCA4PzbnlY6ncSG37a7wU
IeFn+vek9KdtPIjxvRyzG78K0OgoSto0QCR3pGh3jvMoEET4YBM730A+VFdD0NYHtNmt557y/9aE
kCN0xut/nQ/6mUT6R/79H1ibt+mX8PPL7NDz8T+SQ5Y5p3NAF+FqpcNv0i75Ict6I4RlO2SGdNMR
mDb8mR/SSQI5mFvYaJ6TtbFMin7khyiyyTJqFJqGRTDC/Dv5ofnyL6drjF9UQ5U6ySu+NFOff/nL
6dooslgEoHgPCh0ouObU/25Mp5YJm4oUjUBnSZXRJrLtjSe+GUh+o3bQkiJSp6+aggCgCupnoA1N
o0Pf3/YQPsKbpvwgECJowtsXj/k3KQBYTL+5W9L7Qtd5PBojr1/vFqFRE6wxAUplgIIcIK5Up8Wt
amnTypMfRgdsXEe3MaUrA7Jbqt5ZmA4W0/Vog5dQmi8aoKtOaoeJcAeBC8SbPXKk9q7XzeMoUSHo
GTXlwWyusXJuLP1bXYyrGCukAJ2f6bpEDRvrFiJDxe18utEEGzvvo0Zc9TtZ5k9znY6pZEMGZ74c
zeqhR0aL8QqnprkHZlHoZxs9x3nXXGU+ZVmgZ8od2EU/U8V3qC+6SFugX/IkOfvPmyrnoCz3NN/g
csNlv8vBJ5hWup7rhJzOLxHdgPLmMQ+rc+xFHSZ+obae10vWa4joXiO5dLyrfQgJtnoz1wlSZLaN
fRlwKMWEJ2btJKYzVPXZF6Hwj+O13dzIeDhqSJaVHf9X7XY+mqE9rZb3yazLZDufI0RgrAywskOg
p+TYkokMPN6Su+oxap9Pp0XEWuuDJCA114jD/m1J7byhhZ0v2zfqd82uVn7crnV5Y9QnqCtgkw9x
xgm4xnJfXLwU1u7nT52vB4YXpSixb1ScZbrDXCT1YPl3OBjqlzpq11rZbpcfwHkksWSwmvv58cy/
fb74/BuIRmxLbL/m9fkRevM6ZaDmoChtovhB5dZGPXuUqHVpVQDeNZEokvrovZH6aFET87VhxcwV
m7/bSHvwsMAgf7hG8TTE/tCcm3M258q1QPCrtsHJViuVgWeZpCgmdbs2IhWAPuC8Hwjbquu8TTR9
CrnGfF5mILsQ1O7ipsgpNNadBs1yEk3zXZka87Yfh9rarBghV3Ef4bAgsbtDyo+ycj7ttpD8Ms6G
ZQXjWNHcA4zcESxdz3cwH0b3ZjofGQhvY6YAXTnu0HFETa3LP6eRWDkmjmKIc6Zz9LAgluUTAww2
n7sBofA2vhsU7wFJHWYLevEJpattQijZGRnVpcljX5hIuRn6KmMi49fWqR6tq7LClMxv1w2hECvQ
rtohbDeZ3cKkKNFxJHKqoaYaZx+0Gr0qJcRVMo4IRIxq/wRrfJMGGarNPh+MIgIoCPoWv0nes3ar
983bREUDCYmTFsmVMNah5ZIWWZqsv9X1HbZ321+BD79iJ/4SLPELdOLqfvfw+iy/gCv+90BTEPqb
Ewh/3Xtef+v/cfVtCJ/yl33mj8N+IipU/Q0pR9Mg4aCC5pp7xp+gCtV5g04vwCMVNANAnxedpjUf
pEqLoyz0XTR6h5+dpnhDjynghQq6W02QyvwboArb+RVlZqiOA+TUAFhhgO1zDPmq1+RbSKbez6Lz
//dVtS2G9z3es83/Y76qAJ5BjHuE2ovua5OOt3CpSZhM8HtrJ71qghY9atXfjXW3tzMygpaCdFrV
hs0+GboH3EH2wqvUg7DThzZAWLUIgIgI5HxGq6Tfj/xbhI3LpkI2P0Yye14D+ZWDyRGfMQHZEp0I
txUKCTsdCYyVEmMshJNAEuraKkrqHAXmn77AkVm+SyZ0UKarTJOPiy8uOk7hLgZRUDW3Mme8gP0M
oyWEmDwGU6Ncow/2rcmzekt0q3WxoW7RdmXN+XPtsk8veondz58lS53L5uW4ZR+yovrcv3XbamyL
w6XefzjN6+LltD6AyQSfSO7suTw+VVNUvbhXJFK4uVf3sGz+/X1V4RjABHAiuJwgrYjbXzaXtWUf
IorTXjGcXW7tXl3q+RG8ekyvNokkMPxuaww+5l8X9KLYV2QjktmGOJz9u5cFOt4/1uI6QHX2sr0U
w2SOoVTMlZaS50qXI2U47YF2BKT3GvTff3PaV/suly/GWeX2VfGyealzuZusKUmbaQMY1/kiS8Hv
6l3OBw/J2VWxc77suhx62Xf5bZd9ca3dVCZCVM8/VzOtdzlacLugMHNXyVkUdV6p4M2GHM8PhRDa
61XNxpxcGf0btFnFTjPLWgVkhUwYiVjsB+dzXM72anM5V2yhWkTglIoOH9tsd8PqyKDr0HjJ8/V+
d9yy7/ng5TzLjTyf4bK9rC01X+3L00E7xpWaH/vZEr7wPsltn2aF25hdwaAzGdTn7TAxsVxfil6s
GqOX84YFxPZeFxXtIdXDfTObukN9o7EAgedAoWcMWM8m75jqYfcu5i7hRSV/qbqUqQaG3Jeqy2YL
gnKHbsZ11CalSzSQvL9hF8+LWoQ4Xwulwh53rN8uBUu9Zc1AOQulwj8PWQ6+bF5O04eAMZZNLNxA
LmREmaf56aRZ2bnL2rIwcockm43TwYuCpsZsN0aZsxVx49JCv1z8bl8T0+7ihdPOz2SY3/VlTZs/
wWUtRhYIovZcgkjJoZCd2A9NjI9CaMrWHW3bRvQxvH5d+fm4Za+yfOro/OwiLcHxhpyxuywAr3D3
hd+tm8AqXXM2DV8WIfINz2tLAYr75Rzcfq9WQ3dUlaB2l4VmqX2yyiK0rwzH/4D4uLHW6ylYF7Wu
uL5a9tuBpB/yNTqaYT2Nk9HS/PWS7uGyWPYhGv1FzQYBblSb3MHyJrebF5nB7826GrooqI64Nht3
WYsakNIyL45jaxtuPy/E0Ix7szXdQE2hX+FlUBEGne4qL2fmEuUI3M9//eXvC6iM98ebeGGWne3y
7hhzJ5icoKOGHK9rFa23WTAB7vGnW57E8mA8aR/wwbQw3lYBc7WOdJe1wKh+rI1mm2/jloRlijvu
tIYlV7jaJHFw90u+axUWhasFOew9bKs3kK0BZoIbMAY59fc8qNw1dIVsYwGS1TAqHeu0KvK3CGnD
aw8wwRrQXcNSIXTcJG1JItgK3ok2TplaBut3UFCw7vzcxQIbebnY1vnW5m0MDn/uXLaXkmWRQWMi
/qElGonHwUM0ct6+lL+otJxk2UZ9xNxpGkil5TqTjbOl40Ww1RT93hY9KFSlQQNStWhOdAY2z4sh
LNdeATRXpAdT+MZRm8uXhU7c+XkNi40UI/t5eznyUgeGHSWvql/qVGZJFAKNg7UZFrm7LKYW7Y7V
sspbFvAya7Tlvy0fTR8rvhxp5ld1ltr/jX1LleerLId4Yf/Vd7AduVxuWbv81A7w4kqOqbNeftTy
tC4/99Xm8kORMTOmt83cIV0WYu6ELpv+3IN4c48iGm+nV4PJCzt3LfnSm10qLmvYE9GvXY65FD+f
Nkz07PBqJ86knO7VZZc6f7nPNGJgM4m+M1U/JwrCm74sGr/iVK9Xl23Ms35Uel1cI39P+/OX5S9O
+rrqi+3n1RfnHrSBr07BXWo59b+UL1WnMM+Ptfj64hq/X/39lS43HY/igWhktHtxB8vqpcqLUywl
r7eXnS8Ofy5/cTt6AkyEeVekxNqLRfLnZppHW1kq42Gpcdl/OcCShG+LKYGy/fMcnmw0FwvpFF31
eXUpaRMbNO5cJx/TzE3DPUIVaGPPi2F0EPKYFzHZ6wTwNKvLzqU4aYouWV1qLmsB2pybMUEyOroU
m61TqhgTcs4Xp9OytHa1vihUDMJYXcqfr7RsR9X0AJ2c1HQ728BdDl/WXpzzckvL2Zdi/tx3ioAo
LdIB45tKe1y+lcsXsWyCnxLZ4fm7MLuoIHQ8f4VLLTUt8BEMGYXQnWZu38EKQPRuHgH181jnsrAz
TEAB4iCMP5SSrsgRKKLmzY+F0s0GSct2OsUGFkBzkfOtao3QHZyOXiaZvwk5D89AhxTuZTMd0HRz
DdvO9qPS1sSNg08MdiQS3YTq0HP6Nrbyq0dHnuBzOMS5vzHEvQ81283b7gNydekpRPZn1wiJp7VE
TGnurWJOAxLZaXSUd+Zf1/y6aOfxCxaJwVbiXrZS2gz/JHS+YUczwA1i3TV1OnOzsdZoBlbMDuFD
SPNdwm8xjOFUI9VHFrtzeWFElSZb28R7UDE2Ean6y9zVErxyS4QhHYCxlSYxVafHEezvR+r+D2It
aQKc6b+Ls12h/jD/VxS/UJd+HPcj0GbbbwSRLAh8gNFMizzVn4E2R7wxAf2DoiQJ84O2pBtE2ED1
WabB1R3NAVX5M8KmvhGWYwkHOJvDbMr4WxE2TVtSOS9whFCWDMeZ74yklAPFcgbfvMARorFbGgiE
xsekw/LA6ZtPrTSv0QlxMJYZPJdUG74MWDSlQwwFIMyOPjY0a+w81QP8t9nlJMIecLyNK705gTm5
cbwmP5pK8RmfInQ2RfttmJ1zkVThXU9jUBJ+/73L0UOox+ImsfD+sfx42tVZBCh99kceCc2Q7giU
7lqPPqhjvos17HSnobY3KqyYPTwZBpX6d5jKAA4QNZJ9mpyM23bmNKhYe6QluulDW1r4riC9N/Wr
oH3yAz1YN7a8N9FeXFchwGa8zmAXTcmuV73pkOLtMbRFvKdxDAA8hgpDrNy5ieJu4IvJsl2ESgtA
nOQ6VoyYvDeS9nLq6n04hGB/EU9BxMh/UirhuDJt9IcG8eAD8aCPaJlCNMy74Br1tnDTwKneWAMe
JZE1zeNN+E0pLH6Z6jJEC7zQEOFSEFF0wN05Fpk4PM7aTYXj3t5BfwYsE7JwXjtHBZLmilzE1Thz
/I24u4KRidRnjLwro6fbJJjubXMe3EZxfG+rX4YuB8qRdd+qCDJA7X3sJY1l6kzDWhGo545RKTYl
vvRhOO1Qf8B0eoA7EJvaY+bZ6IqK8UHgJAJcseJEMGPo+3B+wS57gxriye774Xay+INiqzy7E+NE
PZUjErgo2CMEjK8bJ9ZtRd+GefVZD3Iot9Qem+DayCcHBPtd6iUn25Oli0wVnlecMEpLAz9SJ970
WHhtgAVg2V0ozmGsYtdztGpv6/xIyIHumJjBybJJrfZN+NQFRnRq5oUa9D8WgG3iF5tL6VJvqfK7
zaXAk5G6H9DoXrYUE1RR2g35uopaJhSvrrGcr1hKltUplc6u9M27V7chI7vB8qp9jzh86l7u4nIr
Bm812bISZ875F/zl7S3HLqUy1sXWVvG9WI64FCybPl5d+XPJi/t7rqlMj4aJPTLC0iOylH9WfLF6
uQkE07eKZ8DwhfK9DuxcPS+LWuDfgqNVszb7UT33/uwB1aWQGEbm9GD84p3uDw8ZXhpxBz7sz4Uy
yvhsaQn78FZf+wlcXWfeN/TELnRcPMv+41J92dvayPHptobNmS9do6/fVyrYzFKDiwBehXnh2J0D
pbwK8QPZ4lllIzWRKmfmpMp5WYNiYm8nj8xcQ7zslFiD2zv9dKwird82gEuymAykKg5mOulnciE6
Bp4swJpqZ+zZfE0vNtBq38+01P1SrmE1xiCmO3vI653gFvCoTc3fdQRHz75vyvOy1iTQlRHjuEOh
x0EqlbQoL9Y0o4f8TOnWnsozvOyzAlJp7TwMnGuMlfdUwf/ZJDEUzR41lyLNzFPQzzGcIM7RwuS5
T0OArGlU2NU5IN3nRDsvqrxVURtYCM7omaXWslDNRDxv6jbx8qKPP2gMKmg8k8+9h9eJjtUtCe6R
gYjVHmDTQoUAH1ePanlIAcI1wkf3Q2ZP5NixUyijFEs9UVylVvyYFY0J94sJLbBJnLfzVIP9pGJO
MOXD2cIE9DzilrN30vyBGf+AfB+LIdLqWaDY2RpzDa267btJP6W09Iz2guvgNmSQswEUKRDBy43j
EObHYMwCZJJYdLiKuXUcrNUBd7tEVzZ2rUPiQ8pq24VVzHw2zq/07JOJScZ58vZqz3gHw59q9j2Z
zsoopjPSftO5jtL4OBWeG0zsWvaTkyrBa9jRbtmM5jd/WftSShdmSn4ekyPKWQHoq5J2quRPkDk9
oMS40G7wM+yOBZJBa9WudiJE3KBDhvYMkDI5+xMeZB1+nUZz38lqRbJBnsdhEscx7TEHbeBrGU6s
b7MC9SFAd4hY68bj8mJVujKg056kIK29BPnZPL2aSOOvajlWu2VTQpLcjRKpYTRiSZ44FR5pVg7s
tILnUHv+Koz8t4mf3laQxbe5ZXubPO66FSbpMCKjAghoPOIapwBjbHNf3FjwwHJdT96H8DgOuheh
rhGIwxKEG5BgZJjOtPU5PCfnyBxx2X7tV323m3rG+GWj+wzI5zpL7GZZe9552V4ORD2MGetS/qr6
sqnx58GMsr35X9SdR3PjTJZFfxE6YBPAljB0orzfIKRSFZDw3v36OVB1x2e6ZyZmORuGVCVREAVm
vnzv3nO/f7StM5qvpRTe377hT0/9+8OyyAkg1MH7/3El3z/v+8eTGcnlkSlQIy2j9fKni/jT17dl
p21xerj9VI1puQKz8vT94DB0+f3R96fZ1hz82799/8cwmsneJBQyd/a6oun4MVVQPrF9bQwoJJd8
Dqoo5Q0nPpsy/uyjuPHVovkUq/2uze2IxS4FJzvKfJ+ur0xSg5nX9ZjPgjcQWjyPQlD3QfTsTV0b
D22UIa2dCYEDGUVompkH8yprEkXz5Uiw2gsK/KMgEE4iWjNX5Kp6osWeZdf3oygPSbkgx52gwkzM
+WMlucFXDtPP9KHJS7+uNIwQIxFbsZgCERcaSTg09FDwpscit64sfFEHOt+kz1W+pp3cFL42Zr3m
mJMEpJqjwBLJ01cC1bzd1AHGevDRaQWEO7XDwg6KFumxrTcuApbuUUNqUUYvoFTnHftyfxAVAKjJ
bOYgW53rtCIXgkBbLymU96IugKJJy/ViAtPws+p+ZxEnWNER9J0Rh8xQsNWyEO7gUMe+VmlbYDCI
axJw6KZCOuMRntyK5ayKcHqSS6ZOJJlHzXxMpEHOAA4Z0iahTxtxqlNIGsfEIvrBVNU50JpO2VUr
TWGn64nScucGJdz0kmtUYFFuzR5Zu3eg0cl16dJDZJd0Qgmm484niBMXIi/ClH/U9HUzkpuHGDFM
ZnxJq4LIqD4IOEzEFdaXBUbJHtnTq4i7iMmWOQYSMGsGEPAU5UV73OS9vlQUl3yt7LFG2OvNa1qH
/Sre4w0im6htR4ZY01GLCbSZQ3HFhPS9fLaHXPgr2UITImSvUIfXTkSZ787252SrbUC4lJ8BiNjX
goxSt6OrOpWTr0/4G+I53ttqhqGgq991laQy92I70y1+miiIBjc/aovO0CA7jBMZegC2Tc/pXyCM
/IRUeLCrrvHJFQMOMJBAR+Aqr5hxYeQ079Szto75ped27KWr+tOEdmjNkc1V9MtylF5mpbZPSRcm
bkGOUPXLNlstJqxZPS8JX15+VGWE1UStDi0S3GQp+is3FVdqPSSXUs338BrY3fDu96Ug5kqOPoJj
9ww770iEISYTzXif12W5EwbmnSRroTZxLzmoeJBJVTur5wZ1avWmVcaHYjjZIwQ4oBKUz+sWhBe5
/KXMbU12n9xEQThlzpaXbvmVTHL3EvGNgYFhp1pOBfarUPySRcfP4vmKMBJjlwp3n6DtSUk80vT4
CZc8TMWWt1QUH8ZWNQ7DpB+SQciTTU/fKu1LvJRgBFVmc30eVCC77YVrtBBzAYulP4kyvIjT4cDQ
/aBlwWBEVNm56fiGehjTaHnGbPskDPkxC7RUcw6yrRB4wPPhujFMgW+OZcVC9oPgCDuaEOSBLItl
49d3n+bOeE4zZhsjSQxB3DbZnjTHLSXQXcvWowrbW8RHA3HnDNiR8XtOMwKXiARrErTlkhxIry4V
bzZHAO4y5W0Zv0ZDDpynm1+npmqA8vfXicTKN8z1m9NjkFAdNehzokU0UMMHMbvKx5wAhi+38L01
1f1i4bpT5jCe1RQgctzJK9JEDa04e7Zym3jbpJKeXpNvqLu8PsOyBIuRKns3b4HEqQS8SSfWcRV0
l63EyQnhFlaeg+aGQ1SBAD9J4piqGPfcrC6rP9TKZWX4FbHsZ3ATQZAqfj/F9xGC1zO9owCOHvej
IhxvXHCKkDlFgF3s3CpU8uUMPXz+cGIUEUJxXNiPHOVSXVJIuQklL6V8qddMKFsXY/svPbKjg7SR
Zy+4U3Zm1vC7D+mNNoKx6kidw6RLhgqBaIuNiFDhr5FaU4xhs/6Krau0/3QMGnHmLDK/lPM7J1ZU
gKOWevhx5M5JKm0r7aID/UKkcVHFHWyMl9ZOESIWHeFZgmftVIOYEaSvrhiPvbsyzsmm+2S138qx
tTxJfDfhCax4KMloAjbpq1YCBMijnESO8bjGhMiVsQnMzuwLFnaipWC0BBYppOGomF/xcHLWKIIm
azM4ui1EiTViiZ3dEpu/EloYO72Hk2mgUJwScWKlmtCivhlteyTSiGO6Yr7rSpueFuZqKHFZmhus
jGxKZt//qiVquYIXGgnHqPvJdhyFEHBJFIKOkYY8tgxjA4qHW2Oc8HqpxY+ILKodOqyd1mITbKxN
yYtNu3LwEafWXewqWFkM38ynFpfE4FeuJnewRJkydsT7aKV6zV1wZTjFjSqdexB6l1i9j6fhAuou
BwuvkGMO5O5cwlwkLvgt1lH7WfwZhAalf5awBeJnax3FvhTTuB/L+5qTJ7441Pk4kfxaIp/PGHRq
GEQR1KfBUop3sxh6rxqJItG6AdTADz2tKiT+5Ae7jTxHdlN6akfe91hB0Tc8UlJuuw7/grKR0XCu
MZzBNnBbO5UROA1YEUe9y2jSspWTJZuV3Vde4giUmzN7tn6INVHvTeWnU4yHoYvd+7nBnbVyGhKz
tScd6lBb42ubUlg4yy1GfSr/Iv7Aopt6SoarosAO4XPEqTCu6jXhkJUkFl1vCwRE8ufUmG8CjO2O
RWTGsh1lAZxjizsFfAV9rTzW+SMqmP4d2BZsjMCQt4xO8O0ffeHMHtHhRCekyZstrQ9jC0M0Zhpb
ukEcY0nTJn6qi/UrWessyMxlCAfhvK5ALw5VAnBHX2+qir/rloIWc2zwpDW/92WR7QpnSQ8dMVTJ
fC+bHjxH+QP0g9+mewdj71OtIFgt34mQJJ26V1gTx+ok0/Z6dFJ57JIRE1aGJLYxl/V6jFqyBLPq
vaRHg638fpnKd8WqU4A+tb+MS7vvlw0yEMdPTlos3nfJpWdOsTNbNmgt5XSab2ff1XKbUGK2t5t4
D4ApLCfrYrh4Z/NGIajIQlIsRBOSAhG6GZH0pdp6RI+hmOrWl6pc690oOALNoPuZUbg3C7LRLreM
82iDrzAy8quRbe8aMIz7eSQpEBz6LeKJm2X6ZRkkN8zMbSEOQJIlojkNSO16IYfS9M3WfKDN/7wQ
97IZu3Z9Oly0nOyl2GACrE7H9yxDP+Ri1fZkC0bGdM46RtQz3rcCVXfz6hJSsC8s+6fSVz9jnWUz
Erq7qxPwvknHWCcpdGKoouvKNaebpaDVoSAxF5XJ6TNx5NF0jiZC+QPGfMoIh0hGCt7+qr1L8RgT
mJwCdHKqFdcs9L9m6gCRO4tPYLg4N3XytFEc32uBkD43jlBBbqUJaEAtMHYWOK5L1yZzjlbHrhgI
N2CfjKivo4Num/HNZJCqQu5NV7TiAe/uL71QRwIxY7yP/TKDgMCl66agVajrqkz7TCiahmjOgtpu
rRBAI2gkDqUhcNx5vQxAChve/ScJ9CJCjp0s6QyFx37JIpfqWi9Gf1hJNcqMKy3P/AKz5qla2zko
i0keHc0gDiF+Kiv8NtaKlrx1gRfZonhTrOWhR5XCTtuoaB3aN5rh4oivPu1DM9N/DHRmfEtf5bE3
9OdpadCVLa6vtYbjAQbP4X7t8E+w6w5nNx3YFJX40sc1Kdjj4tlKS2FNrFZg1M0VVocDwrqK9HQX
VoqICU9aAEJkoBnG5nbUE9ByOBGdVGe7mvtHNb5i6jQy7Ael0c3rBq3g1dcVy7PdQfXB53F4mbFl
KO6M4mB46aIu0Ppp+1NwwokscW13dAIhSRHOrEI1yjsvi61baGFnMMEXLeFyKKpIxEYJbhPklZh6
iAbwZZlRvMxV91y7031Wm8+NMVDx9i6RMsQo5tpQI2VarCAPNInNNnnP0dKQYpyPfpY2e0hKEa2N
PTiQezLOnUOtJBfVaezzOqTC39VmkTKk2i+ZHqrAAI+DrU8hTpiBeG8LfPKYXiN4v867eQYewq0I
9xVeTWQcOrr8STiN+qsbw4yJpiIJakO/nkuU7sRnGZTSsRO4iv5VC8U+cwgCx0jzv26pklerQhpz
bGeezk7qs5IxOiiiWuxiy30e6V2/iKSvT7PhIAdj+6G1/mXkD0OTLbTkY2eP6Ole6rUMltZ2goLN
wa/jn0U9TFcNHltE94jlAR+pdoFfrnY4fJFAFExaWfJXLIuwKuVhM3cr34l4ytbC6g+wXxixZTlG
L2pic7N8N8IFhjZXh6ijuSBYOiJo6d6YgJAwo5vYNi8o3ccto8U6RvP0qKfjbet0jhctSgopTcGo
H3e+UCsO092xwujprrApZ9hsaXFYE1KQqqRHcBMRCaXpV2suoEl0Jn4GCA6coHH8NSYt0thZ7T3H
yqPZx79gXuYHWTL0bCXgipKBumpTbhC3fiKDFh+IYA0e2Qsx1Gaz17hbMnXVP6Zdp5+6hENPAcjo
XIztkVkDYwpV4VxoK8auJytpSR81ASrEbfr72ZZxEOPi33WDoBenEdHAtY62g68lYnvHaj0OXRna
WNZDq3TiXc4NpRn1gfAXuDuutQS2NItgmWq2wJos6sWKiIdddQwV0mvyXN1Bj/iJZFyeydF7k+nB
QYfFZmemYTJY731esX7kI0eMaN1J2/4gGg22RD5QB9vTYYB97dJv9uIuhV5RpexYuevxinG0McRu
WSdSJcVjG5WKj+k9B5KmboE9qlerxVsMo+oclc4zMSkDr3FJt8ZVGhBfHJ7VEt4r2GjcEKTAanB2
csnwSFUbb23eDVrWWvdMSn2D5burLqtUFv5Er9mScJptlc+WJoWmzgbE6wYkxOrZdRyCibXvldwi
yyGxTn0517QBl4g2hPmTuPjnpesLbBNzxjgJQLluTB9E/uCnV9PntbmO0z6+tEm58fKzJgQb1Qdl
+1wi52U/oZFjK3nYm01o5Sr7x0w6c1akDqAeNdqPU/FIQhJRbz1lqa6WL51BD3id9YDAwS+Ogqul
q8Ariku95HcJfzF63Cn7/K0xUUL3Kj2Iecae5Yo7s0l/ZbN5MxbjY6tMdgDOofK0vl593pWkK8Vj
YHxAfyn2SgM1TwDn9VdDtJ65yMeck9lRM937YdVPxMntgeteWpX8G+Z/aA9VzqrymaZRETKcfKYr
Wu1Ms7/vtzcp/Uh/4bxI9LN5mvpYnifiPj7Xsd1uNRM417QwpjMiN5R57qUDgY1DYu5nZSU8RB/A
idtL6PbcmS4j1b1q4/dKzedJxAQAWB2nsmT9tU5GF/QK6rPGUb3mBwymvZFMD8447QagSdY6zBtT
7tQ6zSuRm0NQVrXrJYZL/ypyfxWDPYd1Y70TmKMd2DbRpefd4jE8ueG2AIO0oNtERUYGVhEnXrft
jg4INxSSSCSbz7yLr1qnfjRGVQIM6mZShDVa0dmdqpqkGZHBh1+1oGdvvzR6xhDSLAkV0gJbjTkD
r58agWzB3LTnpHUhqlkcFePW1HFtl0FuivRqSQZcuDMnnanCX6dGvK9dMI9TnNA9zl9bsrEDkHiG
x2bb7TSdri09FgWDq0ug+lCDfCuiU2wvR6O1Ka0JI4nNL0uxQeMNN7miw1TM5o/SqYmZXpwmwKFk
p313oT3pK3GXYxJ8GLvPtEmmc2MY70VfBvXM7FWTAyl+aqcexfxFjZk+2ADe0DpCiHIA0Y2kzfNy
cyifgjFJg8yyOLQRYEfXEf1kn4/dNhX9uY4r3n3SqnWbirzpOjov5S1++A3loCyEJk5cGit27YzO
tWuQRWMRBbXPVeMri0lx0dr8q8dEf0gaAhxtchj8ZYgYXFFe7mwWzx2ywRHF40AUTI++UMSlD4mw
CLM1vqhiaY9VS32oTc6+duI9b6Cdlk7I+HMpj0pSho405SHLJbdGszwtPRhP5vV5uLQOwOYmPZlj
uuULMIOqnGafDFxxZUHzGktNXpnKpcOkRnldkIfdXS0lzUNUMNXepnV8Mka6L53xQkoDYM3SYv4g
2mtYSqwQjMcxcxOCO90qUoPTY1CRYGW+c4eUPXNq22CY+oEEWwV/oDbh4XP7faW5t32uvglLHT0t
qcJxrNwrQzzl0oXN0G3Ho9SZdyV52KxP+0Ilh68fLqsKO19xbqbGvZ5BDtMWVN77ml7YSKdgT9CK
gYituyg4oL3ZTZtgscQYVokKzri8HssvudRyB1iFxFMyGeCy2eOgs52YP6QYCj+pHoz8dhqInm8j
hXo2ivugVmCQKaWJw9NaSk+hy0BMoGMcpo78yFbr0MJkG/arpm+u3oL+T/CVuyU31ERRnxsXaYpH
UsP2FuhfWBB5C3pitb1GwsofYL+585WIaHeOg1X5cMXuSmc5W6C7d/Vsj0eZzzja8W3WWKp8S1ae
qtZ0o0dK9FkGhizv1kz/YDal7+yjXi1zWBAQwjlU0oUG+0CT4LNN3PietfmXnUQ0UVwG/WmqjyFe
kyxotaN07PxWFtVVpcF17CGnlUN86iKlOGpr1h50Y7xl8t8xxcFVSgAlVQNOyHDJaVSPTcZ7EUen
Oo8vScOLtvYZL3A2EL/bz3BOe3jazI7x0yK4UFUvaXJ5XDtaqovyHtldGHUmOqYFWJw6TreyM3OM
iL0SLmq1ePMIVRJc67CvnGQ9TUpMG2GMhz27OO3Pbv6wuRMYSBwAWo/cHx16BxNejtAJVgfiGS/V
07fY6VsANWwid6uYGDz+8fn3R3+IpL6/5vtbnFhBJ//H598f/fF9318jmWJ7q4U++fs/oLvL1Ssg
toWKoz/86Wl+/9T/+JQOUs6dSuCc//uLvn8OuyFD6D9++O/vtNPy3FdTSpU2caaMcHJmTkzB+61U
336778v4/TzkxVxBZHXDPz1t2w5nzkxy//dn/v789xd+P0XnWB8J6cLwEZGKJd8+gD9+yvdXf3/d
9wv3/WlSlAl5rhFM2u1C/nhFVdAWe2loZ9kqTySK02zYouNlWr/neqv4iSoqH3FNS/MOLMWYK5xc
RnbMWdc5SWZsurqm+cXIoZia+e5aGEL1nVl3j6mR7oVqan4M6p6KbXjKWeHSXvdNLf7BkT/eJRW5
JWyxUwAThWUeqfLkMr4nnluJhtSfFxTxoiyf3IFwGAM9i5Xe5+PnmJcqApMCCtuQXavqNjJZ0AaS
873xtYDhLSDNUvCoxRXh31utUF9qY/3IujLfEYwC1cjcu2hJdpQYthUqpXJtEGq5y1ccY0YaT2Q1
QWChQYFdI7qFuWd6IH8RLFmSu55saGeFQ8MbFvH3DTgweq5Yz9cKtmDqntomKQJJOqInxX5gFo97
KLnMch09IfCS14V+nvric215eStGXCQiBrEK0Mk1uqe+1DdzNuMam5t2Z+QwKyL3oNTOnkaatkvE
8mHQy1sm5RWdjuLhhSaGBrEwPVsIFmruWbLd11k3kTNlhFa3vCHL4eRAdo3TxQi80tCcOxgDU8vI
3Kyfi1x8VZMx+7iPvya7wD6dmSzcRkXqX8weqA39Bh19TWL9scopb2tWMn/cYpKql4H0kXVek53Q
Al0na7RVpHWYsiEKSgj8xJgzQE/lWqM7cvYk7PJ82Zlods1vFzoDplHi2+lZTcec48YA4e3YT6aL
Nn54bSad7EIze5wi6gpBYAvDnrc113c00nBFq+3n4sdD/rmwqZHOWwAD2OI9pJiu7FYnBdR6aGhx
NnMbh7q9oYLgSLGMBe6MeMHqyblJC4uLb9yTukZ3dRdZzMjWCr2meCYrFrdAKTzii5uwX0L+lzGT
24JoGqqbfnWfu7U+WVn/UczydsU94ZvJ8KbOgwgsLccNDi8z/NY8iRrw9Z/Uh/8J3rAJ9v4q6BPQ
AA3TAZIuEKNg3P2zoC/BU5iDgIUJujB0KUbFPdmESXlSy8mhQt0hzejRgosSgL/Smc8kUejEdIWL
odI8xTh2rb5nhoIdHZzVWSsU986cSTpK7OIm40ao7O6BpSD+Xy5c28y8f79woXI7QFI3BH3/v174
KstWLPRojwyCs6MiLOQatPN2s83kbICI7YMVZ6afJzcEiUuSN93qf7uG//Di0f8Q2JeRQjpUeX+9
BtnIVMxJIeGq98tNnePwIvv4SOWnEURgK4cqJ9edyBZHaSgZBvUkbkjQq9/+5z+i8W8ADksgFTVd
U9NVR4PH/dfryKplMdvMjo9DHYEfclrzOPSM51UWwalLX0ewRvsqF4+aEzcXJ8PdJGm2jLV5rKNO
uYxu31xR0O/aLUckRjDDfpWzoxMVjYyYZRpFqHaJ7BhelHVy+qm71Eqne7XNPLxVmEmXeURaldQ+
hEMKyoyiOXMrYuC3B7k99Pn6+j//2vq/v/yw+g0TxrzmqMBEt///kxh1UHsn6cckPgpNL7ypq6sg
dbMl0GI7rGGt/s6paCbOluN6sPSa4J+S+X6+UrbPVyX4oUOhTuZBI9njGJmJ3I3kveIFisZ9vib6
YdCnhyEipOj7yv9P/IH/R6pmEngFAQb/PT3gWbaxLP/K2/nnN/0LuGMhRCaKYYs8+IYAQOX7JzvA
Mf4hiObh9rWh71muwd37L2Wz+w+8/Ka2yZshxmoqQuh/KZvFP7gqw1FRfDn6/xm4Y4q/rycAmWw0
1Dwnl6GCMfjrzeQwd6iqJdYO/drcAQaif5OVaWBfWb3siKNJaX8NJZrChlvDPvdgyTeDII0+xMVE
+vanZTu/TdpiYLK6rka0IMwPDsht6lOFeoJ6Tg9cLEanolaeCCwOllF5WjXygqxh8F2Grzl7tTeo
i5+LEbLPfG9LetODc2rU7kHoT3A9x13HfQvg7QKmYwjs5Dr7ta7tSx3Nr5Fdq6Hhajg74vl96m7l
c2t1NAem8ypBbtt6/Z528Se4juZECN/mQaJvSnx212k+61wwKsfllwQsDvwoCsk6xBRgk0h2AJjk
yUy3TxNmIgqGkgFGKW6q0qZ9WJkG5duwTRsEk95kZvtk1kE0gECPg640rtcFaebq07n9ZcMEw8gp
bhji0Fp2NXjsQ/ORzjk+wyy9B5UL686w3MctZDCVzP1BYO8KJJenfHMl8ue7l9GI5dDQmxO+en4Z
gteV1EDpMNOyxWcZENlOWxUeplclG9BHLTkA6hlvcUWNTH92T8IES9+CgXxNlSkO1xQP7RqZcEi4
fh04VKA7xpvz29G5eSyUkllWSxGUubfLZlNlaIn/zljpNgOWW7g0N4bzhaCNBdOMz8DadI1e67Rr
Z0ejwa3wfWPOkIYtfmHMGGvvQ4QYOGqz6VR0+rMlywS/VtOB02f8Pgsm77zeTq6ik6BNgMLypzW5
j+C+91Ncfa2O8pmsURVOejYFarQ4u9YM0hwzHt3PpbSMPdHmV602tSeCEkiYTpyTQ0EkV4YJBcpQ
2gXZfaVpRpixq++UopjQajgey2J1nJfknLX0eBAcAiwVxUO9pl1YacvnPKN5ZSzS4socr2IxZuh0
uLfxVU4+gYI9dSfyve+Htpg59MOG20i39Uls56GU59+Nm2u33x5oOewItLQO7uYrmfM32bpvplpc
Ra2l7Ai9Rx//I3OcPTnj1IJt2fud6dh+0c7dDszwGuCO+lXIdPh9j0i6ZLyfadsn1VduFy8IwKIw
yoN4aDq6X1aKq8dG+AH8k4lEd/p+iJT8iFkdGcnmz+02py4OmhUfAJ6EygexiTiBee8ug8J5cDEZ
GdsLoxTNJS3apyztD2k7556aWV2QjmI9RbgUThF8iGAqcbZWMu7OldrdtYPIiMwV145IRdjjs24a
SwFWT9xmnd7aDWeLzko6RpkI4eJ4OlFITicduX/OTnrsKxdmldof8b/eJKnbeLVOD2+kS0ZdD0cL
XQAzVaU62IPS0hslHBKB6HBKR8cI21GFDLspDQSTZXtIDr+vU8J7j5MpHCsMiqXKX4gCfo9QTQkA
2n84STeEHV+kbSbStsgWBvG0vb9Ayc8nfXuIVuinjKegADHbp1+r9V7ZrN3JsJ3rOrZ5aUXpZVVa
HOfcoNdhLwdtu1EaRcv9IuqAaA31yZ1adF9gBW1li9yk3zss2m1MLjDdTlSaKCg/F1uXIbkmC5Jq
Ooqj1txZGm9td6RhWi9HGKnqiY3N0L3YHD7XbX1zlEQ7rYWlnoa4+UUKIJMnTfycFFLAFWYsJBqc
isbUrpfaih8QddSHGMWcJ8hBpI4nu8ntHOwcbkHeDL6QQwrRey8nqXjYfoaHBFxWk2g3mdsJBoqr
RoCyq6Bx5aH058Gyz6VsfnCteeWJtUVCZBTtqdBX5l8EMah1zACF8Jw7uyOiGK2OETIc3j6V5PR1
5j3z7qt+6qcnXJPNEYPtlZLILZRiEE9iSPJQXsMTSY55ro/XGskdgUBRfQTwTcsFnyLdCDO+I5Rp
Q2AZEKBUCLfVUiGbE1a0t8Zc7m2zWOlYx+vdoFjdsWi6L8K2xY71Pef0XRePekXTv8Ez/ZQqFzen
VbbJeI/FoqqB0BiOIPf8IbYxamaQO6GmY/7Q2Mb1ewdc81NG4tghV10b5a6Z1vTcJgWzFrrdyWoe
jNlJjkgIB6BR2XJlykq7novhkgogwk4afwH1BOwV6Xd9RnyXaY239ZI8ObnMj1SkS9FBpaL+D4eU
LS7SOutKqezPos7Foe+G6sC5z7kdjLsGASisBHV9NbSEwU6hXKuj7G8mtcczVCb2ma2FrUqttmak
RNDcWWpA8LAWqhW4Wkcszo1rsQqArDBC051QHtQ5ho8lzZ4k/YtSleUbgpIZaaN40DWd025RNI8R
rTTwdKNgaVKQyzTLxwp5nTG+bG/KJf6xwJo/oLA1d/XSiTNLZ02uwN8+JE9RnL8ftGZ5XHPiAv/4
p+8vLrfv+P63xN2e4fvz7/8xyeKTmv4xGOt6pZG4SH7FdTbG6XMCps+0f2QD6d9RaVA1WAmKbtdC
JlQoxkUwD0fLkT2s1XrR+q67UciYIOQnfYlVsbOKNR/PSIaWsJma/hjbaXvL+c1TdSTLLCf6hsf9
54Me08gYMw5LtlbeVAP51ciP9MNcQxcXMeJe6LvzfUH/R4z1vSDT9l4aCc6OGJnR96f2sBSkvmon
zueeQbsbkUnW+s7aKp4dacIDrQ9jlpYjYp3hbraJXmCjUQ+xI/edSfcgEXbr1S3Q/tLkaiqnP6fS
2IS8LApOh2N4GYO4p4EtcrfzVYa9ga4i4GUihvzVyA+d7dKYstL3AQx0UNA+Oolhwn8TD8eECIoF
TkNmpUD8VJoeeaSYAX1xdIhztVyVzDvDmRHDLuts4blZ8iwYH17FTO99PTHtsATiVn9OyDbv5pXk
uHUcvzRYRUk1EEWaWQdjaqxgkebPRnV/Wvms7wut+DGU4lMjaf3QWzD/CKgl6mHL63A0bUdQAKnc
mGHgMZo3idY98Fu9mmRKHyt5dqjZ7sr1UHUtSPqUYb0KTP8qG5cg6a8bePMvEVG8+LQwyy2NWdwX
hnN0q3g5KnYKeH541qhzAiZ5BnGSFYhApT8rykT0S4s0g/hq565SoFa6OlDerv/BA3qrjMWzth+S
1PARLYTKhESKHnt1tsap81o98ec6i2+kpH4wx0WGEKLBvnT7zOQFo38zochp34RdgIbMzDhIDBOO
cLrel4p8mMfUAcOrRPvhdWE4wlY9hFOr1RxgUa9RxXaeUtahqoQ5EQ8hmWMU332NyKqXa6Bk1YEx
f4/aQyv9qGA9LWk9MF8AuTgLlppR+2jWogpu0Ua/jFPFVGyuzIMy6O1hWFUMStNynZHDo+zyQow7
Le8XXwz1XdRVzlmoNvRDBVa3axHR1NbyTU/Go1GI/L1Y4sC0FQ0hepNcChcou2OzzHVzQ4u6wa/T
tlRc3Tx0DBGpsxx+JV8k0RdGCTIqW4iYZrtwRFGK9DimPdOI1bjtFMSyjUPW9syMx1fdbiBhjV9Y
SAWVoLV0CO605NByNzUVW4cNbNCofxYxu7uGpYDx3+hDDk9uTbqwezKZ+4PSG+CRXGldiK+pA6Qs
dtA7+ke+crBu4kte5jOKxS4w8J7s8DWrN3oWXTE3qSDXl/vOGIpHdIe8mYUMh8F8kBPy5abXzy2E
wNG1HqtmjXwivrhflionG1iU743dF3cWqguSIze2YAjNncyPkbHr0Gk3aIbs4dRhzfTmJmISn6Da
WOKL3kX0frOJiA5NBSCJyEHJeN8Jl62R/c2rFO6qipwXZZw81G0v2mBeN8PyMUv9vWVc0UZWtyPj
7qadjMFnzu2sbu8n+Wg88eqOLWXQjaXXb3Nk4srk8FjIO1w6TDw3qX7pGBcLX5ptZJ+WvZsL56m1
XOSPyaPQJ2OHi4rjXCy6X6aEl15VCU69uN7lkYrdbNFviHzxMh1h/zScOQdS+nD3MWXrfd7ET/G0
XMq8eUpysIuVVJ5KguwpyIaEsxDzpjVJeJsNbwaJYIQGXWzSaShSITDnZOrBkZQAcdLiZdJrh1Nc
9WKZe7y6TMemgliZ8QriKTa5me+qq/VNl7dJsjV381fuxf+i7jyWI1e67vpEUMAmgKGqUJ7FIoum
2Zwg2A7eA5kAnl4r+Umhf6KBNNOk4/Y1fUkWkHnM3msjBtXyn9ohT0AMP1FvZAfbit/Blvwu5sI9
FIZ5aZdJHePUJxoVSCbaLWMoimi1kbHZuXX3Fgoym72TQHFLnDXjdv3QumnxXBh33+pavhSHqqov
35MF6SBJ6m1Uzy7u18o+uEsbopTJ39xmONllyS3vcU9MjYFPhR9kZBH+NoE+2jaLzTXOx2fW+c+J
+n9TED+4WaUDR51vdqzWf6URQBlfI4Amm9qaURI9iGAHG44PBlbp0cdKC/K7+0V02C/faGkLx2BT
tOzylwX/c0V0kGXtBgtuqz8OmFHoFvu5+yuy+HMVeGf6GUF8Uz5OKGHRabiXRO2IfTz7YXe0XO9i
o9HCQkxueWIze6Z4oX71WeIhopG9SwM/qmOg53drM3zGRfDsW2iFzLWL92ClLwvzBWLPjy6yIIjX
KPgDNEhuhvSvAUWbXfq2/Z2Q5CDWLNv3nayvln/B4/jLLLEPDAlllZlPF09lvxJX4SkhAoz6/Ck3
F/JJKgTTMiYjceJsCnznQfCPuPyTKCYvbcuq8W/ceeq29jmKhOQ3axT5QZwdghK/vnqZf1Cxevep
wLeukaQ0tCvhUA4/2r5F16DaqfssYhPpkuEXt3EJUCESbbAP+N424YhJw6OjJQeAJ1s6MrKBgyO3
tTdeDvlYJQFGENd+TKB4PaAb3xvO9B501hlNud9N1Sd7mjyqjH/I4acz8S4qKvFFnZifb5SR44sY
q4VDao73+A3wJvoWQRJyekvDeQahOzyFBM9uMrt8GB0S0eySwqmRCE2JNQvQ2jrdK5vk02zhopE1
fHhEPE+uZJBeDKx/srQlGNjtfpjD2v/MRTvtllmiA/ZWwunw4tGBdPzkDEE0KBE0RKCs7gbz/TVw
vIeQgAa0ZQzin4wVZawN1/xg+QMsWrNKcQ4Fy0akHeLfhMZC1o91u9zFPDr7daJ06hMCtAb3WbCc
aprqlRSfasO+JdPGWpSFBIbubLzsu64xnpzm0RrSe0qQH/1ac1tVeV/Nsd3lqii2+SN+K2IYSGaN
UhGklyFPb6QIUvXL9TO2zV+T3Sqe/BGXAs8Wxw3cnIY1cYnNc/iVKHQOMr1mEsV/Stmx9xM0gsOg
COkYumTXxU6/Z9HoHwaeP4TqJWlYZX2qqQkCIhNwtP5Il5iPb0h2csJG5ijSeYjN43GvJfCb+F+c
rf+WwnWfPZNxTZjPz4WWd2UFl4LvDISPwhbzM84Ac63dyOuR7nWfpIdXrA6Tj9RjEz20m7mbn781
LINtf4k+8S5VZjzVxXAa5yY/lxj8iJRiIBZ3zmNot794IggP5zVp26trUGwHplVc65AqghYqgQY1
vimMeZtlWscHp2xPil2GIg9w22Ydsu2mJ3l6vIuuEdsAeeOmIlSESc+IoqX8Ih0r3dB5vy8NDqN5
xZ0/ZYu9l2zKHvx2jNbRfxs61BNF3Iw7hIjDsc/si2MisjLG+uAY4a+wqdRHaX42VP57p0uxRne1
1gEa1nFdZcrRNMTH7jQJtS1BY9uF/yNQzSvpLg3Y6WH+oVSOPYyZYZwd1sr+VA1LsXZN3yzZpZvc
Mopj7yMRyDI7+bQINxHkcN/8iuA2wMx8EEG09ClpQx+SUvKah4AekAZHqygvhNAA+MYku1bmqbWo
6kJQwoT1YIByyERRQcz/wb4bnJH7qrNe8zjmPmrBusXivKQd5vBw7vftDO3S5f/UTovYtnPzt/bc
ad+IP6pF1Fi1boqb1cByOLtR3lW3qeMnNuKjTcgqnAlwqZgVHafGxuqIXMqU68yX0RpMZ6b7aJuf
C1/cPpZYSlxf/alEirmzMpdn4CvPcuDc6giyc3uPS0wQvekbqifG1N8iFTFTe3pe7Oa2TP2Z1PoO
4uJJMMskPyI4xau3RkLZh4TZ2lYl1XLyhnbf5rI6W2r6EWKl2Lg2IcH4CMfZf2Ud+WaP04vI/V3W
DsekEMekUtUpkWbx1EqjeMopB89Adl+SlliowJ2uRSrko8ex2hBwe2O2JbBow5F6kCOXrEmQoI9f
HreEC0HB9esPlLksdjm8iyF4mqvuifK6i1TqnAIjsR6Ngsi6TAs+6eBR8dkP1RQCN4/NJ95hCt+O
e4uLZju4LdUFriHMc0E0Aj8kr2fkOCfUXWGzjLz2MajVTdHUbLhYl3Y+ibJ7lo6Jtwmp/vQ7Q99+
rPEmAhDIaMS1a2EqXxbb4+dGnCWwdHAEkjCIyeYmb4S9sQRzYdIZFMP3bgkljiAkwVUOFYj8+ufe
IsS3zlh/I8zYuhX8WIOPh2yGOHwt3HliEIKMtp/MvYpJOepLFIuFQRQg1pYsDwlyyk+FG7dR2Zo5
vin3LcHxxKXGmVE4l9yn9DKXB1g74N3zhmmpP0cMGUumKRx1KXIEFFAooxYsrUPyPI76bM9Sotvm
7rpCtYi0GdIDIMsYLqV258FMx195i8TCR1LWzIoADIsTurEG9ajCX7JNGFSuy6toeFASB1WvnLTJ
y/5LnA4O4ZXxI0aydy//N+XOX0Xwe4twbjeXWbvDQ5bwzYCbD7KevjTHn6os/9lP/NOCD7rCdoVk
8b3ueSxHZ3z3W0ueZ88jVq0lgTarnFtYrVC/4z8FFmzg9p5x6gzfiWZVfE0VooPOu1sW5yh4fFKw
g/scI+BfEtN+aANw92S80uzKEv1/8xsdO23DWmBe9AOL/LgRNoHDp0G5O5D+Rzzz/CUtmLqyrYhk
+5r9ydsO5VdoLcfAI+Ov9PkZ+wy3Ijk5HWJzDCn+hNIRaYQXNUb+KCt4UTa5f728BWb8zE8QiGz8
RJZxd5DFeJToAXu1MtlLiH3h+S2iZJZPKuyaqPYCDWdvt1OIyH7pFTos53FZGoL/gumvUfzAu7Ot
/aDd98J5XAukYNPaRCxRWE06yI3TD0Jrh9inoRwYZ86ZEYUlDmbpPdXBmH7Ma4+FWgLOH8ueQTQt
/QEbGl3iqvZ4Kx/zef1jNKhOzUX94RvyNqYzGYe0vzdmfQ+f1zVRb+yD954IyE0dvUfMMRtAoHIb
uDSxoJXvRYXKvqbTdTmHMJaCf7ELBNGOuoquvzGN7cgqSO9WllyDzkAi6swkw3n+eUxZLVV5vrMh
nhIPNfyIMbS50lUHtuPpbqUmiVhwHEbZrpu0Zv6eruumiQEKCR+ddMkkavETmv0Z0yVajbgpMVgQ
K7RjmLPJ0Thsxq5XR0OtFN12d5NN+oGvTUDW/2yKkOCF2r+Vsffcoa43TOeOjYAi0y2vXsKagk1y
uwfo/BrOvzHzZwwUbfYugGGtkg5QmCTWOCGWxNbifau5jgxUUaPTfhTp4l30spDataQsGpTcNVTD
GwOcwsQTceiJZY+cbmqj1FewRQP8nSIV6Ed9JVG3i02cymbPoCSI6PaKhzhdPoZgvDa1Ki8dDuA5
ARdQjuKcZBYWO9oud55ZMZUEoYtx2E9ZrzYY8h6nClKIqCHiznkIbaUePqeU5gkr86Yv/beeEewc
s+grFm6WYOLWnMON2dZf+p9mar66vX/rjPBC47UziH1LrHdkUJFwZuLDmEQosXfdfuul6nkeh3fT
tnZrarw2o1QPZWu/mscBeNOUIv0iJC4aihBHCZbbfBD3MKvm17g0duBHsBnYdb7vunSf4OKDJdN0
uDckCQGSzBtjtLAt53yB/tIShDTDGqMEtv2EuFeZ4Y7KlpsURAVi6yObIds6CxphwZxt0jFOs3yZ
LYqkBAnHzjWJDrLAlxzKgcR4qyBZuXXZEQ4Fk3Emx/pjM90dEUTGjmHK+oTY9+pjvNzHGZFbtv3i
sdaBNMe11sQ1aRdDepiZCJ8yyq5Kgw9YxdSSjaMqmpvpF0Qt0d6rpFwf7Hi+FHwmWy9QaGjS6sGp
1ZdaiF7wXIYwQzDDWkLGvIJrY26+A8HV7l2jgxMK6m4oC96z/ohy0Y+ycG13yc+4mH9MMYGoZNQZ
1ERguER/LrFsc8tdkjq4pgtGJBOB6EG/tVvX1zTXGak3NvHbWHtf5sDH4GXGBs88JigCcrcYvho5
5OQ1SHHqd0XRT4/Cekh7s0JT2n/NVoH/Np5LPItFf7HN5EYWxbAFI/IXPyHiMHP+k7a817RqTi7D
Q5nQIzutnJ4JbmxZgpL+ucS73CqP+exuZUOOLVBzbVaKt4XhKHwDJlvFhWwP6d9N1ztkVFxROmWo
6ppW4pK3MtSZ4w11QHay44ziG7PcyPzcYR7Gm/9iO3p0kxJuPo6XyQkOQznZOznj6Kf/cKOmLvNd
3vCV+UjY2dKtL3k8dAfRvU1rvUTm4sOgQAIFwuRqDstbWHlvOUYEQDfjQSxlJH2GRqVcOtAUX2Fj
p0f5a1zEB/5JmN0u6zmVWfeyypFyLcxFwkz8SoPSwuvXNbupYQWFp9twZ9KxZtLevG8oAI96U71h
niPlF5HwrgtIyRyTAWFxuJ7KTOxqNnNUWvXqfRX5vOzgZDfnvKzBFo2zq7XmVxSbtJe8T5AA6o+i
IFOjzv/UwA97lbDZEEtUhxSBM9fVwOxzR098aigX35fuOvSL/PRStM5mgW+/IDAa+4xZyHU7e82V
MfaDy3D9uIYvddg8O5M9PNiwCeOeb4CgdGwqiUPzGc4DTbIfHJuJx4myi5nz0jZf6Ps6wF72zuP0
OhlZeJicf3mQuxfzd01/Gpksnk5eixJCVDZ60gpnT52zqy3sdZ9A/31Iu4JSxvqXsZTTtoBXy4wZ
Hwj/Y3KnQ0Zi6JNlTNYT0zkLVQ/DYGfyPiooxds4oWhgZN6TM1qOCJG9DzPDmAp6ycSvsaQ1l5Ty
flbY6G6l/TyHjxmayh/cE3zfKL42UDs2C04PZiqBvUt8tqVF1iCVAtUO1e1QkDm9bQtmsLig6ZZC
DjL2yuumzJ33UX7GU9tcVhPz2zJPz1qmflAz/kfi/UqD5E3X10NayBVD+5TJVeyCnsjKjv5uU/TZ
D5+QbmOs3vq5ugEGwo+v4j2xZ/0u7RNUHWKE3ZFf+Qi6lzIInpZ46bYYLKlOy/sigqvs6p+jH5Rb
EQJe9gjtHIu53gnQKYYt5qO3aOBFi1h9wDeKE4/VVOyTMdn/HvIyijFSUoafPeinHAwAiZbVeJaz
hoC14Vu/4tSYEU15Y4X2SpTQDxrdGRAJeSBVjgKrmnd4xXzu1KjsWNdQCoXblhwEPPDWEbNWypvX
8WCbnHuLd1z8aj1VKV7K3PYYKk+cqZKt2Hb0m1+SC/9MwCUozhAPPJQJWp8aJyrGU4D+N6gqzUaZ
KRLhfj/01bFMu/ookE2cC8E8A2oChX1+shrjnIbjzRx4J5wV2/3SeeFziLutiMWvKpWI2mzH3/SV
5Fzmx439P97YNOow6YwhIr81RZGT+48hBVSwDh3DvxYHddDicUt5BZfQvdZ5e2r80IvQW3ASeDg1
uupvnGPXoJOezZ99ul7nap0Rp9y9aZGX3u/Hk4FdqGdztmXDJracbQiESzDCZJwdSwg4CwNcIn90
orIVefjKpMi9R/RxiBSYo3Gl0sDVrN157DblzGNZgfCQw0Q3NlK5rCzAljm/txCOGMLEb/bwZaH0
/o/ABtAPxMJs8KMhk12UuhQr7Mjhg/kd+Ga9068xrmRuSThWbv1dl4rEL0drfzTpe2FO1bHUPBnt
6J2qPn3sNM8aRRQo/t7sX8vQLvewU0FamDwvvWnYZ4lAIEFjeza7GfJQ3HGDjBmRnV168kIik9y2
O68TJAGjYzg3p+9u9oL2d9UyyLsDgXz/LeGoO2yy8WAfvWDuaA+BjX+LKbgJbi6S630YFGfh2EAO
wmw+84ZdGT0zXBnb12+chFxGrFrmEHnMLn1hDYc4ZgC+AToECcVbGKPHyen7y4kFXJWO32K5fVG9
2Z7Z3bhR5ZMf+R85FXGu8P7leGfY3e0Nzaw17J7UbBmbCKJXBcOcmR5KlBVIjuFNz1PcLgfkjM6S
YzDpArwioX41Kz5VsaTZFnUsI3ENPk/gwu8Rm97cKUGnY2a/ASkcleLlEIaXbcsUakm4DB0Wtz8Y
ors97Ahk1+Ko8ozB5ADjseBBHKrqPnEPY5nSopFG62oQx381JjS2OEjxn0g3jNZA5rskXn6uEppI
N/qvqzkB4qhQa2zJgXTJM2+ww1TVbliNT0B/E+uV+lngy4og7fo7Xtsrwi5C2VL7Ey28eWZPxC+d
ak5ZR/Zd2gyRm1DDhPaK/dUtKLzIBBX2vTDbYJe7ALJYFv7nl65Iz7xw82ENyuWsiuxD1N5LKpZH
Q2AHxCYu8Oidc4IuZ69mP+fEl4S/hd9mvpE3/bb6Xw7q5tO3GqgM3YPj5YKDy0PYa/9LDBlyzS5S
p3rh8y5zPuYgwNfbdu6uK12i2ejPN8QIjLslsDEnesiy0EK8O7blHDoOudCX9Sln7n6OizhAuBYQ
DY2iCH2ttWUmpbUyKdiu0rbdXQyMGa4Qj8SYwJ+wx/aLFvdHMGM6Xyr/ygWYgYmaFtJbk/UcNLlL
EFp3RxqlINj795B2wKMjqdR4YDgfb8uaqeaylBcmz9hBGTP2+BusFyIb3tfUbbaqMT7EMGPFhS+D
YePrWxnkU338R8u0MEQ9uHn4TONA8bR8gYNFbTeuxaFxp5sRhsmZyG2MRo+oseoNQ0wwaNTCSbJm
mzauZxgEyj3jvI5DPrd6xRzs8SZMXNGst6zICBlltqD49z0m7++3ysJJtVF2OuxaM72QNPrk8Gcj
N+ax/FY1ff+y9g0relzYM7rC0Xj2O4SbTMRN5JddtbeD5b20Qrmn6PihgCJsuHoIAvLSmDcQdDtg
p4MaKus8xaQYLOYDxzbCI/3V9gR7Y/7mSSHvPr+4S5JGZs5sfBaACgvegNRyBshtpL8pDw0pHnOU
k/qKAYh481bala6JP9BTXGM85keHM0nI6l7a/PdWgmuKzZXB9yeTv2GtuOdgg2zwrPD24siSgqFa
bhvHsdNPd+6ei4Qv2dRyujFN3KO90OwLlj9k6jAwS+JDh5SmWZzqFFJPMZibtyaJxJxNKOfOmQbo
9dP8hwE5974HwlNwoX+/gInDkWDYik2mwbA6w5eVSH3I2cXLZAGWZH09FI+T5YFAWOYQElJylwUL
1VCWCSCzvT/MJlmqA6+b26RV5BN4+v+Q4Pb/kYLaCj0Ez/9nAfV/74uvevga/mv42n/+m/+FhA7h
PnsuGncCSG1I5VgA/qd+OnT/Gwd0KITtolxGQI1y+X/pp8V/g0+F1pYLAMEsyub/rZ8my82y+LcJ
M/2fsWz/F9lrSJV0rPp/8WNYFn+c6ZgeFyySbU8Lxv+rGL/jtHZbe3JPHiXn1oFfCw1juKSZ9072
YnaabLgBSri/nZUHZCu+qR7gPeCuk/ejiR+0ey8BCJBBs0CE9j03mg9iAQoh3PXKTiI7OUwAdraT
ET2SlVGQXFFLzxSF8EZyTR6Rk/8j0SwSPEq7FDhJqyklI7gSIGLrNUqDfN4b5BRvSmvxCNTAKZmB
OmkL6xe4nlgTUPCDsZfSu+vRZz5WWQ61d+P/K6QjXoaMhacN1xh12a0Er1JqzkqtiSutZq/ks+kd
KtuGYODOjIuEiQQCfUSN1KU0wUlUn6cemEurqS6B5rtMHaQXCfKl0uyXXFNgCs2DGZ5ToUYIsnBi
AFforVwR4ig5L1mRn7Imxy3kGdtMMU9s7Hy+ec2NbNZmD9mG3HQTjKLtCq2cjedtMunthv831gyb
rm8+wsVmvafq+qLWC60JkecN22SyJePNoyWJqG+mcxvGNjbx4UqlQGJl7hz8fHlXlf3CDtKJauA6
oabszJq3s2jyjtAMnlX9i0HyjKB5yryII/pFk4jplKhV2SLerKpjMWXuRTCj89As3fwQ7c3KNk3R
mFNZWD9izQQaNR2Ia3IPA5uBKNygGIBQpUlCrmYKNcq7ekCG2IIdYNidZeN0+1YTTemc8XV/s4k0
pcisO0H0S7psIYq8tl4NyaPve4SbTZRgCTuuAI8awEconk40XZ9MxLJNB+X6McYpTKFHaD2eLVxS
4fBoJ905zAsXLx7gxhXMUmccQ01dGvKDD4QJtOfvHCjTBJxpHNF4wGqaNLUp9+ZPzTzelgjiVAWT
oDKtm5oSZLwttwbwJ7P3pn3Zs5sfQ+uP0WVv4cBKrcU6HzRnv6z4viz/y53zn27ATlMA6cHE3Hz5
mjtFei7aJM2igtToHyvwVJXmVNHsxBfibwpNsLI1y8rXVKsZvBVuur+r5l3ZmnzlgMBSRkvZt63K
siXRlMYz1+wSxXxNan5WET8ZeTLvwmr5yB37aFfisADcoqNGqqwZXD4wLsf462k21wCki20mYg+w
XTn4rvib41VCUGRj8Tyo4KVMpbN7b3Km3lRC/mYKBIqzkpSdSTz1GhIGQUIzwwxND6MLvzAv1nhZ
yGJx+rugx4YCEXB+tDQFtvPp5l6+k7EiLC8Ue6vtt6ggIP5pdlmH8VHV90YzzcSKj01O2XuKT6oW
YNNmXujULt9bgGgNYLQUQFpCKHnYjkzMd6qB2WbeG2BqFlC1nDcOKRt8UvsRJ3O+sT1Zb2tNYptB
sjmazWZjkDYC4yRL/9k1QtxUirzeKT+yppo2M8MJe4W+RZDSb1uz3xYgcGiZgh22vFdQqZLxKJYs
TYyrauD6pLhCCpDk28LI/Gc4rBwxFv4k2SndrhaXMwy6ABjdoKl0Lni6+GeHdCbFkCfOLvg6Z4Rj
xywNptno/YMJz8yynKmD70EbM1+IO+PFtc++7UNaY33JtN6llix5dSDnIRZBlqFpeiFYPcDrZ1tz
9mZAit8xRdwBPOYu/UYjNZdv9X8q6K/zzBKBl1KdEDhvchU71zwwar6bfogcHlBHztfEHgFtaAqg
rXmAviYD4rXEwiuhBSJ9Z7sKQJCBKX29Rxdr+L/c7Np7/R9s+aCICkZCmkHYaBphr7mEfGoon8t9
BbDQKSAXLgU1qUgYfFdxbhwDQFzWYOI2rvtzyqvC2DbJsGsY2cOIwg9OaQyEAVxe+afR4MRENeBB
gyc7Q2sEwd+M2OQEDOChaLSQFw2GCZcJFiPjMPQyGs+Y46Y0PZiVxnXR+EaHJJ8tCQC4byxx9iv0
dphYS1DxPBnN/IAI/poGACFXjYYMNCRy1rjIEW4kRkQQdRolCWKBdk6lyX7sqvfYq00uM0ij6QA9
IFYOYy2BnUMDKht6PrBn5d4GVMXwtkRgWzdcsRptGcK4lLAuMw29DKFfzhqDOcPDNDQYc54+EAUA
YwtMRguwM9NviKbGaXoarJkVt16DNjkMOJQ1fDPTFM6477eD4MQjyAFN0yFfNEgbwUdUOt570CTv
wF98gp7xiOdehQ4LcOcGEle7z5YApfn0WGosqNKAUKVRoXZSfLWZesubfn1fg+PghqxunQx8brGT
0EZrjR21NYB01ChSIY+BRpO6c3djHl+CEjsnDjRYF4qpgGaaaKxpDPKhR4N3LNoML4NiimCF76wT
3oDY7RPYqJkID6aLACho5UOfs/61poRPFmgVJiHgqinHLvST8iCZhghJnAs3kNyp7r1DEgFJF0hr
q3Gt7Wr4W1lUdLHAbYrlhf3sDQQGLzAHCflf5Edk0o2kMfbs0chjpq94Xirwuij6eSbVac2s8OLh
Lp8bOAe9yXhcI2YbWLOWhs7G0GczjaEdWNeNcGlbDajFo/GFSBrA06WOfSQmrfsvdFjAWgscjXR4
S5mftTBvTW2qnzUGd9JA3Akyrq0RudZl0MDcypudK5vlI+NWgULf2QYar5vB2cX3/Dccf1Qav9t7
TYt9qDimI9jBuQQ2Uah4B1znybtNCw9eYXWfQkN98V0dLI35ZcWiohz53WasZj79AqUgDxybW4a0
oQs0iVlIaU4fUiOEF1jC4hsq/OGb4yfmhQr4evDUUL1dymoBQzxjv/KK8BNOUbvvWKTz5havZGQw
fdS39pTEHXRTk36eH6Cvccf0uIz9ICCvGoWcwkQGgpPzb752hUz3ZvXX7oqByxDKHjTlGKoypOwm
Glpu0lojl5mQZCzkwTD75noK3PDZtoHzeSWVYOYuP5bM0TNdSCxYH8oNNi8DpSY0Nd4wRqejfcp7
RL7xZBEFj06YoQgU7bCbT6sGRucaHe2C5gg0TLpZV2omGBAnqsAJ2/5pdvjUi8XgEdU4agmXOpQA
qluNqh41tLrX+OoEFsAUhiHp5i0iZCf9QjKEmxHqNSkMj9xL887XQOzEZ7GMBmuG/Bf/sNkrrNOr
nBGQxoMyr6W/Iy0XfKoGbbuJ/eH5zI9r8FZBAJXou+YqkPAvClB3kIPsJh9mMHJkkXBMPCgfVSAe
WsfPNXwGib/ZESueUllAstJLzIl6CTy4qUHhsc6OSG+hBog7GlhYduYdpjSRnf39m6LtrWzf8MpE
HR9CP4wn1vY/hmlcTlbetgx4ka6ZjqCUUECGZOdHagrlsRy9AxIRm1YV7HmlAehoYcuTYF1YrB+l
RqRLDUu3NTbd1/x0OOqTBqpDkf6VrdPOljErbq1dngvGYHk5X5aJObzmFqMWl/+sgfl/Ug8N4cAc
yovyxc7tUl22uZSblJqxO/+UjXIe1T8E1l9LKlhHONfKFni0yiDfpJPz0QX1cSpGWJb5eG5LhhuQ
BveUiPhDm3A72puhB8iNSg5ijNb3ywkkoUrXu9/NrJiqPt87PnmHw/xayHaK5pYlije6UNjmAD4k
gQtMXgkGE35xHxqOd8/IX1ZfEv40onsKR0rwys6/MtO81RQr+jZETInMqwwRLwuSwuqT/yfwk51n
TuxdjJr3hCVzoEwEOvLSVH9W+I2IJlt/A47gQudqIhs7eTi7+qbu91kz/KZW+qTSq+eALRFTpV0o
gsgrTF8HE0PfmiXzv8TaILyKEW43zMgMT2xs0e2kYIHOYx0zot+YtC3IoJcHfAKn3JrEFS+3AGsV
/16FIq+CO2fya9IRcuIViDooUdlFVsz2HjtkKn2EpVikFiDqbE7Gm4uIFGV6wBGHLKZojEvBC3jq
HfsGlc7bJvn4I0jZuxUy/6wGtfFzo706K/kJ2KeQinq1xKymwFJvwueJFY2RhtNp9gkfSAL105wU
6+t+Re3q/MML/CI7jlJhXYMU5bIMJfEETbgrC/PGdNck7PXgxsMDwZm0MT0LY2WLE7TWhziLT4it
skPQOe+J37abblLNQWiyHnfoShcGgvki7Bt+d65C0yb4EaRP0pu4ksc1Sjzjt9MczJFSth6ku2OX
36IWHpK9S7Z2rz0XmfErV7CCmQVgBm644TyHmoRmB8mTj7CcvfDZhZ2dRuOSnoOSbNChA7lLUct9
bmkSCYXYtkgK0ja6atPVBflQFfNUrtN/QeA/poMPBDEND1CKZr09+Zm59g82feNL6Bt3syYEM2+P
JWQEAGpvPgCITZHFeDdo2VHHH+3u7raabArwi4M/FlGCVNA22y+rYK+IxiLco+IE8LnWUe5OLlls
xSsz2ocwC4lFmtxXIySwpO2XPfA4yM6vee5gtAC10k19s4eQQLpaBpC3gggaBt37sjA1Xxa0sEnm
/TIG743EKz522JhAnKM077n3KKMctjQpZhiUkiww2wa/VCEAmIhzgRghmobFIQvD3TuFpVh5/xxB
aG2bzJR7W32qLG0uDUdBVuOJzVP7JZjnbWm67atbHSTgxF0mBLYQ88lEiB1JfEDRxFbOG4sdI1Fw
4vnvOkl/5AE0G+Y819XAO8x9OVv/QqP/TCayvEZz7/ZrdwiYvGxsaDB2hZkytiYSbVjNGxgWRKpc
7pACQYgNemVNuFECrqhkQAP7qcalfLABM0Dozx+JsP0z1f9sFYYRieg6RHtCWoclw1MaQ4YKfxZu
Ha3ERGiZ6r4WpNSCk8fz3jz6WOKeY4NoLn8m1dB2+k1nka8+BVczm3d0b8auMmze0CC4l3EfH2EV
sdqiqww67BBqwWiwIIxoyvFhdD3kRRMzqgFdnB+Yr7bq/FPgrD8qf98YRQzDncOlia0rEBP7OFLx
iNzKI6lQavSM0klNaR9jXZckMX0TW/ar5RlQqQMQ4P0MnVCyCnV408T4jj6JECth/1ZNwt+AKwdQ
+EEFVA7TMKZXwVTLs5MraROv0uSIytDpmHLi3azylzntYJimjGW01vmlhNpEL7Zcx47R0IicgsfJ
tO/1mn0A4hruFguXTY62ZPUYaLNu9B3nA+HOlgSX8SVb09fVQTpvDxxgmdtuv1Nmh4nP+j9/+f37
vPoD6qthOz/mR1T2u7Yn+vD7F0sEB8E7d/j+HQzs5tyR13gIGMzb5qhXE+YpTusQBfxq7Jmr32SG
FgYw8WmoXOsUa5O3twQAtb7/UhFjMjJ7O6RWxklWTMfvZhKOSbgvk9nB4TPI51ShNe3Uv9ohfy61
RL8jZP5p8O33aeiTCFQfUg/aO0tq0Ssn8m9lPInUm34pVNRdGYqNHLwa/XBImM4Ec7LCJLRxspiV
1QS9iehlfp5J/5sIIVZAKwMLDyApLFI0R2u9syqgYZg4b/p13aQaNWK8oK1xEQ6oJyf2r4ZCzUU/
O0VZ0p7MEZciece0dObRGcblHhsNGL5hJ81yvBte95ujiNm7I65uUJ0LVX4KpR6bxFBRYwCsKxII
hZc+c98UPtrDikhu06RYlloe7TaodilrMdBxn5nF0V5NkoTKEv8Xy6d7iTYhGv32J9fDxTLHc5fn
A3LWdT0EnvcQt3AmhYENp2+tEMNd8FiM4mfY2h9o3O9dCxeOAvH3NIdYJ5pL1lQmy3xrOuQdCWMD
Plgeeo4Vwo6qDTRbHlrzaQrRey1SAyp8kBK8QnZt/Q/uzmM5ciRZ169y7ezRBi0Wd5NaUWtuYEVW
FbTWePrzRWRPJ4fTM2azPRswIBOECHi4/wJCUNVcOxOGElaaP8wAjuLyrrcUakYQPEmz9q8ZJHvK
cSgwZ1lyGIYOoAsVkAqyOtpjCSRUtEzhfW2DNDmSTriG132aJoUiVm+Wh0EUjShqd8CS/2FwrIuW
9PA1xCZylmIPLD9jzBGDFcWZMeuReVA+yyzVD/Yc3DQ8Sls5h5HVU5O5HxEEjmWFSCdK/WAC5Msh
XYVN1UUhBlYGinU2NVJkjtuz3zRC2WRlQPEZY/VqpFSBh9mjrE4MWVLWRgyjMW16KnFayojeQDQz
9psdjdqvWNb2E3Y3zhC62ygwtkGfvBfmfFfHhPxYiIIrFhNsXoBIX+Y1bpQa2+FenqKcTNKB+fw+
6/hBVca+YGTUGrGHu9yqhsl0QDKHIjxyuM6m9uuroNHjeRkJH2tGm9Ue5Wn5MhoIfFAjr3emsHqW
h9TgxlMhFo4L4reNBAQAnglZd6z4kVTJs638jy2nQzdNXgc5n4devXH06d4yug8PMjDQxH45wHPf
Wl299cMqgoPcjcNhnE3CKcZj4M04IwZjKCGYnsBVJe1WKXpOUpyp7EXkbFEb89IV46ZanJc8deqI
rxVfKz4xXXPwdNSg7d7cUW9pdzmMBdeh+0VAk7AR0D1KmyblYeFFBScBGLN0hKewmW8QOL2nUpEf
+snchSXaCMRg9AmZ55W7MIY8Jtxlp2xUtobd1ANCeOpRjXzzqNWAEgEcDLiLo/WhBnA22tqxV/BI
URG7mF7NQQ1AEB05Og50MRyhTWEpBjxEAAw2ZhjqkuTiVO5EhCH73yTUER7Jm2uQZ+IWwngzK49o
NAkrmANMZEtO5BOnRsrvWUUoBXVJHjMdCLiP6Nvu/KqIkqJs6fZEhyls0VEfLg6dLGnGorP32Bmd
PMAgpajAFpGBVEGTA78F6n5AXdvExLGcQPOPpQVbtNMP2Dhdu2QKNurU9Qc5MWD2ri2sqRaOKOCj
x+7yzBsYQsdeTd7IbwLy3fQ27XyIGkJ1BlfFsktBMo5xdASrUK60llHPxey7FM+znA0jpd61QbtS
aqFhY0lwhPCDl6bws3g0Pju74yurdYVxCMrROHT2E+Q/tBKELKK0BZMt+OxrV1c+ld5iKGhHH5Tx
pxNDPczezLZZWEFcbwN1fsIowEHKM7uZFFidqphUUbjpFB3VtyZ8Vi2GdKM7/bkOcM0WdIG7hyVs
nVJf7xezokIqZMCUkZGAW0imC7jfVm6Al0hz1G3k58Q6LRtOuCj9HsyWPqNStmY9TFsQeu1CH4Ie
2nNWI7PIi4aaVZ5d96ax66Gv7xqyoVpfF3RQvhVeVVCzF5BXvPWQiP+qAJuc9g/kFsjg1gRJujhp
tabGVSqQcjMCjatwZFiKwl2/VMz5w5vg3cRGd2od89g3+Q4TuiucmUhf5BoQ2el30WnhydYbckgk
3EDLTMk+qhH1pui8iVtGz8MwmRPUT127osvUr3ro+CvU+UE3JOkpTKp512FlsdR7dKwZYi0cV3mr
AtBIHfgMpciOLnrdoHdrH/DwaN3BZcYEZczekYZIV5aavnYVzqlWycOA5u4nfIVb6AVkHZo+3nYV
MbZ6itxyXod2dNIsvTx2HnqyOiCnFYifmOFJiH6yMdURUgZGdrxMnFG3F2jTayCST3rv2CiweXck
blUUbqYqPWbatERRpSUGCbA6QcEAbFGxglSiH9wGpJNsUd9fA4CydyoUmKMBhOU8cVySnJ5FcNY5
v8bJiVahhTqkByQCvSr9oJm4mMpWJWZl67IibEr9MPo5LGEqptBc2UQNTaK/0sLF7K8DyKPIjU0t
em7Ir28qVbGBV+j2QS9inH5kE6UGrEVgRqWKNRwQTJdLL5N6KNB/Fzuhz0dq0sqSpdYbhGijc8jb
Fmn3WXxJyJNDx1Ldw6jC0kKxBpM5dK+ICKeGh3Oo1ADVofaD5IrJAbQEDMvWG/wQxjBvDEa3az4F
3Be6x8BQDiofTmGTuBgmus1MQWu2SgdbeAUPR22CgRUP46rJCCY1f8B/i36thdMPzwHeh2Fpn1aI
Qr7dvERt+ovsCnJH7asB1XxpuO2mK5rHKGGMm7jey5AIJI0BKZK3inRrd5374c+0NH3UB9NwaQwl
pTeMzZrMljnMg5Gk79pwFU8DeQwyaT1g5ZWip5+jigi8wSVL6+bTc4TWd4uwpPEYe68mKEzwgaim
t+b0xCcbhpjX6stpINNV1A+OS+EL/SAyJy3j7MwB8GtuqzB6DFWQgSQz0KFErXcsspe0wc/TgFqX
Gx0fWXo84L2LpoHh3lqk2/L4FqUrnN5CUWELH/vsPUKVlX7txpgUFKjU7KbQUQUoM//Jb8XLXqzB
aa7pB8u9lqP46FUECyhdaDF8t9rJoWiR1tZq8LK+D0BLT9ujSMuKqB8F8d8QpCl+OTu7im+NybRW
usOndE7bD74MAOR1lMLHA3X827HAWyQOX6uJGpuXPrYUTnmwKGfZaJvlj7Xjhwsf5iYCqoILOVD+
90Z7wdAB0X48JmcO1pNdzEc4rUWL8EdZkDEGZVqv1cY8OnSKOKFYOkCYuZyus0SnsP/YtFG96g39
FqgurkbIkdYMcJd6BQlDndWryvffWsijcVStiwpopTtyfaIfAhfpZFhE5tV1WlDNUW4VvTz41EkQ
eLqr/FWLYOai9dER1TykRp19OILHc3K0e7BkD/voB8ANGAjrrjR6vmh30GRQO4Dy4xUQCJBqhC1X
L5UJSC/CREO3Ihux6tx+q5HyK2JlYXolTo76iURgwVBVvULwF5EAwk8DDZskO+HJZ+rjdfpb0ftd
BN7Tt+rPsZyv3DxdJUOAY2vwXNvag2ZjTmv9rI3rJAMjTf7vYRxIrlFA3lcoch8nxR5XQqFSkK61
I2+7dpQtOelgSx4nhBo50/i9nDXBmyZkS8w53ABCeNEt9MVjbITJ9IchlfVwAREDe4k8qHjHAWW5
TXyHgq/nEr2NE3R4Nee1t2tvEMEZ803j4C9QEHUPOlphydgJsyYqyYNZMYaj58VV2HgLiT1gz0w6
QyHqcGKcSa6CmwlCrz7UYqKHKEuH5RTzdjb1OsJRs4MTLkXmuqCoCXQZx0Z27pJQIEyQE8dx7pps
Br0nPUEluApuejkvm/HDnlUAglJAWYw4kLzFiduZtmHpCzgBigWmT/wtsWLjTdxk6YGMa3nQxGSU
EVoG6QjKJAmmrIqBnkQ5Jn+8K4iDT4vKRHLYyXmHE60eD4qtcuNLPpGgHCCZQzCmC4ZuDppfJw8G
kWwQ9A8Q8sMhEJOMIc9BfTdEvN3OyoOb85/kivjkyY1q7Nh3SGwsQz3mUgtRNAZrANZkc8QUaz/W
ay1J/XXjBi/60PLvZFENAA6jLLxcz9EjxSATbDbjIsdAqDog2NO7jFS8iFCNBr213iwYz1zmc83a
q0PQbr12oNp7+XkpO0dhj0o3fYvKA4CXlbu0K6Q/PAUHVblMtuQEdN+p4NUnPkKijFDF2Y1OCLpy
fjPMpmXkmj+Dmo6OfAs0UnAkmaSwYY70Pd4x3avaoMNooJyGhz0BZqd2B1KBHRYHBiwzvDRXja3x
NRITvDAPSBeNWwmmkxMrdNauj1NvK//DZkaPJyXkIRMQ60A7gX8qWoybQ2k8pQrdIsyPER6XU6Aq
X6v0012v8AAQazP2YriBbNu6aehRabIwFaqIsMQfJATt/6pKqU7+7D+qlF4XdRv+v9WPpGh/fAXa
/bnjn0g7D8ycjU6poxPygGSz0Rz9E2mnqeYfqmm7nqqj9ssf9H7/RNqZ3h+IlNoeq1XEn1QHEdOm
6Nrw//+Paf3hGUDjHHbDR4TE7v/8F0g7zTGcf0Lama7nmIYDHp0ztFxTM77J3lL4Lht7dPQTQZzI
LchJ2kYMfFsDNTrV0be6GPBIcPkZY3+ZlwtbNchEdQbjXDEUmmoDwoBVH3qRnStmj7FvWvtQsQay
0BZD8XmdFildjiMydzUSmZsxVG7IsOYHOQFirmYYtPXePpmWhlD0C+oGmoXsDOW8pftHgvtw2wUZ
aHk6a/qz+xxMEVW/7Dkt3PdwMu7VAAeFvL8e8dY5EKGv7Yl+wO9vEjCskIAwM4Kn8tQE8yPavd0J
cRbM0FBWTWB121NCqS904TsHbo7un3s3ROB1/RBS1Sw0tsiFVd6EWTp3by00eVqNwmgwYSBfZACg
4JxS+aCP123ntjRsqm7UwqrgblLbl9SibAi7FTIr1LHenTGsQsxhqyBjsEA+71Tl5Lpxk/3NFzGr
yfiQRyhY4GoLVPiuPHBGJNOvzNZS1spsvVTZdGMBiNeM6N0qbdgwQ3aXoyiX66iVz+q9rQJ2c7t3
ZI+ChWHqFFGDYZGN8bwVBwTu8TJa4cGkAjHxsaCvRx4+GQjHAGLBE49KDwz+CO63YFAogE8KaiN+
odUQZYiJjVPY5u9lwFUdnSBbQogRALMZ3Gb9hlfdI9ShB62qiQ4dPGa1Z6oJeDgN8c7L7CtP87nu
MXFpdYf7JQM4AmSzX85jeRyGmmpHUP2sWgNTFiP/6ZqLsUA2JZ3xIbNzJNqHz2FoPl2D/Dm+kShu
bUNg3YChD35jIdEI8kUpNwb5/ZUHpT5xoCOq5rho4I0iLGT568KsfuuoNVE9Jq8ZdhRpgjvPIXZs
NaTQuFtp+Zj1BAptPvFlD63fpHSWjLuPeCZVlP+oxtvoPUAmm48AMaBTa1xLp+PBq8P3aKhAJzhU
Z2odpRSnWERgfSgheh8lHq0wvSEc5q+DamDkVUZwSoW4B+CQB+0FuVzo71rmMXKyN/A7TgZoafE8
lUAzCtW9C7SpWaQq5Rh9xqkj3eeDcoOmy6rPbPgW9o3eTw2MdgtjmUhB3Q8hhCaZfs4agRsCIGAG
4psOGMO2TRhUdhZ7atkdTmpYhqrJc635L0buXVO9UJYgZSlJYUUzkOxeKKX+02zVWwVb4RaiepWQ
fCzdeIcsQ7I0sWUVSuobtyyfrMH+yfiHMm6GADy4ukVYpw+uas4bnPJwVR5vDNclsB5g7oLNPQip
rKrCt6xrzNvc8Sk/4opopRWjIiju4NuXHfofRmMu1cnYajogLrd9HJIBR00vW5s5T7KtY1EGv/q5
bAN3AYXBVupVWuAG3wLYrB+G3uUmA840A4B5E0jQGQOALrGh3lqII4zGEXzWMeyoLik3uHapSzcB
XZqW029+4C2LzFslBGYD3+fDzMa92mdrv6kfwOd/0AbJMdg7F8QIClic7546YrJhNHGKquA+9Fd9
tx36AnK6+H8aK+BG6S76NShLAFbLqqVlGUjshmhg5vFNo7lA+arfcavsAu869+rHtlbvvQDVu1bj
ne5j4xYIT1ozeorS5g6T5OfBRAUP8yVQi91+oLiwUIvhVgdQ53TblK8Ej1f83qOKSchs/25wSVsg
LVkuiD+Odqo+eDEPM/r/lMHb4ZdqXfvetCP2ukFD5RcC0wgLpsN9a9QhJ9k+aoUBlHJCptKb83Ad
NjAP0TfmvfIRCOw/G6O4V8seFRxOEobctalDhmkVb8t/vnId8zaE5T3EA7p9XfZDGesnDUfrXjef
ihRBXXN2kfijbpeTGUnVe5+PgNNPvzU9fxxQKzKj+PcY5EdECjaMmLDaC/iatK1pUwFFjEeUKbpW
1BsX4HrWenEN+oHCP7iXpsufVA6vu04MSQPRtMRQd+jsrWu/gwyx9D7tmL6iC29j1/qcJxN+behy
kAhRV+hCayun/5vnHAEBwNggsY5BSjIrNl/8SP3lANoCi4AQ7gwgITSdk4/TjjcOR2cCrtNn823k
E9fiZ26aoKWhKS5VtFl6PcVsBZvn4F71k5SC5Mkw9mOS3YLLLrhmBJtdaa3rzjtEqLDqrbZN0/wu
7dNfQWxcIQuG1FE//nCNUcUZpbgVA9lIvF2I+2wMxSDPFYa/EIRZ9wM0Db9lMEwGlfFJujKUd7tB
CiZpvF0FmqINKK0mCX6IxCtIqPifjBDwQNSQd8vnj5Yh3zhG94FLwqpnANB2lbGLwA0sGkd9zf3W
3VgGQznFnfZjhbUF4uB7vapPIwIyoFZWyHQsLYdOPof8Cn59q1rzvQYfbFGhuFj41ZJ8AMdNzCsV
fAe4koShvb0rB21TWc7LOOIoIp52pJI01J18YxXE0yYY9bdgIA8WNMZHZtR3PSpVQRRvvew1D9Wd
M42/vLFdK5Ci0sF4KjXrIR+Bujlj9xY7fgsjjPh8xtO0QzyLZPo9RaxQdA24Se+0xkXieYTJXOj3
jEuProfopZYtEIBNNl5t3yL2gP8WG7n5o1d5m6ZMfpiDDpY0ip/LmQdRBRdQ2tmxURB5cBCoQYjT
IjXp4LyZi6B9ViniWjw3PSiJ2kf7qpvxPHHT6hUyIaUbi+WlypOL0Q6CiJEO8Bn/bXS86FRIMefp
zi7NA6Y4hx5VLeSg5idvzI71gD5XDDZC66N9PNs/QXltbadKEdlWPjwT2n9pCRMMbz8kxhWADHvR
VOl7O1hg6EscgxsD6ZIB0W+A+pshqNKt6eX6MQIW1XXQ2Moof7RLXnE7q34YZvyYT3Q5dV39MqYm
ob7+ZCSqt45LcMZ5mp6gaeInBz5mVI2noud1DUv32SHlWbpPEfDKpeH4L0kCXdYK6zfdTW/Q7itX
QRHf25n/K0fRe614hE+Id+Lx8mK38OVwIsHDHRkvZUBdPBs/jBLTRz3A6dr4mAELm0P6qJEZXDhv
MuNNLEAtGL0LesTMbB4Bh4qhuPqioDTGeI4nwVeDTd+wi1q4L2NZkMjVnAXjbXRfWkpNGHMicEZl
CPFzAHP9g+aWn5Z3a3jq+2C5PxtYEyCHhhOKR/rCM+OrCcKTXhRPvhcKISv1tnFKdRHPCRS/sF7o
rQ3wYTBXSjLqi9ENblAN6EzEUNSI+CgJ3lIjwfkOMYtkvg6NGCGp+Frz1SuMtJBuzNSjAWi8bUAh
zIiAkzJHKSMcn6fcE9Y01cPsGu+5Yh8LyyK3lKYPICVxAON/bEa/WEYKkO7hFiDCi1WgHZAn4dGq
DPpdSud0f2j0A3rRQ+CM6PzUXtwI2/ZXK57BRLTlrU9gzb9COWuy0WQaYj5CYXBTWPpAvWzrQbNN
k5+5pkF4nckwOHy03OkzJoGgBo4iMoPpxp0YNzfWkYhcAfGzYAi9Ee95NfiPkIwR7mxVbEXD6Er1
EO+YQwu9zP6uMCCjxQ0dHFl9iukAUFD94wfgOwO68n+ATn+kbEKYkgNPRR+Rz1lTvCRagUpPhbaA
eR+jp7FI0/DH6A6vTtj/nLr2lz7bKyLtj8hDF7tUuVahH993CmZwaYdkggc32AQHAUfwXtOz7WQN
J632QVDhXDoF9Tt0W5e4Q+DXYP8vyyaOd3HkvGJhf/Sr6nfY8omdtPR90IGyae4O83LgMnpyh20v
zqS1+xm2Ci7c+XClqQlEnt5BrcX+aHG2RLGmw4tTfPBAeA+/ig6B/mCoUauzs71rK/oW8CSf/+7B
LNwPI/ZRMAVSQYcLjxyoFWnTRDWJ/7sGkrc7ftLh3BskgD3/bigpDUBKyNt47RchmpBRDNM/qe6G
OPeWuObUu5D0uxU/jWb+OAUBn/8litHpEu2mgMEGlsehqvC8oN9AQLCpOwt+jTWiFTJDweh0PG+c
m8FH6BVQARIjaONVCMy0jU2dGXKj3p2qYsAlaAgxToIwjGWpq3qfZjDdN0Zq7equuiXr/ayW7ptf
xiclRq7LV3nBXAS87BysdGPz8A64wCj6vo94p9rE/jk1GjKh7rYeO+KBOTqFOT1U5T0jQxpsisaN
Yf7iXIew7U1tRMuk1Z4TMkO2i1az34+Lfsh2sZMdR/8RwwKsAoQbbwcydbBjPoAR7FolugJ+Em4i
Awk4oxh3xkQfhQCAu/Df/EEDiAp3SwvQMg4fFRXKf+5ACmom1z/YSMAMmQNa0XkyzPDZ9ftlMTjX
Jdc1KIUkSvqr09WtVvUnBChMvf8VIeobzANm5NZHF9rPgUm8TS2F8fetWTq/qwQ9YZdEtBOV25Ek
I6qeNliVwlpq1ifqJXtNG091dAOHuIW7XWzdwiMr6m81o9tVOsHCmKXwdoepAEOWA/IsysemApQQ
IwORCHUAT61qFA/SHxlEFl7OUWHEF76F9Y2ZNBSeSz7znhKe2ii512f8Ur0p/BW75gYstcV3T7fX
n92goeCLDDkVeBMNKUQC5AS9YtIMskllEBy/rUVrOYtwOklTnvVxzqZsl6MgCfWcwqDw5pBVeS+4
CaNq2Ld5D8G9LH/K/QC1wyNHenhF8eQfxy7Ez+e+F68tRBvPvyeXjaUOwkUZ4Yr1XXk+J1ckPfpe
Q+lpREF1rer1D4k4+Au81GFIgA23LVg6FVUnd64wFZ5Ct1krEf8aQm+kFEI1eO+HEtKFNBUBspZh
/dA8IJ+RH+zEhQnWj5v5nIwB4bC3BtwMRYImFfoBLeT9VfPXf5uL/8uy8GOTqINW5GJkq4Q+mtAn
UiHxUD8/IE3m7wweWk/gJTzL9DC1kE0xKTB5XCXKFjCdcNAakj8xWVh2mvNa/ofnptzbkaAtibk4
N0V13M7taCd/b2waSJSNCOteMBA+yCt3vkoRrLLCStHwEfdaXpWk5ZvftIioymXy+ss9ZEsuOz8O
cl5OjNRLifXDXQV2rx26MxzjjMKQl+byNMhHAtYEo08vnbFK5VLIkwTEwvVpAxRv9ZZ0x2RVH+3Y
rF04U+fra+ZOj+K3aWwyz7d46kiB5GjZGyGmBcW8asGuSICAKRJdWWw72zlAmAaiBheeMdAORncH
fDrJi3/54S/nIJuO8IjU0D84b3m+exE8GywBDbybxcMh8SFdjZ2H3SCOd5+mCRLg4rEcJbDuy1uD
/jM+jfLifb+CKHleF4CClbnZGGGuzevYDd+VDruQyxXmFTlQicv5xv3jASrU/jarh34jzwUhjpuU
qsamVC1QtU3Giz7oykZeYHkcuads/dtlXif03fjcrOST0OOqCSXdJ//Dw6GDRdqZyA9cHh+xgS3g
X6FJWFwG004+wThqAOqk0DF3eGk7pKV8V7xp//Z37SIFmQjm0UOWeiF/W/6kPNs5vkK0gRqEUdj1
/vwkiasvnyQ5e1lWOOZa9EiWPsODcKphE2K26khfUbm9nFze1i+P6Lkp18+kQXeeyIOIi33epQ2t
rfLc4qB+vqt5FTRbPaj3lzf88izLZXI2EE+hil4rBQ0ukxNt5DpTPuxyi8v+3x9BOS/vmmyd95Hz
5+a39XL227LzY1tWNkV/uarIiKKgvuyDkjI1nDMNNjkaqRAg5P+pexaqbDoql6jTxihZulbDaEg8
04OtO2vbuUEK986JE9KV7klPCQMBVLRDgni9sRtwO5VoJnKNd3l2LJoR0yUPHioIbrXeGaJWXSlo
JE/4RslJ4RUtVb4aCJWcB/JIBaVU4VOBVmyJxhD1cPMeuKFdsUZu//fN3PXLzeDqD0laIsllP05m
HB4HMfGjga+AnPd1G7qBbOIBUO+iGnUIY8RsCvx0cJQrgoAPhe12Gzujh87EZ0lOPPHZuMxelo3G
yCWWq89NucqVj/1l+/+w/nLkaHSKnVnDHT9ZYz1vLrt/Ody56YjT+bL0/NNfFlxO8HKUv1t2+XW5
drSt99yvsbYyGmv9beVl//PP6eLh+Hb4GRbOpozap/PhLhfn23ZfTvVymJYUGCVjxlKXn4p5uADT
voXo5hM0oiJ0+NIcI6zT9GyCQoUamfpX+UW6vMmJXCZbsi4jZ5sx2XS+qmyhClAW9YToTyWwanIy
yYUUqEk5jgGuFfIzEgpcIydD53+Zh4VhL0lUEYTKfj+XYYyYINRNvyfFlry6rDeFod3JyoyV/eWJ
rPKBW1vS4VpGEXNMTkMIFskN3YGC6niu6VQyhGgxhNmZibtmvExFCGW2UF3Lgk4g9EPUTkEeJLd3
snZ9LmNLWRI5L7VJ5CwV+veM2sFalrR1AXCVLYAgW9hJNZlKKNaRim5twNAG8EiuIqSAFMpKWke5
wg9NCuPI1rdlda1C5YqFHBOSbriJUcWXE/zRKFfLZbE6In+IbtJsnmv9iBeZ27AilhT3U1b3ZUsK
Xl2WRYPOM2BBgpmmON83NdV5Qi6wt2hbCzyvuP9y3q71Z78ooDmKeyurbZHE1co7fKm+TRgBLhld
kzEWcV0lJrIl7/S3ZYaIHxn7fMYyKD5X4M5teaP7nJxa60LaErezFZNLRY4aNMHueV7Gl6COw7yt
drIYF6kF0F3ZhHEegP8VVfokqn71UVmu5R00lR603OWOyoVxXpCbJVbtFJUrMKMOAa/I3MuyPUKu
wFx67HjPZXyUOFD2zNIn6aeW9m0xHMsCiOVkv32r0f9d3V4uIwOzU6JGgxuAws4kELxy0oK5IiuJ
fsdl2YRN+SEOyC57wuSvDrC7maMPI/DKPTlIaz00/aulzbyD8j6h1gRWQTY7uhBfD8KN1jQ865c7
IW/M5e6ENXp3cFmRkhChymXiiM7pMivfTAhzxTqZkl/yNsgb9He3SppvD4WO2ZjApYiYsrQRsS9R
VpBv2vkWyTfPjXtrmcOpPMMvepFRn5xpl/g5hq0SGSGi8z3MPXTKKaVB0S4/0UKAkiyuXaABl0hd
GwqWnD83ESjsl2rI+FleQlVcx/P1Fi05q5kIV2ngIOTbEsUIUzYJ2HDRQco3xkMLCH1I8UKd36XC
jlAsJ39WwqtZ2pk7Lg3u/lKaAIZAHVEbcXxGRXoCIX1Yn8Eucq1EwKAVpaztuXyWz5YUgsJmozpc
ZmVLLrMUqIYDAYR80iRURBEAmv/TiAjUABD8+U+qQxFQk3/CQpx3+RMKoamgGkxVM0E7mOBZTeAV
/4BCaOYfKNjYKno/ukBCGH9BIQwHKISr2ljymo5mOx74hT+hEIb2BzUwUjeOAWkGMZr/CglhG998
j1XPtRwDjU1XV+EDm8Y3/+WschhvJvZwcg10ByOJFBeTcUzmgxbp80Gfx2KZIydMQkIAgyqwTrLn
ObfEbDSnL3lrB5uhTUg5TwPOnpTJ+oNsYeydMcT5s3cVHal8jeVEgr/ky+tcPrJKlXRkQcO9OtL5
BcWET1cfUH8S/YOaa0H9quqIAYetv7n0LbJ17npkM5MYjN7MSPowwJD9h+w6Qkk4OHfuVkUGO9AU
3LAE3ENOACeOyFEKool5aeqp9xklerP+okF41hqUW8ZZPgEYTeJpFfcdAAs9hsorr5g7UbYVXlqx
7DPksvPqoaLYwQCUikEGZwCRfmghSI8fLrOkWSkd5UoYHyoyhQUEsnxOLBWyOc1gmImyZVNOFBQB
QXRVJoL7eacC5iQUL0Ra4zJB5ZqvWiDDk0TcDWvGjUjLgEx0GgFVKD6/Th+TZHEbEWtZgY12slws
N7hsNfDJtgZDWc/geDZTVd1PAktoCGyhbGl/taLOAOn8bTWoBB/BFYMkjjJqj75AJyZtSccqN5Tz
ei8u5JdVl6N/OWZuiO54aivUY6dMW337dVAo/zioPCV5jPMvyeblPOWOWbnFBBGApZLokI1c7dxS
zBaWr5VmBqh9mnK1nFRz+u5iqLi+LJKtTBxAtqxKmXZ5EZ+3uCy/7IDKbobM3jZTNBB/uVC/awIB
ATy35eLLxBHPynm9XPi3818OJZtk9uINrhGPl11k63yc74f48rv/0oyxF84QmPz+C1+OlAryi9br
zvLL3l/W/4eT/7LDl+blpL/s+rfr5ZbfT+37lpFINZopiBQicYrevP6Xx1u2/u2y83vxfXVEFgr5
lH86jlLwMslXZ6LuDv9AvGGXSdngewmMSYRTZj3aW50u7bLPZcNvh5Ur7PkujEprL2l4kkIqW5qg
H11mvy0rJFRWKvf+S1NuKlfJlpzIA8lDXmYtGdXK+UweTjYtiVr9z78uN5QT+TMWtSalGyhmCZQr
Bgh2/yqbfRz26hopCm2rDs5W8t5sMWiY5KAhFhGTXCgnbqqjSX1eJbeSS9tosGCsz1XDsCYeVmar
xP1RrgJPbM8PsqlaQVbcfDmMbiNDAnIuWZ3JgedjKUCzMVmtI3+DTLW1mlLtCpI3cpz2+BHV5ps/
I0KUgQlDNFxfjnX3kaSUSusWbZI+/TkN2IyhFAO/uiFCLCGTDG50LNMCP6ZRCDTFC6pkhhMg7kcG
KucThJCShktPXTnrL2d5/jcm4EXAZutwfcmnyZzQtxzbt2WX/O55tzMRj2/Av50959n/+8MYrtVt
TSTF5JG9c1JPfG3OTblUng1gPpLp8gdkEv/vziRTI8oIU7H9ejborW5Kssjfc/UydXZJ1Mm83fdt
Lqvl1t9ye+cU3GUbufrbYc8ZcLnwcoj/7me+/erlMPKXkcd7yxLGMZNH1CUx+rr4msqWXCZn+YLf
arE6kVjmyyuX92EDWO9LU66K5XdV7vPtiHI2k19Iufq8pdxpFgeVrfP6y/z5mKGprDCVgsGsgZty
CuUa2hcOfeo7Fa3sGM7ZqRhUBA2QcIZbDKukUbFkNIhIN4jOrQo3URErMLplatolxuDlR4Ln98qd
kDDj+4y7VuiMC0Zw3rbOslPjecWuB9/jlSpCPYn7bphoX5TRIWnebcVFJ6nM9qjl6MvCB2tiOvco
lCAMpGKVqjSkAWYhD0WEgfQ3xuHBfEtmCC7L6CJaDaEkjapHFdPqLaLJr2mkfMKOiraTBruvmK3r
YKBsHMMXD6yXxsu9LRoX3toanKWVhFuzE+RKMCp9ikOa3U7rpkJczy8okACEM7BwxfxlAPqEqVZJ
uaQf02GTO+auTKpbX4l+J8jQYyxfgHaw7RNDBEg5gwfWJEl+TCnoI8tN8mNERL5ybRhPuvqSGcmI
TnCJZXJD4blqV3BYH3osi/dWtfHCGn/SovLWmYdPo9kiFNcP0b2tzcrKhgi++NHneIuEHaJSk6Jq
G5Pi9Ska5tcijX447WysNWRVmocuKG8rk9JktYPGnq1LR/RzVril2NZhrNxjxxypycpy4bJ3Pqqf
zoxG4p1pp7vK7uqDrtcIcAuLCjQR3osBeL4LcJ9u0UdaNDTudOMn1prGIcPC5SkFlujiB3OftfYJ
w+83y/JH6Dn+opvuQD8fYviFcTn+LjELRjUYFXmrrDruRdluNAjIiAGDkPDzMNq3E2uTqb7KJ3jx
LZ1qpRr5xoR3jnsWVasMPrNTeZ+xVoQLvdHdE6q/K8+m4Gl5RbQPHf2tD++QZMuADEVw2U3IZyVW
g6BKtmYAL9pYQr8h9keFBwsZ/i17Hvbj4L7BMIlvqIPiBP7qPqhj12/R06Hq3Si/FFzjK8ww0lB9
Lry5wAm1hnIFgQyc1S3SAMsih1UFDQe2HvJEFkYfGi6HfRliEoF/4rIl5bjIqbKRYG32VQwfK0KG
fFW5tbMKq57aUIQJtY9urJWRuPLatyDpfpf5NGKj05IuT256tYXIDJbkxtKOUKF6pLnBA7WIqwZA
MzyIfGP5U7EDfzN4SMxnQgynUKmtd9oBU+zfeWXeWp2vbcqSx0E4KDRrE+vtrZfcgllDnKTWydA3
aPagQZChbFt6iAdG0aop+ERjOxYsTBtVN3TDeXlm7b6cEXQ1NZvj+BHssOGtncc7u0WwookwtOww
l5R7TNB0VqGKRWuBXIoflG+ule4igMjgWhFaUl+Q3alXiJ4vwJPc4QufLcomxStYCwdkPhEaUrvs
1tNNBKAm7ajj6YK5K4M1M9A+RyQS1yR+QDsHU3k75vaeDM20q1O03UjJAHj7X+7OZLltZd3Sr1JR
48IJ9AkMakISbERKolrLniAky0bfI9Hk09cHeJ/tffa9dSLO9E5ggq0pAonM/1/rW7l8qDmrsKQW
A1f7CkGckRTXOeGXsC2gOsXsvahx4Bre6tjOZNjvhRUZh8axn005NZcm7Z9a6pTEAt4UKkkBZ7f1
vDUqrNCk6m0gbHe3uDwLlNeHycqvE6IzfiR7BvbtvMSaLPetmo/DiGV8shXMKhIsYXCAwsZ2qdLh
3W5xuk4jwhz8NQojPNgdRI9QWdrAWdKcyW0igRDyFgfqCzUuAdPKsi/hEmXjz98sJiOu1ZWMp8jF
NK9idGt5gwRAZRABrOnsZm94ZyBVzQmb7UY6w252GBIcQpi3scy/EMuGqVMihON/tsMzdIsHHHrG
QN6HTld/o3A6E5I9vfU9aWhOOh5rftyNOSDMHNCzVTFhluroptNTWDbXLqydg9f7MBIasa/pvO96
zdKQx/fPuCw5KMIlblnL40NvWU8Y6uydSvxTmXhlwFA4X0eMYpBLtEW3RwktzrN9D0t+U1c2WCNB
Ljkog31VKHgZfdA0012Il6FAD0w4H7bnAud7RWLvbi7Nx0bUr5x94E9bCYPX17Ensdf74b4abdaj
GY6zSEXn1GwOU9uZG30uCVIuopeE0/QgrXejMiYKKPgtjQaRfJuopyn00RENkCLnPl7yTAQoZ5cA
XePZkPTJe3+46M43Pw/LQ41gx+9tDCFhTp5wWzxZxPFsQMFEW63MAHyBOHT93nmCszwMHsiIe7dp
tPPICcaZBls/TeYN1pltMxN+1hX+GWky+ghBvljkPgxqImuj5pwcw67blA0yocm5epI884kAkkZw
7I0Ab0hpyE5Z/wXcML4wATSd4a7vF5YRTg5yq1Gc+f6+Apy6cdw629mZ1R56yJABM2nsCRADzbm7
gnMM5tROH7LIgTlJ4K2aZxuKCspxTjxIFkLfjo1HQEqSwgg7VIrwJjngXJTCJiA7fFUkkG7tyX+d
TV0FNrR6xGj5tp/D95bMwIFK6W5c2hpl5v4o2pyI6wkiMGdKeaT1uEiIzKdySpaoz6QNcgE+AFmf
3SAo7yff2Pdxk5HBlACkcs2vjSeNrd8iVsJx3mzaWvfIXUG1ASz0KxW14qQGZkRgM/fQ1l4mYlld
o3gpFYlDPWi6POIXJgIZe4CvLo1n96zWu+cSrtBGWgrzoRXfZR4xOcPsZJvGSNAmecit1UgAAxL5
9lHvcaRijd+LlKZtxbkhMmheDCT9rh/eQfWiWCItiVTWqyVIW2SB53BA6zdN1kOxo15B6MN8TKSd
Hbo0eQ2LFDtlqt0JaX/YiGtiQ0U3uhcvRwacDFOHVj27OMc0NK8JYn53voTLX7o2hjtMgCyWaBBv
R/LO634MSoR6WP2Tz9ogiIoGLt68hEyxXrfhC1c19m3N18AU1AeZls8eBSLJeIwh0N/HHQ7wMsVj
FDqmDOyxvEMeSpiYhQJv1qunjpkDtol21/f91beadhORPp33Zn3vuOar2epnFBLTkhTqWrBuRYqa
DiBQ0WRPMjMuPImfzXqYHIPM9yK6JObwUY98FFEF+1JHSi8ccdMi4LigN3m0J7Q7RFnt8VZ/ZtOr
O2Y3szn9zCFybhuhmZsyMk4dduqtZWcCrG8hgwI9+nb6ac0LoIrcORzc9ovnE+Bt6fFdOBBTG3tA
LBt0/ZuyTP2NLLVkm2RleGqYQuttdYF9TuiAbnfHatjmAm4Dod4nGdPil9lF8InoOdp0C9SI8I/G
0k+NQBdV4bZnjAsKww9v3TJ99GzwRCLhAMDlQDDZro9zMjolRhHHB0ITuy4VX/fc1Mcyn5OTb+m7
iMxqZzTOva/ImtebbZ4SaGdm2tavauvA8gHzBnG1jYVlYxk68zI7uOATgSt9L/WRwSTGhgvVXEXe
M5KimmXdoerqAzkvsB1BJyGTxNxf1gQw6Y8mbpudpZdPjpSfUTdkWx05cC3itzz16403xeZFs5tA
T0x5jMlFUg36+CpGSaAL5y6jDD0p4kFs461NYh/QaOMGaVZfuA4y3XI9/tw1/pTK90kc47i1yRmy
rQ4QADRHwwGq3hGmsov0b0M/f9MAqEfW6qGoHpd050PeF/DrnegoFy4R0jZ8C6FaGsypCvTBvE/d
9ppHXIxjSzvJTKS3xMzeOcln65l3LchBLEZimyc3AEIseADUulX6Y8ZtB00MbZ3tO4TWO4pjFBOH
JmwqJrm9YYqGU8cLY8DzBv51fNc0jDAlJkS4kqlsQv0GnXyn1bxH1WMpQKwIYgbwPF6ZkFSVnErD
CP1A6tk56WV0EK0Kxmi+DduYBJIo/xJLFR3KFu21ZP1jUq946Ss0qjbA6YYDzDekg+WOcscE9LDL
4nc5J896VLmgPMafeDEuwh+ME0Srn270QjkeVEU3/xzBSLw6cSPJqquXieVkBaMh1IbUVnnr7lLD
9I+RHZ61LkIMj5bMl3qE8Oq28EeAKV12S+VonziWfWNM3W1H43ULW+AUURU+UqN/dyqIsGOvnM0A
OTMm/1L48kftEY+Jzzom2GcwSZppbJeijY9y3IeYFef95+LW3oP7PHuzg1fNTHaGy0WhFvhfINdV
KdkerX/riA5kjMsVkwzKLowevDZ7rdAJwpZ4sbsBzxqL5I0l5meQKvyq8sWIJt4shKsp9Oxu0LsL
o3SyBah+47VpkJvVa2Wb73E1XnA9bOZqQAGJVrzOEnVXaRAskdeSkGfa5qH1+ck046HtM+2qp054
rSHiXpvwDCMdkfh61zgNp3bKM2Kyl/sMERFBVWH3/P2qyETqXLRTjPWed1ofGJT13iuic5t+2Fmx
euqapy63kbwb46EXrYnVCRXwqLJhkfGm/EeiFw21AdGgzGLTRopgGLAFTskZrSQkfSe/G4wJT9my
mfPwAbKTR/7pWUSjg+aLDeVItU1nxUy0En/cV7pzc1CSYBT9z/ukwjgBytw8NB7qCc8J74tlIzkY
idK6clKYDPmEKEyFCXhi2VCahRlAk3ez7sILtK5pKxLkolgN/3zaen/n2l8Spr836/0eWvdrXk+k
ho/QZ38/1zJD89RFSNDXp/zlAUDXeDp+ffB6t2NWgADmCvnD8sHrfWE8bpiNWYA923q33rU+mGR6
iYl+fvr1Sih1d0JouzGK0wdqhdhq5yt+2+RhbKafU9KEp5FgD31O88s0OfZ13aCdlduqd5397/vI
XCoPIVrwbaZrqbapKbtcLLyLmZM5Vxrjzq/XSsIRYcejCYj7bluWXsyPmuMQUE7tHX7ttxW+qbbK
bRIRl8fj2jGZGU0EYHv3hDzgo1LwFpNG2lffz7R7JzlHy47F8ubXhqXVV/I/1M1MUh1xOPTZd1NJ
auXv503Z4B9zRWzQ+kZCr9xzVCRXCI/yDnwgRs3liFI1pqYJR5WfF919xezrgTzS6MFMq6c6jKbz
+rR1g98T0btX1sd1d32u4ZX9zmlGPVhftd6Hni7faVV2m8tpAtMf+de8tPwrADB1Y1nyWxS2/nW9
3ySp4d4F5Bumns73WJ4WyvlUCzO+XZ/BKvCqJ+BGoNPN8IYSxBiR716buhLXuoybwIg9NAuTEtf1
AaNPu5OON3az7q4PRJgPCHyDxZJmC+7Pj3sSxmDFD8nMzG1wLr+fGzcNpo6sE4fcbFKMImRsKdDP
DzXhybvJnsk6FSEMFNE3ITnuVN+AyibwQdhgKehP1JTKTTxN+uZ/dPPfNL0FXfD/7/7f/fho37vs
X9r/f7zonygE5x+sLG04eOgR9f+KQnAEpASStOnmm/AO/olCIFlIt0wUAOQg255t/QWFoP9HDX9T
8AX+GjKEosAhDIyDTuiW6/Bf4/Hv749JGXX/938b/ye3UB3NVNguJXacCQNfA7FwldqAPEbQvyjh
fm/+8/tW/c4vKd2/f5vWjrV9hVyttaGtF8CVls+vVvnr+kqAa+lmEGDfqem2Yf4Q5kA0cx+IiyAh
gRIXl8OxfY7H18qrzFOpRi47FtJOzzC+ArI98V7Y+uCkk5XWfoF2RE0orTEs2+9SaqSfKegCCYY1
l6rc4oVR1oCgjqiY0IvfaknBqi1wz2rWS08AetE18sooCBS48ljRtNVMottwm6fDq1e2pzxv3Vs/
bfGW+alzU49AxK1W28chS8C60gP8TlyYiV4n1+lV+O47jl14zeEU7vBUQrSlpuvotIoyU/tauPRF
CiJsTtIaN7O0Po3eRd4KlpnPYT0I9MueCAxiskUvikzDrLLJTAfFeK9X4UBWuQLnAE7KRnm3TY3O
2XUsCz25JXmHBVddvpppdOxcR54QqgHCi+1dNJZPmQ4vWEpf7rDbFmSQbmJvYhZi5a8RP1QgKJaj
Ld9V1ughOxqynYG+bFM7msN0srwrweRtfBpfuN6IK50JrBn9/eBB6rFT5q7KiS7C8V79qPBhhHkw
x9vn0nU/+8gHkKrr/e2c6BPezfzaxgvugjJWgbyptfwvQ2o8KZfISduuD50oHhSOpqFqlsxwjBcQ
j8pNiwlk47eCmj8xA1Om3XqpdbKajOmYbxGmQy7qOHEcJIb9DXhntgtHVgC5+0p3ogI6pbtkArbo
rgTY5lgwjQY7oQmCV0qDnBr90uWL89ZW1A9rJFuEw2agVqe6DAhjeh9cgy9fx+Y+nKnk1KD/DP17
NQwQsp13TRCfnOtFzSIc6kKbNRdvyIsd0j+M2RnTdLnUopKqvq8Ln3m0x+XaM7hQJK59r6hCknko
z8ICUVz0rPoSDBrD6FUsrKrXshL1UZo1cYDDMO7rXDu5hUUnAihA0yAdU87jNIM/iyj1mjnkXcuh
ymhBhK4b6tuuoPQ6yypiQYQJqXB1zOBmfFdEBMYauXY0XGCu/FfjHXWqj7wtPpjF76BIDEAaxGMK
+03XWf7GzkmWtRu4zgxHxX4vQYRR3EicYDBnclKcUzerz3SYwsDqH2yMGluNGIQpy70H4i6Aaubf
iMQLqAl+YJH5Gk9Ne3QytZQQy3em8em2623IptYLsTvOVo78VtCrHVIeQHt9TEb9tIyvG2+2fX40
G/tjeeuzgl5Q1CRtQ4vURls/lFNYn/sw+elmWPokahY/Sg8VrKqAZLCt5rr9dozx8JJOLK1ns6yf
W9biR03HzLWoi39thAZJjKljMctdmpjML90HrtU+qWoxJINOYVEBNHHjmoeUXs9VZMNhJKmO4pt+
pjQpt6R93kCaI18jnTKyETwHdNJtamXPfSG/p5xdtqb2DACw9h61Sm4siaMWCM+50QJLJV/AdEHA
7DtWUc3I0qHLyfLI210CUolapmONCK7Tcb6kAHP5Lp+w2OxbfMB3UxJyaJgNjEiyCvvpCmeRUO+o
E0dRYOsT2cusUfePRG2RnO7cRsL7EI0+XlrnOHlZetRDqsawOB+rxAMFl5ONBg88cCSZlY51j9SH
bAl6e0GUeUCfHUBTturmh2QYy/uwcbYAxmudzAKkUV/JJrvB/FBsI22eNzpAlpSA3W1s15BbvHDf
edi+DfWjLpyjO8jxABqxDEzb/laT5cUCsp2DtGmtXW1nhGXMYU4anXMFeieNVmwTqB5bE6sYjTWn
uLPa5NFw6epAHNt6snXwBWsf0vYSUHZoLE27S7D30a8wqZ9R+PdpNRDhrEU3eQX2pbcK+GFAVbC3
uUGMYXRLiB64LQKFFGGRlrSt7ZyG++XUmpQcL8SUz0GWfpoFlG/HvmkVzUrDpSIsK+1HMw5vDEjc
S46sL41LFVefdTXeczG4AE7PN8gjsl1s5w8+FOwgqi4+3XFIKj8TEz1YWbQ/yFGGERCOXCr7n6RX
yxvW5s9p3zH3lQTAEpi5793+J1XCiYq+t+sRMF4Sp34rHSPIBKBLzLRyh3mQo5xADsJDvJ+qLywU
DgBQ0LWzmhmOaUG8HwgJjCOgRmXu3NM+de/AQiFzmOLqNraNj3EyH9t5vsBOYIk9zOVlCPd9FFEJ
JinM6G2DNB9rIGvKZ6hN5iso0pdGL1l5pD7nTrqERrjmfl4q2i6kmXkMQbdXm86rOZHHnZU5Ewmq
Ez6i4oeflN0uazTmDqaxCNbPPphnCo/TV6wv+iFsrfewCbe25L1JHv8JrFssK8oLSyZ1UV1CZNCr
Z0YwQfEj2arZCj2PUCG7PyESEGlhAf0YzIHotJY/kyMeectDI6kOxqOeXhMd+IphRpdsbLTLIKlD
1T5pB0Xs4wUgIKgyDzwZ0UfTzGevfwSeAy0CPMxQU34vFoOezvlEPgLayaQa7iShebvaMH40gx/4
tllvR7d+KxryiIe0/EmBZUueTHPomdJtldPEi6n7OHQdmGzQPec5AbnawtKx24G4CLP1tgaljIz6
3M5rumHrMrCxtjonUaXtE1rhZN6SVRDjXs6GK/NIIL1TnOz8Mp7BllD1JMUR4fz0DiwDD3FFzAQR
Uj+iG9Rr4tiRUb6rlPaVflpymDohz8wV3E2f2zUXe9IL4C/2u2YiLjfPmg8jX6Z4Xn8MNTe7IIvH
jOTdz71JGdMqfEr9ZEC6mrGTSyim7StKhUV/tHDLzz24/I4fazNksJM8u96xGgZSs0A2+Pul29Rr
fkjJgGFZlYepd6lIa2RYFLNBiLZD02igu0O3TkspbhQVSKia8JySAp6rcwBNKdxpq/ghyJK9oMtm
LDrqY/KJe3TTKHNmflWMJzEncj/mEAS8KZwvo2itvedQb3E0k9NIM4O5IfdoVFxZ60gEaZphoudz
/RGLd0mgNIST0gT/ATyytylgOpP+oHUwUgm66fdwJNsDuqjHEv/DxQE+hPuaCYPtyluOAeYg+alR
ehY0UcjhWQ6foss+Vap/dK14CuMp39b2xJRZym9NrEjHk55z06Y4v2eu74HjzJRwkvTolsV024bW
s6/GelfRFQWWuXHC4ZNGSqD1wBkY1AlTydm0M7IH3xwDN6nOgFG/m33k3PsiQW9g9Qe31p6Lwqsf
HErRIVK1BiLI0rjeE7p+21RJRaGPC7mKagpNHumZyorkpaNW7aZUlptOQCxqEu2co66NQXvdE9M2
HhyBXgpxcUHJjzl9pLThWZscVv/tXZbH0dGw7Oqok2oClnVr6iExI3CxGBD75C6tiAJWFW0PocXG
DTU9hPs1gOG4WsqRMTMby42tbVrSczdgYV/0NBpIWm9+6H7WnLvUas7rLWmO95ajGydTQ4xUCaQt
kxhnZgvAFqJq/KKR6HkYs/liO5IkecGJ7bD+n9MZGBGXzU3q5eUh1QctYJJ+NxWZdRLeMm0XRPyw
cqyPZhVjtovCW0QoE9ri2tmPTkonYQ6PXCguLayHcx7OybEL1cOcDuFxykKxGXVxM4ke5vfUqBsy
7B/zgWA/Cp3ZKURS+1p41MAMezsZcx9k+DYCMxXBbDSbgZiBs6ynFDyrd1swkEijunSV0q/A57aW
MccXablf+4Tql06azTGbquemU965qJsnx6egpZfiaBaPne4p2K8qCRpVNHtKfuDOALAeEtMlikcP
BR5AlQIOJwaCjBSySu1wXw6EpeS68aU3CaFs7U07FOMdrJiKzKRLFI7EdnlMTqHDMk9YNmqRnK+b
v93nZfn3BBhPEJJqcEPABZdFkllg92kLRX69V0f6XFSMZ3VdTjfuFI43Oj0LlAJ/7g8FYH7XXNYP
JvaqoSC6uyyjn6muWK6pxRaybqoimhcuikm9y3pPemorbmmDTtAWnbzvF8vNBbf5a79v3qPaUoG7
wDuNjPQMVkj5BPIvJmkMTOj6wLpJIFBpQyQhnUzxcGYgd44Ozk4xFYSbrzLNX2LM9eZAVHkgje7L
antePda/N+NiVFp3Z017aGyYG7IL9a2MKAqtwsz1PdaNzsDOAoRa0oKt/70Z2gZqEoG0v9zV67uF
q8dtvbnanNdbvp0cK1OfD6vET19Musy18FevN1s/UqfIuBS/mQV/QQystvdmQSXOoBJXGz8LD4JU
+g6t7ET9IFu4nb4Ml2A2TbFEHQyd/jmOm7LUWW80i3+pCvHJiiXZIl6sO+tGW74OrfQGaz8pZcwY
8TTss4XP6i8/1XprKixlBIlGLsMU3axRD9ZiE1hv/fJu25N4k4zgwaoTXdWnVS1VdZw9VGKhrx+5
LuB/BIN0k61+yHXfxIlww/xE4bJFRrL47PrFZ7fesluwug6Ib7k48eh5tkiG2eQrpNok52x5aqjv
+h5bBaXFPw6+9VaCJ3DJoiiRkKQ5TrnlaIuY6xjB+sX5kZYDEWlFuji/kuUb98uhJn1nqo9jkeMg
N3BNLdkH62b1CNeLbWjswptRj8rDL9uwAkeET4U1cPnySxO8ph6sCt5VB7zulnZNAqElPx1P7/eA
Ix/AGWKXSxcDZLqa6H7dXPbnmCinzEcL9Bfd6N9Uq+suBU3SstrSLy+yYBm+8hR0JS8s4kg7Xpwi
GkuGIA6LtzjGs75pl2+wfqH1u0yPsjKymwbzAWLJXzEOi91pDT8B8lGSj+jeNI3qfiVItImft0fP
ThlKzEfHHqFMyQWUni5GjHzZZJwotLBTSJWLsHbdcE7/cYsOPAP+7/31YX2900eCAuGDNfKfryPc
EcXCut9Ls2jf/vZuqiOXvtN/TPXEd2vsxVC53iS4ImcUl8xNljvTYcm6If4GDdefzxy6xXG2bNZb
6xNpVqVbqje48nQOCTOVQe24xXHd0xcN6nrLt9q3RvYiWPfajFJboEeQFkYF5r/WymSXVqhGLKaz
v15BHw5LyL/uYig5+C6jyuixSN38fnsLkeQuWxJw17/t+mf1PQI81t11s9Lpf+/+7SkxMs3jsPA/
V1MpZSayOCpkeoEWtfhsKXiyzLZBsccMnpPRkFqwZrCsdkXhSI7MX87F2bxNROoCqLtWaJlOqJ5I
SVn5J6sRyVtvUsZtdqrhmtBXD9r6a65Oo7/cVMuYhx7vKJJ4IFV9MQJzCWcL99DGGZRuVwsgClwv
qDX9y29P7PrfX3eTRfK+3lo3cd18VaO0gt++2L9TasNxhvsttcNvI+Z6q2T8nAZzwY0YLShWHa3P
nx5ap2vp5VODouM0s8KDmbKaGDmB4gVixFAzabSlqWn32xWaXJjoTNJlGF53pwit3y+mcr9g+4zh
NNithEzNxuKqz9i03BwN7c4kUvlvB+Gy60ayuVmPSYf6294YbYSnfx7f680+oRSajbTu193airND
bhiE5vz5vPXI1nvjznA0a/+Xg399zu/PaIyayMWiRvO1fG4SL4lA5cQMNlk09ut/cH1J59Yu5kyU
YRtPH9UuXQk0NCwJ0FlOcuSmuM3/dXd9wMoqsf2f3UixTUv/d40UoELVv/Ckf73gjyaKp/+DjoWv
6yZ6DeoIlvGnidJbPJQs422fS6sJGPq3idI2/gHBCXCtZQiXfxwe+qeJ0vvH0v8w6KyYriEM7z9y
Udq80V9bKrbw8WGaDj5OPJkm/Zp/bamEoxYNcek4J64iO+HZ833oTyyQHLLCisj5sOTMIvTDGxC2
+kt0vW9nu6Hz3hrfK/f0aACAjhHRCPZwWoLB6pbHfStV+8wbrnlVAJ4aSX6thFDH0muQ5rQPtUF8
dj2gDjBGlNgqBDlqFeD+kbicVHpX9UBosamwcNe/ZpkeB4Kgww1qsurAYio+FlQotqozb4xOmsFf
fr0rlJGoKv9XiTAWOEFP38j8b/4kJixvh7+KSSCr8TfAti+9NjQQeJ6UJtBxmAnroVy7y+tkPlSa
dnBL09yQlRIGk7Lu9Cg+mir7phkuOak1k7mZb9rXfraV0FBVGl38RfDfoYUys8rde4OWb2iivs3C
rU///v9u8PP97Qf1LMtZrLm07ITn2kv77a89spD8+tqVSXMKo5AqCxw8apEPJNuiFOv96jArg4XI
lxIMDV6eBrisgJmFJvwLuRHjwWgjFoIR2LlxpGUrKjNwx/koCY50J2YHKRUIEx0zsrOPoeZSZZmA
o5aWUhXRhOocYmtyhMoEzR0MUz0kBh6mUmt/FA7pyXXYn5s8yYO6ms7kxC321tsMdzodW+/NHAjx
rHugcYlx0hXTvMHFFUHak+tdKfmjtqul3ENWeFGXfAjVURtMbHyhv4M15241XAk2wdaWP+2yJF7K
Zx9trJpN7A7fZ4xCqBK3Ba9jkXuPSg1BdgS22nDRu7j9pxnH0XbBj3lpOJ+iHCV4bBZH3B1fmpHq
g0ELbVNl8Ba1VxpxQGmJheplhoZA9M49+rWjMMUCuUEcB4Z1Wazpl2bkaGGFRxlQF6fZdp9L0Mbb
dipAhfMmWhU1WxSLD3ZRfo+IVN6YIzL7tASwNxvv2fw8oZdmJWy/e/HJgCK5CZse0YN3tvWa0I1W
YhAounNWEFmep1+VcgN/CTepWph/nU0ROimQLNvK2usxM15HmQdRlu8qm72t65Drp1Szk0P7Vjst
v+WY1NsG8UCA4gCAIuXVNj4XvlIAINGcAs8mwD73rHszlAh+zZ0VGmTsNhLY3pNHUOExbwGyg5Ir
lEGdaJhuCtF/hPSknFgRsajsfZyU75oLILfoyWMO9aFE4KcegEtC367nr8Xw0g50pvKmfCUs81vb
dx8ib4LUlm/Coxw/9OUnEs8HM24peCXJfZv1On/H4Qt4+K+K6Bs7JAZSzGghmTREntw5KLJqFveb
SbffRJKQjGPeNrpqt1VqHpI5JEOjpRFSG2jJapwWTMmzbVV5S8rGfNLjZk8+NX3b4X6G/hyb/SWu
EP9q6dYjnb3L2u/CfLAo/xMs9tIRJMxEc3rXlvxIiVbFSgMFBrLykB9VNKQmzNGsmRqaPAL2vUC2
EcuTg5sabTadT93+4mXieWF90Tu5pDX4lXhKMbykEYx8qMgSfvyQVI+p271XZvc1zgccHbC0OJMo
dctvvXe04LZsKuJTN6V37AzyarBIGKjL053wQwZW93mRzGxE/tF53s+Q/0ubzzf4Mt61DjGh2TOg
i46G1eRfk8F5o+t1Y6TxParic9ZQdmybl4kSADCTq3Cc76HDFyjtd3se24PAixiW4aOX1repT5KQ
HuFc1ZzH3G4DKoWsw00fUGuIrFIVw6GIjB8lZ97GIxKH2Vb+QrF5T+gCay4XWoSjg7o3FfJ4a8Jt
1IGE6kT1KHpizbKM9+hRrg/uTP0jt+4rEg4qMDW888MsvGsyZQ+pO9/5lnZEEreDe8z6iXlzQAQd
wzVGqbG7m4ly3LgRNGZ4wKculOSyx4Daww/TKS5aGT+xEGy37jy91Llr4gEjGCoc9euvz83QEoZu
tWfJDwcuJV5d7Jbzm2CrBZobn9siOYXI+KyUrvrcbpQdsSqu0HcN04+8AEsPfJI/klWjcryGtfGw
PJD64i0baSFM/ofZh48RcQHd2FqbhEhLAOzfvMm6RN45zMgU96M9/oc3dZrRS6C1Jp6xDg9VrqYg
oU1N05PQNZjFG712D+j+uo1w6Z8mMbYr6cbP4egYAEzlCcWIvY170LOdEe0Ne7xnSX4qe+OL5QR2
2pIVJMSdK6ovkd8SJ+u8wRdOCfmym537rguWVE0yXVQCSRLoeVDKCDhdTCmbqIRNLQkFYEH23LXo
Ch3QKjAVyIP3PZK7uLxtYSKHXL9erSQ+5rmxQELMcW/Z1n1et68Uhq+uGMQ2KsWr0WE8y7rPOFmw
+/QH8XwgHIVFQzbhpg0TEi+KoV0fmv3msbb9S+njTsBoQjaR9c2kJA5NgDY3abKxrzCL2NqIzQHH
yIyG1M0UZU01/KQe8OAmPpWP4sPVJ/1manF8ELhMYxgvdJRMC39pqPfm7NxH0MsDAC6nKpfPk0aw
UYSIAq1q0M0kozqZ8b1oWtqi0MDpqnobYTlfswnMH+rX91oLv7SxvLVCSTXYwlE1RfrBslHKhvpt
IeCxmKZDE6CdIfzP5cZnJX6Lnvkwzt5T6kw7zRNvBZZEHLp+vPuW1sn7XKhAuo717jARSft432om
2gsbgCkkrTLIWnFne/RAleRQrHv3impxPOpW5KJSZGQZsyMsypaWJGhRDFig2UkF8Gqrv49NnWzV
wq9RaCf6ue+iT0W8cjMN+NmkT5uRA14jcmgraHpIvYJe6ee70a1+JDr6+dzAPzjDDC3m9BAZ/omU
Bn6e3grRED/3URLRfjsJpOuoW8RVt7GQ+fb4qRICYBtzPiB/ewFKVB5sDXKwYTb4KcTz6HIFjbwb
sydZBA9EXN8gw7A2IRIUj3ErVP177rrq4HBI3O6dPCUwS35RIE4YiwsyBs3L2NtPML13os/6r8uf
jshiZBP8HqPjvCH9+1QaJ3ER62+jWMiwJSpJW3yJjOIJDHLMgW4EXWW8oUGt94J+bm/nn0M5YMdi
tk1BmswFvzn7uXalvfvN5oK4VUT1jTQUXUxv2yFvq03TVK9epHajld/FbnOSs/uoUctPa7xLSfbM
9PNGk9Mz9GQizWxwHqHyT4ZPvzFSJHQ7L+u34/JI7wdeaU7vZflYy7WxUflPXur+6FLikOdJvNYi
eRj4hq6Ncyazia66Q9V6T/gY/3F7JCxyK0IEM33rEdbh+/lVDh/4RGi2Z7I7AIda2DGBi5wIFQFo
1mIWp35y0f6RdGItgAGGemM2A6yEL+SFf4WcKm/kaBwnzcZ4kM8mLH2MMOWYkFXXJogM6GkSh5Ee
NUqxKGVwUrt2iw2f4NG66M/kgF1zYZKmWKUJqfIm3UfTujHaOAnIZKEBNNSXzIYV3nvDPjVZwWS2
9d3rU+OMspuMaQQGKileTNxpm0lLcrrV3nOawU0vaRvJJdY5zPQnQyIxTcogdIiQJNj74hvjiXmJ
POKu/ZFEbRiUCveIl/4/7s5jOW4mTddXhAiYhNuWN/ROEjcIipLgvcfVnyezurs4mn8mYrZnQQRs
ElUFk/m9ji8+heFxM5tYG4P0jSvuwwK1U3NHVof+VBQTL8IwfqxzrFhTn0Qo4pkBM/K+BcBK8Dc+
TmGLrCBr1y2ALTg+TsKTiYenXiGGy0YpkgBpEjYa2oFqchGKDWEu+a2b189R5MLJIFtvM0TRuc9M
Cis2t4dW56jhYCStsyDKDti244dlzTFE8ZYsAQhqBMbJiS6dIa6Las6YnXPjjPFebRw1aC9aUSBl
ux5gPWTNMtEzwift2oSam/Vl2LmD9gC1tjohtPZxhtZ5t1v7KFyco9bLOOQBgRkWFLhGaWZI5Ly8
YNREeUqohtRiNZkPRQLjoJZFyEmZXqrZVA8YXwTVOvS8H5MsZhWRjKtFart1E1M7VqZxzBsU1paL
VX88FeLoNoj7GMCFJ14fz64IycqZgxdhgyiq5mUzak79i4sbjWobPV9xQqtB0mTAgynU0jo/zA4M
DCPX+b3q8SZuQ/c4uOO2JiJyVSVGcfQbXT8HPlXPDDLtHawBRkyWXe0trT14sVjOXDLRfaMZ0f3k
RcZOmxEY13VbbLOKNIiQfNK7KAhJYxxNIsNCHxZOsDwTA6StJ6p+T24YklWT9NGOHgy9uaweiNab
UaZJ231DE/ajbRoxzoapsQkFCvSZcvKacCOLIjsWSOWs3ZaBV9NvHxH4pol+n0a4cw3lO/2R8ihw
OL6Jo+aty7WJXiJUsgzKg5HXtzqhVA9aTufBy/HARoW/0wyAwNTg/7f2FN6Mg/2D+sLnglLjCOJ6
4PUQ4Oqwy1qC2+PcBkXWKvEUGcmJtNl+Zdt4eTstz4ei4lXR5RW9wMjO3hdeSLDlPFJehuZcy+es
8AZrW4fNYy5EczZh0GyBI56FYU6348JgSs/ndtf1hXF2KHVE2EHfG1PMWL2A5FUF4tgOQfLY4eW2
Crll6GoUP4fuZkk1/1QKXmCtlhfnwqAnhm1/+xpCkl5F5EVvDBfNPGzV7Lvrho8oxSFqpMm0K+Mh
fBmX4o9V8/we22qNX2R3JN3UOs3D+KNO82nvju4CfIlU2zO7gsF4GB4cc6CP6Xrn0dHc84CxsZ08
zR0qRIbc36nCMNyr/PleOMNDmib+Pu3Dn3bZweguxU/YH9E5DYZ0OzktMbldnNwpTFmzRrGCbE6C
JLmt81LPL5rkK6RwITd2BmDg+95LqLXFURtgbZUmhuZ16zxMBIeRqlMtsOcSeqxF4pk3lZwMusCx
nVyWyDfSLdQu8zV2nYe0wlA97qfbFhID7PrgbkyM7OBZXXsOpxHhfIZ9k79BiOE+eJui6JOnxrD8
mzhzDhF8BDgr89M8E12fNLZxGivxPXYglOp5OgAtW94xmsIOXUdobguft6pefw/ojWx4iVnH1k78
YzaUW5E31V1Vw1IXeSiOTjatEeM8hDBsDhr20gyRsu6QtaazGl8MhN700Z1bpyTowDTddgVDrNxP
Q3iKiRLaRXnwqxvS6skgoiUpBnc/45JAopTNF2YsP4ZmSg8xeeWTXkIrTM/WoJdnmyu3aZ2dpluv
JI+dUEiDn48TNNeo+BYsRvrkFj2Km6Y9jzA+aj2HvuVyQaBw0ejOheeQqozMAEqnFXaI4509US/x
nOkxnvGoQJ7eUmJO7YMOgW5l2GAcXWuSGqdF2plQ8m4AWu6biliVvv+dZF1030847OfW2+DTk5mW
Zl+Nc/PYcOVGdQj4GZabpV+sowELtBoiBLvzQudImjUvTfxuwfchWSWEaZGemrwIH5O5QnqcD1tq
cQUDkHwdLeTSFNq58uAaSu40cvu3Rc/8nY8P2T5GsUm1lNJL504UFPCfn7uzQJt7lm6jzaONQj2m
S0OMmSemvQP5BN6bVe2jqSDvSZvv6U8nO5LGvGOg7Ze09+91Uot4V2faNnTnuyBdzFOTQVPRc9Pf
x53v3NnOyFOmKeY95KWTgNEMKjh+74Bkb5tvdaPFL/3Ub1KqHA8B5ByAgw+iRGzy6ixUOGEmtoUw
tth9ypgyunZN2dDJHnHisVpzO9mgvO3k/QrzfN4DftTnCVNy1152ZtXZG2qluyr0KK054hURYXcY
7IHhERW4CaHgodJ7qdAvbpr0FcPeW3fAFSHsxuA0kx7RVee8BCBcMiLCy1Z/pGa5wudJwHueR+zF
iazxT5hE+ODDTOL4pqp5JWu15jI0krNTc8MQOODtGGmncEgO4zyQfeBXknxALUlrJjLlM43ooNlC
pJxrlXbKovpPoRlYheiaeUqoF6/wFMSJL4XsBmG0tE6X2biaLCoKdXbK66NXjHpwb2aZtVk8MBqH
fgn1xWQ3Sts+4UvpeZ7k28x251PUik3kEjPACMNbq1VqMrf+2wTetcNEfoSWI83+gKSHf82mZR0f
dam2zG39NMuJmjPJwmMc2I3/Wu7mLN7oCQRmmLvFSWCCcFJzBeNweviI5eFUhBbjnWKtNuCP4a3L
SUYPy45LLR3vzMTxN3rZwLiX6wLVdbludnj347yXvvOYx7439d0vx6oG1OR6wF+Lui5hXvL0TOA/
xqDXQ2qX/mwIWeDvBg3iGEFW5cldZg3Sgqi+hfnmevSXndRKT3MGeLd1tv77E6jNf52f7xkVQ+Co
WasNkUxfRb+NAl/+13864p/WXRs1Ju7cuMNXXvYWeRAiHUWiTCiJTLbUHNiELbjnVm1WoJY5ShPe
pHkipheVJIHdDOqYuNhunCiegu2pZU+unFA5IoTPym01zwzenDwfNtBveYvO2nNWeC+Oj5belFcA
99WnT8lna5czygcu8fIErMEG5WkXNBCmPDN79vGazIOp3muQaOdz1jYUBQAWKAFU0AOE/j4Vy7EZ
xl9RXo47aLL4kNz2ZnUqcldCteR9RLONItHF/JmriOQ3+un28CpSAuiatHrGAeVPBJnet+tNiBgL
7uuHU6YEaw/pHZXYP02/aYf4oZ56nL96/FIqbFcZdn/HyBeLCBuyZG79dFoNp2tN71Z6o330wP/O
4obrZKkOWj19pjnU2KVC5owjB1zzEPZw0823Vqn9CRw6wL7xXIziNUnHlwiHhW1veg8KQSgCop6y
bPyEnk1+EyMjx6y+NeI3ogscErzhnvRiyFTHQacCpDcjoZBR91sU6MSt6exG6TnXwr1phO+m/MwQ
SqrWWpsYcrh2EtBBjPhv46aj/5f0xI72JJmEYfGs4SU0TvjKICRI0YwVtrg37f4tphgWUUzP6jd8
Bp4A8IGqhdh3sfarxeZw47fxvVlPz56xvKblMB0MAeO18cubrmkPlQZVhb5bmgbpCe1DeMj9+akK
neFuCP64EAph56YxXFkGyNJKonWs2zq0MvQQRL7wUBMrF3ZHQ4zYasTdB4Xt62R5MBrGZeedGzpb
6yr1/I1PHcKviSST+ZxrkdD9D7X6qatf53RGfMzQFCANev77rI27egqO2GZA+SQwYPBvuwIKE+Yg
dM/vdC95EYav42HlPyN8TeZbDFpI9Bluaw+OeTwTffI+jK2gvKl9jn59kw5Gui9D8VYRX2Ym3ybY
wBRhe2uPmvwMIyzf+uOY0HuNnzzTDHBsqn6WVs4pt/524EGytxLLXaPsiXdjjViTq0fGb9cGzfjz
JgBMkpDXuq8AIXILbyJR2aTjEMqWep60aqIjH8qBjINv9qbOfzUaTgOLOZTr9mBJ9mOkwQzNU+yQ
loQvsBoL6k8zY0FG6idv8Nfzk6/F+rpavF9un90LV3RrcwpIDKjJdC2DR1LbiP4qcBGhpPjiWRDX
XTt4jUt3X+jtG4OyI2MJhEkDv53Q0fiEAj0p8thNRXTrKmiWM0bZv8t4h5rjucz8Px5U5e1QVic/
zWLYxFhkB7753iJYW4l22pDTlKwFFVX0KQUpOU69SnQ8K1zq9+a3MkMhU+YuhaAMgrrdOv1Kn+pq
xSMlPaRVlmMctZoERiQoos+jy/fmh+l3bM6OPWprCkVSBJ2gXdVsNKfvGS+5nSnvtcrJGbScKtu4
k39Bguw7o+tKgdPaph3vV81uXrjgedI4BG/4DXqLtPcg/VCyqzOqDM3Cy7HE0E8gqV4T3hat48RZ
lxF5RHlWbtDq9KA3zrRuzPAuByrgbebCW9dDgowIBPML+MuwhbOQN3c2FhSKf7SUe85tmUa7xcPN
TJ+aaVMSSAh8iyjKS783lEe2Vt7Ya6upn4PMLdaNyO7TdqHcpH3PJ5xSlpH7SlrVB867WfoB58sX
aSQD+BciCEYroFqEVIr5vbX9z4Z6CL+G8e7tw2YyIdYHRLBNvztwyCZNn2K/3Lpj4a0DZP0SkAbt
qldomLu952T7ZqyJf5Vp9yiWB2nTQqqNtGEy0mVauXaO98eYHC0PUnmR56jvO/nxOzeGkE5PvbFs
KnnQDuuAEbNgPDhZDv8QYm1r6w+dpmGC4tSfZh21+8ScQ4RXxxYgrclyLkFTgPmJP4PHaLi2ibnQ
7idZsO/kHVn0xyIrw42J1nktPdAjX/s0o+QmzcrPRtbTMZ1NQD+a8nzr+eHaHvwAbqEW713n4E9d
dQzM+bPmDmooO2uG8TbElG66Of4RoMrW5oqUJwt3q+YOT4ONpVH6JkBv0Smd6s6flJLBrqqADqjI
rDsiMiN7KQ6MnJo1Trg6FqFeOctIZxR+1GAxkrCJJgQ1TtJPKzOzrZ3hE+Eklbv2w/FxIfos5Rla
afarmxpnIuwqIsvMey0fJlig4qNre9Q8fdasu5Zzykq+dA1ZT1A490maS5Jq66+8qdtwt/PtOx56
Achj6BP4KcQLwBqBZTjb8KCauSACTF8wlHvyuC1XedXhNzUQ8EcaFA5VeBaR0JppvxviH6gbgOz0
tjbxEg25B6b6Lc3uM+zONvMymqsmXFvYt9z2PVx4UlG3aX8HEb7eVj3JelaPiJpEYmJBmnW90Dkw
s/CgAP//f0Padeni/b+pkoePX/9Vk2ypQ/7tSY7xuG5ZjusYPM4d3f/iSW5C0/m3CNmUJuSW4wsB
MxOkCNbNv/kzNpts7MlRE4Ne2YbzfxIl2+K/5rHbRLa5LiQd07cQ5Jloov8r4SLqxDQUTWXdRpiJ
JdJVDPkEuWk+uFGIfRiRi9TMEt6dFQYj/cL7K43sm6Ye3dViNq9BiepzkC5mDnZmhfQ1E9zA0ues
k45n4KtSdUPcn2ZMH0Y0oMkd223f45Q2Ylu16G15pOR7yHqj2JWT+4oJyAz+DivaN4oHos7tveER
244X2zCTlyvd2Rbp01YoyzZ9ObUWHm4NZm6M7WpkcYKXpfR5k45vhvR+00dc4BJzOOqdpp+o35U7
o5/aN3rEL7bVvzWZXn6zfLC5YrrzvaA9+v2IV9rAOx2omYeCqO8j15RxW/jS2aHx6Wp+uA0Ah9fx
6BrnABu7TIe2o3kAStLhzjd779w7NeP0JHvUeP520g+PKOdvYDq7BKM8H8O8UjrnlVjoxVjpQRqJ
NiMZudTvxhNGT4wcpaXfpC+P6fjDlo58XBItlP4RCBS7Pj8c6LjII5ywwxDDQRJreuCW8Cn9jSM9
/0C/+d8TtIdGOgIG6QMFyGrflXm7teD4xXsjp9xZYiUYYCnY98aJl2oPbsrbOoyhNlhFsPPFLweR
CqZXwTqLLOc8Sq/CuFw7xnmZcTAcgdLI47wXNd6GtXQ5FP74x21HCtf4H2pyyE+oJDqmEUB5cjfo
k6DaK99E6aC4BIIULSwnbOmu6LopIz4clqLRFFiU9siV9Y687G5XtOnWBPw4Uc1L9rEL4mx1erRJ
FqvfDJrxUDVjemvN2Lp4mMU42Uy6o5tavNcpAgz44z+ECcGHWTo0G/ndlHhsvSAUrjKDcQTRT7uM
oi5a67nfw8ZCxugy3n+g6HAOqEfeuM+emYKOtyWa3f6PjSfVbW2UPwsEHrgyFcPOTHxnlXkRKodK
/xYKnvChN1JkSYPzQkftSGEKiDwUq2EYrDsLO8yRaunZQmlQ0lv4llbejnEhoUt2eoYqu8pc3zon
MKZ5a4plQ69/pmwQvvrOSDpAbXHZdnq1CXIdbufU7qPWJBDcmIbbhl8Rozl/H8Vmsx5Ibt04tZUB
iGZHZ7T1VdA23gNnffCo0K7CMbO3cJuwa0uLbziStjdeKWNirRcri/ofdV88Z2HxitB42OCSYx/8
eGo3y3SeiDU+N4ZWHeeoQVwSB8DTxri8OXEMYTxk6MaL79YY23GT6Zh/VgbPEFIjD4amHQGx9Lsm
RlAaQFzbeXH+zZSKsNz0yk2FgJsg+8Teg/RYd17u3UQCcpN8XBUopa0GL0Q0bzre0J3u9b/rvipv
XD24WeAO7xBR2pBpg+jcYhG1ns0I4FbryttY8/Q9doU/CLwO0I3EE+L0ll5Hm9anwEPC48wO7oXa
lEEsTNuDA1Z8jCuR3VoZ3Y6+GMgybUhPtDtt2Npta26ioey3tUMiXtAU7lYbpgFzRdvYN3RlNkk+
4v4RBG9dRxJxz5i9rKELQAoW6zR3vFOpg26F7fLA5+xmi2/ClBSowcTeLclvIvSrl0mWJLeFHRxb
V3C78ZNrDoxDY+y6e9+afgP12M9pGItNnqBTxSX23BcT1OyO8obuMCyrxN4LCWCuIBUnImjWmuFr
G+XHf3Xq75Wj8XVZzV0s/1UwwGX7NTNAbb8uXvZUK8GlRugq0tb4y6zaNKHJ3bUTbBEZQ6B2UevV
4rXFHjrvyUrNV+/jasoOsQvWgvJ5v8wqRE0tqznl164m12NSVyXnSDjubz/56zHX3dXRaoOb4f0V
9DI2V3nKq5X/fAYXZ3m1w+XfqVa+zF4OU//lMmv52JzbKSIQGQPxd9NqWbXxj5/10sRfn1MdMzXk
Jk9u06yv7V73g7ryPNthsfvyKdRhX0zzr//6+p38vfvfn04d8+VMr//xcuSX5lWj6N2hFV7PsELl
ywATi74GIPure79w6hZJgfzxvpyEav96ohX81yqzmz2PwB+hPUg4nQMue00CBnswSF5GunHwXqQA
aQb2bVIWBjxQUpoZGvUULarHa/BBUmUtHHQVDnENOVDBDR28+70TaKe/1qtFlSyidrtuvbRyiVL4
0iJmBSDrkudfo3XEFimRcpB48AgJUbNaDVHtsjzHVAEjLFU3X1YWQToc0/LbZRe1QR0XRLOxm/Tx
Pkhjn+eA5iDHyf3S2JKcwqOf8XTm+edali4RhUCGk3ONZPRbvYW9B7S0jZmf0nK5i/1g2l9v0Qrp
BDGE5p3ZmSbfb3lufCirWcpvRh+4OHqMldt2+O22v3mSC1wV5/cM3zmGoy4GDouczFLfoSYO1g//
uHjdTx3Gr1GRmY1xi+v2h2mqzoS3ukdRFSvsS34Wkd/smkYGnvkLelJhjQBDznMZ8JqPMYHkjBnq
ITClKioVGGqxnrq1cLriMI97iy7OycvQIem+5px8N2nXwdT3KPXC8aQmrZzzyjSELpzLrLky5Ivp
B3bOhpMu59Ri1ZGlMHjlUZuc6KwmY5n6a/LFQCMJ5gX+bbzi3GbQyum6eRul3lMTdwHwGgP3oAz6
lbRPTfpY+1MZ9ggTuSoJDAusGJ9H56EZ2/g8W/iVzhp2tlNFwHQWMCScSM1lpHsUwnexatFgD/VU
YkHj6Dp2VoKJrGlYJ9dtrZMmacX5mOgbpZ1LGhMy6UjAgjPUP4zKuW3okfA643tLpqfcgF0aVVFm
bq1UpkzXXQBD2QmOurW14WufSFM2TlhluAKUCkkAXT8lQJM6QDU3wj1vkIgzGOcJP2E8DJNKxzeA
ccspD3uTNxYQjZrzqf7sGRPcDpU1EMPCb8CVXXeHsKf0TwdgXqvv35U/wth5xrHOnpQuTpcaM1cF
aASZddDrdtwn8hxmlR7nYpC9GuWsWs6Wgq4B3TylhlN5uTaa3PyAjnFZx7FF+UDSKVSUwHUSEpuM
3XIu7katMAg4+U9esT0jD1zrGPseEsT9Ql571wtQzf21bu56yDsT9BtPPg19FwamFu5aeoFS6ApW
Y8qP9GXZcWEJMT6LV0Us82uUovTycf6jIVUf2a/wTcuXETtfKZtRH09dcPkyc2tefge5xQuOIgKf
UJJR9YHV3HWi1mFfaG5Hz/qu1H8qk5bxo9QBEsgLQwpJoFo5NRVgewd+r+46dQmpuetEfQdqkXcl
3dVEHGwp/FTqz7DmIa4m18WZuEvoBRlCfopT8YituSelZ5dZC+X8avAoKF/Fn4lUhKqJ0oJeF1H1
73IrDPZKEKqEn9fJrEUtD7gRbZ3p1Xsui5M3WhMZUKP5u9Nn2KFWgPhVTiL0FduJKjL2pXVwEKLY
hy1uF3EqtkpDqb6/qyxXrbsuUpc6tWZjSIMSZ9/bDgp4aqQ4lJqbeXTJnOwdk4pNUm0SitaQNm2j
3c+889QHEtzSdknGA/kPcHFaBoHQs/DVMzX4aJnRTCdTE7tE4Hqhm/de4ArsVVznFM8CJHzGNCGN
9Ow8WclNGCcv49hhXdxW2dZosENWJ9un8PHItuWB7pkOgjZIRZe7gOhaWIG4QCxttxmB0889ORJN
OGsHdXVg2ZLupih7Ud49l19aWvlcLwa3tpKTwPy5oJYaYNmFV3dzFtnHZIDJ+k1hn105IQlqp9Vd
Cs8WnWOn3mpwWE8UzApYRMBntXeI9WgH1P/WV762C5ss3NSZBal4iJqcSp19g7xv2i/RmJw7UfR7
t60e61Rr1mJxNe7zTIOwgz8y0Hm/geokTdipmg9uWWzbhfC/SI8PRtUerQSaQl9gW6SQVgW+ikAq
DtWyEcDD8KnDb3yIf1IjPayF4ZE179Hn1f+TL+KawCJZr71ZyHELc7jLctIP4UQ/eAkQLWVP6KB7
i2Hv+tK6kMhtlgbeBQTG5YLYCf0mL9xN6CKIyCmGG3iA4ydTbvIWv/dGvt0hXxMQb0jPEYxiK0PX
ScOW69TWJYkok7fdS9TzrFmW8DWA871LyB0/t+LnIrT5ZLYhBc8E+izNUcMfT3E9wDvAYT3MC9Ii
sg7MLF3a7QWT9pIW7xXzhmTi+4a6wFZfgBG1P1FLozixfzfacN56Y7cNwtHcDR6kU6idFzhSYZKF
pgFrI70VLfei1wxU4fVn7AjiQ/NFDKxkwUqmGshQNgc+xNEd7hFeJNskgvaB52y1LRrMYy87cPce
U+fDHZp+1yU4NQ16sBm62JPWSrxf5GeLKpjaOrESlGjlQ1dOBhkdN1Bk2eBWiZ/Y8q2cm7dQ6xYG
24sBfgIs4TrpWxc5KINJuUS9Gc+3SYfHskUJ2eswmlPfTj7L5y5EACABrfTXKtJX5RarOe+akKxW
qqxhrZ2BH/Vor3a5BgOrRTVRu1FRJlz3uqwawBQ/2mNrc76uv+ynDtFNB96T4/z5si5PxmOMDzfs
w89Ux0y7zLJ6M5ZduBEzYTTQk56LPF1ufUn+IfdjOSTjU9L42tYyC6rNriyhafPOCuCcIC1Z2bP/
Mxzzt6WCQbtko7fpoQABHQ1oHpbaAY2uvoV9sc89uCmAalvI5LAUitBc1dYQbEBH4LxmzWcwYbw1
Vv57mQceRp9QPoKhdtei7WF2C2qSmp5Op3FYtCf8nj6NZD95lnhvLU9fYY0U3LtR2NwGhmbgRx/P
H24T3xD14rya1L4OlJj6nQGn5T3Vzmo79GWMV4wxO2GSETzXRv/qTMv0IaIW1CkP3DvsD9q7ou0L
VXL5wMTsqTAD/SYE/iAHI7aP3TJiyEY95gPuvzH16UcLKrfrF3R1SegWr4i/7lSrfGtc6rEtbv0Y
LyqbujBCCv5d52k/IpzNn8eqMU8ohFKY56BcOrmODyV81Hjylx+1gXNSUdj9oW795W2soqP6EHM3
amuYoNZN1dbGA6Mfbgj66w+egzt3OwOlgTYEj+4SG+d+irB9lWe7UFNYfCf9nmsNzs4TmUBG1kff
bYRs6qz6OQKKTxwTBBBHOZs0gcvpihDuUdzF1sMQzsYN8UDhpcmZIJ5hss23ucDhB9oCfhBtN/7I
sQNSTUall2A9YVmn1nYxjB+md7Vez6CJ52Ew3Ztzbt0uTkckgfxmjKi88zK9fqUyWB7bCfzEIEfl
wx4vPzBsHkHmQesch1HvX+J0eVINjhXuWYPtdXfRXGGtX3rR5Qe0veLV1CGOkbiQbdu+T0+GnZAw
Jr8SvT37kTm+Lw5O46lpBQcTPe3rYmY3qtUlco21usT6wAnu1WWnDhS1/kk12nwS+hyfIw/vJnX6
JG2uO9Mt32Iy2AF6seGoK0EaTuk/JiEFVn+2ik/SCU7AM+a3CdvhHQPlkAzfZnoMJ/gSag98RY62
oyXftVgkOzE39anigfTYajZQt56Xn/Ek9oEdz9/7uPC3kYVjTSSro0YJ3kaU2KUdnPV2E3bBP+ht
mdsktLwTPvbtw9x5lDZlO3ZcbpNRG35k+FFsNWBG+g9F9NA0YYyvAXuEuTRyH4Ifre9WW9KixjMD
A+OeMnEOMs7naSb44RDm3sPZ5OcOTF70Xl7f6+D7lzYcF+lmZ3vvEO39DVlxyU0BoHqXRctw2aNH
4TEsS/vhtTYqlEx0NzmWlnd20AIoyP8y8QxA3veRld60IaXXummdqLpzWzBcdaL+cHBwa75RO+hV
3yKaaOLbrnP9W14RwWUvRBJVMrs/h96RgUVue5t63cIlaCSU8NvsM/vXCZVGhPXvaN1aYixvM/7X
Jm1G4yd1zcv51CRb9ZpGAIHWBDcxbvCb2hLZz1w7q/MxlspaA5t2d/CC9Zs+iHQ4ppn5MYhvaod2
nuZ1o9firjPm6ka0ubPpwk6/K3t+noFQF0r3zS+65JQix06HUR1VvNuW9pAvxfC0eBrhP4ZT/2pR
Q2ROLz5qK9ewxaeNmuvzXHCO2yGJtTetC58urfnRc+WV9lugwUwEzUrPLlzsOy4mCNyRF3x4/Fhq
19TqUJag6oXQIoZDCZHpYJGg84Rnfn/ZpSihQ1Oc/RAuJBtCuZo7pOfjmRAOnBaGqv6mZ/WDao27
56XXm+6N0gpmndwSp3rxovuxJPMH67r2p4WGC85188tiUIs21tEejXk2D3SeoFQ6VvLshpSkC7xc
fuVclbo/aO+JJopNuMlwvccuaoJgGnrozXJuL7EIPNT5ehzTexv0Jn4TbVcjZpqMkwmr835qNX1t
ikr2jL6pPZceOnM/GMbjFOClPc4okAkUOE993T+PLuC82m2G9l4Kcn40GYcx9J19i8tLdAMfCows
IGgBEScW8vLXq/zv+tBbr26kDbul8HA90XX9Hp72uI4p23waw636gmpGcqtwWZrHoR3TI9YX874j
yeWZFB/GhLIxmAM7D7jqPdB5VnumP966plbeBMIotnbcdt+NHEq53JVK3UccFbwnSR09o5fJ9wae
W0cHrdGjs+QzxVdLfPZ5szX9RvuR9lawGbuyvcHOMILllcZ4x2Xdz9x7nPvc5v6DWjJgin8PIwfK
Ry2iXVAO/bdmnG9VW1Gn/9GSMIHvkbkYTPbToV94dbshKUactf05xP5hmgPju28vw3ZxoumcLEV4
n7eI/C9tyJNSi33oa3fA5ePZkI8mdZg8Xu1mhf9/p2wjtjOBfP9nSPu1+4i++kP864B/A9oyZNvW
PWKxHcP+byHbOtJW3zZ04fP9gjx/wbcN03E8EHDH8A3xBd92wbd13cIBxbUBvk37/4Jvm7b3lx0C
MDnItm4JhFrC9B3rL3y7xOkuKmdvvnUMZDIZdpRY4cr6wJdZx+0RWg7SLeoy+/cOItujPHdxGWzT
haKduzwgNsXSwS+7feFCJHdG/20o7XHXl0KqyeN9MWsPvPbHA7SWGx4840kEwttCqf8zlZjQUnpt
1jyWYi7wVDK+NdT0kncHY5c8mgY1YOLCU4JufRqj5AcmW9/RkLgoecf4UGG5TOVh2pt5X+9yl0ef
LygCZLUDabtPdaJ9ZClEfRIv9/FvU7OQQb3lWc2KHDPJs0coxWYIuhbCmnRZUZuU5c3lq/jSjNr0
5VtSe6mVuuPt45YyJ7kCpMe6MlPWUJmyajaQQbNCRC+wnFBI/GeSyqKULkNz/2mdGDv0XGpLprJu
1axQBTx1pFpWh18X1brrvynUgWr5v83+7/9dNXRtl/GnfST1dTp+EYjJ4bISmKl11w1KMXZdVHNk
CSKYV7PXQ66qsqvIjNBxvB/iTF//086G7eBk8HeLl7WqNTsEpFqp2dilJ1RHJ7Xw1zld/59q669/
pRYjeVFoCAw312OrSVD8UMtR4JkomAboWWrsWqhpLIuGo5AWS2o2k8R0yGj41zUlLgVsvexYyA3X
XS5tqL0vO8nN18Uvm1Nl/tNLQvNlVu31V3Nq8X/erP7Fl7MMocpCRWNwRZRFAQojlXAqoV3tWasM
XX/Uqk3TGXCu1bLS0Kmd1O5qcZFp8eOTWqtWXFtibEItVC0roZ2aux5ZqDDe6zGe1uM0n8MAwV7v
3qooN3YGNYuVfZ3tg6I5YSZDIrNcOTH8RowLlRZbHEBsI7XoUlDcGzWw+lQ85jZOOVdktYhJwUFu
uXM7EtKXeIKLWlCQ8GLSAC6zhizd2nyb6UqXBd3LrFqLwuUskjDaqyU1UQeq/a6LX5pUK9VmteP1
OLUOF51hXSZFtKvDBWODIS9/DnMdYVDQnBepxtAL0FfHdhmWZt27KvKqiUUecYa1iXy0KxtAA4EU
zhcNcE4/jacRhgIBBIFzQNAqRTB36PtfSjubKXs21EZU4dKB1JS3QBkJn/5aslaL13WFY6GjNNGM
afL7IIFVsnzrhAd7Y30TSU2t1TWQezW1tQ+jcTpRzJpOmWPUO0pCL3E+IfjwwlY/BUPwgrfSYxsH
SNcbXOy6WBoiQN/cqMWc6p3o+BR4X8PZlPqSxBwRrMeeQeTAgBm8gg0UeEWpz9+HPgUsouYhW7/Z
1vBhkYq3y9uwPsdFX539tknXvk8tMNetYDcZC4RVTFSqXj8ouz0fUORka5i+qbnWa8TBJaH1Yi4o
M69tKQe9Igpt5QEzKG/K68p40O+tMVoIRuZ2V5MroHBdh+jf2EmkRBW+1SSN0Fy7hXEEwvl/3J3Z
kqNamqVfpa3uKWMe2qr6QiAhNLnkY7jfYO4RHszzzNP3B56WfjIqM/u+7RwjhITkCMFm7/2v9S0g
GKEuilSj7ipkWy5GudIRyoFLYMoQj+kBqhlB7J287q6y1QP/WU5WZVl8n37fz6G5nTYGTA4nNcSj
UBSpay5TryV+/YO2ihO+19dHldwxvY9gYcLjB97EAB2SlMbyCytg8vIcP0e0rocmL40VhXaKAXi1
VKNloh++jDOJVJc7c2BiCZ7PePh62FZ7q2tkD57Mzh9q9RDUJhOdpbi4NLkAw9yi2IrqbV1UhEQM
VH71LjYPyPxNSj6zCjQor0FELEBHSE4MUoOdAJp83CpcyMy4j/Ro9tJ0a+Ld9AA3Rgm95mF8Mwl1
8DfE1uEJmp/TvfC7CN1AQcNOcQpxg538iuJNgg3WLYMfGCbLkXnv/dT92P5UygtZA2qzl0MHrFU/
yvbW6MFVYzYJQkQRe1TJBGYF4hVfVaX+6vz3HtNOZse1rYD0xfM7Ou3zgPBL2Irhe6ackMfm6cEc
j51JCiNpuk7MPFLxI5y8bP7ECB9rjLSBbQ47LfB6HUEe7H8oDnaP7Qxbh67uVc1TlCNAJuOTybMJ
SAAslG5bS6gCz4X+HMIIT08+SW4y7Omjmpzy8FyLXikyJnSadovQTCVAFzliBwtfcRsOpyxsGhoc
ld1iOgQSg+UJpr24eX6PJcgRGfJi9wM9ODZ2PtEv72AmZRgqgQZ3p8m8z1N36F6Ind90wbVsf+m9
Wx9whiQOImGzd7UIaJ2N5SFPvVDQbNPcq92hzUBl3jMzjpXFFy9Bf9DxFJNGDwznfaAYCEVM7A5l
4snJKWu8HhiveKGi2ICh4vgqj5HyzDiPJFzq0TJ9VBfMTPubHGDxR/1sCtRL98pv7DoS/bU76Zw1
GPP3vrbVw23kQ0Z0U6zrz/ER5vRwF0SO9NSeI0chirS1E1JVARu33qR7o+IylUgFQKs/W8Oe0yNx
KGZiS2Bn/R08d1P+iGe61DSTkA7nk2jdCsEpdNesXeKcauOKLzKODv3MdQG3C+9cnPwuAobX54Dz
6AgFmuMdzxvy52K+G2bN30TpIsemDRM4TcfwsBhAUWTzA/buXB6131yzqvYrJA2ZFDXZYZws/S7q
W5545WwTx8gB4zgJOFCo1HF2ysa+Mr1Y2GbkI1e2DlMAKtxb0R01jLUYnvPd1NpgwjTLzuNz1OHN
Rbpq42QW2z1uefFU3mvCVlIfLfI6xb0aOo2HCdKvncUPS3AOyX41XYeTMczU+jE5gUTYqLiwp812
fBtBfmxiCsuYBm+t7A0hSJT+pLW7Kd6NeEo3AXmoaEW71hvmo4514DN+0wm6JmtlaFxZdAb5fshO
hr4TH2XBUVHC5SA076If2ojLw9V7yL/0wO3s1WIKlUshcLNFKEmBJrqfR2ApKtJ98VrHngg/KyBh
RN2poHsnG3fhMBxlZmq1DeSlOjnwmCr7pNh4YFrhFNcfbeYmiBlj6bEz79rFrL/HzjFPtv4LG5f1
BLFS2yoXCjpI/g3uzRbmlEPob0t1N7wipNMNN56onu3KzGVYVPxYJjBpOEsCghwRu3dG2dGNQxva
CsecNETbOFsX5Zi5+b5ocOwStroxuw2z+cRNbwLIvgA38DVBEC62ffvEwElh4v3Y/dAUMKp7I93i
27yXf/n4S+o9u8ZsFYZ5ZJuXunTZJ79xzeyE45jMRtQaT+VLQ1xr5CrWMT2KHb6RXUFErW9D7rJo
iqXh1A8nXdyFH110mUHnd54Al4X4gRYqDLK+6NJD/JDJPrWjp/wlO0OHuFMfhW0734fRbsZhX70p
yh0pux0ZI+QSEQhBJm9fuUp6lkayNoElo1NE+P80FbvK3ELNsNIbgokxsbMblCBJJR2F4JvNBBHj
ar1gMLN+Fs8GcI39uKeE8oBfjKnk4AaYgWKTtB1frMY2sQ4vgbxbGD4Z17LgxD9E5UBoSETthhms
JuVeZ/uRDYcHaa5AL5ir7wRlXoPdMz+q5MlNt4FBafNuibjRuDHASsLDx49ss7kWU361J9LTi4fH
Lnyc5oPJ9HLb4tI5dCkhA27ePQTx72F67VFLM57cROFLhkutb89ycNdTkhRZEXcK1PjUTc17rKNp
tU98Ztn3PS0LMZ6iE1XvQ3mShGOTuBwh7OXE3lZE2Y3UqoFUUJPH8rKZeQzE55f5zl7ehT8i9cin
J0cGNKGCvGKTgAd61O3KHe4LhJWQstotLkByXnPG2Y5SbbFNtB8SjB03rKEVOI+ol3VbPxCns4l3
hs2l/hP8fvlC8CX4gG3tqTcl2c272MmP05VIdeXN37exjc/J2HKmYcEAivsLklD8HDzGOEEeDCAD
W/Zcwou2CV9G8AL+3qKA9qRezV/lPjgH58/6paNMfYkJMaK8izoxtwXOWFaErWADrrsn4s/295nN
Md1QD96EO+3+5+YTd+LPZqc7Xihu5KtyyffydaJRoAPwpA7LFZO/xC+iAgFkU79o971PBZOsHabe
t/6jTrxyuQ3TM5sOxa7pPaKOE1cpHP/qEwgmP5Foa8JYa2wkkxrsPmMTjHboWHShCjQgu2DYekxW
ZuE+bO3irXHLO8B2FLBEBBP3DJfAMgA8DOrdtIUj55C4yy+hYbHa9fmFREAyOyTnw9pUNuVGedvJ
O+nFUztnePNxt5ymbbAn0bu5CD/FZ4lJ12jTvCPV2oJAuWn77CY+BYeE5DBuCZtMt/340reb4qlw
F/6fG93MV0xAvCa9ZOQ7FPb8YbDXWwKMyTSgslRg57RDplsDm+eiTexENzybWrsxOOwvIlcY00SM
np6kRxxH/YP8TFnQyXf9VTuNICKvyVG3MSzNmx0ad5WDZmsnShKX/lp7vvuGOoxglFN1IdOCzJQ9
pdGTFW7PXN4ksgClnE8IjGv069wzNruZDsKUP7AF+vINI52TtgtfWw8/fvNOdf3gH96a9/GUXdAC
Izdz6X2c5EN+IlR63pF7YsMt36aOtck2xG2cfTvbsIlD4WJn7WQ7vraebtrlY3IpH4Uf0f3odO/x
o7WJH42N+Lt6RpLmaZsSXeWmfQ1edFT8jvWIo0Qn2T52WGbtpnakHXeNF1oyTh2OMJaRFHemzRmL
c5o2fLjO9/WJ4lvpJRdhD7fqpD0ixHeg37jWNbejnfFK1UJonfCs1/b82tmyPW6QbJAaaZOOoL8K
yr6wTW4urxnfyg1cOiVeeuR0eI4f29PwO7mYbn+q3lN6Pcx8/RB//8gu0T3QgN/ha/4r24scCdoY
XGxH3FCCTZAU7edDd85le9e9iU/RDfoQJklOKy6qaPMofhL0ICAUsKcnadOMm0frA5ChzC+bHKtb
tjff1af6dbrQENJAqu/1a/xTtYcLSZHjQ3JMjvITcvBrdVOfCOCyOaiufGZpz47AH/goE5vWZ0c+
qMNcoXYy9lgcD+GP5aTbCy+ExdG8USWnhavegDB1Z8zQPIlZ7Cbt8ztuiYfqk3O1eErzjTcf413z
NB8D2pj2pUi2xZm7U/K5nvftS3wX4tHj7sJV5IzHjN8rhn2/afUDHCLcH8RBo2rgeo4+AQe2L7zG
xbSkF0lHkzEKhwYDLTcsDhORsdwzPuaP+EHwbRjgYNekfidhdpxcjAi4WMUn4UM80y5DGtiNnuBz
6eZX/RDsR2/kB5ku46/6tWIEulF2nO/5I1wF5WdAdrVdPAt3807aBfuCO1Is7ZF5is+D8iNxRS/w
Im/cci/uwWBulYNwVs5tEW2N++xzomvXwMz7lZAcjk8Odhzk8eTFxN1L8vltuhdd424+ddMtOdck
7hLIk3CtiK+FjZ14718/o9vAoQYsgawVuBld5UN8F93ml3FtANdWwqd3y40Iys1T8QktiUZF3Ggf
UOr4v8VYS/vBbfBjOMMrVJ9bL3dGT2Ko9t7eVQfrI0u3gmAP96B5zXce1a/U3E/9HYZW9no+BUAu
7/vW7tAuAd96MF7Ep/ouwRA5u9lt6R+8SR/VG7uIbizSnOqzn07zCzdEoGf8jIgL86UxpmGjizCc
saI701bYyPVmOkzbj35PD4+x5j0GDAe7N21FaAfb+o62lNvk25ydh8ltntI7mrz0bjhzXJO9aFdb
4Yg9XLqTD9hyN3SBbOlN9FL0pCdra3pc+GrJk+W2cvI9TkRHd4GeuJQv9y0BsY/BS70rHaCe3Lpo
xp6D/UfolFuNGAruaeNNP2GA5IYX37HfI6GuNJKiPe4Yjb3grQ8+jF/zK8IA7Zf0qt2Z3LvjnXXJ
X8qj7rXHsLGte8rNJFh28ZZbmnylO8g8DCftE5ZvmufaG+zaEY7Sg+lWLj1UPtm9mo52T59i+MS/
Ub0Fh/5YuPO+++xpJ/bZHnqNDYVyFz9Et+SmHfPdcE+N3pZe0PhwtY6CIz/1XJk3rln/mblFfkD1
U0H1FW3F5+l9ei+v9WNyn13aU04raPy07sJH40G6I/pq9vyD7mYX84ZM3IlfPwhJvCdwl8tZ2S//
6eMmJAcY0Oez/J5eBbL58AGlSEA2bW8LP0RKsNEmoQtlEyD5wwzP3GnE58Y/IWGgX3zQD0RUuIv7
1mO8cIt30oVuJmet/GRJm5TqJ6xdb3wMDqqHozSPd7K5nY1PhAw2GcCJPvErzq1jPLaPIAmCA2Hf
0BPzx+LeemEnPgKXDv5CPVsVtklPxwqDIkZ0CNCbdcZNWCYii4FY1HXx9RyGehJddeYKKB6swt71
0Zp68R2SMplStyuG+MYohEmoVdu6LtaZqO/V9VEwIeuSMWnb6yzUuj+mmB66EPYS7r4HyKWjFwYD
aNOh9JRyQFGH3Fwa6Av20bER3nomcySYcEs+V4WbZz+JRXAwuaqX3cdDuZeMhFwkEQYTc/IuQkQG
wMuCoYsuCrq3ylrXeJP1UdMo9X5WBkdGNHto4mVWX0pR2jEBhCRvfQgzOOIuMNBc4pWHgY47MgIi
FZtPgVln2zlQmCHJ83ugg9CiVmnqHFNPmpTqWqvMDRJr2R2k5alxifEJQ1Sj7ZR8SK3O7IsMkzSk
R12OAQWqEQ15xEQE+pcz2hi6QYsal1ktKgJiLBq46QGPtX4ZueNcXNAx0uBWwh1ztPsa5SUNJ/uk
BApmsOJl7A3D7pIps1d5b2ss5ZH1YTfqTGlEaklrukzprnO867zu+gjBP8W6oaqOGVlC7rd6958J
fEuhQxsYBrsgn/AprPLdVdy75rh8i3tF0rTtfmAEts6DrotSIIB8uz7Uff/WdhmUo2Wa9muuFhhi
yngtYonaXdhHiyVBXOwM42pn+PsjAL2I2pfn1sUfq9Oy3fq2ZHVFZPgjJBNdrd58JmLzKY6mTW2V
BmCxVAhI3TctLgtpsVtY9SVtS77XuLiqoCzUh0pSRjfGp5ERT94F2DYWA8cKnFnRM2uowvoIisdx
XqwfoAXQium5tPUXf0lGhHx/lJTurqtqadcvstpZhs9UMavOr6E/G7LZeV9r6wuWiKQfsBDInnWT
9cn1fV/r60Ps8FZulEdlZs5Vo8H/YtWsSJpGW7T3X3ia9el1sYJrUgqWh+/V71crAnHGqifk9u9b
rC9+fYrS1aj0v1/Sh/xmdkaLy9WA3kkouE3UlnaOLKqgG7mZEmYZ+o2/WINaCWuIv7IaVYxDljS+
FouVCHmJ9/3a+ihYnFrm6kBb36Cs3qT1pXVRrd4ldbExFYuEf91ofROz1/idpBVMufy9cfWTfX3U
97Nf6+sb1reuHxqv7rX14ffnfW25Pvn99u/3fH38n5uPi/GrrvuHP96y/kF05rU9LOax74/53u7P
PfvL+j/ds+8/XS0WNxmv29db1o/8y97/5dt9PVzfCVKPOsP68C9/6evh+uzXF7QWa56+mvSW32/d
k395TNa/bDRIvL8++C9/+ft7/vFl/vkefP+J+W1u1SfKdK/NYg5Zw7TXEJp18cdzf6z+s02oATCv
9cfHSGvR6nvz9dH3NuvHfoV5f2/z/fI/e+7PP7N+xB8f+7WNocz3RIAVu275fuZaiw3iqXCrJkaC
T9kU6SmL5dU/Vo21wkn61t9eMdcq6rr518N1+4K5JvStnfvPPmLdYl18f8zXX/nem3/5vj927F9+
zLrd919aP+/7uXGpgv1/TsGQdAQ7/1oydPkc/tcrroO/yoZkZX3T32RDhvSfoCtkk0QWybB004Cq
MXw27X//B5kk/2noInIdFb0K/yAA+rtsCPaFpJmaKOoGeS+6QbTJ37AYqvifqmUpmiUpoqlZCh/4
f/7r5/i/g8/ib5kpzR/rf81Qkfg6/xArY2qohQyNLBL43aaug+b4awqJBN6mp6tWAKAP0ruepN97
nxRqELSUfLLZmSUmpfDb4Ab0f2s6LrFVvv6Xg/ZPklykJbzmK+DF+/Xf/6Gpy16YlsTd0+RYLFE5
/7AXPVzCuTJB7OapVe1KDUKQlZ3nfpIuGtmsuymrz7Vu2D1zN3oggYfUCBwey9AFaoMCUkbF/e93
Sf6DFrLsEsENUEJFAzUV6vh/3CX4X7JRmmLuyRNOriRl+kXscDqkqfEra2Pxmo6ozIumdRUl+FA1
8ts7fAQOIT6bXBPu/RzgEiaZzlU0jeCPdPGPWDOmApFZPUMUBrdUKrTS2Aq2S7a4Uxj1Xhia/SBL
PrXg8enffyN4Kf/jIJNcwtlmckKRPPPHQa4EkdasqXNPtGbxqBijtDXJxdiWoPsVbMR72a+RaCWj
jMtHdSH2bCC86UVbnoDEPQLjku9y2XzxZdH6ahf+4bT8h9OQU/3PE0DjREdyB5vFNJbz/a+nYdu0
cT2YRgZGfrj3Bx1quph69NUmN0BZR2mPIHn68q+a1RECpjFxIQ+Vh8QY9jic0LtMuAvE6f+5X//j
xETrJ4rslapb4G3+ZMbEojCWMrhAIpW9qs1Rq4ldaGsCw7tSyk8ts59T2FrbWcpjVw6GZ7TehUM8
6AjvaqbiyEDy3/+M2vIz/cO1YmgwyoiCsix+S2Id/vFQTY0kztgA+r0SSxSKiXk/6ow2RNkUzlYa
1Q8pJG1ZCW6ks8ePuUSqAanKAOr1aJfV1NFEvxwvuVowm98LcETGVGWYFHg52asoUyk64vQ4z0pK
ycEUlsGO+kiGhnTSexHiqrrLpbimRnMXm4hsiEqAulvKsxONwnYi3II01emjABhhm4I17pqiQKdt
MHOLdUxTitewbbH0ITvfpExdwc6+KEMt7FCxTBcy4cxp+h3FjEfEUO+c0SC011Bz5uxgf211q2Yc
SGjwZsiH3plk8/HfH15Z/Z/XiaFJEs9z3ZMJKKt/HOA8s8wgztpuLzPo1eWsuGCUPFa5ZR3lWKk9
6NEUDSpSs0afUPsc7vec5Pk1DvMrQH9kjS3qhFwSgqPVwzHLjAlPAwdo6n4NYcF3nyofwPPsH0Pf
+FlWpFdH0WRxfAEB6ND6dUMoX33sfmFoWnY6yo1b+LJxABBzTUz50ZrC3gsbQ7wINYv1UWIFwaHV
u2tvMahUQkLimwVEvi7S0LpIvll4AymF4G5RNzf5PT9jx7BqHPdNq0mPPaSVW+jfQU7rrnmbSS6W
NulxbhBKLFxzKy6rDXl/AgTdYnaawNHlgqzhFjZNKWpIPCUq1DgUYakBk/HKPMaEPSfn1iqTs6x9
TJ3MRN8oBWc5JbZ+nrvU4wbniMg9dlzcFIHkGpvh1KgnfQgcWGkSEBrdZO9b0qjOEtDITA6CWxa/
TPCf99zaUHNK83TM6166MG2G8XMi5kS8mlolEHUOhlmSc+s0hBU1Ka0wYBeNxkYqSsnjxs4Urwha
fyBh4SiZ3bTRQ6RiHbr+uJ2ngxCq46lJweRknbKHcPie9/2TWRYmtX5+I53AQrsKFckx8FPvkOe+
apC0Me4yxB+JmzjFbeFhMLgEJYEdhpAaS5KoZ1VGdDNa85i16EJCKYluvtBHNzEmY6cQKYHUBbRS
oZIeutzAY+Obua2P6g6tcXDS0AheKjOfcF5ztoChG7EgTifZiCGkgIW/WXoUe4VSi25Xtm9RG+Qn
oCO5M6HFIWcDBW2ijQeSdgZbIWXEiYUg25q9KvNH0vgEzjU+NQQ07/0hvCSzARRJakOyqyWaWXO8
j5lqOWCsie5GkSkH8H6lPXci+ha9Tr0+VPBkESty9ZlkjKI48qqpex/rarp2C3e+b7NnK0nQurXK
fpZGBVMQ0yfRgN1qWUPj/JjPIwdZKqw7MOIbvWysA0A6D4m7cbcuwOxEnmUyqbuuzlZufr2QaHyP
tmdqen2OsNcF4FWObiYXTG0vH6BYTCfhc1K3VhaZiIqxqJZBE9xAUAW3NJtNj4sE2uiyOlU0prUS
jme11t31KRWSBKxKCXlSRhnTQmkkA0p6SPLQINRWJR5YVoX7dSHGGozFab6IyxYhXoR9alLDUsoz
CAL9ui5amQM6qdPPdS2riRfg62GmkWibm76knBemD+tixFdkzgZSDRrtTdO15CsJsShRhqPmnWbZ
YQZUebXSgbLcaLUPkPAxlLXzSSjJjuwU61mKRIpT0IkelKJ3JGQoJaBbmAQGAXIatdVCb7pt25FY
Ab1IuHRNguF3lqGr+FX5ala9Hem/hiiJntqJkxjzta2m2rOkgcAwwWZ6koozv6tUA13K+DMtOutK
aZq0jzczU4Djb1S/m547HWK4jhM5JPdTZ8adtOt+P7UAGHwLEGFnpaSOx97IdbEVGnWjIa/2tFSr
ts3QalhWtFNX+9YmYgTvEhUCvtmYB3syyV+xKuboU2yalF6xYPZxQlZdGf2Wadp2UAFUWi6omulA
O1HLzGxL7lwIKbjb3Mnq0b9hJn9rFbIYVBrffbYUCxC4XwrS6R2Bgk4j9pkrljE1f7Js4lbHHwKV
+aqH+S0Sh0d/FPTtEBBdNGqhf7CkInfSlHqlbwbnFO7K19FM1Vnw5kVVgevAKxPKhFH8onVdexVb
3YkrgvLW9mkmyu0RU/ymbn6YolDeuFNdCI8ejlZk5cywjA+kh0W46I8j4xB3TnmWrru+rZWxPAzD
+KY26rxTo+bSyUNgd7AxC92EwjFbiKpg/oO3nfehaVZk2+MG5ANeg3R+0CHFnKIAomxOtpGb5FSE
xsHailYkHCqKIxI5QVYoZUd+v6sZRAOWIuNqlFA4CfYwttWUCKBmjL2WkggmSLjA6Aq7uZ/nqM4A
UvPVpt2cETs5RgH13DDHlC1IH6KQ1/RXiQmOQYgMeVcc416J2arFOqRIxzY0h5MabBUpny9S1x9z
gLYv87wHzo4cWA5RNAJrpgJQXuaOJEwGZKlrVHm0U4WQNPdpFyb9S1TgOzVH/1FUEjtIxAUoNTlq
h1iA01F4DrrARHBYuFbXGw4YoflqVrdai6WD30TBzijHkj8PukpsTW6s/Xw0xzrxwgmN1kiM852Y
mcBV0vkcxbFNfODgkTmiERaPm6gMuLNOZWGdwqUfkAm7sSV8Wwdye5ibHjd2kMfFTxEEiyMOZbxX
uvJMcEdxEa3PcIAO4vvKDzo1mpegUItiyoKQrxRPaK07qVOMg4YFA8hIpm1JHhz2naGM97o6S8ec
2JSzbLYViMPEcMV2rK8Y/2Cv57r6XjRm+RoZ4TPZ0dpBAd6CHKzE5ZTimdMlRUGAEBAc7h9qHSmR
2UAfM6M+8cRKRz+5NcoIXQVGR6Kksn2e6FcpzgpXsJyyLAuvAltP9F9BylgMC9UEyOytO4/1rrmV
nXUuAvD1YhVFWKjxO7VdJJ6tLHHnIJN2ofXY91VNM9BHntIuwFxTDfdaFL9WIUEoLZoBlW82CXV7
h3sUCLQaYdYMR9Ox4g59H33UqusV7J/VXVr39R4VW9PAdSv6ssen+1lreXEeSAJctNm/ARiT8hRw
A4815uznypPiStiZJKvv0wLLLje1fKvy4wF0RD2sByjsw8QwnKahKez88QWDnwJLnK+QRBk0e6EQ
PDnmbFo+o4WySPyBVLmcQR5AIjypc6wwvg3arULsIcEX2pbgDO49YB92Q6pDP6iAM5YCOZuIwGaw
Wk7XGFtOE5ny9cIF/kzVCMhau5Ujw/Dk1jLdOkb9pU7moSs7IlIjlCvEfogE8sHxsPr0EZI3tSGK
u2UNn2lw4Bsrj3UnoecGmAPcm+CLoUSBbT3KHRjtaEbINaAaYXeUDe0GOU+6GT91k/i71ihawyCO
7+suY+cm5b0Hg2nPEvxBCTidjc2PpKW2L49pxN9JNS5d8jq5NbXxRW8M+qbkT+yFcITtsKx22KJP
3Fk4xL15BN8oXHotGR868tvIe9n21aCfzTwcjqWu9Zt00v0z3VQZqWuS/ZBC/yoMcf+pGIhKG/Fs
1uWIqZFyM1kY+lE2LQ0FeddtxV4+jAzj1meiYdCP4OSh1c6E2sdphHppfaVc34XsHPAdMtrMCO00
j4ZT3QWl04kUpnPiM4+6MQUIvRgmqbXMquD/siQ53Q1DKe4iLXurGZCh7SU7bX20LoywB5Qp4rzS
ggJaUSWqCOHijBC1XgVfyTuaKKFAgHB8nK3fRitHTi9OF0GLUbUJOvXNZZFDHYUFUkGF6tH/GQy/
JvL2YkcTi/SOUK5XsYonwMAXiSHdTa2uI0FrVFO5+xR+eS+msravmMFBEDeV9+tznTbiVq57020A
F9OVFqTtDBLxHoo0xIe2uq5rviRLSHv7mAolLwZ7LQ9aqqpt7lR6BsHZ1EpKJrVCKVVWblOC2iJJ
a+Dt89QRH9fGXqWQqT7q0njB1XvqxKB6CPgb3DbuwSwRADUR4KSq7E5dS9XJtJInyR+Mk9SanqmS
XKqKZbDDbyrdt4kk3oe6BDKBHfRbS6V6KjICk4MtU1PDRu6Wy8fMt3Jp7BluFCeT9pfiHSoiTRDu
pMYiqmJGsA+BhAL5um6UKlx3tawcUgw2MQOkozCZpi2T20Yko09ghhDcKx164FkZzWMZYtfo6dh1
w4gmeFkUqdkhRfr7ejjBJDaDcd6ShkHLS4DcZyQ1EzSGvW5UAAMq7ZaWwLcMLqIj/fJ+MychiK7S
cnhHDLU/qN2xqS6yPwc7OdJ+CCJ+DlwBuUO/wRtzPd6C4Uq3XYD+s0t/1IVO/qsYHIW03osW0uks
i059IUb8sMFNHOKLNUeXGm6p3sqP9PD2sdRdxohdnSTigVOiqDYwI04tdwFTG5AHTuNblYaJXcnx
i4BMTJpFxQaJ+qjnDL1qxVPoo/XEF9ggqSIuQeunNqvvxmzsB7N/Isezs/v5NRP12SGsMLODx7D0
I7SSceHiamcEaAJ9HprJlpphH6vtjc7JS7jcYVJ1cJGPNqKMsrbay1JMXjDsoPCa5Dr0I6QgInSX
jZTDNvOHIqetCBCfTt5gNE5TQTdrxPeiu6ef7y9VQ1RoQBc2Um1IXqz4SNhIJuhVcKgpQNZ9qnNN
VVJ0jMSithc+pypgptS15B1Ty1I1NV9kYi48oldHnx66SYKzt8CxKdqSSk0QgbE0l+si0xy9DvW9
FFufzcz3jInqqxSils1W3EJUvulQL4iwSWy5kEpELaVpE52wG3rQvIkiCE4Zy/tYF+4FBZ5DUcEG
xkD0MVodnfhleicj3D4xn/G2Cltfh15RkR7r6NNsIXUPyLeNknrhYttRz3CoyKTfPoe6JOkQVCj3
bUGiI9Am1XvyqpCpfS3FDOleNWa7ZQY5L+f2Fw3HHS0QUlxFtkhzDjSqPEa1V7Li96CNSP9jDS0j
sTXPga5crErzCqJ+mAHVJVqtUGV8FSpPulX+qLsoPUQlQ2DV8kkosob4JFfNsalK45YYS+8rr9+i
vChf+EnOQuo/1xVCyKiu3vUORk+qV7PbDFpkw/JD1RXiHsVoe8+gPTmqhjRuzBQCPJXq8CKklkPQ
Xn1pk9TYNa3w3NP85BGj9njqzW1Zcvsy/bJ2wMnVNnCUcN+mguXO4r01X7oyKtzGKMtbRMK1hkcF
ryrRA7phMCjXZbeXCGEv/OzUp6XMYOlJlFrxJA64rjiFoVnlFQdRBgdVtfWRuPYl46tGaYMTyLO0
9i1n4mgzmM2hkEeyQWuJ9kvDj5RKxjVkgjoXdEhKHqx98b2kmm7PgaEe49Sa9rGYv1X0pdykR1Yz
62eS3SM70STNNaUQzUtvEfw29O02fQSca+xxIPQOs9TVXVFFRO3hSZh988Sv1tuxxnySL1rG1kyY
Uo6LzDG6Wcd7wtXvGWNSQZQxWme9bwQCoppJUzw6CieMbIOTNOx9qsY3Ux/8J2xxu6KcnoEADw74
m2EDXrBiorpGkRrFuSMNyU0SLNotIpkPEpJFCbNDJA8p8EXftzvOadS81V1fNJdEILw7jHl9TTqK
RN9nWFTth4boPIjWSMAib2gRTgvAiJ1giT9a45D0zCh2vjE/rUKMZer6b6y1RkL9sGl8VFNt+WZ2
CCpH8bHICcsjHj2jFTKlQwllGowSY8oST2JafZhz+hEzQXEAloAGqsfdfVjXwV6hLY9C79vetgpj
1tUvUp601IP/5cv+Upf/3nowrGY3DSHc5tyVUO9Uvf5qJFVnN2oq61sdGlo25cm+rzJrXy8bMDN1
mIHOcDeZNrVFUnAbGlgwl0Ufg9OcfoWMwRV0ZnTWTn7aRV4qEAGj30EaI4Y46m+5T1InpBHycpTU
TsuM7FpUU4LSmJz2nYCs4q7JrI6RpoCSn/TujaSHwy4I4vmeEJCcLJYZbs0Q3Ay3bvzsITIIFocc
7646JVEDujYG1masa/k4ITzEkGMNxkNXU1axevNFHLPi/3J3Hktuc1m2fpUbPb7ogDeDnpCgJ9Nb
TRApKQXvPZ7+fudkVVG/qqs67rRDIQQAMplJEuacvdf61pMXzOXT4pBqHU6reBgPSmmnx9FwZxg3
ce1bjtL6aQnr28s0PprsCBRC3YedgmCsBWLOR3NYzEChot3l+kqZFAySBrk/Xmg+Tly4qio9euXy
ky+bUJVBsfCrIbV39aTz42p+w7To3WAINHaZh4lvttZJjD/CatqSGeCMrLvENhRlVFb6LCxvraS9
COj0Cdj0zuNI9hW18HgW9iRjirDStRvdXdI3YpCaU1BQbAjitvBb+mUkSRQ3Blyzl8pzx63DGOGQ
deFw7ykYSmg/dD+mNNo5S7cb6NU/Ok6EL1kNin0QRcULQQqnokhIGQqo3pmuRuJuHmU33KKZKHnD
pmIw/hFW1Hj6GBDAZL4PYXRvB7HzmUN9H4jW1rnG3GaBMZyLMKlXjTrva7O1v+eFQU5LZ/G9qhTS
YSY9EKNDZbCnyMuE2vHLsMXWpYyG7+QmWsLAW3ZLwaVjNkTemNK1lOYWv4TeuFPraUeJoz22BYaX
Lurtm7AOiZ/LSs0nXFY5O40S+nPrmT6T/V9G3e6ZUNoH6N8YZJziNtUG7Yli2zGkoMAYxZtPFjO4
mbibx6YL+o3YcmracX3eOTcdPd7VlC/KHulYtzHn4ilijrBOembBIbHg68Qdyp2pkqIUzImP7Em5
n8LLnFjOJWlK7kOK/aNx2/lgfSumrrvB+qdNE7JmS9VPlQG81QEWcRiTSdlCinQuY5Nf3KSIz1rm
4fhRpxPdSUCqw3wZtKS/13P7IzUZEpu4lEoqvneJ2iprPeImpU0C1dY/9C034zZUXR9K0s+WzNg9
IAbErhRXgYlEBfI7GrhNE22TJsQGNMXtxXDT0ReyOFtBGjumc7Pv+/k9ijqG6GOj3ciylGcZO9pG
9oOmAswxq21RltzCOvfNrqDGR1VkHLN4sahiVNte1znGoDGv0nB5iecar8U8PvJtzYKlwhwoHZZt
ofdEMLkzRnSn13FVqUiaOcC4RGRrm0SiJaU63JY8PzKaV69zsvVAG6me1f40ZB3Ushpjgfbu9Plt
YbXNfbQUqBRJB7goeYt1g1taM7bTzprfZ2+8IewXKFnabSw+3uMcF2/Z4o6nwbZPiZ7YN8U8voaF
Ut71dXB2IqyjxmiTTDfRskln+9arMvyYOkTlJWxvYZdxaNGxMcceQ1NZR6cu7h8WO6WSbv2skQQW
lg4gKVQYbCcm4XsGEcRBhWy8VlzGxzl5WYazs20LQfzY/VDHOTotihX77TCVe+hBTRfv8nLqLzAD
9XUWUklTlstYu9YO6L/hq1WF0VNUDtocEFLQ1SKFqNg3ZOYchnTo17Fba/s55eMwTfMmzl3nvXme
uShbQXc74wknyDR9DCc9viEBUj+lnQYz31Q36OysVUqi7yVQ1hp5GkdPR4qqmPE2mpl4RhT0xr5X
dwsxx/TmquqVqz2jcDUhRSEpvnVk2sfxsTfMmNgfes0MkloCQJtAvY1DRkIOnae7qOVyaDTSW6fw
onp4N1oUA6ZmubhmoO37tk+3GpOQTUhXYm0vfH4MbO0TnLT+1JfeM+Fi9a4mQWqtNQXMIHP2ufDw
QyKvMSLLHMm0muinKUg+ByOzt1WWKMeiR9Hs9m9o4976jjusUyzFLtL4is3M1HaEdEeHsI9ImqU/
P6NVvNcS29iVDnm7o6oO8OroAVcM/JIOf2NYOQdvKl9MLYnOVqvXOJN0bI5VYKwxcYcchEp67/IS
uJknhHhGEuwAGvYLVpmJ+APm/6e2g4ttebN9AuWyDjoKR+mgdztmuPXFUvDCTiCBC4inlziyX9Tc
7Pdcq15oVSgUz8u63U5iaKE1NHx1t6W+pHP06W4lsGOjuZq6Md5wd1A6miYphZMAXjO33qPMZazM
dNiZ8XzWGFCcDbGIda7ITdifgpERYaXi3YbfBZrbptlcxdoTUMJuF4BR85X6RCU1P4UGDq52VH5l
AVa0tg+qJ4Nw31slTXeW+65as/XUKo39tFD078b0PVZxvTnAWs9WD4FwxCugLUlw5BNZqNPFT91c
WTeoU+nnubhhAwpnpzwz81MU4ukvmhAYllYXp0nRmSDm00VJGPJFqmn4ZAj0k6+H8acNsGDbR5Z5
tNXMPXjdSx5izoy1BB2dk7Y5DohyodyqsyrlynFaYf2iZIFAlQuGpMl+IWa9Fsj4EFL0c5LZXOtK
OBwS6kLNWAfNvuqh/gYDftQSLcXKAnqwWfQAlKPZVeNNZJGqlmQ04oeie9aNeNwXIylgdLRpMWWF
MV7CeLV4XJLT1rlt6qa97cRCXnYyzmB0KOnemW5pWjJWrzu3uHFEm9qctPZiAQgMrWhPmHmEwQFR
zzxr6W0k1pxY+UxLJt1FN9r7MdPojXqDPzQZ+4KC4NyhPZsJuACGsWSGTzgaCU5DZo3rVSSSF9BM
d7VnCN0ft0lTBU8Pd4Y7d2hfxm4ijjRXLymBjl5b5CdvTKNDrWYYR4IKL4qn4V7h2rzLyuUjcgBL
qwB7HnstvhRdo74HxlL40WgXAFO1u74VubV5X6FBSad1G9fFzmxKBedj9m3UMOano3eqCqsQXXPn
xUMszXj/6KhG+NR02ikmWPsUWj1JFYkDSNBwfxD42+zmoBw3SqSfIvpG75Ma+hBLyAllSHqjVSQ/
mlOC58MaNiYFFLg3zlpzSu17OuKoiXO6BwxCC5fqX94rDb1NncrObjB0AI116z0lhbfzcPnBxovP
U0Y9Ych1SA1NDd+hvKVEj6tOrz6mQf0k3f2HVRblPvDa+amiPE1p4SmujHg/dhSX5PEgj4xArXYm
Q45N1RHxpufInrPQ5jwPY474FhdjU6trl3LGri1MXODMTOeIIB/VwNRdUyqjD/VtiDptrXHfWNGM
b3DSaE80wFU/A+cL9q5Ea7XwOzLanes+xmWT5uahLqlUJBMBY0NTTi8ENn8q7cKuLFN3MjR66Rm1
Fou+7ORF2CjpKsUuYzpr6n6MyFIuedOqu3mo4QsXdDYJSVV2PfDEy9I6L1FZdk8FIVIXOOwvaX1v
0/9/tFMrfvIajQp1EWu7KPGQCQjptzkSbEZZgFW5bQgqslxbhDxcbkazicwqRqefWx23hJhIaUMi
4VPSeo9yURTjq9akmT8hwTAFe7uX4nxVuA++VlPa2gdobRSby6NcWAJn7olpl1xTeyGrLTsK4Jzy
wviEyh0KN3QZGqGQbr/Wi9iOV2FjJBYShewQCL+HVKrKhSfBtXaN2F0kzBn9z7TL600iEeWjkJlK
laZc09LS5hpuvyaS4z4IjvvX6iRWY2EWqYGKrKLWwvIvmFMaNy3yB1jIzevCEhT1WlDUY8mjFy8g
X/Drpf6xrzE9nxzScp8zAVvWWZoFG2saX+TTUrlPvkCqksK4kn/CHy+YVoizEDO+1NRIcVGRmr5W
kgitvdwWixDuF7XmBu3MgJLfzYBitwK9T++uPMq162YQKQxUw46xEs+47pcf/x/7rpvX5xFEBLjp
+spZaGXUDohNlq8QXb9Fua1Ix0LchkcOfpXGZWweA7MhCQtHhLHuyDasKTrvxtH1KB3ilecJivnd
09vqMDlQNE6ewLXI13Uke0iuQgMErC8ekWta5LbY4Lsf111yvyueJtdaz4V/7pSH68vJ/V+vWU4U
/swK/VyucxGmgtcdk5ZUXbkmF/KBPmYGTnKFuY6rR2BQ86Ejj2s1D8CbPYXTKqtzEPAdHbWQ8CT5
NUfycLt+rVm6HcRJJc+kSRDl5EJS00x7TumSxNFGEUyguioAsVOep6jH5nUh9+UkjR9wTkDEwFKz
6shW3Mg3Ego+kVzMTkOmVtpMyEWg03rJgNQJvUBm0UBG5wIdBl1TBAEibbaOXcEEiCn3keq3cXMH
jgEZoan7pLh9QwyTvSPAfOIWbW/zuv6Zx9EznqoHA2OWP06bmVb+itI5/uNQQ3Yw7xig6SfXYoqv
pdp6ZoZHDOGA5Vu/BVvlbvU5/el6zHdohD/bJb8wx3mGuwSSfVG+urNxGIqWpNeAPFbQvheTw22F
CuyShngxqIK+6LV12+lJeA5NyDDEFWy4RJyD1I6ODn/galw5c/udWhy9chqj2AMPaRXwzfCCaDJW
bdvNcGSp/s+1SXWzw6xOIlrFSPsQENsYmPDsjf4yid5wD1mptZNb1fFO5twGa6p1Q1fTI+1nomj6
VzNr7qiYgc951tRQ86PZBd772tkYx8vOO7Rh+oOrNWzWkfcTxrtEcdFr1fOPZaF7b+Z83TRm3dnD
L15Zz/rofCj4HFsSOSen++F29Flmz8FyqdEvCGANklBPByfSmSxwG49NMl8skNJxD7pBCdRNTw3o
Egbxtzom/WLscc5q+nQoEVskdG6GnLllENzFLv3EcGYoDwUPAAcIDs8HqI1nmnWfloy+JSzgYHZw
N9CjLEzdtA6pg/uYAV3RDD65lpnYMSBDTwkJNKevEG0J/aB/7mnvIF10j2mWkTPEr5oAFEBwH3c3
RTkbmzJP16YHvcBlXON3wn6zbLPWJUu5CGkE2jQHDW0XILbBvQmawzTptOt6fPEa43HudI+g065f
o414oER14b23MOdIbkZMBWYh5tNrsCQm1qKvKrt44ez8pXV+t1AnTSDFiwH+wQw5uDRN3weLSQ/D
gPYzxPXG7tXvTCBaTllda3yObdyURUjkGAWuaRt01evckUFflfH3uBpnvIeqj0Iy2CyWQ/Bcrj3M
jgVPNfCtESiPQmRBx2fcN3CSAx06Kry1YNdMQIoQecGtCJKtqtSAa6NuetYziAWToswbRsn6roCz
6jd1SURIOGECJp3xaZoJAR7V4rR4gCrcPLeelkJr7+mqbxcxbZC7wtRbNf2oPahwJ7kLAUBq6+Vd
h6F8yZfOOTiEja4Tk3LBEurOIbQm50npo5oOOiAT+ooIOq3gaUJdfPCYJOLVLjhBDSCChW2JxGMT
/xLvoCVk5960i+UxgmRcNgnW2zlgxKNy2Hho/NC1oFcyaKNRmWiHp2maoSpUyTM3iuFJLjpoWVOr
PiblOQ54paQ2ftau4THHCsYnx2yo9hPbqCTLZxYTh67HY0ywseKuxnxrVIHOtSrz9o6IxwlaJX4I
I+cYmca5pDHrDtZwqheLHkEHFiN3HozOcB4mLd7O2TLcqb3+WBfNj0jNPR6aqVWDhb61Qa0xUdfG
g6sRFtiRk75uSvA+Gqa2Te5hADNb40ZjZjeURXdC+P3BeCfdJpQRqftNMcNFczw7yUteJS6j/7HZ
BO3EUTA+IfToiLYdMby7hCGPFcPCTL2Q9mpeLH02AQogVwTWnhCjOducyYm1poqdUfZ31nEYaWdT
M+/rYaC7ZIfThnJVuyqVVwNi/sXo3POE7moPNT/28xzwEU4JYIWgpFGr59EGffjnnOmPKCuix47y
PHDH/NkeT/PSeo8WxlF8sa+5No9n8q+rS6JoEGlQ3dQNVcm4VI/h0uwHm1//75XFmnAM/EW47aK6
cgwLN4cGLfZPq8Uy6IkXw1Pbp5qb7sldrDZdHihY0J1nF9Hi45SDUWmWGfoX4o7J7uL/4U/Q/8nt
4RLZjXGEED5wseqfiFgviLqezIhqnyvInYJev3VCrgDKSEAyN7L3TGd8jiCg2kLQjm5MYok9PdfW
SgU2rIWUjTIujE5CbKoOWn47uOFTR3P5wHRVvREqUFmN+vcfnC4E1398cK6jqrgn0OGbqN7/qnjH
zZAZSTnxwXmdDTlKcw/hENxoxoLsvczMnUXmlD8NGsy0OdoxbUrfF2Ovmen3eJzPQWt6HxMZjG70
3dbVl5JiDsUf6xOBigW6umEITDXmjqileJXH8fLFSf6X5gbh4/mnv9/TcRG4Hhg/SwrOf3w8xEXY
/td/aP93bhM8M5pdcqkrGLqbCgndXcubsBqabLPgdKH7QfIkTNXO22DHXB5MsjM8cG16aW7Q9p9H
97uVJhilbffNExWQOqneOfPukqmqdlNVjus2j6xdl5g3pJj1a/kl/G/NLyZRWDh6/rVz63Uuc76A
341bf/uZf/CeCTC2DM01LZXXcgyOur8ZtzRN4yHHcw3Dc03hwPqLb8vAK8I/lUNV/4tvy/M8h3QZ
15BBx8b/j2/rDxOI6qqWqpmMW5EQ83sMccj9dkhpi96mDQrXG6N+o9LgWATRKltcEpZ5p+b/g+VE
XhZ+OwH/6bf9QZauQ0OtppHfFlzmX6hM7JeSbHjMpPd0eECuWOBUTuGF6iiVi5X5Vm3iz3AXH+g1
ot+BTLOOzuOLdp5856CuppLQtNUCC4xx/um3L/Hu62/6i5EIrvZfzzbVxT7G94bp3vQsvrw/jFuz
1mqZRQkXdTUJQFW9tMdCLLxRRFghx2iP9LGcdUVi18oonpwW4oGSo79AsIzqshPBV3ItCUHLhFNj
+pFuaX5tArjU+xhwjVgMFCm3gal+k7MbOacxNMTHeVKVa7mvwMhEn3Ou/DqBC5HGLWHodc1Z7ubM
c672UOktLZYh2XDrC1eGBAZ/TaXFFFxuy2m5nH1V6nBXuPW4lcxm2yJrDfVHTBmdwux1QVOKooiT
2NsQRsG16JE3FH0rK9xfdzWyqU2GT4p0B/2HNgFi+K0I0vcVTP/JoXMjqguWM+r7oqZjJvjWX5hq
W8Kqr5zqxRxoVomMutFtgp0xDNtSTPJNbhJHOfGXa54oAcjNtjmXnaYfrFY485Gr0GUXLWi5qMUa
ujQYFSogEjlFRXFAvmph9iQfiimr3C7NjKL7FLzWdPmppQiZRdodcwEzWCz1osZdsJW7ukVR8fjr
yD0CN353BQ827NJfyNQYK4stuUsurptanbxZIzNP0rjKL2K3RG4TFzUReSeKLfJbcZvw7LQ5VSXx
fuW7lGvBYFCllKuqm1bbfEker+9QTxUizuS2A5ga2ASVoCpSWpRHVLjcSRAQrm9WrmlmBt9E0zez
Am5AUUG8yrWYsfVuMJeDO9Xh1qPyIh/L4iA8oNZDg4Ce3lboIcppe1Rk/GpP70hL6MuXr01DVEHm
nS7KYZYFSV6uyaNDZxC8H01wZ2K/3MU37q47j2M+9ETq7FfJDL0A7v+oU1auUDJPoeIcO0Q+kCsF
2TKqIfkRZg67eHRYhV5Rb2LqyQwRYRnHtDKOo+ms07JY9o74XfKwlVWGr7Wlh/ZM/Plvx2v1xRAR
RzHuM3dLi+qrgIdS5m9VvD9KeXIzEJ60uFys/TBz0AQul4q85MiRm3IxiQeum388JTOB5TbtDJdS
VCTxIxKhl6cduA8q5zsaDDtN1i/Fo4tY+2OzCMCYel4b+2YyWH6bMR8zUJlpG/mCpMw7tOX7t+vL
yzWRTLjv4bHILcbLnHVMRdaNyDUdRcypzDqVa3LfXAmONHVYopiHKFjJnYsGu8iqPfK75MO/PbNT
P5VByUGH/p0WLtcmM6maN7k6hwVwWLkqF/QoPyJuGZtWet+vD0hg+BdWXO6U29eHCZVHflQwZZaf
fPqPjx9fnMZppz8wkxsPtUxxk/D2L9y8ltdkjyzmapR/O/kZ9dc7l29aN4Z054Xq6etRkzYi9YVZ
SHm+Ho8g+sSNQarZVGzsxDijVwb0y4t8PVc+S26XAkJ+3ZRrct/Xy/32M4XS57t5zKjo65SEVFT9
iTjJ/ruXue7TkasQbN90P522rHzD69aRqH+6IxmoWuZ8yK1E7FKlhzJabF/uGwVdQ65dF3/uIyJP
kMPJUFX4NHKZMiefUyzRr1m8+f/2Z+WPXR8p5c9dt+Xan79K/IXXfWFvRkjE6FtDjaZi8ItIogqd
NjdcI9I2zlTBZy7UNzOI4TeJu95XXqqoSNfYPZ1M0adqNwDqseqwowdfKjOKsIacn24mANJsei4U
LFxLfSA3tNlKlPd1IUNRr5tyrYjrzzamzSeR3mpVJmskJtNaJocWAMjVTTfqPXqyvhGCeHAPYqGL
G/R187d94q7XpPXE9UqQ5BOHylVhwq0uxlbze2yg69YScXF1vtWhrJC7W27TBgYv6t2DoqnnhJC9
XWwTJFlwp6U3wzV9eDRvzTRNv36nVEQ58rSqTRwhU0o5yZ28chNbfDxNk+L4rZ19Qb7SRu8gpgXi
/jjk7ciQTaxGJLt+LZouIi/eDhdstyV6jznYV8MP+dlYBrXLfYmG89DqN1fwuUxaTZ32NmEOD7uy
tTb5aP3qE6M+oc9czZP7Ube4Akcn3JMkP++9wu8xmR3N8DlKOHlbMcJCvdeQH9zn6nqogoe4BFcn
94nDwdDNbN9MCX8wSicq6vp51LiFtDWq3ChI78laeekY685zmMLLPpWNltK5yO0ddO5DbYX02xSD
LF6xWMz+1oNdsB+6GSN36d5U4KoifXmq82DYJnNOj696iDUGOKXmNL4FbrHBwH9PcGi11rtJ86UC
TS7ExfYrAPS6T42xDyHHQtolatZy8XUEyNXYThkEo6dEcYr8Q3eUGydydMRdCxP+yDyPtNfXeBOG
VbdgSXDH8LabLLJNRwSqk8641e6dW3shv7NSrYEbKkrcdlLzjS5ucnIhOVkSKyU3C2PA0EZaSVGa
PysS54sMn1DqKgOiWtbqJEfGjPHOj0pOwpx3QMDrwjfz2zb2aPJjv3anXtR+PeZy6RisJttdd8kf
/HqNvB8YktF08FbEXVpU0bgJ1WJBfAWMa7naU2peBfEANM0UkCt19EB9yadKZJN80h8Yp+sD8nlf
P7JM8c8sgcou9yHh8nYuyFS7KrgSiIW6FNSS5TYHO0Xjpch9xmykZYqHHcXk4ao5w5qwDnKXfBAE
Wn+Ua6WSItGo+fOyvsEc76pUMAP3UPQWBnDb3HKk0JLUIzh/wbgbbexjhLmKfV3zGWKYwUjAyFzu
snJN8VXDQ8YmnnF94Lo53laMcJHJZ1DnV8O4cRWfAwC1sLPTXFJSdyDKOuMERNtyN+Nr8UmEw2WE
uMTdcdf69lN2w7TjAUG3p0crf8gfZgIGJioD6FhWOlZ2m1MCWcdDO56b+EbMkigFh0iBXnqi1oYS
zxLM4U2qb6L0xUxuCZHMcV4rpzK5dYDc6pwzOwfsJaG7Coze4lwkN/V07qczNA7CEfPg1CkHvOuE
PoSoyoDixajcD+lcrhtqzbyvrQ2K1SV7ljv2uvuxkFa7yX/VEUXlHYgFR8ENsyKfdHykpGvhmVPn
W6gLefoKpVHI+vzoGVZ4/V1TEKivB8wI0QYsvYmGb0Uf1sADrGxhs5rGzlG3dn7oq00Yb1NooeYt
bbLkuUnuWvV7dlG31eqMFe8DOfDNtBIKLdiqIHePyDe/zefWT34R5vnRQtXdUC27s7gSFavpm7eb
1u5B/6ndFxv8fG/w414wgPjTHgFmdGug4epW5LTfOQhvV/Ydk05AnQfXzy/avvpOumTU3QCC7QgJ
xJAVbwPl0EJxPRuDX5HDyQi780tlFfjfoYDeEnC4XZ5ILoKweo+l/BNl7kv1qzzX54mZ/7rZ5G+F
tbKZZj/jrbFu9Kf2zfQ/u/1yOvTfAuCFq3i37OI1fzDjkGN5dzTgne5w4c1UmcINAeuJ4yPjM3ZF
DtLurUv2cfQwhhv8E02zteu9sILj5M13tIJR7q3txyXzzQ6Ws1neRyQjvIclLqINQqdl9icAo7C1
+j1qYEP0fiBybhjXw70lZh4kd0USp9p8a05n597jbRUHe1082tPRHTbeJgY8iNf21Vj2RM4v84Yr
5MLB8dxvl+Ac7b173S8u4Xb61mFg/amjZ1gB+U+9PTB/0hzmxwzHmLftpj2QjjE4JJSS7QcI8MWH
UZ3ozrx3uZ/oIPP3VXkzbsmoVNC8bDYRd1LxPy5WM1RNB9H2CLz6lDpIWk8BQ2Gs87eat0pf6nl9
sp4GZQU2E3pn+QqSn/tgC6SUI+kcPJDr7LwPeHGDdfbNQwhviAfNk0kU6Lf5yavOurlXz4y97rNv
2ieqUioT6nfcu4SufqgclfWZGBRGP7uC2Ju1Fx4yxij2Go0GWr4Y+m600l+LXTcgYV85L/b34T6/
c9/qw3TJVewaqwpWSbJRhoNLYt0j0bM5jZuf4br59Dh9NKyhsM/8Sdtm5dY0d/yFvDzBr9201i7G
0bgv5jX4DS/fk6Yef6qX8UP5kd2ZGyzhx/hJfwt/pk819pFy1ZPVsurWwU36Wr+WJ/UeaCItzQ0h
A0ScQjrNUDe9ZQfz5mV+sB6VvXGXfOKTdEIyCUAoq7/iwrePpBFsaiQm8655pg9xr++hlh9SEL8v
KH+GD2bH6QHW98rcgPgs18428FG1+SScArQvV4LUw0+v6OnWGpJ2kjSgC62U++FbfqBhrANyxo4R
r9CE+lxTX03tmK7CxzLweevlBgfssNKZ/WIIW+lbd1/ce+9EWr8AIfGXffot31kbpUJheWtgh0au
vOaiCfyzaNcQPNBpr8ozp1uypUi3D2EWv3Icnmmpa6DKKUnQIAlXOtqpG+w17rQF8nr/I9iHZ2ae
+2KPHHqXwb+96/Z0UbjyNFuToAGugAbKl5Xu1498plBdsVinPtZ8OuFzuI95D4OfqX7CaX3nvSEJ
ot1Shuva2AY2CQErIPf1jUMKxhoza7sLKHvtwHxDf0/ex0vZPDP3SmCq84re1nrViCri2CMw4gwL
91Cfg21+tF9M/uYdKv49tN1bJ187p7raVnuDe8ra5K6+DilH4sZINp/zbXr2PiCXPIeXcBd9Rx5o
3UwZ4ITr7c8tago+8hZpcNnI0ffuKR4dVdMhQMOg2O+izrki6kwxN+rHERtGa/ebWEeInLiMrfem
PeqwFareNwSNEs8OBTSxRq7Z39ZGy+gKPNTsHAFBgJUlHY5WKyZY8ZxMzm7+9U8bac0opqXl6nRw
vsveXqdd2Z5c51dUFo6AZHr9sf/HImkQbipGNhzlmnygbSt45zTzMdnC6B9RkhBjiRU91Q8tlStX
xOgsC4qJr9VJhOu0FvZCAE8tiTuIcNeoDel1u8OE18QhqycXMT22COxJ5HYgYnwwevpzms57Wwb/
yPj1axB7F4lJwXW7Qb+ziyP1ZIv4oCojSEgX6hRVLGSctly77tM84ohycokC8olijYPfnvmCmZ4w
060LWnNzoim7ILwN6Y0cXZl2BIHzkIgApC/inBhQdykSTxGTJDVO10UopoLXTV2ELRG8dyurbF/y
I1GSbGQ603WnaWO/dgTAToqdbJKdVLJN97Ic3ImSoFyzRTU4TnV1n0ewmm3tMRNxUa4IjqqmIV3P
aPVPQV/Vp0bVaA2TNKX2L1M9j4eRmB4FwMZOasFkAUkV+qE5BZReFHEPKbzulmO+UIkxOhFu5dWE
MuiMPPsBtofV45QWm+oY041jqOSRk+WIwKxIZmdFi/ZUEZe0lTIZ+gATUqHJ2BnEtYckyqNTNa1X
YrAJrM0muO5SqmSmJDo4gVvhRP27uEiKheTium/AJHzQg7MUoH2BFs2+nP2ZxDC1bW/gg/mGiBIb
RCFOluhE6CWGRxTQMhDRlGlkX8XjazFZ14dvloguUxXYrko5GeTgdSfmvhFX1vr73KUe50jfRduy
NV4HYZiSCxUrT6GO/aZtbG0jy6ryC5aL6yYCD/IRUiaGKmPyq75NmR2NiVHtWetKUI7n2aW8I+Vl
XwtRQ7YqQXYNkbTkXsSQpO6CtbJoVOhkhRUfQHP82nZxFG3+d/fQSCul7/Sve2iPJV/S//E/KMJ9
/KWR9vWDf2ukefZ/mriHbMulTWXRBOU1/95IU+mx2SbYN8szHd0WeDVxDEX/9R+m9Z8ealaXLpuu
OV/tt78TEPX/hM6n2w6sOBrpGj/1B/Hw3xIQDeePxjw6UTwsKucvVQOd/qxAAf7WTPPUtoC8UCsn
ZOyBX0VBtSmIRVv3ut2uJ3xKbUiNVGnBrljBzEQkOCZT+7bkyl02B846qdV5nYwYZQfb2eoDaQXC
dLGZM5NpfzjehT1JbPHiY7Q6Bo3brxY1WKHEwO1F9X5bRuGGvFMSKjwseL2HVbbMH7ivvRlLC/+O
8lfTFzfRVOzq2r3TjBR+OWXqg9FoCIaI6c40711tnEfPK5+TZbkZzekHs1/Q+2a/7UUOWDEf3YB5
SVqcrVTrySFxLimh3CC30oeyi78bCU6EZV9UCPFqtX1ILSgBQJ8pOPd4cDuLmVuSbTJ9ss7asKqg
yfpuPjIuVopfaM12qjmd4nJLTuYGZNgdgXKE/GRUMyaCxwK8vhFPjoEmrDrTfO5H6Cx9+qI4oQGu
m/dsBc4qHdv7pQQAk/a1zThX/7Fo5mbuRvj6tf5QZ+mR6+RjJ4A+RgXaA0SQ7zbKt84anqq6+Oj8
AbiU384JaA6ovgTUk9NTLhtlapCyEdqijsilNHgi/ZCs7Xhc90jXFcchUGZ6UZPhMpR1v1LG/GIR
Q5ClfAoAQUgwKIY7DEAMhXSa9VUc7VP1YCfVQ1dMe3fR3bXWp0x/SdJyRwZVih5/1HNEeuIc48Zz
059ldkc09S2l3keoKZQo4mibcmtZoSBuQNWgtjLwBYYDg8VEUW6CFB1TbE3fmzw9KxHGNahi8dZb
HrL4obJ/qBOa+yobjx0fwlyV0wP12z3e5HTjfXfT+ESmtbqu+uDJmuB/8F3rAZ5kbjYHSyUWg8aQ
ADWhaFTSZNNos+NHWfTcG6O7j5ruklZ6daqc4al0zRY5Yb/XFgvRp8MY1moBpfBlroY25VBOCI3J
JsO3DSI5Qjc922UNRr9ZV+Z039JM2lttdENFipQrbinraCjecrd6SyNywQr1xXTSV3xkGd0IGAK6
o70A1PsxDxfVKy56nm7d1BXXcmRvGmG91Bi3VVc+lqP9ADQIESDj+LkakbmqfmvjpofYd2db7Y2O
NUIRwW6x9bA4JK/X5d5a0GZbRgPeo1sYEaenDkIPt2gjRV/090VrMz0vC95i7mI8bQXZZc7G+Q0B
LhlJIMTd7rNPDYbfbqGtcBXjbKzz56riK9IHe9MRlKMt5ntt4EDqIkolxf/j7jy2G1eyLPor/QOo
BW+mJGhkKO8nWJJSCe8RAfP1vRGqSr16XT3oaU+wAJCiJMJF3HvOPh6Rfw25Auibb4tB2kfsiHKT
6kjCZEdS0izDoEvOImcAVq1XOspnczkfV4OOWvvZBxkOeflGBcKqhVhTYtVav66tN+PdZPsv/3xx
TaklsDNes/Z+1rWlcYhQ7oCJqNf+8nElM2270YkINOHmY08zjpyY31t5x9e0M9JsDi2zRu1FGYyj
U3oI6Bwm4nYPYN8X6aenu+huhN52xz5ekMkWyZFBKrL8iFDyrKahEwBDOG+CemD8i2JZrWGBp7Cb
k2/yZ5fan3XmVTql3v7n/en6DvW2eUWzLw4hYJh+Aamv84WGQLhy8cxDl5o0JNU+FRGs3qIWVRw5
Z7F++Nnz865U4cdRR1fc3Ixz9ZPfnwQXgM9TO9BAo9VkduZ3nN2OrO970Nz7vErth5GS2TwfmjHP
3hufHoYJfS/2rdexfowWYeAETMnZqL32xkDFu8FBY1+UUh5EO2QXo6wfxnnuTsJMzKNrVFeq9C7W
in7XVCnFjG0lmZwm8fI+JfIuZXpqLkyRG60hbpTJ9NRmV0sZ2ZfTLB/KVKt3layB8Xh4qUx4YgQT
mlAx4vqx97Vx61k6kLgG9BsTiF2RZjukmxdieZmMoNr4KIXPo+Wls6yNcDQkVr6OjKNbDtOUDVd1
3p8xkq7J0+1pABhAAyqrP5Zz/WFPBHAMTkv2VS/9xzQgawnP1XFIIaQ1tPyIm4xfYQR+VYno71w9
qm9MmsUWRSDYJgIZqEgxqVc32OcppE1D/exO+a6ck7syS6K91pMw1iTQTHpPf5FDsuAnbQkVDXjg
9oYIk1+imborM7ntOLv2Y0kpDGZMf25U+HfnivzSiO5/yLCVy5iCiYzL+MyeyK9wqZjaa8NHNaSY
tWBnVds+6ANLBmfT6OvlUXVl1GJJo2spPWYHq8ljgrVHQNTQj8vOtxnyNxJyu63sB56HZq3Izt0J
rzMFCrrti0hd4C2MkBUHQC2Uxz9TPfWf7blB3NCI+QCVzKRh+KcPgGTFx+nBGdqdu6uYYqI65Gok
3jSrAANsDrXoP2tq38+mtzRPGkyV3U+3bK54upO0Ne5SxgpHWpDRJtUM8zsq1157ZqlJEGs5pFT3
XQPFcjWDCFhdNmrxTU9Qq4qm4FvOs+tC0JhX04DDqMC0ZXVm0NY7X9ZFaiBi+Nk0EsB0EV7bLQg1
mhTTKnT4XlWNLLWtjbbcZXnzaccLlQRX+3bicEbyNRRRRch4MYM3HBc0CutMoF7nCBgJKPGuU8yl
XG+OKjLFaWgjtVQN1VGGHhHyDTdoArDh/Bxl1fTr/7QE1QvFnH85xKFQJ5v+Gufyt3QXFZSytGLe
Dg1GTXXcVcayWqTraaD2Nco/FHVuvC/d9lEde1vhINSqoZxHsda/RBVNOM/TGyItP/oY00ekR3aY
xxWRauprXb+yZV0MHugqgRGBK/df+9T3HWe9sbq1jqpD+LPQVpnNz6ZaU/sW97Wts+HMV0oV9Z2q
002t5WWHTzoCgKTOt5/Fzzn4cyJ6hX2mr+UAqaZ0mDqvc2DEexV585N74yiJkdoe155tQfMW6uq/
jt33NapUU2o1rQZubfkc/hy476bpfzqGFol02eiJozo2Ul2z31fu97qTNZ/e2mZSB+bnEKkj9rd9
XgUUpV2bgT9X6zehQx07dTWrV0yNXNA20Z9U605dwX+JvPkOwgHWVZ4x7KMQvWoH1CWjLiWMcv+8
vn72GbFx8HrTPqhG6gopybFQOB4eeNVztVeFmHrt+w1rH7aOMYNIR3hhsIqedI0un/dn7W/7tK6N
Q42x+8b2YZoglhlIpytS1DrJ0sGhXA7majOzVtWTWqvAQu6WoHv7iS76OaIl3lE0WKuKrEkr99hn
2vclqC7Juk8SfcdcnbGLk/s7gHDAC4w1JuL7PnsVjG32fUlargd2CtfwVl2Sbm8zB+sLKqTrFeqq
PAb1Q41F72NVB6gDXbUuHSJ1taoFSjA+vWuplObQeraooOn1KjOfOtJ/2e59F5lPAfN2rpSoYi0d
qsPcrCIjXe0sJVS2fMAH8ef2rDq0alOt/TRs1b4ImHZUIWX5uV0W0SpWUXfO71U+/xWKQkJ4XW/v
g/UhU67RS+6Mt/foq39hsqb1H1OvmXG30KLnHZPB+OioVtVLqqD3sxmbOim4pqt9SAyiyQcE6vKg
yqaqiqrWfhb/aV+lSqc/74mVcOQ/fcS0ak1KRCfqY75LrhF9ZWfVpvzlx/7Tz/5tX74qYBal3VqP
gXpVRyjjrYoZtVVPgDrWirGBrMYYV4FNtcp4bCXwWRdyFUn97EPhx8VmItnRV+3OhIinXNU8lhIO
qR+LlXpI/Yj6YbXzbx+jNv/yM8EqKkJcVCmhDXIjY9UdqXd9f9z3e6WSMK1dduxIOQQc/ja1cNWf
ql6VSJ30VfOk2WucVD8iA2i+RVGrPqp3m3knRV11R6V2/C50Jj7Dgqo6KCuoMoVO6uHeoJchlahG
Q7HcK5nmjzUzTlykYnFUvnS67eyU2XAGHLD3m/GyXc2XUQONHyhKVF3OGjAIbjLUc/8s1OZfYk+y
AIXXBJWZZD4evN+LH7Fro2Le/Xm4tX192I8oIEu7oYe+aiuVwFKJTNXmt/Q0qx59zyo3MxO8UEkr
Jbw+vrbo/G+SU/VfYXl2D7IsDkPg4ClQastkHSXgzch3foA1Wgkr41Uko/FgYKq3PgP1jHaMmGiE
JX7KvS9ZRylKaqnW+qFMzgUn4noDdQpA4KjRdkpH3K8qJ7VmODIEvyuOSmQ8rW9Vax39og5III5W
VDHpemvPR5NT0Fjv2Gp7tAuKSqZOdwWDxlEVYJUesjQdm7tk9DLIZcRUuzqTl/V2872mO/F5ouEm
sui2qvqmv2pJ1VrLP4apR5yy1knMnXkCUsAFtP7jauGKRIRVhLgcQi0tq0rn/9bXAUXNXJ68w9Wx
60OLDZXJdEy0fUIFEMTWGOs7ZY+etfimdWp6/n+K0Y6yv6pqdIQGmw59dNkGMSYSB8oTMHhqbGpV
dQcqU5+JS4Z5u47BVSdArXGMVgPvn526TLRQdGSdqy7Az6L0aYVhMv+WS6v9qpgMFD3eDn1EicTG
iIE17fZHaK3WfhaqCzEY/bMoY3QR67dUqGeXWnWnki/eJubT6qRzHGwmYxeRjMUxsYBOrWNwtVAq
5sRJwMEU01FXYl/1glZbTA6G9l0VodXZ5gclKhq17SiNcwKKmoNrvZsS+EAZzwwG1hHct9iXGqEO
ezX+TbGv3ZmUOenv0+Jcqhb4+mq/DWKct0Rd5Ez2/2yXcTse88YPoy4fz7NsGM9rX6KiMNoEMa7a
m+KIgWhTfQKkAzQczPI8jliozf+xL+u2WjAiFiEi3Kzq61aW4xWEWIIgTeSLOoUigHxBbkfgnsd0
O7javfSX7BwwlbdPTNfd+kFdHTy8hDTiy3Y/60u663R/uTFQsuiVd7TJKiya9r7pF1h8E8gvm6To
PsURN1juq2nM2A1WJQmBFjcC6dllER+byD8x3M5OIGmti8loN0bmcUHEyW405mGXGvYWfdJNQDX3
yU/J+8hlA2hLenfZ1K5VmAHRtE4IQ06hcspkdOyi5TaP5pSkSW+4aEZ5KS03Oo4ttt96dPZprE+g
JbST8Jh+zH3Wwu2EG6+NFgnAJGCckZd2VUXk2WjwMg42iJiNC8npbBDiGMQr6rJ1nKvYWy6zVGiU
gufn0Qqs7eiN87byaH8aGglViLGNs8Ecr6ls0alalXhqTeTIGy3C/Jy2B+iSqEEu/eNcm5Iwps65
XRoU+q3o5LZyWnCLsedstSiCjQ40+AoH8RrdGtV7fLtLQf9Zt2xsTEUSH6uuu1qkd83tbHywBBT9
2cRwbHhom2zaOIe4GMtr1L3bxOzWMkjch06mt9vOmwh7iMWl6Ver9k/I0LJNssMx34Wa75+sqqv2
XksOd0JtBm1PQanw1iF/vQis4eB76c4YKKSWFuiMtL6wAnPEiQlLp1jgHAkW0ZCUIU6GnR3JX7WB
lHI2tv6CGbGNrAdnZcQQ3pgdbWd+nHQz2bVZNWwm4aMCShZ/lwnxVkOT3YjKKLYdlfU50z/cniJu
JX+BCDE2zaJT4Q+OCNCWreUSlNzbyD2s0dx3lk4luMjuWtfoDlabDPuot6DSOZN+29s8LMcKVLNe
mWEJMH7v86TYIhrdyAFITBE4O0kRfEuX0Tk4mrmzNVOEEEHBceqztc9LYgziOSachKH/ngCH8axZ
zHm7IveWMf0li+NAtrfFEPZy0bIvHazWRjDO2+pG5SEWwS7ulfXJsrSMUhO/uEHsCfnUSK7wWMzQ
Bj2HYjR8z0HQzAAi9TU463jTQr6YM8EE1V2HglQQqhQxT/Nh1axMpIhbw3BECX6ISK8JrbrASJsi
54SKEk6coKhr/etIhwyjufll6w9HHVjgWZ63H81Es6Q2rOHb8/j/1rhmGTZmrv+96fbwNb33/9Zt
+/6Jf3XbrH84Oi5PneAi07KVOe1Pt839h2uZpodFyiQEyqQR989um0WPDl9l4BtY/g3VUvuvf3bb
TOcfFGSI6ALms8Zz6f+nbhsGrL95UDGek7/hBx4JOyDoydb6926bPmgaFJha58ru5NHt5X0rAYcN
MZ6o2nOJhLYiVIrNXRkzmAyW+bKivwFbbidn3mIW3MmipYbH7O8dv7uznPK96+MKzJ2HiAt5gC4f
SBljcBAkt43j31O8BqjtoLRdsBrLBEjcYj/mGn36HFzOJb2A90oXNONa6HJrBAHEWsODDoKAOCPJ
WzTc7P1i74n+ealyvCtJdcljE61j69y2Vn8F39Xf1nCcCDaY0o3WWjeFcPtd1S+H0c/3FFZwjQ1x
iMqDYINP/GB0gHLT24wdURzEmtH0MMOxTqnpG+TZemcdMgwkDEYDVnU5CEM8lUw2FyMf+ceqg6al
D30A/2ck82UUGQWdFkrPmE7mQY9n+j4ldNr+jVi1vejsS+F5NVJiSKMe38fWGj0JJ+y8lt58noL7
uKhH8Fkj6TrbRsbmqSxn/cJDU6O2qISaJ7VmdOQKFDrQdM82rhbYUtxd0+AAyxWOgGn3l3RYp4te
s9xwnhYjNN1Ag89XxzfgneKbutWQJI/L5TJbGXklwxQGTqvfxAArgXWI+ntT1FF7M9vER6TB3jLn
BHE7FXVP9uY5DDaiQIjWolcXPcdRpV3rQQx3MEZH4Wl+dK0WnT9r141Z30vrowxgrEULcHQIvy6Z
sXEtGEVRQbVL9ukd0d0RRzlLtczeWmXjgtLu69Byaot8G9NIAE2Rp+pxeqMrzfHjku922c2o54kI
u4AC7V0GY92FBZ8TpoVMbqbOS69SuLTlLAgbh1spVufDdCjG6gb/qHZy81nc93OaHOY47UPhOcN9
1Tn2rYGZOjhLbKN7REXBQn+LrSW6Vxsmo1V7rOUNQJaNMWbuowR5m1Va+sK0t7iwdATiudtnL0uj
o7/RHXeX9dYL4W/zQ2QNT5Kx+Ec20iCYFtu+lW5knMNAmHZJpI/bScBXnDmnaZxpX62rcQITbiFb
w0ZM59c74gIpiiB/fjBXXrNL7d9FwhJWnXkPOn7+5bflWTw2uIlgjDJCcZPXeuQSL4JDl9sl3AJA
kglNkTeDsc9mNGqf5yt2+Fj3kn0/usHGr+RCZXyIj1Ask9slIqkhzX3nzV/is0bm0QdcvC2QhusA
5MVj79XklkDW3/u91b9gDtkVkWteO9EkNvrYWYdJc6IQBl78lOe+vW9KbNV4JuKnMreYgjuxvlev
BqN5MGimrQAJn6GxmJ+93ngmv6S+6W2LQleHIMCPHJKu+l7+Kt81A/tCTv1hO/ntBSS14KqfwOPG
hhsciin1yXeCRGlXffOQEHbjZPzqomfQ12aLfPCjrj93JVRk0z4xl4/fS41AdqB2ZCgZ+nxKcgy+
ZjnZNGCMHJkdcR7wPTtuFMF0X2vjdF+Z5lE4cEPHvsLPsO4fE7nshnQ2duodXk+GXSfpzjK631JT
nG9zBmK3jj2MJ4wi5z+7OJY5I00Q5i6JEP1UNc96YxEF79faTm3Os8mQIYn4q8r4ohtl8eyAmIvo
AN06i8gfZwI/3Hx8c1t/xVUm1UNfFVdp1cfXamuKSfcyE0blOdcEpSD/gTsQftES+Pqc5vpzCZTN
7xznYZ5GcdM5wRND3JB+YnGH2aq4HZgiYKmxt7Y7Ozum5uXJ7qbipOXIFS3ixPzYpAAGzzm9iMwH
27SY2aS+t6+9yLlv7DWhHT7hVxIwAMoYuLce7ECtgTpa5NUJNWJ3zfHT6MZLELoz0Fw9qJ9iW+vv
tYqgG8HjEpl72uw9Or7HxrXIH5TpL/gL136ha5/TXhjuWeHF87NmV845WUa0INbNELSCHXaiNc86
YkFeCs6qggywZ3I/gwtvcSTEyNJ/GYOl3xKpQITW2Fg7z43rF7Hjkd+9MN2LyMogegfK5W+pcT2Z
rnFNgo98cjWLslVqoHKVkbPHTciAPNai28ogwCDoLWKOB8iSvmztm27uq62EOHXVVj7a3aCsQkmk
0tG1k+bJw0O/Len3X0xpdRXVTXA9LgLweuzF5/zJ2aPnEAVOutWLGQXdHvNyel/qtbj1Jeo3W0/u
29HmXk0O2NGp6+ISTvJl3vryxs4bjcs8E8+do+2ztKZKS4L549R3CEi9qj9rSH15NLs2p+/Ef6Re
JeDNyzVGBESwxLEOotX1uuXGccWtES/i4nvfulnBsts1pf4EeHA4+etCrY0Vfw/sjQRpcy4vADtJ
2v+s5cUUb0H0owxLomlnxTx9J0L8eDb0LlhhGEypaUJryWkxl0HZ3hTGeAQc+Zuqm3EIJJzCwkZf
S0mMx6ALqL6K4r3hU1lb+BI4f/yjFZcBzN7CovP7arkGpoE0PiaFLs7KGmiLlvFgH9FJm50XXTbI
SIyKCBQT3E53U2pDeUsekrmyO4295n4ZCwMim4fCodSXeZObfXshVxmFm+r3YwQuCLqlcVysyA09
vwv2dd6cWVb7GgflwYiJ/EbjOB6dsfvgJrxApNKC63gGOuTW4rml/X2S9vRut/T0SYoBM8Dzgbo4
Pob5PpVFh9gpsjcM+vm1HbmBtj2cW96nN2cPS9ZyR823o4bppu+mW8NZiCvr2t/MCLZCdHrYuvqw
6QfjRhsQbFum/GVNMy6aCXivB8Nm0Jx2U9tMmynhMCW10VwF5UbPBF4HYgUgfU3tfkwbIC9JFjZB
8wlVmrpIVD1pg7NsuGoAF6+66HIHQPrJas1PAgtOw5qcqEcQDu1XnxDZ0fBvRU25LSvGL094yaZt
EZGkqfsYi/4p95xD74INawXWnmb+ypve3TigYsUwPTtR80lTXUJtii8YanjWiF1s1sOB+eOYJLfY
78XG2eujLneRjN7qQEML8otGLyfzSnsiGPMQi0hu9c7AXGMDcCfthJizfivT+NPMO1IqSue2Ieuh
LT7TrHtZbCdcCvwAcycY85WXkVGct2NTwv02nutBv488dF0CjgzILtvTf2PLHsf5KQJT1ZioW2Pn
GJnaeSyH62jRzjvUP5xNu4XxH+Sgqfe3flfSDUi0O2lp76syS49hE+YCdbh7BEEHx8ZcHfTTAy76
eFtrTU/XhAgNevh0nKESQGGHqXZHoeLBTJcyXAgXoPjVhlz9eJx895O8smTvm1ySHSEvpoPNJQM0
P2JPcC33ss2tkDzDxxp5FlFWAVrStIGiGaMSwuZ8yfgJqCxG/CSaNxPxDCYYy5DQjz6kpEH5ADe1
HrWHhMy/PkB81FmUTQCfQyeztuuwO9W5wZTxC+jZ6qoI5KtXthf1QrVrgLfZa/ODzvUYDt2IY8Oz
yINZLsemjXChciGiLKTj7XhI5ecbkEI6f34OysUnHq7h8HSJuIe+fFHqxFtVvt6BHEdLFnXGnlOd
SbnvJpC49Ce9tq5y3cNUFFjgaJzsdWktpuoF/3fvQ+FBi7EE5sRATj71pfVKPYHSjOG8xl1xZYlo
Db1D+TEnX63NNWJp7adscEL0AquJ++iVwRuZwB+Z/4snwE3UdfypTeps2pF8Lv+3X84ftmtemkOP
lacqO0zH4ibvHTBthRum2vwuLf9pNuwv6Y5fc9pe2s1X35N0WNblpV0lgBs45E6RfCZOegvXF/6l
07wbiHGAac88vmbiT3gWybR5QzeHc6b1D74zHeskOTFgfjFG+RwLB+Gje+U3wW1hzjd1vRb2y+mV
KJVTTX/SRqbJ0Mjc1F3yi8J7q07A0oZtVdT9XoqsI+vRve5yF+HKTFA0WgC6iF4R1n5/E1XkmYwd
sNJioaxtWWxp441mZDdZY785enoT8/x1CZ3Z1NNS72UvLuPePrbSSnZoHrc67oiuvJEyaoA3ezDG
cJV0ZYm+HQ44ouauI4MH3hiGtjEJG//NXvXO7bJ8CbC6m44KXe9eaWW2wxsabRk0+JsFbPjRGtPr
vjCHg2vIG5/ko7ro3qJAnNWal+1tabTbAtldNaUn0cppNwyGcXDTODTsVj/OrUPga/1eV9QPbcTb
6Oo054r5/t4mxYvxRm0yWmJ+DH1qnVdPycnO0O4FfXLjdRH5zt3vfO7R9kgLWVwB28T2P+O77N4X
1r0bVOlDXlvPUcSjPe4bbc1APJdOX+4ZZfVnTsApVQViOi5mdW23A80tu7gcOxO0cDrnkI52U0cc
5IxtSxtPfZvpd1rxkNKN25hOQ06Ghc5UyGtmfnYYz9xNYjnNYRsg956TYG+4fkRoQ+YctMlPuHe7
T8mQ1rggq2svn7O9JN00pIx8kXPULjT+U4DaZ7Ml4x3I4GtNG82wdfxrIJ090rtyD2UelaLdEUeH
FDD0ufVvLW16cztPYM12z5yEDv3i++WRXLVXounMc+Ko4rDq9V/GgIsIRagfjgFSvMaiUgkFb18Y
Q/vS02EeOiQuTPzv8zLFtha576ZljRhruPe9UdezSUQk+mDwmTe7HPxNa+moklLvNpmjPdNasnk6
/47mtSLHPoEU43HZFeRSIK6IB/+6d6rbOeIGT3351AtN7qos8imuXYw8XkErD+eYYZmgN7P22NNW
0dDyh12QvjgFuuPOGU9jpf9GGgr7dIAh0eQlITKtzcQ6Dva9oIvfufTzqfiuTcY/22onSd7PuQmR
Qu0fS/pzCED+5/vUy5menjMbaw/qR7uCszulGPG3j1Qv6hEjQnvSL9VHql1jK0PUqquOlgdtZMXV
Ba1qApFK1EdEPPWWczZ2NQx7CknV+JWUDGaHWX+h4HFKz7AK9GB3h7O6H65x5Z75lH0IcAGELdwX
J5UfebN8wfL+ai18ZWKOwj4gl2ocv5YcqUxdJw88xC7KZNsGWOJg867tFRv5m21+zfOWOWUSdo1x
qmeyy+QvKJjevih4CkjHuGwbl64fNNtakKLiDUGyJVfR4M4JW+SHcKHWloJQGjm23pYYMnEUo45+
5V/METIZyv0yOo9tjkRLojAmsMM914fiKEe7ZbrqbYiln7YTKX+brA5Iz7GRxAJm7IEXI8neoGtf
RW9sN8zxzxtxBE9yW8OLO/QZyGHCGrHPUU2agyQ5z92i2gFLREZkls8klSb7xUOe1C4GKtYke1t8
KsLSis0LXZLGqRbmn7WV58ZQiiRNEqFy7MJmfjaPFMLN7L4o8QpCGQQB/ct0qcHp94MZP9E5vOhz
4JmpcQoc0IV99Oil0xFEsWNOV6QcjHl5SQNlB9n+3DbEQWbLyTJwyLk2/k+t3dnYc02hhyAFDunU
Mp8JC9LjI84NJimrqvwiqun99Y25K0nuQo56SyqjPJ8RPrpk5QbaW2uQczh6FXrT4Fcz+2dpj2GS
IYLjMJztotALilthOBceLu6hJfxDnJqqvdLIAkVaQdMETXo0htT+GOK3O6cmuEIkb2SfnTCdcC0t
MZHDIqKagqcms/UbvwraMLmrcjPCm0ZcxWRS04TRsxT7pbcvJImKdbLJtebS1jFkT8h2BYkls29e
m1GGI2pqt1MmAJlX40EyoQajinW99ziDq7Z4qAWFy5rYFGZRfvEwz0SD2Gb0bGjyEGkZ8wu6hOY1
jjt8sMXwEfm0o7oscki2KW7MNQJoMDa21fwG5rwNCu3cn/3+whwwyrtUBHzUZhIMxVXDjX8zMWpx
SBw3q2neFI1szsBR7ya/2SHovAS88Fg3rh7SkLzOWo/Sf3M92xXRlPbrHEX3WpFUWx5N53V2I5yk
YhjUeFuap0RiYhhaxHAoiYimG4HBsi6fI+HvJsNytoTWUGFN0ofGPojSQ9vUMgtgwMGp39PI7u4X
hvsbLF7mtnMxH/T2/EjXmvuI7BA3ta8JZQd/2UXMmDZQyz9tQsMHOwfHnWafENL9kMItlcmZ6O3x
ZOfF2xQJMCbQJ0is6nbQyY+DixW6bMCj1lHyi6RmcZXajB7pAk05j7HCD54zQPCbSIiHLJVMZcAk
2dX4Qs75NhuKr9Htnw17PmT58gkvKSB3Ia/3DqQ6ZPzjWbncF2ZnItoSJFZM89bRNWQQeRDaCRQY
otbxjDgXenpAPHZHwPV1DPC2GuZbGTfamTG82HZ/1IZn4aUQWJrdKNozvbDvsgqPvu4ZVyP6wi2q
dkjc0vndadZJg7GMrp8IMMIKyuhUIK3dLNZsUUO56gv5BfH5Nc5uLKN9LpBehFVTlowmXWs/utzR
HGfYyzG5xOYWv4qm/jTc/MzqtcsJQEcUP9HZu7UkoxDfgq3rR7dGAIwMAPUeVel92+vPtpNdOFN1
HxNL0RfwSwtCxMEB93ToyoyA96F+zwkb3ugpLbraCvrNkIvXxA6SQ7PYH1HmlhAcaEqWTv2QJPl9
uTS4NuXBXNrfUBq2ejTcFjr3HA9cXU+nt64+lnT6iLgpGEb52w+M0yAawGre25w1b2IJmGN2YW9X
WENqav/SAKI/GtxWcoD5JNearx2BAiABlge8bvdFuyWVB/uA9ljr423h+29NlKfkG2A4HpGb8AcS
fjJh1pkfiSPy9/Fcn1frUDVqqt+DNhx0E+24FVlIQtN3ERvXdgB2WRe4nmfi0xZvjzgJwsESn3j0
kX9NprlBxpnzafIIayIc2rn5ahlXgtEbfs0rws/Ohim+Jbf4zrUZlC1UihGz+E4bumN+Y9fwXNNU
u56G8rx3wC+A6k8NXDip5d23mQtriqwja8QxEflUp43XUQ/uwOYiRk7NncfYUI/J5xtb6A1ewb9b
Fwvfdk7Ojzkzgi52hOX626WebtevWJTNQ1AERD9wRwCCvTeH5JOMNiLsQZHuKv6F5DVbQEXROA+H
GToGYONHczJOo8vGCqPqFlQHbolPyilww6efsnfmk50mwcZxtJciLV5xUq5TKzxES/7UxYgRx8ex
omFMLOm1upCGglO/+c3g47FMvXoXT8Q0DsRhYsRqyZfajHNAtV0zza2nG8w/AKvP+vTsufxTZsSY
naC8DRUpHpP5cjIN5kW0PmmP8VnEZVqcMTzRW2IcIpzOQv+IYA0beXKTjsZH4QGqEEF7ExsD130/
7uYa0l9h8gWS4bsD1Qb/fIaBVMfGpdvQXjfy4IqjD3C8SjGfUQ7RJj3ZxDZlo5XKFvvOcebZscVf
hy/LeXRa921y0AJ4xmOUUOCQ42/GuE+iuMcjVe/TGXnI6NYh5xaKFAsyNG0nnispYBIxAfrpnBlb
m81NIc9/O6Or79rR3+fTfBc3/P5CSLFvhM0D1TQ/EG6TCoPYZHaikyPE4wjLoOz19moBPXaEroO1
U78wi4V8SpeJdoBBuRSzQ8mVcWlP8Un3N4k0aLqRIQzmbp8UJq1DEsio0Bmvi/FejtnTTAsGWgio
kWC9Q7b9qzbJd5e4q40/Jju3lMalXzAOJQTTxFfPnzfVDvZWPC9TxLNVThV1d9O2mJ1hyxt6b9t6
qAg86DIklmw6h0R4SaouEl5GE/j3yrCBMIN9Or7xtMTdpTMMejvOfcL0fMKaPcjdafLYCdTyPTSN
bgieF9RNFuFPovWJ57HxvvtOfO0VwW1vUiUdrPuhnZ4bK7iSMb2MotVeqNg6OklXE25zQL6UKN0k
5TnLAy1N54+UyPN0aUEH5N3vxV0gdErmrPT5IAEQNDl4PAhGAhSprwcEUXxQtve4hNAggPGoLPMV
HCWP7CL9NcG6sUuPA4cxfbc0Wxkb3t3G7QeJVAdKoC12QBs1mgq6B6GAqvJCVrtR1mSeOH4oAk5x
o167mzJuw7a0Dq0tnf1gBJ8Mbx7jhVkuyaZhLIil9QvgosnwWcLvGVKPsWsA+TwyXCaQ0V4nef7K
GMSTETB/Ev019lwO74VH8Fw41+M1vGcrFJJGcA8fv+jyR2/JKUaFDJaEfeW57XQhdZMqbVwbl0lJ
JlZGDvuT3phgZMjT3tFhA1fSv9uLS4ipBA4UyVM12Wlok49MAw+aydLvuT1DyR+Zp9ODOvd7QoS0
6UHPm5MXc88LiAvT8mQ+84Lm3TZpJyXx2VBOFLHkl9+QNOwybzIyc4Mk93EicW2ftjpV+CTbO25z
VuX6siMq7Wqu+69Kax3cLdbeps5vNE8G2XmrPINiXpp+NBdTDyDMl/iXmkPiZNduma9hZf6XgC/c
Sfp61eqI0tY7QGnTgh53/GkluQdlB+CiROdc6eAC4pRBeYCphm+8i+V7JeYUFc0uMLpkO1hCBwKh
7/reu2VC+5BE47uZEwU9D/7OqvzhMOjWa1d68yEaxH/T9V67jTNd1+0VEWCsIk8lKlnBOZ4QdtvN
nMliuPp/UL3x9YvGs08MW1ayTBZXrTXnmEugVfPRZvS3jLiHfT/a6cboMc1Nxq3DoNAhygYRJSuf
paVnDcOcGiObpnqySZmmbMyASzolO+JMiVWvagQlaObuMRZRozsjeAit3QrxPdg6OxhJXlRvtX6g
GwKHuWH4qk2+a0Zm66FInmTGttmkE7BuCo2VnSYgr2wyEfAVYy6fAOEPJ4ji1WhRGOuBufGkCyKn
mV9CTQtYexBdDi5aNVG4ExT/8VcvucnJzTu3RxXjjjchkxefxhi3jg+d088bGSEziMqj8tp91eA2
Il23W5MB5E85WpvKBMBNy/2B0MLAJ9ASa11dgGtzRe4Psb6ICigmnddAWvf2GGbEPtIlhH3re7J4
L8N47fUvfdKTl1QS6JqpwDhazQ59T721zZ7a9klWpvQVCwwIAmRmUJtixvriEmScyUyerH0iSbrU
QhKDA0tZ237kIlOJZuL6Y/zEbP4gzHChJfmrKUuW7MUWmwFxmk7R0A77PJtxyNriMHhc4pKiOVBL
38PDqADcRWfNYtoQZ+MhTpE0gecketmYCfCgDBG2De9sXo9eG+y0PkUaZsXboqVEsAFEuUiXucCQ
MJkINuRzq72VjbyJ6yDdVpXf1nBlQjLb9ZCGitW48DGnxLxRmepWQTqzFpVLDmo3faEvnc8ZbAqm
Z5mv5w/xAmqtNXkO+nRkSMuJgVa1LJP0RGjLY9APFB4IxGnPLo5Tx10xqgWCBP2e6eSqa/oH9rHb
Xte9jZEwqVUgP25UUe7m+KY1izunYLBQsc9eaW72MKjQewU2Rg+nrBztm+7cZu7ELiPQz5i4zNhe
exuYrvK1RIGLddzPSFWsmqpnpYaRMuKw2lqq+NKTyC/bJPTnSLLGalZHTjEfV5hcnMK84RL6UElx
UCgnfacjfRlBFTgnQb0JpQzPrQSNw3AG/U+xd/oc1m+UuEjpEqY9iDNLM2DoQMdnYB4ZSuOr0ML2
2FfabZ02x0gCqZ+QeQVBlt5qCYnG2bbiT9qHJcQ9tiVHvOw28wPaIUgjDvi110iOgFLo+d3UzydL
xpnPcGeld+1d3qSMOjDPGrhEuDpgnpWo3xgusWNq5LwhyPzRcgtrXYdFv8M1rt+7QcgoUbOea698
IMeqZ9sRseVU1nMckMxlL+o/ho4HbMaY1b0BH7pXbXUCCXyiF+4y7WJrHdJSk4ZBql0QFaD8WFyB
M1nlE3s4xDsxWt1Z+6yj5Nl9o6F/zLSXwZ4OFn4xshwdAcWDS4/+Yw3Q2bo2w6mMPYVeEBOH/lNn
80UiJqqQIb2HpFYhdeU/SeQ7laubi40tNMaD1vCqTJfxW2Ftp7mCeLtAIafqXk0oAKMQYmKad3jc
S+HSR3IvkWcrUsyp9swiIkuL9DUtlccwcRBBWSmttf49Rj20AwYycpgHNCrOeHne6Q6yE+macC1M
wit7oh/Ji1vbkFGYfNiXjJDIAdQBdpa9zHNznTNc1ta1UK3fmXSyudweFUO6ddWqL1Ha2sqxaxIt
1Rtre8V80vg2WrdeJ5I06tzSXQIk+nO+cwPlD02EnawgliSl/k17tfOysqY63Ex9zJaKpnxtoYJk
Zln47Om89SIM3hgpK7aD/LlRNL4d4XF9DoLpAjoZfliYH8fKUFjnl7izmtAY2f4OjYQ2V/rbLhvX
r/iPuEpYAMwIoEQSw3VgKyP7a4oHQJDaDTHwGwCv3CtWz12ZPCZgGPiXJdhbh+eJv8ZU3ccUf3YO
aLYMHcom0kmRE7LY2kWRbcpJ51BXw/JvSh46C8Ngjv7HMODgIHws+K+x3c8fU3vsUIrC1FElfKuu
TL/NiCmPLsqnABwDson3nvE79nIWIq9uP+ck2lNJ63KW+yxEKi3L8jeDqpcZbLjO7s6ma7sKwv5F
GuO5ndxgSwIt+UAKkCb5uYS2ZZ9ign6XCPOIDpzAloKKltqf+tZ9UmIXoVLelsmAx7q+eEQq4Coj
L3AO+01AE3c9lGa7c9P2OyVrm80nFXCmy/q+r+0jwlBvk3fptpZaQCSi+YjgUzFVYVCoo9SNYLVV
RbOlWcH/potoOJGBmrbkZOZcPG06Gut4zD+EK8k2WC5LbjSy7ns3CdfxdZ8luypXLXpogr1H9pOV
EAlO9/aHUVzJ7gPhVVgwRKJPV0xehk/BWuyz2LkYdtHRXLKPOOB4alaGpLV3zVHImk6H7T1qUeYg
vmi/kXaxicrgGJhi6naTRdwY4ysYFITSEb28hRXyMuvadxOO9k1blYdG99IH9+Q+GWNUHNuQeJYy
EfQ7SamzfkSWtHdlMt+HGLfXZewHYzReSPnkFGHHBaofvZ2TriYxgw+pz2Rdq3PZtc3OtQiyi7H6
rGrRFVCloMe5uv4mWuehsZyv0knfwtwIdnYy6VtWNSUfHBqsOws7MFbxCHjUTMFJTItzFjkLZGq7
a9pMja9LBR3KcQ9j9ZoujPur8VB36q+yVSDWK2vdB/1dV1kdCwMlZtnT8Kkardk0XeUTIrSLOiSS
U1uFm7q2V4WWXQIk6gdDTdOtIRNk9R3e0LgBhDHrtzQO6GYn864p/QTi/kqPelBWttGyLxkWki5R
AHAUULWTv758OZVxEnxHOSO2sa42ifB2mggyaFFt5eumtunrEbBlGu9GJ7jgLVv49BwGMNov0yQe
jTKwHuyMMLShWUyPxmPMLGoPLCukNMX+4wgDkCG2XQb7N4brAfowA18fjWeDDqFjE0OcBjqpvsVg
3JiW+5lUtB2nxs62U+4wPEzFqjQUu5Zu3hhkQXO+V6TSLd1syGEvxtxGPiCIzxZx/C5ipSmEtiSm
0iEja2UHHqJdG5mNZi3NFBRwrz2gA9FZSj5As1TYJAoCoIk3gyjCGIjvJq5h+l1b5wSdotie++xT
ObVxa/RqM+Rfge6kL1mQ3ceZ9eVkYCYqQp+9DGhnE2zS2tv20fCQcSigqO0aX7vufjU/kOK7a7pX
re7BKoqCcHtsHllpOrua67JeNd8izClMPdmyD6xuh87kSqluhhIcoqrDA+sUu6kieh0SjdXXQtqX
e8FuXHac38RuFRc7jt+rkutyTrs61gDSZW16QyRmubdcG2ePxkylprYeyrH3m420KJ+mcP6w2AyP
+LtFlaQkujDFiLu3wCSYxUu799Yk2zeghbemQv4ZmgrwbAtFwsNU73sxTbuacNN1P4DckXKbaxyv
89C3iG5bVq6GN2sW3jqM44b3nzCGkMeKxUaWwEdVrb/qVPe+VOpJDxvooEub2C5j+HKEUuax1227
Vkz0nBzLd6IeDiuLk0rS4GZyCLFK2ui5MJ18bZY22llQ4+tm1oqtjqkMSSe5U6E1fTZd/rtLxwqh
lLwrsdJBg5+dbcbcYY1w5SWNKQGHuXjpBz432+pnkEHlRek1PV5zBipTDU+6UvO+9nPDnzKLW+qg
dVJysoND5JFTobZ2dLz6WPXFSXX97h9a8f/vbSa79//PCXt98HT1Yv3f01SUQmuBk6E4GklRr6/P
c71P9ddCSx/fxdP+f3zkIK3Q4F1/jqeIX10f8D/f/n2bf37jsNiY7uHvn/DPu/jzJv+8Ite7dt78
7y0hjixf1gRCHEVjcXwsJvzrq/95I9dXM7Ez5vu/L1xpKSXE9a51KhYP8/KoP09+/fbvs1y/0yXR
1BvFQXrw1EcogKO4eVsesJSYh26BDf5DKvznNneeY1Rd/0czTBBZ0VVbkCXXe16/CxcP39/b2iBb
k14NLma5/c8zXH/758H/9bh/nsbRFlkP9nAYd/TRN3EPzI6B2O3fN1KbGhOI63P9z7dly7GK6ZPX
vb441pxwCwLqOf1jqU71aev2JHovds/rl2TBJETLl39u+/vj9buikyeZgpj85/br46+3XZ/k748z
VSh7H3w619/+/cXfF/t72/Uu2TVX5b+e63rbP09z/dHryKw2Wida0wHZ/X2+P3/u9efryxV9RcT0
P0/z507/9bTXx6SzRyxyX+3EwrxpC8oyAwcruy9+lAHhb87y5Z8f9bEjleKfXw86tk13m3hLx0UH
en990N8v/9yml4ow+5FA3L+v8M/L/H3sPy/1X/czvID39Pe50BfCFCHRYrn5+gAySJkB/vOk//P7
f17k+uO/v9a8vNpPCZim//oI/ut9/efTXO/4971e73O9LUJBthmk9dPHBKGi813yOxe6AOB/Rh9G
bjXdXUhi+vbPcjFYL5rT4sE/R2b1fF0NysVVD8ioPNhWKkEyLN0HoOxpqtFSZMsmLG25iIHcMIzP
DtfBjulvc5yQIR2d5Tu6dY3NFlsQhmCkzo6/+QK0Ilrpbv6kB42+Jwtxl47qqe5jWo4aLU2JFXo1
tqj/etAgVaBuW6M8Y6tFWdZTM7f5dDdV6htXpJ9G6AmspGPvwRyWHmC9yHUnnyR3FGmmHuxyQ//2
svHJqLx0G9WIIvKxRFzUkFBqBPHGzKmSwvScl8ReNrEOQXauopNABUUeJ+2hEv7tMOWX3EALwBDb
8T1RIAigFGaKXm1sYl3vq7o/jPoEPXmYdazdwtzPAFgswXZ1lK+UJmxtOlhkQ0uhY7ptuI27pRJj
Bq5ytvp8pn7JXoWd3q1tGmLNzAfEudYxy6Ufg6kFof/8bNnZoaiqMypdKJUt+K0B1ks5ZVsKqHjj
cG2nQjlFIROpJKLtxo699NviMEX9ia4Ee4yENqCml60fJgaGR6YAQWfH26Hms3M6ax+4UfQUMkOc
KxxtWuC2fsXGvHUB3arxdyv5YFzlvTNTZzyqPLx6KYycjOcpEv2G8O1xx+zsZCo9QvSUsG9potda
/U4CCkhdpyIYZ8fdBfNKalW370zG31rj7mKopquBjFToe4O9oTZ+oZYct20N/zjr2m8Z3+UhQ3t0
gTxW0EreWdo0PRBQj6pl0KjMs3lNKPVHq7yIeFaETfD+UoQIEQCr2Rh2dpdtXTQaG9PmDw/RNe5T
936MvWbvtrzpcUbzGWIFwIvPPxrOVCQ9oFaGtXJDV2dswLnUmezsI+13F+Sz38Cg5ggyE9Gds2j+
YYRNmdwyHqjtj06TwaU0+181ucRrk9NvjQxQkVOJVC6KSG+19YScWdw1jCkGv8EbAjtphHBMPKad
ars51dE7dxNDkZzZIsqX1yBOEfODJEOzplAPGrxhXkugJPOLbla4+NV00/QOOjptm4dtcD+BIZ9r
9ws6m70K9fBzUtq2czVtPRjUZYZ1pp8QHaMCK5cXfYM/IvN7jOhrj/ObV0866pO9of1Ir0B8Elvx
wTL0fO0l+v3cBe7amjI/iNTTZLj407xT71J9lxqd11Q1RLelv9LaAGpeUxjTeKy2mvsSLRW0k+CD
brKih2xQ0AvRytPMKb0euoGmuGHchrC3NjnT117/dGqwzEAm1KZvHtu0fkZMn609OpXCq96NTl2Y
oeVwn7st+LmXUg8sSFTgpxs8mTRpFPsNY8SbHJYB8inGHYmM9o6t6dTJxoNI7Be4SrWNbS3L2CO1
ea37RQLvxTXCjW70e8NCcJll0ytItM8grBumxuV3Mr/NZgpfDHWoHmPNbc1nt46eFe6DYxF3UH+J
x97qQnmfHS5cn3bVOCHGS4CFrkRg/obf5He6eE8G54Iu81Vl3sk2uVtuDGdLR3/XzXayUUhauqo9
AVeD51hMuzQi8JM4qWg/fQnysILsKS36D6MvmAt10x0wPDCUeAYFnURMEqzdNoOwGuyLUfQ0WJvB
Dzkm8JL3qOOST8WHBH0NIQw2i0M1YsHCplWvO/aIkU7NLvH7tJiSq21DLNU9apQO8LwH+54RMqQA
34IRjGWNjkOWvQ1hn/mGly3KeNoRbZu/VvCy1g6R9dmYxn6YDrMvGp2GzMhEDJX9ptWyFwGzXo1L
c/pVCaa+dZxipUQQEZvfBFZ857H5q60tuhxkuxKdHK56meOY6SnX8iBdxwZCGjdjqhVN4ZuBSmHM
0XUOU/moJ/WlJkGKlMwT7L4fq6VhZQ684cjcei3WO70zm82oiYVjWt0yt4IDJGzfkiH71pBMZoOL
Qr4qUlFt0YvQHu1EuE6MA5CQW9lKzENZeclTGluWPNS1+GzjalOO9l3kZrlv69k+MiQgyaDrgHwH
6D/c4aZjsh6KwvZrrrqb3oLSbg8KvL/G7AZx34S+YUn1trRfbs2AL1AjpGSLycCARkmKHVPvJ/BZ
O9nlNgm35s6Zh3MaFc/FqG9tI0OIHiEPmersPcZ1X2rlm6eXAIbWYeSunKp+QAP8lDvZyzR3ZB40
7VPUzL/KUbyaJboaWsNgurYiHM+z68uUhqvRImU1hDiXFTKaEr80zTUJHR5UXoBCJRbgODXcJSjV
3pnaf3hh9iSq/jQKZ5XoAwLXbN/a2Xs6ckwkXbs1e2oDS52iGRHRhM9Nb2hqgeq8i7XGtxrOzxQ5
bQaTACGfypj1xYNAYl9OQDGdj6kbP8KWmaDMkIS6JW2CmIlvnv4ifu3Zqsd3Vc8/CUNaFVpLcPSh
t/Mn5qtM5PTyocJV2sca0/EUfz6fx6M9I0gp51htUsPq/RzDK7Gxn63bHsIeWw7dTWi6OdKPTv60
djv7HVfYVd8hYShsxk86cgvNHoCF6wWcWDxCXXGfhgAsSFN0NpiidqPwDu95mywNMmifI2N6TGqA
FCaSHKKYa7NmHmuilC4qQNBuS3O/6KjrKiDOWsL3dH7pOcYjfXjreVMHvXqNq7Re6VP24gEnYOV7
jBuy5/te8tGHF6OiTHBMIlOG/VgS8r1vaSG3fCwsEkglYixXq4Ex4Uc0MRjsZXWJ3UW90LUbvZ2E
P3qntCwfs95CzWAWmFQ4ewc3+Mmy8aZMB2ddjM0rqpCT6XV3vZutZT/cV1344UDxYA5BG4r0o3fp
eegPMHuu2yUTj3jcaTVzbKQ27HgWsde6MQYqmnFD6uiJU3Jn99N8gMEQlPkFbwBqG8xAeGY4XfpX
0dGWg/s4LtE8txkU4xUuHz5NGz2nlYdPpch+qsW4knfZgPS6f45pxO+biKkKgh6JawGPAbrzIlRH
pFvRCg3jBzYYouDJ9xbwOmSrzlbjnbuySsEtoKXPYjxfjNYtDV0BFmoS8bB+haS/W7NDk9/iQ5Z8
jFLiIMhRWfm9KUGu4mGnz8JkNX9ET11xzCFmQkO9ctomfugUydWie+ICRyV5733rY9+fQHmsYcI5
ezfonjR7Yjfn9R9ofuGBa2QvDP1H03rbULlMNWIyyz0kcxlNmoapSFaWtY9snpOHIqxGE1iHjM+Y
9SFIzdN9Piv3APfsFQQFnCCkOapCB05tPA2cnqXiYhifyPfdqXC4Hb2Ew6WOHwyWH7/tOdeCIGVM
WJ/CuPwt25j2OJl7YBWeg9a9IDj5MkZUKXPTUnpjEgqgajDuPfdhfRQUiyFNNuWFF0qQVdI4ZzNO
X6i1X1xhVWsnNNBHm+MvulIMW4gFuLgelxox+anbf4ZVzNVc3GuA/shAqZFu15wdw1o09G4dlTNt
EhkwHlKs1yKzt0kY/1Zbz+6OTmlAwnAgbxrj8OyU5NCZzkhhBSo6luyDRX+HDZVhr5beWfTGmbl+
0RIrdozZbmvi2yhoIwXLYmVB5/UNt3hGQfTFTrleO2mN7NVg4i85aLTf5Lh/xmV6CATTQeKyjpV9
ySvdXnsRYuKMdPL97IQI7lJ37WHKSWbn3PTeE3yuH0Y7lmef4jHYIHn3J5zSK6xGm06Fd4mybUQk
9fvYJDd9MT/MFi0XVX3UtoZa1UM0BoTqubKRjI5V8OwOCGhrPaTuxJSPVhYDuIuWQwchgDiF8cq8
V2KCy+d8Jn0erRRIFjsUJiEB05OpY15KOAMjPuHUjglWdLQfB0GJn3VyxR4xgkIVi/FjHm+Y+zzD
B9dXeT4QgmTwOdmDfQnH/DxhZV42SSblWHtuU+dVgzEA1YQvSr2Z7ZHIBKGPjAEc7ZHk+q2y2Y6x
SJUYA118oNOLu3h3B2g6acrCpllHK2rfVWR9QXqbtoGpHiGaA9k2kvUUZtk6bqgIAbYnWLomb0Nh
QkBKRG4SNX4XI+krU+u3xbgCEGv/w1D7um4SduCYawBV9zHq+lVUS2J4mN1roD5W0jE/Hdf9iZkv
YRUsD5Y5ANQ0yUwxjYfa8ZBOGR6iYgvrXAoDjwds4tjpfARY+9FNGYwDODEQRUpDudQBSbU2PCQ8
iDveEqM+NEF31BAo1iWivzarnpOsOEe6uFFN7UOO7f2h85jBg31biWyx/CX+qmznC62At8r+npAk
VaSxktyJmMxq+3tZDO+yHX7FOflJDLWFaXyg73T8yhrSdTHXq2BssPXNAwMBDp7KflSpvO8ZhgLE
zs8Kx5LGjHJVJt574qA/Qf/0FHQPva0zCGXrTgAnVGtdBj5DpXPm2CfbYPKZht1GgJXxG13eVuw6
FGAJIh71O88enk2lPeteX2zDaHrA4QYyepT3eeAxCE+CA1utN9d7AE4IadbMITIzR1534IQ9gwJz
4Q+Rd1T60+DcIBtbqabfdTJCP4TrOXuucYBCOiPTq27XTRVZmzGB6IrcjruacbHRTEHn+QYGDCL3
Fp9fCB3K6/GeFnIz1PqblmU3btObu2CcduUYbEuVYXqpZY+kqvsV1a0/ORZJVgpPOAXGIFcOVSW7
r+FWTw9U0s5BW5QnKiaRo1REmbWCfAtPw/fhvRW1hQbPTb4nGb1FXbSZJgzJmuqtdeKZiK6m19KO
s01g7jIwJKtCFfmqxdUiEkZ7dv+WFkzYA6adfkA6kO6JBi2MN+B2JOnGk3vuliziK5E+jyNXb6dE
0FoNlBxKdGvg30Ceo75AJOTd2OV3FRAamEbVpQujrZU6wL+n8Vil5hcgiH0QJT2bNvTIdfeLLPrn
FBXbVis9D+L2chHRJHtDj1NpGNpLMW096ODTFIdoPTuQxGnIKLQMSO8JNnamKkKzBIMByPB+HH+X
QXbSJZomtmAO23qnWs1xu49GmNxk10qit83vwcLUkT2DTS92CN8+JGoWOY/0TzzAO1b1XTID2soy
+wZK9klFPWxrM7rMIULVmi/rdpnf6/NtE3l7eTdyNeVUvOBU/ozNAPSU+g2S5ULWHCRz1ihDEkOm
5ItnjMep0VBy1OziS6u5VY2Nrozpn2R6lXrmTlta4VE1nTJH78C5Fv02RsAoGDavqmp44RxFDWJU
iFwGW2yacNrxuFU+96GfJtEBnNgzHlTNj5n+vdgm2hEice676NsbX2vXekU/8yTznmoT6oqDzmLd
BkG8QtSBIgktpWS3QMHLuYlmt6x3dSO21rsuTPwf1suY9xofaPNQ8uHRFLTutQycbGdbbwruhxEO
yge3hEQy88ITFoKncBbwkSnQ7TBqKYXhCyMYcdnD4pLF39VbOX04XI/KvCN+5L76YeENQsR8tXUC
Gnef2ezURGOi2xlqJAT6G1hcczWZ5cXJhqcRncJ2iuK7RKoTHDAylZnJ2oxhfTaBpEhSeE7Wo/GJ
lPpT4lxudQ7M1HmRkXg0ReHjzz9HHnDsDgtKNt20DWdLiHXaHfetpb/1nfOlSSQh/F0HTFVb3Lg0
YxKu/3KOrZVuqkPdX9JanFsWAM8GUdZ0xnuwbF5dLTzNJCTWANdSU8w07tpfVT0uWoGXrCcdjA7p
wPCPwlt3EIsEHC1UMX1RgtHScVM5TJDLoPsqbHVfRT1swcRhT9M/Qgg+IrJo1wwpqKmQ2rtMLHlj
GgzWPPmhADAYypgdUYDlryiP9omT3jR4i/WUNDa3oU/VNBW8VoOwuHhnTtUlFem4bursUJGSNPd6
talL5zM12pvGZBLrOTE8afy3SWd9RUFx3xBMy1s49tGthIbQzsOp0KDfpALpRgz+YrAegk7DnRH8
ngvtyVw8azh2nrT0Q6FxcGZzTehuRc1lou3MyfbtjF+y7w6mFz9CxAkPZZF+d8HyYUfZx2So17TA
qlJYOI3JsV678XCZUjK6kvgRC8UnJcSnvsicZQnirZo++iocVq7OhVzLPbJI59Jez6ZE3txfO5Xj
bmTJ9K2J1qwemzeo1ukmRB8elqBlpnrKs/CICvohdwd7JXUY7+Fw0mvvJvLIYWAJB4qy64jUZnBt
oqoBmzfEb3HW2OvftVP9cqzsK6iqgAK+vM+1eoWEjcVF4I4h1ID4wOMMRzzA9iro6GWpUR2tLH9E
DLkqJBqSAvXLNGBhiozgNUlQxTo95Jd5kMd4ti3G1IjpNaIARV0Ma33dzSQ9Shmn2zmUx6wsPoVd
fyAdv1V5QKIzxylnyCtuB7nRet8rynPcu+HObJK1HPpwI7ViTfLJRQsKYlHVvKsdawMM2eL6A6HF
ydauydmFilLtHYXCfNFTjy4Wu+WPqizvYZQ0b8A0sSunouMoLs5W9gJBhjCN8q6JurdIoX1dDsF5
qs1VQXm0DQUHCr38C3a/HR3xt0B2Fzq3twE8SnYJZItlNRlISXXM7Pyxi8z3fBQ2G72Isnaodq43
byK748JYxI+oF7gO6zRlaB5Xe3Zjj92Uv1Vd8ovd79Pgdt1B4gchcIaMvDp7c6pTUwXvlAf9IYoo
UQIa9SfNtUkBwX6P2B4Qam7uG82mrZdMFiVDHZ7ySTuVstIu7DVfx5ze7tzLbQO62UdpMbCnR4iD
oYbOuJ2lEALPRakxIOAJYFhpv9j3rqZePdlx4O7HWbtU7MoPYZ7SxHTDGxUPbBo1gpsnUumrBNF9
BQFvanPjRsvQMtewzJlESDZqbqTv8sDYTZNXHxzNRY4/ee4aB1j+oE0tmhrIHLvrj39uC/J9wnnJ
+MaHVw2au6hMrlWdwzY+L3dZRLhdMb65dnxm8NNvCWAGjOhNh1LmKY4D+SHoIxsYqFfS6rU9f892
NihUe0iWTW6Qj9eKlzlr2p2iQm8GrmGqoQEZd48Aez/7DgRULLj6zNpwsA3l7WTwW8oJ2EvGaKim
bzy3NZECODaRvmbvWj91WJgo7cVg/OAG5qShws6D4MtKbLA5JC75UJVsD4t8pC+4ccGy5MKLHZaS
LdIQbbp7GchfkWdifrFXycQiHPTBwZrjk27Tseo889VLLz1SBDzC53p5uXiZwFgCQuYQfQye++La
EDFcUg/w36zVlJxmXTzk1W2VgGFAWfNYhDjcMTIdmsqmpSlv8TCuGul+N6MjuRhC8nKy+2QZHXha
TttwbI62Hg64ICzOCK+YNr3e3fQK3WMdwiMsJyRrCN04ra1DoewfT3fYvcFPQSdepxGdUBH0K0NW
LUeWRdDQhPEOhNRtk6i3MW8ph0B07gIr/z3Ec3vu0m4X0t7WHXbKVuhxgZ2AsOCq2niR/hZP8uyF
v1FBJUe9WbwIbDir2C1YHpPHfHgJLGwpymWPFoXIY0us34RQoBImUsb1EvbOElkeDJldEuvGa+ot
ec8dkLqUFgs0KGdnxMcrmlIo+8Ie+0no+Wubu9lGazAYKAMERajBCnPNXbxI4RIUmfwTyUmV+t6m
c0iTCp0mbU+Mv3PGrARLcwUdeNbEZXTSdIcyiEeZR4tZ2FZ3xeeMITEfaFUGiuGKCnlUuzDeupE9
nGZBWCoyd50K0taCWT0ZWUmhatU4iyH9rCwaVk71nSb1XeMVwz6bFndRhmfEtA9d3pHCEzKYamea
T1Kmnz1NPq42pYbZlI5ZVkaHMFFLAW2+OwL/K91KMlxpLt3pOZqlwUTetoyego+aDgvGJY3atTth
HMA0iKEyzKDpUYzcB2BegMzR7Ox1zdupi9IWBE3eVxuvcBpqfsYeQg3uoa/p+MVzPzAv44DxrDCF
wdH4iOeA3zVpf1/nDIFap+VfM5RH+vLn0IGr0NO3GTPkyANtTWqp6pAoLDTspnZRbYMd6GP93DF2
x1HKIiZNiccmPhe2futVJAzbel9v1VQe5jrBoEFWUGSCoJ9DLg5haLfHgX576mJpSNLxRRT4QPXu
makZ//9iBjZHRzaI2+QmK2mrs28lPgJ9YWOpbaFbJOjWRXzqJPPTuqFpX1mjdmw4imGAAQvskHuy
gXjzvGJTOEv9WXbOcSbnKWUlzeLypRCztcdzlrCEldON3S4zoUbXVr2R49uSaUNdmzkrEt/Uxo44
LAjUMI/MG/OOE41tlnBe8gzbmDSI9XTtdWFCiXCGCt8sp2hbkVgrgltiCGlAT5zCVtY4azILLVR0
9Ql/7Wsn+GwDoxNQ9lI0NJz2fj6+NIK/uHZ4STPFYDaGgmWNkYxw1avjOaQHYPh2aUoew/Jep4XC
EcWgm/8K6dQtlEeQCJuA1zYqQpprllBjqbIks56NcFGCJ6Ha22zcCSTMtY3Z28WOYbEVOcXWQ4YZ
RYrXqz8JqusecjPYqGR6BcdwqpRUUBOSEj0l1opiYkQ0AxAA+MqdtN92Dv3accKvCvyrL93+JmSG
SuPQM70GgAVtc1F9m13GRzQld2px6rqB+5JFyt3jU1KbsK5IQ0OD6pt1ve+LY1NwJDsBrilOJMgs
1dmeiEoux//H3ZksOW5kWfRX2mrdkAEOBxxos1p0cJ6CMWVGZm5gMWKeZ3x9HzBVilRKLVn1sjcM
zkSQgMP9vXvPzcROCZydTCss9jlZGK+Dbz3p4r0bptc2K2/dIlpZVnkz1ba+r0OM5bX3hHaPV0th
Y+h+8CBLLYeCITNhxmNrfXfd02O28U9FQUekqPbVrSQ5C0alLxjvkBRIjRigyXkJYmK1A9peEGSZ
6bDOkVcjM1bWtRuRM1amwxgvOW3vItMb9zZWnKuQpY/MWiazPvhvrdA2SRHeN1qiryvnRkiNiaE+
fu4GAFW1TlWYhLamoyNi9/jufJJEh94FrzMkE1vvn4K6+ZrYtMjMd9GFNw6rfRbBnBW7bniUguVA
i1/tKnA15uzbKreCs5/jSshN2gbMVfoaPW/efQUegabbO0HHJeKqfe0dCvpFRAm+87WHhqJALhL3
yheZTfHD/NQBE+Ys16QrtCBPGkv3KlAj5LBQ7tIougXAD4TGgm5DeE5+lbvUr42ONR/UOIr/Rfam
m/1z0+nMWOx+azD2bIg3gfWZPOMo93gt5hLNYWUsVHXHfxSxV+Erqgor2QQmGM+pXMZatE112EKV
Z96A0432ObpkEpPhI+EFHAv3wH6UXfIvV0HT99ekgpqyQsgygM4K2qdxzM+cYSNmweYVppIQJmqG
DqRYj1FeH3GWUfV3o+JGn4rXqEYL0gTRvdAJawpKSq9BbkHoKymcYKBrzyRGh6n2Qq29/6b5W7qv
yNg1ed3VtNmmIXtRCj6okiyNqvq6nJ05kaFPGx+q3TmcLyyqb6nmqv3lLnwqL51F5aGIbf7b2nkA
XDAQF+bAPEACQYGIGDjNhSxYdeOyKBmHvcJ4iNowYj/QH+si6JeGEEQPm1vHxjMmJ/fRDwOgMhU1
7bxO+1XlsZCB1s5c6Koa8nJXDvVDp4ppIzAgrTpgSkMsfXrHdOdggZQbDh5cxA4WpcbB+2vQiWMK
xxhro7Jn5RXnK7Oq2+uucO6SjC80m/CrFkZ13bhNcRWHICl5PQJ4raG9UfbRufJGivyUGXEUPvet
AZNU0ZaPWuOzaZcKdce3osw8kp0wWOegyyp1TumILbGwIydGOe8V2rqjxWokWr3MgZZFmLY8u8Ma
nu/jqh3WaVoCD/OugZKdfJu1CssydLAFvFgtph5joId2i4JJzvDGkAuMTc3JktVt2caUYWxIHCP9
T8l5ySeLudLwZnrdTeThGg8t8ukbGPRrLQH/VhrOu7I6vIfN56FBaSZJt1moEYVtjRXfNKdXOTjb
yoTOGr0rGzPYlCYv5QBJQ1cNcz8w1GRG+YfeLD5VMWKKhp1L1A9DXB/cCoUPPs0VOvNPRgzXQLny
RXYVPnnTAC3nCnPhCXUUYKkT+i+rzrd3LpKffRENn4wJC59faHTbc74AJV/hBmzaQFvgFEnWg0fa
NWkfDxAi6JsqnPzIyJHTjefOpHtgSe9rcIMChVFl4RHh1Qry27vqBHgs2SDL2I2ddy5qGsSKWkRs
DEh1FO+JDeoxzay3ahpOErwBs9Rl4AUHDMkkqdm2hiCoXscSn1Y8z87oo5ztKMDSHdcYNjtzW1rN
zoCY1KbDvTZOxqlFCyQKi9NAuIVLYTF5N99EbIIzhhWh5YQZtlPMyYDvTZSLtET0VDnBoaGXRs3t
ScimOaL/ZLR3xrXWNO6yhqPsyoC9JbxNcrh8PmN9Xm1qaezsLuFUDiB5lRjFt8QOsdYN2JWE9uZb
7VMs4+cGojJ7v9j0Jb+LJEwTH1S8tqcaXC1FyChKV5oW0UEz8fOJHCSIxMVGhYGOrcXX3KFZRvjE
CLuPmugTv/+deq7wSy6J5ePzHIr+tavjO2RZZflvQz3c1UK9FUnzSBzdPV0IKKSR5vOlN/SdcZcB
eGfJYczqHfqoGp5rW4I30gPXuWrTqWTJr9N1Vp55KErj2fB6MEsZOrG5m5U1PsKXxAEWlhUkl9qH
rtqP5rhRHEEZ6r2UgduztS8A798rgRMblvWwyQE19x7u+eotU/WjW/hUo+fwA7k2PM6cjOnEq7jb
VHanAaAE3tme5smqdUIkdbos1j4T1ZLQ7pU121wYfF6VeKOh6ayCyT0NSNKWmSFfSGm8xSwc7GEI
7QdruhjKTwWAMCbu6dEGFBhnZbppRktfIZuzmF1AbMzsjdEP/rFuinLt1+UdPrCVbuUc/rHcVyxK
/abUMMqDHkjdsmGEx0gWvQUQ1zAtNDsz0/i/wSlKmyoO01sWYba/0sYeC0TgHqhsEJSbzedBcO+D
yh6CoroxW3M5AHVgM8Jlj4926VAtX1TU/GyAuVcl7fJFOMLQU2Z8jOzylkywOU6yoGM10MQY0ohi
VbIpGw1ASXFuJt2A2tytcU2AV4uZlBX1Nid+E++KvwwzyDsNuUJOMJ1C+NULLyizlV4QEelEO+KF
ULijODIAMK7g1zyGLBaTAb9LVzMFaHw4cEz6AUC8+jT0SqJUkUJp4VIbxZPdlGepN9vUTcZVYzDf
TRrcIcyrtUWW5LC2+5vGN58LefBNRs0h7BXtsHcXjUMuLYiVnfumxuaJ4pcsnc90UDZD5tMriQ8m
i9LAZxox+OKsouEc9Eiq+xa1h7Er/CRdG5QH7NS+GQRmOMpT1aYo9T1cGdBmlXisB3g3JQVTKwWz
0pBs62b2dTaZ954Z3UnGlLWj2k1MVqNbGHuPM7l0okWb0yCzQSZFEdVILHARFglREuSKjJJbc/Ap
TSDOYPCM9SbdhTmo6s5Yq6ZhVkKx0SXm6qrQkqMcqlcv6l7jml5FNBEgcpeUbctBM2KFyb+gu38N
B+ut7fKVB+ncBPy/0bWBftkIyLBk1W4Hz5RkadhjIKN4pp3NfHoILPU5UsNWF+YOU2a51BpxDHtt
xsui0Wk5IVo1XtvjO1rqVakXnDDqatG5cm2VnGH1/hnJ+k0SP0tzBhzEO4q6t1jCCFpo8sfJc5cV
6AOsTsYnN69QI7lfycnAthAGRw1MwhVCuxbh7HC0UucerxUF7tT5pFfdsfXy8wXl//81rMCgnnj5
B1+G//Lf8uVT8/Qfb1kTNuP1U/r2z3/8d/L0/JT+Lhv8+0t+DStw5C+OS7CATcg3ml1HkXzwa1iB
4/wilSFMZTiQi7n8IazA+kXXlaXQtprStpVLXvevYQWm/gsNYdN1LZsJnm66xr8VDf5TVIHkbcgm
ZzPYu4RuztvwYzB4ZBRC1qbUtpQ73LVwhmhhTi595j7fFrB98YJtUbzpWPzmI56OHuxUL/6eYPH9
O7vJk9HPs/+g8XWTE0lY//Mfxp9thnJN5bI1uiPm3IYfN2My6mrspg5ZSoGheEyEc2BR/qyAELqY
CPwSlkQIkXHVwmRYNLoGc0Hgg/vhp/uzzeDHKL5v3e71n/+w5m8DB6tJZIPpKlta/PQ/boYjjah2
O9Pb6hVsJw8B6Go0NLHTvIXZqV3f519im9jl0P2S0PljwdAsCmOGq2SZBqKvY70ZZuXqbzZLSlLi
f9owBWvQgAAuHcMEs/P7DWOWiEEOhOVWdYwlKRwk7JLlGfCIc0wxrF4NgxyWLPTB3E6Cc/U4GMsh
ErK4KuuWul5nQ5HEI7/xWsrQRe4ejSGpjkohvPecIwKuaYtG4QbxnjyOv10khWKgsnpouqODQazP
rVm5NZynMiRUQRsfvTKF0eExLTEJ3z35l4CfXH/TSsfey1vLR/vgQwAe+s04Cyq0qdd2vpG9u54z
UFihkM1ouqqbeqvK5ATkt17ZOt6mroqbk57Wr90AzYhgmwX/dnbSo+neySsCcccX8mypSUf5emhW
4Lq9DmKJo5J8GY/dwcfF6axykFOLxk7NdamV1yp6BdiMJLYPaJAC62cmAAi0TMZDJvoHqhJg1dvW
XtXugVLKIhIiOya6tNeGG0E4Vqy6nB5PZxztKpKu7Y4gVlgkco3kkV71zgmMbRKxWXH6PpY6qb8F
LCAzcN+a+QfJguHUh4+pZY+boWnBBfsdSyeIB/HM+OpruXeRLi/Dxtn0HZ7YcgzfspTJ36BsXOfl
u8Lln7v+TWky/5KeuBq68ja6JznzmSp/tai7DKJEzpBPnesco9qYZkbu0DET9i0YamTKI0Pqjvgk
NjTGOOfCkGVVK2kfipvJq7Yqi1kduta9Ydr2BiP5roMBQm25gvhLc8ZK+0+OQImljWW70iB37Iuh
fLYNGBvqxpjUN9KctDWBO1BicEuTFpKgfRnyhWbqt83QXKs4ecMmLa+aFM5WRX71ojZRD+p9Fywz
9dUo7kMDtRbls/Ac6c8+7MJFbFGAmnDcgnVI9UFHedW/DZRXrWKGDdbu7IPF2hIRFgjApqWNkA2n
djSYGPiteSOB6QFnoKfujMFmoFcKW9N+GX0DT15kYGoe+/fEFuQUGTNqt9WcK3StcDJbppsGHei1
GfpqGcnCOmVedbTi3luGJauUwhDV1k3MPfRLC+MrjjnN4oLakoU8aL6qR/2PF2kTWMsyCqmRzg9o
WJbHMCHDUswJ4UNwtv0aJInPvO5yV+dXdBYuty8XTZt9MlzB6ue3p1yuxfPrL6/4eOBy38fNy7XK
GqZNpFnbdrYyZlSbpkU/SJJGgDpd7kNjme0v1+QMQJVj8ohJA+ZYM/vg+lDm9InnF1+eSEYHboFK
2cvLw5cLykRwCi9X2WWYb/CVVgsayhksBl74/c7vl5dnhW4MJ7hnEnO5Wf2Wr3i5OdmtQ8H+8tIf
tmTUdQgMhEA0tU6nqIR7cHn6x7Z9D2b8/jmXe8fLxl/enlI3G3a5Wl42lyEEWSrLBWkndOsj961l
onhVa+yemm88wzIyr4Tk4PGtZlxUyBabwHfWCJNuaGxu+l5HaIZ4rxqqfh9gagpl/Zq25w6GwWcb
/nSW2vusz7pbVU6fccG+N0O/Ry2OlcJCpucVAUIRFD9bc6qnK44LfQf3CUqF7zvXSVVtPd2/k5ot
SB9Elw4/4o6KJBQU8+zFugslubkVvkMTARcAxfOVagMToFUll8GsvSFki7WSI6+DbPSOWfbN0J3T
UDhUfyIWZozfVJ3c4q3pVMKyu9pmJqterMqs4K0I1ZJu3LsZ1MW8K661wQv2wB92shunB/K0wGzW
L7UaV1MoxarKeshnVo5r2S9vs4k6x+BhbQGf2cLVowVDOc7Cxz9qKGsKfzlOyVIJY+c1IUD4Xq+p
2bqwaxJaavSZFhWotpUKU8HwO51ZYL+VHL9fy/ZsB+TqhJo5rZvXWPn20Q7tAjNNFi0FiJ8VnVtO
WjStWogtSGEpZNdtuy6pPJPBmWIpuXKLECFpPnwabVCCZiaqdUfHmFLXoR4C60ZN/rYXkHMFi511
2L5Wffomp+m506tPllZld1qnCGTW3C2m7uzKh9t/xtZBW9oHraa3UX6Q78z3XLhT1GDpiIIVG5NF
GXdP9QAFQlUtuUUK4jPlEzpVlTgEMU1AVyfinCMMRPMChgzcB9bF2kS7NqW2fVV2M4G6hRd541wA
KgZBSOTbvsOHxZxuHKyqfDWcol+PZDsW0OWH4EtIVWkpFCIjVbZ7+uQrBMomgu2nrAvFwXAsFiBJ
OWy1XLs3WtZjnSQe1oDpnxn2s0jLN3sYBOW1slyxvqBQ4CbNMi8Ohj2cEgcuDt3U60kzKWxCvQc8
gQZsqAr44uhqdPYAUZrrWpk7IwLYZ4ljnJCDycRTRyqzZMc+2yIY17rPfFPafrEV+Zrq56FsQYP7
Y4DiuIm1m5zZDIWMN6KPHAK5/Wkdedj5mv5bmOsTgqAEV2Bwm4TpC4f4rrNstFkqXanCQsyTLum2
f/IaiBuUhR5sVlzdnUMMrDPQK/FaKr6VeKq6YmsGGbWegmJt6ARfzBByo+7QOIfRilT6HE0018oO
X4zgBDV4i9gtnUWnieQYVv6NPkNRrOkOk9XdmHZfekAfCwUD8xB40VrrfOCH9g0zv11s+fViGvKt
FsJnwmtxVxkSiOW8+NUm8911KE5A+B1yapQZ2PtVVyCXSPVvQ0lhLSAjQmZoWenPN1cpWpCrMuQs
Fof3vcvSzoUmtGw3mTohqT4PAEQ4Q+F7bMkSNHz0YMMOzcJepM6No8qb2kYXOQDpZeL0dfD6ky7V
5wraBpnS7IfanqgTRHn9eDOEPl/06NwS97OyjO6BnE1oAXN1uvIhIFLZvlMeZSEvCBCfwGIZFHo+
6rrEJuZiW6juES2WBdKRZHvETBwcCbXDct1kmCCw+hxtmoaKhDG7C9EAjke7IQ/Q0vRjllCHmbr2
UE13YiLo1RE9bUmv+FaYuCBaaXwmaQn3jzQf1HRwZjFL6AUnnabRGNlvzqA/jcMi1rxPYA33sazm
vLMrfK/3BImAJY3GI9lyr1mfPuYFFmA93LqHsUUPb6cKvRHygGuFYwxAPKay66SEzRNmI6up+ZHL
fd8fNhKbuRSwhTgvHkpOMoDNxJfLs7wirVYFiLLFyOkfbLTTbsScmNAIp+GfoeIXxWl2TbjseBSD
vJqCdLymXrpqhJauyHMukWq5s2gFZ2BIL2uZC5oZqnTRtUFSQCleLTxHf1fbDsLt0USzugrC7K6S
yGqLWp3MRqhTbzDTy7HJkQaHu61IxMKeOKXBtBtOhvYQKsV/OG8J1aJpZdceTB7UJIu4IzDSRVHa
IzBYFq1FQzJ895spOw9mzgXC9CvZdU99QHaFIDSAH34sEO8PHgmiIxZEfu+Jv3mu+K+b9OQW4k24
fbDQgNZrhblM0F2wRPKOUTM4O5J4bogssDdZJk+ZhRtDTO21k8bhCp3Qu6bZ5xhHx35q/HMvTJOT
XmNekwuD3TxJThDH0CyKKd/pub0TOUDE3qpOEnUJ2nT91kqEvlNpnR6LMV0GjlbzWoXyZP4RIf9G
ax8eEJpBpGtjbYwrp0S2XljdbqzUyk/DHDQpKQ2ydHdNWSArxGRzTT2pz7z4GltiuTXG8jnM/b0p
kXe7UR/v3WG6g9E2XtNSkHtcYnv0Q++BzTa6uF3rjo9J2bPiycqvYe6cgNXMU3DrscwY961a3yIB
x0msvjoWvwr+uIK139hdCzA2XaxvOS+N+4BMAeRp3g6bTrWQMN2W01SSze5SZDLwT8N8KA/uGOyy
xumvk/nCFf0byQJyners6Pb0OXHH9MqCheezGGqYuUhiCiAMew0KqvDZ9Yd+ixQqPiqIOWmiFztP
TK9OPtxY7rMNmdAEune56OZrWq5IMb1crVtjMhaXh0hSdThJsaILyn1BL3J/uRZdYrs/bl/uJEeb
KPnLVXyRxHqzkP/1+X96Zy3dZWziQMjavF80Ad+2PacZX66Fc2b2/3rz8hQapb8++eO1l5d93Pzp
rRyJ2GxIcC9c3vnyBozfFjbvnafpBHLPUdyXax8X/+t9ziU5+c9eVzLwh3YOY0dOxdXHWylB/C+5
cnzS5QJOZv392vf3+vioULj/eibUldTr5K7EH6ErIGLzy3943JezPPVyb0x+AdPY397/8n4tabOE
FQoUrFUDaXP+zPiSyH25mnT1LvHFp2TSmRVAescYnDDxNBE2WtT6Qf+esWcSDkR8B92QItlFPjEu
WYyROlOOtyzbpCG1Or0JIvoHA4p12MhEOkG/xfGYLyuZYzVpAb3KJq3XJe2KE1STak1AOWX6+Sbk
1+QUanietMAa1j18h6NRm58jhFmbyWQpnVigM2Uyp+Wg6NiGWWXsCCo1jwoT2qRX96CN+kBG25Yu
6zEKwuRYgGBYoDgCCBvYqDzrbudU+jlSoH2YFo3VcWTzZmljsCZqVzVTfiR5+hML8enYZRohkvM1
pxJMEnKXM+1805gvMhOTApOHXV2Gvz7NnwwohPZYrWPDwHwBjLZgSybra5ja2YkMsvhqGlkT1LGO
AN30lk5DZroOlrAy7Zku6fnHZr4wqF1AYrR2UVkacOOkvUSGrWknwUpl7+NROAhqzpzY+I54Q5bz
nF5gWx8ZTSkk++lDKSzFuMwzKl/rj7HWIyuKffS4iT23EIuUZXpChWEIPytRFVhKaVcSGEMLQ2Yv
MDnF2msJ8nVr4rECeUgn3TpoXbP1SpagU4LpIHejdAPSlVhxQqKbKPxSuXa4wb2vH/XE0Y+Xa5cL
sx/1o2vp00IkgJ0ifAzUfjSTn6CbYvwil2cVo5utqczMABvXOpRpZh8s00Dp6ajlaMCWZDl/pIk6
N8saWn/cauc9hfUFdUpJdsfHfYGitII6ru76u4LcEnDlqSRbiadfrjldT/KmhRaeDvnIxLE5tn1r
b610MonabMxNHEWPk4v0Y4ldPCZoQ80PXR63+8I8Ei9cBQmTPqii1Gz7la/n084qWFGOOXYh2I8Y
jZC4DBwkR6GnkOjna4mP8RAPPyaPtKCRdCQBr96GraWVS9PSMoiA5SOSarJR6AiLsh+vrLiLj7ZI
YjCXzVfyJl05GOvLvb42VkvbTKnw5E4E8+Zfz7w8/XKhnENktw9UYON1O5L2YXYpIP+RM3E4/1hB
CpnZmb/DZt7pLxfQ+XPc+kbBubVgIQgZf4Jg+P2CGAqAYJfb36/ShQUsRprHVatNny8PtPNL8qiF
Gv/DEy9XL+92efxyU+HZJ03aNL5/zMcDH596ue/jJhgdcylbprwf9318aGHW6X5sH83IacCWBSEQ
/982vfBtlgBy5pj9tn0fn/ixeeVly5OOyplHL2BxeaRnh8O4pm8+nne59tPm/XTz8pSfNuPjK+ia
8AX3wokkjHTjS1IcBxSgmlXE9zF2YWDiuJ4rnOoyDbObnILz1izML3kiteuoEtnCp/KzYpYeLkiJ
sU4uap9eoX3xcpes1uFFBzAPxAtlC5LXdplZCdjmRIgjxUfSqPCUMKsPxmY6+9FjrfRNQs1iJar4
RTDPXTm26zJIsdKVuQPmh6MTSwdJFzop86wtg29Otglz0JnOVDurvh+mvQwFaqRmTvcRBpZh56uX
jfrJbpMvAeuaDdUNlqPmgODHUWLHRiBnqpkOWm7krDWDtN7RPwFQ/Zbqo/PYBU+Qz9dFNRh4IwjN
6KqtVnWEMDLONk3YAmuhzD05XbUCl/o10IB7Tj0OCllSSOpb84VG3kvcJnI3VzqQ4OEnaYboupHd
19pzblJLt9eaxImPJCQyHlmnWYdkTFYTvyXOc5IpPLx9IHdRdZYOWJY2cO89SxeLPBoZiUjtyAPC
YIBeHZj3owkBTjB5NUsnVz5bhdssSr3fZRyCdyKPgW6PBKU2fhVvXJ3s6KKvz0PFXVne9FSDh4Uh
63AztdBTRK0/92X9rdEtY41gb4lOz1yHxZcpsvz7tI6R6yPBYyc59T2nfyINb7pShGtVDWet8667
kYIOh7LcJ+TJS5JyQpSZjV3d6m6zqmLoCG2nZVuPRKGDBRifpDDURPUm0oEcutI+Ds44LXFyBRSg
Wzw/3yLPBpXZjcUDtsd9Q/lyl3eRxDPukSpIeO86IPSM+NDcPsuW5VKeSrhz9bTuusK6MyJ/nVXg
drrcPvVab5w8UEFRkZp7RE7gV7zAOZRh/yZo8G64MFfMs8ctYbztitpZPEPypo2XCu2q9vA/oN7Q
dkxI6P4G2ipmSbzSU53kG/xr60B2qOXHSbstxuC6dfp2Z2cpVY7Wnh0ghdjmY/QuAyc+6zLHO84e
RaUNp0bYb+ivtWtXw7dGz9hatUn/zKrvKhrsaUVisNjRrt3FGCv/nwfL27Yjf2it/aFZ+xjWL3lG
bfl34fLfX/Wvfq39i4P7zSJa3nKU45IF/69+rSt+IdrWFq4rYTkq2+KhX8PlpfpFJ8Ns7s05Uihl
shm/9mulIHeejh2tRSn0uRf8b/Vr5w7kR4dSOvR9lWXqdIB5O8M250bhy9NdmPlzW/U/haFTELQC
+wDAhlaNR1UTTa9lZNXWKgfQJyTvAsuOrgpjQrTsQxDP9HEVKlPftLI//fD1/VnDVP+TzVHC1gmb
t9DbG/zfP25OzJdSiCK1DqYlHIJLgoIk8ZduVMVZz57cwsO076QNai9wm8Rc7P/6890/+3hp8+0C
iXAcMW/eD9+Gi0MdcZySh2rwvlJuau+tgWDfBgUMdfhk1dsN0PoCxb0FefyvP9v4fU/28lOwq7Cv
WBZ+TV3+9L9XQU8NKzbkASie9ZR7Y7yZ9ZLpCN0nqkLxoEX+YUqv4lxNey2KXu30Qo9ND9TcGhby
KFGI4A0WaV9P/14n+/vGGdhjAEjohqsuG//DN9NTUh51fBcHEoywjdTlVyspi3VZesY6reext8Z4
4UvioKzMWWphyjnXT5Yo9e4TTPHo3cG7Dc76r780OTfyf9p/ORpoTVm2Qa90Pl5//MWGPKlTNYTy
EBCru/FLb6CIW4BY8tx3PY79T8CwNqZItGU0SThvSWftyfmy9mCSMPBt60iKLTWQNWLa8TCOjVoT
cwvgm5CMs27sXbdbygE2lJmjfxkVBTnbD41Dbw+vdlDZhOB+hQ+pqNBL/A0jYIbQz7/ZjftJo11+
h3L0hoMsPrkGQtcmMm5tPVqzNi32rTvetr73XmeyuvVg56BIcMxdEKmvdGMedZG5x7/+tn6SRcy/
oq1zWFFHNpSt5M+yiMgIvDbxPVCzZFOQl1jLpW0ZIHr5GkEAzFaroQS8luO0d7LqhSQuEof+jxti
GIw8Bkc6B9RPB5ofIWYKiFM7WE7T71sdQDtkrbupHTaFaO7HiYzaYqwPxD7tGlRUcMWGh7/+Mv64
59iz+oHWitIBRFvi93tO2BSVZuetPHRe8K6JLQnamJPacQc+50aGlOJE8XfD2x9HWz6T+eH8O0CU
Ez/trTrTCdWI2ZmrW9sBwf1Sq8V97js3uZdSjXX16ZBapFc3BjqASVEcp+I0O6tRAP7NoSP+ON6g
exBIdYgU5If4WarjoEvuJs0wD3ncgOzoTfzR5H6DuyMc3r3TnfHFUkj50gyRThL20NS77ETffdpB
1gmXZlCgsG3Q8dZAZ/e9w9zSJW3eBHO3Y/aBRaWCs8uCBUpgPa4pUC8o48+2v669+usfU/xx5LZ1
yXlMnwdP+QfBjycMTMR2LA+9HPMDuEXvXFU+3JshSDdDBCzcc51joWHuwTgjd0ltwW4f7W9mXpR3
9TxBLHT0CG2cIdPDzGr2FfTEIuh2bW8ekNlr10ntrzxUsZTojXSltzGz5NEntVKxumnsmDVtwQQ3
cuvqb4Zf5Fk/jXL8U4i0JNJHSyn9p8MFZQkYtBidJLiEcjtoBXYvnc3tqTIeEAK2PvzJv/5GjXn/
//3IanM2Mh3LIOXYFD8fH3RwKxrw1GVCyx3uUt8fb4qwujGKknqKRTK6mzrBhmB253C5cOas3Ne4
zNK/OSkbP6mohCOl7upo1JmhqD8eqTSw86QsC23feFhI4UDegw9IEBj7GLaHcNiIPtLXhYP7D5aj
eRJ1zZkQo+TWEXW7ARUHmr3y7zM8Jn9z0rZ+EpqxbcphNoZyhUNamvMc7sfzTxFPuB0MwBalSz6Y
lqiVYTXU0ruUFGXfHZmQR+mcbXLSFegZ0piWBT7r83xe8ftEUAtRiOE6kwBaCy0utafZNW0iECpR
vlvupsrZjbMMrdDQOwTnYRQL/dpdDYIXRqMlcXJ6h8ForeNQYvpxo9K4dkK73I6N4y4H6d3qAIYK
WvhElVpA4dDh1ZGj42yn6u7M8744SMNNGsMdqDBPMD3CmTSFYhlF+crQOndLHrJ+Q+ndyPPDX+9n
/IS/39Mspr6zVI8D19VNqoL2T3t3hkhQDqkp9z4V00Vt2Z/0KZjQ7NvamkXN2aRNyEmbfNJIa4Bx
se2LnJCDBTM0qqteFRO0E3EeKXWUzCHmoCvQFGT4mCPaVTTqSTOKfdj0EfYp+S2V6W6KYCuSsgQL
Dfz9npaduUfBdzv0c/xjTCw4SKpuadA7i3HC7zOnjja93V+XfgRB0SeKxtZUvQ+kj2jD9aLFhNGM
Ih/96H0EB5BmtRsW+8vtIaKbWEOlogGPoXxRKMdZe5STTaiwO3zaYOoLMz+EgQkSIqzcfT9sLx2b
rJ/WXtKmB7qPZKSTZrxmesAu1ENoQ3S8mEZny7gR3tqNqW1KMyJZK3tMirjbwX2+yx3rjnENQQvT
oirpCOgYVmMS1PeBQOrbEdGxckuN8B2ESefYIiRLT+VNwxhKfbzJl5DtCH7Ti37H/H9TRkF9TGuH
6GbLV6vYpBNOprB7ZNGPP9YFSFZbYthjr8L/OSUEFg3ElFAlzPZmbSyiUnxROm3t0G8TFJDDU81J
+D5JvkVZ9MW0tslkhCsD4zds+XA41rKnYNfrj3nnQ9M3LDzhbbIqatSbGIpwjhlevqmpvADExZnZ
pJ25X+cUk69kgdfM6q7D1gS84Uao4/PukFU11FdX3ff+5IL08ijcN83GJWl6P07jJ0wD/REH21ZY
ekDb2n7LBocUmcAtV4mi8mHmoPOkQUSXChC/d2TqESIZbk3A2d/ibDxLTN+pF3Z3CjVE3ZtM5Jv2
zp4rmF6SweK1vGxVRpSWYjgXRKSqW8ANFT1qJh5pWm36wW52oVMmaPOT99qufVQg3runY7OkOZeu
aGKD92saJrNWMp0y/3Nc0OAh0moZgre7hiA7Xglq31/6ArRIlJ3KCBiEF8hiw0S1XcSeAkeW0LVH
aF49tF2LXarYtLMo1anHOycNNhaVn2sNO6KJEZsYO50OBbv1DvZbtWgoQKwcoMvlhFUgIYeHfc1c
5lXLfGZOaTORFFBCBv6FKBImno/t+LKHVxmZFqnHnoriZ2WU3rsbVvUBn/Kr63MOdknmuOmd/JqR
TKDqmdyNb0ZI8moiueA/Gcv/4e68luNWtmz7RTgNkwkTcaMfyjsWPSXxBSGRErxNIGG+vgdqn3u2
9onbvaNf7wtF0VYVgcxca805plI/DG6N19D5lpbDU5Al9gXYHw51Kuk9OqD0jBYKilQOfXhqnpUT
0YEcwoeObkaK3ZLlgzCAwP2ZEMK2lQU5CsgWLWJ0dHUsovmscm9YiTSNMeUw+5nS5rsgk+LQkox0
UFH+PVQptCo3uGohmgeeIO32tPWYRIbfRRBO566ofhlCD3dRb5nwGRFmmPxVMXn1yUskucLK5KQs
OGMifCaPlKui773P7iJnHT9V9MZWqELIPPVAAKkyY/xeFKecOD/yBH4Fg2VAvlIEaCz+Cg/4dD//
iMxyOAFgRymRoZrKkvZrYh7puntf4NG/JxaKjcXf6VY0OyNiochWCrK7EKLAMHjOiaYnfhTIDeuu
YQmcGxoANBeh30JkMA3+WiZyUWQ2MZk5npFeqsZ4aymH9xJdyLrNFU31oPooOFKsFo8xUML6oYbG
dNSMawsiYu4wNGAYm8tnc4zDnUtcuDbm91jCukgb9FKW4eXHRsMubvR7i4O0L9Q+KJE6URu1EeYo
qFi95V4S3zpMKrxLg1E9OsGOAFVAih1mfyHblNuuUttWdZShlW29lN4h6rzopbcc8kTy4rUV6XiB
QxO+NUL8jEwAjeQTZpTRPBIafc5jXmNWwXoavOFrqK5OyIqUejnyGGB2MDxpLCb4NMc2x7YRNl9G
TmjYxKP20Pb9eCl08BIDjuB+03tntMT9km05CjqqmCcXKZicXqLLaGpO14KgdS8yrwnT+HcyH9cw
nBDKC2rqYpRHpRrjqDvroQmbhf/cX0Kl/Dtjvmu1T+r0UpyVVMY7u1tMt20Lbc7yk2rf9qUHMWDO
OS8+z4qhEJruhqSIMHkE+9RV5bi1Cl+eAeY9lB0aGzrvevG1AUVJ1QttLtKySIXfNlnwTihW9VTM
AWLGLh227sDwrUQx/0ULgqWwDUK3ZXFyyAm6FLb6OU8q2gCA0scyJEzboBqCjYC+l9S3gZphE8di
2la4V7hI7MfIAJ/rSmqJgEw1bt1Mbj23E9u6zF9I38wvjmKO2RqHoGr6DR7haDr3c021WI8PiiY+
c/loHatQXmrbeA2QODEz1uSNRaTyjH1NGZ+17PmtZ2xhF2RAHIGf0OU+jabn3NsDurjMgxbbDMFX
YL5fdZ60h7EQaGaC5hvcRf2VYKd5HVpkkpkRgetlY4aHbMZ8XC/FhS8G9UmmHqFVkAnPWQXvrh/p
GjWi/FUoJ974hnQuTew9dm5T3AMHx0DW1eMOUdVF66595ByOrTYIom0QLkknLbJyJTAsW22FqHdX
e2N5IpNJHJ1py+jR2UFLMpBVwifc4YTYkjpKtuA0Ul0i+xb0ePfJjJB6xMBqjKCe7W4cL7pNUbWm
acvfsZecgyqqf0H/xmr89tL4xkmOY31OtJ0TzKIHYgr2ZklJTHiCRz2uh41bYXmzAve+rSBSavhK
q1TE3RGpI0m0Or8GffvZ2M70ngDryjsbqAS0lFEJ4PZpf1Uhao3QygKcZME1bYA/p3jB8Xc5oL86
Wl42vVQ2f+bU3Yi7iUH9ck7O/AOY1hGnHkxNX9lLXA85valThLvCSdK7KafhsALKJ7e335g2cb+v
XXDNmfyWR9ZwScOAdEours1spxIsMJFh7Lz2BZSWU3SohctJAvkp/W3IrAL7Ifk8jotaYGxxy7e5
sWNntLbDjDut85cs7OGofPGuS/ezrlPKXWGSfZMSVhGYP9CAJZQkRbwZDP2gi07uMF1y/dsB4x+n
3S6zdwj2V3IOKVRE9w3B5xF2Aw7WmqiB+qeQ1rsT2NxdNhzbcEz3FiNuWiMfVU0ur9DF177K4oPO
IKsRa7xSlvs0FuO4C33pbpoyfnfd89IMG2Mn3nvEGlCl/BpLZCraLn7gc/siVXb0GBi5yRjA5i8i
DnFyNw9gONtZPY/csluo1gQR1e/Kr7N9MaLdRngIrnXsjuDcYPqIEmcYpvwwtu5EQwQRcWJ3Biag
g1nuyt7CAfeiB6Ry7ei8+fw7WfzZhm56l2Pm7pJ4PBKfHaGLQM7KOPa7WUzfewv9w2R9SNIeELjG
Zv6sp4HwTz/FnVYLjL1vRp+A+cmCAEmxctat/LRzCWMyg3MB6hKXL5jWkT9GxQSKIHuIllVtw3Id
5XXScbUeGlLrpjyTa6cGV1im5CS0DRr2CR5YHJWP2mwwHE+kSBIiGTqGtfHrNVEuUJRmlJ5tkm1R
7lyakXCGjHDvlRpQuGGj4PTrbiqFmBjfhyKotLpWqei25AEjTPZ5Kbrnvib2PG8gxW2CAG2lKaA4
KGshFQ05eRo63+l5PFjuxLlX19QekdzGsqbYweYy2RmbLBQXQwOhqhe2dxENIUYNpJhW2rXrZgw3
VgKci6Kv6pKBs2weA3/En+zO9012JXf0W5+Z70VcEEXugjrsIG84srw3vHbfh0yddMCCTqW24YwI
Ylcl/QZ70wpG3U8q3oMoEWsh+ys3uhVvbAwPnEU/xYxNaMCgmkYe/idvGDZ4GB59IwEoh+zLaWWz
gwsKBsAqicXF6sTAd8cJHVZQdiwqB2AwDmo69qQuND8nSYnhVAwYu/pLG0JcC2glSafgWBlBdawi
+9mMWS2Kog9Ws4c+Oi0UMJIMxXF3Qi5TIdMlpYEHCo/ZmVjH3EPQ1wmZVA4cSYV9M+/hvofZJ5Pn
n8Mo2TMc09upKQWH7r2Qm4nWssGJEKbhtihIUHaj6MJordmhdgT77+sG0k74WNTZNfFRanAIZv3o
BDVl8KENlkrd0qZn7BPtghHSgfExNi75kPLZGQjYMjFGD63z6dQF6l8mgU1BOETbJHrT2LsxyLCD
uuQOVBUnx4rtR3VA2K3+h1M+zHkMZhtRCTLkbWS4awKy6O9KB7mchrdUVVA2J6zVDIAOmf2Z6QFj
b6VhO8I68jC2kllOyhxirwFKobZlu3a7/BJxEFwTyHYovQBOrqw9Vtox/jLvu0ZdfaCqeP2DaJ0L
9Wjb/EwD48HyQI4y5FkoE4mOBnSAY8MllzFDV3ct3Jxq3WPmDfrRddCHm1Z+ku432VoL2bAa7yd9
CFMbrkQqcU9p7EWDx2vMpevz+mdXQrKLLRhSek80q7aiECd/oR5p60cCejZAQzSO3/MkZqsPOCn7
8A793sEAtsZYyDlfFukac16/8kFbMhV7Ei4a1XpBBIQTul+F8j9t2V1hDO+z3PviWO16ZNwftdbB
BpTqufp7K7/mdvdpBBnHk+60bGE2YQybSImzchJw2wn6FhSwKLdJjIpNpA8k+J7EEJMgGr2VZv0L
O8br2IOZSoeAclj6687PrxG7XGgXMeJv98HoJqCMOfFltKcPkL9hnprBE+rLTa5KfaEFOjwD6rK2
1BaobAK6RM7ctFvpL/AUI0u3FkEBICCyZu1MwToMxDsdTxM/O9QkxgXhJtawy60IUyTBLCahlKWx
yaGyrJvGm4iMSew9DJCfMvCtO9etLjA80pOFU4/MNW9n6tZd2Wblbn2BFIGfk15v7+VjmV5j5HTO
FM/HPz+uOjD2xjwhAnCrhIrKxCRlc1/c/nt7Q1FSY0BckFs15rx1LzAujApwh84b2CeOk0G/qIgn
acLh2C0fa28fm6CaIrGPD9XYRtfBNg6RqcyT18TR9fYGlfo/33OdEI1KNIEMi/xXZ3C/itzRhx5a
MwEVagiOcWRcmPnwX29oLlktuYQgcQUWc4Imsbd1kkN82FX1IjAz8uJAjgrytHQCRulpDP1GBnYB
TT1V8bjx4PTvAmIRMxIQTIJAkqL+VGVawAFPobGH+tEfDkFJ/eNVggBnw1goOZxhmOGfJ8X+bbre
iadEcueul2hkaW3fLfi3WHcpWgPkBD2H143nGp9StpdZxApMMv0xyTaTyf45TaP7Po/NvajiHT/2
nqZMtE5mqrmAeI3ViilttktSG0O7nl5U43yfEuWS7JL+6mfcY65ouIGWHuPCPDaaeFNIutToiPmb
1q3XHpWY4yff0thBnfgB60NmJfHdAE1qTOiIgv/Tl2WlHHDls3NHHGvL1DkbEbB/P1LmETWYQBqi
ijVND58Q2767+GT3QOcs79WczFes/tWeTYp8IIebJ0wT40n21kHYA+yEuLGPyhzRvRTz5+RU8TPT
izvP7uKL7zfGoSXLjuCcMLh3QYJIhXok84JDy9ECvpjlPVuSzSSMCLQx4qw4K1ncK0ksaR7lw4F0
6+KQZVPAit2Ne68MONHAjHHiJjqZCUZH0F7I97D8qG4Gd67iZN/aunowaZWtRq9a47YgeiUl/Nwe
vhQxiAbGG/JC0tmz2zT3MiFju2phIjUeohK8D8RS8JABMvt79s0BqudDaSpU96FvPcr4Kcv9hvCU
JPqiVXH1ayv+AcQFDg9NNzfxNnVDJKNhgyzjbvlWgZ4mkxzdYj42xtqb8vZQea+p17G8o3q643eh
6a52UAlbau+kfc7TY26L6izj6qNtWnVPmGhymLUPzGlid7Xl+B5o7222bewrrVWceerxvi5svR3H
6FQNzomDKpA5Hw0oAw/3PJZkDVPcZqRg3GH8sGfH424cIpSdQLqD2iU+QlkI4SeWbCXb6anmeN8R
HXuuooookQJ65ZjLA1A94+I35TPmEgQuVbPzXfZ/0L3FpSron2DI3YLcjL4A8/xu+HYCt8Z/mgbR
IuV0X2H1WWdrRPzo0qM71TPgcBhmT5bjHCm3EUQ1lljfik+7IuCz0+4dnaLooVdRvCpK4sAzTBD7
gv7hXW1q8y4XqXWnTKJ1mccGO6VMJJy3D96+ZiilvvOfSxCphnDVYyzM+HkYgE8kzIBpWHEEWA8w
Ayeg5I8gGgCLpHhAqzEnd6GvhLxUIGag7DoTBhpR6pUemQQ4/UB3pIz2nv8CwL49Afm9Ikuf1lVZ
TduG8ucwDO4L8XPBoWmLaeNVLdTMaN7XQ4NcyGYGzkNnrmUP5rFOKZ/z0F7HMiMpXsVP8Wx9Ncev
6YBNzMkTAlDhkSgT5qvnAX2b6tEA3RviZCk5erJgmdShWzw4TsLdyKNlkbML8sJCTnZ+chhSVGFF
RSyqA6TJA+8myjvG+bCSEqhzqBs3fXsfUJDh+ZpQqIK0/HDcGNadYUynNCGrI3YDErcM+yTsHndD
9FbrHqTR8ob76Ane1ocwfFZSfySu2qTVMi+hkv1Az/72Hnk69PDr1FZbsDb0TrHGnU2K/k3ghCM3
rIubQEleldynpQkseEDibKw5jZ1ADiRnrZehHHU/tDzZV8ZG+xbEP/KPsF2BtdclBp6a/gkab7fk
3jBZms3IGHdBbB0LgsFg3uT5UbUUIfbkPk+D+6EiT65BvSzrq/UyNKPcE9f+OEA4ICTCa7ajHO+T
NKInpVdxqHiZHU0CdA9kFtIZuQ8OZnejT0+xozjjOSSuxP3PohHj0YOziIOeWRVH9Y1byGOW0Y1u
ouqXbDPjzOp/oAsH3r8XS6zZPqkp+SbXGUjSa8HW18FrPXvJYwJk0Ac31IvGPVUTj3iUBulSHasj
JdnKzNvoznLhrtVFUK9TI+WUVabVqiCQ+EAVG4GCWDWsnKs6gYcXNwjs4jZH/jcQcNsBizBpRRDn
FLw5mODOQ248j625dEDgSEUudHma+37URczJArj4NKiCvH0HVT4dgbQQX5CzRGku7nQKNRaubT/K
ZjUr8Et9XvB6w/GdBuxhtHp2xWRPWJGtFRzC+cGxjsYwqj1dfrxW4qlmpAUdvW8WRHI6oweWXRJs
e0i0tEHceF+QYWjJWmxSziTmBKXU8mYam4bzLYGdsTfy9q4TbXHMsfEzvIVcRkYvIwV/HRe1uyWT
hNYc+H1KJwSnLIQBTULqHcB2nyZNoiL3aOE2S8tnLMhar797GSS4eHyc40kciHh7sKK626OcIQCv
9K9JAXQStSOgaaMHCD3066pqGWNjcK7tlvxfO8X7kGBLms3qrF2s+ESucaojGr6s3Z+NKPqdF2SP
DnU2hQ/R5Ub1xWVj2EXEJvmWOIQy/FYE5oDfh3gAmgPRqsBVhHpzIVLXY4JsHNw6dTU/jGEKzK2N
rKtHTbLTzqp/KJrhBzcYDlUcEJXsPkVC55vODj9blyiQCPSnDsl/4OD3nqDnWRkBh2uRM0prPOqg
JPZOgEjFjgXiNbaKZ9P2o23kht+GghCAVPvlbmzpEgA2TOgoDWSdA+XcdIV3yE24tqXzFkYRTEeg
67Uz1WRT+5iIp8TaVEHCqkC1GmPCyrOQYSp2B6zhkG/LEVXt4olUjn318GV3scPEI2uf0rb/mMeO
SxGoLqeFhrGTnQz1OSyJbGa656c0RZJ+O5tf5zahhY/7lR9P+GANcWwOCGA0KnfjYdk6U8C74/AR
1EuLg4n0ZhDga9um2MP35pierF103EyE2fHyEXGWNeG7mJIdMrJXOZY5QMf8TbptvUk4Wa0KyaE5
qAEc4+aAl5i7j7Mh3ieTBAlX+PYJ+goUU1FtsfZi9FOkCU6hYLFYIjot45dMJ3PTAoTfupMgFVv0
tDysM5xRZ8/wlTV+aj6RiHF7+OrTDJW9GXGnr7oUapbdW4urZPGuERLhcQCfNY0MEliaYX41iuox
mP19YACQUt1gnppaN9taTOODNtEzc5Ck+UUQYJIwI6WrzSBuJNQgstLnkRL+PFQbB+3cZuLoTcZN
ypnUhfCOsiaFB4783XAbcZJJyxXUzN+8qOte0ySWOL/1Qn2MHm1FqAesEvKSfAarbdi6lyFnTQiN
Ot3bBvPkweQQXwjwIANnOxtu564vjggt64tq9kijX0vf/+4C0jv4k3doss67r6t+FdCn383ExsDp
pLAobMonfC/3yazPRe+MzwUjQ9h83ctMxN45FqV/AXzH+UpsBocM8bknPb32OCjVpHzRcnKog22q
o6K2uRabbaVcxvkTwZzMDbj+eusVKTRRePBQy6w+GVpEz3JOfvYGGWQUzSVxpeNVIiXeTzYJGGZd
fJQLQocmnjo4hg84nxzNqHbMNzsiS61LIBeUmTrUCXleGRTtwhkfSg5cp7ik8yKCL9Uy7Ajt6N0Z
qy/FAICQ4Vp04FT6YVc8GwySeu0XBSOjeVb7LvXKbdV1DqNZ68GMahNbcTGSmclxJQHgaOktsTrJ
rsTQg3IBiGpZB2uiXWIShiqTUTBTIs0vepFR+Vl5/YdozGxPQMCdrFB3w1M8wJjOj60PyLECcpeT
xbq3rXzYOpIdmhkSKN249jhN1NGh5NsJ5QN0WvYA6gbTV/SsemuPLuYH82ictWnz6LMW7x0faO3k
NtjRVYv+sOwwHbvTtcgNInsSYhJbupeJrJlwjeIxsvAZOdSfRZMhXmg3MmF163GVraaw4LQlGnsb
BaQO1JO175PgqW+leQoj3O+g390twtS1agpMqgPkuSk7odXBBWB4hGSWPWNJ5uFWDEooiNh0w3jy
wI3Y30LNXy5GHJHDjENnkB0J00nJSWAoSkM3k11+nDVXO8m+AMroQnKGpiO4UanCJ2XEJwd6Ats5
88x0bOK3uieywOQoUjG5WQNSYtOfyUBpPD2x1bjOUZaRtbOJXF7rGXlUMLv1OYjTc+Z1gMrbr61X
lHu9zAaFCVlQhumvKSGFrB6cH1C6zUPvY7+ApU3fJYo2nZr2EM/zS7tQR0G1EpCbxNHRMDLjOWxI
fZSbNsG4Sju6uHc9D0bIzyW0IBprcSH3zd0gURGr0kD/CR7+UFe7kr/SPdmhG3CebN6oZ9YixpDR
ewnTMyL14iHYTkzWOqWadezWXKFxx7FQLVgJAwfZSNIT0hzo5254cCq/P6YZBZVBWRTZjMQNdEpr
euMUCF6c7ODAHtrIE4snJTj5NIwfEFG9mKjSVlViX/NBGDu/4wSX2k24t0g2cL/aY0FkB2eVC3g6
fmL6jSrbZ3cNIOW08lfjl9Y29ZEMWuAuExJ8bg4dYtFQUgfDiQ30qnOgj5SloGQ181FLXewWu27u
Rkho+/qi3fZONyFsmmo6C13l12YmsUPNlkfnADBoh5ac5IARo7qGPOdFKmbzmiyI6c2rN3GrEB/x
Wpt9vYtDnA2Wqc6zim2sFiW7vZbzteeVQ0/TnYTHr64Vca5z4M+L0YShWtLD2q8Pkd0dnKCxqXAN
Mtg5yjF6oHZNwTitPJEUXNjIrhbVPLZ6JigT0aapVVTbKfWmh0GaHDrJiNv6fXNBtdBtSzE/GG6p
tg5V2NpefO4gHsp1oERxbWtr2mvo06vW9kbQJR0lqOOHp0y/pWtXmVAGKyhhY2iqnTeiIIm1t+p7
iBO2oO0+jUxyas3MxC/0U4RU8LkI7HPW8rrBkAlPoRmsa7ghytBfEl6+tYlFaFXPkNaj4DyMwauc
0x9WHx84F/Zsvenvb24f03/9xO1jsKEbdgRnXPlmZmxFzTAawPApiezqlHoS4sPt3dsHb2+g1qZr
pVwgl23Z7iskmmGj2lNqY042Zgv40e3/f34Q/Gd7ati7CFVf3r19pQq5zuKOIXvhedTfA6sFUd4L
VHf5acCRzmHFNpkREbf063hM8e3h3N41i7I44j1gAynr059vGiwx+W8f9CbOoYmbfhh4208NT+80
S/OpHaZmJ2Ql94at9rfP/fkFkAlcytbaX6vFTH17tFZEjsXq9u7tTbw8Wa/XF90kKcd64uRvlKNi
edkHbv+8yCZCn8LqxFj1uclgSsvlfyCF7gPXpRW6/O/2ocEnoEpF4plYnYIVNMrwixPYltBh7WjC
z8W+cqbkoEPGrE0RfXdn+Xn7dsyrFQZ0v91b5YuC++7ZI4djI0DycFPZ/f9KSZQyQOD7H//5f/4b
SuKalv2vqi2T7787b/74rn8abyxL/AP3DBrzAFqtlAJN7T9BiZYt/iFMaZI35loC1zDS8P9rvLH/
YYJPDALLtBF2QjD8l/HGsf8hFxGR55tYsLHy/K9Aif8mWJYmD8viHOi7OGXgA4pF9PqboaIjSxH8
aD9eEUkEWws5ft2N4qJhYuwjZMevlRhLkmQTRB+JZKluZbsij67eJ2FPllFVvBRm/hEV9ODHIN6F
TnlN3HhDmwAHcHlfmIFxCgXzd/agPZW0Po6BOCBieh18f7wv02m8Dzrf/RtZuVw07H/qhm9PDLku
piVU/RQJ7r+hBUU51VkQ9/oa2U6xBwe6tjvxMYtWHqhvS+Jw4JtYRZ/uyxbJWd8r/9IOo3VFvPWz
i2cOB6O+r1zYIJzLygPRMZRINp22llxKc2j7B/Z7wi3FkB2sEcNvu7jtQz/81NmQHNCAPnHys4gx
q9q1ZSu9DdNan4km6fauWf7qqng4t0tA5MQc1iib4RjRmGHShhc46+Dajp7yljMVEXijFRL+ODyE
tHE39OWd134Eixx4EAzirQSqeywn33h259rhuMg5CKlx8jevqftX/fcfr6nruQymsWvBs/w3haxI
vBjP6kTg0Tx1O91zggi06MHre9GLjkyYdfPE4i14sAnnmrJO37tq+PRFpPYJu+gZU8yOEDzzXuve
OXRIGralqxFKpPsWD+1zSpDpE5FGK15o+zUI/IZ6R34FZK5pcZFUpNnczjSxtpHw6VYOAGvLxBxe
sgqRYewuRVeMvpHSFQFtXFsrzy4qkCNWvG9k2G646UBMVX5+ryUT7n4ZUzQWXIXJHqwXh9NFGcwP
S5z02xRJaE3FsOlkHd/RfmYM2J+8mgwi5lrdIbblU5b48yGNu+LN7q6NZI8H7vBMHTuc/nyjg2SE
+Jsmf6ym/z1e9K9ug+Xv4WE28LjKXe5hjHp/vXnBi0WDUefqWsofWTRXZz9rKYZ0yqku7vHlhzbN
QCHdu1ELjpktItpF92nHyHYJU7VLySlImJekY+wdG8yzN0HTmG+/LYoPf9x0v2NQF/H577eiZ3me
5UP6tFljeLNcVr+tMdIcI1GrqLyatqFOaQZnkBbfVsZDsuknN/ibX3ezD/377wvwYHgC616AbeCv
v6/m+mfcGFfXjTKs+N6AptbhijAMW24tFFnXqSPmJQEI+9xwQ60WQYQbYGEITHhEhHw+eU/MJaO3
zgEXYQ5IphrvR9r0CIgS442DBFgyQqf3VWhy0oaxdlfNRburbQ+ynRm6f+PXua1Vf31C3GtYHwAd
M19kN/nrE2JCT2VRFslVCucdzUR89uJbmhlZBXVMAzlyM5MoH6m3StfGhQNjDjKKWGf6tU9JYkcb
bcawr/kmZ2I1VLX1cHvDrOOnVXbe0Um4BSdrzjaDORMlx7iec0u7s/uWld3i2eFLGnZDT2eRpG7w
WCTKJAXZXpDQLMZMENNV6+VX6jjyVefU+wJIK17H8WmywvhqpT1AdwDtWO67dbSkSGBXVruoHvxV
SNjSnUFQudVBxSsttNuWBxvTUGAElRlfjRbpB/BpsemThJxln4yHGsHgIXJzxQGvpKsiiFj+n69b
+VdvljSXq3bZHh03sAUbyXL//Xbhmm4vSylD425iDB6ONtJQOTz6sv06xAYLr05J72n9ARTf9JlZ
fvrToX6102r43mSetaY0dGG+pOYxQ3S1B0IVPqUTAeTJ8rWanBTHmD77PruKzDmOtpu+p5U/oQ+Y
4vsMY9pDwwFw1UqC4lF1ie/CCj0GUU9gyCXQTwbr4IUhrDXTAw7v4TJnc7+R6O2OUWk9D3ZGD9Ju
xCHGwL+eG7M8GNKkeShGXIKkpBgG8VDj0qcRbsmYX9K2CNtvOhvr+9yp2zfhPba2Gr/4SkKttf7G
3GPj2OQl/Mul7QiHFQHSQWBByfAWq9pvLzHqx8Rs4865Q4+drBsrt86B31tnU42gXLA47vPZ9Q+3
T9zejH4YMtNZvqZl5EKb/F/fY4XGRz3X7W8f+u1LpIcEa3X74X/+NK1oIGsPWNcfP/f26TBP+RW/
feXsGqDiE19suFKc1e3bjYG2ORS83W/fePvEH7/y9gBj3IQ7/ERvf3zMuT2CP3/5FICrAS7bm0cV
I8X4fz2nP7/6nz/X+iwiH5HB8qxv33F777cHu3zij8d0+8wfv7Svi/uU1kqr+73sfPNcLV92+4JQ
tD5utOX/t8/c3ky3l//2ruCWzZprzB6/tzTNmVBFF8MJz0wQgoPcJKjK7jRzhZUOGAGmRh3u6F/h
XeUc+0ah/WuGt7+butfJGH7pioCKPnMuqZh/mWPnbkAovHRZ/D0fqcfjbPxRF6bcpD0o/MEDRAhK
sA/M+jXsvWuqgBBSJpFG1pZfbHptu0piPujNbdJa0b4vizMbPrHWGAt2aWmgVQwdplFIlOquhS/Y
cEzIQvuKOAi22fg4GGznEfy2JCepeyAOiqk1MPAuNNDhilVEH2Nnh21FYTs+DyXLKBQkEFQ+Y3Mz
/cnpjDGCMTP7TNAqQvwdbPeL8u2rm3w2qb6SLJ3eJY6BqN/vdpmLdU3b9z2erG2WEqFsdiUIaLdj
9NkbkD2KcFMGPk1cp3qKHboKkYvj0dfvIn/3C3Bjktn+KkHLIR0laHbHjLEEKOwlmjjxSfUqXB8Z
BjPOLKsxVDbulrx65tfC+jqPM8mzzongvWtEy+RsdGA8c0axvgz6Q+u2W1UiQUX9SPu/yr5mhFrG
SmfEx42fqayfbYr/TeXaT2nU3tEX9DdzUDzNEIIIv8HZETCayvXJKMMXaKshQ6VkXTGKKXv94Y3j
ps1LGqEWVCv0O869I96zrl5Tojt7ZEUGIjdaCMQAjLRI9n7kWufKZGVk8JFPCSmFB6Nxz23skn4Q
9OcM9O6mj/Nkl/r0LjNaRHpBuafjR9LkT4VXQnbCcIZ80gHEOO4iyzCPk0eUtTFygZU+WuywuxQ9
zfBSy+MYk0WDuhq0ZXeA38n2HiOnlNMe0FxISl1KulNW8kp3DNAtUOQrWxHMPfcppxsiHOzMe7Ua
5uwzQVhEEawKYirWtAfgkM7Q/yjjya7V9hEBuL0qBmNaz/b4ywOQl49vQmKnr/odUiG9lSJ9Irmk
vYC7O1Um4ppqaJaxRL9Nbf3D8eIL2Ix8bSRPHfv8SmfWpWyyZ42bLq3VJgGXubIGxJoiP4SGde5y
+TbSwLgfajIS40VgpvRD27hEyFHpMW97ZmBkEy7hutuoBYMr7X6LphqYkbKGOy8KdroR0SkIaQCm
5YujSYLwkwhPxxLiBeFj08FWXU1jSX4JfYg19NDPWZD7btfdsMXGhocHeGbpgYm29LUvOtqtg3mJ
iKTDg5Xvzcm9Srq0aC2xMvgxjeOMhNHBmnZl6v3QRnTPgsXEV2Vvy0iFyq6eDkzPTlM4oSpCRVZE
tsS0Qn4fYUiPAmECt1aKNOV74RrdxuGwsaN3vaNa704mWjbfjaarfvHS/N5hBGyyIJKRRljePNPg
JKNioM2dXnslUPciQASypV4aTT0Iy+9ieOS9jR638ljWh3lR/LtB9cpha5emwevgRumuzCtGYAoD
ud184xqCnc5A5uBkRbOSRQ3KdJhRUjbym+Hz+o1So6DFkLATGFYw1oDaGbOL71bt1svB4+IXf7Y5
oQKGKssD8ckJ+coNcIHA/zmohuQ8qUroB96ZcuiHzIt1tbzSiYSsInzjzUDesNA4v2hGBpRiOO/m
LliLeY/U525cMDyQW5lDk5uVVgxrzZtJvmSdzKmK5lT8F3fnsSQ5sm3XL8I1aDENLTIiUqsJLLOq
LrR2Bxz4ei6giq/79jOSRuOME1hoCTjcz9l77fQh9xPyLMfuvtNTyqH2UbZEOGH7afeuW0PWDwH0
hyIIdhMweCVI45Mi+4Qkg1zLXHeE0WCCe4tRfKtMokD20Jy2ijzDQIrr6Nxj7TGPcJU72Oduh86d
HnXsPojJJB9tZNEoiuDcjjVtrIDAFh0XoKJ9uscXt/JQ3p/729D75rmo12DpnKdEz8lRR3MYtxlx
RmExrcy2eCpD8l1DQS4r66IZ1FPuDedTBv2dKWG2kfv+DATkzgv5hycRHzF7+mu0WtmmS6YnfLM4
WsSs5Kggi/bWFwdYD3QieckYONdj25krGsz7mFn1lCXluh5skPlZRO88ncXg5WZsUeu1KVdbr35t
Mv1xVVfTRxnAoMyqZFUGqQFk3n1vG3WNGTrrYkINbdIH92ivViQPysLx6TvnAKrAtxPopOE2h5ob
amokvcLHIJcEx8EymEFb1pOh5TEFHLQ2uFTizViJZ/pvGjMbQGmkP3u7QAREVdRUNsvmnmCbp7Sf
DlUVX/Q+/CXL7JchO+DdvTpANSrWhqHedcTT9HrAlSf2QBhtTXBmquSlwZa5sQfUCRGqU+GUb7R+
GaTZyYELUcBvWTXFTnOMi7suaHcMMElt2T+GBOr3GBrvpqP1W8jKw7mPAu1adhU6q/kRy2a5mk1l
dNPdWJ1D3Gvb5Wnz8w1+mB9+xHv306Q9CqSth7rPvX2URelzIvR/L6/RDeMFo618azif7uxCN09D
4Gk3FBPleppfo/QfehRq34SNJWQmG/FVCbL3ckn33Qpa7aMHcru8ljdhfESE5z+YmqqOLMWKvSyA
W6VxiWKQOC9Pq9ufZmGc3aQT75qN5hw5XXVH2WW4aHpMp1GXxafmRrvlofz0+UpmEeWRuB9ZvQ3Z
MZ6m9qG12XV/v1p/wVWY/zA9bVjnmPLh1Pji5MdaT7dSWi9hHbw78/vCC7j0oRe/jxIMudKj+G6Q
wrlEGaeM2g7GT6JPtwNpYz+VB81zlI18YspzVqyat0hWggN2U+NBl4iilofp9puFAeIbV+OcPlm2
tzFSBlY+0dCYbpNXz/Rfl0c6k31Ni9h8k5GvgPco4IdaF11jYgMxbRhBr32WUC2rxml/+hEgGd21
0ie61NreHEcTjqSrPdCSRM00fxcbUHyrl923AqWFRciPb9KrgpOLUng3IzlZwfv4tniokTf3nK6a
NyyL1pbjYDg3WQMO2RvSTaWb7VdFIPDyUFw6EiJb5TzWWZgf3MpGbi4T3AEWfpDlIQGzXT/20e45
SbD2DdITA8vNzpqWQ5n1K+c1DOKn5aGoWR8H5KCvVaP727Z2qnPBfoc4mCTdwpX2l0BU8/uH9DXc
bFPZPxrh1B38KK4PxiD0x7CCB7q82gC3opZ+sJIRr+F0mDqkMdLl1xv7KkaSr2O9qH4M9ps25eYX
TBHyAZH531V5Ja4m1cHfDygJobXsOcYSEoCmteFdr2nxlWwPBO2jVf4IMIq0g/FduGgkbAzQl9Ee
ABlXRrxZ3qJYK1JCfuiugc4X3OYldL3uMki3IABi9L5p9v/+KC0mbCm84OKLNrkYtew2BdK3jddZ
+V3YH5ZHMeUjFY/3ulZKs/Bp8gAdYt3XqD0un8cNaZaRm6Ffs9wWd0FHD26gWf/Vo+75/YFwUKEl
CsLrWBvpnd54waYUjv/p8Wctj6AOgcPZL5obg6dzjkcTFSaB1Z8dCP7lXZxgKNYsOo1bznL6jAEE
eR0j3kfMXrm8RtdGyZofKL6PIMlDSWFomhf3Hy50++URpAEgrgnC7j6LQJlOOeb20c7jj3KUu+Vd
QKQ7KxPHR5JqCWuDZiJBvQy27Ezje6qItJr/Q0EMwAq9bfYAThXWL+fcnetq6TsBtMfldWJFKSFO
W/XQmVp0GhFl7ZyUw4vpwWl5RBYJAgk4JB4m9EhHhN9ql1ZoFE2veq2MaE1ehvpK/CzYOCh0zg3A
8ken0X+g0ldfHDz4SEIs+X7MbB/UO3lv8xN04O/UJZ2X3JxDhVwWNmFsDp8GacnzE00HI6agrnHi
fJ5vLR3jguuXL8uddeXHFFBrF8izL66qxlKxvGqaTY/DoMvntO3co9Pk9rbKkvGLFqHJWPglVFvs
pB5Xx4Bu44tJgW/5+LorBnwEhYUJPVQ3IycweHnBvlefwvGyJ9lZ1imB4bldbi/poOeIeT6AiTI7
KVNEqMoxXyfPPiwfkT5ZtBmi0YDGnVj3ToR1aHmmm5FXr7zcf0hS1zz3I2P17ztIIzOhO76D1yew
RSOuTQ/c7F1PEMrMP0mviJjxJ5BNtC7DBzErYgKXRZrmd8F9XRqCRKPGuIfcYt1NYiDlcv7uCjID
ZZ7ptSod1meG8napCqaPmkA8Q444Zuf5j2uH2VbVLXSJ1C6epK99/P5UJjsaipThpieOffE1+gLL
HV08XbOIgIAeFcRRBBlrXCWzLwHScf60Ei3mtukS/Ic5Rr7KDKkRm9Xj71+nk4TZRnXHWB56Vyfu
MBHNu0VryJeBwuiTZwz5SVmoWZYvkWtnkxP9px81cmdZJbuMqtwXv01YnvIlNYPW+rKLSQxjt2W3
G4n3+jTTvW7GPxR8oMeI/NYTHst2azElEKHv4Z0DgwyJoT62qfuJ5b8+FJbTXKoYFbRRWv0e0Zh3
IZaWdrgHZrHpe86q8pFM+uqYokBdDTqLVcM29oNO6HcbwINg5uffUjE9jqK1L1XQbXXkpRB/0Qi1
07c7ks1gJoRt4M9w1n03EDGq3BEju/bp+TXtGTxurOz86qXyg2OSDmpVhI11UoRHtyVrwGTWtXsW
q+rIliauHBpvk9k/abn9SRmDpCXfeZVmjK/G7Gf7hzB3sccx2jm12sY9fflJZM05bDwUfPMmKkxS
NqgnzX9aefL8hMSg5aJynOIkexOUXBPvfQRAp79u/+fjlgcvG8soSmIqea6SNmJT2ujL05YXWG6f
+pb3WC7+dSPDeLCuPAdapZ0i2kflRaptj4zQRsvUax3lAtgOF16rWis4Nds+K19LD0cw+jmCqjUx
7StfvCbxe0GHiwlxgeXM7etTJ+361MybTOLOSeqeOX8JcsUIu+E0iIQfV9c2jo/Q0+cn2uXul4ci
6KgFhgCzlsOltqt6Fq5ITgIq3fr9zbNRaC8P6Gd4b4bo61TMm+VSdtYpTh0sZT6BV4D+EHcnof+q
NI0vFCc1UoJ5MwIkmBxMF3RjzB18Y2TNBWzCpn9POpTbCIozkxjRzuuGre00t8IDrR213X75eTjK
uq2ZDUilsxbyDiiuVdr0L8uXozpanxAdF3rNyDFU00nY39msB9dYqexAYr0YPWT4rhPPehorvKY8
QcxS8oZAvwmbPG4voyJUdb5tubecE4Vcq97EEIs3xECuY69tYPt4GyYKqHWt9fLBYjAuoKdYxZFT
wzeeSGvlT9szHXvuMm62Ou0+hp++rcz+aqdABCRLSyA7WwPL0Mn3ZQev2epOVcSJtyp1zHmuRIOS
xYShW53ze//4/epOizRjed8iMYJ1qpAgxfgMjDA94L/IDpMhS6RoKOPR9+cslqWEGkfJIU1yjQgS
T1u7aATXvWgfSIqXe30mE6cyB8zUeXcuMGeSXzIE4nShaYjUgbab2uE1scG5Vo1/qKIgOLFYtIWT
nGIdZQa+6fbU9ooiZI8Yw/EVsa1zb6+uIY6DGBm3Rmy5J+KCfgxd9zP1iIzwJbmgorGudl/WYJPc
Wz410cZUw2s/H5ygw4pTN4dALZdaehBzVNMAnxua6pZo0ulQttbrlATuJczvSLD27vGQxGfcTswP
09o/Sp566QYy4PKOvMy20Vinp469Tb05U9tI5D702kMnsVKsQhN3V5+Ne6hnOPF6Q161ZEqP0dS/
CkdOZ5Fa+bns7PoRcGC2ScbIvThuZe1SC8X4CKd3TRPS24Vo5E+9NKxTqATBKYq5xZyy53FqWAej
Zu1RE5Q3H0Qt7JuQYANm1rOuVwczMcNPMrjmW9JKyezT8+lRK6ky8j7AjCU12yxOkxMZZR71FbzS
+WAYh7rITehGwWUUtQcJBbFLtsh3ZFPl+86ClsES+bRsCty+QacbLGfNO38ewGLAz3/bZHNG11AF
LV9H+xFlyYse+GLNBCwkokG+uvBtu0zRbKAg4ulNd9LB6J+8/tPxM2M3KvM+tszm5HUOS3A/PcQW
C51tw8yf4xr7PtgDfiDTQOVvYb+fcU9/bYAZ9qupxY6EqPg7jItghQemRMbn//78wyxOUn1urcBE
xJt61gAtG0pO8pR4r/hj1ZH0WXESIr3B5YHNYBKMttwEBePPpT4AGhN6zuukcQDmCp/KKjI4DJN5
Y46WttU99R5l9MSp1twXRqJzJEbYN2WI9w93AcaWZT/31hZ87BPZ7f3J0ay1iCb9OPjZeHYKdZel
EH0BAjE5AkpyavJA/t4sV3U0LDkKBe7RKZ+71VAdMTiha5o3hYU3OMRpzSkkDlFTsamjPt8WJYRp
JFnWGi4AoUX6c9AyyschH2HZ+Lr351L4X5d4MeBkDb18fIvDSbiEpC+X7JnZ9dfV5ZJee5siddH2
NW51WjagqzivNMVLZAN6iA1ARsum+K8Qib9u8yEprDBb2WttVphhWeVkgL17BXC7XjEcvMjInWiB
YoXyZ51aNou8YlxPa6do1FqzPYW2lZWkURMqFfj4QVSB5JCuG6VRQGhnUx8oQ9MCNUEfVK92P1Go
sfUH4pwAsYZ1dcZFEq/EyHgRzT1YIsGRO7Rzo5Tfatm4zNZXlY6RYvkhJFgCivizo33eK5avk7Uc
QyHLdV0jlMKXO5VkX7oE3g76bdOMxnCQ8zi1DFtkJVL4oGZIIyS8p7yGe2NCKxzFgzo5tq1OCF3I
WgmGkpCdQEdNXETHrCPlV+sZtAuPQ80s9eLP9QAfZgQG9Ag1DzYXVbW1XVhknwdYoVpI/dBuTtQK
2NmlSTJR7kUlUk75nM9qtXE+VpbhYLn0j9silx0Rkj0dV/YLKapgW6M2uJBOkKLcJroiq7Lyjl4h
zmzDJ80mJjdg0iPck6Ct6e6yGDMr+xnkebPTVerflGvuJMvcL3owxaYAkEhhGsNiEeKsGRoNXAnq
bqkSSQk44nYrOrjeRKoAKp4TWsRdouLmMyjMS0KL9blwWnX2ews07VM8kw3LbgquJRqDytL6UxrQ
EESXDb+Nlji2LaPbjwRR3YamhlAjtHIT+q5JgTBwm22HOY7wnj6mFms6d4ZD3HnmxvfFkBUIc81C
bOIioqSczssVz7mieBlI0/P0rfIbfdPnw/AAGY9llAFLJkZXaE5aeV+0JVVi17oPMTOuzYDWTUug
gEfx5R2iKjFczTxap8pcY+TI7gx0YisDg+vudzhCHU10Z3xz0xdR8Jz36c9WD+vLco1aPFPAikEl
T/FDdIFjv6nSXo8Ev39KggC3lm2gvjCL5A1g0Ha53at7uggmJjXXytrXFlBZVaXOYzBUH+0Y4V7I
LGpKjXAP5ogAxpyc5xpz25tNn/9YJ0a+kVHZvVXG5GxUVNIUmu/1M9JaHYBwRPeVu64AsLPKjVgj
mohzMwry9s1z4bUDtv1ubIP/w0KjXgCA0HUx+7wRUg/qUVwzN+1uy8bq6mRnMoU9pk2GUqKujC+h
tYgHCuc5kqFkYcDEA3baeC9pt7P2eG2E5r9aY5ccyiG70EjB+1TF5n00XxqTqdjGCflpCMo5dByR
MZ2zx4c4b7U1XOJxDTqu2qD9EvzU6MNVno6rPtWRudVTePImRqBcju1Rjx3z0JX5r6KVOlz5un4N
+ozeRtJRbLMnbWNaiM6gHPc75g1iBWYo+e6jJ+Bkh8V4ofzk1KkMeIcbNc/IRXPilvp2jYKLerJ+
7TrN4UNgAkgNV6GR6yZkf0pc4jxXWzfLCSJNCfCEO9Q94BySgCOr8JeViWLbdUiJtkYnj0Pb1K8t
DQ4ZVfnNnlJEX8q6ugGJhI5pPgMqFM9uwtCQYmkYBeG1Sna3km/herichCXKu+VIT8hnPifYewn0
ECPP4V/jVFcC/MjlxTLby3LN8BDtaXpD58ZryFCJ4rUVTvHtAPnJfvNUvm+nqvgeAupsYZ9GyNjV
R6Pq8Y62KLVvx/KOnu+YD868mfrpzkmpoxe6TQIoq7612bCTBWku7tE+IXzGFGe07bBJQnd8sJyp
PvYx3bbQIt6oQixS4rc9myFzz7AvrXeTYuUqVvraw7ry7eNq0cJ2RV9bfqC7cjeqA6wZglB/hit+
77iN/xnNpQRKlfUdDSI5G73dXZ05Oq2PcfxBTs3WB3L5AQcURVQeY4X18eHUetXtNAIRnkQBxVA2
U/JDRQmwGc/9paWNynZg+yPs1Ll/qmqxZSCLPxBARjtorMVpkHrwIMeUdZF6M4LIemkcPaGByInA
hPb44oTNn6vLvXQ4aZI6TBWrLmyeXMXgrEb7nRxlcI9hhGRlvtq06r1vDRR35vDvDvDUtZ9p332Q
30bEAGfsUUxwyRmA3lFkN6qWwFDbiF5pMlI3obyruz/IvWNOnKdgD0MaAXRJRogMvvcIoGpuw1TE
cVjT8FzuHSey/62L/ruimfxG5E+/QbxT3PKIWVISlJDR2oQ+zpil70NCqmbdpy92oj70rIKGojL/
y+z8h8Y3m1+DW9GamRlkU3Wg+APjusPD7NQzK6fKKZE60NCyMepOI5CJ53DCd54yI4AqMJmbaGYd
WqofbklufORJNB3tqRMXe/I2hpvWrzUje5HaL73rDk8Fx3xp2eKWaPA6tdE3juxEsAQcMGqtDjNM
dnBoRtt1znUvnqomfzYaiEKpNX3mWKIsnNesazqRPHZaZ2xaQiwO0VT3bzznPWttgGYgOW8trWIs
Nnh5oFxQAoElwTFq+2+EJfkrDIBZZ7nvFh1+oI2qge5gNdhXwcPvcOeRNwET1KKUdKDMlKwdd7AP
ZV/q8/m12moC+lpsUpexwry70RVmwdibpGtnodhWpek9taMdrLqqdE85hnewe5V3EpmMjlSPpr2V
O5c00+OPOEoJiMq179jA49ynirUrid6bkRH5R6d+2mqgBztY9cXS7Gpdtr1Bip18VdqcylcVzl0q
u8+2NeAORHV9Cuf6puu3zpf/oao62nfCwRJtmPk5EIXxWHLyXDGa5sx8S+tlmryvtDZgN+CjdV18
tBNmtCNEbNhQaZruu4nCnF81ghRPy1+lbcDqDO7KnrYIJzE9Gu+QylBXSCpvT/erutgymEDTaJcU
kfaWfnH9OEO88OpU5vrPPwjhe2NF5jNOOLWBsgiqEXYaamRt7wxxfvSr+VfRLWwFiXXUs7w+1yF9
XMPoZgiQwlyvtKshYAfO1xwXbg7nlO7SgfKp3KmMVzS3No6XWD8z0JmtY5Cgx7+/jbpEsYzwvgYk
sdMqYyq29sq4uQpBI6NpppdOIbyAD2h/BP1LGRND6QLuRlDZaRdLtwsQ+N0sJdLPHfFYfzZttfc0
+YtOxv2QEtDLipOpRTKps1aNd3lspC9Et3vIosZ4FZdpcBszGdw4KkfE3wa2BzRbv5RDEFAa29OB
NlX6lBfHtu38UztCMol07QlUJ3thR8xP5prTtSozzG0sxTpiztdTSFoOQMppZwL1WC2L6a6Q4hzm
5nEYuuApNzQEMElyLwtkD8oNuitDlFcRcjywrKrnb4j+Sbs0IROsZtimwwtRPPJC8cK/dgL0JWZe
57WFVkF870SysFEfaRrXm6mBG5WUPFc4DXRe3MWZPrwlrKdAXYFnDodyq8KmBt2mqq8kbsqNnQ7u
FlILM7SCBgLfJr/Y9dCvBPWFkzaMAsJ9+YMK703kifkwZKQ+E1yZbuoOF6/ETA85AJCYcLsTPsTu
FZo7th4cZMV8mPRdWWElbtRDNjrfmDXdeQk/PCCxL842U/uZwpZsogpbZd/O3zx8iSwcWzP760c4
zyg1dSBUwSTT3gal/GBZjQfqpe+/fU4srgziLfWiHHmQkdzjzaV/H2obzOfyRQvTLXGOCac6snSd
qYrW+JGBz5RZeud01pPt0WVxE226mRpp7QBe0kMUqHCX0/ughd99FQNNINkW/6ZGQ1fN8Iq7wWe2
ZLrJY+MD5AKSUR0cvx/WpcWAPblOfsY1Pq6kFXlHDaTGofMNzLiDRC42acO0SuCOHezY3tRelb85
JTR9Qb2+FBnnfFcE3zonCx0M0VNNGHDrdfrG7t3glpiWwEwb9+exSqJzYUQkWlf0U01JL8vtPwpg
HzRvi/ysPGPfBYJzWBK9A0Ee+MAhqm9tUxl1d0lSa5vrOE5WjdWX9/AF5ZqPQP/JYCnE1+ZDWS8k
mAr0DdFDnWYzwGLItxSwjMeiSfVHDuBWrTJBZ9QGfjOCJlmk4kUZt1st6bINAC3wc0E8QwP0fs/5
A1mUNNuz1Yj2XCec5at2PEYI8PfMOMLVnOy+1UssdBn3nFtftWfWylfNRZMViuFFAVpoMgnkZBzL
TWnDfZzSGOx9Pp/duo9YNOm9kk5z1jPgs7GZXf0sF5zh7PhC5YtQklyPyVvO93YhwJwnIe6uQrsn
PdlYqZ5DGXqI+wZSv0lL+SqiXUJ+8lX4Vn7VcBgehRPfLzcVGYjGqTDXZp2P19rMnqNE9557XRjI
S4O3PmnJW27eerVXlE4eySCkAOxiFCTXrNvWdrb1K+oknnEQ8eyDq6dNb7XlPoIStC4czL5p/Wm5
dHzTyvl0XNk8pjWjfVcU7rfekJddRdFTNnrm2hLYaKLkM8UOvmsctzyISKg3gS4pLVWwLgo7x3dq
d0+Zww5L++PgB1HnrionovRXWDB8w/KJX2OOQBDxGSUMicbf8CRZ7lqfKgIlkqowPMCSVKckyWCc
Ms+pCAdcM5dpvwSyYkJwSyR2nnmWsZowfvBLpKNUbxhPplWKnoIGk6femLMgpAzbR2kTxF1HGVwF
/s2hbIMtmLv24FDAmGsHEfRYNomCzeIAxd8EkVi3tvCel01GaXc029WQFOptKBBDNWmUwleK8ba4
ARYcDSNyLPNLF3I6hhMJswtc3yEXsX7KQsBLBciQTypV98IK3zVHO7AW75laMRSkkuWrL2GblZ/m
yHCXygjauuvjoaOdgyAFvmaZ9/l+JMudf3bMnsVEoyZgJdA32oqzlHENa62gYm+zVk+KZ8BrcFqo
1qYR0m3BgibINKAvshvWft3WZ5hJLFQiHQ05ic1H8KsMCoZxGTuWmeS8NcxNtBSsyuSwT7JuU0P+
IF1bXNI+uItcFbOkxMM/FTScNUQtnoc2W9RNcdIpfAcdB1oGe9zOEmbXRJVvKWIGjz6RoqQPfHaW
B0kYjtkpZzqCRrQKXycF1uaVRX6JuyUvbwhMtj0UqLt4b8DwvEVxk704cbLpDX24NObcDSw649ZG
tnfE6ftutDHMrk6cS5E0R4vcrxevNE4lAS40ZPCC4zKFueinybcaTwJ8PVCfZ5IXh2cT3CTG45+0
sMRFIx78gRUweNEwCDG4apQXCjj/nKSbizfQeNUBmaPNkrQgdHyxEJmTQ1ZBS2PwyA9CBC0TDDZu
l1Ecs9QZZ1Bx52RtemAOhCpaKcpnFfHN3qA7z7EQt6i0i6/A9C3EXwhSSGeoLQCEvcyqj7KOaOB4
zi+LNrtbBoAELYdZPGEITQlurnAq40KZSr8UtFouyPHEaWg1Qh6bbUlZ6sPrZ8aRiBPwUOGboCZ8
oINHuY/lOzXn+6TFxtRYxXMoTPkA2mDlFCVdeuahhd7qX1Lz0dtp9Iwl/IyVomt6JN2LklFTWK86
ScS7ZNQo/2eO+QqTlSFu9PKnoTAo1UO6SKb8xauR6fQymVi+dvWOpra9o67XAum764zefyq8+gJT
bEvRyjmpiiLZ2I6HxGGkg3YXMnvTiYEwqercVK9HrAm6N7er7NtyUxxjbS6rvj4AUKFmyFkzT3SA
lHgP1qIeqGois7wbTeeHTUlrXUntrWgmdQplM9wndqTu4dNEuwALIJ0biYiIbnLq+Oj+lZ6/suK7
YlVqsNJLbHaBDpkI4eWB7rtF5WOmIprNzUMCIXwTahd2rUdBPQNHo/biSbGbOsfeYU1Ld5ZmkQ0v
E+j7Zv3oksiyK7VqY2q2Q2krpykyUpwsKaoeYMIGe7yN5kbLqxfY1Rx8U3Hf4EzZwpNgjPWNF1i+
zSGKMiYMxhxYPYJlz+TM1EjCbRVOEdAtQGLLJgna4JSVU1EwTtVfRaG552WjdQIxBL5ASi7EhiPH
poxQNU+I/Y0HD5zuQU9wIoOXA63Zsg5FAJEwa1e+DRKe3kErHtJ504Ci0sgf1DwQnoKu6sYwzvGg
Zx8GUcrrcYRZ4Y6TcRLMVih1WykqTi1FcyOjlVWk5YFetLEF2+asW1Wbt6QFS4HbTxx6jbLhOGjD
voM8um2ppGLgKf1TOcT+zkiaJ+l6/pmStk98Wwz4PJ0gEoF4X4Hhru4SrZyeuvTZnsfdyEj8/YLG
QBrCQr4T5po0jZ8A28ObDZWRUAmIEE6OWMP1u+KASh04zKyCKb9IZI8uY7+IQUd5GxIOzFB/sXop
LmGG9CprTO2oGdEjiYTeVVXSfR4Fx3uCUez3urqPycSgI02NGg2caD+Dpp8+lMsa1Akt0NLzVQQi
d241oRGnRLDSqzI+mcqwb7B4GuSlk70unfrd6oR1Pww/h8GQ9xOEzk1foQaSlGAvrCWhynjEVA9j
zuo0aDY+6hLHjsO31FaQRwddP5qJvOdAo5Nv6v2GsMWeckXo7Y15V40rWFB4Ik5D33TbEGLCCriP
fVbLRl2p+jQnIqTBnMXIeQ7obU9uZurXYkjEph3K18IcAGyWvvXhNtOhmCz3oXExDlTVsaos96cd
ReiKZaoeYeffMTsIDkMCBj6tsvSFdmBwTWY5uW+1J4f4l7UPJu+RRDOU2tT0Mis+FTNzmABg2B1o
Ia1a7slFpsdvlj+TJmLJk3TXPB3g40ZxfzQoqJxwu68s2wwe0U2TYpnF9mG5itir/51mMfnGHXkd
aNb61iJ5lWPF0vQLauZqS6XUXWPO1y/VgrUbTEb0lFOiYUXdk5IfhWYmj6bXdU8VU2QtMj9KV9df
EpefIiI/4Pel5Tat9yE+FNbeExrySUxXT1YeXCij9B/TSImrHnuETYBWiZIPZsYtQ4aBBgkzqqSF
GI2fFEZh5bbqKWmAEvV5hgHARbAsh6IFbWFCI88n4lG63nmxfcSaY+WKd74SjbEkrcgR8V/aKAJb
Jqt97EzUF3VxLyfsJ7RZWLaL0J3WTqz879kla6YeCu04yo+5juZJLxHvUI0Ln+0O7bQZuycvztXV
0jGbxUk3OweAzGCybU/gPYFI7HLLhjye9yUJ2TL8Eg4JIrJ23/vU8XaVcH8OHpVfgzjXS0VA2JaQ
V+2REjI4manMPhAuvkU0J0m24iUGVuNHshdAvQRa9MD4idw+w8aXIzeiRkmrIG9U/LRsyEnBfjMF
3skcimYzecG0GWovITeaTSJpcDSx9bVUcGN0loYGZKWW8pfJEHlsonvB6HXINCUP5C0A5kNOsw0h
prJzaNuKThvyagMXZEJyXD3BtUGJ1ZC3VdDU7QXMYoQ7LPBsCtvCE3s91ag/2Zqzd+l9HRzKvuus
pY3XxAFLIDqTB/8bD1rwIChwrbvcL/a0A7otQ5q1rhwKymSWOXN5uLEH83eQ2P+voAS6lHN23v+a
lHD5Sspff4ck/HnGH0qC6/4LfaxjuwR8UYp3ApzMfygJnvEvHdSBMUcFmm7gWDgI/yclwfuXzXzH
9D3cvv5/UBJs618sbz1H93QmBQwn3v9VPOk/HMy276FaIfzLDnwLYIL7D6O18FJdE0qbDnJcOSv8
V6lBhAH28ZX5wzi1n/IZxyUn1JVzRHDxtx/q/rcX8u/uaeMfFkne3DdchykPNgbdoIj2nxZJlH9V
AwR3QoikVvrsTTvnw7WgycZejByx4TT9yxj+X9/2H2QIaQPTbhPetn2X1FyKG/Y0MnrX+InC7uzU
O2Yk//tv+g+77X/7ovO/8DcvaOYGbej3vCMKJDk9GCjlum0UrsYEEM7/wSROSM1/ezvKMmgQPHN2
ihuYh//z7bocfFrUNy2xLEN4il1vj9v+pgRKLk6azYUaR7yFodTh54nEZrSy9BLQUl0BkGHIMzNO
FeVElTIk9QSDK/JkGtg0aAmLagtnY9BJQSOly93k6W+hB36zSgnBGBlkZGr/nBmQij9+ZQ1eeSij
zNogChf7rOQXzppwG6fDLdQa1rHpcLFdA5HcBGTNUXh76O3sqJH1G/DEscAjZ6PcpU9mrycdRKga
oS7RfFlZbnENRRKfMHtQUWnfsoBUHC1RL5Zf91ROvCf0rOHThegChUsLBOow6dvQ0wmBYLFnxJ1x
cNsvpn7sedYX0yewr+X4Qqz3eiglDPvcOXUuajzUJazTKnqRzul/8HRmzW0b3Rb9RajCPLwCIDhT
oiRKjl5Qli1jnhpDA/j134Ju1X1IKnFimcTQ3eecvdeuU8Z3+vDHaLybHlPnwTT8JuD6mrXdp6FP
D4nltu+JZbDkx6JLJ3AGruyaazgo7Tgs2HVHqWCl6hFFYBXZlfbXmPVtAERwJn3A7Kje6Rj1eRu0
rWAnJg8wRYdUZ0q0LArtyYYZnj0jJKfu6oo/Wq1TyfH7JF1bX8fGQQ3BV8b4sInCA61e743W7FvY
ejsxynjHZcNuuPyqFfC8lEjDAJx0bAOtKjWoE9qMTSejIGg+Ae4FOdkLzrh8F+v8SG0jtJIZG+H8
WCTY9xJaAA5uGmrO+m0YCE3av2jkfo89CVsLEGimgmRCknbAMInoO+It4hkYr2NHkLpJKLCnh9VW
36qkAwxHGKz++g3nDi6w9bQ0zza5f2HRk4TQY15sAbUwCfBdO31JLJYrDmzhWiv8L02zM/X+wkmy
ZhhIKtaotB2MS0YipWFMYdVz1dxWD6Wt/ut1vuNxppFF2Wx+K46r72G/INSgnYkMNtYlgI08+9cX
fIMKFpOPgvNSoCIg7IDmol6KX7nBtChv+r8e1A2UFs68G4viVBX83zSAvtUyQ46d8Mzpqx14tJo1
jSCtzuWDdKaNC4+6KVAnxmFqrl+RsBw6uyNykSmk7/T13dPEi7nymJSadmly6P+T4m2qcwBxpZLC
YocpoDObkB3PD/wonAklIhWgkVms2n6KD4RHht8wdfufG+0R5LN08W/Xc5/5WUnQUCiMMRdD6mLf
KqbKn06sCpKSpNXvC5bTn8e31r0BalXzR8vtCUd5eU+WPPenpF+xQ7ov6DtLxvJ8O+yYJNVRHtFS
WDd6f3Hcnpt5qd+IXb5RL9PKLodPrbOTAFbXrmnazdToKcBGBWP9rWCYHcigFgMRBbTekqqHaawi
Xt+zozs5GsEVKoJhI7EVz1k90zAe+ys99YdSC5xZI5fv58kjn5j+zFSjMmk/8UXzJGRdtc/JlchE
nOwIxpr9xlF5YPZql9L5A5g1L7yzHWqpw2QRPKa3uyJB34ZChrcTqxKKRvW70oZX5D23QsfcaPKm
atvfDMuogn5kjTdJPfNs+ZgcrjFA7U8H91DoeOOdaQwtSW/Zu5tGkNd5Cab3eBL6brTw4WGTboME
Ni9hTVagJSXUNoCX2+PkUoPRN2QxS4Ys5BD6KI130elmpJIXQ4fFvlvIYdF/AfsrLE7kyzsdA0kh
ySuexiuGAJb8n/uJLGTptQKE7HAdLRSvgOpHJD98KTS/qs0fkifQgnoWqgleKX0BFv9ZhrUev7gt
lyLnppqr/i1KVOCG5x0owrB1Yyfmg8EgnTH3NXckqHcxyT26p4eiFyISGYkupDX8/P55HSLLaT48
XT66aXkIr8K+HGN343FWs9kJknx+jFUSJU72Om61N7RQv5bmt97wOUe5rTGi+hSZ9ejq3ZTAfPWE
8d3ky0O3eBpZy47qbNylWd7pl9+JWPvnMVmeLECb+vYem9zRdeZy9UoRweMbfdWtlsCCIxbEzrI3
CbDCs3QdVS5FNXN3xvwCwBJn7La4ExXrtw5CK2dgYG8VOThCSfdzG9cFUPyuAohvsHob+Efo35lD
FmSWZ2/l8ASwoFuH96U4zBPrp+Lx1RI3x1FKmjd2wc/tksDypZVogpumTwPst1yo8defL4jV0fK7
MT39PPBWO3x2fX6qcfaAgNwhukoCeiMTGANr79C0Y0cmWVNPdyLnhpOjF+/Uvro7Juamrv1E8vlL
FKmGnMPc/wi8FrbxkbpAIzJn783pRgo2GCmVX6tm483fVjUrVhtfahQgmliZfa2D8DOZ7WIpMXXL
gn4wTbemRS03tHAwpdPf8wVaMWJVMg4Fc6DUuogWVICWiiXQZHUXNS8FquJnghNuY9xfu9oil0Sw
6G07XzqUVyMf7ibK1h05iq/s0WduYQx/uDmJgnwwVz7a2aki04I0j5iTaM/Z+8fkbl8JdoAU0Xmo
4VnsXb4CbUwsUFa7U1YXaC1v7MnNavQVw/LwnE0JROoTq6yyb4Hshy7EGpTEcUR6tpDgY6ud6hRP
jJOSsKQdQYaPi5/VQVyig9TAKoqTdtpVGmpKVDoZUtOeYZHFj2JT/dtbK5Jb8znPdY0NEO0pfzVD
XW6930OrT/oHSJYQdRXDV441cT6eZT6MZ4zxPKVWNNUVCY2KjRMB1zhuA5OEO+s/2+FR7homX+qs
f0pko31TBPR/+qAR63icUNc1MvGeVlqM6ZqCocWxN8fDxKgJbcUk+zgoyxoMLDaukLAuLie9OjK0
i7dpRUuio1Iksab8Uhqi3Vx7Za+YEno2o6KyaAudMD2gDQ3w2RmMwomEvNGf5IBujKAAT5F2kDgM
AeIvcyFzpRiUT2WAgpEqMF9ygmkyJ2iSDpYMlhMoVvoLfY2joJ8KsxMrRN9aMEbnCA8vJAZ0pWEF
tpC00NU9KAz19LXD9W7X534t3hOFxWeadbgZqK2gBKAsUBkmaVVka23YgoUOZkhyHMsA0Xdahdxv
tWAKuvLPSqLRKTcE7gsLPADJMcswvdFmgBauK0QfTw0PkerixXNPi8GeLkyp7Nb+L6udPNvTvFEA
tB0e3dJ3JTYwbWyCzIp/A4oACvHzIbIupf1jHcyFie568ebsU6toyHYoZgMTxxHvR8rZoGn6wMg8
PWCQGuWK+kEIAErvoT3Yxqwe1nYgDQdoMp594I/5gI6QIhQJuvm2GNmLkTpV6AxTchIEAISCIc0O
3DFNVXKrgpZB3n6e3RvpLJwDjZNg76UNA2sRovTOcgjccL5iMt/DUqn0fStCbZ3/Tuh5Q6bhLePZ
8sgCzKFgAHEKXzXz4U6ohwGLVU1Mk4+yGF2KU+2a9m9W8UCkU/rH1JkeLauz0FRCqeTEgF858ZLO
MMS4v0hXmv+u6qTtQGxPHLQQmzBh4W1hye1AlHPA48P/PFEsFBnmH96X+Jo1do6DCcW4mIKM1QO1
iSZbAnTGuqbnp9cHroSxVRKan2pLGeRJnF1mJX4urb8JURXAZpsccFp9tYq13JmoYIN+XiF8WNlu
ceNuZ2QZrhXU3TNqzsJjUGt6tkKKNCh9iltONi7qp7gGubyCo4jAubLTa71BRggtO5zpY6IXu5Lq
i0lW5+wLadFFp2faNcfVFdNzlS0sA1gJrSTex2zhUd7bnK7k8G8WbMQghr+oiiZIfGio287kLIx6
FOg0PNQ2YUenL8xjnIeDQVZw0uBhUPV3ZIZdAK7EDUXiZgGNficDqGukGtcqxnDapsVLC8PFz6cY
CN2Y7j0NEa8YObbokBiY6LEe0eT20oJVsZpwG5O+aGbFV1rLmr3tODp6FYylToyCad7sxvo7UrAG
Dnr6vbD0YedSbgnTAfyj/4Mei6uSth61Bwlenc59tc2eKF67O9rE5wXgGMiSKsaP0p5enNZBYrjl
qVpxekyw3Pklgv27QK01YdMjLS6/Kcn4DzlyvLNakAHNkj8MGNuRokt55Ix6s2rsgaXdB9mGGNX0
qTv3HC2Y/9I0Gyg2SXTiTGn7cbulK/cjxQYR0qk9liGVQmQvWb9PnDgyxLw5VtxfQ6FBRzaV16x1
XvQW0HuhVAjDjJVcDYfYJRyaE5pnkluIWmmXtt9jA/ImK7saVvwaX0u4XC89o2nEIAViNxTTuRmY
amMFMcTyKYELmGNEQxQy1Ef+7cuB3RBqih1JkIX4iIYuTJcthQV5k/nhuXL4PZfeK5Egw5GTFXD9
2Y59rpoNVcNhCZeMsYy5Yr7Pe+1J70muCRU5LYN0lGiye8TShUGk9qDqECPMJ8Wdv0CVAPbRYKqU
yY1ILXmsER/EkAz3VTt/ubBEWRR5z7ReJaIurqnd3T4Nubo87iBTmjwHu28mRDFKsgpcU/RIcWaq
uH64MB3gdcuFPNijHa6b4EhfVm+rNnk8vSIP5kRE0rGU/SS3J6001VCz1L3BtJM/O5IpFaPQUMFL
VkvgLDh9MsU4jTPB3UQpRWkH/p9blTLcowNxqF3VCpj2RFNPv6EudsrUsNbkDmmV6nogcPncyPY6
lMA4PHvZ60D3nQwaCHorEapp1M6zGtJx/a/W2p3QpuIEVuHLUdJPme+K7I9QgWxzqvFbq/vdmDjO
elgChWaeSDm9jKRPru68VyY0QnFR3dW1+y6W5WiyBQeeqDFg5Com+IbnV1eNg93X/6kLOt6m1o5L
096bTPndJpXjc87usdURGrowzmG67dscc/ze9l6A4fThk9YggzcExARZVERPoNzVIVzsaTBHa+F0
YYO6m1nKy2hRycbgPEGAFF85gwhfrU2CJ8wWiK5evNYmncNiXQ5xvJtQVYf2aGiXmJkZQdR7tF7K
7NT7ldxZpg3VDWDReoA8HqaMtfHDkHytdExOCRgwWwJT+vZlqqAL1PF7jSIisEuyGtyNesmUUNk5
ytlQLSWsUlMcM6v5aAdLDwn9bsjh3On0o6DNkE3vOQUoI3c9t0woSszAe67uZRbGvc/Mq2ETSCDU
Jt8jFSCYxJiPpsmnKYGxmZZ58VbytpskvyoxnZSc28ap1nhuFaRxhNErvjkzsGQ6vUcQ64ROUUVV
2T3Umv7JDLaB+NA1KnpytZK2erZ7k5WZbtJuaSnvhqkmZ4eDvW9LFkFUFju7m1BxgFLqATEFo2q/
2xySIq0GoiBGEWxOzjN+9WP2rKjudFjSAdttPv6zUzIl8r1TNzToWi6X3ieckRwA++XqMvss4R6K
ChB2x4Sk3JxtYxyC3ashPzTMc1zn0S6ZF231XWERY7d0HzodDFIucE7WLG957u5jdYGfk/INuvY2
OryO6VICaEJnAt9Vgd+kv5Sy/+XUA2qvZYU6Vy23whEMmmdMwEZm7xenWKPUAtGibUa1vkdRm7GE
pZDxihpIpZEWvl3M03UmPpeqLe38gpbgYakWGS1aMx8UAjI8g39rytb4GHPnwpxdRquC8sg0IYQ2
BcrVfPXQr7QEOlv5i5MoFYks1t3oDONccwiKt6W+UJ2TGjeRMuc97xwROakTEzu00Pk1kqQCepZY
B2hWUN1X4yvtxRtEySfdSZ3QiLEBe8tyLjUJQtJBGNda3lVWqziOsjxOuv5Udo0FZlIPzYT8MOx0
WVDB1hdTSsOpO7PgUNhvezUKwDLYMh3BrApQP2zYOHE56sYQogoHqbNcuw8AnHvYTJw1EYmFMy5j
Si0c27rtcpJz4mdvi56URJZUREBFLQQDwWC9mdflaZbyI84b0rZ08Bflkp7whnJYdgxx7KDIsC7m
j2n78J5Gp9ju6boyD93LeCKQVK/KnTBptXbWR9wAgtOJRICk9retlP9KyEYhnsLytBbsCqXl7eR2
AcmzPGrMlDhQulELnDgpFkgBWMGJmshFMLH2ainhy33tvbsWefGWyTUl5oJkdbdAZQ+wfTZP5SLO
tlXdgUzinCC7g4NOw4mlCHM6bVyZOpI2UdM8Nb62FDUFJSlIpkoiJ6LbaJmgcTCTptwajWwPSJnB
W0WQiuTJKRWlp3z7Y8cm7TokJl5C/7YEiZZkEFtEQmn0ny3QySWEtiwI4YQ4Nmhh8B/TfKxXgp0X
rfxX2/YUYO4cI8viWB6PKJl7jWeeh3smQsX5CzeXpmDJJxOKiaRGeZpyCGBERNekUwXrrBfPZqt8
kUGfJYUT6mr72xPq5BNuWx7YirRT8mkr/+CbeHvAX72f9NhWUvJ79laeVOh0GSrgVJrJjSyXJb0y
xj00Pc8cX4VT1ijvmVFfFJMCwls1K+i84m89s75j7oYQ/WjWeYdShihhSyXsBTBO0M2c2IrYZYJu
zRinJi/oUY9iBKc9R9AM5j9QZg72iVyvlTenJuggMySYEzUlqyA22RlFVfvCphOEtZMFKJF0aYka
236yOrhvvbvAycM8XOjFHynnsPCW6g4xYe09kPZ5e7UJxuRQ7rGalF+Z4lWBBwtVISfBr0bCISHS
spWu9MYb2T1JnRwIir0hgEf0kIOp+IlgHBBr7BLauJ2tdTsSmv0kFRrQg0qgchNUE9K2v1Ycn5lL
O0FVQhxdUuveEekztIbcblpkTWnUte2R4K3fnXVcNsRW2lGS91b8ZcdZFKNu5nAFDlPsVg9zt4PN
G7ih+2HMxtkue8h9qJ3Rw10UmzY2jrmq531HboUEX/wuhJ7SEWQ5pTc6+v2uEdNflFsEC2jlzcaL
ZBUJB/eckLfmZbYvho3CnxadshssUq9BziEKE3HU2v0laeMmALf5hsKcFZ5I4WkrMlJFC1UrvSd1
ekTxAH6FdBjO0sZHXOS+2XW/Xahr3HAgRERdtUAXlnH5yBP3wpzg3mssdlLBtIvxdUU4OxdkN8m2
QYLMVxNosmkMfiB4fCPg6E1C3cgGiE/MHP0C+Q+hNnlLclH1u7fXV1Op/zMFv1Ao4uz1RH4uOClp
gLU7W2lfyjYtg57NslgtZbfMGiEwcDHwwJJc5l0qngWshM0fpBNwdwXrmSAuKVjeK0377IBV7AZT
x2PBfgcmloZnw0o+VsAsuzIgbpJgsW1dwOByEqUTlNRXakxkptnlPXWMrMh/Sa+TF+80ytqS+VBI
GBhEGfOlsU3vFfsm+FaKQHLHgzomwGbuXdTeLWduizGLnQuUHIOeheK48EoGXhxP+Olg70kXkGKb
5/LeTB1BfjMgEKiYmfHU01/a5aYLvtCenykkHfrnhxpZUJjp9pXR/LqJKT9Wy/6l2lMW6sDMYBAT
X2vWIEzltAWqGLjiqNzVZOTQCTzBhvG2VSvApLYir0zoIpi4sAZUY6mSfYlimW+9xbIP1JxRSJLz
Gaj9cMv34QCDzY+95lWbDPdukfcWbL6CsLaX9qjrbRfZQPDuEvVA9S0n7ws9zrOi85pbXvffjB6J
u0O1474pYubPyzfGnod1Cj1kTp8FYUeslm5ABDrTRGj5/k9hOxjolQAaaLxWpaEZvlMRADRwC3MW
yBnJsVvYVPsjxxL43G8ToijRjTRQJwnwDQ/LdmDpOlpEmpzKs6XcCX4lxr5znue8bi6SicMdYfZk
qO+V1LAqCtU+WXP2kY/kiipa2UfFYkRKo6bnhlmdrwr7YXXSPJQmlkUr2wvQQcCugsJkxNR1rX4Q
VfEyOVN3A2qALqUUe3RT+R7+Su6uyrVojLd0mf/2SsdsiKb/mcOeOFtIfvFdgXNSGMHEVPPjvLKb
9A2bLhSDQI9tViquGVBWjwageBPWg+y75GiYVnJQPjoRLtpAq0C4p7ilfwUwYY1+9sJE4Qfk+gsK
AHaD2QaCzJbtwmQ2FBrAFU3VHT6iDqZ2qFg1CQit8waHu+d9TlNuohdlcc9sdGaMqHLzfhZ6FAu1
30tAP1abIynJvn4eXQR3lPhqif+u6LYTaErbTyr/Ss3kIGR4F7Vyn1WA3GFVTLdsTSIM6APjwBjI
Tzt9mrNzcyeVhsL2nlOv/DME913Pv0SG2KXs2n9jku7cmB8LiRX+ZtsYBNpAftmehqn03rztMzbb
casr1nBwaV10zXYioo/Y5Q3wtRpYbrrQCIUIabeMexFuHOas4Ue27GbpxhbFKBaNmmsHmWbpJz33
fuP7Vk5I03Zt6S6HnHgrP3eq1Fe1cVuI8HjHJv2OcorvwCsNGosnp1lp0JU7lp8B8yFOIbrDaQAm
zVvZldd+ZPQtJCW78i+f5IKzhLj3ul5D23F4B41q5XzCh9SpN/RVKgd80b7XUT5Re3FyVIman0H8
aa2281KkR5Nz0hA5EQTknYwe9RuqACNMnWG+/fwTCjwt5EElKMqes8iLUSyOpFYHJUeBTGWLGJJJ
HkwUa6CD2ENaw4WzubQP7LjFUSsOznxHUUrzYagsP0n71se5iF/dZbVONJDF8Zl5ZXnSJrSLOYlB
oMKwxbWqkRwbOSVbBF2YksWzj9kfMXTMzxbEAxoWVfY0qOV3abLLzLYYaSm4oR3r5a8uN/ZC9fC7
mf81xZa9aC2UktlzSmcmStb8b606jEl1l6mNZoTmGH9ak+Iw7jdABVefi0xIxZIlp0bnWqfhuo4e
kvchv3keVoFuhTqXYHaoN+OdSzGlAHzv+xDH1a+FT847OQINENR2beKFWUHRyqZ9aSw6CzrGkN3Y
tRkZ0vYfyQDe0kve2RYEkOUmUS3z8j8ALM940oJ+tZ7gjqtseDlcNyOfdozB0MRmy79xmM75QPAY
uojniTrCt7L+P4Rae1r/f+M2uypDrYWlAThcTy3Qux5zDaySVIfor5NBAdA0RWCfQiqgt6abRlhe
/bfHXD5UCO006fe2g0M4rEGrxcwnDsiMVvFQZXY0ONannunrCUPEyoei3Cf5+An566WtQTUt1dQf
u7a4VS0mkFrHbGuRn9sgTt1r8fQbwEv9NiO25WhZ7ulrPUB3QcTIsJhwYgUFXxiB6jH/zAx8DT1e
WBpjN6fAsmThVtxzutm64PN0AbYIhRqmMn6Rh0551k7gCJQ4fdNMAat103h69WJCiTOPxNfcmI6f
Yhvqj3Ry75TU7hXS/3BuK+13OYCYnssSAhZPY1jy8EYxTOtd40yC/FCGn2CEL0ax/NMZiITjtKwn
nd7S3izqX3XKsNPDe8biZc5RirkytuVZ7zw4JaSJ2tbA6UjX93OOul2F18ecqIHzn6DARYCnojbJ
kOslm3ZCg3iM28VbavnaqljZbTTVRw42XiCY9bnO2r04JnClzt6PjfeMc4vmxzpThLv2oVaMIhry
6akwpUZkcuUGdFx39RrTTKEeSjoLsXJJ7qGTaJQdHmSXn7817OInQ6tTbJn1+v//qKs8YFpvDir9
YdOOurq//d9vZX7If/r5fzE6rcavn5+QqW/EbZCVuG6VBZyfwYQII7iP9OP5sXk1ZJGRxw/yBK0j
MYdvAOXFUymNhCFbYuypbCps3rqHAmX17h5vQGC02uLPaQvI1IsKeDnBTFy6lwrl94u9gm/t+413
6PCw1PoXOQ7fxX1JFO2YDWWFfjV+ant5LlIiTfgO2UltIVvm1s5xQVxi2vKeVJ0EQo94UugJ2b3O
mB6DsSsQwHxbFusY3nUHYRuRN1g8xSsxNNVKzkwsiU1FFq9I81hbQxPlbfsfNr2BToL8L6+0oJrj
6QqRdcLwYZJHRaHFuca4Jph7CEblHhrZ+phbiSltonVqjFmBJn7eexlXpGrB4+iVNV27Bg9h1oJt
heF10DkyIVaPMs84o7MvOFkXL9hERKQUzWPWEWZszJ8V3Rdr88wdrMYPnDgXu2hfEYAyptWHZ1sU
oN9sieakF2d6UjV6swn2UjlZJwWCASVVYR4NdH8B6SVbhdWwIAyE5jX/aC1ySLfKD68BBJI5GELi
ltt7EslIp7TzGy0/q9X2ppvI8zxjzl5qo7lN0nH8lM7hTkt678QU/9ipTJel3kSDwM5byyTMq4qR
u2oj6VvYhT2kYDKTbkQESH8bV05QST8g8NWr/bp6JJ3NubfvGavRfbDGByqdnMJ7idJMb480ALOn
VEXVXQYDFempUZbvpXaLDwQVxMVqJ+zz87Hu0X5kKdPmDvV2sOCrh4VONLvtgRguah521Fp+V1bd
Gegvo692iySKbd0fFd7/om3/rqnhRG3qvrStpDMBYtfvFkbT+SZDmlKQMuYMragS9mnRQYRmvfyn
52S/NRVSaGZ3wNH/5Yb1bsnlz5h2yIoy82I51pnZW0hjiGakZnRbZ+kDWR45zWP9xkNs3UziRThB
kxhPaJP5aj+7SjbeR5BGuQ7ItlLhkxqIl2GUx3YIGMg51pXNABsvRsl06yTQo25Sb+cae6bcW05J
04yC/CCGyj3ntIuOaa94p2mKvWNnYEeQFl+Dx786Jp5tAKhvemoQT78AN1v3c6Eb1zxusdEak3Vr
YibseXrtMbzf0EPpO6Hn6rOjEcQDJas+rEx7ULgINwQonLxo9CFDS7OmFzqwpBEolvJiSDecFA5w
blLNr4PJaF0oQ/bWmQoUItGpb6PXLdAEneqBZGeLIW44AKc2Q04G5TDUKKhM3rDArmPxLiljgioH
oALKjSfcytr3JOZsOqtj/T50DJHa2S7fNZf4hUoyF1ZFi6pb9vl7v/1QfRHpO73QjftcJO/xwnxp
4JD6mGtEBPBc3AcL0xZp2DoP5FVNoE2meI4LDzdYQ/iCizzKFSgSf/41T1f9ZsUNNJrs11jaRAlI
ZuuxB/Og72DM5ZZ1zOxe3uLEnPB4ZfIm69a4jClzzO3Xhw7qXutVE3MqBzKaNpxF7hy00Xbfh8J9
DBJdZL1+lfMWOVRs4wVFK3aVm/yXr4NF/CqpjYRUOaE9mxpXKZ+jBqTDrh8htLsTNwJHtRaidfvD
vHKJMiEg3E82CvmG2ahQteWqcy6hMVIYOzAmv5WFMEhVa54J1ZT7tb1J/F/7klyY55VPrOT2pU7y
k5dvOQUWyzETYPyrmJJfqqlGF8XnJ8fQORcSCIHWMxHEkUHvDuvJJnLES5UKGuDKDiSPjS7Ama4W
pKgToDX3hGjHCGsxvgxJfh5EA0UDajTCoOJZZNlhFDI/zZvmK15Z5MmLh0FlgONtIL9jOcGRZ+9o
7G+gDKolmEiftdpg18nNflctwJnjnIZbcdO3VTspW8W3K1KXyd+gPgLlm5H06g9MSQKJHJTFnUWk
nvpLJ9ga7LRj6mfv1wQhFkKwFoGATpcnJYEOFaXtGw3p8V45qTxV7noxLNu+5hw2KZq8yDWW8ayZ
mEpqWsBPuEjw6U7nXoARN2P8m62bEa+Ae/nA40dKdPWkEBGKiHWN5JTRPHeWhN9LEKPprJzSytQ6
jCQe5CTdherCOQSSMJVDzmDRxAhja91zAvzNN2iKsWwDlmhIrqUU0pPsfQXz8pLQRrg4ZIuA3VDj
a59KyDFgpggu8U5I4oK6MYhdB7qQ9gn257FzwmWmJ8CXXI9lOqzPzqrpdOqurqoVt548vEWO5qXM
AB7VjuOezAnSzZil8NnUZT8lWEhsS39iKohQ1TA+lLz9XkrxSBEy82QtT3bLsHy2NAObLSsuMPrJ
B5hXHiD407Rs6NWOAk5y3NMUgNgMi14+IbQgyoAqRLWrE3t/TPB2WgcE6340ZNCdFtVbgmysBfMd
ENpmTOmhO0+DOTbkFTOwGVu9OikpGRRTOl5m5GVHd4H4n4O3uHAyIzounjCxtVQBWARBAzdvlHWQ
/StyPWZvPhE/SMKgmPp9S7Qc49gxojIpT5ajiB28guvYJP8pqofsnZbxfhm752XGUWIIDW6DTH7p
OmVQarhb8+cgHHHzdMDkZl+Sw9AB1YgLYqW9GHHVYCen0a3YPFtx7w0q4IkDARhLSQ+1To1wnWdm
scBvOdksPIzTxXGGSM4lOPSeaKetcORK+gKa1T7FZOVAyqRdgIJgsvZoUu27Ygs96EaLVGW+D8A+
5wrsZmYgN9m7QqWO7lR45o2S3LCbQ/JeKS8UcMa7ikBJVB4eXULEeIHEzUzjKn83krg8Abw/2qpu
nz17uCy5NRzMPH+2moUuCbbIwOjM8ehkklpoSIj2SRoCk9aJ+WC7bf4/v/bzN+Cs2jlePWRpllho
Vle9FVa2YxyE3R8Sy1HPyNhICLJJCTfjrjoa86Kes+0//PyTDrCPyBpr64gPceheXRD+9wmuhB6s
Cbktvn3KgJUwvL5PvyRy9zeMoscs1J7rX+7n9Me7aIwL0w9NiRQavzuOVeY75YJ573gQzJ28u8s1
/m3AoJB34sw9tISKv7VVSHY3o9Tztf+SKWr3+UE9lPt6Z//hF56aV5vfioxeo95ofBL67rjRSFjP
fV4MRHbWMzkugvb1w7lk0XpV1Eg5vIMqxJfGqWR9Ir/Ee2NEqH45R/2WG4HxWnzZDqEc4dr66n4O
oWXWf9s3uA5ed3XaJ7CN9j15N6tD331N7ZUFoWfEyD7CKLM+a/0OFiPQkjGJSHsYryijK+ggNQ27
0HP3WUvFUEb5JQZ3wfLy0n01ALoOVXl1nTdF+cNXR5wXGY+CJJUCloIv/3ZHhCW4SFNA8v58gxPS
kmZ8IouneKteOXWb9XHRSDXZY9go73hIxmP9nr8rn0gJaCVhe9g1+9HaGe/mV6kDH/SNOVjT7+Fq
PLwT3s/yMFZojw8Jw0R/OncX9G2klOSf0+8KM989Dd1nvtwSmH/mvfxo59P0K30b37UI/x5S26tC
T3r1l1d2NSREeypObYdcBGis47eBKFFh+PVDbULUJMpbrvgzyRjTbhrCeLitT1jr8otXM89h4EO7
0i+tQBIefFpf5QH7S0O4FEvYjukWwXg+92Y51ZfqXXuy3moZmPZ91A+gU+OredJL3NCnmTnEq3p3
3nSMZDw4kN54rrvw13jCG7DSG84D5VKd3SuNYwrJt/yIr44nIKHiABf1wcBuiupvce3+U+7zqUSh
v6+OhKucHwgndykh9mH3kfUBghq6yX96jry/ScG4qTft70y73ycAB5vDk2CP+8QO8cECXBlHAMVa
tpfmHiXGwKZ6844p4us+cI5L5avGMX+4ajBSycJbpMnMqxqOb+CxbtThaAmWAChC+l5uuuqQO9Iz
YhFhfwEpfEpe54eyz2/WPjs6D1E/W9nRTsI4+R9p57HcOLp12XfpOSLgzaAnIEiCThJFyk4QsvDe
4+l7If9BZzEZUnT04GbUrbq3SAKfPWfvtZ0n6SjfeRvOpjFEgqcGKshXtUsXLIM1xRJqqysfIh5K
0JfayZ+rnUcZ8KldqY5wj8WRnKPGJg+T5Axe783wlmyrg3FXrN9gC9d7ZV0sUeXigHWgQ7xiCDkZ
RzQu+bNKfLmDU0WNV6G/JFal+Y6+8bkinqjhry2VG1G5I4dpR9Gnf2UpU97p882CehTga6rfCbK8
G4UHg1LTzU7Wu0bi+2v+ICxomRRr9dzsyCEoe1d6r1/FeEmjFbLjodyI7QIVqLUYFuZzuTFPUrDo
PwBmONW6vU1Ps6MHKe5ki258SnpXOFMrihpeKeUg8ayu5I/6OXqD1lEujbV2nCDWPBWJY564J07f
UkLSoZvuxZNytI5BtKEM5m0mCsg3PCEu69EWIFz9LqhOs+a4kS1pE+nbYJvf6s/9ynj19tXOX2du
8V3DvFxE7+XcabIt0s3onvAvBwdK3pLtYft99XatcZ8cE2pdq06wST0/0v3AOXsbqY7GoQmnjUsm
CWJkpHX9ty8eSIyJWrZE2/hExzmOGGBueqQ1EF5Zgc54Fkr2GgaNjBzMLiykeQCbbZVAGbAVa2ik
j8GbYOA1WtQf3Fih/Y+QZGyascBQl7Ur3QWoj9cRlJhduw8rXjaDKZNIqlwos/bBNm+LI4gBM3dA
52fhDnu5oS0QQCOv05cgMx9UUMzjQqzuEUQO051wkuk73kcP6LkFSsE2uSq1uoSe4WK8U116ps2C
VffDvzEPReR0jrhs9sJpuLP2061AE5UTwwEnv3bwvnpzEe2FFbdEfBjKmR1R4uz2rJ2NO+PFP7El
vJCJ+Snsa5f5F3Gpp2AA9K1eBG71WEHVtUOUogvx1lpiZlgEL/o3xJ4jQbICJc8XiUJ/b9OR6OiR
utINUU3hmkauta0BxrULBMCi4kCrM0/gRKtv0V8K2+hV5JXeSxvptmzfon365DG0OYOjV+5tMDfh
AplM7vBf8uY2YSkbPWDFvS32a3VTl46/SeHcfVvNo0A+iaNBC2zUw8B3mW0jDslNzCzy0k0Ho/Sm
hoALP7+yyccQN/B0ahuV9ehgiMYeDMf0GGTw922Qbk7TLwKip2zjqIy2vGoerYMkriGaNPC/7HI9
7IFyME2kW+E5XsIMoK16F375hyh3zE+x2+isqXejZKNdaGH5rNEJcwhSP2DZ7OhxknIZlg9dQ+4W
kNjFsEPmGyzzm+zFeuaMLu1LAdjJgjag8EadHzmu96ndxL0t38UqEcETeha7ebdEdHoIjA+Vx7Lg
CEf95HdHfdhOu8SBt77wMQCty4Nvd+/Zk3wen3Gwm++UfoKtuctuUnUJZeixGJf1B1MOLE6zU96F
e57uSgI24/DAjP6WBzGVi5CItXMcuJZ1jHqcxRvwb1pDWZO3xJy2lScx3OrmcthooFHtzpXWEyKN
58Yl6JDwZngi+id8gXhw6oUu7jzRMQ7ddyO6WOxlmVrQOnusEQwuugfhZeJJd0s4r+mtuQvxlA9A
Ru6TXZLtPNfi7m+X+8BV31XAi7cIE3MYleOq/vA2ClmW4aq9jzRX6Ff1g4ADI7UbDwONnfLwdhgU
xyVedRgI/a3W7vVgjRtD3hvf8BPr0NYAphzoyWvH2bsvnEbOG9D6Hqtjj0z+PUNzuYRjNNwJKx9J
DcpaA2UyETpLJma2LtammzZuNd0ywuq7tNhImROICxpWyB/aXdI4JlakbCvf8783BDvDbdAtx/uh
2xkEWqGtJCQOzySonWClZCtT23JnD/UjJ4Uof9DVQ9M4tXnmIim0Bw5sxVd131inJnI9jqGvUbqR
jixQyJ/k8IGiYHZf34a3GZ7KbV8u/VP7FJdryPDMGNo1tu8YG5ODS/EhGgQSLvxH7XZQ8KmsuBWj
DNBdP78p4y3FOY5zqJDCG//NfJUPLBLJV3TsXg1qd263VF7zPbFW23bXvKj3BSwhOsJoSk8KsCjw
PXiggskFulksS8O1Xpt0DSS5S3c4zMfsFiA/FsBgYXq3/nTKP4vXIsC5YXP1I+3A1758bYndI/vG
25WqX3jLxme8i9iwEt1GJYdwcBZ8F3azMm4r2Ra3lEnhWobtrj7R7fSeCD+eDtN3vtdP+XNE9I9r
nn2OX9vsEQ/qQmkWkGmTQ6E5BS8L6wi0RyYrb4nBdgRSVaFAWSQPnOOa7I3UjZzS6GGgrgdjC/Dy
AvMA2xd5k5jCbPOejptXPGndUbhLTzhlBtXmOE73OkIq+o7Yc/piYysxRux8jhLwBXfiE7qVU82t
Yyso8DJt78Z0awTTc6TXQjtqB3T00eO4Ar2vvjPwBYLCt5xbMfw4FMyz1xB6zFe7r8EpLTGMzJxK
BPmPGUv11nM5tzjpMd4p5Eeu8m2yMjfhwdwXeMFMTsELQBy3nBx8OFJ2suvybYEFRl2TlFKc9Glb
RPChbRICwB5W1tnDGsNo07bajZHaw466OnUK1Z1DEiCCMCPkRXGi/eu/SixYnKgiB2NJtovNdfLo
SQ4cxRfhtRhexfzYJU75TNXZFzbeihNUuEaigJCa49lQnQe1XJv3bbH0fI71TUbbbcGTsz55Geyq
Mcd4LjQb2RYO6Xl4gJ/UvVpEPGwBalJl/xw1GwaS4NKdJBVuuqto+a3KJ9HlNXr3HpKinv1uF3Dw
k8FOrUzZDR6YoDnK8ZW6TY8+AesrCEXmFh7FPn/rTNvfJWf/BrxXbnFWahHsfFEIuFff6c9wEeXA
ai6xyVh7FMvksCIW34Z32T1fW7oTX8WjcqaYwcfijuKO8ILXp0ORjJx9B9j43Rd2ySu1Oy4KyVft
7RCQzF32s//JapwKWxRVzY35hGH3Pfqu3IiW3qZYqh/e3sSs6XHn44xs5wfrHi8jdb1i329T+ORO
vQw+04geFvcht7FRyTxXW5IKKpvx0j5TKmC/bp8pfQCyrDC2OBBZb9V74SVdiR/iuIIeWjNV72LW
Q4SfPPLmLaK+9FF9s2v1pdNMi7x2+k3QOcrS+/B29ZNf7SLEvBt5LzjGNsXmFhBQY7fmBjjqC7yR
bGCG8rC/kdAL4Ma3+EAMtBKON6y0tXWsjs0DYs4nc3Rg1VD1ZaZzLSNqdx+8caqOvln9IF7r8Ire
Rwp8vv3VQWJlV1CX6LPZ5Zun9hgo++RTe2Z03odv3jp1Z/pW6Fg740bCX/hJbwHRBRFEAQXMpaEg
hbfVV2EvuiVG+aU12qHD6q/vaJ04wYFhNYDu3MCYxwJ/J53mxWYWiXGHMzbSXTFfYgHGkbKIW+9m
fJCen0uJtrxD2YemLZ5zNsbyFViKvBhWKkx0nMWL4Cjvgi/sr+Y94arhd3TuPtgEhJO0yl6yM6Hm
OfvE0VsPG+PEGsWkMD7puu2V/UjkvG28kABPWOp04l82vDS+04LQJYBQ4ZS2CDaciL0vlONc19He
Rl8qVwxORirKSTsgr2Yh3rPK+/aA3eIQ4YE5E07whhzd2s/1TYGuz9K7908B88n2npIvxnD3zBF6
3KLHFI/hLcuRzJKD5cym3VU/1U/aS/3E8hjcizuMBHek5T1xd1UP2V5aGbtNfIRm8lwx20oEpfmK
xZPFUnvhbP3QvfYu3Zin4gGBGiBbdKTbjqP0aiRAzJnhwntSDuTSqVciLT+afY/WltH0Xh1LgbLM
IkYUBsHlbD6Pw85yuhsSTIanCOpzutbEda5yt7RR9bsGgWsAXSiKLFkByx4boy2+zBNouCn7XfHt
raCJT5BfOQG0KxEm1pr/Yb7WdnATb1kF0Rxa25EvW62rexhja56AuFeW5EcmD3iMAxscIyWJQcML
tAnZKGlu3czHZ7yE7xnHMgi3S/GzNNdxvWQBfxJYyGfhgl24xDu91c/YKWQuntJReIA8Axsd3EvX
qmsDEXRvJcR7zLkzf/4qHvQOB2pBmtJEcKlRMaUR72NoevVjj5enxP1EoYEQlR1e2UCMd+Gfvx8j
wkrjpmSoWPGuhp22jCr2cTxPngPCi7L1lDwLiVKvjEbjd+u1IJPxkvGXvhlvcRzS8Ytwl4ScvVAp
oxDt27tYjMp1kvF9gqLD6jwyGfr5jwjZzaKls4HHe1KQwdV7VRo4LoG1+p8/BhOgqlroa1j/5G0R
vKA2M7AqqZJya31ZX3lNiqkltGZrI+eiCIs+YZkWAjeVP3/o00NiCOCLDZUiJgLjYklGH8eHwHxC
ZFm5QcHBHN0jFkQKzyreU5QclGjH6VPUorMQ3/lULIAnm4gGJKzP1U2vyp9yDEUqi7jM6ebR4/du
AcRqaJmIji65c3kC928Ld3fpj19K4R28xpM5wvot5rFn2G41U0XEf8yLaFXZRa+c2pBV2R6Ho1G3
8XrCakFlhsaZVzyqNVhq1KvzX4fmUKIWqT+FKDpbSXGqhvq+ESaiaMB25UPy1usFJdTxaSwIrGlU
0aWyvpJG4w74tlsI8o3CxdPqgK9L6snwuBwZsmbH+siNpVJcOfGOHs2dZd+Yj0U7aauY0BAasdND
P8m3vA4OMLnqUScqPk2hIy6ha51KHD5MWROITg5w9JEzq1T7OhvqTYvLinUmSTaVwdHVGNxeHIOb
SsB0ghljXHtluwa8Fy7IHKOLWRsHM7GGXZdxyLQ6ioFlSjlImNS1ZckfI0Vj0kRJOQoRZ4Bb8/CP
Pk2t9q32CB8Fj1kHv3ilJRwXWrHdYmC/icqA27BkLv7X/0X8XCPXgACCVT76ebb5/N//S1NNE/GS
oemWijuTD70AuuhDImedYFZur8KHyC0wBR37BSzyTZ3OeMdyXanRtlBkNuNqfPj54//lu8yfbkmK
aOp0iNQLvosxaEOj5UblinH/7Q2qI9Y+pQMS8kjgQaDkVTrVLhGv9M+fKylXfrYkA9OE8o9IQp6/
2F8cG7HWi0EepIpOS+oR7HDbV/o6NPq7UccLP4mo6dPqgA3voBOiZNNO5mabKxvV6re/fJX5N16+
AUk2ZAUsocU3ungDEtzdEXlo5XowwZyoFMBCCF9BbqKKvA1u/YL+5AyEYfgOdM+6Gcw/LSxOwp0/
/jIcjCvfRZbQoiqmqsnW5XfRQk+ShTykV15mGKoiNvgZK5CMxVuAF80TTPWXN6FcG4AyFg8Di4mo
Q2/975sAs03GSyFUrp5R7jP69MEgIJD1zSnbqUG8yeM3pOa1KDyAMdm6xolaDhztkQPgMkm2SuJF
SIwjW8RKS4wbZ31V4/9Eviy2WxxXVfVI2N6qGFGmNimvt2hpgZPhjCHuDXHYMjSb488v9do7lRXF
wCJrztSri3E9+mrBruTXrpmyEergYWy97H+ZPH8G6eXIUWTmjibC3zIM+b+PjjyOZmwsuXK7SjvD
pjl2qbHrDYrfDTOmoARr9NmRSABwDBZ/0ZubIdIO+D8G7OvJUQ8YUUld3PV7TzX3vPt1YapfVjMz
S4rXpKwO0whAo9DLtVh7d2IbfOdVWq1+fljyP/Qs1iBF1jWZLC/JktR5iPw1GYmVGSRfVrgOWBxN
AbFDK9DRONFqGVPe6VSFqUsiHyHkRL/PZWVzlVXJoy/1CBxjCCP68OVb8pcZVw/1zFwgFgQYRu/f
ealZ/TJHrq4dikrjbmaOyfqff/7X11VqS88B6gOlqiAgSVBtMFwtphk7JaXdQ0xLffb0vw7aLlKo
XRI1BViEqq8pNr99l2uzR2HhFlUU9QhDL4aAj7BEgqVfubFG98Qo49GZaSNjQE2oJNLc15hPTUeL
3aeN0Qfp58/v7ur0VSxNVkU4bzoD8eLd4Tf5nzE4IChyKkmmyNyFiETHB7ONIltWcrueZx6+LLIo
Z0qM0smnyKSuNONkBmxy2NiHL28GokyI/RdNJH01RkzB1T8USQG7J+GWbTXY+8dzF3jvcCJ22Cgp
mEYdWXPTVzNjqH7+YdL1J2vqBruxrJr/rEtoUBlAIgl9+U5rKbHrCq5AVGurAdRME6ElniRrk1A4
jyC//Pzp1/ZFRthMPCM+W1Yu9gQi0dRWTdkTxpnTI1Ca6DG4MWmjteQbD5E2J9L3zS+/+dqqpYoQ
k1T4PpDsLnBy8dBm3Zj0lTsNvEsEN6+wtl9//mW/fcbFLwu1RsYnyoBF5HeY9Gqtmukvi+/VMclk
kBSLeUGT+3JMwintK7lhUpTSSulpAYysItbAANPy7EhsJYUvNVxqZXvAL3PE1EQzHv1wkuwTr9yF
VXfoRPyhpizNcFi6VAYVg2AMXkNAyE2NArhTGMmtMD4EBXvzOAOjfOO+CL33GThmeqg0fn5w0jyV
/7vaK6IIs5JcFNFCsn+xp6ha0SoCsCDXR5xuN2zjtpqkSxkR1CJKmWZGnTzg7qblAO7GF0q6JgVH
38LKnJ+/inXtmxgkaVmyJkvG5aJT6oZojoVSumX2Lfg02wOZ+rXRSPRxx+NQNQA/AVYEyu7nz/33
dIJq0kRYZ+hk25h/ntBfC6/lS81UxUnpTlPgGDJzsuZhL/Kiw4/Golt5v52H5hF/8cz5fUQbYZzX
FPXydGzVRN6Oo4k7TDXhR6DM5ij7XFTR48+/7OrnqLIo8YJZzdX5l//1y3TucIpVQQg2qd2QPLMW
eswMZF7+/DHmv8deRTL++pyLw5agJLqHcCR3QVI0gqU6aL655eu2MCALkIjTiyLo4MCH62hg3S5e
1GhjlIChzbnW0LXdCoI+mislXSrosSSFmKCIk5A9BSnfmJwB/hnkgx4FW6kCuGl9akaqNWC/L8Rs
DT9UIAtHRNEL3ae1IOhbnn/yU3xgssc1P1KIFa/91dSt8jQA3K3SoZM6g/RSX0UAnxOxk08f+MyF
Tc+FEs8ksb8avfyi/ehMEXlBHPhciPGLARR56w2H6ymtNn9o0KuZL5KBUgLsY4G5qSckZ4MMSTrj
Y9yafvDSpzrA9xa6jjaoR4J7vkWYeE7s0cE2NJMa5iQZq0rTnsWVHE13XJrLNeR8bk40wDsduw2J
UAjlhuAxnCYSKW5/foXSlY2JA6WhsRiIKMO0y9NSkkyCwjUtd6MUIIAc9CdCAY5KL5/MynqnGtHZ
4hgfsfM8WWl0V1uBCqSpx+q/z0NtO2bqCfP6syaVSykoHiYheZV00htlpalIOJDX0xhQ2Cl1JxT9
x6rTM16u1y4wJa4HT/ysavzVRnzE1kaXSg0e847WqQAQVLHek74/aY11MzXtSY4puXbeSo0yGiKp
dVOVwRJ++KIBug4gJ1woQ+sEPV7O6JjK6h4vyVFuuhOWOb/6jMZsoyjS5+hLaw9UODwYMqEq+a3N
pHUx0HoMeexzXJcahgmlpmVZTYgr8Cws5u8pq33s1EZ7CnTp88//r9P3dU6YnYfcooNQISPnaxKL
GHTP1WgLtgD966hzPSLcVUl9VuRsg89im4TZYZpD/jT11o9hQwTVgzDlB9wuMHeC4CHo45cqKKZ9
E8Dk8XzhvslqAqCMT0vTqeab1VOOHfEu7khrzrI7rHH5PXdQxhR5QOtfRsiVjUK2oKVSfNJQZRoX
i4mXQi0lOg51NBiy3K+IdIBcutAt6pBppRGEaH2ScKEjyaiQs4i89rgeaIJ6Su/+8l3m7fxiAVVk
QwU3YcHysC6vKFRZuq4v0twFB4I8fRsLQjgb1VIy7YxFq0vdFuG9uBCK/m0wmg8pF091hbImCEx1
mXcF3URT8Dd9M/yyiUn/3joUbmgiWV6SCRXzcm2v/LETArIwXB/LAPWuwkQqS+MFcbm/84bqxUsn
6ISGnLi1AWcrEPpN24reL5vaDEe+fETwbdnPTFPjP5d3xWaMzd4bW/Cy5gNEgHSN/w8g9h9uCKYO
e4iGcZcliBOVfFPNNI1m9pyrBEVXYRLhaNQ/tHRHMhSiu2C4g/c3HXJPQP6EsURW44VsoZz1qsaZ
dOGOLFx+S9jIEOdga6n5tPJanXhbKua/vPx/j9AK9yMFJINGbUOWL85hddwUSYynCkJre9PIFq33
ilijzO6S6lz22ZmoS6Q/ygQsJn/7+cP/PUGr824qGSChDUvTLs6ZcVfgbpIi7Cgm7Sb8Ss4wjmeq
datQL/e9nN5PBNn/dkb7911yagd3bRgcjBRRv/jFRZ3nrd+1iZvHSD7REs5BTpPeAv2IbgGR75UM
j9zwlkbGERX158+/+c8R8L+zTRUVfrYsqZKua5cHMz9MikxNysSdtEalt9gxOgjFHTFIUVq9jRL9
2GEOoL2t0ZMWQFv0VCfKTrUH0XyqWuXczv/YDOPbscbLXwwmFZP8bRzvlfYAxm9LEBIzpPrtbf27
TPDFuXRwaNc0vv68pP11/ik16tZ6m/LFMd0HCm7gyfyMMOGDoDz+/JCuDQyFop/OY+IkpF18VIBU
2DMbK3bjGK6BgcPDN9ap1h4MdN5YxrhRNtbTz5/574GZnwcxXQFyPi82l8cutQCsKZgxSiD+9Vbx
lo/SGSSDIxbSw59HHnvEjsjGL+Px32OlKnIlV8T5sM4HX0wCraaI0XhG7Aptux2TzlXV+DbUxf3P
P0+69kw1kXKXQu4rj/XiasKxawhD/t2un2lHveMOnzPRKLixVeYvpaDsY1VeRaK2MmELqDWrbKXg
tGrHTYgoEEiVBgduMp4E77eRdeW4xDOQRM7vpizq3Aj/O7QGQR6yKML2W+EDmsLgpGgDa4C3b8Jm
13Yvkhch8olgREm/DTVt3mkv5+O89JHLrCHHv1wO2EAaC8pR7FoacAkVox8VEFgLokFwyJD3ZJlV
A2mxlLFmEklGPia/AFVx6t8GmODtvvOmBfDBwx/grSlhBDSZ1IqE93hIY4g17ASEYjHtKZhJckVW
DmJEUj6ylVeTnatiIh9mgswf6FhTqBjocZPgE0tmR9v5D8tAKM2l1gMv+vM/B4hnwU4C+oSJnFIr
OLi+f22Ira3m4PspF2dTvL8KTELLYB+D5AjfqeuhfBuA+wl55wLishayVL4BeF4V8zXglwE3T9J/
HqxpzaUZybTUywE3RTBcA5WFjsybVy9CLxdoZOdsScN+wVyeLzyt3eYZJBJMU5+4c5ZKUd/9/CWu
Ti4iB2hfWDL8/4uFJFVLDg+kHrt4OpFU8bPFWDqbRvPLpe1KvZERbOnce1nUiVm8GMG43ZSsKLPE
7RWaTmgTzRZkB+t0XXZbjlBnmAfowXk3jaIdg1beV143RyT+9kWu7W46B0tTNil+8vT/O5WmSMRG
DJrVlWq4Fy1/OEO1rv23OB2ftdnKWdfJe1VqN7MRPjXf/98fOE9BZUNXTVG8rMgxDfQuDljNxtj7
nJ93hb4srbxfFmv530syRTBWRvoMlO/ly1k71HEmTTkrhh7TYrDg/NtJkaDOMgjQlKA8sGZFSuOG
BELafcMohzxvd2hM5AqKeIzhgZuDO1kceef2XahaTynMHNkjbGBAHlhLCJx+X4avrTbEUKjc8K0r
ZRlTr0wQfl2MsrPdCn2zFYrijUe5yGR5P4q/rvpXn5OswLoDe2H+07lJeEiGTvXLHYdbQWpBIsfF
W0vZFCSkibImCd/b5F0F/NIL4Kp6TqR6uQ0zBDA/DwxjngGXywEviiavKimEk1zsc1YrA3jyy9jF
ZIxLB9C/CfgBAmUJtTJE+4VJKm9qEr31I0eCo2XWa9F8MUz1nKKtyb9IZkXekXZuzXEpYoMENR0Q
5cAfnSWhbB+0g2Z5h7GRz+ZAMaNgMIhK8aY28aOlNKe0yN+sQdwXgOoJJsTLVJG1rS1Ln/wybJRv
lKopQVrnSSrvFWhNhRXO4OGvMKfZHpipssxlfY/H+L5TQMAURrULWgW8hbiiw+94hgHwVH/KQq65
DHsRxekggrWU9wHDwSZVEtbO65+/NvSUCFqeclFSUQny90j8bVdVr757gwor6x/evsujfeXVc0kh
ZWcrq20GbMmMu21Pk9OZJ0TV9+iDgtHVpLbiAvOu86QjSzpHVfYW+dVHG9SbSVTPQsgps+lZsMuq
PMHiuJtUstYlql9xFXxE75IFcqQNECXo4x0OLzeHRRbPnCkj0VFGC/pnx+AyC41wRQXd47wWKwb/
SISAD16KuPCkw0mQ+/dNTT/LEH7ZBq4dMCRR5RqJwduar3H/XRUTox2iEICIKzSSLQ3ZvT94WzFa
Sn75QLjqm1ig1fGSo5WPv9xx5CtbkMRiOB+aadYql+d9WWJWq9i33cmTPsG1PQP7fzSkYFla2Yns
0lZSXMUdv/TZWKYh3AmeyUfa557yZpIpnpUA9cyCrl8xV6rW9YCAQvayFfUeLFVWcwqqZPPzXL22
ulLTknTO+5zH/rl2d9BWh8rPc7ePULQZ2aZsqe+k/amKs81UxFuxN1ZKgEMLleaY8eXQkdi92J6S
BnWEEWCdCW4TY/qIBvU5NcXPCRZcZD5I6fgW1+Ivd6qrr1eSaEvSi+FOd7n7qoIVhZVZ5+QtUoPS
+wrR0KPfFDtRDI8+h60sGZZj5K/HOYf554d17WDNZ8+VZ1nSLNbq/44tlry+qdWSsUV4ykJmNEuD
umfWrLXc0YTohLN+G0ziZ5GIn9SpVxDb1lnv3Whye8Kab8dklNot8GlFzA6/fLkrxwG+HNcZhTMY
N7eLVTcliBzgPG9yavJncGOrcdKeI43l0g8MQtS1vZhRW/I17Ub3ra06+I+/fIMr9yrejGgpps4F
y7w8BhaGGjZpRnWpHLvT/H563SKNEIh586xa3UkU48c81fdDbN6E+MnQeeSR8hzV02djkIaWqc8Z
kH0S3EkelH6ZnVe2Y0lBVWMpKnvSP935Dr5lNlGHRgndcq/OvzStPCc1Ayj0y6PZZr81g6/cwliQ
RVnWJFnmuncxWBgZxGHWU+ZSHVhVPmp4eCY25FWn0INTFIz8zeGX6Ty/44udl369qClk6aqqbM0r
1F8X92Lqh0r0KF7hWH6a0DEOeMON5oD+6LfCt3Htbf/9WRfjzRKiOFLVuVBmwceqQw+DqQSpixuO
FL6VQw6AzUTWqCrrQCxvpiI3MOGYO3O0mLS6g2X9PBN9U9VY+fTzqmLciLn6BKg+pZNPOgm4pWRa
F1IbguERN7VQnLHEBiD0lYZiLRSJnbEr2ur8h3yMRDOl/Qibr/hSM8kdFc6FWgd2JZo2dSBtysyY
g1dvx/DTl42lVWco6YytiQebkos85G6Tj2uxtHZF1d1YKdAXYSRfsL4R+vIcA/BpBaymGECT7pB2
40ZpcamV7XcUNeeu5lv62c2QQTBJvemkJXRKZItIoxyT9iI0QNgkw2QX7+YmiLme5aoF88UTn4my
eYlr3a1AlgmjMi4AaVsD6dGE5CgQaVYlfrQ/hEuLn7JSUUnixlO3OpogI/LLVTqglBbTtwJpFpXF
mhysZjf5YwILNWMf0UuSfHJGIHiBtapMMlAkP9wyg3GC0mpZR36PcLPpYdMBiurHiICINr5vUw6J
iqUCBknEhH/FTN1HlggrQbsJBiNYQxZCMk4F2yaE4dkr0VlHlrLOiAUyheIIRg+PDqN+MrMjqHNH
KTiPGeKwqTO2Qg1qXIxfuCM7yIq/LOxBRlifTc/caWb11YX50a+yI4mvaCk8NE8qlvb8gzjWJznB
t5jF+WM0bGAZ2oYO7pbGwROZ5guvwOQNpNgK3EDj3xV7B5FQqxZwgBJoq0bYzENi0MujNRo7Ux8x
kfIl53UASPoafetaieEeesG+D9vn3PAHJ2vH9c/L5dX5IxmGxOKgIFu5uLDqZV02o86CJNeeU+ms
yEF/NxYkXqASUkd92U7Wjp/4yzp47ZBC/YPbK2IKtEoXH6sFIwwVf8RFRvtHEq2bLE6p52e/rERX
6vkqnWF6jXRsaSNaF5+jIg4CXm9lbj9abtu3eKIgwae4damm5MjpgG4GR6uSDyGxOKX0+0nh2orP
pmroPGOqsJcXR6tIy7ToNToKeDiSEsVpi/69F/Q9f/sGoQCXPtMm6P6exX8ZhCheQSLuxQpAsknx
sSWQp2mqu1gmUsvUd14q08HSgCV7BNH0kDPtVMqYgrXn+kn2mfvNfRv4W7jiO2sknxj8LfTbCodC
RjXfJyjEx0Cc9q0z5vpZacHAxSyX7Tj3CBNhIVfQSoNxdjqJ45uSTW42EbgTGAvJMm7SQETI/ynX
McKcDgM+uV62oYT3ZXGszBwNu4ppQGymt/lt5pDB8H8NsWNG+iNXqTjVgTaM4LOiYwVvCXIvJ5FX
T+gRLswdu4B1Q4Gj50h+SKGmI5yeQypZBRE4BapQdWo0jhx1PlUGMI4SCOHEC9dEfpBCgEC9SYov
jFSASUXY3EMHlh9hRO+rRBo06rkY+nI1ovk3isYH72Dh0JbgUNB7NDp9W4uYKJPKt9sBj20XPU5x
AX0jnUXieD5Djw+YsYI/z8Fr+6WucEW30LsxVOc5+td+SXQv+eFxl0E/pMckP6R6sht7cR1LxNX8
f33U5RWtK+AN5yAf3cCApJjBF86osYNJXPSN8MvPunpK1rlXoUtBjsZ17r+/SyzlIi/Vit8Vu3VA
mp6fLYOBJHbO7ZE0vkg+8WI42cEN//Izr516qNJQkuKoxT3s4tSjV8gKsoTlZaDtCwE9TbG8NM2N
EVg7qeD98t9/frDXP1Gjkj8Hm/5TbQBOjboFjqFbRRUGsOoMVeZN8sanPKm+GvYQqE7Lnz/yz9Jx
ec6a9bHUOlErG5fin6kuoPqToOBGQxIsVEIOOzSOmC0tgkZFMpIb/VTDZiILrk9OpnkuYyiO1cgZ
oernVl+Ox7w5CmxUNWZXfKZpw4k0nNbWiLRBE3KoEySPGKm2ixG9UejyMMVNG70w9MVUTWvfK5qF
YTLfelxpZA1Q2951cHQd5souDOFL0bytF5J3qhKMcQ1MuNRS3DyVHwarvMuEbLQ9KrEImp2gCaAJ
W0LsyOQnUJvtcR3P7vOyBpqEAJCQsHzB7TNbwPF/iUyoExpwvJ+f6tVRy5hVaAXRmkaD+t9R2w8e
WWmBlbp9WXwl46MFbST2pg34uhtZXTatE+F3nH4rZF4bQPCAKGRS0FX/uRnUnTAGhaynLoTqr2ji
9VlT/TYmzVs6azCGqjjC/Tn//GOv7f50nlC8i/Mff07Xf6084v9h7Lya41ayNftXOs47+sKbG7f7
oRzK0BYpkuILQoZKeJdIJIBfPwvqnplujaLPPBzFUUiiK1Savb+9VtQXBJIhHxZsIQ24mm1ETmvd
+vvGO+ehdV823fN6PvnPn/d3K96/fN5f78/54pZj45kVg81THJY8Y3ko77RtvfbNePefP1f0uysp
JVBCYlxLWRV+KZUPOkTogZTp6NT5dZpGvcuIrQuqsXZfDmhc2h8eMje6T0s8mymz7CHMDOqGFi90
kshg48mjI76XDfQj35/uc+E8wqqcqgTAqVMS8jOs78JnFku6wPIS73NORnJv28Ty0JG7EsZgmgPO
8ZZPgwJpshRPrI2weyFPHdL6xJmWsWimTSTT2pjbXn8Ol/hhbqJ9YuwuuisappE6g/uGBf56w82L
gnHDWd+on9FsSEZCqDsnVixGD8fdILHpIYYkSrWvPf15XFyNBI5rjzUgzk5wy/oCkrMGfonThC14
gDFRbIUNQ7hwpke3TM/rubnrndeQE/EkeTZQKuxFOr26YkGDNTznjbpD99Dug8K4TIW31+BnMyP9
YSz9vPfS4Yxjdrjz+hRbFMOvGHr/ZIv53ZsmWgXUNB54t/4a6izLVpK7bKmrt9yuGud1BEcxmO6r
13oXGr6vA4qyP1np7d89vBGZDKYhAlrFvz5P3C8F3kIWCL8M7myA98RuE3tnyW0HCTdb7VDW2oKT
WXT0kxylYZXcTVmeH0VePfWKtmZr0/atsHbY+Y86ad/I2yO3GpcVLVFcYPHCS1AA1cFm7cuREWDL
gwbxn98Xv5kUcJmxIOdhs9xQq/zlfSGMuSRTWcI8SqoD+Skm3E0q3lNv3bkV3xX+rXaTMdRnzPDX
CyNFthdFBLPnhgq5YBDRiIZ4VKzCQ/2EVY/8FqNOMdYCJnHht6P0KF9G54DtHXh8C/FyMBBQlOaq
hjbxvmZjevzP39TP+tIveyKnfc9aD1Mh5Z/1ifmXFS3y57AabKc8Tna+7yiqg1ILn4cGlUVvTwcr
StpdU4EOr2zrOYWvwB2+ZrxX4AYZ6iLOCq4BUCvDNPyTdeh3QQxC27SO1lNC8P8UZsXkLW0ysti2
YXqjsvKLUXaPacNgtOcyiDzgOOnheEtvegb+eJ9Ow61H62szJtw8Bxm86EOV1h9DwQsFpZ6YW/Ux
YysINB9C1eEFaQ1pH9f48Sc/U/M3KyjZCKICBNxo7Pza1TTzRPiUjSry2T0ipYJ5PzWzbCTmGfMz
GRF+utPSZCedniMNeqDJi+U2MmE36PS7OXf2PQ00utslxCAnWf2cqiP1Zs1fxMLbZS6/4oes97oe
7qGjwj3BrBi11Dhqn3eLl43GLoerireTN9sMddwLsyuLFYDKugmOZRG52HZr7lKhc25sDDlOSl14
7XzBTUnPANSA9JUUKMZx5ZomH8wpXl9l56RkDSNjb3YtyVPDuYZe9loTQ9o4yrU2uuWsFBrhTRF9
CzRLsJ+r78Izd4nHaaYejwTZdp3/DrH0QyTiPAnYTyL3dsJpHtf9ZAw+ocF8Xw+FQ+m8yr5/tpT6
btPro2/+Oma2RfefD+yYw3PKmV/r8RS1Aw3y9AK1ftyJTP+4TUznLmI3EG5exFQLGUnvO5QpUfCI
DpnrI0RAltgR5lc7HJdy5Y7O5nvdzN/+5Fn43aNAIM0xCa1wqf21qzbTTCjl4FTHKW9KsJDOBrzv
tRJyirnP8fPJosfRNZB4rusXczZFZf1JsuQ3hxYGBENy5t66o/9a4EV33XXVekCLGl4+XbYvfgBi
eIw6fjbESY/R3O0X5kg3GazlP3sX/2b1p1RCT4cyLifEX6vvNT12pausPhYKiWRb50e3gWEWALrf
OR3jVQ3DSDeh9+TxHjhUSQo8VB6TtsH7nA5hbNf5XaI6++TMqwJwjIAQ4uUyvdOopuQWWuYOYdJz
FiIO5WwRc6rhTNj3/9jF/uvb9N/io3n4x5Io//4//P5b0yJeFenwy2//Hn80d1+qD/k/67/6P3/r
7//+W/7RPz/o7svw5d9+s6+Jw8yP6qOfrx9SlcPPT8enX//m/+8f/uXj50d5ntuPv/3x5Ts/OSDC
TCt/G/745x+tM6ksnGtt57/+9TP884/Xb+Fvf9w1/ZD+ZfulbwjefvnNP/34Ioe//WEE3l8ZYvTp
mvjUhbhv8/rqj59/FLp/JTlC08C0XJ/JKYe9o14/7N/+cPy/EsOk0eOxp5DL9PlXslE//8j5K3+V
Zgd3XM+0Is/5439/kf/2KvzfV+UvtaoemqweJB+Yqjw71L/uYMy68XARD+LEapGfcv59BwuKqav6
UubHjARl7E/tJy+ck9gEqV+3tnrMnQDTTa7PdWWVsTkIi4Km6Vz5rO2mqBZ19tA4E7H0r63RRYha
bbjbi1HfQIOma7243gO1zlC044MP0FCQtH5q4BijD9fVjVRt++r0txH+7CIzl3cK+TWcSN3d2UPd
XgBYMjmYA0YcMit4RNoQMeqWVE9BoXaFQHvOLZF11DbmA/Mo9sXjXoElFhwoUvRkZ6dYfVuSpQBJ
5PRtiIzbNLQMvnKqHm7tE/ebEmp01qzfzL7f4eiYPmewCIxu8PYtJ/Y4r/yG+CZDiF0ajCenbDiL
C4WF/WfwaG4JYS/DJ0kmBrDNAAQnpIDjm1b6qRbUgbwyLqul4tLb3M3L45yk7mkMuy9RwFQMM1yx
1U3locq88Cb3lzTulXHQet9izrxznOw1IlG7D3yGUQHY3kTVzRgW80VyBkz4Yb2QnWYZ9mH+RdgK
fLr4hjf2O259H4YOMcLz6UzJTlYsHRog2MabbtzhLk6ptOmrIhC+D+wnGufbTLgVPlMLvIMrG+hO
N1g6oxe4E49m5NUPQk1viabLVk0l5KVqBRn3TAFEiFYBHUoN3SSyKINMo/XgTuO17kfrrlLMcfhV
mcbQXhYSBkYIm42Uwn5oDGTSPRezeQjtswwyHNkuky2JYoYjW+oHpsLJ1ncWADv3O++j7ljklXsM
Zt+8z6Kk3CW4YGRhJP0et/YUpvI+tCt7GwBbZ2NblzvPnujfDsBQeHEOXApiF07twY/MHlojmAuR
F8CkqrncGXmnjkNBLdJovfRiIRRppPm1Ncz5OIvOeTSNsxhh22GcA+ihIrwDfFBEmpmzH0wwsQ6k
Y7KrmNRHJwNUmqynUD8EFTJGzgPK2HAdxsdu5pTvvWMWN+36C9LRCz7S7JjiPbyYRclzj+Akks65
SormHETXpQzs2zCb7FuOo9VOcrTZZW7+VGTtIePJOocJcy86n88htN0HNFVbvwv9x8mZcbWlJLZ9
HAO043quc21d7iMzow7SUfVo3Xl6QH8Gpt4IgrMxwgNygc8xhB3s0sVQEMfnl3rGzozHqdwG0P/j
HCCgT1V3kyf5Etvr7Jcz+2gzIA1Zba42z3qq1YWq6VcUT1ALOiANHkqxOszLXYO/aRt2RrwEPQOG
y1UThOy6FqyeWVGzsdZvfyZhQTC/P04GMKCBkEE8rA9rmwwZIwy+u5MWoIp5LCCd6eLVBGT/EDX2
ky/AaCSOc2uL8CUlz0l9Kt1JzNWb0RfNW9VYcdDLeluzAt/y3nn1BpGxcjFWY5XLIyI5unJgBtnn
8gsXJgYADAdcZ92UO08leCUGulN5TotZmRTNGZ4PsbXiAjBdlom+aX0OChOMiCzrbnMnjQmdvLsQ
MnZN2ORns0NX+smIIJq6mbptbIpNc9+Hp0ihyDWd4ZyG2bzzoOnUUw0dxW2oGzOiIPU0ns0leguj
IYuXlRmSexX50YRwikvTLDSaz1kOrMYMDqpz2ltRDfWdH00Tc4E48sqgTW+YNaQsznUJGpUVgDH3
/C1JB3U/BL396Bbmvd0N9X2og8dlgbMIF1ywgFNx6KJkU4Vd8FWD3esa74SK7EVoPCBh1Yb7etdA
Hj7NMvE2yiqy0wiOZEcNPdpTdMniLE3pONlGfsxb46uXN/oJGcZ9U3rM75Hu9qkqbPOyb/bsQ9DG
euexntWrObPyWx9mkNr3LU//PjUz805GzNvXYYCcjnRpLCKYWUL17PcjvfRe2lu3C76ILIlenGRO
7tzegormEMJvE31UVE83Oq8gElYG8XTSjwd/yQ8VjbqHJWXmNCeOeh84xifUNReMBOpTE+ylTcNh
YwVQo618PJgDjdAsUhiObUXqrklvvJqhR8NcsmNVuPOlC4u3MrOeRDYZlxA04FiUxXM/f2vH5F6l
9jpvYbxVgbq0LaTWBUbLubA1cEhyVVscdsu+oqWCvq3r7+y0OjMywm/0/L6Y9TukCACclJsPigP6
SXg1iD8xg5fKhuwY8cTvhiTqHyNuKK7zXWA6fOlE5x0XUzxkIbUkVYT05efC3uo5u05m0cV1z391
Dg8MtHVFf3FntdF4cUnjH7OufktSD157UcE4K9JxO4Y4NScOwPGYtOoA/9mO/dQ+4uhpnlUJvK6W
+Dp8q4nuQ9rTJu3BQ9AHw9bDkngTde0A1pqjKp4qvQ+majmJ2tQ7goRIh+da3GmmBJF+ce+x8BJz
t/rEmOB0znLrYckqse1d37tSCnMFDlO/Id8+JHC8FAn8mJ263dklWEvd2T/sef5SqcJ6ma2LiT32
hVHjKwejL0sNvrybZQRkVn4SY5SCwzOVvFk6UNhFSBt21ogx9FsrkZo50c7v2mYro7a4tV0L0M66
kQRzfkpD2PhzDh7e7Xrz2FMxoqk2IJQkf4kOs2v3KSW6h6gsKZnbX+yOMGChTetUmp1zYxdOdsg7
dmqyxcwQyjo89oMyN70FAp1xM6RCIdu6srkLVQ1DzJCEmktvO/mpqaiSqGJGyFqGR97umzoBV1te
y2RJLt2U5PFgMSfYd4UFLRV+4TBGF6dr4lH3IEc93Z8D514o17zSvZhkKy6ulZ2Z42pObTE4wAiN
yzgly4FRCS7KspWPmGVQVSXJmuhSuHSq9VYk/ZuxTs9+B20gb8k0MD7/0S0dpwKA6VsFcJsJoX3L
Pe4qaM8M0vCeewsu4uCb29rqTHT3IjaCZrip8nfkAvUpHObvvek1+zpCL5Uy6ZtmYX47LUgRiNW1
fD24jyipwj8bwzKJeZ03YyGqd03H5mCbyxZfRAgl0jbvMmp5DO3SLEIkZwK/ks4eywMRAQZRu0bJ
vTOsI1/UG7ZLCPiqCdX96CsOjzmkCsBLx0QTUJM9Hl6oNeGmH+30xveaD4Ui/QAF/+BTj9pI161P
kpvpg2MYrxoZw8XtnobAaJ6Yo1+PEYXZ0N2wrnlVWwezgxWuC1W/jd2eDKaYjOXB8opvQc6xw4V4
1DHIcRtyLty1ou3jdAGvFkSfa+9qpK6+dxP3CwORKq6WoxmuQDIrl4+WzXTVMND3L8tDx+XnxqQC
RC/nUo7zD4Zi0pshEcGmFgubAmAJUKAD9bW6Ki6D1e5Ulsz72mqZm+zz4aHiqDW5WuxFrhBXLNVN
xU8R4TdRD9cV5TF1EB+bgBY2tIisA4W/l8qWcmMUi3msGm/Z2kEBAW40hwvUCGKTlKTdshHHOZw/
ucRKYsdOnkH5Z7TszQw9q75PObtt6n451a1iQnngPT/wFfk2LHB1tpOwfwu6lo+wa8e8u2/deu8I
/RjZGezz9kw6uCEe7ya7iMziGR9ds56wu9zHHKPVsuup7G4Sf5yulQu4eE20Kq89hWPF3tku17Vp
YWbpfNtkNEjEND006EcQ4lonObnOyZiiPWFu0H0Gh/BeN3I/yoLsLG1ybHR47w0nuylqYKAZTq9N
OgTu3RCOit3OX2JuXUDQDIcZxdQIDjKk+5SvO4osxteqzzEorYchvt5N2zAqOQ7tk8wUDLtE2fcL
yNoEIdRNsPawVNniVbTbp2BKBPK9LD9QLH4sKje/5c/PNPKYiylQbBmFXUEAXfq9pUcqDO7cbX8e
ynSgp5s8hWiIwYcc75BHF1NX70w/M8Zr1FRjVN6dxtqsdwG+yxuPOA0SO38fBXO7D/1u3kf0u45E
UynUjMU+79BBZ1PpPfVO2O18JASg6VkPPfRGNp07fYWuYd31EKt+/mE20k+wdLtZqnaO64Sp7cir
riIyeO+yHKe+iUhKkNydRyIkHYftg/JqANf2OpaxRCfD4eCrMs7UBox5MjvNcap4KjvDzeLUsY/B
EN4S5dJbPjLkT3Pch3NY7xv1PtqcsDzuARuII/vcnX4EYRvuaEyQmBiKb8x18YZ06NcHLeVULCDG
lgkY2MHSWTAq9xmgLfTLbPcYk4zqXEbjyRZQBKlH2HdNayH1a7o0OTqGzSOQQuErRf6WF1i2Ehki
s16XAV66vSxfcr8DcL/YHojIsD8NXQF0FMHoQCcJZQlkTtsWd3Ta62errd9otJ0zZqKPggPjzp5Y
65N5SrErTU+V6Y9xM5iQRBNn5HLFTjdxYTHLNjhWKnteJEXprAAlSEWO8YFoCnfBEz5chY1vYRUt
VMUG7kMu9JMey58xxmU+v+Kose4Sws/bUiZw5tfHsrebjaWd8VwVxW07t694lH0ePxBfYe1kl7ae
P8sKQuvozs0lx710CCVYf72QC+uy4o3xfHczRsApC7XIwxj6t55t1GdPN7xRkiY4lH4uCHYWdDfc
7mR13ncr7EcmieuEyWMmx+usNI6TSDT7qnR289jQeZI4ubhwZ+GM5GGonuYZfqEeLeBCub0fkdzt
UzF+g6rDy11GG6+DTjRw+SQyQnMrqroQGwwGXVPzVssqYod6NsSh7wJz1xY1PPUCk3OTVs5hRh1M
IxkeraR35FpRussCMzgWLeOyhYWQ1sqaW8N1mGnntOJmBO4tF0PnRnrfMiwLidnR39PCjpl/hFIV
RxZ88LRYmyKs24cEmzIWvG9yOTEOnh0XOUW3IJfI29V1dNslxqmdCnnsp9zZqcCZrpY9+byGs77M
reRaPrAIt6huantJblGyvXNz5S+g4USSNryGpFVOre0ND33zUGc6Zhcf7hP2o9hdlVRdy8+FolWs
nB14Q0jqmrGVwee9yFB7eTD7AmWymJA+yuUjzEH0TR3226nlEpbP4Q1CQevZF77DK7KUUNCojxfc
Tdk96mua9Ce6a7DMy5By+iDS2A8L2NiVPKEtnBrm9m0dlKesRoi4DWrIx1YgQefPCyY3YjCoEaos
rpI8i4kATZzUwVDOXk10c2jBSUy7oUqTl9SSsTLb4iAwSO8sh9NOUwP7ipYbGnA0a/A2ciMYYhWV
a4FfmIR0FmhBM5Vnn6z51lq3wKm3zZskyj/5/TDdtJTcRyIpy9w/zNUwXyrs4QuJxWeaKpUEnkxM
xLvl3hHnQx0+DJMJA9pY6zkvxcShy/RD/6RE0nAmqlhUU2CtUV4gsyd9ijNyy3aJuIlxs30jEV5k
vT0e8R2dqzrVJ2MJH61KWg8NEhWpuLDq5qG1qoMlh2jfLJW3M9gOTvDYtr1yL7TUgP3WANYr5Kb/
QLcEJNB5G2en2bpVXIdvs0K/lYMhXzomvIyx/jowU//EtM1bksOlFkn6/nPHyktUAJIIqmV19aFZ
jE8jhZjF8vuntGB9cXrntrAXpk/gGMQscvaJZYUj+6MjaOalDhX3GT+9E/G99fMAyKqKq2y077Xp
6m0jExE3POTIdsy0O/sY1mCbWM/LXGy4iJjHyOChZq+mccp3OxmOya3ZzU5RrofYSQPmEeY4mDjv
CW3NR50M3sYVHOe6nHZ6YYkf/hLMD2XpH9G6yuvEEdCeMXGp9nO+jtUMwMVrpxCHcCqpTbmAmur8
R+725q3HPCBK8W5DX9Q+5RYu52iyKWJIM73z926kwlM3AZDxkZQkXVyl2jhJEnkX1N810bloOIip
Q7XaNMaxC9UTUSq+/r5At1z1R2JQdTymNG8JJQM+ntPsttQe0wp4kDaoqOYtzBP3q6JL0Lmn1tPy
zcL04cLuGTas5PduNaXHMk844uM0Yzw4ujWb7+E0xNOENaeXTE0iBvwMdmCIQ+ozaDkpBQh2twdZ
WVdzKYglK24znGz0Q/ceugt5K6cHpe3UZzdJmpuqMrxrmqa7XJqv6Tg478J4SxJDQaf3zuS4khMT
GuKShyWeQdxSvnRPFHKhMuUhop6MdZ5d3NgZhkExpjIfjZyRKDzE4522xlNeaqq5Tlg81Qrpz1LD
+vLaaT8mPLPNWqx1tLx6WU8xE0MbZ9o0ADiPPaBxaxYLE3h+8Tj5DMfmnv/NdlJ9Rnpb37tuQzVS
PyPcDO5djcQv8G4i9mXb0rA65AT03kfHEkQudBIf9OhYTTmyuDCh3ogrsqoDPkle4pEhcLgVupi2
hhDGESub2JCtRWpbJABqR51s7AHgjNeilflZsRgXVW/gBNINzxr8JyWdeWRe1aHr+wIJM/7qgLf6
0lArR5/8gLLxSnuKlLbv3qlJjS8EzklOJStpNfw2ek30VORW9NS6VAgmahOh+6B9Y95alhGtJeec
rKN/wrXKLEKYdE8pMBKDw92tFsWrJPlwZrnEB0id4ZH6yLaZQKvqZapOE2c9yvq0oprZOdaFxu1m
OufZmkGyOETfsg5gvbY/M1JMvVAR8i2H7NUP2iOwvJfO+zaOi14rHLQRTfOHj7CdkiXlj1Bwck6n
6ERavDs3LUJwX3OwlXX5mE8NYPUhYHCIiYJydu846oiTMFfVQprmm3RsJIYkA/A8IwnbpLP902jY
0VYp6+wJxvSGqAcJNOY9ZJBNHwY15yP2CnrDxVbWEjNT5m91a7DnzNbDVDnVITTqL6Fhr4JOEWd2
c2bHIcWP5pwiQ4jNFWvcEXvjtijZj3yfooIINFnz4C4wEciO/XZSpgPPnbJxUV4NJEJOgc7MWn8x
v08ZpcGqmI92MLbnIfOeTEoohyFJ3o1uMvZuwzKp8FRxuF/I0FBxNfhLRp2b51Clx5lhpG3faWYT
RvOeE4hz0G6vzoEk9h4qo0edYjRHT3V7f2D7CqRKNxHVq02Wo0pbfHWvBKfqKQ0PHihEykaIaZ1G
n5UQ+jyRGA/5sVG7Bdwf9OkD1wpkpp4ROxXWIgES1Mz9O6n8ItZL9+gmNhfeEruXUYlm//PrLEaA
+CBHuWOXQ7k1oRgaUUPjurnNXTKaE9gfUijTkSM1i2tje1srY9ZImAjevw0s2mdfzt05nxcdV3Nx
6jrEuT9/ERzXyS6Zp7mjOKg1IGhEa2M7QJ8ei1d6x9/bpslYi8RNJf3hXGdcHR2v/BE0atkroSTX
4jCgToNcnal5OOlzEOup+wZ2ml0UgLdR3OR99HlJ3n46ZO0lcI+AfMkvBvIcrL+IAj400x32zqnr
9mwaIUKLCs6Quz4iP3+h5DtsIvovO4PU9Nn1miJO1HhT2Hl/RiKo902qvw5pRHzaLp4CzkFbjnty
TRrTl3CbE/PDBFwrzaVh5EYIie6g6+JaEw5iOhjjk2So01c+ENm0OYw87+elqm7mcHJijrrOJHh4
533BJWsz2YXeZwsnDKOOvoqu/N64Szy0wfOSlx8wYQ8moFeaNzQy2CV9npUTejgJiUykBzs1XxIz
GM+2ixVtHud38vbjBlQ1p8AylpPxANrHOs2tZiYC4OA2hcI/m5Mihz4RY5p5ITrEXs7i7pRpShrp
rjqH0wNPLltg490qo6vPvptXpNuSS6NVurXydompT/DwCPEyuqP9qVmYfkyL4OixCIAMC9SBoCdO
hHb+FNHH3/3skSyy6S/kzPlcdzcIw807IyTfGTbDLsfCt/ECaZxba5UeTPbBNALnbNbzi60nfw+j
Gu1FCHG7DkVcGJo1G7rY2+zbKbfHMxxld+cUVLmpWM0ooWmfcJfxw62bRsOa7BZ7slXVHjmhA3WG
YJLqzsxbdOdZtv2Bq+b1H8+lPQ2soA6yBdf/5GbjbT8Hz0CTvOEFkeeV9GayWVT3BTKApnIRqU1d
+/dICr3tooofkznv3GiYdyAqWYUBQ0DRDU+UhQ0G5AcG93G009dxnWNbB/bZ4B+nNpEqV/Ia++AE
1s2YSHvDoYiHklFqaogHX3Fv/8YxJfJB+ktp7TLDvdGle6XiuC0VQHHDjb6EdvtukqLha7qMBQdg
/2mSD4uY3hn/YSkIWi44enwz6vZVfgvTu8ry1d5IbsxV5z6q9VJtf+pN+QQOjzFyyjLzeG1Dtavs
aZeyJWB9JXmssGyt071dFX0q+nQPG/hTyl89B6m1105eHL0oa9l+W33Ui7Gy6EXXOSe6G+pcpTY/
Yh9YzUYqOkKKE+9Chazr4rSmok2TeesPGfj1Gz1wHeysGffh3DBmPFlbm05StfPsKtpxYUW3UxzS
RTBmjt2a6ru4FjYSUlVbQMtkcecaG3thC5+zJ0H5ieOLcAlbjhvh6GWXYn/fNEuEk803zXMAS6Gd
maCWavqeezQAUXyl6G9WdyktU7571L4toelTv7jHtPeiGHT8zvIHfXTmcstAhnu01rWnJLXEILB7
Vl07UUWzjWNgoKqxy4OfR/Vx1OzbbddxTXKi71WK+doWC2fmytZc8il9UR/YGuRsYAlEt5kfvHEg
Zhoi6e5DFoyzQqPKCduzjqIXZpxZjmRCYv5MZ4IrRg76w5sF743EzBFxKLGXDYK2sdLuOWq7CqWQ
eTMmwH84T1LDU2ZMlum8eGlyrjqO1VOAYsGfptfKikY4XPNLu/6zREg2vI5XB+QwJwSUF2Vyb7L+
/Nzufv7Srmu7m+X1PvfCh85ML5Od8v0ljdz0btudpVM+dZ7HEps4HIib1NqNrtiz1nXcVWzuheUI
wWMLsNk9dwk/91QsvLXr6p7UAhy+hEMfsKU70+RDROKMufO+HZYi9gve6AXD1qFuYaPQRxvqnkvz
ukuvX/nP/9PllzHDBR/ICYVFY7zRwGy2Zl29TI9OXW59frBtKxkg4eDbcpyhPIsHwq4lfmDcje6I
hTO4sl/pPeNb16jJ3QOX0uXsmYomgGUxg1YFt9FkTdsxH1/toPqihD9tSakuWwM0AXc8MuZW5KDE
4nTi7SOH5dmpaaoRHd8ZHE/PRWOF5yQY61PPSLzLfHKsLP3ieewZLOeI7JKCenxUAL4vgaZXbYc3
JAwxZ5YM1pRRwtZV4hlKjTE6A4j50bneyfWoY06LE//ctylgqZMhYbUYz25GGHF9UkInuQjhAyxy
r5IcThzIINm2Q7FQLaOLEIzzvZLlFCf5YTJ9mpM4Dlyne5nHXPB493fkGi8OFaGLa6b72endq9NX
HR0JjHyVP0HCqgaCAPpZjJr5y46pCc6godf3+yrCWORm9Q9gIFQT8Bsy+OHhHy9fQ95JnWqZJBjn
W+22x+G1MJV9WuQcbGvt8MqJsd675ofUHacnWOZbVrokzkaKeTphOIEr4KYIZX9PRbRPMq4sMjwm
NrONuAims1ZTXJYMSAVrYc4JGnEonrsVKlin6SPrBErIkjKGR2c7pLLdWqyM6OJPCJuTvUR1lmNE
3lC8JRlUmaDt8M72TpfEXiFL4K0obKnYuUxzGwdVeebJDOWhFpJyQRV+zsqwOKGqBuc63wNWlJc+
C6kmkLhRmb4fEMtuOZiUvfqS5PVXk5d444foAUEtgOvp6T/rsXuvffsdW3jpDN7FbIFPm/nXGjr1
TTNjewepp0+Thw2QC7vc1tysGWNPt8Z4bWx94sZjsUtu8shEI5Q59p79sd5FxWSwGQTjjpPzSwSZ
E3v3d9MyjtKycZi1ZGG6clsDr33IcWbvgDj3sVVhRBEgRAMatkc5q2MxJvgzvI8ESB2dNnHyuEtu
e5+AftT86GElvEU15RVZnWyZYqOMu6gU4PdJ/mm3dg+L431ErQRqh2phQ/KU6j0jKOTuN6C2w+2Y
tSeHzPyeb0AcTOiqW9cD0hvWRLeDoNgOUYCIY4IUn7j+Cw/BOlED4Fe2NvcjggEi33lrZz6JqvtM
l+JoD1dzJLpj4IWZi4wDnit4U21rU3xxOLCu7ZRvflREO5Pf6DzYLJmY43JAqjAmZHUZqvEPhtC8
wasTVEhNh4gRm2TWgkrTE5J3cSKCNW9JMsg7lY8PIpCHlgBwFVnfKd97D6FixibpbocFE88oWiPW
GeU6BXOGltq9xQXbq5hzlkLELFD5MWwAKXKVfqvUaQUEJL2mNuFMeZxFEZkks2njxKvjhMIQqxWn
FGwrJX5rRviTKBj3wTJfGAtaLdwIk/oeLY9Lagv7xivM7GbX9Kt0MvSX7eAFw9F2go/xdmEMifpf
XyXMCrmo2hs/p1m+7BDE0EA7JLn7bvfPTuD0/4u7M9tuG8m27RehBpoINK8kwVZs1Ft+wbAtG32P
QPf1Z4KZNzMrq0bVPa/nBYOUJVkkgcCOvdea66AGNArxmIBwd0aUP6g/fH3hYho0uUoYynZaPCKu
cLdOmjUMlJEw5O4+FRq3oxRkCiQxT5I+yFSGbbxi6NhNA/PGgXFXIU6jvuzWUOiU8S5xsvBk6+UX
Z7Q3uY1/gVXQqXsGJHGCVp0xLj0LFg1NMGxq0/y7NzTTSl/+MElwPVnG04NZBGIft8StxJH5SWyG
XesnTY4EMEbpS1bVxmkqCRuqNfZ3fYpbm2QDjdscgusNcrBmRVj3OkmaJfisfmKXx01az+p1Fc++
IaZNFgNFwzKjbxsC1qVGVGI+FOt4zh9zGgUbK+6/O418nrumh02kNlWVHIIrUJycpiljI/qO68xT
B70h+UuMzbFsTdBYmFw6VXgoZQDcBAPTQ0kUlSAJZ0x570DpP2lN6K0jzo4qlUcGo9m6DgjeFRp8
DqM4yFGv1ugsIYM5UN7D1vjB6Nda4xCzNm2CB2U2x5ueJPlmfGKH0xyxlxEHacZb4c5f65hw8zKo
O5pe4xe7PIdeizW7ItB4INbXHRx9i1IeT33ZfyD+yZcZXYAR3DsxCNZ2WQMzlB/ZZu741BS4/cqY
wJB2+S2DrYttDVOtFqicujJzaAUdEgtHOJL/W5J13pH5jb0RwfSr1KNxbxX22XIJLGYLgcI6xSlu
Yk1005Lg2DC6pkO9CoJO7BXyvDzrH8LCNVaW6Ikj4Wyt6mrY6FrJoJm5xSacuf/SSFlVJLSGWvjR
mI9FV8yvS0wSZ5QYKK0H0zS2cQIovMUzTndSp9frDER36d7DktK+YSY++jlu+b6wv+BpVGu3hbis
j/CREzb30ozWY0sojJ4vZ0NL8mGcmWtJFmUzdLOv68mLso13eEPbnJyhVYBM1DXKiGvuNUOHuEWi
wTad8wMRmdU+WpEbnRhTnQeEh+BZ7XgLWQqDevAeeWWwUZ2zTcIxPtmiOaa5JBOHLn7X2ghjFPb+
hPp/1prNbDAxyqeBdCERpT66rFsNMStwRjI5DU4bVzTE+KU16XV5DKVtAGRWTR/JZVTih5VxuU5V
8Vp1NVPe3vsKMcvcRh6pYlE2IYMzljYkiNOZrUUBNmC1qMF6wEGxOkJu8qv6hLmc0SP3ZY9RGPV8
/BZIO6HwgO+RhfQ5ddkdh2K5EkdqaNa+iFHwUqHXuuq7U2W/wvAg+Wmp3J2lur4ffnvqsHGyJ2Fv
ZFyVR22qU5ocWI3znDBNa2ks3A/GH4/+f7+WJ8ydOzaes5eJDUS94hiUfXHsE2It9ZF95gS7Z+s2
7rPOljAtgwm1UbcLmnQ4QoEYjvdH0R+P7k//3dfu3/LnT/y7bxGCiHO6PWrTCiNlpalJF26b6BoB
1PdDYx7XeomhfZqCeaO1tGeimURvYMhiEJ+hCptrnMSDH9ipsxI1Ya0uOOTK1outQI68tvku0SMz
7Sz4GqSKJUZ1dM2ehiBReHjl6RYOPTHiJeVaW5vbcaImUV40XgeNaMIoXxLPJqJfzI5JJW0Oyah2
JVR8gna/ArSotuhY1mre02wLvn41UsM7i+wXayZQDJ1lTrUTnMCaxFGCfFam8S1MLMzxQUuyMN4c
zUhYJSFTDuwJab4bxzIwP1yWjkNgb4rR+lqZwW0KAwLZ2cIvQ2xNDd/NyjZOQUyAIdFjBsyeTTYN
5GBE18ZLLHqGFuLHHkWRif3fXCpKO9DeVP5Lb738eTA+OgNG0xBHm1kPXsOa0JqUVCmr7apjmaag
9sgTIwXFFCQb7tJKiW0wsLMfxvJznhJiFCZug3r7pk2YaUjkICLYzS6UC77LjmgVGU7qx4Z6ysEK
9NoTKiJrw4t6HQg9YpcOZMMAKGaa8Y+WBgVJn/G4Hb0+xzXpvhRaBFkQf9oGLkpH2Gp/teb8w1XD
85hTOOgypuLJvQxND7A5EYYnF3TZDvy5PGLgkMdeufIoSvclAxNHzcuObszHbmkXjRtnnNzt2DSX
TCntWHuOgsRiDwyGP2vJhdvV/MKytbRjOSY0sh5DOrC10zWncryazKpXLJqq8TNuNJs4T6PVRIoV
5vP8cZ6Af8N6Y7xu9pumJydMM0bnaOc1WJcpr/1WFuKQMG5JY9qphM/tUlZB/jp66Xk+7byGtE5i
EA5u5GHU90q/S/OBsDP2eH1ZpcwPlpBewHu+V/JeGCHRJMKZ39ko4sn2DD/0hmhfBc2xqlI036Ox
v79+o7mCMKCFMuoXpuUATiabnXf+7qTpTY7WLRnQvUVvIkAF5IIQQ5ZAY5mm9JNKqHdM2k/3X+TJ
B8vmNWkDLefI1rYdPYM+auw9ug0CuGd6sfh7QtR8bnDsNHOXjx7BhFGPo2mSO0vqE0Mrk6l6eUpj
yXJ2SYrkWOaK/7enp08KZYgHXJPB0QHlSmMxC9G4svtPPUwvPeRz9oLCaVGnYh6cKsq3LCWROz67
0njvRlmsLS/41lbGg5XYuy5zPuYi+zI2WAJjIDjOEHxYASQtDDHquYejr886ibwRmA7JyExYAskz
PLtWBV+MWulbB7j9uo6nj7SqJib+9KP6REv9IAn4YPVIfy5l/VPPnV0TpcmTQsiw0mvQ/EO2G1IR
PxURky01Z28ORumzllGvs33wHSZSjKbd5JqnyV7XgmirlSI6J53tHcYi1ndeTtdlEA/l6Gl7FTdM
HBuPllAt0XhHV0MZbGe+2WaWPhTztwJ90VQ7TyOtnJCJY4WoY9tO0WO27KIGB1e+OaNbcJk8MHfE
DpQNL25GnyNTibNul6lDWXnfE9wHqLlU4RtuNh3N5fTrJK16r+VtD4sZ+F2rTpFZUd+TdbfWqUjX
2JnjXVC0lyi0mVtVyXtS4T31hqSAw0Anf3Y67mL5FM6sfibrn2Hn6yREB6xspg7T6GeYV9bz5MG5
TGTI8s9dNuoxGXvxeLTUOPx28CpCZweTvkEVN+fC6HuSQ+2LayEKysiNzObkGHSmzhiheuwNeeiW
gcb9oCoEKlLXyKB1g7eR6McVvoOKsIVY+VY/fuYQ69auh9SZPLATJVOZLneQlDBSM3wpcgpFnBMD
RCVGLbYCfSmWw1z2tAhJQWTNj4ujYcZvc8X35m3PXc021ckkRnrOm08zTguaq/wMCgA2VsuaZuvm
L3zBHT5o8SYakuQ5NWAdWsw8++bsom/6ILRsYt/R+kUwvjfLBLt0webqQ/qJXCo69G6lX/sW9bsD
OykLY+0NvWI+B5AazYHYZk1AT3FSUEmt3XLXHJkD6Em5rtyCHNJARadZ+zXRr2cnIU52G9tXr2Ok
XcxG89Ot/GKdyT5ci8HgrmJ9GRSDYl1HjCUHN77Cf3igf57tUGSQ1i7UOeevb7yifAoc+X1sredQ
RPOHVpYnzxnGn7kVn73bIOfoo8mZac+ajJngVKiT3aTdMLV7w8u4TmY5bPuEDv6EZQBSoLv2zCr+
Yirvwxpk8zm17w5JA1mh38JO2OyWBrkRhfUrcBCjJiW+yaRxEz/oTfaGBYItCy/KxojCiJ538DOd
BTpq0nijCRlgWM7FeXKQiDbG7BH2iATcKxv3qwE9uWpvnS6f7DpWG9mE6aF13a2b16/0qBhcZYtb
IJ+3KOO+yeQmxjh6KRqDNnosNzFDfa4MVjbyTb6ZkGBOANpzADyW2lJlVwcZIipJy/K5RCNXBXqL
vriFpG7XTwOyUeFZ/Q+3c0FXMO99qaLqmFDZYth9sifVEac2+/VkFMckNgK0Agi7proKccAYmKL4
HO3IqQ6hSw/WnH56VvZQhMmuTAfxy6yjgwvkEl53aW9jYAlrT1nyqlzDOLAUqp1AYfGM54t9Lp6m
nzLcG7NW7XHYyo0TzuoURhLHjDJujUSqTSbPYXRs+8FU5W4iM+XcR9Z8U7aKdqkZ0QKm3XZ2bf2x
Qy6NfLktzvBUma4mNFP7RoerlinjozXneBunpnN0ljHF/ZCzJzym70PUVeciTapz3sS271Z0V397
SiN/13aC4C9qlUnMw83toi/RhMcrxzzNgmo+AWyVG8vr0VPVceVnWr3YRDxtnUbdOtCkw3o3poSy
dNhMA7s7dE77xXHm9CGUy3te0bkRqSEe6lR7lcr0fPoAhd9FvwwHEKFlT2+Mg3r2qDN6SIFaWjIO
VvA/+HhQObZVisg1m49tJINLjx7AyoZjHE3pzX0e7BQJEcEFa7dUCCS8MVs3heG3A3JMzBuUxKag
l1RhmilZjPdkV7q+G2j/LVFB/h10i2GQLCIXEiWpGpgH/2Z5V1GQxZDDkj35q5h45tY8951+jM3O
e+Tt2ip6U8dUWEUHRqnxbTG13MWZ/M+Q2igNQsTs2RRnKFqStx6uGff5zDzGaaztka/kJOPYpKwM
lfW7FcrKInNdNk4GDrzd26ANjhMlPIqBzH4hO6XF+wFc1ErR4ZeGSWi6oc8+/aRob1bBR1ZYw7n1
6uRgKutaBTOJbn8c3Lxo4Qaql9ComWsJ6qQeBZw+OTYgftVWfqUbT8rxgv+CQxB/R5LxNrqWwbxL
OK7FW/k3WtEQYYiYzS7cd4PzSU6i8YGpGu6BReAlphubDkcff5m/VFOL5gf+9oY2vvWE2pH84ywr
D0pk1hPz1/bqiHmLZgEDi8ixv9DsfubCxYyjnBd9ApyXAh9EXxLexjSxN7z3rV/a9o/MaNoj4uDo
0cSGiOQi+komMJqicc7fjHgsNqIUNE4FMC7kn8HFMdTBHaf6hCT01pn49ERbHzrmztRnrfHmCubn
f7HV/u5Y/WeH6r/6U2FrUgKC+7b/FVRTWCooI3QBe2USOF7kvW8H7a4aSl5uYk6UkhIYfVN3p15H
yhr124RzYDdYCj6AmC5B4ekPUHt9Z8pIqVwMbAk4s70MpefnzBvXn7KCzub69ThPr/kYX0Y9ByyG
4XqjBfkHzu7+WRvECQ3Pf35t/L//9sXZCzwUufC/pE4WEy7Wop+Rvdsk+yIvpX0KctCKv0JqwwIZ
ljWXEh8E0yuI3nULlVmLte9uTYx4X1IEN1m1F4nMSLpm2Mr8tF9hmdJfG08OG6fJaXVzWq3auUS8
wsT2GlpO9pdHqYwuAO26y6QSounNtPvRs0Ta+lS8k9vQbN0d4p/xiCvXuMxlW2zCUHc+gio/5IJp
XDHqb3qXfMRmH79S3agdqdDuXjjKfMoQgq/QIiHEHCYbibr2TtfHfsYqQfhdEgu/Yc+xLkuYkDVz
k/2U2Qfb2nDlGCczujUuoVl1aLjP3PSOSMvVeqiz6KHy7OjCZpYFIcBL2SRjcGrr4r1v7f5nz7Ar
EN3XUk1L9gNSUFM+dT06htSB7GbITjxX9PJ3VT4WR5cN9UYzMJLmNXI+R/X2FyieV6OZ5U+W1j3d
z+Bk2yOG2jgIVp1yw5ckECThGNK+YLPDcaHle0yXMfcJepDRlvt2s501LCrDtp2r9gPbG8Lx9sC1
i3938LoHE7hCIXpuR0NTfSGi2Vt5iBTQYoljEsl831nNtINzou37xAQhWnaWn1FmREFpfPzns9D6
15VIOg50BcjRug5lZ3GI/4VhwoAn1iw8uXuPhuleR7ps0do8O/171pu32AnI9g4b26eZSOalkQLF
ilOCgUXMjt8dOr9ZZo6xbn7PJX1ewexu5+jMyXWSVPt8mjazh73DbHEKqEVVP3fuyoEZtM4nepBt
4/pWCe+nC6IPhG2INuiOrkU+n/WO78zcAVIYs8r/8rKX+xRToz9Sp5EWSh3XGyg8B/rW3ykjmqy1
WZlOtJ+d8gqHxbyaU0z4RabFl1CqU16Y+b4Ii5fS9JDJA7R/YUdz1QbFBrNp1a2F4ap6h/yuSYZn
LcjspVlpIZPBs1z1qL/DvEc5uAgh5/GbgftvZUGk6cMkeeUiqjYeM7G0aS+2FR3NUu5pR6fbDCLY
qnFqucnMnDR0uWuZf21mxln/5S3gBf+b98AWRAzg96D7+Hd8stPrFY5gGBa9WcGIzUL3rBqLeZn5
xXa67nEO7ehYh/EPR6DdEHH1PsRwO2GDbhfOph/mXvWRpdeuN56zKUXFnJvWS+6EhJsXhPhwEznJ
uunfvfgjQKZw64f+O8nJ+t6sJ3xumtDfrMSBhWNzpbUJfpWpvHZWgHyfMXZUZm8Fg7frHDfvWtiB
rQrS5NhqjXr2nGMQFNWLoiO0qfOx2itV3rJKH64NI+SHMZy+unrbIzPNt201oQ6X9ls7JfLakR5z
Zb38kolY39imwWkKeuIJ/ZD1AGvgYtZKsjXMsYcM2lnhKlrPoZB+TALqtWVUs+kmExg/2hLW7EOb
seXvdYKKJKSmp0oaT66qypOqmyfL6tyHEUHUU85msPJmFMfoJXfMWk9aCY7T6KDVukrippjdnQJ/
2kHjPc6DHrPkuY/SIMdes4lPirpQ+IOGIBWbYliRJl85lftgylZDtIT8ZURatqX/8elMnu7jpk5X
WMCK9aCy4JblxpWOQ7ZL+qzxKxclcVuEjR+zffd1I683o+sgvjO0dBubaXHTY7VHcop8L2ZfHsw0
u6URguGMhuSEprtd2RpNcxm5gW/Uhrkjh4Cl4I3iivovo6OnRRif2+/SqOh8zRNSrrn/0B2r3c0R
IhSckdR+kISQIEFS6BP2Dc0c/aoz84Zu82wg2boOOc1RgcPURZizIlaluTWZ8nzbkZY/TjRc4smA
o9QXaAEd1BZTrL/gMy8fs2iM14PNT0aBTa0+u28oxVaWw74Phan9kKuJAU8VaK//eWWBZfuvl5Vj
wrgyXGGIJdb+n1fUyNBoDPWOtmOaCuqS2RGw+CBYo+g2V9MsPns20U9FlQQbAroyv3JEcRwi42tf
OCH0BBp3WgJXooR/dWs1Mzooj9saFJoX6bnxvgFZsO2dwdhblv3eFfp6rKb8LEvZXrtJQ7pX94QZ
RVl38Qhh86RbssG7jVEakeM+xY8UpHgrSIQnpAHVb8BwHvpMsnP7rlvlXc/PhbRTRqfIuAtZ6dku
ET/0EorrgFX6LEXO2Lw0DCbD5TfG5nSqXcIIo6hC3c/5GEvDuZhZV68tO2630QAwaDKwbudT954P
pnMb0ti3cJstPj1AU8dcU+0PZ2oPsYf61tBupvmd9kW/10qm5WWynSkiLg4VLneSYdgDD0F/QsTr
wILsDz3/S2jakrlUMO8tO7x1RYLkhi0Yo7npAPdCbu4+eOmQDEtbLwuqeZ/TsVll9uC9YaM9pyRO
PmjisZjRXFF4W8dIetgBiTLfY5+PcCZ4FhlZUb6aCfe8pgWlOcKkB3SYa0OrKDYwejUEziHzKJ0T
2Tw60ZPuImpblBCIq9G7yJcE5w2dLzff9AFazCQt5z2pufUlRg8yg63wRYgZD5VkEib5Dy9FGOAl
5soA/HYyHbyK9zP2/yydR0j7P9J5rs1PbvP/ROX57Ud+p/KQE/APCHSeDhTfxiaxMJ1+p/IYpvgH
mDPJ7Qswpk4R9weVR9j/4ASy5RJyYbK8LOTH36k8wvgHLXh2JxTyggtf9/43VB7jtxijvxQnuhQk
mjjSZNsDEVy/bxz+UpOlrZrTQXnxrQi4iyHNKhaNs52xnHAZUCjTpCgVBhnyeWePJqFo0ld3BPKu
RwucXBRrz8gL/BX/7+AuMz0mvA+jLY1NRns/XpSF90NjYfOtS+4NjmQkKZfR44j8d2uM2pndsUnr
kEPpqIR2ZWIiHG18r2/qg20gcekiVhOC/WzwQbPLRRJhX017EDZI2ffK6k+BJX4kmRbcaqT/287y
3hYMyGpJzbAD52Z7myYcppuq6/gxdfMDU++LMbrc3FqWNZU2h6K3vscUI9xdtFMoBlza6EK3Neg7
bklgto/NohG+P7p3W21zfKuGRbVc2lerL6qdzOQl7fX0pEW07vu2/QzG4IceWQxbMneiy03IR5zb
A2GpI5OtHvV/E6htYQzyVC0Hrx8txqzfhjxsTnUQ6psG3vA65NVoCVIDBrPWcmiRW//29P4IJebL
mHYpHxmfQRHa2r5zxhXTuBC+EdKymT7mqmCIXwxG/ttroGSzsbCKVYcfdF7fX5zO/4YEpsr8fuhi
n9yvF0SumHR15kKTuRC2XXNlNil8fxVJtNTmNRbNhl3FNjUaTAbaZK50xJ+bvI2wZvU6twmACqgP
NMgBi14i7uxDGLjtrmCqgPCtKyuQJ7ZJaBRxQMFsmRsnheOch1jq89DZIfw2DoQB/+Wt/9sn8een
U8ap8Cneflmi2OlQ/vfGEqNguGOFghFN7v2Atbzx3VIC/CjxSqsBRT1qvp2qZXO0l4vh/ujPw7hI
0c2Mka2Y5Nbivz/eD/cX9LenKMnqYzMHjDFNw1tF0IjndboIl397iPrnNuCfwjRtfoilwpth4R7v
j/58aixfm51G7N08W98/+HKR+Nwf/Xm4nwz3p/M01htDtj1qN67I+8XozIXHYHQZuN+/eD87mHF8
sXJwQu0yMri/dX8e/vwa1jX9QCk8THNxDJcLOZsnNmp/agDu/5LNQ7BxK6Z2d5lBumgN7oex7fhr
l+s8j0lwZY6GZl06UeybvaiOjZXki4cSD8pfnmfp1p66R9G2A8CXOMiPkVDjTNH3LUQBeez6UiAI
d0fU0N1M1IJBDb8c7k/vB9NLWnaTlbbKwdYaIB7pS1d9ke7DqkOgPzKOgrQ5Iyme0u64KJ4zthJT
sSvG7oS68R3oO7pA5jhOzKzWtayXCQDJduhMN4W8xB8FNDmOM9RDXGz3LxjLW34/WH88uj/1WnTf
zFd34PyL47T8gBm0jCeZG3KDQEpYGIe0C8uTnTPx1XQt9DWrnHndHHRNm45ePcTbWYxf4hyEBjTa
6CjmV97Z1ACfiH4Y0lO/aOkVTcuaVTuSIES68NQ44sVNFkvR8jfXy6cd5agBR9tEvLQsaPd/6OMk
r7+QMFsfpqG2jYsxJC/T1M1c0frC9ALAUaNCRofqq769JPP4vSPWc21pcAD0/iEOgfktdzpm68Fn
jP7+MNeVgQgGsH3QPGeuHhM/rN50UVOEDBYCY+9bXhmSKWv+SD/Xa7IjBucHMITZFlilxdiz2wPH
njdqSEjBmLJzhXtq547jx4ic3RjTjxD33AGZH7Ks3MUSW81sZ5dTYRyvFjFLa0PpH8FkEIrGbhNT
lLpgpwq3ZeKmR7MgDRi1LJ1dXt2qY7PjN9DWNoXZM2EuHrJqRldQ9vGDQDM7O5xNYX5WqN50fFGn
WGqbkRnrgay0M3S1Z7hgxnqQQbZiILsMEpXpT4r7m8RmVMsBedegjpVbAkcZo/bkpdMb6Cp0lgnS
IjcqPlM6CTg/1A9SkMRxrgzHt9wM6wxYqXXdPwauFvk0Cl6BY6W7KpmuWuJ2hxCW7ZZOqrGq0GOs
bS26WlZinZxW5ocidRE6WKsQUdGaWb/tywB6iqwSPGgCcwKWeK3xkAQWdb+WY1vvWpXma6sFgMJs
0tyEw7UM8atLUXdri5hl+OnoK8Y5oVgHfagshaAFsDZreIm/V1jW1rJA8rh5+nMyZtT23gSkh4SE
xh5e0OKZ/mwxwC8tB+FyZ211ppfA1vqNZ5hqbyZBta0rfunUZreOecSKD35kjplql3GK+OHwM6KN
d3EzLdug3VNwG/LXsepGP3USY2uU4mvJQGeLH4PY7bleRRjRbhPIM3bK+nZu8B9qjXbBQUYnf8A5
r/KeDbpEoTokTbuVQk10VjxA8Mo4k7pG4hp2eO4iev09s2ExzAZ/V2ypDGvSgIvQtd4Hdx2pU+mB
1J4L81BG/UbX4880jPDts2NYRQ4b/R4KxYQSo+d+vu9GLiAoNgufoNro8+BserSVB61AV2Nlnm+m
tkbA+vTpCFJvetPQMFGsWzF/GoV1c/Lgsaicc5rxniL5/Np57YfLsCwYvfNQskw5XLe4RJoj+RMX
cjXdvZk5e4pLDFIpVyemWYeYZPWANUK+zk6gESWBU1SG2sEuqtcU2pCS2hHgDBpAAact05OtSZ9o
MyDAZEwUvZW29yMzE24nOuBGV5faBRuKystkB0OPa9LIGXIOegY/G2mVmtQNjpbm98iDqQyGH+Hi
j0mzIAHzSvpMd2Bu8T60urmpNPEx2uxbQSPj0Hjt4gx9rSZ+pY0jH4vmpZmWVm0IuzDs0kPDJobZ
RGEeiSPiz02CfQvFZhXINKcdsW8Iyb2ZqffMH3qL41CtWxKIFngadoXwgF7/ZzJZX+YqNCHb6Q8W
Ecpo7JmghWTuxRG2V4PasodAveqQqSL+1UFYBQMGniw+6Vb9q2I4jkZSj7ZlZjMBNjS4u0g95tys
/aZxvuP5uSaaV2MnqM9xgLKs7CN7PabGQ6fGizW1BJcU6SPwmqdGz9in9t2LUBsL2QWW1uYUoTtp
lhFzKMvxMKTYeVOjnTlVYoluiiE0S3+4Cpb+fU3rbdWP7fuQzkhor3HJdBbHKOIhMRl7u80I5FEa
Ahbrm5RfrYmIgyZAnSgjJq46Vz1SRWKXEOsMDqWMLsIO/sD27lxVabZ1Zg2uFZtvVXyJwphKfBbx
Jossvst7j1wESCpu2T+AxKmiQe1VhY54TJ2NR5ywn2r1ZzF73YE3Ak5Mcq1wBHuV1tzmZRKrrSMn
gZ5nx2sbHPo21WIHwXM9roZynDZWFnrHfoxRBVRIA7hjnyYDn0ocKNxeZbiuFP39WpHVEGsbszB5
YyeY77aB/1+PUeQwYZwygCwpER7kI1OgDbhiVnKpT+7P74/ClH+5Px1abPSTRkm2lDX3A7Up6r4/
nnJLLBA6FG+jqCi/8yLxOciVvqhR7j6r+2FYaqO/PS3VCOxuPNITxjvJ3YQu7/RsWWiziJou0L62
8clRcOGqOq5XBBAXR4Z6YBZ7HA6trSA1ifB1LLJXqySlVfPayQdcTnFjMC1QWfQjXKxTd//UTCvk
eD8k40gF7FIG7Qs+JbJ9sJhindmYbYwqf3GwFeAVj9lyMGRPIyyKH+7mpmLqv6VA133LzA/xgBzm
/uUGDzfa6X4PBmZllfV0tMMZaORyiNGnbqSFkEUjquHouubnlEHQcAuhqAbjCmiwfsT80/zl0C1V
uRnmjHYt72wv25/7oVrq4Rzg5dqzPYn7wmZzdO+YCvSTkCd57uEU26a5cwWEW1ElsqNZ3R8ix0XJ
sFTl96cGEtVjsBVLZT+kXawvqUH1kbWL2B2dwlANu2ws5wuzUkSQwniWVvkGkLEnPxdVcT/q4Tns
6/MscvEiwmCdWO5Ny0tO7tLQrokTfyqYVbt6oGszYQfcIpzBddgl4wXEw3gJou7nnNnZNpPOhNAt
132jYX80R8pDatkjDo8C/WtcUD4Z9g98F5UvoBKtczLQ1nI5RcgprHfTkNu4JKZ9gKQR3ar9TdFZ
e6jhrGRRHF4KDyJKn1vmKkUyQ902tNu2Mb+NbLmcoS2fGGXm1bNWl+tca96NLglfbFfDgVKhJ2E3
rq0ErpHXHgHs0TYh+Yv+10R/+twZ9B4Z5eFLW/aLcIeFL2TPJe0gBIwW5exgS+pP+Gm7JpEnzjyX
dZUl046NgquynG3Co2S4EVo0nk1vehyz9lzZ5YUPwttDcUTfYvy02ga/Y31ICrztQwQKkyAM9PHc
4lf1bOfbvHUIVoKaTTRTPF0TGspbMBDrPsXG1JbjiK7c0lfmiEIEeTPNRjmhJ9I6JO8m2HQHE4cO
T1cL8+YwQp8JCtFcaGviWSlRe1cxKniav8m5tbGx60PzU040Dbww2AGlqefuDPx+3o+TuLWxW56Q
WcDR1NjJ3K2akgh0AYiKcQznMvX9umr1+cSqcGiJmX+ZHFqjMoPpAW/kszZn8vHMlHzMIdhqfSR8
FGoxU3as+Vg9b4PnfAErfovUaBymeVxpg5TgCyK8Een4rfHCr8TSWLeORKxLIao12AjtzOgq2HlK
fMYdPJxS6GI1scd6tPTFvifHTU7Vgm6mvvRGkZ0K2VPPEbOsd6WPeAE1rDUAqkxZqXA/wnnEB3fN
ST924iuzjgc5KXHBDnrSAQbuxZj/6Ogl+xMRcmxJk+RiuvggCpWNj2kdYhTlJj1wYNc8PTijedSp
KPwe6jTJPCiCmuzL5CZsT0o+10zC9okU6T9qAFMctWi3UJhbK0Rc6CGTqt8xEvVWec1fQwd6hTqv
3bXzZK31FDPo1KByTdmrmjQd9qpO3kubjeycdg+IuXElPopQf6rp0uz5tYWPpqTmLo9eQWucXVFi
2+dz8410TK9m3BJzBp/QDUYLZrEgaKR9TPVxeGgKZwC/xyO2KCAbtIRpkE3kAEGSJFVRprLvQbq/
hLmx6ztrETjnKXuCcUpgWICjldmpvtFKRATcjBhmwBUWZazO6P8JC0OFvU0mFKFDj+0I/7e5BN7l
TMDT/+HuvHbkRtJt/SrnBThgBP3Gwb7IZHpTlWXkbghVSaL3DLqnPx+ze85ImkE39u3GADVVpW51
GibjN2t9K1XRkwjH1cc6tXZeV75nbkYC19LjaGHyoLyHsRv0iy7612gM9Ce9+EyOW/KIfWdb97l+
7e0SQVjhEgjYvKF3adfIsbotYgcnWksYmkNLQKHsmRWPg8ge2izMH9wqSq9Z+zboYbYGLdQc8LeE
L9UcHrWshkbT8FdkSfltEGcIDDaAAaQfedP12yxsyisOSNZHEyb7RW9Rdt1XJxPGGWotST6qMf1E
IJbNmaxvmHWovVVq31Tl4BcwoYLphf0Bqli/t+AWKygSVxFZi45FvNxvtDCqn0IyUA5aaA1XkeS0
91O6Gx1WgdhnUX7m09HUMy4EFQEEdsWjGQ/hRVlyS65m/hgZ+pXT6HMbCAKh3fHmAAO6xCVXYIc5
RMF0XlmYeTeTyRSiIUZmNWVjtXUc75UbTXYQkzzQAr9XVpNdpnDBQuEJ2wYZmJHD7BX1JmHj5peD
PEr05diA2opqxSV/k3skV8ynFJsRJWZ3iVsp2Cp7YpekveEzNQZClWtiq9lp7nssRPxKNg/jPKin
ZZo67he57XtnEyiDq5DPVLuP7cXgUcbLNVzuwuLNHNicqrrfA3IlEEi8UWIMe4iCgA0t+BQJ4T7A
BmKCG7ENF2mNwDMed2Qs773M+Q6BR76aVPeqpouMNM2+COsYVXm9AJ++Yk6z1gEWf9RpEwv4to45
VmTwml5yzzoksZ1d+7S0bpTX/Xpo0oSFKNJzTSf21JXej3Zm0VHYhPsgRo/XiN4csooC8iJKCmwl
ihdCGNl/TdrajYaUjla62y63Tdx6eGRbSQE721Tz9lIO1EMD0qKR13spprPAWxUW6ylVth+6zLX9
qCnFEUD+K1vBo4mzzLdQPDFqCCGcqzD1OcrOfRiHoAlHdOVwAQKK9a5jbm0Fbunbs3XBgrD4zjU/
xd62C1X2PjaT5+fwBpxOfshs2Z0MzTx5iYLKnEn8QBitHCcDDGklwQuaXYgEw1dzmKPTkBH2Xk04
SfU0zh/6ufJFCLvWy/GHoqSj5owakAXpDNL7VOhlcxHttepRFw920G8tt5+eEejs0jYZ9oyiSGhd
PJBwruLFZxVdM4vaG71XuoXf/a0G8QEXFsRhlf9odJZFhJwOX62meoJVlm+sOu2BaQTdyh2DBYpl
MNbUQNOZSXTxHIeBA+Io6GHBRneQC8+UP+s49uha5TOd1I9+1sez00J9oWOEKlwiSe4kYxNpwEYt
NvqkxX4IVpIzg5RDo2PQoSSb2YoV/AkzBXnHxN+RZ1C8Nro+PigDn6D5tUsS9dFUCSfbDAa3c6FA
pFmE/8vrrhoC471HKOmpaKctob/9DZLuhPq/cLnDmIuLudF8s2oYf7biCcs15WXuncM++jihMDoO
tYW7B+0wCaplfcqJYW9JCYmXc0a/9CrlPByzchPJCGqRyjQUnDpuenx8+1wM+wrP97ZYLlijkT4C
rE1hV+PF9FptlxbVJ712m3M5JNGJ9MbVCKYWtXou0W1Xgrit4CuS5ep14oMIXYWb7LJERCe7myst
hHhNPGhrcY0V7D9Ewlpxbt1yZ2HTjT3y3lhsmn5Ga7vJ9dBCFkOQOwg8PPwtLIR06I394BX9KWrS
fDnmNT/oDBJFl/8KZkig2GLmIC0p5l0DC1BOlEPTWeLFILXDt8d2WLssa2gfagVE+am0C2/DBtPE
mNPKfYTGW6R1eXXD65g11qlJQcqg0l8EatlNaPGwxZWq+Y5H1sEQLrJ5hXyHbRuIoUlThxiTEErq
7MJgYjeYuBT6WrYng7wd+C1YhHscnqyCHHHo7PJdWhRFonexlGHwAFbOSCKrRbinKtoaQ8grMrcx
fBowOqbsEUWXLv1aSVoDM8jedwYcIRDui939hRYAOKAYTFetxpZuBPrJqaiDac96TqK5wAqaAG8k
iOkcxE5zEzrqcjgLbJQtRl1fAJjU4F3KFz1LZmSCuH6S0AMBJbtLmeM7yGbBXTZkdEHaNd4FBSqC
WpkBaZt+MlER7qx8Ns5BnuMan/K3DkjNSp88Z+/1esY8smBzYhTn2Ka4CBiv+lhkE6g25faPHfLI
xvKQOpV+sHSWTmXywJmMo6kLsoudmxsyC8trp3dbg2e2q8aYxtAKnwJmmxeSmLkrf4qBNJ7dFGCe
HRj1BnY+1E3ye5jsaU9Wkjin+xe36RP+OiKQUErlD0iYyY8bcm7nISVknbvNLh4c5yJju7jwtF0V
aw9mYn+2LOUdguWnzkk+4+ZpTjT1PQN87gUDooTc0YorPpnymhjyCURXc0riDuUUPeuG0JFNJafh
qVi+jF67yQr15PV0qsWYNA+1+aFyPHUCi1T7NA8SFwGkqLkuwTtlSX2aYwHu2gM1VmTiEdfs+KzP
cF3TaU78eMFKCFPIFfwJ3MRt5cA1S9x1rMPHsFhY9gudNXapXT3uXeSyBgnW0pnUKD6/ZTm+4bGN
95I39YpDeq3lE7YEzDNQfJA8kHv1PoyWeUu4DCHy6c+Az1dRBkgoLIm7qDiESQ8413a6NvuZ4jw7
mIs0w8M5s20qR18VrXpgQFifhjCemG+bKVoBykaLwW02eeoCOBafE4cBrekqg0FapFZzqHJuwnmm
dTA96FiYOCFj5yIy+mYxHp2h39dIsDoSBwdJKIjxMljyVDW1u9OSMEboj9VT1h3Lk9pLH9KpfwDm
0h8zxoE4qYaViVDvkOcFc5p+WoGZilYJ+9VWTCZ5epheJm6e6zFnxYP8N94IvBMbyy7JisF8h8HQ
/hEnzXcQYKD4Cvctmpzj0Pb5tezwTg2kieDnrtXGauZrY5QRYgdjWEcMp1cV++HdNI7dzsw46hPa
pi3in2XgVhNxoRFNVDvCj2SoPuRWc1YakScGqp7VPDnVbsqhnejkPJysrHvS0V+t+7LjsY6U6ZWr
XqrAc88McFF6c5ZkAZrlOBYIiZRzAHdStnV1sCfLONBzc3HgedYmS+1yi9mumEnwVjLX6B7dWzcy
nhosXH4gCU1/aq2F5sdEqRbtdyMcy1NRO5tQt8r9Ap8xdA6ZVrUfC7v8rE8lXoJp+KpQdY3umGzu
z0O5yPyM2cHBUHABxyC0B6FeIxfzFj4WjbXbwxx8sEcz3PakYXALtBkQe2xuHRZPx7IzX6r0hMB4
/GRanDtDQ5KLZqk/dnz3bd9ve79//S4M1EtUF8WWaS7D3nyZJVXLNla15UZhejsSIQMFvQe6tUzK
NE9l3AkSbAeEGSwBkkuuxKJBuP8MEGPN0io8MDzUjxNM4pWBktgXQ0T5bprjMelIvoiBWiE6Cm+h
Ig0ZwFLs3/f23bLGp4Ya9qKJfF3FSBOIec8NF0sMdnWveUhIZdqFrI6PwzIpgz/iQBKrPHiMYjiG
YFT82gjE6m41vn+JMlKwOqSnGqOaYzuZKGxGLm4g9CXJKw2dsiVvfFgWpnH9wZoHSc8SEwJALwOX
OBPhmqV/7usAILmniqo6ATpbOThqDhkmNIbQC657obc5mt4cvZmTV87evGIO+ioSDXJpkrcr/DrZ
KqhbFu0wmta0IAF2BZ7J/Yu3/KvZMuT71+80QyZbgHKvv+2hA4MqKaUbscZgON6f+f27sirGn368
/4FTTYnfGGySaA+pghfn9v079/9/d//xbtAupXyZu/oakRi5zqsxW3FjzzbTgmQali9eUdDiG5rl
94vf7f6FRNPyMINfcmEGgwym3yM+j28rOBB/fLn/OEuK0SSBrAl79M8go3DWqQN4MZbHNi8zTeb5
iwwjvYsUUu7OTNVZGrOtoOBNjIa+z412baV/EpOB0HqZnBKb0h7T+7yUGqQ9eo71QXnIsRs2y0e4
Yd3x/l26fBcVRI60XfJw/xWLxPEQOR+65ekQsfDnl67qyXsjN2/VLxPhu1ImtAHhlBNwT63yoH7W
aNQYmqFf7FcZotDjv770RnlWUjSL7QrViNUv8WvLRJjloAC0BJ1M623GiEwyoUg8mm4qtv+7dV2U
ZeTZ/0Xq2vfh/xy/N+336Rdt1x//2j8T14x/eHhFoK6yzESr5aB5/lPbRRibZfH7xbuELog/+DNv
DfmWYUPdcaXlSURcix7sn3lr7j/gQzu6zp/oJjJx+3+k7EIF+rs2VLc4/F2BdZM/ZCn5qzaUfV+B
pNVq9u04rpto0i5zR0QIwwaYLA0k+nZJoi8ao9sQO/iiNYSYaXGeH1vOdZUGHGBe96TCWveTLsHi
2w7Vmj6cwFti3FhRt0uEDnrJdsSe7yr7C5+0gKm4fm3K0dqKaTaOcCkOyAdAZ3p2tTM+JUPenFBD
kPKZg7LEeE18cNeDW1ReDpaEM9CLKUfqr4FI3hr25LfWlOnGbJ1rkc/DuWzSD7JkKk1WS33K2j7w
W8JR2D1DmIowVu2IJHh0C2JF3D57cav5Mll9u2tGqFUhMG1N1z94FrOJKPXodcfpR1w0SOXXilZ+
JasRZb5mHjumEjT3OIDCkQabCLAXVZjv2pB8qQ2v3JW6C/cjSVnDMK7tGGJht8fINaVHJy1gacs4
WV+avFyV0kguSUP/2uoEXLptOa9YNeXsWNmvNmbxAqXc2dYm60k41VCaCKHyuInvkKq9TqrBHDDs
3GAodnLgb67sbIBOzdJ9YtJAq6yDEQ4/hSgVVm3jvTS2BBvrvJR1MkH2jc95xO4NTTMo9XhnswTK
mZIhrRAejl6WtEkfvKCiRQo8kJFQKGuNsYmfGh3a2iTWvefxa15EqAJmDGCk6P26lV9wUSYrHYC0
miBJDCgBVd3Bg+06WC4ZTXwyrJCfQfer+MuzID1lhv2581SxAwFeDl35VOoxr1ves81mlgV4GAdI
jgkfzE6LmtbRNkmg2UxzBWHRCb/LR7JOOwsrbDftdcnL0XjLecz4aQ1Sz5+bD7o28qZESDJ4nIZR
uv7omftZEXEVYRm35mzjJo6xVHPNc7f073FwEbNjL23MeSDxZ2tOcvAJ/1sGCj0kEk4xSSehIVPe
TT0vb5+/Smd8YuZgM3jFZx6nx8mlMDV60W3mgY9GxUXHku3ctzH642B/pw6j9i+j+YMcudQaM9tx
DY9bmclgHax0AheOXZ50mxDtPnTodTJ6LroJTL1zvZ4KuCymI2Jflji2HAUIfjC0h4nsgmJ+KIHJ
nrI6Htc0MFeDTndtwQsbRlCuKZ7EFesFrvl+eLPtT0Q9989K+2gJuhje1BkbucabCrwtaRJsBKwC
NukcfVJtoh0BRzJqnEKbFIoy2eSy3EWJLD/UTrrFjWfvxngo9nAFWdDWhXUoRfMccikwCIeGo3fu
VgRJc5OBzoRX9Ds7725lo+QukFCzRrNNVrQS8yXLUlByNlrHhiI8aDSKmBEiL8GFJel7Oxxd9M9c
PPnG7IGcaMh89k1enQnlw44XwQU1RkIbseRuOmX7Vck0fc58otO/iM66NQY3krjJnoESQuVtBEND
QPnA7jCht88uI0OHhQBLa6qQQE3s5nhLfb1V35mBe36CgGk1sLShJRks9tC2twscHBsjgpYwA8kz
Qn0KMnSxXuxxW2wR1Ii+2FVmdRudoVyNBWDDPs/e4mXbjynpWxmmpAKH9Uva0uEHtBTrWeftTRpY
SbwLynda8mtAQGlA7Nc9TJG9+SN0yxgqCu+z6837aRSLRFCsrNjLzhMrp3VFvbh1nf45o6CkhKqw
qaLJ8bMSb4KNk2pGLXdLSSYetO+pnr6ylXWRb/YHI2dTF7WtvimcXViX390SJmhQWCepaxumrW/a
uCSwRxmIo4rNFOi5lSzTt6bVmAcgt+nxEDHk67mgmU9CGvdQQKYPZUcqoBkxX+zHvEQm5G5TRncZ
KoaNvfxDY8jEcSwKBF85C5w6I+wRAbFLJLRvDYm5SfaISIsvWFzJPgG6gnKvNil78xdXFeCejOns
GVwKBfjnQxF4Hfc4EzabUyuCL7wrXnnAVEOQ+GZZBVtV0PGWMXBz8pMRpsbhd6rnvVLLTRV9c9Rf
wgo5lKYhStJo5lsXNnpBj+4PdqxW7WjuOoZ9G2KjuW1ppIAUZXhNoQuvSLqztnbs/ogdTZ7tUvak
AdifKSTtM82b3GYM7lYkngFEiesdI5F20+SQc7BnCqZFyLQUBfw2l139iFsMSjjRImFT3VLHrB6c
XovPBdbCqM2XBeYCjZyd26hgmAz84dkN62MumvTWMJNYClmEAlq9MxmS3/puulIU1ifLidNtEbvf
Rs04hpoMLlMXLcRJ+WOWicVciSdRSPZ0Mq7bS00i/XFOuTV1fDwLCYzeitGPghY4sUz9DJObHfts
LZfBPo/wEY0JIX5ILqE2cKNWbrFFlHklBLIDwcs/N9Xc65yjpkV87kv7Gtn0egamrVUQvXHa9wt/
QduMef88Nl97fZGxpDMJgazZV7Nep+ChIOQ6ZfzkzV16DNUF1n2zozTjCcfRa1vDhcvZIqxDHVPt
/cPISmfVV530F4IlrdnoW+TgVKk5781+TFfJCO58FJ8zGXo7O/OuTjBOTJc/yFZjeg55aDVhnigb
bjU6fy1XMbrweLyqQp/3rJffXdNk8MJQFtOlG6wKFmRsxxnK8XquAETqe6OPnzrN9W1DYURzABxA
NgPwRWfrWV9n6b5wDBGd2iF3n9yBhlWN48Y1gXgQTNn7aY0GqwZjsnFb8YOD2VzGkImatC3o22ue
iD2eEpBfHat4kTefMYdxYXC3TYPq3Ip02ppM5ICdiDdyPz+WIMjOAWXhcpQZUdEdZTwSTUqBZA21
47N+JxYyy3xHl7vCsIOjQJi6GrqCtB8P7BoJpHHyGRB4vSkSRGKdil480I5oiaLt4E08MV5cYAag
PudSg/xXmR8rDRzhoDFqi13Lgu7/0MxdcymFtWV4d9SjiLSKIaM2AYzPjQH0K/lF7EOEZM3FXDia
dGBJvM6JTaRYhUDgrE02b6gakJjZNQ4athQHDsVmlZVx+dCQqgglaPKeJrd7d2fz2Sa5/lFYCQDC
xH3Ki+cSW9MKPUN7SkU8nAaShT1lnUvO5pyz8QmtwQLS77w9uixjF3ZbMCasImMnfqxM5txhOnNH
DRcKHHmAdjC8NK5B+FptfGMgPz+n5XkaW/1ZMZ5ow/7l/mWokldiNJLr4LT9Cz5sDAFT2O8DEOlo
+uSMoy3Qd1UDMYVhgW8RePPcmVVx0zQO+tKUxHJagnsg2qgKx9AhqAgYmUqdQ9sKXjgSyyspGeCD
+6jeRNaIYT+UziFd9qVuwpauIOLgYATSuiBc+GyPmNZFMWmbVg3iiVp55eW59aJbk/USpOlWL1hu
//ErjwyEYtALrAEVmjEmRGnIh6Ot2cCWUaH70GkJFELEDIdfMe+IuvEV51pKBipEXSvnKUSj+W5N
UcqGizdXdhrP4r2tPMuXoywYNkPSDSs7vnq5PDbWKoFvdU6RMc2s9+yRAKJBT33FFiPuUbAU+sF1
ynmj8b6tziSQuk9CEP1g2v1rlmX4nLE9rw3UyaM0b5jjHxwEBGsNqWiFg2xdhGwFWsue1vPQvRCQ
vfbqtmUsBs+2SRFFejjBFCjCWVUBspD4QxaSkGjKAcOChs2VIy7eDkMmVuh+Pg56szKjod5lkg4g
UOUnOw0yFN4cJVEv94Q2NvMUwdaCJEW4SMnOLq93yAG9g/CKV3RS4y7FuhiSpYxJYpfbvEKCcmFf
NFJdaThuRai2uXA49Bj++4rDbtWhQjbdfpNUKJCj2DW3icmUpeudFyzp2XaIG4BHHWohKwfMFHvT
sZbiDQdh7+cmiPucxEdMa+YJJMIKYBDozGKutsVag33m1QIWyDwnn2LW8mTRkiLIjbUGQ63DrgdF
P40K1P1ARI4+9t+SL6AU8xu1iAMlVt8RyXG2jBdsUO3JcZCadUuF0mvVuZEOrCOvfqjnYke4zRvF
ebcxmfLxVqsj8+O3Nq2MG7ebU1ODGAUxBJrT7RbEb9ic6aZGXMjUPdLY95rs1rm9gMHSHyTfgHW1
+QjYdfqMtHEnrengUpuwz0TLGxrud+xSL7pON5mDy/aZ1u5dzd1q+XAbYwKkR8lHd0T2GzF4Mz+F
lnkxQgTkvW2XPozQgwinGXspmnkCep6tSHzCXKj7yCdtVIAOPGJMy0EfXgCkUS722TN+jPPC8HNt
mpV4bJ/7Imj8duq+EZt8QQ/sQgYvmDM78pNb06CmlR1uZqyYqzaK0n3cO1+miijufpSKYC4CLy0z
fLQ1dnxehmPQ7VJ7Hdt0EfqyPpIUEjy7EGCrTNQ5ZrUVDpoDUAj1RWg81dQmHIM4SBdVNK79H1VY
bmU797s6ZgNRZyU6zm+OM1i7LivBH7ly3Ce2SRoUjxg8PEd3kKIeJRNYX61HJluNGdHelo6zGbwh
R8TBtj90HbRYSKtmCyRZOngncsP4I6ahkkPiZfEpB7qR+S7SsX2ArXmovOrkhdXZFnn3MJTmZ1ca
yMYieTXLkqCzMsRcnpFu1HaXANYlOldinUxTkp3lOfkDEQkP9UjT54nyK+XBe+qAiEAKyoh776Ds
2zszNBinfQnTGBl9zH5kMBmqZqnq1qGF/HU2YVsVFkBiPlyrseZ2EcuIEz/PF3ecTdWC6DZJBTfJ
FtacFrZoZ6qY+PU0J39PRHDHnM5BESAv7bwEGjZv4PG6kxmpi1G7rEoVZYOEPVFINWBezeuDF3N/
UARjHNSAEIDR0rB2wAct4db7UlLlpd3F1upLxHl04IoMuELFJYCK5TvCPiiBPAKDGZhireIzqhgW
gzD3KbC+F0n1NqPHPXADtteST6wfkY/D+R6jlsXGjfkWr3P97jZQWgISg/Z5DVgKhB9FAg8OcOiu
bG0mkEqtbRoZc0bxzLj1syyEdxw9zDbWYMgtQSsEliiqRuJDjVNhto+hVEA5muwz1GKyCNhBNGUJ
udWX7tOkWhv+oFOS6kzmfRWN2H8jkB5EwOJih97YkcZLUlRzHHvAqCbqh/aEKzZYU4UJFHQV2Xay
YTs+dASa0uBlrbebvSikTiGEomzFBQiiuF3badzRuH7g5PrRTzwFL/VuBJiS40TiXtLy4Q5CxYhq
YE41usW+LXHodugzkaWYz3lD/KVjUpLPeoQDZvyYRbq+U924E4TM+vjNKBjm76YkJzK24y8BBTib
ZG9HOfK178p2TTZq5d9IJvyCvBYhRRHmqP9pJqwW3Q+RJe89fbgCQ7sx7Iq81ejNFLlYSXfUfKVR
ouFYyjZGi02oozSk9duUrBK2vXqwHPXcNbiLsjHZC0ohPzHbboPc/3HGf0mo5EL4rpMPMb6PFe5h
uUJ+HhyRzKer0vkyO3rzOX0oTFI/gpJ1SWYTmDJr76BHil0bfhEGf4FHnb8roJuIAfWnB3PLKYBT
EBS4mnu6V1vaNAdhMm+BBdCWMM7CbYMkgB0nIbY8AzFTNBlwx4ZR0zZhlryh2fTWUmcUM5Wkctmd
t84Vy0Xma4zRquBlsmZzPcX5x3sXl9TK9TXjGnCY7eZwApXWIXHgdb63Em5LFH1GxRjVr12jA/4s
iQwf0FtH822QjG20Es9Ji99mGtCitJjCwgSyAdVEszNhlVZL3V8lM1dRHZxoz6xt0PHxJWLFWGZo
+syOJ2dUkztFtS/1LF6wRsOmrQfSSXK7P0AHe0u0nvZ+0I/seft1IUsCWfODkz1rwvqEnYF0BoeW
uKgzZmG4b5ZR5dQ3EJH1MNzPuf3sdSlSoqGXmHrICA7NGnsa6WYqyR+DCcV9FqHpQqzGiqMKHjIa
p0vPPmEXBuH7kKnoGLTZM6aS7ISR44Yc7Kz6SJ6bFkNER+O9YUqCEIqMJHbXC1XCiD8qkgLuioes
rU5tPLqnEqjaeirrYauEgpNRZesoR2iC7v0ZHQW5Xdp7S/7HOZzQrrvCOv2vXjxgsTb/0lD+8Wsb
xUXY/Woq//Nf+8lU7gls26jTPMOyTFYZP5nKHUAz0hXyp62D9w9dJ3XHEa5k+yBcMBH/9JOzqTAt
wUYOBgN8eh7df//f9/G/wu/ln8ys9reff2Zo3TEu/3KTmy6AFxYObH9todsSfNKvOwdUMrXSWmUj
e7UQBzYsLfGhQMDUiaVTrPtzA0i/KxmhecA07IEVtq6X23LAjtxWbk2j7e1JstPhlKY/flrh/AfC
lzR+2YjcH53nCY8diwcyQ1q/8YdCC26JQ39ys5lZ1XNpXjJvYS27mnWIOQQI13pCtWEvitzF4wzS
zkHpvoeaztIwd2NGPYxTA3R5EZq8MychbpjJgbbDzvlBBfEWSQM8bmoAowze/ubh/8oR+vPhG7qu
u67t2Lz/v764DeamASWiSS7HWH1u5jK51nNCfKlTVetqpgcMReQ9UoooY/g8ka722Al5ym0nOhuR
GVP3Zce6c4urQx6zC9Gkczvx6lUN5gSmEUUe5NuYvdGh79sn6aCkCkIBxj6HxF/pzjnXstvfPKfl
Jf/1gnGWHZnueq7HNfj7c5IoxQovyYwbF3qxa1pI4D3UH7T04UHhzmTxLaxzyvVBPAS4L1R22tES
0XRGEjUgramBEcCJc0i/RQstrqb7IuMYZjBH2pOdsSgOkQqOXtht/vqhLx+af3/ofHZMPlF8qozf
rqaiKgKFFkDeROUybdCSpwkRWo6AI8vxRiJ3iU7FEpoeTylSwGz8wqENQXNrWVq/T1i/bMoGpcAY
zuPWUBwBQ4oghIZwXfMUTloiLxqq0jVAUATWTRE9uBolRznopwiFoO84LYTSOPWOIEDo5ujAVjaU
UzoMimJDtOOmy4FD1jFin3TABoAVBmXCUGF6Mh6ssNTXmUkU+hzM0a0KAmyU1AIKM8GhnsJrHNkE
MS1f0sR3egA3lh0p+l/9gsk8PljES25JfCWxC9PAEJbTFw+1yIqB1ceec/SSEIG74VYx7lqdgo0t
TrI19a5/uH+Hae0xTUD56EveqSElsu86YHvgIcAB0TyAXgBG+WLPZrNu6IU3mjC71ZSgqmWAQl2u
Vd8Y93iHPG4/ESlG6NvomrdIVHsrR2D51++3/E+Xqs2W17JR6qJS+22f6g4u8gsnkjdNqnPvqAUY
1jQ7jlHi2zOTgYPEXGmSfTa1r1GMNjVdDMlliAcNNYK4RCSQKE9bi7SZzwBGbwgqw5SWnzDymc2V
hyyr8D7+zcP+lfy33DUc1P7cmB2XWzL//+tdA3SSk4xWI25U+mtu3NFTmMKpcBCHSzt3t3UhE954
hIeu4xYXM2KooqXPrfdVZ/19svX4h7vg2gbXNDBHLjlxdHJGXcz+FKl499cP9w5D++2GgEjXcB3Q
JtwWfr9Hs2tETU7u2S3Hu/gIVBKlZ/qFWJpzpEr2im5R+0nhwtMzz2Iu0rMIk9cYf/Phrx+I8ev6
/P66GQIxiunqPBrr/vH/CYxC9A+9q867BDfxuU6hrTbU9NCcytigC9EQh/Wf07IwqXPSSygpC6m6
5cP9pZxa5oITCxrSHU0fNPsaszHjhgOzuWpF2AlI3kQ78+Ys8Q6YXsbcOci4f+pTs7wWmOWGQHhk
fRFYxP5CP2s4d45akn26x7//9VOV/+ESMVA3U1IIxyKK5rc7mTS10qv1QL+1Y/xuYrU/DS5BnVSy
jp8l1tPUpj8YTTBrrImfCMbsS2IbFzEhKpGxMW+rpFM74AgIkB2wQV2OxJl+kj6r0FAX0mf99QO2
//0ghyPI7Pb+P8f6HWkqqkSHJNhL1hsEB0tymgErCOCl6r2ausXlh4e+zsAGKie1NgpI4ClvEvPQ
QhVRqfUoiNkg4nR8RwjvnhHypmwByi/QilHU67wpgELTQyQTBgYgq6TdGwfX/IiB3N3DcWnIKmNI
UfBf2KsWeBPcHT+vWjRAaJNXvXDys8qn/IwL3AB2eHLk+JTqcgl27z3Wz43Ys0zGld1vC/Ru19rt
D5wK7gNjl87XC/lYtKH1Q0uIqoorcdOUczQSFR7LRDwLLzTAh2rNSsjSPFrM6AgMGS+BjYIY3T9T
b56UbIz+D5XPL+Xez+WdudwrfvtwOpKPhA6ZFxj675KShGwRBf9Z3FAEZDMZZf3TFCFsY/tIOJBm
Iz73+mEdU1+cp2kmVmKY8K7R4vVajuJdN1m7tVANXLEzC6z3ilByyxxJStNDaON15LPanE5V+Api
Yh2w3txWJKAtixJU0B21YTGZz2Fhe1C5k4eUNMkX14U8UMjTbCh5cctKJ7soGC4S1jjD4T2shey5
rxGqe50J/0shP+QcRCPqVJvcSr2DZBn9N1eooNj+t1cKdY+LXY7Xy9J/OywI9ATwGZjiNlbFRxOw
IQKZ6FOacSG2tTB919aIdRuaeh3EeX6yJpauRBxgmBgR/AVZuzKq6VIYzuT/zWfn97IF+iL3NBoH
XVi6K35/ZHkXwgRNp/Y2VAaCQ9KAHj2L0aeXvga15p4bRztjrgfRCt6eUR6Y3qCerZVrV6hSl8u3
MrC7WhNT+E5qxqVxWQUhY9XPU+Ax1Cq1dRjY2Y6Zm7YF1Rdv03ZOfVZC06Yw9qEy9afB+DjYnIva
MCOaqWxznzrdV63IhgM5YYU2x7s8s+oNydkh40NUt/UMQ4ecHXJDdZQNy8VvEHqs9xXawbgiJxLA
Qhd70VbQqsM8TS2sAV61NWCd+INl+PfGNU2/JunEzFNtqoxbM7VHSa0uP6S5EFtSjNFlVlW+9cKh
WUceQ402ZN3MhmXekFEa+k4R/x3oWuJq/+1yoV3S+UAZC+Yag5a7HEY/HTazm3oOJL/wpqVDec21
GXufljlra7HFldrZsupvcTB2WO0n99Al8dEz/h9d57XkqrJt2y8iAm9e5b1UdpoXomoaIHGJT/j6
02Dtc2rHintfFEKlUqkkSDNG760X8WtLHtERgTCbbu/TV9hhZ7clXh5vmrCtVCwbDf3oebik1kML
F9GJ7IZu2WfW4MvzEP7gwxz0W0nNqGvx9+vEs7SV8ZyGYBZ6V4d08hAIuHUURhs+MB3lR/0rmTsQ
+HcVHmonfqYI4b7krXZKrahbmcJEpI3TqidXxZ/tidZsVMQlvrNn62I4mxhR4uobZhxBvQKLo8qe
PVLdNkQeXePeDQ6uTwSeD/pILrZgn7qFXkuK6Mo26YXjprTcVF3+uWd2T5gBTvRpLXoPGDANnJj6
bMl08Gbms0nTmu2aHr5NiTBl1cxWTjmbOqPUpHU8hE80g9zuUszmzxYXqDFgB0XjclKzQXSaraL1
bBrNZ/tojI80mw2lUYy1tJpNpt5sN+Vl8QctFtTZjMqJTmrQbFDVS6yqajatVphXZxNrt9hZZ2Or
i8O1rzSkC9LA9NpsG1SvhzocFKQXGWHb6cRtnHkxKgzcrYV/ltjdkb5PzP/p2DdldxeQ8ck9ozCG
t9pKYsr8sx23n425gPDJd5/NugrXbo57l7IbruyhueU9TlAXt+qm7gBCwAF4sgfOHr7ebC9z7zdq
4pBQkVk5OFQkb+n9TfSB9ehbejkWiR9+Ee8EcPQnXH20uB3jiJfzQfzV91rE0yMpB1yqebKpDU4I
QY6dJpvyUKXY2x0czfZsbVazybme7c41QrpyNkDztSVkw882fszRFoqbdUa0bTIbpwljpviXQnHJ
RvchuVQOSgbtVaJEh8sVFPEFbv0fgsB8agmNuGboEJnAyX6Lw6a5hbN7O6uJjM67+ugbfn7GYL6l
nFGh1We+DapgxCc15NdQNtcuwURBnR+LJ2wFnJQazBb+LTdpx7u/uPR8UJRJEhe70imJ8kDgiAUd
+VEfsguLpiP8v/Q2ZH/LjAtM4Y05GHp1C3jP9GOfyqhR19EKo03nkLmVmChJVxUrcAZkHOea5Z5b
t+/2Qx0Q95XWOOinqLnb2dSuYKTxsc4me+Dc0bZ0bLmJbdJOfV290+rkxND1gtKA5n9DPxSH/XSQ
DfZgUif0R9a2+gOP5PAQR6fIIXe1fEjkxRerbuYCQNwtIE3DCpBAA0hwdlASghEI4Wk63nRIWoV/
K+vpakLrRrukOevIn+Ta9Sy5Nevg14iaP+utnwpm0b4XNPM3qgXw4E3Ii5TCnGhN1KcDkAfezD4I
5hvcSBiCfIpC7O28M1E56b5X2e8xBytPYbs9olR5lOTTYk+wX8uiudYU30kMtrAEBnV/MOL6nUhf
88WNzHOsjdONLBuP2gOpMjR7NE7bT/Kafo80R7AFUuE22qC/gFoibYSR0oBgd5bOWyzZC6GCS9e5
beBYmbzHspaJRHKfBYe30KtvURzGIMXycB+l5GxSymB911ekejTC3cZNX8KtQW050weBBvysXCAa
lYpfbAh1qGObbW9N38H2VjtM6sHKwDK7qXqvfB3suxR0qtPKuDNOxZtOikMDlIeaSBOSEYm60SXE
oIU/iatN1Ye41/7ErWEduzp8WDi4V03Q2W+GYb5p8aS2ygcfPCZ4jv9B8P3XXXbvxMHvlQnAbIHU
9XNUONsi+c+h2ahy2ecCyhDBnVF52i2UOqySk04v8n/RdY4eu6swIbCBkFzy5mY4x3ITQ3g0vYbW
7AzR+2LqLfcgmukz9cNbACBqZoGgof4dznQQe+aEuHMEWeqAxEjmG1I/xlNI00tzzf5QgRqpmO5O
8UwfMTF3iZlHgrX245+HQZXErgkt6//Qf4v3pEtygEIz5WSxQiBI3ngzASX5EvcvCv8v2X8LPsXN
B/LTUREQGwpbxZwpKwO4lQjsCuqbGrbtnDVb5NlWzMi9bMSRZMVxsEEcijmw4GKZgAOtJGAXcya8
5DPrRRtOxcx++bIALD6Afx1Osy9m0ipn5QUNGb8LXwbQjDkTZ76S/KaZR/N1WM+0mh5sDTYFgtPn
G+ZieVoOl3vRgrxZjgUYnNrQmrXlFXf0VS8iI7ZWa5mSvQzU8MBgvzHxwNWxGWygZ0370i1fUTgh
rIq6ZtOn40NPRL3RfEh6VUmkj/FHl+51GAT6Lp2o2drryWr2XQTCFV1pBJBELtiuvm2rARreQMt6
EOUtC17btk52EWj4rWbCwySDYxoI7mKsJOCuT90N4XA7j4i5GbBMHjkEj2YsbQAkc1BblfNBUa84
DbX+Vwu0j4BEz0TzuDxjdrhpmx1rMYdaA0MmzXgTwRL1WOIgBR4JAS1JpqmY+zPbqA5J8VFoiDrm
wKJ2QtOFHaujX9RfTJUte/WMFB7txXUSZCxhSzmT+EmQYR5mRAtXqu0fijk0kY48OMZkBipiI8SD
BPooiGrkwvORmG1Jy/OWe8tjX8/953f/vz/+egUnpjjY9hq8t3/9TYic8Bu//oys9GQfjEgxl/e1
PB1DDM8xqz7bG4WHS2pGPn69uJxXReSA/UFeaE6AsXnfJcMTgMu+5RuZ2Ostr7D85Ov3ltdeDtNI
mqz5oVtEo7ZxagEcuVA7IbhCSkBUdKnZICHM+C1EuNcUKkfWadPGDMAcYjVNiL+ab+ihk2wjdAv0
TcuAPxo7c+zbdWH4MAlAya19BzqBgPZw1t3U36QBqCxq5RTDpPkLM5h7TPTYORU92X3p4JBNUeBV
3+ENfxl8nyt5+fFyQ/vdOfke2GizkvY6KKzEXi8/YRZ0TqMgeV6Iab88b3louVkOc6ewD5oDl2t+
keVxJ/P/c4+8YqoG6MgA/PBCyy+wkofLw24Za9ToHxx6nsLX2uNCt3RqJs9Q0xtznU1ADvLJOYjv
0RC+OLnjbyk/lacwcsiVWu4WuQY8sJF+ktEg52fLzeDqRO2JGdVZzplmHcaGTTiDK5ebYEZLfR3G
MxrJI0oyXX096P/fs78eW35vefa/XgYHBqakxmf0GfSJTC3PpIhgzqcnKT4+ka6peo2QQe5MegAs
gHKVn75uisp1//vB0QFd+fXjfx0uP2hn2OXXU6Ix9sf11/H/61dYDpCGji0drAy1jn+enedl8J+7
k6V4F1+/SUItAZtMOdACGeXN8BD6yf+++a+nff1RbaZwfh0u9/71vKUb9vXYf/3jy0/+9StDUGng
EK+BJR815dPW/ueTUx1pFHK9vA4w46Z9Ad0B3SpP8/ywfDIy7Yv8gIV41eSec1i+s69vdDkM2pl2
mpcZt//cXx7+eupyb/mikxLhEUWW+Rf6HgIwfKF82lsiOfS6ybp/ADiOnLDcVIhVu3mYq0cS2LbL
GYDcSDTf1TySBMvQ4dbsjowKoizkS3LGSBJPGxZPxWyrW27qxjczdDL/exzCK1xrZFqtpOFK8rwd
dhicXMuLxjO61jENIsnM8JxphGs7Wo1400cXPHcfl++lZuG7M6vyVbKrQ0PJCobEvJYgkbcsabfL
B/ivj3957L++Irmcpv986l93QyRbjKBd99Pvol8e0Tonx0lK8rNBEkydj72l8oqnDgOVCjVAX5Oj
nolDTaOVZMel+ztfQ56VCOnt3TDsELHRw7TTISXHsYu3sm2RoGGtWZcsJZFWTDWcBuuqAFl9cx4a
5vyLXzyFhhMd02A8RnqE9K8EEdjFxudkNPatKtH4oN4/mu2tS3VsWrn9BH/CPFBo+SQJrXHGm000
+dZmCGbOo0uEgopc8sq9Jgh+pxqBtJfZr2KoxN6t/M+SwWrVZUJfJUMfbzWQpWuVBD+xphm3shs8
ovqs8Ajc47zYXxtX/xnEvrvrTYgIrW/8cFLEbLMUYzFFl1Er7xhpdnVXEJqqh2pXDGzoNXv8SCb1
s9D68kzqtEYRl80THSaTtUHgou4FeWih9UJzDy+RjINfEw1gfN8aHo6oiR468CbiQQB8PYlofMdq
7h3HwiPdMB/RcXXBIXSGYQUf97kqouTZa6YKnrB461FKbmkOZxsDtdHGGkt/K/LB+TB7CmaWMUXo
Y5LjwMVwj0qqVUmc9bsqKWE36d+cEdKRgVlhneRqTmqubyjHu3VSF7+0Qi+uvVSCqVEcqIM+GJCq
sz258TFLSC4VqEkyN32yAz1/7frIYllkfypz1N/r7KBbTnkuNc/b4fYtNz4RVp2LHKedekLU0bwj
zGQqFGSANFh8wXgOvybPuvWBdM5JyDwYKvwBpvibl9QpUz1313pTGGunIgiaGAU7JtnCL979lL2Y
9arI1/mYkx9XSLpMVEZRtvfIem9Vd0ldBgXHaKqH2YxkNjbGPmuM4FKV/spvNXUatZAAwbK/92NX
HTxDjc9JXKN11Vea53RPZqsooVgjPcrcT89RC8bHywQbPSY6zfdusCUxgguamOi64JpmaK+e2g6D
XtfbPpAp+R71cECgZh2B4GU7xPLAMhx8zXWI/BkgDiS6QfvZHbIUSbBKg0sW5x0c35hoF+MTC/6w
xnfuMLtGKD8nlEihWzlHywWs9egRBpq+xnAhibTwWR6VfvM7Rzx5E4HxTv+GFSw79J0BnJKru7yp
ihMLTN/ayuvibNTeSywt85J/TLSc39vg05Tj85gU4ZOR2D+tylaPSIUYyMbxSgsvvzmeYBAL8Hzg
t9RR4TTvtaqdF7NKrwiNxaXR1a+ipkYVdbF7HZGwwlGmjxTokOBprr/6WrYddAF1BnLIoWjK98Hy
5ZH96RFRhL5PLKzTNnBgL+mPkr6JWxb1uTcmmLSm4N3xAa/q0CZPb5zehMzq1zkLNwSwmlq7yI2a
Jz9P1nXpMrw6YFpY2W0NqAuYNE3MHWjualLk0P21as1iMwKTHukXkrQxWGb0DwByR+cAPH7hWIqy
JlTVFBaMhfTk3E7BN9Wb2cVupmndmwDI9Ika4ajj+bJmeSHrKAXu2ETyVllYx7x1aBSEIebi+zjw
ztntE2hTt9+1coCs1WfhVfOKPxgHv8dkEvCUYmeZxKloeifPleq6Z6QHL2ZN7JvH4Sac5Owx0Fp6
8Z8BuJZbIf1bF6fNcfS0Hzq74ltLhOFqJFhQElBCXA2pm7Rdf5l6+Rqo5rWNSISOpHconekqcvm9
1Oqb69RqryMv1wJ8NW1qbLC9jlsR1OFmbj8aFuSL44Cd/8P4buIqgBinAZY9Sq8zXpPxZ+JZ1rHs
7Z+D2bkHJJzPrSP+OqmoDyqjb+Ig4M1yEqLYy742dKhJqxnrYz4++0mlb3vlEvk5ewyGngqjhR0B
10ez99i1ki2mvRFAd/C8C94g8zW2cFjSDrg4ldmBECVEN9c09Hp+r5/HSIeBXO96Z/w22VWzlVHT
3pweImpZVsE28F70wa4vUdFS6MeMo0QPQyRkBzhqXkSqj4CCoOBegJkpdMJ6HFJ62k6+mI1PScuS
ECWHfOOT+H3Jp89yGOsnn3JdZw4vLOXc7UD3QEHW+2416dUieLSxRPwSkDe1N2JRAUSvJbayIX7T
rLB/8nQKYVOA/Gdyu6d+/AVjqP7UGrfayIqs4jblpKUaWbCNHkz4XGpc1zMcLZKpfBpb5jS8r2Cf
lk5JRjWhm5761gZyMT8SWlF9tlTxJxVBdnDtDhdg6e51VVx829EOU8MaitxRAt5Q918lvJRE8nds
0ctrJFS3G5yB66LLU0rDKa4RNIk1lLb16OfiDn0O/9tEquAQ1NwQI6ZyJztB3q+3nBPrxjXPXcPE
4CEh3ch2/O06RPLNATvRmHyAhfCOUTEP2zm16LFA71uzqGTpReBm1qI970ZED10LpVnLH+jy9ycL
AhTuHc3b6j10cF23tZcsxbVr23+JCBzepQP1RncThCJZ8gwgsFw1SbTXSzE94iD9sOKxvDY9UvGG
PvWpfdLIYzi7FX4FBvo9bRe28ra3r8YCUpSdM4dRFTXdYw+t8Y3SCqev1mJBQGNaWlDTfWLIWCsN
HxTn9X1GjB5+wiG42iJAPISwPVCputXDUyR/8CdhGPIp7MCUf4/dGiqkHksgjfiqqPmPhPxRMg35
ZNay8N7aMmV5oTn1Bs2vB/gy/RZlUEd815wB12azq92R0pxOb1eGcbHSG+gzrFS/23b21g82i1dK
rEFYtRi4B3T5sXpNncJEXGaneEaiu6qpfgqXNyE0C04aiXmYG33E9xrFFRI/dPeD5p1x071uzwdp
5dCirKIxtkBT/0Q1nTkcQfaTUlhoqza+eMFDRb0L/Th7KSNO5T7x+w3ZRyRC9YKzYpzuoLzEKWCv
PLRec58Mp9m6kXpP2DVTQZ6S19DtrlEUkqTijNMeE9XaD+2DJYLfSaWyvd5zubYIiEAXNjctbeuN
Gq2tILzum27/ZVVH7h+YzQ15H5wunfxDM+fZ6Uz9t6UlFJID9xuzl9ymCPYNDGlPMvPe4imfPuLI
DRE+T/CNrYo1Y5/6Zzt165U0K22PNyBeac4QHJsIxqBFTGRVfHpSboOkGU5hYgCWtyeNMhuI8ymK
g4t087tB7tx+Qj2yTbIuOTQpO42atfSFrXgXpN6T1swrrzA7dCEIndTwn4hiqg/tXC7RJ9AJpiHL
XZYBDRoUkMDI7igLu2SG58PMeCPolAw590cQZT/9OM8hubrVZcDXNwwqOuvtGK9wluv4aKtgPUTW
wy9y/+Fg9g+x8dALTc60BA+Usqmr2NOPak6trxgMGtoxGwOM9aYkb3CFtg1/f2c9CzQzxGS77aHS
Gm1duml2pFnFbysadlg7YEfhqNYx+y0JjLGtoJy8SQ82TKu32bb1dIRIgf+QCi9Qauo/VJ7NNBQm
FI+maqF6EqhY0zdMfAfpqd+VY9yxR8rBZazOvfBcpcEDFejdNCi2QCA7phOpWm3eQFpxPIgJ5Q9p
pOekk9qeqEQwA/Dmcai63b4ZeDssqwSaiLY/xkb+LEYsyYHfgVjU/L8seKyzVjfhqg7s6aiM4egy
t93RPx3ramBV0QPK8nz14TY0YADVJ2+Ont5zuzkpFbJscptpl9RVuk1bj+qShdMQTdm6JUegiC1E
2OlPR47en6IJP+zyRwIE99kV+j3rrB+EhwZ3L5DfCFMxTq1p51tTNiPrzSGkC+g4B8zZZyKtJRhY
pH5xYeRXt2IHzMSC3BI4FVqsUzy/Zu5AGZvx8oHx2hOsapH/SqdtBgDEDq0v3X8mrnGbjZ1zzkpi
oCG5CHYrVb7XZW8CHVP+FrXtX2rjzzEwztgoPb4+rPSudMfDRMpvOYRXlkcN0SUuKNxouukJaoNa
Pfr04kX5j4owdZBm+DeNqsJTWJaAyfgmVtKqw60PdyG0OhzsrbUPx/Yxtn53TJ3wVNov8ELtq9G2
Dq5to7yacf+UCXeVli78sjAbga4XoFwNeYoCIyZAAYrOIs+MkozgTi3OsM8jko3NhiaHA5VUOXJF
WILcwBpc+6mmbp+9Rf+mg/S5yEtyRPG+rns3UIy/DL9c2zSoAfsMB91vpmPn4kPiUxhpAU8Fr5zA
0EC2hkx2k0a5PA7J8BcZ4j42gIfQfKHbT7NmpUza1QmRbQikzoRG/alIY98gw9FZHJWgrVGPumGO
BXIVvce+dqFLU94i9VOTCDV9ipAPBNFiE1XM7stNitj1WuUjuH2vO7Dyyy9TTrCoj0WAfn6+tgVK
pAyMVWyP+YHtzStURhYW35vaRiqJhW0V4kvd2ehGMOizB1naTpjIT2IIrasIq/f/lAYyzTpGqXYu
eVClGM3pso/ITSdHkhXHfgQ7ISkvwFzaQxr4v+n4HxgMunPVpE9VmhrnCNsW1PvxPFoeXzi5DdAn
h2kdVqZLvor2bA/jH/bXzQFK2aeJbXAjAIkchrg0ZizZOXOc7zT4/KOfxgGCXP13OUm8SVOh7cD4
NsA545ZuhTyAH03piGkYqLUu3Oj48kxhd1sLFvW2KanB23UWYBbHwJkF2IooAZvHquUwlspGRzDq
J80LcO3bKXZ84h0AYWnDnh0x1HAuLowZEgpeCcdyzKeHm+XaZhbaEDVKsFmCK8IIFGIkXPzK2zZ9
d6ARYX1zyt/YNrYeWfGXlt3YkXX4N86Z5txYz2TceE9pGtw0SZWm1fUcA6uuHiP5520LxoHTFI9H
ZNtPTqCdqS+sGlsU14xMEyw81sHVQ8yHkR/vJlI513HY5RhapH4yBeiJPoMSYSDr2kUF3B0SWL8R
vpRenRqegBNB26HAlWyz2Av2+J3TNTrMYa95rDMlqt8zLzbaWLc94kSIcnBRu9WYNbW5QJK1zW8Y
5eEVUu3DjPo7eOrgXbXY3bJCJ8hcS2BkSWiXCbtFHWHgqbANlqSZnR8AHllbIpzRyTkddDZCA/MM
q2ibWmKtjUBfNUuoDSQffIbmsz2KP+VAjzVqCryqodNdgjwNDg6NsnXRGn+1RreuXpNvp66u7sMw
NAQdJ6eJs3StcHcdoNZJOtM0twl+N25kHadNSbAHLS+EkDrh866uiIYLhkc8iZNLfUaLh/vQuG9S
alcXr/nO9gzYRQHuX2WM11YExJrlYAG8KLtrVY1/dN6QRJUjbvnUfYMFsPP61Pw99CT75MSLwO01
3waGxKB1k9e+xgRr994N3E31M8j7HdCWX6YJSd2qzJfK0ZIDRl59bwZ4nKAt5U8dDJUAC+Yu1CSR
QwG87NGHUIP45IH8EmN2zdWQSTJ8ClReonXF1qP2AHI+EBu0lPOWYegSopS8Bo7P4PVXAPWIokpz
64VueKglmWIWYxqK72LijBzZrc+LEmEY4hRJ9ggQ9em0y/pQxYgvpwSxo7SGV8sZ+Q9p89MwCM2t
EngxwCaEBBHtzJAUcLML9wIjDx0MLAwYlRL6d/pHwArKqWo+41R+79OUJBjHFM+GRTNEgiXASr1Y
EnyfzYtuZy7Xa1Rs+ij6tJ20p834HDFc3GKt+JuPJk43tuR+qpDyxEG+HXsEl01XMO5Pmb6u2eqt
6aNouz5LTpHAPekVg7j4410b44J94whuNTamvd+8aQKkbAp/AGRlaKFmwlzchpDd/JKefZPb3ilt
Iblg3zR3bZkYNJzsHVd0gVCSC7Wmlxdqd7MATtDX9jYSenfW4dA4eA397BG1Kj7KeZgdRttet14s
92VfvaRwCBGBXy1a+Ad03jkNX3v3T31Nb57JPp3utQzG+zixXai1jFjRIvw2ylpuI9OPVnYmm7s1
PJiNkovWeN+XEkzmAcd1YtM4pD+sMjPo4SIIKtctl9tkK5qIOIkbQrT2Wv0nqR3g6slgP4q+/+3k
7pmYC5xmQkepnw3O2lPOi9NgOARnimyiAq7llsFTT1jAMZU1e1ZLhVRJ5V/+7SerSt7yIsLyTMl0
bTmkeRXSYXHUU0UZZgnHHDzRGkJsfFLYkN22+Sa3yEEw48K9m51+SkZ7p2bkqUTEjT8UKosWh9XB
9ErKfx4ra8uS2bNpZG8+CIxARfYxihK1BYOKyFOHA6YHpb0rc+emGq87S5oIOtbecDw50vrTIbG4
GLmzUYYAeQKVcpvoNadb4EJLgiOwilJmuISVymZKSD6sOiNd49VhgdGjcWykc43TPj+LNLwPhQ4i
p3Q+Bnk1p9i/WDl1pFzgPnHE9DvVCIjK9Y7zqYbH1CXkURsdPJx5VREq/7OQbvNtRa2KHAPHD/fY
VJneuODvLgZax3xzlBr+Tla5HtkxIY7DHt0bnyy4kns7mdT9apVdLb989G5CsbHMrJ0gpXiXcjWv
qTav86EDhzH4FycyimfqtqRGJa63YTX11ooq2dNuRj2QOP4FwdEPW0rCIiM8Ep1nJ4TlhSbG1ayF
s9J0J1CqtD5q9+KG7nrUczRJAiRl3+l0tgN6+0EUv460JJDqog8pSgMfs+tsUBV3h0Y3LhPMjmuI
LBoi7GCPL2MWQ0iO62hHWYnQobn0KKJqWmkt8UqKKr02AvltxfeKzfBFuNp7H9J/8dF8nqNU3ptk
Fi8GhPJYND1JpIxOQ/AsPZjBy02m2ZxzTf4MkMC6pan9J2aPinAY9dxq0IoPeBmskstLkbrqWwqa
IQqJOjFi7A1FGrxKO3jJuBDOETHWbhPMVzWZLiuVUeJK4/aOEq65m9LfB6GeMcZvdZ+yq4bJxguy
vzNHYevJiYmskVcrzfUzTZb2OE41C5Iybk8Omn8j1S5V1mVviRLgdj5NstMKEpbemJ2NSzGSdlgD
3tFM8aKjrMdyO9KyMezxGhg1wIm02avZbto3NWnKc23BqJ/ZomgHfZDJfkpQGMb0P3S/Tg76bxVr
8bnqGe1TS3spWo7MztmMrRFcxzw9amXiIbmvqxMGuJ9J1flb+C9cUT4IsMGnypsoczWwqPWgyRzw
OFDDik0LhAJMbYLXD6OAygy1IDygEEEuNObUlnLfX/duUQCQat2NFlYvemOp/WDEOzJZvefCG/dW
i1av9OESF+nPdhppNfeyeS5Sj+raALOUvdpZlo5PYAuFQiMp23OlxftSmfo9Lsp3PgKybCaW4KNl
PHBDJ/uCDuUacXu+q3zhQuj1bBzYebdHo1uffCossSqR7LnmZcy0T23o3X0B82/nlXVBPss72erq
EIcEqbWF21NYTa4AeSFtZH17yXxAB6Hq8ludfgZlsUl8M/8QjKYrC/kKjp/oKtN22BYg/HaOIRiN
XLzTjsLEoQ2G9d3pKQ6n7be0zMjVabRXS7by1kSMWyAZw31VAxJWwfRUq754hOpvQVN+28fsLij5
jA83DsVdpWD0vOJ7rcvmVGIZQ5oHPaKfuQx6WLTXrpDmtnfYP0D2x8LvXDEdOVc3SH/lAGKOJTD0
O83+lyCj9UG5rr6pAeRtuMIZX78w58BTrnLv3JjbENTpSsOleeiDZ+re6Yum/c3GttzTM+zX9rzV
GWR6UVRGrhmcYwjdCWebSOKLm1p3AWcBvrSXE+/x9s+B2XNeIMleEwFBFLVdeGeyKwVCu8GGvgtP
lWmnfE3MgZPEiPqL1RLw1XfQYoZ68g6L4cIEXTODrBw4Hmm593XkjcL1L1VPy8qMtPIyjOJbN1DJ
0w39UdKwauLO3Waq0taeNGoqUeZh2SnyL6D6FdrBa1q+X8F47zstAlvX2+Ma7+C/jiF7dIp3SqiH
E7HjjMKnOjbUnXfACt0fd9lggsALyQBF87sv+bLWrGlI4wpG7wpJ44N44n6nOiQcVWS4O2KRf0Tz
eOJ5YbGuWu0panpo5wRcHNAxkiLQe96hHytKwN1TVljDlb6BRhCUimlz0HaUBHnA20ezZ2PIL+YV
a8GyGEmMWMmOyYFil7/S8F+sihbgWN+UZ11zKT4xDwMVQ5PlFfASm3MFM33bSGRzfY/fjP8JTWLb
7/2OglykjPe+ZFtWDb8oYKaH0R5jYHK5vzZk7a3sBDm/ZbbWRQ7GWeqTuLNPlmwFSJbzY4hsZSFL
zKIRBdfWMV4p6MNeyKixHhxvGF9tYYuniCErGkdELd74MjQOzwD1iK4MnKScl2eJsQ0n80JxAaOR
IDFhLCHQhTXue4mFZjRi8xVIIzppcc1tE3uNRZl38OUf10rto8a6+FYAJKUQtyERzv1p4VH0XPCH
ndUyMHX+2ZgHz9zTu4PO96ZV5roGMMHiz0g3tUjqg1l61O/yc4+aDxdt7KCRnu2TCSVCmlinMqrE
o6eesXYVpd6mFS14IKD9snVv0m+TzcSG61K75rfQ/akit33ny3pLBn+gX1EPK8fqUBe4in2nHtu7
2DbfgPV+2mY13EJ/b+agbzKHDdDCDEfN+TzFGJJVTShyJ3+Y8C+HPHnJZ1CC1rntYyrzo12JdUl6
NrxLOnPEzQ/oHQZyBoyRb89MIEtC8bmZtjh742tnI0AfyyxggCR9E94ZAi13+OHMUCoRhNAkrYPG
TumS2Z8aclyiSaINTYmKabPzNnQwozU5m/G5BWYA4zQN34G7QQLEPVIYIHcIDB/AKiZUQyIUzNkE
hrMZLRBxOSXYdjgD1BserxFipbNjg8IW7yydqg1iZtKt0lrfdu508EOLVsmMWjeL/A2ptDoHthrO
I50i1TjWqRvS6lojWNkH/vTpWVFx1k0rPy/3SkcW5yE13qMKtE04J+dGc3Lucg9KP85QbaSWRIyY
p1HYdjHatoQGrWsjHNemiWzMTyKU0135PGAfopM8ZzP0MbJEEeggMMBY6elkvI51VK8rDxt7Hfk2
WLJYXWva94u9rKC9+jKJXwixiBYIAf6xX4kD44dUXvdsZYk8ewMQwnaQYFw172yls6kgoRgIFfZq
9u3wZImfyBKdl9ZO9/YY9AjMOsCZ51I23caAmb1O279lkn+PWfnvaT9Q1UW9zqQ8eTvWtlDFBOuv
PDklEYx2HeKQEftqE/gWm8hcfCz6CBVBZQqHZE6qG6IVSmnU5UNBIdP3AeDH/WscCNIQYkZKylAf
HW9EoNVboab4a7ROtXIcLuNad2e9Snvubfs9N9Qz8rxgE4nyl5hTbgzibkbTMYDDO1d7TsJp5kyc
gHAcMafkBH5/rmkXnYMwv8g5SQdwCJSuklW31ZKzIwMCFgneifC9n1gmuQTCN1D5KYuAK5tW/0hk
ie5JJBEeyZzjV2i+pB0ISDPr8oZEtcjZou/2d01O9SQZLCJlib40PUkcrQ8Jx2eUKPQQ4zndqbUo
gNWlXQ5JX1Ewr+EE0dUhfIjkA7Ft5kCiLiWaKJlDirI5reiKBjJ8sxpCjJw5zihw/4ey89qNHU2v
9q0YPueYOQC2DxiKlaukUj4hJG2JOWde/f9Q3Z7dMxgD/oHGbqVKDF9437WehSIlXiOOJrKOkIbX
ZCbBVyQEiVIWy37Yw/EakGSSlJSTmDSu0Uk5nZd8DVOa11il7CdgSYNztkYuIawawfR/UHej8Ewq
kzISzyTkHxhdSn8gtylaA5xwlrTblkynlmyndA15GqHUNDA4xv6+lJsLWUiN22jk5Y5kYZFvS8Uv
XkOjwLtJrLRl6VKTKJWs0VJ5+ZJTUrOxE0GUkyqQTJXRbcaAXZ6BaGJeQ6q21hpY1epEV01riFVv
5NlpKvrPKZGoSwbpTpmNx1qiRQIsFijYGoelrsFY3RqRRd8CiyCpWbppSSc2KHdNQKAWoVivIQlb
MvSSa7dmbq3hWy0pXHNPHJfyE8xVEtEVhRjqxUKkH0b/if3fqnkcz4JqiLtmae9//ASdKj0g8ITR
vAaBqSSCQfUftuA4wbADv+sqwlpU8sO0kZkij9LaE2bLwm4zYtOj6+SA5FSOAKXfw4YwMvIqVgGp
9ofx+T/+wVz5B0vjs6zmhgSc7p++/W//qzy/51/tf66P+vtf/fc/fsuD/nxS9717/4dvvKLDdnLX
fzXz/VfbZ93/oDvWv/y//vLfvn6eBTTS13/9+/uvlSMdc1fGn91fUei4b01swv87QX1X/Irfi/d/
8Zg/KSam+jfQ6YpmyJZliqq+Gqz/pJiY5t/wlhsqPlMMZH/8CttLF/3XvwNQN3C0U+c3NEnVMVj+
HWWiGH8z+AW7fgVjsKwZ5v8PykQB1/4PpjxNNSVFgkqBeV6RYQTLq5PyL6a8XgbVskSTsGMMXNTe
z6AD2EJC3lYAKIuREHxC1BvnNqFAqydAJtWZLeYs5XeZmsiuAiBWzYrRjUQmZYENCJNY5ue9Tn5s
8961uWAvqfyhG9XsqoV0x0JC3Q9p/F4bwBrGkWgzsM7k35VMyVkOX4+9GfkQeiQeWyGmASSw1Cza
dtdNL12vpUemKL+CHHuYx3DPbqZx05zaISwixKl5ebQyHFvRPByH2QJPVo5Ugk3xBDUAThnZ2k5d
Jx/kDxFFQ7UJrDZTRtCuC57+HkLd2ndrbcRAyO5zTUILYNmkOZpOIPezHTFbzprxVgpTtCEmxQ2r
JmOLR+VeMYEahtStQ2rh/UDLSAJ425T7KlGLX5quvSZZDmJFpP27VN/DsyWu41NLfZucdtKcU4vl
reZZ9Bj9WUgSGO01qHSq7r5Kz9UZJG07NpKXWaOCrWYAu17lO3F4Jzb1Kx1YYsvwSzKsRIV0IZRQ
9mt9cZj7yOComWcqQouzLjoF0tSdVaB4TT+gwoujK7vnzJNL9QOMU3fBXoWjINXrbRmKN+GWR1KI
MhL2uZJj7F/9JWYEO4lo+7MVTOJd3X8n3cWS5fB5nJgA8xGvuWLIn71qEFmj945Chx5ASbycVTa2
+WIg+qpk9twqqLrsLk14wYEOE91cinvE6Fyp6Rg7DJf3goIcry7TX+jQCMWhsu5AgkDuLoyhHxv5
fTkg7YlAXxK2lSh2UgfQ+QzlDmgq1D46mySNZ59BaWV77NC+XmQiG0wQnC3LpG1sCo/ozzyLkIC7
KMpINhxQQ9KULlgz86ZZ+nntUzmV+k7O5vsOg4urlGO7C4x1P6JXR2lqkHyDnhOUukfJC89Tm1nV
wXchghYESh/MvdeJ+m1My+oZIzGwAZdEULx2GZXAQMQJN4TqQg8hQ7WGJmIxeoiA6qzaKBa3nRA/
pVV5oyMNjHYKx53cthu8sy1NFmqzukXBWUqLegMNQNRUIkAVod9HOcFreBSpCLxRc51W+SSaDHAx
SyjPu0QgH7gXEJPJAvLNsWZDWV8MUx2Y1ImZ7sG8ODIKKKlMNxqbcUfMs9EdEQseY7FFjKo/9+0M
Gw68NAFTbzJt6gSbH6hcPDDEZd0LZqgds/rOGBPznCa4l5Mko0qKDcAdjK80jFF45QMas59+Lxg/
oQs/hCzCTj3TTV3yTyFNz5EizH6B+UvmfHtyzyaJtplN+Za4aZKoSB9K04oAHBJ7UaPiSSONdnEp
UZYHrdevcyFG21IFwkuKEZtJQKqdQdRR3b0kc31IejPaZhAGenP5xL6hunGvI0SCelpMFcqHsLvr
tX4l3sJOkzsMf/HsGhpI18Doc/h8BooxQ72vTwqHS+3IlR8KREqLQoZgd5Tl9kxOkluE85mVTbjG
T23EfMEbQkMiKheKZRUDkKqFVLLMZYv39ERSTYRflx5KNvR7rNUqKxQW80JOC7AfjxJXx26ivJWE
BLIJoT7SpK/vIqpUzmBmuY32b+pRR6sZQ3tsQXjoEsRwknIvVsarFoBfDHHlj8JzJvdAnfr0WWAP
Cu+anu+MAcpZ0IgC72cpr8zhS4oICyYT9LeuYIzADRWJ1ktEdhflSHrai4yobWrq97CWz0MMDo54
yydzRvbXDhog4xTL7xh/SWU5wlYoIkddzId8EGgCY7y6QSm3wzgffaUMr1Cn7qc4X+xQF0tPajoi
dhjH0YPUbjolqt1jDbXM71CK6dXL/WPVIeTW4i+zI/MK95pdjVjriSEmY1XtXxakKe2ivxAXc2KL
dy9M4n0n1r9Uk7CseMgxnVOCBmu/OoD6bj9PFxI9NqAF6O6vcRmyUA0emjsWyr0P9DElpVhxK/FM
VHl16SXjkXXrcjKlFmNtFQm+Ur8WIr2lRBKOSmqB0C4XgqeTCj1O9EW+0XRMjG+U0/ous3aFMNeo
q5TdXElQG6X+zlCy0qmXixIkyz3bLGhPaeD1Uw/suk9mev4FVdM2Lv141C70YvCLGfNEahfJGUtj
YrLWbHRiqOgn4xbCqJAxyl7IjoI+rtEuz0BOCD3Uz0hc6mNrLu+BWqBhq9In3RDHMwrpHQt7FvzV
VN3nE13A1IR4oDIa6MQcsJfUTk1d3I0yDeK8pb/VWxRTCxpBXitWX5VViMcmlRn9Y7q1st6/642O
A1NL6M3JyakOaCsEptz7Wo9jNgODkHRBu9E1BGlSYJElLY4fi6KdxaQWnhS98XrV+kCDBfSpNjUc
6XIFWhn9XlEWV0HT95BxyRay6GwM/UcCJ8CnTw0CtitmNPMJ2YMK83gOtMrUbnPCcl4gv8FVe6aK
fpEIxOjqB8gRjOVgDD1NWbwKB7o9RUaNsmx5qKuUxNcuw5XNXCjMrb7BHBlAJXuI4GQ51sxw1qFn
PzUd+ih4IYRq53jlkojiWorTaUkoZU3St4xw1jdxDBqdCDDC0N1ZArqzUM5LcyZoUjsXad7CGxgh
q+qsvhTRoHPJRBpGVHezzrwA11wcaUZUQZpWh/kiiUPa6m3k5qyfDrMhXsN5rTkuSFy7IZt3xiC/
k5jFbtjoDVLcCfNUW0HyNSMF9a52vyQIcseaSBVXQzxrY+0/JcSskD4jlc0vtviA7KTyUVfrt65S
BvrXTCOhStp1Z+3JY8tucdeAY1XvTQo2biXkz1GMyhGzpi3OWbWJhoKSgjgxZleT4MnC8hG36F6k
pCBTB9+kpXUSPSD1SYbstpEhdNjZZgBOX13FQPBLM2dH10VM8pWkbkxYb5CyM68Pg8UWy+UzGhPZ
llnpwUPvD4mcQnUwckb4qthT9cXRgMSA4FnpVei7lkUczTUrZUtuZkTnzDKMzxhUQBfALZEY1yRi
aEuhwjswIJKa6k1WKuYKEOh3g7byc2kvkEqQ26HAGqRckidTqcVLkp8iwbrhrBF2StwNri7NlBlG
Yu7bQ56YxDCTau4uFMDziY2iNT8tDPSTBgfewn1vZuZmkIhKK4CkbRpqvRuzZBVoTPWOAoO86wJo
W3l1TlXxDTEWhjdW+baGwdFJVD2esZVr8LUFcU9H8SYbSrmZitUdpwAh2BtzUO5JacIdV1VFSwBB
9CsnAWKvw5Nzpj54iNXoAR4HMN2hGdwspBuP3LUpva6MItv8uz1xTc/bb1DV/mlX/PEsssaWdmlz
r4CSzQAjm0QQpwymPDYhD4HPSxdHWVYwDlE1aAXtn18XcSduMERc6h7rLrMI2uX1q3/17b/6GVp5
A5QnZe+fx2ZN1qDy1StSKf+XZ/n5u6CWELbqUw8ysEez9fuvtTQvMlqs//PojjW8G5kZYoHfv/nL
l7/fVKiDtcValLm/Hy0IMs6RsJQd0WQx9cfz/l8/pQSKg8EYNS23wNtc65L3+9X++AQ/T5VW4G1z
RbD+eOGfn9EpQvhkpKbTIisi53kt31MUxRjApdAomF1+flGuV8DPV21W524YMJ39/kWDFgNaJFdZ
Rg/FQRvXOToV6IzmdJpwmlcj/M8/QVKATU1x1mac9HWo+8s/Pz8j9gYQUpHCYCiwk4JM2P545H48
cxR8wR5HMVqhH/+kWNTRJsuzR3k9oVHOFfrb9vhjTrNWH+U//Qx00VZMBrBdBuuWg1xDX1StYq/O
1MBGjf4VGhYu+PXekXHQouuABgarTAarQ4NwgLEIpDsc/mKn/HmdH+Pbj6Hu59uff0pwTZg+NP/H
J4hjutiHyyDQdEiP8WqR//3zYZgsgrHk44+vsCc5itmG1/x5kBXp95FUlBvrx4Ya4hoH57A+nWL0
mEIGIFTrG67WY/3z1T99K89zv1nUA1f0UbPiar++g4zUaV/ABoDgNWn2P19hfvnz2wi5JU1+QiP1
dq73DZPdvllZAz/f/vEzrjug/raf7q7k/u6vZWxfE5rEebcX1M2zaNl+NrLIiu4pxm1IUrON0/O0
h5C9mze1CyjeH2avNdD9OIm2uS7753Hjdx5GZzJu6K0APTxagSctu+DmD+k+p3Xp+MGt8bQ7evWb
I2gLp3cHp5ttf9mjrLIb73V9sSODM7K3a9q4zwTTHpG57J4Lw33GPKFf5k9+0Lu8IDCDm0aZo/wF
hQb8Hze2nx+fg1uXUT6IGdKRUTjLPt6xCr7jvUk+S4A7n+fm2v5uXZgdLjFEzujS2htdSF4lwfPW
LV8QYHAsqHPz6cgLrk9qceGwUB5ul2upfXJ45hSExLKztBe429PbNF8Ka/SWuNtGMgYNr0NJhVlK
2BDrOuQespoadZ+xC0JvWnaE9LHIOfPaAaq70MtYqY/XccMpkQKPZIA6OWbpdgDt9F2YDjULA7Ne
5NAVMsdn3kd67E2ft4GDt5ltwA7wXZgUdgmpv6wXUZ0DLLJxzPEF31qE+y67ZcavQoUAgZmn0r/2
xfGASZjAN04CSwLdOplsmD8VjQkXmyLb4a30BnGJn2rwWkd44ohdbyPZA7iTkCjH2cYo0CH/vNh0
ljIyh+3yZcEGsaI3HF69bD0BSMwOPDo2Osj44mVhXjv14LbjHZcFVi+nmEk3YHzq0OJ55s281DvT
vGTBlRnL43/qc+nJPuOdfEeqqla7AeSlzk+f5tmJn5QL4XWVE6CltNX74iTTsTtF+Ldie6+a9vjA
DlPCJWB+iJ8UTDWOtelHHytPxuaADV81yIE3jk4+PwX3q0LNks9Z9N57yyZ6GNw4deaPbfsgbjyy
KNpjuYubUyd4Vv5FW1EWdlTI71Mn+yjyUzLqmzx9kppNE042/R/xvrctN3YRvX8HnywWwT3gIT9X
p0g+dOfiMauOwu5b5capCdDeTdldJ28NBEU7DeM6hAjsA1zR5IKvsFNwxIrLEgeHjPI9fSu8c7s8
Ju9cAr2GfNXYqRJiYK+/DeccKaXTPBEHbXY+gaXV7HFRJE96dWetCNDqQaJ3Vt+1xSsP7xpckOvx
UC/AW0PEBFyM7LFzlM5vFOCr+cL1yCnrnedlL376/LJ/oVbyJhFz5Qxs3mlJtmR4YvDfFt/kkE0O
JW0M3Xlx4bXJ9jMpCn5z+quC5Ob1kqOEqFYnLi7S1zGzrhcaZ9a84Q+LnvhwPCU3RMSJNdr7bvZq
db2iUwWr1YYLf1lOhTrYem/zpEWzacfDimxKb7P8jXrd7vp3rmQSLmTJtYRjFJ64KDMDNrCDr5Ef
Yg3izRzMdp/9HKUi3afmY109WNVnr/yiZe8j94MvXDY7oPoGha1mw1PGCfEXH4QUqjyBZt4UIgrl
I02PVR1LaIEvjfNW6t+V4Er71OaWz+u7dK4dxoq6eBVFej3lVa5O5m2R9jWaTYEzMmaExI7PhNhQ
WdkN7MUjyecpovLXM/6b8qltvbBhIeZy71ELJGWNe5LYNMQYu56sNUf9NCWbTKtm1y9X6828cIbl
ZstxHZx3khcunQ0k917z50/uYB294VoyZEPkjPhEqLpuc+uCBuJduVP8yp4zh6E8RQ3O6MlXnA7D
H/aDt47djLGvXEq8hi/t+0/GVYxlnGcetOyLb41vPN7KsXiizjSTGeiYdFJwbVnvVeTIN+ELzT5X
D6eNXvqnuKm8ym6JpElZk5/pcNz0i3GC2sJ1Evc+nDsGemXPRcg7wX/7AoDwzDGg7kYVw1/Ul15y
SRkJLtBtgMw/MHLGpG/uCpvsXLrsj7wFlT/WaJx5SM5ezGmDbGLmxRl9GEppxfO5UpNpMdhKe4iP
zBz0hpHbOwipc6/AvMvrsbnvbap8CeAgPoPhm/FRv5gpMylXvfCodn7xLbyhutORhO45WZRx5Isu
uWro5Tvshjw+T95e1Ztw+poCT/zk0PUu72IGgsaCjLY1T588U0lh2NXi3RJw5zv8lqH65+WVHEm1
Ux5J83s33jAi28KjcYfK7MW0rTfjjumP82j4HKDoffzkC390uauZRdLYTrMNMm3mYSZ2zKw/MyF4
C6hMe+GRMGvT5tpQimslc0VeEgPR9Ga5WzijXFq8VxgjTn5kY8/l0NhkiuwVDhdLSZKG+MiO+PnO
lcd0gYHV7vb1kfnLvHCWrDvO5sJM3G4w+RyNO7TrE/OB/2y8sQ07VjxxNLr8OYOC4osX4YR3EyKR
zX/PydPkfHIQ9NsEgcflMGknjjhf8vn5WFz8TKED0A9u1QOuFmALtnTH9KLpuEWesif5xmksj0zP
wc04wUfIHIUxCqsHQxbHCn0s7+aOuyw/8rTJe1QcZM6fI4c02ba84uIzlZk2STaaj/ZlXZ7wOcGo
nRgqqbNuGEXbl1cezBol55K28gND5Zr5vY2PnHgGn+yJYVDac+fRLznyyRgDXpjctdMrn0J549Og
0GcO5cjCrPRagUgy23h7bdojpEDhjX/WcHf0C274wGWf7+bQM+56gQsa4ct6ghTUG++EILbMkzuy
iFxGSS5Wej68AQO0IG5AV7lj/OdR03qR6tOGyyz75m0x+fMSbMWXbd8QpnhtP7mtA8PnrBTLjil7
Tlk2eLy0dRrAJOxYRQlHHjnr28m8rVep6mWSj2yO60QEyLmjaDyxWFA34zX7phZvstoL7zFIL/68
TDfqBxGF1/6RebNjTK3fSH+mZz9eOQTlMb6iZWtHDFNOviMVjjiUQ9Dv1po+V31nIQXnTNpV4uRG
Y8/9Sbg3KAZuJw4x7fzKao8UPwZqJVHb8ndND9xRP2RRvF1AHeW7ztjQ1ELHWrXXpoFR9lDRPshk
2AgABE7v5o1Nul1pNkPDtA5ysmRjgpvOofF4nWvU0D6oz/ht5MTjCJ2dUFDsFFYnIqS063ZGsBzX
gy8VP0u0TTzenrOcyiKZYi5cV0jRw0G+yRJma9JPHIOyxPg57SUwLvFaBKgcOiKvTKcjTzOS1YvD
1m6Y1SYUWpvSwnr7tErs9qj40YK5kh8Em6I4W6tYeb0MzPJUgabilR7Dlo6wecbmPM9XVubi6Mvl
CUp2xYpYPayUUQ/iPhpu1iDLfXjSSg/lSpR/mez1n5hajceEHSUXcOgp3KehS+uHNc16gR2hePLi
t0+uWaZz1tlcu8RQWe54RdjZvg44VFn5a2iMfMLG65e534m7YMOJ7pGPochWN8yBRXGIzDMI3Olu
Ms+SCBHeHizIup7v+wxyXXMvPDbNhiuNeDJsDzJhI5BWbVJSeuuUsxwKiRI5qRirPBJZR2dhFGBY
QfxPAUze0RRkh8FqZXLEX2bsK6IniA/jcOANs+Pg2vIjBCDsd5heWbshKLDNhyIh0d5hkc6M0fZb
CTajzdogY53CQnhkgnKgmMxbGVHSsf2c2u+8oPl3R3ev0DiYnbaXH6S32uWmNPwASyUw1OYA49Bk
acyArO4VdVnphG4mTteainSHbRW7fiOx4Y9e8Tl5yTup6sjesti6Zcle655SnweGbFE3MaKs5sCh
MHf5W1XCq9yrGvmsXoR2gWQxJ84OS3qJ78CcOZOncXHhsWf/xQXYQdrL46PIgkQ5ta8dt3uOPtVh
1drd61taFhmiVuzEdnU27faTW46AXW7ixLDpLuegCnCI2B1tBhZyllsU+MY2KHVwJ7Fp4nJxSKOt
P7tvpinjYBUekW/CicGEkxupeHVOJdY08AySk5/GE8VHmp3tHUbAJQfLaNd7Oi10T6KNSAGRpUsu
OARsioOnAi905sbTaYmNlGt13DZ2P9oCZh0atWcTKM1rLayX0MStTDJn/8u0IvuKIxepW06SMD+I
rsSAFv3TSKdbA232knLZNM6knIT6wE9mdt5PJUK581wg23JVRn7cSNPLpMkO/rDWFXsMEF+6zij0
2mtIFP0ESRC/oXuUIAjewFxV+7suuljiOw11Poq++g9Au6LzcomO0sVN6pgP9yQSbqLzz8JEZtdm
h2/WmRvHuLc0P/8KH+crE5610KE7qOIhobIrw28NtwN1AWbdHI1iXxwThWWIj4boV0iR/r5HfXgo
mAbt4lnoN1ZuBw/Blk03LpweiRyxjNleTAwYNR1qnOFOu28pDKtuUvvYvSxan3ZbvxmMP/XbsKSc
a3ZOkcvyHp+c1TjafXCnEwT1K0Mo9hS84Z2kIkKUjp3cwhP1Xe3eIky6+sCcNhS7qvYxfog3HDvK
4DKMSW/B0brvaskpOxgsjUf0RALf/I3TrA672DdJ/uwYX6Y94w+XAr5YlqoC4Xnb2jgCB2hotDeH
ebiLtWs4PiwY2QcPypAfRa8Kb4CKrh3Xdq7i7tARHRwlmPWX7HNR3P6ueB3fiLBcYpcZmFHyMNns
X4+zi4cH7syRWVkunKGzUc4XTnTJLvJjd6URQxRTuoJebX24WMMZ2UOgumSeERCHZVs45bILkKmm
0obw4J0Rox1tOEP6aGPvRLqAnx5s87Ha6f6859iNNR7+t2UzHbVjxOjmdccQOjc2+ILlwbvpn8jB
eMAYPLK3RLUXckTIajLcEGmpWbt17cXGfptUrJXZ7zlL9N4K5lWkQOhWO9Up36wN7DnOu8PG6ik0
XfOkP1Jk8WRKw+JJ1dhhYPmzu+du2ATSBtoB6vmMPqq1gTlRsb/aAq9mjRLgWbSb7BRjg9zAumFB
b12Ew2HOd7Qx9LvwUPvho9xv68TFmJ64GoU5fAy2+pqepoMm2so2Tz1lq7j5vUX0ZHSMGM5cdMTC
QbtILhVvRoWUP5uOJZq/8J0Ac5HLx2leil1B88cNXmtfxDKg+hgt9X3lq8d+R6pVfb0FZ80FKXAR
KCnYxqX0kCHPNnFPyDe9iFUoDJvvie0dQXvu9IB3cYM7J1xe9NfwrX/sEFJGeyInHlWO+JZ3DJF6
OYroEciunGym1WfpHsppeZrTcymDA/Sa9saJJgqC0cMmPQ/RKV6/NTx22yCPC1ls+eVpRDbMmIgf
gDH/XHW2vDO89iV5ZhQVX+mQhb7EUVZ2ccL4fSixEhh2PXh9/VbFD3rschdL97V6RZguGWi8wAN/
s+oygaYwKWELjXEjsfnPQQI3EAlf2Tox/bFCIDydtSiUuDPYDdyR4cv6f1xXHPGMu/loesV+8cLc
aXeEmWBnh0w7kdEFRcRNwl2uE4+CU093Oqc/ji8GEgTWtOZzfoSErplOH89+84xGoQw9FemvaJNZ
LBxoZrGroqVDq81EGATdz+7vVOR5J9lyQhozq23SBnc9dbui36LybAzU0dytySPLTXbo80sqw7kg
8NyGmWZdF+mOUr+4K9Y9O0oSDxYJ+zTmf6oZwmnevHMVyNDhmQV82jZz8oaxCh2dF52xBf+i9ceu
qbBTg76JHT4Cu1JveNOfLX2PxMKOnwgjDYuteirt4HUdvcPHjtaQrWyml/Q7fu4/gC6WlN9d6VOj
euJa2xRWPrSleSe2x3R+a78z9Ih40+EfddZJ4OPUDvfFt97i4Mfty8vgE6tBQuOexVVwpBwgU0aJ
vNrOdrSZ0AdRPkABxAqBUR5FRyW4yUt1A/bb+iMdjK25Y5F/W+p96+T3MVdGsgmq9xKbgG3gVUsP
6J8oDlnn6KKOtlRss2eTuQq/BGGxhh38SgrJS3e52UOc0Vbslws4dNrHr70rUClS1t1L9DRIfi+7
2uIk97A6B7bPVv1aPVFS/eySO1Zagp+r175zQ/WMGFZqKQlXtJmWLUNHurcGOxASZ9iNZ+nZfO0F
2699tvdHbkllM9y6Z/01YhSlJb4pScdlVtKmbZhcU0TFmQbYzu6/OALsAr9zFJdfUOkQbRyVe6wc
1qOxYpFO6bvMvpfEUS4RpOwbrK5O0Hg0CXB5FM/VR/VRflonDczMWuEQL8gFUAso9Q2SlN1PzmBP
HkuVrwTMWcxq+2qdlQNXR4w92DF97TJVdyH1hX23F6Xv4Nh9xI/VM05JVmWX4GFNDeguYQ2PAMtG
6urBV92q3C3rYMCUlMWbAjktZuavDueOs2zDA6UBw5MNT4BWZ7NFX08LW0Z/+EA6bA/cPjxrRNPt
MG277YQWwVmPI14NP7xjeXuyznVtP1Sb8pwaL1AxTNzs7lIMNuKN2711Dt/oV0VokMVX8UaN7emd
BpC+jrZP0TNLqISzzMsa4A4fzSuA2JI1ABwjxtln4wyAibr4RWEkB6xI8dNOoF56rZ+ftOfpF1zD
8k25Lx+DXa/axnO8nx64Er9WP0JRU9B+UsO9cf+gCny2z9qJHzF0nQPUDa0jnNM90RrMyFwKwTUD
+ObW/kBophO+5UgW7UsabQfZk8WX5aA7sLnshepGKt91I3iAcddZDwahA50QXsO1n4KHir3/z5ej
svaCmpk1pGgAvR1LxRG7AVv6ypace8FA4DXQ+hhBKv78zKpjXF8LE9XKYoxWwCMSCQoyckNJMlnG
2fn9m3z9m9/fquGA7kF8QOQL53rtzv08/uefnz/t1IRnmlMtQm1ZMw784+NTuUGHPO6JRG32naDX
f/wTrt/+/Cwg7ZkOnam9W2iGPEzPOTTFv/zpPz3y5zm0kl7R72crm2D1F7c3TSOWKGoij0btNqjp
Fv38E9bra/x8qdGwx/ey/so0QPR7xpqc2k7R4fefD39/m79/ZoUC+u7f3//8TZ41MVAGnOZ/f6mf
n//+9o+vojwSnX/6TapGBOS0TE2/f2EqHS/y8305si5D8w0Odn3uv7z8z8dGEYoyXpi5rdqQBST3
dF6RiI0yiuLXWsONi3kzVBYFvRoY91BvNc2INnT2scor9SkEB6PBsnSWRXnAQcl6dLzBA9z22N9t
nLI7YQDz1iOfaHTN6Tqmdp0M7zgUPsy0O7Wq/GaB75kLdJQdZs4GjGPeK89E84wI7CXHEiwEIyr1
H9DXqYOWl6wQi+TRODH9IZckKsaDuhkGaSs2yArSAC6/oiGTjdLnbEwmR2+1XQcTbczFB9yGaH3S
gfhZdXpU8ASsyIbbOC6HPGB5JhJ7P0CCkbZyYnmTytqyTq9J/oK5eaNS5QB9SsCQtYMpxFIxyanK
Zc3GamL2K6j323yjSgZjlxJel3fRJMyiX+0EibBX8+axioV3UV/uCi3dBOHHOEBsUgr2zQw4lnxZ
mqJ00KiYdEk12dP77gQGjgLoQlEnMN4m5KIOkbVXpGahUzaVxuYIdSQ7ALqvzCKa9RqGiPUqlYJO
OQ7CKcrOY2BAwiMBO63kXyhJThBDX8IUCSukPaLJPyVpH47ZZzE2+IGLFc4UtehX+++oMD9oIxeH
XlQGvxSXyI/ieFNBNyPogiIU2+lORqbbFc/GnNArl/YNkVeISXZ5Tp9lCY5TLN+3zXCdIRbEY4M6
qtjPKR2hpkCU1W3yLnWaUWctxnAfNKga8Vb1lj+YD7oKy7g0ZK/XFl/SzUNIzbPT3jhMHxiJTpKV
XSQ5+YAa4mQTqQqLFHqyCh+QqkfOMVMS6atK+o82xEE5EZVgi8zxDSIXjtisG8fOkBpbaLToALGH
WCIJZBjSWVhbiu5W010dVurnQiZ9E2j3eTe/5FVDHdTqqaYqGTqj4ksKCRGJeuEwtiXk87LYprXh
TzllMK1nT6WufWoWlkkizLuoTn6VcGNkQ3TDfHysTGbXudNIoBraaTekyRGoB6JdbXJboanI+8iq
Mx6T16WCd17DgSEMhP1kLj9NvVTu2nx5S/WFIUWW0Mq0jYsMAFQKGDH2+nSfyB3JUF6CBdlYivrF
leRJUvcUjOZ7N+uXgK70YiDVWMTpcZqGA6QGr9FJLjCHHKa3eJqN8GZExT6XlI6KFeUPZZTvp6cm
p6CTWYO8S+hlVnInO2GsPiq9iVlfk9/rT1GxvrHJDLu05HBNJM5GxnzARBRswLmHrjXPTF5DcOi0
eMDJSiZIpO2lSDgvYrBB4RucEb8erKT7kkZLxlLY3rJKf0RN3iDERH071+FpGbR3vUC+MJWso+mI
LeTNe0Ij0rWYy1/JDJYCo+YlFUvTSZcz4ueLVKesPwgs3qhh8B0oMCnG/oVIcJqNkEnAe+mepNDd
jmbJRI1uFU6WfzdG4HTWyCxumvhbgPAPMOGK4Rts5Q2188qOYVsYBPHkJEQc61AF4p7dBa4/shRR
9NKxptmBVyn1qqcM/AHWteVcCcJTxL3J0dVeYp2kI0kQX+sY9kk406vUY6fvk7d5lJ6xsRGBAuTe
FwV2zHGkYU6YFcpDZIoH7bhTWv2kmdJBjwFyKbN4zqOMleoYXsuvoal+rbGQmkYDMt8rq3e5VjHb
RwbQABnmPqASD3gmtTZNXpeEdFxIWcHc1b+VC91PTaDsKTD2bEESUDGb4muU1W9a1T7WxXjmmJ8X
KMM1C9qpT+iaCuJzaFL0wsMfjPUVLIMvVNX1/3F3Xrutc1uWfpVG37PAJIZbJlE5B+uGsBwokhKz
mJ6+Pvqc7h9VQDfQt40NGLK2LUsMa8055giRqoB9pGwMpT6IVvCKftXugJ+vaoWKhjgie2xlVUmg
BuM8+0TthfOqZskwTG1hgtpM1kQcchMsCpvnl5AZD8jV9a+qAW8Vz2KG/d49YfG2a+VxN8ohnkEN
7hbkCs171u9nQYp5niBxZE3q9fpQvaNfEtL7rVRz9Q/4iuAUSFTFuAtCe8i8FyYXwIPvGBe84pp0
2CJVdbpRtiSVDEKeWOHrZ/JC0fetEWfgFY+PJ1HSWN6R0yi3FnZHqS29Bhei/lx+7YSAuJGuqNaw
q0dWKYA6fld0NgGGFO2TaU39OguP930iK7mjy+Ooa8Tq1BIrKxSubZYKbM/tKdKGiurU3ED7xBAG
4lzO3DPvIbDLrvDM57gj6dgzqoyBUW21GYh5XgOCGHB7uzzbKimzL6i4KY6O7UXELM6KCL4kgIek
+07GlcOcXMQSv49AxPc2f9cAIWVyFAf5K8MIOsOPwiTMOgSszSejiR7kEmS5MAh6BLWI7z2sZRX7
ASJGhnkM3yh4NrNUxZSiJZhCmQvvpa4gzFVExgxhYMI16Z6+hD3ZKgRyNMk9d3Sl/zKfoFNiBWT0
egHRNgD6ibF+ESBPxP3b5N0yJ8HXrqfSkQDa83SPCK/yGlUcLK0CAjDkuRgMLIikgjhRIFhaKcX4
M5OoVL3zLynR/hU0+v+vEkyXyGf8vyjBvj8f2X/Vgf39xv9Os5b+Q1QV/kmqImqaSj72v3VgkqT/
h6yQCqzKpkYG5//8H/9LBTYGWo8SMcxkCVOTJfLUqgx6759AzBzTTtH+TiYmnjLK/4sKTJfkMfzy
n8zDCWl5oiLyvtDH4rus/PfMw0QKivcE46W11Mcgt5Ra6LJCwokHmrQ8euKF/nwghf37kkNm9bTw
sUfcCwsCfSb12Pjw70tcATiRDwacU0xKYh74MoxpOP9E4mRdDDyRovJg6BT5ClO7+d+XN7Yz80iR
//3tv54TGCeEQblIMQX9dzrPnwb2L8FH/ovsUUsDMo8OYRcpTj7PY52p699DHN5eNsZXuq1ml6EA
YX8IJfSMENEWwT++xnLKgtah4S7WnYli2nwQ/2oYqm5Xes7L/AUAaUTlebUBo7d6jbcTaUrmK/aQ
74rOO2XFzU19VvUYbKRa5TzTopk/8L2d9wQdzwVYvF4hVxDUeepPPqViiEezWeT7PiTBUtB5T2Fs
nNCazXSYXvgTZzNFJjcwqcgYp+nK590wMmn/HlZlxUN5pFYqUuckkQAHYqT6CTlm/n+Poghv96D2
imc4zP++SEPxgL8VbTpMFfyo7EFISGlISOJKunBehAGjT9pz6ojGkzQYQJ/kLi+wEoIrwThLZmXP
CaLBzAiqtKp3MzVUD6w4KDJquJdj1sF7zKKQWkW1ha414G7R6f7zJRzjCf75th/bZAfXKxBq6e0l
Y0bH3xf6RRKZxm//0n3+HsmkvvuwTi1zTOP4e+d/X/Tx27/nhIFtsENQNrLBiUkc308d418RJlOZ
6dBhGMF5ungda94wtoudAorvAEYXJ3lywMCz+y5FR+1Ap5gjgF177JkwOOFX1IDUuCraAjklttF/
1qP76KGAYo5dNo/M99QcRxdUPQMlqub14qZuWqutvEBbVPoikVb0nSnYn+RgKXFhchq58YRBqF0l
swYi4WgUhtqjO6j5dzbxjMQv8REoE0yaexooR6rnD3AZu8DA3a7QLDNbtCW/b2bDXSTGC0WMrYIM
7wHC9AZw8AEKgx2KJs4o0kXNo0wUKA7BrlWcqB1ERWrqaj/xFh1wUIwIYYGRHMNxaB6H9IAZjHbW
3g5oKocNx6NJgpTQfrM/qPNnixEqnxU81PSBv564nzJ7przVsQxY5+Y9/365DYdv0xyjnXYWTNwB
GUfUhwZ2NeloTlgRCTFVC1sG/5NXPfpKUvkW2S4HndzzfP7RWbr7mcyYGyyE9Qv+BpObjzdjZYaY
KsYFFop/GeKTatMdD9jdWOp8hA6baR9tMSdFAd//vAnYLr/oRnUoapWlJbOssIcvkYq33kOt5ejW
0C80ouBs8TOHekctj4Bl3T2mpWpjJBTKcwyVsDboFulWPimXV2lLE9YQ6xFbBDtWOwpZDCTyQzAf
Zk3pgkQziU9CT+Pe3OeGD6BI9Q1NWnwhn3OfB22ZpgxJcPA9pWfTfW6YVmmtixmYWX6YkaX7fYYP
v2W+afyIb8PsyjFYkZovHYlJcjKm0QoDUqLtCocJW2o6xlFZCleqHD4Ml636qf4wloBEsmCwMatn
Bu7xkSvITiM7z++s8nA2IXQo/npROgAexs5rJSusFL56ThZAEcB4712SHZplce628s14+eWVXh51
ARdbszTyNSf1/cvoD+EixAmzcrmgJk8PJj1qnkJfUFAbGnhcuXCjmai5GfMHK+JM0Kg7ZN1CzpLc
eqc+nOHXnAP4V5bsIVzSbSxJf82vx1FZVD/qtzKffEbfJn4rQP+udmAqQKkOcXw44VyMQIEqkMzZ
fFsp0662pUtAHWub80mPswjoAfhq6gezZtOTiMl2wARhsKpP+fPFXOfpG1wPL3yU3Mc3RRFweu58
N6u34jSrvHO1i7pEo1y8vGYFk4BJl1O5SgLfyAquEa6+7nPVjnmAVrGonfJYrOphEZmsGfbE9I1f
7OH6szigXHeV+lopZI/6AbxGCGnat/pynvp+8nB5UC6xu5c/+8FGwcQtxZbLy2Gr0g9u+YEFsuLH
37Q3GlWalfjZXno4HPPqczjGnnTPfkyWUKxzfOxf2o6/7yPfJATgNFni8cCy2E4Zq8xar+PzN/bk
FH2QVNJ62ZTVsr01mPfN8m1c+xIckQAHMmxMnSBYi+IsPwZzjJ7S2n9uha+iGM9vK7iceu699AiR
nz8oRzZ/p1u+zwG2xaUDOE+xjfCN1BDm64DGDCgERnejks1P2ehYd+BpHVGRNyUDfJcJJaZjFKjw
DrDnqbE7wHnS1Xbc3jtgkfuDcLevcI8T9GSjI9IelB9DTrwRuMdfubtmzSkuVgncrINQ4Kbs8TIB
BuOMK4WlLtyqHm5X52XVsvySDvU1wJ/M0vstoxdUmeG5FacvGDEMILGVJKKSdOXsNa2lc5/borir
uo0u/j7efHwnpKlktX25gbrQnvgn/bxiX8QSXbLkXXdFkknIIh9bPwyHoLnJ1U/FIsvdW5Arp3sK
t1BuPWkcY2y2tBc2rq4amvBQ3OTtjeTVx7hkhLDzQise/ZI4M84zuD2ai4pgKMbQ0sp+nzP+MXjw
ID3zwVj/xSm12fzxxYRdso4MBnbh85qoK3mNSDaq7WHVzmyiS8nQBhjjmhXRMwkW2EwXfuE1HMPI
hXVSI4H1Ug7tGJ2Ews2VHtusXKDHl+pV0055e2WKpTqG1zOE7tifDRverPSe1Q7W4qFF1zsjY4+u
BleoaqcnHX3HIvkwof3Fe23R++pa2Qyb4GTMuaIZPS2Eq86wmyUmYbAPqerKWyCBrqw2QuQ8GCYz
76ye2Ia4o29btE6hPkHiAhdJ7WBPyMcx87A49ky2h5mUelHuptE5qteE6LbqChCuX6Ru4p1rGJmw
Bb+lx5eKK5TsYyGvKFaWOQBgBlTpCLPrEJvuaKHtaXajahGIdnGvUfNiRjBKJgW/g6OVQTOYFpLL
VFOGkxAfSdt5T1YSHogq+u6VhnFaasvMeJ47WkSCg0efTK6uPQvRaXyp1nptHtAhqW4tc5b/ZIVT
noStWgDqAdwhILQ5S2Ms2k+U7OTY5iEz1bQH1wBZgmjI0N8lLiLRpgI0jcJlho+BuJmc9dan684Q
YEhW9KVe8pX58TKsdMezfTkNFo9FJ6zJXGJsdMGZkre0lxcNPvLLbmrcIdA74vK57yunH5fT+pex
B725OSNpCLmOQwilY04VN73VO5JPd0x+twK03lm1aRfKR+HvNCZBP+WtW9eDa2xyXgMYa6H66VTL
SB5z4naFDvWKN2NwRNEjSjY45piHQjiBpTP1OTSZXY3uTX6EuKadpQaa4rOyheaAb+VbdlPMdFKr
nIp380NEjH4h2rA8NYnT7F6MK5zq0C+olXgXgLm4VhAONEXx+Jw/V8R9xDt18dz1l/ZSnjj+/LEI
N84dnuDlmo2j6VwbGPHYHkkX5opFCph7ZLgMz3U618/Safh5dK4S+a90NZzKOW1Amzu4lomyG369
t/mnSiYTW6ulge/C8iGLETJB4j/271l4EI76NxdOOZVOIoNjOIdnSZlKKHgRVaFuES/GcCB/R+Sd
fEr0M2d44hGzh9ovm337mE6y6QRjBcyhPAkiCbB5Yy1LmCNQm1jhrSC9xbtatYoASYmLxb/oZW9X
TPaR5r6bqdZYQPLty0MRr3wSS5MB/H26VbHJvtmnTQQ5L085l5aMfeH34ApTIrPqWWPaOAHRVRWb
+iTeX1C2ruRQwD9KPYnSs7OrapXj7j14Lxhv1bbZl/tSXhFf2uyVbGoms+QDqfcbOueiwGEaJYiH
1+wXH75Q3HbDH+g17hg4jPNiK8P662BnQBi18SiWRUeI5m94ZJuhgpeF8RgERD/dq/WMKPEULSHw
sWSBCVZ2sE42wYV39O4ZGsJrCDcNVkKpE9cebZP5O6E8F0Cd7FzdJS0xPQc9v3cv//1dMElur2jN
Egg+uGF6VBPSpiUtc8rsX122MECdtB51cw8jhTukkPVHW2bMJ+/YmCstE6X8Df4rGfO/L+DE5lwQ
YlrL8ka8I5T4h0m04/v970d/z/19CVX+1xTx7YHwGlpP3KAW+VuzlTqInbICNOv+BpQq7fL8T/j5
96iVEIT9PRqTaZ7wBphqPtUqZijZLDpTjET377+7iVJDTfg//baa529nosGHrye+DtuxSIRrUYYN
Zs5UipMqQzdOGOr8Pf5B2aDtjBQONUEU05fUEzL5rH116Al3Scs5Dkps+38PlZw+vyeA05a3UEGy
Gp+rS/iT/UTyIuH2X9GiwarCvyq063I6KacvJjmIaXQSIiEEODg1UTbTpbQ/xixd4Iaozhp9bjAi
uDPWMMjOsWASCmu8EiKVmTWmWIGNJ0omE/mMDsqiwVw1OJ1BXwH016a8qKqt3yvSEG35oB2UFSZp
4NOC4cE3IqmB4frrJ730W8GtqUUZYfM3qD8vkFqDJRabq/eH/PFH+uLTr5mHYw1r1z6K4l3/cGAM
f7xXkN4SRviYSDtYO8F4ehlQD1GRMCWH3gRlaC5upZt2qO8CQN8Pxl8caPUjm+qtx2yDc0/c3XPi
ygyUf5rveEuTmj/3k7vhTHYdjRYUIyQaKJCs7p56KSClJYE6LuuliuSFu/BXkO36mvj9D/SrW0zd
96Hv4H5w6AyrX8ffFMV0emhLg4/qJ7sVISGDdoxPpD6VFhy8ArMOC83HB6N8CUKhacnn8tCAZrMh
5c5ofbxU7jL7365C1W7V1MOrl9vCwndgKyoWVKV+izlz6k929TwkJ9dS1rhMEfCbYoSGBKa3xG/y
SfCtAEpXNzUUUyx0LTwCSJEhixX2JL/ESw17+LXXgOQZu86cWtYtSKdwj+ETtl645KqE053e48fY
UzWXB4cTGvBFcL86yKvCNFoGRxJnoOFrs0G0klWAMgh5QTRX/BK2PV39tL4TbK5+86qoXqDNp369
MCvbvOMqKxzqh0vkV+LzxF7Y492frFTIOjr7+57+WVmAo0gLiYXlEG9C1SIIeDI4WevGCFpI47H0
vUjQ2gDJmT+SQ6sh9EpiV4M/T+coe0828lOmQlmBobvAsnuXkopVUMMX+welIUmFCSCMxVPwzpRR
6sJia67EGWOWzn+f4g3sC/1SzKUFnsjPTXZ7HBLIi5nTf+u2sgsaFz4mrKSAK9PmvJAYcIelBtX2
celbWkscB+Rv+Gc5HRUcXq5g1WIKCk0qgNcOXezC2Simppdv4GQYH7JqYQiMK+mK7gVmxjv0o5ua
eyaNQMIanHkYjEujcAJes1vhgoLnWuY8K7J2bCgZjIJHKN5XETWgYKgweLc0df8GfmLjhCY8GjPu
3m87OGQP2MwIfWDuG78MmxUSs8qZQO/+RfFHe6pN89kIlo2DRiKcXagT7Wh1OLZdamTTkP0ar2mz
pI8U8Zq6DcsAF6WAyTfcHTuteBNkO47EMpqhvvLen5P7y9dfNhNg2FJgI4xeg/CQPo+Tiyeeu1m+
iYCZYIVLPmD7Q3RahPskb3CPg4Nd0g/GOiHhLQmeIc5QuN0dawFp0WOFAN5S2dVtvIpuxg8oggoA
w4VBtg63IQAQJ/y9AxUQrjTfk/s4Hb4OtdXheX5TBmdyr/rd67l+xN4TQOL6/mGJe3zkBQQuJ3tS
qy2aLWlFmCAzIr3ksh8z2V3zvgAnZtoOYS8oV7xtb6bErAGfxHF6108uSQ4yifWlK/6QrFXd+tx7
c9DaFdzEge07tJm/Gb8V+BeqTvgRN2MuPmwVnRGwTxjN25VJM03i5D2AWcSlvoLP9joPznsab6AC
xKjwLq+bue8na8icLd6PcBaeu2dyDFiZLiFuK4ndlNOwXVXdCLOwhGrxGvYo7ti6Gy4DwZOJfIUs
ZO2ZXI2NA6ADOMFI110Ol2abzRs/OPQOdl/8wLAD1rK7GvGoXX4nO26SUDnoEzbO1QCZ1PBe/fT1
mJtQGjRLcaoTFNudDpLmF0R6nF47cpiKVd6eQb3YiYIJ4V6UCi5bTnnXXX0NghYtlAv3LqznfpVv
tG2/zUyoHZbJqrSsKBYyS5srngLTCnqsVeyifM95LNpZfxpXith+HDjz3HLC5b16GjtGWBYrrMHN
eGfXqPppTGKcItn9m5V3kZ2SVbvVb6Mcy36GjvjTqT6MtHeyEO7viUNMIf5H/WP+yklY9WGSdToU
CGwmtlhlcRuydoEjZsLP3/HmxKiuuGtYBIwPRxTtB3RQK5swn7aCKZbmeK5INpNcFh9IgDpFSOYj
ly9lV6L5VCsHnoPYT4GwjB+2WgitEDuF51WL4YmCE9lcWFG70klHh6p6bPfyD0yH5sDtpjHza10g
cbC7GNN02Qtw02pd/qAKuRfFAPsrNwoDVCjR62w20PtriCq4ra308wG/g0nAlYHz69rf2hV3Ggs2
Y66YCJbGiqTVMz6J5A0pNqnoM2jNfWjpXE7ZjA6VYyUoJ6qFVncHn7tWsAO82IV9My70Cv0t753j
rR6q1ue+0FBiIfBZKLdJ5+oYRKOGGWbFm9T3adF5xmvz5mr8jlzaYw9eCxyM5OVq0lHrXb30ewx6
cIh7o6VxWEEO42dmZcGHi3O3wjwCKg7f+JM7+VSAn5zwAJly7of6NonmRDhaFV0l23YyFkZCYMML
hj5O+hBpkuOFogKneDX6YBaYim2tHfnWJSxv+uQA4xLPXLP8wvbTzg2rFjWUvBhj3pn//EjVYTQU
RQH/XosnNkVAQYwlmu9sV4UzrLQ9uPKcFOWinsJdeFK/J5T/a3gSiDkunVXZVG2hb24YOZrwJb7i
bbio4ElmxHtjkG/BWeTCyxB6MZ61xFPGjQnRhUvi0v5Qe0FNrBkO2UggzL0awreX7j3KsdAa7h2H
gnJuVx/hNRnn3o1aZwidYFexkIxwNAw/zmmcO167r07a/PWZ7EVXQyeHSMejuS//AP13O5MuE6/9
NUufXA/Jg63nKelM6L7yzK+moW98svyqXJYnNklk6uKBAxsQvcDh/aEWx/+aKX6JZDlfCZ9s6Qlk
WnVurPKrhHL1V9Pptr3BOEHwsmJSSRAwIUbjHNrBPAEI4yl1BFZFIEuSqGCo0vPfIKVyr8g/8tsp
c4w8nPbUuuH5xR1AgUdsAitV6ksTTHNh/2q/hE1Rkz15mYkFRjqqc/lJS553S/mXVVd8kvhoC5tw
wVVWH9Jv1YUUn5Jfx5Vg5ct+V+tu8IOTPyu4hnQfHCieDww/2h/F6efxttiHPlfrF28yKLyqXgKW
5lhf4a40D2Yqpdt0kqzgi0Y341ysVbdbRNOnB9usgvcMmToA1Hn/si2bT/t5lE+UXpMFpgiME5bS
ZjLAgyKVhx9SHIpzuLl0Vb4seZCrBfhDk7HMCEhVMJZQWh+Rh0uQmC1p7Zq7eefmhIraXLhY5G95
zCq1rGrVnoN5uuHurU7dBcY/N5TD4fu+PY/DsjxUJxbFGPwE/OYYUSa48kz9GO7mZaim/SkhG+PG
vjRRyUZbPxAcT+DGU/crt4DodG1hfFGdwGiG31jGs8f+RflwnOxyAJ0DhHPEaU8utyUm31yTl8Z/
/xDGRVO2QRCwE6+T0spmOMm8lulChUkeMDux8NVA34S0nrtJnmEuvQq3iDsfPpq8TZZSgU/c+Ixf
rMu9s4xQQJheujVh+Hb79gqRf1myJNEsrft6rBzqDZA4g4qHx9nATZJkmqdLdYGXjHSHGd5A/yaY
inXDet5Ja+gbn/I9FGifwJyNwqroxlj5qCZzl5QHrnCMIKMlecBTYIL2KEZEaDli7QLqKyhCBo9o
Z/ltZ92i90rBTWAtGrPs6RkHuGEo5xVLg9cnQIG0dXyFML3cDLbhv/V5r5xyFtYELAq0ASNR3PaQ
dbkUiLnbfsGgm9e39thU3gSriSv8xZF/TMVM7g2KkHRD10dhuoevK90mrjbLTnR8CwYCMxoLTHpZ
iVbPdU60NBE82mh7QatRfYggrSz6ISbELteO8Bn47bX7Ffl4iKRXxVWoPdR8Z7JGzNZ/7ggAhb+W
4I51NhbiHeAK73f1IsxLHIb33bnFs6SG6mxDsqJC4l2B5ms0ZOQgKnNt8GKoSgjRAJoQw0VurgGH
uCFadsZ4qZV3tryE4IGMS+9uk4ctLsF9CCMZlqR2TI1DcUUxHDGCohjXe1gfdgFMsleTW8MnQll7
RSqKXQFWHT2XDtj8EiT9y68EMC9EeRGYkIXvAMCbhQ2gIWG0YUP40XxYhcJ3beu/ypmhB9Yjr3A6
YcQm+dFWGVboTisuCxs1b2GcYELmiLK58mmDsV0gv5vJHqKuxBGmqt8mtogHV+r0jFanxheCEzu8
Yv8oYoIGMo0nPu4QuLdiA7CXeucRUGmgDKLtpMXrN891jfEWN8zW+MJrgB+mL0D5rJNZsGLVftLt
0O99957KTc1scVusw4WOTsyVvXz+4uahVGYjQYvqwnH/fJ8n93oZN9YLHeqnCJRMHjTeEL9Zb71+
6w8D0WHoMOvTptW8WjxWzFjDX+UYT81jNceogYa/v6m/HYZqiAujcTb6sN8Pf2J43Gmw+faBsB1o
+2GvI/sOsA7fDsOaV3y85901SBedbDGQhFrLYh0TcBTMjWSejTZYSxW4Z8Aqz3o2aC48BpvRuGed
pLuIMajhS+aUoaUSEpzptC9HMKZDdVWTGfakCAwYE5VW956m4VQe6whmokSOkQPNud6rFOVIZ5nR
XZVmztT0FXrZSKNEzI4FuGN8UhwHa623ysaazNo5BQHzQho/BxGJ8JV+vMDWsDl/zFNzN5lMo+d5
4pcHCRsjhEtoVL4eMOPYspzEf32ibAvxbCP+g2nwc8OAozUBpZl++jQuSI+5F9exB4dTXKEwYB2j
undlWHk+Z48KONlFCb5r4zsYDOu1I00R/JOgsBfSNjivq8cmnhCmi/SJMAfMERqQmClL9pqPS2Uc
X6mWX/ky7ZgRZT41mvmpn3BDSM/Jd6jhXMuam9gERnyABOijEjC5ATO9dt0yxCePojTG6V8nfWna
HOnhGSiaH2XLlcGLX4pkzS3dZnwCV/hpv4wPNjl54owbUuMjAXrdhmDcvtnhXprD4toc2rX689oV
lDgz/SuDTEk4j9fLswAhCM3BdHLFMw9FDzssd1KCSx7eGF6E2BUSWu9x0Y5rNSefsvfoFKXHNJl5
GaJvyaq/2ECRMX33J3RkApbFCYcU00Hx3LrdRmA5kplMDdQ2RWuZ5NUKFlarGX0YdxrXtWA9TpFX
HRJsQdDzVAsj9R+3J65K2/yUZb4u+AwXmDjg0FvjTNXMpHjbt2czJgGe2pmFgmKDt+KhawLnmWrA
Ow5jQa517FdW/SqdTSzBBzriWqCyy53mBC7bR05OwXTQt/jBTTYyGkZLPSse/h4X3Opywc8quzlB
dS9jcNtlBGicAEvhxUEtdgjPw0FSrLdyI3Wj5g0yhmCU5Rvg5C+XeNl4YkdCNk6qdG0Wkk2IfwCE
lMdNW2tuNU84UjFywAiyQXzC5Y8kl88O0wKbOPRAITQEy6otA3MGRu3bI5QKyJJyQ2Xoqy4Zng5n
kAuXMdb1zZjyJG0x9tkUx+eeTd0k3G6B3mqqfDMwiulHUfLPGDhEaKeTg6hu4nmLHSekWPv5E1zE
Sz/y9e12VnykU7iQzuCC6iifgN31Dfw/nyOlfku2vChvqYscb1afogMfR3UCCcNNXv0xiyAYsFzj
X7YKN90qnSLMZJ4SjxO6CCcntiG8JI5E2DOEP3KRseDJhTc5KFeDhXvTQbecmTXygmWTfSBrVs4a
YAxhI53bpd6zYyZr67XDuDv/SZVFmbgGmBCzMrZojj3lzsuvev9Bf1Uzc/Hwnp2wvODPkXgkjcbG
TM9XUoh1z+ydTx86jp7ToWOW4cEiewWeRuQ3oQ1/84dOnhqY76Q4ClwIEwRTJLdrLa3YWMp+zuiL
o6f/zePiiSNCpdWZR1vKB6lxh9e9S+30h4HwjpfnihlPwrxC10ZYCY3SpVqUP6XIJcKWbulLEoJJ
3dkb4vjpFMIzmSwBbRUWI8AmZlGyhCNnh8+IfIDs1fZCbKujr7QNNCFbXBh7Zof4QOvfk9iFcsu8
m8QeACUEDgtt0Xz2XyTcKzSiv8w5ZiiOO6smBSWetu05fK8lxVUo0hI33YXXprAIYNrpKwiqzEZE
alt0wQjZ3o7ydig3CEY3arpZq79HF5qKv2BdByYEimIsm+YT7lMoPXdjkYf2Y5ef8AOOPGHG6iB6
xIuVuKRn3tCSnWhJLrcB2l+Cl47qNvyR9piHVV8GakcbWsTp+YMrRU5cVuzIF/5e4/HZwaxW1UX0
lRMjRcHJDsKHtu8+wtiXZjLcbVv+qihRvt8OOwVA3EkIZ7VtTpktnnS8nJnrHcr5o7PUS3hgUdAw
qWR/V6HRjk3K2li1PnOGHDfQ2OL+x9l6K03br2SLAdZc2L5RlMO6OykfKkOe6PDEpeeEIgMbEMCf
xfvI8GQoxuNZYrVj9Udeo96VO/GuLpINshm5JI3EocKDj9Kdh1s5VcJx1FoBNICLHhgyo2YIXNhv
8lV2XofHjcsuPIiAzZgiMfKBk/tafn7SVicgDH43TajBfvTWqk8FoJD94A/xHqODyoJ3iE/DAW5A
SlXLCo5L7hv5D/7nVnE3+R1z+fvkgBJQMw1HZysMVh7MRg8vogvjI4NbeFPu86c/aN5jVy3GCrlj
44UIYEEhOQFY4gz22mhrAVc6pl85N9Yi8so9xl2zyRZ9xJZkvDuJLkprQQtZyP5ka6DMv0YXbt3H
PHLSHXoYh+li3y3EyIX3AixP2blzpFk6jRpbJusOTrgPDw+YBWB+r7B45OOHeF/qW7PW+LSMb79H
yDbkVDOlHJzHQphYqKgi2nVYyCfVf+6xXFpOfovHgvtL8/GkiIoZ5/kbLAYFplBN3xMLegdENy5f
iDegDgwR9fmwU+QZFk8AysXRnIuLF8snW0+x5LrM589TFjn6p3bnuTdmRD8sEVwo0kcMnYbK/lKu
8DihYouoiFCMbNvajZnU9BYGbmTMsmTzCdVwqtDZFjawc/sYLxHxWO7gfQoQ7OioyaKNP6nec+XY
UCQNriRjyYJrrSV+FUteCbKsgWDwjZFae9BgvnAjpOMkmEB3PFmdyef7+DrGC65PhtcIQASQbYiY
h3olzJPjewaLirhHpvx0jXtcInunnVGp5yx9vEV2TBrEh29cGGEXcNFXGNliSUeQu74MzynadJtV
3ehuaInNTfH5wP7LGsBTr3BCmNvkdoP3yFJgu4c+5+bmJoARCx/uXF4rWnD83J5YF7jdFQfQAXRq
Hp5hdAhLjbR6uwaAv7HTHZNkbuwglu2gue7qj+IiOvirvZ5e/smKLViQFRqFy0fZsIOw0xAMAfhe
QEMDCLcpNCU0coVN1AfWMFs8a7AUyyiPy11/RGe4bRfl9JnMItXWqWzP5ZQFZvMm13RhHp/hTFuL
EEjYmYE/hi8hmmK9NA8WiNpY+XDbjmxgFqpe1B+KMe2npsNKcC11pzsz6y7P8dk80ZTWKHLZbE4h
bRDllxs67/n1GazSh6NT14IY8yzyDtB7BuK/iATMK64ZkAY5keEUw2DNLbblOqbmoK3BMrhyCXvp
GRB91590qlEzjdfmDR9LSm2ZbQEfEcIyfKRv1JNBu0jzdSz62pf2lWDtzaHiIC513ZkkPmP06EpP
9b6qPeMQV2NwJW50it2XnWzbbxFN+QEbqrXCjUnk26ewZad7KZtX+FHAYVG4uFT6KeLD+yXWHGa6
j567VvGDh1cwaqUw/SmY/12oIUgOoMzIgLGcAmzlFH51iSujIIAnQZvDHWSQD+AT/F5IdpdM3+UF
CTvbJFtTAZwmwZb1ucpKXIZ15q6AV8yasFGEELXKFvXUft54rZ6yiudZWhpX0+b6Bzl2+bS9R+ms
wvvA1xYTzX50Y0ON+k/FUFSiWRwrmvDlvtisH+MGHB56v/7ppvIi4g5qxtnC5FhdEiiqof/Ilgax
0qAfqoPFbYbJBMyMEPkl7B1cjyheaNps6YtwnWUOljGMJSzdDbhlaFeF+2CvKiDKxIDm7bmrN/qM
YGtYPYoCDRXlhsVY2gtZcEK/7fchcT3dvIAEoc3lN/aW4xt+Pa9SAGUUj3CBQrSZvTO8KQDI/YDa
Wh4PfyG7ySZvZy9h0XS7OttHyUZ+rV45CZMQ2Yk/dgbhLLSzttmm/dxg2sUMMmMwMe+alfK899pc
NSCLnXsy0MWUuJ+RhkgtRJGgcnoBQyjZKbtl18DEicKc0iWGq7c0hWkAqQ6Lud4PcKbWHGh3eJ7s
zS30pDfhUAiEGFhnvoDbDPMohFfZJ0G2FdYiHRyOMwtzpM2ak3Zvtn+D/fc47f9nzv/3raSwqmsv
SfgXF+Dv5x5GOKIjJXw4fqHTSNklVyxopxP5Mft7rg9Ia9drfdsELxNtiojTFcBYXHEn5AKgnDYE
NcFfLX7T4yM9J5Ck7aXJrCiXhqDSK/499fef8pBC2KyBtv+ek4aU/zbH3/j73sRdyigKc1qPDtWv
GFmP2EXfiOpAIv+e+8e6uhj9q/+Tu/NYblzLsuivdNS4b8WFuTCDmojeiLIpN0HIZMJ7j6/vBWRV
6dXr6ujoaQ+SQYqkEiJh7jln77VHuMi/SdbfTyyv+/0WPI14JEXYNeuOhJWr5UUYtnGxLneXlzZ+
TmECmPzYqaS68UF4FlTjJkC/sfX2BhurWaGzq/BN4oXFAowGSI+ALQ+9Na6tbBP+iNvxuvLHu8Gr
wSY4fGt5aqgbKwtvMBq9u0Z6b5jiXZddszUT0wQjedWG8XgIRbSpOF5b74b0CANcFU6fInnxhEvq
TZQM2wQ9Xex3A9yE2sfPnFPk0UFwM0aNCbLY0Yjk2hYaJY1jUya36EQTI7qIMH5Ju7w/dCHrUxwn
XPosrptWGzK4qtthn1pMtsP+PZcgT8g0QHft70fH3PCtEJjKZ6Rkt60JTGIfpDXa36aNrp3ILmK6
YasvRzKLd4xtYTOfjOu1U41vuEJq8KgsONoOhpCHJE34LIySkJFliL5Tobaou9LfjC2yxrrnQhgD
5R17ORySPHjpIkIQUacOuEs8xgOtWxR7qRoac1ELlZY6QuU+JjVVIrx0SXhRISKvyYwQ03XdtW/p
P2uJnNmCH5DV2naamJcXQS9X+mR/Ral6z1z6GUmoPGgpMSQblAnE5Dz7Fe2bCDWFaTPa6wyN4G6x
4YQnZAFOUfQZFesNQYQcziU+8C9nICgQb1g4hPcF9UONWqzqKAOi0cdgO2GGK+e3B25yCoOnkCTB
ey+PETwF+p0muXAoQ41nO8izXYZ7D9NYkh5r9QF7TGUCnw7nwDGHA81HvqkHJO5amEybMG1fPEkS
cpH+IoKMxmCFYN0e5qSJWB1dZgEdpodQo+dQNWF0IeKAkIT5XJNk72GJ20K7REWJSCF3EC1MDRV5
bL8FNv523bM+3GC6HvWEppQDQjOTajuGyGtj/iLfpLepB9ZwSRUIjyT39ipwWPRyqB1so93k3QDd
YpxQcwcu/WBmioaVP5XsiRut1+hDlgccUYgjY05mkZP8qnrgaYUz3kwTPREnHDlBZxwfXg9EQE0m
Q56Etav9ximw+GWm/ldkVbTWAONvY40Wlc4u29BD00vRnSdnxKdicJRErAZIm3gVDteCgg5a2TAg
qkyLlAPSAq4qPXlXZUqrq4pe7FBnIUcU3MYuHmRMSdBh+1y1HVNVXIW3fsSlLTLch9aEGmIUMY5Q
TmVRkaobALdC7289dqS119GM0EExlYWPOjdB/Z396kXcnrWYM7epG2u3LVmRh2m4s1xG3S1Lmsjz
h5035YRhIbrNdROdocxQzydyN5HLzQU175J8OyrrZPEBdCXdw7RlN+smuuB+H5h7R0fiP1XRuQ1Z
qKQ1q76siO96/z2sgRASbIUQEWZbBQPJBO8zmowhwrj/Skm0ASnqvxCLB6jRxtWZ6/FuNGa0bEW6
l96a2bZ2Rg4TlKp+l9H8ryaTpGhCaqppejLj26FgNNUwQxziEfFzyx4cAAxLBE2snMFnSOZ2Go/y
zjbT5ibXKWHi4VPa8nWY/fC5ckfwnPEGWfZHnVPbH71A56sdjRvHpOUozKfMgngTLBKgkYFLJBHb
Aqvn46nugchBoqLdqBvMKm16wX7QbRNTHHsWEfpgccGpneYYd+Fb0jrRBhPdyagDG1UkXG0FZqEe
IAR5HiqRcCzvXA0jdBslp9xgTByVrBwazSC7qsyrLfEwNzowY92yfWizUK+9ynggkTtD/E7P0B5y
myVDOG3bqcJ+Ywc3mebrF6nDWyYdJ684TtqJ6IYBZosOWJJCqw4uaUEBqhjaT0pemRLrd041Z/eE
HumK85suvHvh+TPiQsSQjZKyUadAsb6IXIbk7tnjFJk7LzKmTemlEQN8HApkSDf7eujBeCc/3GG2
K1jtW+ME3kHaLId76yOxUsALlrtTQ99BlKEHn24Cy4bE4CEt0YloWWN/027aHKk5LApc9yb1Etmj
O2LGrN3kt8gm6mDjBu6TSaQPnWb6FBxmKOXqAaGIM+GZ9Wel36r28fcwce6ziLQdYjV89IaZBJfB
1ehJtvdjXz/V+f28iUfPDtipAgB4Bvw2LTIU+0nyhE2aVLkMMKgeMqOpsrFnjIPGQ3PpjDhztlKS
j83WbVlMZww+Oku0SKDlqtZGgIOB70HiUDexx2rUVma+cavp0GpBQWx7cgcTYtxnjHl6p4Zjpk8A
xCaEDVMPXTEdPYT24CIte1TAwsGoM9bg/AvwJlqTfX6T+ezydlR363FuUxMUhiCC79SVTYotAe2K
KDRcvTSXi6kDojHS+9I9yRCiUc+JpGmQOuepEdPGLFFPkG8G4p4oqqLoomM+kCKg/GSTZywh3RRr
X0Su5VVBitRV5zngWajCSCgOmaBRwiA86ZEs+OR6QJat4q1d3RlaATlNSYaEA4V9ZNL1qC1qv44r
7JXN4Cmw3REH4gwjE2ixUY6UY4dr3aqLnZ8h4bMtEIoDPWMCLMaOWWzLfD+0zZXOqX8bVBhloKfW
a+JFInLdJGLqZBvirt9Ugf6sOXSXBfs3OEIu7tEYUiSKH25SE8nsgN5pekX7w0wf9Cx6EqUPtJUT
st/WPX14ihGZ6evWx/SS1RG+JS4maWU/17HSn1LzMhqV4kJe7EVLA5OEGRxbTf7FJ07J7rjPlqP6
l7F1Pr0kfRj0ZsKg3dWn3j8YA/MA3Qr7k9J9lOYuRX0Hu4yQc+fsZum78jyoWZIpfh7dDoFjH42p
/TGyB7KzsqxhdVf09Q5nK61XJo2RR0RYytoLHdeE94b5U2qZL2BEdq5AxBbZHoVvSA+LmFGYm6X2
ZcTqKa9KbT0UcjP04zkE4rDuqF/WqoPLWWgmOfVIF4L6frLtQwh4WgsRNehauXNKn1ahj+fHmEGC
dV9SfZHsEA40sUR2KRRAxGrCMMbwoEj1rSs0cdOy/etG+dUlH6uLJ4LXcSCHDbghGz1GxHmZDcFI
I92kVHenXWkDEa/Q/8iaybYpk90w1NHBCydIxP1tmeThLjNmDAvdK1AZzA6jEhtS2GJWnEsgUSWb
gLVA3XGZDoFb9dp4sBf+TgSpSnQwCguG9EkQrTPz2hJgVyyf8aqyMDLC7FJ980lmOy/zb5FBA+yY
aCcUxQ8vnZxDeXaHxnyYdAvfrQbrEEvaxOJkNz2RrGFucYBPexeucMgwx/TYa7VJnftAMUyBMarZ
aIVsvTqEii79UOszuu228FMMt2RLX9VqZTvNiLY2DUAK2eiu+uvB5SrRM/upSwse0Igasm+fDMOI
DmR+3yJEGPQKwyWC+lLjqw6bwdhIUW0y3L5XnV3ah9EuT+Zg+vdFFK99MudqkFU0sEzi3svmzXaL
/py67okszWPnqmLXDW+ZuiaWCeBcgS7fhpaTjSF1tP0caIowjSFdtWwrH1OEmjD1YhaQ8ePoOx+h
6tQeKoe7rbPmXiN+5ZyanMqyMX5VsfgZN3ygij6pq7pDoIrXqkRiLNL6JdVD5hoyv4ReqRABD8ee
I3edWjBTm4ZPIQR+a4sES5PxIFO5LsLuxi/o7Wm70nck2UnEuDSsnMpsOvcq+LL71MPl+OHFdHa8
eFQbFmPbrCnGi2Fr0EGECc8UlcLW1AokxwVNtZaql5O/W95Jl4lKE+b1rpiVvVHZAmkvxco30H9h
2FRTRxPDZ+1Z4xAp1fhkDilmxRng5kdQsVxVnkoJWbx2XnOd63CfiF1M9jXR8zFKoZrm2ziK2wpr
waNkaNaH9Ws6RPUqMHp0k31s7xTC/PhkdToltN6dLIPrRxOQtWZnKfdGtHPSN6o1qfZAe41qE4ZI
NSqSRlfdp5ymaEVgK3/pXVPige6xlAUaVHBLYQ7tuxCZ4uhDBPQo9SYjfvAC+JFJy6yWb4O8NBVv
ukTWGy1lYkQVTT/fidchZcfBENatZpf0u+ptLMejQDcxpIyHHIYUBlUqEmagH1y04Az0B45k974u
zlVCcGs7d9zQCnLwoHEq0rUbQG/J9V3gVYyVx6C5o6fwQ8D7LcxU7A2PL1BoFT2QoX2LWxJeydTd
sJoXoEjkGU4LZgCVooKk3QgSxlDWnUU1dNTUXS8ZiEXjU+S3+yXDyA60ZJv6gg+Mg31meffPShPm
KvA0ZLXu7JetnzB3Dye9QG91Y2aZe1KwCsvEbFHEqmAHqOWu6zQq74rFjGcQ5dqVzsWw6L36AjCP
Ny+WNXZO1qUIcmpy9Lp07fgu810XLEsLrKiJTprobiNfh5FdgeytKdhEX+Nh78qLLYlQN+J4Vys+
oTbl5JdnqATt+F4fUI93RoO0ZOTzlfP37qEnNTTvpHtu8iwtjzajaE5RM/sU044J5AjaJgVrnDQw
6gfJ3GVw6U3zVZoNgw0i7JPrYe7z1YW4VMFHO0BCHJv45Do1e4djMtapfFw+SFodygpi5xhaQ3np
e8M+BNF9niBj8IPmM5BoKiqaA0TCokhgrg6OZi1tvP1Zz6db0JzZ+i2CnSZk4C1yigurxLU1jiSA
chXAAF0Z6HTRI1ql1ROCBofdVf3cysDjrSOKI2+w3VgDYH5v0rNDW6Gva80po9qGgWWgJpde4exa
NC4VwkeVmxamqurXyKlXucF4TlsSV6Kxglxdoz7qXeWtTc/rL/WMFeym60nqMJEddH/DVJzctqnX
ReWhHfTCjYq8u7hCfC0m/WTM4x1lcmIy0/rJSqA1Srm2yOTxfQkhTz11poGYq6vtKzaKnBZO8HtT
TKhiBkbumUpPRtZilGrQTo8wTHswpYbC1zA+GYmFFVVOUJWWTBIuBz57fT/lkqw3ooqpgp+RZhSy
0j+n8iHQQ3h8nPVtvlAMpqs6vEC2wxtshHc5wo5CR2FYjOW+jskt04T3ICscIhNzYf6wREueCYje
dtNMU2J9b4QnloUENBQTYot+l0n9FyfKr2Aqy5VNjhZzrh5mj5GuvRqOY9XAQI8I1VCZk2+s0KWg
ddzHbISxHlnsqDbDwp4a/kbnZIM5y/6cwhBNCML3tpZUO1b/ioOq4UusqvOo+GMDFNVlkQ1bUUbM
OUQT3I3Wh+PfY3Eo6EmRHtK6G7vX32TDMKWfp0fji91TuSRW/aZLyrpiW3vmi5fjLcWCdZQNOo+k
Dd4bSVMoghkAtGod6j3LqoghZV2WLxxyNJg8Db+INF8ro4WPaiA8lVamI3OXH4bVP0wVM43GusRV
jhSgdpDzaQjI+vgrsMPsdkKqT74YSum5jlWUcBpruKL3zwLjhNPTAhkS7exNofOgKgYiPcOrkeaX
b4Taxc61da6wUdXA0cjtHLKHyZAfTqEFH9Q2X8rjkNasx8xVdDWN+ovr22tq0XtRjc8q6yYvSWqg
nakGf9j6ZfhqShNd1qHtuaCGJmbeuqWtxqnhnKJwIRF2cBqQ1EZa7pTPIsaG1VAZ/ZZLF6MJE15H
TzIAabAfng74UEcpnnusTkavIm4AJnhgJtp2cDi9ZaP2nnjuj2yK8K8ky8mK4ZM3XMIheSVGtd9N
Vlqfy8F0mHcJ2K2hzBHklO9dD7CZMgPKn5o2Iyi8k+sSLxOxbskB4G07zbvmRBedHN0Fm1VkNDcc
7bFwS2rDdBBIPTHFqfaFi1d4Fw/NuIJb+ODYvrvxJgjtwJF+OFm2tsbSXA95iS01Nx7MhvNfppnV
OvGLnS2k2KFR1QvsTx6Bu1zn6PEMnPuyQVZQRzpynSrzWOWZtbdRHhiJ3e48wlGJD0Tr5IH7ZKGC
H4FVkgxzfPKUeh3hz3zKwCHNNlwJ6MZxFrl7g7XF0c/NzzAVM9KquJ0kps5eNwZ47FR7k4PjJc1Y
yAO1twhY80q57caGmaWbNRfjo0d4knLih2QKSDhmsZfaNVMH79nIso0zAe8dO+YZQfReFbl9CyqU
12Mfszr7yUV8l2L1w/MCQVQV4ldmtrveciwqN3Fjt9WXT+Ntk1doJfrCmEhHgV1b0KwvPZbdc9c+
l2m+9W0jvuoD39733nhxhsEglZAZqfJGFnIliwNboCj2BBqEUeeModG/8iGnIWUdxMpuWyiO4inK
bbVOLKrkoMhe9HFK97qKAUHWkuhi7IdGO4ssm2adjvj4Rc+JNNdoNhv1bSUcUAxEH1/ZfqC29Vsr
2lNVj0yTph5Th0ViY1W3NRcrUa87DS+PzGCJwftktj/Rjhi4wq0iEIv7SJf2ptT5VAkU/rRadW/U
qXoFBYjTKyreImt4l4246JV15lp72/PNPhWeOg7SIMIhq1GskF9EsiH5Z9kLwcb23qvgyAjUDNk5
7jHyR0jf056Tf4MtiwvJcEU9wvXZKj8Tn8jcUHOQF+czeeff3w3G6q5vZkPVjK8dXJVHN8vL/dJ2
RgbVcxHR9SSZzL/j94vmV34/TEsLJsLy+Pfd5e3/9vnvt09dxXZ9P7YdJoz9ThP9L/7LAI+EwRbP
N8u95WbJOazmUMbvh8u95WfLs98v/tPP/vRweZ0HbaboPjVSbEifsUAQkxLpxQV/zZLh+Pvu8tPl
8WQMPCVSaB+6mz8s8ZDLDXsXSODvx2Ly/vHYnH22+GjCFzud1D6eBGBWWesrk1bmMYkbAgUd0RxI
zLxKitHZe4MBLcdhepp2pToGErTjFJAE7josaZaHTQlHf7kXzy+xLZPJgzD2329YnlweCppCO6uH
0zn/olCZ5nHQHZxsrYxN/Mtwe5bXLc8sN3la8Z9TdN5HoYFx28owdEX/fHejK3XI9c/R1BWCYbcD
5GehFQihiJ1YOEDZmmlFdskw30u4FpcF018zah6aiAFNV43VypozYZcbfWgQRAR5NaFvnFCIQJ2x
8+ZrmBPcSWGm+xlp4SnmAm5WTMyCumZcKATA5EDfhzPFKZpBUdmyg88Pl5+lxNwyqbSral/5zTrX
OuwNyzOdn2nTxiuyn0lPV/77fUkdcEEdW+voAUfbxctvWH534YuZPCK6E39OuPv+/37/L8uv/f2a
5amhYZKi9Rmu0H9uVPzPLVtevTzxh9/9Pz79/RsKJ6p3blsfvl/7h/8zD519GFenRGMBDDOL05+T
AlJQbrQOfPehNxEu6ho+O3tszjGtZ3BS0DM6ByA7sR60Lt9jUyv3dukxFciDgx2PGWFIUXUWbc9U
KWaO35AEEnSbqEkOwke3UuagvECsrD1XvHeV/GWZQXrsSgbxFfBbkiRzfG6BosqGVCAsi54YM0vd
o/J0M2OAAAODqHPrncfsQ1i0AuqGQCGglyzAoI73nNLcUiKdlXLjN7G3LvyuxKzEsL7LKoSfDrWI
OQA1qGF4ZOnPzg/FpiLONWYtsG7j8balRbfGLo+6yMofG4sBQhlABtFQUnR0ydYsupl3N/gVw8T0
D+WgPeh2dsPytiYokRwYK4z2CZfgfWdp1VWTweDRqMsIi0FO5eDnytvbRCOeowy99jJoDJZaJpia
wZiundXgie8eu3wGLMaYtiKBllhNxcShBRTHRqsM92NEKOkUoiIOlPZ9dAOvNFmlk4uERmu+FNTh
zRSVoMVd7ZQHfYv81EOMTmKg72AAkbb7HCOrbJiDrEEu4yBqUfRkxKVP4r1tyWersvpD2ts4IWSC
xTwT/Ti+rUuK7UgVaKgD/LoealCd4drJVG+2Mt71uMU8W9NMM0dtryy040GOMCC/6WLkhnZSPuMy
SK9cB85J1fg+kcb0SbWYjKpIqyeAHJwfhJkPh9KmdvCZwcZNWJ3sXlyYE1Rd81hK1sUalWmTwTCB
BrtiGHzpY+3cGxDrxxR4aEPUlGiItuqVdyN08yMr574tmyPYhWmO6OJKRC3IQADRcDSyX3YSnhKv
xzjul8CcM3poXM5gCoWCzyTRLz6UEUOC4q1q2gElEpix8PVVFmsvsjF+WrHYZz7mCt56TTuAAyaY
blNhPXRWNdzSe9R9FmuxQgFmKcjZNjyakmYIebdyxDUVxwfNoQrKXAE/9SE2O3XXJPovpePiD5Mf
PgsUHPUZul3ztasluJRmeg72wtcoE6D0kls463qt5pNh4Fz49WLjlNR6DcFTidEmmyLirGakRDB4
KWtWI2OkjQS2zoAkM8bSN3lsf/pdFTzltLc8zy3WQR9uyx5wm0dfd+ul3lHGZKmK9Idemt6h5BMC
G07QVZGrH1renJMUtq/rcBI1AdpDYVP7zgicfVN413UQVkfTBOPc5emRlsC1xIQ11N1rmVRvsmAL
0gIRbOrdFbl2WwcDpR+fdyc2nWIpaLTjF/BQcV2F+AT0mhaeCDTUNOiw4hAZeKS8lyBEVD1lEqZO
kLLoxAPcBN51PkcfSI4P6BHik3INRQWJHS4GX789mSjseow9dQVSidP5FvQyda5IfTS1aflB5rcP
cEoWa8MCvmeib9No7SF+ieutPZn9Q9pUqAwjhDJ8tgiYG+jKrOkB+GmIbsfs1Nihf2u3XJN9xkKm
GfrbwdDenMiVqGEy9Jd6/GM0CZqsY8pwLbDVBQrxZ0MLrdUUSAwdedfQsl1lG92GTQE+cDJwz3pk
lo1D1yGLGa/cjs6U8hFNdb23VdOgbwq76R/bvGds2T+WdS3RlgY/dQNabEmzYNsoNL+DppPiZ/NL
mRKjcWlnJ2LvuqsKz3RSpw28k0gnteWGTdTXek0UbNXS+jCHutxlMCoZ46OEHcb8lPl9AzoPNSlC
jt0khNr0EaYKaEBpjNIYTnx60A3AQkoEN5BFezRaMwmB6d3Wi5zm0Phktk/owhhW/WgnUNlFd9fX
9bTSCbK/GgsNe6H0zWPvtJ8RpNQriChfQwSSsK+CjFWafBKyrPnUKzxIClJm2YwnqRyMbYSpdFFL
Cz83aPAY9owBzTBblMMDkHX04GZIt1hAvi6mU4O4JlF+Cp4blAOr/LwLz3FBIGmVpmf6pDdCLgL0
kBC4yCJPp7SrXdug/++HiayYii/aneqL6YfAaQrSjAsxvNoxGpBkGG5i+vbHvmCwkjrYuIbIwDSc
uwc5xK/A8tf2MLwmFsN0aUXX7STQR49YLSwdC5OsjJWvkMKP3Xhuqyg5ltuxT++SQuOcmrnvRVbT
zG+w+FrVU+zIEM1M8WAx1MqmEIqoxZU5FfYXFHNtZemMcOL0XPUcQPTsWO1Nw4cny0svxwJoDn99
hONdk1iynRQLchk8am6tNKS6bnlAl5OWCBGggP6OsrCA2zFmxgY1/2x5YnJg45W2+ZjXjX9yAzDc
CWTDqJLtsZ0JNv18o/UxZgo/+xGIIDgGaeUeR3N4CQSgijozwN6z2kNewk0llL9RKXKCCB3UKS4z
7VC601qfu4dere+GOetc2tQFJXWkU+faTs6Qz+VG/+e95eHvTZzfUIchgzlo7mx41+gs54Z5y51e
exRxAuTH7uXawVuOLvI5HZpTkY3ZjuUjgPh+jJujozvcZZCeX+VWZqw1VwAgqdxdBhMxrV4NH+2/
5qLzXJb0y43psCvo883yMBAOHXQKtrXZVO0x9t58swXdvmyUUdf9tGkIFQnmPTyGfr1uohgAM0cL
xSVFRKmDLsnnm+Xen37WOYS7tRYGo0qPaE7OlZMQQK05IlrUl7G6+G1LQZf1xJJ839TzGrUNwd1L
Js5EsDHs3GszmXVBpPqkv8WcfXdD3cBKmG8iWyFlWh6HM4V1KunGuGSlWaIjTHuyu+I3mTWt7rvG
0Q6WDbHImW+mBCGvIGNj1ct+JlUBiz22Ba6zKlfXgZ1zgrB0nRCV3Dgu9yop9CPh8jnNDFqx/syI
LQ1jXospSg4eLduw3LModdeWiYQrIPdVldqxqR3tiI69CyzvoEpoJnqM6NcvAkzwiWaSK2DcMxbJ
j5nmlLsgIrDMq1+nnnUetR6BWzN8WHdySVK5wLJj18ax0DXjWAPoXrdcQ68aC/WBrXOqnNHJsC5d
O4MWAPEm8aApECBiFUzrRgI7VkZHLcMc87aAdb/TUpvdyaXk3TSh+NXPdcxy0873NNIn9tZk0Bj6
BybXzkJnXSU0RKrKyU5Zp2FfElzQoHoVhC4OUYjCmRv6q4e8mbTdwHz0OM03y+e/PDRoKSYpzRw+
bh+A3vwdsHL7+407wFBx0AqsJlegwE0oiPSAVDv6t3mL4qVkwevOIOHvHXB5OEZ4yvNx8tZt7TwY
Rv9aFHjqumnWSkZTRPKgHD4M7PGc9+1DPxSn/0zNrg7MRgwXHRjh5B5o7gDf9Lny0rMGPkkKEXl0
Gxt3mHybvgIKiIg24QZ5NTzHjftYfojH/MRoSiJSRak9rwVhLkcsiIH8r+xz8GN6BS/2NdwwsfB+
BI8pWo+dPUI4XaW/gCjOB+Wwo+3JBLHAl8QogNwoc8MQBLp1BDiSafhLNgPHQJBsOalPD/Ckqx7Q
67aVO6iOQbeX99NN85nzcEQ2eGUihgBxxAzwVefw1dYIcxrioXGyzN78kCy1e8xoDAlT3OAIb6xz
+EE4HeLlwuVNE3IG/MbihHeqAdyO2X3Y4QjRyeBVn4hhgNUUgEYftdc7AFab8LZlHHeFzRihxaOg
UypIat1FM2jKOY+f/q1+Rp0GuGCDPxYiQcLo9avgcpasrAfrS130B/FmHL0H+vGs9WrsWAbs3Ssv
OLNm4LSiv0bP4433NeANf+5hYDc7/6yFB3POLF31nLQtCsmtWa6JRfORk5+Bz04EbWP7emE/wAE/
J6wxNTonp+gDxyVJoN5GM7dw9IlzK8n5CzH2AnhoQfSHjLBWyOMARZHxijt1pLrijzmjttgNHz5B
vvc/3WbbjEjlzyM+b6fkYrg3y71rP4hk9wdc++1v1vl/ZG16m4dZU//tL7oDz5114ejn2eHrb39B
eCKVZDmhbAdpqqaUxfOf7/ch0pm//UX7z6IcCAQyNIya8lgIJCub+Jc45fv4oz3691BOE3QLW+nd
hvZ6THe0Fe2zcz19soewrkWjl8xsl9Faa9vKY9l0EMnMSY38XeAcvOwWZmdfwFBdG0RrujozdtYN
Ox3J3wtEE5SBT9Mv6H7bdJu+QuG4xgO6L566u+g+fSyeGjoOK31d/YyOEGtfkncTg8uuuyRHrv3o
MCU7LMb6vbEbmUjs7DtOZmgN9shmsFMjn8a3T2qYP+70fmUSrg6vuF2jLJ1M3FHNk30Nhnmgm322
uo3bbn9W3Zf1mJ7B8Qa/MCZgaLB/4YAixM06UaWtAaa9Rh+IIeUXfWvkr/0Dg4XHki8dqw2sYp7h
qIbXIJD1IyU7YJj1zuqOXbZh/HiP2Kx8RmLhXPLtBaMEXl16wwmf3xFJ1KsdssjeJx9o9bfizniC
grl1N/7P6cPC2G3swsdk5jTqL46xCcltlPtgZ17whZpvdbHCPrXBet/cgQFE8Jw+55BFcL2gbNog
d8YcyXFq4wb4iDarcE7ZpTvJETbezAiAR0OufgImC+0Nq4N1swrXe2CWwD6ZYAcYCE/tbLwg3XAF
Tn2j3TOsJOeyzs60yKGLz/QGdltkfJdxzSpjLco9RIYDf6K/NW61rzQ9lPvhnRKcTeUCvlPH8nU8
ua/UlTtWblvW5nuybGi6AVq4vKo3lIQoRDfHaOds/pc9X/67Hd/SpWZatuW6uvmvOz4g+xpFl95f
dKe74FkKCMaePW3GD9t90WeFKRm86+wN2wzKJoxGP3Ak1TPxe9Yq/y8bQxDCfzsKNdNE8SxNsg/+
fBSqqBmsyu36S6jTK+RfIw8klY58RCDacNhw/Vjjs4ugYzAHuynIzGOAi83yB/6R8GbZnP+3MRUW
Nd8fPvD1e/P+Hz+zJmzGy3v6829/Ob1n9Xv9LzkVv9/y95wK1/wrky7b5mxIn/h35sQ/ciqk/lep
TF1aSCf5hhTnz38kVcg5qYIsPItFkMszbMPfkyoM66+uy3ANpYRhOZplav+XpAqafvPO+MezNP+B
IW3H0CxlgPy35p35D2fpkjZeEvmDddI872BEiQTt28ozBfNwpFZZ+TK0dtlY7LQR1fNpSYowl5AI
4h6KI7qkQCOpN0d7GJJSNf9sCZJY7nVhW/7hYY7Xr6NLsF+ezLy30DOLw7KAW9bPy71l8Va1rXEg
Ae77x9/PLT9LppGF+vfTMD3jXWHEp8rWURoETsllz+QaC3qebu1rl+aAb1zElaVALcw0JkZjS+hP
la6cpY/dzsv6TJ/b3mQCbSarLPaVKwGbkOWW+WjiNVOs0cAEp0QP4Zhb1q+uacudrXWBea7Ses8c
lrTHVMnjclN7s63CSZ61VHJRWEYhks/7UJCJ3jIntr1sKxpHoKskZUOf4yf4/4rjnx4OBcHL5Ipt
6glgdkLrVgVQ0ZIJllnNWECjpVlYWr2bp/bH5SZROCszBy+xSa5c4tkKQIZiwasTYrjciEnD9bjc
VbKFmMjfnKc+hPKOhKzvzVi2ZZq3b7m33LAdzbaWPToFVrVLbfV9s/ysgbs89HBLs6j09mWDfmuu
GSIa21ZOapKzslQCpV0Y+MuduVC0hF3/DjyRRr/WcmJTBsTwV01akCHKwHo7dcHD4IYD6lkVHqFo
h1o1HK3QZuCOmGVOBqFGAK9bomRvJyPZDGgdsCx20LHcGho8BqeQ3lBvUw0NNz4CxaNbIpQ1NFx+
WQtu0sjhL0jcLVexZMxUskhI6T1nkyuPZgEKMi/JS888Iht6DfB6UWofbu6cl+LRm+vm5UZvU7mX
Dhed+UdhnkOFboPrKE+oo7+zNry5uF4e5iP6PC259ybz2UalBlNL24QTg+2rkjS6g4HMmkUEcupw
n9nsmS78NdfDqRNZCbnYzHhZDMFqjFE+wHU16mPgEDff6O4vt2QxGYUAgMnEYi3w+9VF6o+ovOZX
mvXPoX6lIiD8zfgv7s5sK3Jk27JfpDPUmLpXvKd1IoBI/EUDiEB9L5lJ+vqapsiTZGWdunfceqyH
IBxHON5I1uy91lxHmQliF8zxUYwRIkvfNzHZ2R9GT9XBLrqJ1pA2cmaDukYjyWa0BE2LxoiguAb5
cBl1ChYSe2lvDriWWt18XN8GN7caqqTNt/UVf732dWcdoxI/DFHH9kyRILLupNlJ/rmnXq9N93eH
Sl+mkYs2baxcGEeb0pHhSaTGz062yd4ob70eWIg9sLtXfYiUJQlDBAgTmkSisXZLZFELRvZFTlRL
IW5M3G00Nk/elM2cYj4buE4+o7+Y9zldVdo87SHPUyKjp/1kR8AYBmVeKxT/1wSG9Sbxg7aOV1k3
8b/383ZMyF2AsU2f5PZGIcfaBBUthwjdBpHJDvzwLOnQErnq6BNh0VlKV4VtqKAVI8Wgv23KydrN
ZfxW0vC77uJmuLY7sJDGFL+jX22xk4SEfA1eCro9OGKLAIxCS53yfg8vALDEuhNfI3++EoDW+6jh
yF3uZR/r1R+0BJO2bc5osNR4QmnZ4BpviFDBtQK6vYdd2TrYaljvyF3QQYb8/ZTyYjq2+PLWMWi9
yw+hhgmUg1tZvFnjpK4d/SUPKGTQYxBZCXin6eGftC7pxRUNx/Vc+H1TkHVSr/UYXZOycsLRq9TZ
5Q6WxDwEZhbbp98BSuQKASehIXRl5+F0ncXyPmkYIWxznK/z2EJRE5xDixbN+lZC8Zf0Xm9UqqMY
3fjZsx+Xkoxq+jKML5iczAKn9Tr+ruNblZg3k/Cy3+NygLKPkjZCKr9Lq6OJ7v6Qx+rRSNGYJjR+
RdPcpaghNk06ik0ZpZBwfH/eOB11DnNhrddNfrt1dWcQvdXBi9Lx2jCpaK23nIytmm8Mx1ILB0TN
x2ERwE67mrF6/Tayx5+tCWs8SRrwAPpPDWnCsOc7v+bcsXY1ZoYbzFb5DQIhzaF2YybeKSugJq03
1y++vvP3LZvFeOQxbHbaOjl5IHOSOcUPKsAYxoXQYUlOebOYRXkzW2N5Myqv2dUG9PtycKEZVeyI
KwxG1xOl+FNUatKTHlCGKMmuW3OzOCU8AZMRNuYs2ou8/Fb1Iw1ROsgtmYYEgB4pFdrkQwwD/Ne+
PvmUocO1aLjeN1ME2oY4Ka5KxTjfB3TlLdM9+ZWOTWwlbNWBK/5Aj+ahKpSW0Bd3cjKno6LsfD0a
kjpk1jLj0/bLeookkUOlNMhpl7CdWiK4BC1H3WQNUt+wDcFDwlYDaDA1YFPi2jA36+dT6tLsemv9
gqKXqGx/IhYK//CiDn08fptmPRKzXUJheRxbmrowXhC+hTg52Qdfr1+qoEHP2FQvow4lTnXJqtCV
qvVLpW+hRc9OLuhJPzL1Hlbfh3SXYWEzkIjRTeqBBoW6tckI2yT4onKbRXvfWd+yGr745Ms3OwFI
qTX4TSF/pHH9Nvcs3hwFBlwZI8yomcqkIGJh9r+Tv2sdSJcyt/3sX6dRs4sm9VK4+GUjD5JPrn7M
edEDrIxuO6OhgJJ0uyDUl7TB+JI4xrFz2XNK7ymPqN+h76HAnMzvbsGeS0uwuRivljm9GyK3ONgJ
ueGBsA8FicaAtMKX0kqpeyzz0aMJ08zOZ297uBcW9zRG9m6SKOEHK11eupAsjFjIvbNkEQN0++JJ
+qVQs/xhKu9L1ngOzKmKUjp4GOxG5eKjLDVv6UHLfRonFxQSqGrJ2XVYP8H3zkMYEuUx8xfc2hOR
iawYke45pBz4qJzqqdjWfa3ngbemhthnNK17GnDVbYZ2B5I4H+xzm3jPJUZy/rKflFCbU5qn7qBn
n5CpZZHeVRVNJjjKkACrKB93fi77ra8UkidRPqV2CL04Vct+WibrpWdOCqSWBJTQjgrjYzAdby8L
Eiw69vjRAk5siVj9Td5PS/J/Gg5PllVA9RzR9cbawEqBc5stLDLCafF25ZLu6pqyk+y56Kz4ZmpO
UdYhm4lJYEjN8jL1zh8zaZ+PksDnTQMtYgqAx9B/p+h6ad06AVLbncI5VYxpPboy33+wyRE+CTXz
9obRW1AD+8WtBa6MPWRdpsXWOXu0oL/laUkAkVNAOS79kxNQOZtczTWEQO65AVi+7I6SMTGmLBz2
husCRxli2qq4qzgJik1fUcEagoywWriXQur0DdSyxaS57356SJPqVdbGPk0zprwsAXzeWVcdmtct
HchiKwx5CcYBbl9ivigXq0vmfVPogUGkBK85fXJtHLuvEkrR/Z1n46IkCTTT7j91N+LIqUYJpXG2
wMdjv7CW8LUI1J2Ba+NKPo3xI3KEm8QbYO2bEgVH0tlXzpw8i4CqaNObAASwCpEcdx4cWtR1jkBd
KA6fEKbRougvPv9UBhF8xsPfJMQKZ/4zPntIPUt2O7gFS9KesLIG052jnOVY2/JxjjHU+DMSow5B
8OSGP/u4YyAUKiOVz89JoojMg2FO3rbGJRB5DzKrQ65iJLVFKTCrEZsx+G16aEYqKGOYbyLLPRQz
PBkz8gEHxtGZkParDMiDKjVH2P1JZ+RAUw3EXB/sHXS9cYjheqre42TkadOF3LSLQYAVHwyU/+S9
9icsdXIEbygAYQ7em2zlTrFd3pNO90cXWuyhMJZthirbzzTx6BAVydzo/BsW2quGrGm1Tm5VkskJ
lK9g2mCL5dIMQKWJ9Ozry3rQ17fV+pu17tysd/7jx/+P95VpdxfSg5uAoAwOq6M13t7RM641aQHb
+v36JdX7na9v0cj/+8cea0bUcP5dp4ENWLK76/XW4JlYk0xYKrl3Z5TsGda71y+lPurr0K/71lue
17N6+7/++OthsprwyPXb+Tsyk/L37fXBTdqIp5m+/frjrwP/9ge+HkfmkV4uCk+zJv56ATUr50NU
DKclk+Fuadofq2Br1W+NUZ9u8w5002/V2Hrn+uXrmK/76lnv7r++/8cxvsRsVRkDbWGAMl+H/ePx
/iZI+zom0dPu1+NVY0Pv7/eR//GZjaFDMEFQTX8etP5qgWttnxO02AjcRLtawdsJSLSsLLul5cfW
/uuLp1dd67ftDEVdRQORFetaSzYakfD189/f/+efib8eZT0+7xIMluRBKR9aHWtynp2mRUmTsNt1
K1xUWa4e1puL8NlUTJip1haku0T19Xrr68vaEvz61oTMUDCYHr/uWm9VRowXCCcyPAv6mF8/XX//
P93HFYMF5Ovhv44xQ3ILmnrZm4Zj0eKWfOmqX4ZXAlxroHH+f115tE0R+P9V5fHurZuLt+rn32uP
f/7Sn7VH3/0XIj3fpKYnTNMJTRowf9Ye/fBfFINdJ3Rdan+W/RWS64T/8m3AGD7teccLLeqLf5Ue
/X8Fge9YPuIs4WPs/x+F5Fq8mr8XHvn7VD5NukQhn7TtiX9UyStzZCWS5Diil1FtR0kDbxT99UwX
K6c7hV0ZmWReIAUHJ+MSHqUiVAF+QNuKDers/SRY9lYQGURMSPbflPCtf1TN9ZPzHUrmrs3LDIQX
/O9V0aEIE6zb3kzPYETqIKhSSSgu7sAlNdDkFGX3Mgv/IEqpm9IEiHgkrvzt8zz/hw4an8I/3yFq
x7ZDbZg6r23/ozQ7uL2JWDmZjvPAXG1KQrzaRkHNQvC+8aOnhi1pGTv3Uef9es9wq+1cCUvJ+GHm
PEWkfFcitL7XPouwbND8WtB8jVlciuEi0Dlswp7nbFBj+u96Dq77fz51yzNt0o9FYPNmhjof+W9V
5XGk9iOJOz+6jo/WdfwhfbYEtuMciwjWVjZ57iYo0xs/AX0Tmx2+SnZq3vKasj+h+lOcleYYrO/1
kkv8HFiRbMQ6iGfFMXdrXO+qJNzBfJrshIzjUPN1o1feJFIdwTr5FX9mSNLHgd7HsZGAJaY2P8Qm
OINyJHHeboMUT3sFkOxo+aCdSoRluHoyyF91BqCxyAFvk+AmHBsNHwRZj0QqdrdqN7NZhwjHOtfU
zFIEvRX8cfA4kQnrLcSRsrHkDG8DYls3g4OKXdbLY/Mdp8WZ+k2zW2qOKUqPTwbYRJED80CxeMw7
XnwRBQEd9IZWFo2vyW23viwPWQlZeFg07SZU11St2i27Wd5JfXSHRtTLzk1I13tYRgTXBvulvMFA
34sISF0e3zS+s7MMM9wmvRewC/ojrvz0mCQtIqxIdFfSjj/DuM5OLPhoKAe4LvH8XWIl/qiDBeWy
PsEjtGf0/GC2I3nEN4gjQ6Uolsv8xveaj8IU+dbJ8KzORkxFwX3g16EzUoIFzqWZpcgRKcqC1XIQ
86bZixjjFuKAcYxCigeidm59ME4at3BuvQRlZQ/1N8joQITUiNnq47C7EDLsJMGDwM3CVoHkPtUA
ZlDBxm2Qf+YDEo2+sX95PlKxwYh43IBJMcLyu16lBnssg60K7rEzStpLHNBlFRQeA1/96L3s4lbJ
fVPRTQ7zS2fKjdM6ZAuU4ROVO+D8CWRWX/RwaGhvxuZx5kGARcc3CoNS2gN3m5zsx+Tml/UnpcXH
JBUxoa74PgNfIIQWP/cCDbjPF5BlAciHRHYofWkxV6p/FmavMOyLF2bbXevBFpAVIeKiwu2bUwlo
ee/8hsu6XZJPv4lvKfQ829i6PAO2eTLqRUUQFle1Foaj5VlsUND+8FAoHAKdz+DRpQbg36S9jyxO
xAr8hLLY7gwiZuNSmfSBKkIwsMONsgm26yuIU1rT4Cq+CzXJTRxypmbQpa5MmZ5z/bkvUnwqZA+i
U7dOpp7UUhYbDbVSMR9dnXu0GquDReL1VWf0+TegBkk0bScDcm2lFPpaD7c4Rj+88iTPtsg2fR8P
hxvd0ZPhHQ5EtRUEMo5giahy+vEuXASRxnEpN/gBEY2o5TWTSClt08Zal8iHJQ0hkE4cj4J0XtqD
7bsNTi6I3SEEGLkUL5lrude2ct5tCwYlS7R8H5f1c4dTlZHjVzzCpKa26JwypV7wVVLlM1xrkyxk
jZh1s8siyla1w9mbhpXaVmn5PJSqoDbBL1IdOHYGuIe2D/lIA8px6zBem25PWCBRq6aIQEAq8LFe
APFQcirxMfsJfsJ18GsBc2yMyKZb8SJM8hEwLBHWTCgBctMEPb8/FHs3HF9Gi5EtyLCGrJ9NM3J+
1GFxmRcTw39wqNGhtj1s8GbkIlFphpo9ZppItK7Xaqw7yrvvXckUkRezhjugxJ8byKbagp49SF8B
dRqYfkXOpb1+IuPAwEwxY7dMxi93Sr51E2PEXDG0C571VCCzSo+BBYK2iHl1VUT515Yg6QsePVFa
2woPseIzYsf3WTfraepxHg+8KU1dQmAhT6N+XlTyU8wgwlR+sZwWDL3+Q6xSuKKpBY6OvQPqQxyD
mb70QfvgZEwv62nC3EB2pIq/LTYq+Wrh0qA8juzwLVPJdd3Gf6ynyKIYzQp81H0dEJnBLohSMdtU
FNd++i1RPEPodpewAL2irPzTNpmAmp7JY8wmglhtVMDSKh5cF/AhlSnSuOj3I6Utrhyv5PnC5IcK
muOeEsgR4TtvQz1XGCU5Spb9ETumTkdlTa/PfSdC4gRWDyJAzesMTDbSy8DmXYkffQGibJii03pi
RnQXSfdDVxPhqjN0X9+BEV0v/ftAOY9yqu4yjN/Xs8gJGVZEvLw5Sf6AHG7ng8IDpsrH2eoTHPBK
sRFLeTvbINTGlkKiB5czGDEZ1R3ndpcxkhlefbELEkemON930nut+OhC7dgr9RCtbUll6VnUGSld
tlR51p81pQ6gbz8qmDRkSxGrRQUzusaREJQMxcibEVPynhoUCrW7CqZc+oKQ02Qyhow75g+lU10a
plXquYjeZfQkTT4VtwRDXSOHZG5gSEaORFlJTxyhbPdDsaCMi5l3MlIBLWN5sESFvirLfoqIY2TT
Pve8t1FAKI4/5pA4Xb4d7Pi2Zurz8KEClEMXP+GCTEOfOCJGb1r5JAiGya8s6ffIuBWYojTbaByC
iNxnyavfyoAQLr0OMCbO+8lkmuQzuVpKm/G+ukdDBfTVVxrd82NomVSyHH/O3OefeTO+NsI/l64B
JW+4nbEh0B9gs53ln9X0ZNekrU9tdDEA+wAPbvTSGbT4hNxTMCaTwQg4hhSKhoHMXkgeNudNwqpl
q98zx4zfZKr9kbwQo9nlLcK3Alf9bjEH5ENd8EFxKtUp6XrkXBTvaWrbyHoBnjU9b+7vJYiV0lKB
p6Gd0NzPaTEEEBYaD1949tA40cGzHSIcuMwhdnyXw/ICxX/igs5jYopzgIsaOSjQq2x8HI0bGbZH
4SXbvh/Qa2oN8RgZu5q80IgMnM65n1vjJ5sSydXJpTJGQ34oyFZqBD3PUUw/4qLjitTDqpXw2vKG
d6erm0sYM9q1uFY29r3X1/mVkyyMZ7wXPXa+bVNGDD5WBLgDqkBcsr5yXJ5CNsHewBi2XrKAPOhT
ue1myLmW8XFpwOD8Mw7MkUA9BtKBrciGhZi7GVzjV0izAz39hAq4DbaSNssmwJ4SF3C3i2kXC+Ol
VsWnHzC1urCftnVqED8RfrLf2LtNmMClM09zZf8xdEcfKy66r/ixT1AIsVKeD4tex0+iB0BaPDVG
seydmRdZ1ZBax/nU24zKhut729ysUfuJI35mlkUJA6ic8f5nefxQo6eHvMwJU/XlRz+O3+x2YZGW
cpk7Pu9r5v4gIyiQznJvj6+9Hm+zzLpJA7hoYhrnw6he8tEhd0F+RgWXziKAGzrTeMMliBPXHh4G
FnpXUZF8opTXRmxK7qg3PVOpHbSy89gVlyyrzo3xXkwkBmAwfwAipedR6qUxRF8fnxIlJnBvRQBR
lnnI6AaYojAKsppM4HIUN3Pqb0yIN/sYPt5V76D+7GuWiHQP19MvlKLG/bgtkaF5S/tWLvGOi/LO
14Pqup6rp/K8LoNS+7VQ5Juug3FmBU/rGmQdxLOeydXKzMfIGfi1HHCJmXcXO46o/RSf49g/hwhA
MLNziThV8NSU6Xmq+ktGodizD9Kf7qfk2UGYEC8sM8KY2bk0MZJFff6xrn19byAB0WAOd9CwStbg
jWgRSzYjiWdp8Wk2nPd6wV30hH6zvbmyJEtIz4yu0zH9TK38AtWE8dIjFQMYkkKPXItra+7OwQIs
YJyZ/wJ22lnWNzD+BkHlOL8sevhfiM2KW0KEmI9YbQRQjnzrNZIMAV0HZKB3L3nJRCpm73sR5o8V
Jh+WAMXF7wUBot3GARQn0K6ZKnga0/BpqmDtjoN3M8zuZZ0dF4ONq+2N96UihZglOBuKdMCudBai
uKQ9q5raX36yQKHgztlclNGTHfOS9WufFJraWJ6lXjeESKA3MfSmoM4+WSWyDWHecwXpQTMvyNJT
QJjXt1Q+WAS0tx1Zx5Ne/Mep+2ZXv1Du6xAT76Yq7DOaISP/tZ77vqfoKEQpJWx9RJESXu5HoL1Z
xVRj/71suzu/0vNLjku+SoEdxJ+ugJ0dsOmWKethnFEA5HlvArXcpYaNs3yS7/VwyVsmzPVjXpJH
SLOIjLN42Xduco6tgCyQQnOrgMqP1cXuea44Eg6p0/gHiKsgvvoPE3LenBJoYWSfeosEuEEPaN/V
wmi3nsd6Hm6FgEzN0ypHlu15eZYquKW7M5uYKtGDpIfZHn+x1LwIzxv3vXT29LU/B0dGQHDm3dzp
fa6CP5vGeAfY8mEOJgYrycVJDbeNWaZ3TUMKIvU5dmsB/pmFKBOjfXVS93kwyXYLw3u/qM8FTTUG
1p6Og1f8rFyNKeTM3T/kJkNMK5/SxWsYlJQ8gGbQmz9T71LSGvRSpDZwSm2XTtFCSifWUnEVkq4X
0i5bF5W6BmD1bNdrd6Jlg/lo3XTW8d6jm88yjwWh1aQvOWY4v8YY5DRyGxgsLWwvega/SbfaNwjW
zpkkF6getcb94AQjgdGeD01q3Y5NSDBEJEiTtIzwmMQOTebwU9IeucoRzGc58YMh+bztcIgkV80I
jnCSZkpGUHXLZH0bB6zE+qU42bECTtQtXOwuRoS0mmbemfkNAUDAkkIH5shTKzNwNR5S9qAcvnMx
0sMPQfAPfoMaeILSuq1r0q7NqoSHPC1+DeiF7KZQm0RyB6WAOldFUps7WQYWwmrv3tMdiK8vjfbB
mNWUsPqHBHnVxMD9GRq4k2hVUfruEal3gh5dPjv6T69PIrJZrBw7/bvrnfRlgYL4Flm2WhNWyPQB
hY+3N7VjQmpfig+qTnvKxm2+avRGreJZv5gWOYoFSLqvu34fgo0IKYitu93rj4xVkGfaKTtgwgzz
lt7y1++st74O/vqB1KX9SX9Z71u/XW993Rf+lvrpp7Te+XXM14H/uO8fj5qWFZUqKjV/vjzUT7Qq
pJvRr//6O+vT632CMIchp2P71zOLzOI6yeaaqqHR9Tfrg+dDKMhI/+t9ysOfNTo3EF3kflomgWOO
ZxDTY8Iw3Fmdo7nOWlXl4G/Etq21Vuv3se89jk3Q7iMtoAm190uhA2oH4NxmchkHn6aFViNEIxiU
qY+mTZEUHhpOga7DCwZ8K0XgXq93rl/atkhgEGYGKhLHuKYKhuojyuGM9ZN/HRcks6+3GE7RDzT4
D6YB07PVnzG7in09x/a10TX2dUJB5jqaJW7lkPRBjx1m37UkuLB8jNhwnGKi5/tpZPfl60DPkiZ7
UaIFMzMyvVxeoMlWpDQUQGqvOtYh2PcEN5tXgahPBRYZPxS6Wx/+HOddNjvXXYebIs4CsCMR+V8A
4fBblN5OZOkdJOOX6hS6C715M8oPrU0ocRTpNYhBvjK+pCG5d3sgkUkFA5U38pprlRTFPGUBoXNS
pPuU5fKxkXhWrL66NyDQbKouvI/MGnvaM228a+SPxsaJ0FFECr5yby2gyANjPxvJXe6p27TXEGvf
++ij/Nw4xONaNEYRtSxsaYBc2togOboL6/AofpjM9JFG43kxmp64+PG4jPb3MSA9FRBNzEQXVHvH
CX7Zs/gIKhieRmuQ46XKnyFO1qu+HT5aEponSe4QYDVWiM2hToezm433fYPkri7J6krQsaAG4hBX
bZtRBCfaBHfVoLayx6BROWraqvEnpjT5rQcqsHNEBJu7BNqS8JQ9Toig8I9AiorT5Crc9ZAwusKp
H6bSbxmqWQHOwGrKDsj20Fikm2Ww4j1CX1yoK9R2SH21OzL/Ss9j0ZILHKtQiEm5TxGAkHeY9Blh
QeCbBkwUYTkjqJdM0NIhXIsVaBpgVlhCnBkqFtR8y/leloZ19LO53yoM3MiV6JJjknEDMh2QEe1E
j/wnpCtfS2c+yaLb9g3+D6q3KIbkBT5RRAVGEl/03U4pQyvWx7aSFnVbddsMTrAbmgBsbYUnwQlK
0KBsMpto+MkzYL9iReEhd5obN0fzLz12Iym0YEoa2sd6EGaCuM0MtnHSEUZAAFiZ5qclToenLLQB
Oiz+LRq7KkKbVeX1G/U4Mpaw30tzcE8heANHYtIb++aDreExbuyLYGo85KzEcPybuxEkC9sYaohZ
x59q0x3lVGSNsQXfJAjuJbVrTiBiizqTlD2iKmxTwi3Ad6tqsXd7dDOji0vb1SkfsXgwMVVXPSBH
q7dQOTnqxRuSM2WEZy+CAOcwWHhJe6698K60/Cd4zCQZByTIWOlDb6j5yejNdzaulFRgEo5G/cNK
SI8I/fHc9BO1LK3PFA1Zj6kMsKe374UiBUkRVLHMIFspod77A9HPuUKvMXTAE+LpxE7lndLQe7Jk
d9JybowCf0la3Xv3QLLHPZY9595SKZNxcwj66NYosIR5KZkwk0EWTY5cEWldTxDv5JLz4Vn31QSR
a/AoV8WeWq40Lxeynzx2rf9jnvziwSalUFfnKm/pT23d/ipD1JN6z7vY821eUUUolwkDV9ri5gPm
ukTeuXOa7tiODlF1ydPQlHch9kMYKrr2GFoPSso7bIEjvs/p4MAn2VD45kItInRNwSno0UJHWqaj
kPaMDXBRiYWD2gJ2bZgguWneVkWW3NlqPmWTkZKNkp/VkDeMnRbIai/pbh4dKdzvsIURkHi4zZPo
bA4hxaa4wOg2ey+ucJ+B9AcRuxcgYztjbDaA11/mOTyzktuG0kMX6roaN3NY0v4tWu7cMntqa3Fg
qHtKgZBoUmEKC8unubfxXfsHWr1N0rrHwXOuQ1lfIxjF3IlgRFtj8zqGleq035tSXTW0giLiSCB4
lbQKMqxeEPzK2wT3uN3IJxF4GNP9sxmxxUF3tgnc6ZHe/YeDPjWN6vu5pGcwzihVrtDdkeVJymZu
pZs2KA4K7YUpcMyD1ryKW4S6Qxnejq37LnQtw6DCSGmdTomxBXFFl+x+6e27pm7goFiXqrQf6G2B
kR5OkSzfQzqErj6lLbCetzIwktuhdghcImUqJn1WllCqambLVytCju4b57TpwKE7d0mbP80Gw0ZY
13eZ3CJuek9slsF22x0r03pRsf3oe+1eY6FdJ8Zp6bkthlmW5UAk7kEO3ORZTB9gPApJegfvednV
x3Sx/0DAeLaK+NZO1YPtUT9wfQrtS00sA2DItCgffbO47WLWajqIDxNbliOOs/CA5gllKpEt277w
vznsuWDagmpZ0IYn0y7rOpgCzk1JPaIS4kV/NPqhUp/gM0a2gMqY3d1lATGaRN3VSMnSTr5Ggfcx
tf5TvxUhvrZp8p8LPo5xal5nriG1LLvAenaj5N3tvSPkjG1UuHS8cKdahX+KFw//IDoeizj7nEgA
DMt31OCxNlj7gBL4OA3YNC/TLOGTUDotAh0GGW+h3LxRT/k2f5tjMkBjE9EVFU9Qwbg5UcwlS/jN
KOlQMCwNh6Jo2areLAa0ZMUbPxeMbKn/2AflW7XE1wOxqRR1ir47uVl7gZ2CATAx3npGsiGjsiSC
EveHhSeVzv2dY7iH7m6Y7FuyA5gDMzAbVpt/m9z5FzWxHyxVSBhoPrr0Jsg4DSumK0h/wQl5b74T
5c1UlsepmKiL9jfL0iJJtXLJzjZ4nClw+BB32WGrI5YTh3C9rN1AMjqLuSITmq0kRdHyNvIRhpjC
vQGBTdxpd21wMSuSzbLA31XFPevqeDujl0eLFl3aqf3VTDoEsId5YcUewXi7tjTcm2k2j/AwGQ2q
QXeZmu0QTO993r57PbN+JTgJzZwWq0tRubktUXZZVLlRgm6T2r+devWZyKY8II/Z9C443ahq2Ea5
8asyONfUYtFYZXmArnunDBlvywAGsDkOHdzjpIf50p4MP3t2ZvZHbYloeBJsLxL4rMbElqrsiheh
HP/Gs6gcZ8Y3KtyPnuFge0BA53oTNVqbHE0B4NvKrG8ziyRdecm36B8oKLMdTNCez6M6ZoaJITwX
B0a/D8uKXtyYKKyhka9j5eA1LE0SQqDi1jRQk4mPND3X9fJqTpplVzGnN7O8FaoEJcyMLQS41fqH
tDlHVFb+GMktucodz91XKVR5j3Ibk+sdGQmc82p8nZMEgzREOr/GeoInnc0sSHUE2bwnRftsyPnO
S5Pn0iSQ2/YnrN8QfAc13mSEBCrP3pSzDRGfuolvxrDvyUKmW4YJZpGfYUhdZevS67qqg+SpdcOz
KoNnQU3Oyd/FwvqatZ6HZf5qLtkL52X6mE3tQUXiKOzmVY4P1gDY0XpvFzqv/JvRRbBe34zKpgOn
9p4rvxNnQu5Co/YWplR6vFTFWu0NcQVlWLDBKt/pXwuYu+0/f5YCPxMs77uCMnpG3ykoNz0niMmf
8Hh4/Wgp2kR8PQeZvHXS2P77V+2kYTRCLKIPCeldTeQv8OdqNzzqhxjhHeUEgs7+uJt5OFby+lvb
qbZO+rwsZ/24cYv4n//1wRF/Y4QITzB6zkjIs5qc6mXJx02aPyFH7kA3NdTOwirfW0xITeJtG247
mGLX2/pn/GtwnoScOU4zoprmGBapVjvuILJthPmu8JMYV46TrP83tHfZVSDHOXQGJ6NBJgC/rw9p
LH+vb+vLMeRxyFW562RPotVe9De2eGAc2lhU7ORgfuonVg2kQzc8QpaqxyaDoODI/cBvWNlNyLey
DCnhVFw4hwawgz5C/z2gm9ek2Gz1c3V7THNLGV2cNDzqP96QdrG+ABrXTj6d6CVPbbXVD6efl/6z
hn454FHW185jtO4hZrelfzsJzIeOTjZhNnv9405FG/326Jen38J/v1RCpLb2xGqOulmL88tzWMHR
WKsnsWP83rcQMEvu0yE9s19u9W19DKYVKifvJtsWUVPN4NA+/314GoMXSMme5eHykEQ63OEWdSwq
FC3JIfqumB+DDD/qQ5oh3S4jOxTSi4RVfOiHMpHSl8AtPIruc9e9q7o664fUx4T1fbE86CP0c6rq
XwSA/PmkIF1d6SeMveKk/xR/4k6RLFOxec56a/1z+uE8uGQ8jEPeFFuUb+ECMBRnPgAvr6pvy+4P
s6aJBTv1PNkUFrt4uR4cunpVloEC7tqttOl0xE766bPYdriqMmWguTc8wmBj02C6n89rA78Zsk+m
2ydj4nQl+me/JOVTnNnhjYlZDagS8AASob3M5FyiFm1WnIpBMtxlUTQdkCN8NmF/BKFMwEFtpvsK
EbGn3PbodhbykOy2jd8yCnpMNvYju4X3Uk4lDXf/YZVBiJYTVZb3TJIUy3RTRLRPuFuwyJd+DyB0
rtnI99WpWo4JaSUnJ66+4557isgD2tiDxb5JKcoNxXVfy0f9j+woe9domZiWgvWIhuysX/YS0xqA
hYVJZKOS5NOMZL1P/Q8jHNpN584/sJmRLOpSojZTKt8LKzbXQW7gdP4zBoNXp/LxJ7bdpmDDoDBD
yOYyu8P3PGY9tLgU2T2bbpMzM2cIyTbOPPlT5Z5mPWF1maVHFIrGXsPaM4jNp7XcjQmAI2tYB8a2
g5tk6H6lpTswFOwIW9FJmClZfoZIAdLUCY4DRj9gk7AR5vMAju4qK+q7uGBh6+mWmTmgoOir/EN0
KRGJMbtHW/H8q191UNOsdYpX9BOEEwysmGjun1RnHc2SBpKdmvDSAPcPzY+qsSocv3m2jUCXd47Y
LxaNliEY640Yze9NQU2bZtolqmEvLC3sat2kqIk7OLYOe521OcnaGVsitQOk9FAT0fVhBHIOhMnR
iS2YhkOKKrOaD45Xw5ye5I3ZFOLUdOYNnja8sSp1Nv+Lu/Nojtzo1vQvwh14JCYm7qJ8sYq+aDeI
7iYJ7z1+/TyZrYU+6oY6ZjsbqY1URAHIzHPe85pRDjMdszwrCB9bppLLVMyrEqoYhgzIaFjX8aSM
vcGyDTmGHg14b1n5GAYUqepFF140YWjibhuSZLb2FPRkriEt8AbyLFqGfnj5t1RYzJ17+cpXmufS
jzsJdk5nd3as44xF3qon1WVMqRtJnzoUzjxe41hFeGzr3OrelV9qz0sw/YrFglDTT3bqR9cT/At8
8OLtZBa4fdlhcSTfGf4XefCcqfRkVnnzQSso+0oPHiOLFZqbpIMVxXWyxOOmDcUpj3kvRt19zibR
kEUCcNpnzm7wqVuW+DYoy3kfz/yfWCGuHZ2KCkbYxZLMjJE9OiFvciK2XDIZ9oVTX3CbFvgseISI
zsGVZeOwMg5HjGpIF3hxglKsatANd2oWKMxRgWH9LyrOcjsns7mH03DqWuRTk/mqGwwnojE70wdi
NIi9144EoTsrKn8x745WMG/8bWSjCw/qu76NzoabfIns2vcpjbC4s9ezBuos10JA3AEECMwPCB5c
Vy57AM52K3OgiTD07uwbRyMEJySfhW+CoYQrKX2/x6lyoKhYUnnJ9VDk4c0Zv7ujdW1Q7+OxWG27
kfII94oECtkxB7aJEIGsUjk9tt2RUddAoZfFV0RJ4X9fkjPL0KDJmMtRfrynFEzrQLIa5O90u7xz
Fuchh0HIsIfBDQu4r8ybrreenYQGrtD2OiPHdCjPg1tj4zDtdJS5IH99ukMGfl5KYi5Ia0mDu0nv
AXDFsFlIrSIQnKpM/pCRSXQRGC9ZVb63mfNIghmjMMnikXP3kWEZKW+gQyzg3OU1y0SGG6H+Kedn
ipizDOzD/NCTY8GbACu+DueAOS09mh0R9xSf6T1AkWSfO4Xgb9YgTnWSvuMBdmdh4cs4P3rTRuzt
W4baZp94O3R1rOdpS2SevnECDvxu8ftz29GB6tMLmVdvkYSBnAEmTxw5WPNIjgwklIuBc/yq4Bs2
UzXRk1jpOomwuySgctn5YfwBQcxiqGrgOgFEpoUuC6GHE+E242HsiUS268w/5xqJnI55ttPhYWH0
DXTIC+IOfIlYPiQ7KCgj8mZb1mW7xdDusWp9aTqAZWSJMsU1YHqUiZMdfde+tUoHD2nzV9Xj7Jkw
Q7YWaoBCx5Fk4BH4Nv1FuEb0/HvMWOeYrwVEW0f9QHJeSv0bpni/DELytOQb0zd0D3aPSywzqZzh
XBO2z+nk7xOHO9d4zLS97qtIxOU3eWpsfxTVlzbex+URy+8T3qLwYuXIL4vda6wSr3RJ62wl0zON
PPxKDXCTCktQvW0gjYTFu5zYuXLIPjG82c5z/CWHgq6onltzfEwNH7CGfmMgrWQNEByv48q95715
KGSih2ZTuMrZWQ9LpCr912ZcXseJDahMmH3WZIPgvoRDwZAlf7AEsqTjz9+8JiACG65B5hjUahwn
4J3/Jyu4Qe9WwoHtDkEFh4JcEjkUZfIrRFJsOEEfF8ihh7wFRrS1ANCMcGC51JOem1RoTN0lPUrv
2PgmDnbJVarJXtmUTXlHAlK29kLKosD3jup3ToDou4ADxz0hS4WQMxSI7vVs0eHgspBkPf3bwDjS
lwO8GpkGDejDEnLf/p3J7fyTTv77a1ueY/Dd/W9WSNC4SsTx2LfRpmFwZt5MC9HTHuRRjaN5tTTX
afVVYnO2MTFSWtXCsFZ8EpyLMmFB0MnBCqBcKeHfzZLmE8EE2DJZ+qII+UFEJQXY4v8U9QDhROx6
h7unTlEANhyrycPNONbMiNTzJmAhQEEOtPhLlk2RfE8Rj7AnWDyP31x7SXAo8Ggnv3O+o8p6Gxt2
bLnDYTFHSxQNR6HX8SElcfyzjpfbRsvsP9w0y/8f3ha+qGm5wvEZ7n67acITqTdoVnvQMNVeLVVw
WZhRerIkUrPcqXnsTMZiikyp6BFMXY6lDRwnjxYalrNXYsVaONrTUGg3YW3uFDlG0ZqIquT4dOeS
Ni47pfjebQiYg7miR/fApG+/2Wy29TSYzHEXWiRJbgjH+LCkzX03TByq0ZEAyzAClJYr8N/fGe+f
74zlsGmgwhAwGf8hQUDvk5p+HLYHXW/NHapKLcBw2cPXHCw3ZL41kMgtyfS6ifiyFfFJkfQ0i0dJ
vigkcMkmx3Lg1iFMxKq9LZvfYXHZ6vLh2FZQLFXBMNXz/QTToJSHSmjn77PgzhQ+KSJZzg8kjR0x
Jy1Wq52CfGRGhI5SUYdQ2kKZo63IKlRr+dhuRw9RUChgUiUTDA8MAjxilJNlVjykZLTRn7fV0RU1
3EJ5ttmRQWRhbB9LScQS4VCtjYwxkAV8FNOC7/0G9mf6rgdwj8L5KYWasHiED6rTlXFVRUGOgboq
lM3ER/JZAoDZxxom1ubfn4iJ/84/XknPMhGtWLrwLdfTv8lCnF6zKrxam0OCVcpmoFjdI0+dNqYN
Z6cYb9zFtRB+exylNZpxt8ZgbIi+OJOrHmKzibp1lpy6SvKsiro4EX90LZzQXWvoNjdaXLw0ZGbi
9E1Rojal1jjaLoZxQ51sNcP8oY/LBza673DPdmMbX0w/+xIpG0euPQJ8cKA2JjMUWGUE5hCVWHrX
id2/L3lVbWesWJALvdWSx2kHYEPaEMXbaEY+7WlPQRfhTlv1463vTdtu6U5a3eFmP5jkAhfOqTBG
5+RAd01TK0f4HawiPvo85NNV4A/I+R2cR4ORPJO8vm3B6g7WlJGKQ4EQUMTosMnhzm4qLF2dTAZ1
cShOZvkuOfhe7QJ2suFJZpiis1kdDHTH+pA7fkNOjuL0ECXxlfnhrhPsTcS/8aeSSaX+3qSQw+3i
Xh/CryLH2iSxiLJvP1RBSerbnasxwWyKPlwpnYUkbiEVviyBzL1haVfxq5c0R78Mntgp32VrShdN
2IrEhqKseyW0iNTeakPSCZTeIZBZ9s0eGPJcL1RcvkaNQMbWKlzKN0kMouJf21pEmeakXzaR5HWe
n0w9cmkS4dDHFlX44n/MRfgcNtlBMVW76EcZ9j81U35WRA/h2zL3B1l7nk+0m/hAp7wpS8TETu9L
gkDoROO6ODeud0k1GLyS1SUrzjZrTUkGyUg6zM4ii44Cl8hA/81v62XfURA1udLznj6yqQ8xHFIB
iOBFQB2SQGdHjJ1S3Lrtgss1WwxvmT3BvberS2/A569b0qplK0wlu20hRu7a3roXQfkayF3IW/jh
elc/x7X5qhZ41KBldorpPkoGGABViACmNu+qZAquyoYevwV4CJnoxaJ5QVB551jY7Jn0PStnTPYO
PbnQGkq5nPLP8GmLDE9/mOryoUJkPUvdRMcouaM99lsOfz3Ixk1sBxcN8HwTYITdWBg9qLa70wBO
BgMoYKG8NyT9sUSDDuH9GMXjuQ9/gPRrWBvz2kbRySDLrjWZGWWWOFUuDP+kI62p4SbbC6bYYVG8
jiSw1QIhW4qDMnnc2lOflsaph57maCXJXWl8l5jjcZ7FeChNH6DHw1xzXIZghyANyKJPH8pi4DzR
fWdvL9EdLgnJUZN22FWgMwAU4xknrJ9OOpuPeN2SWDactQgt2IKIpfOeRFSzHTU5ZnwdiJPMetIj
HGa8qgPeKgBkO6ITi4g4DbJuhi0dutgQaM1oPdu7nYaenAzRTelPEiUlhHaxGdx1ktgDSbMgd8fZ
KmJQh6xnxgifJ7GdHPy8YZVdWWlV71KtuFoW7GgaQllWk7Zcm6Dm+wj3zohonGPezebV4i9YzNtY
lS7mHQmfONDaFf6iS7pf7EWH0PVKalbN4V2HWNi3X5PJnzoaGEMp3WShpFlXnoe5rPoVY0MjxUxJ
M/X7xSAVHfraodItYm5c6+L65XLld89jHbvgS1BRxrl2cip4fimtPXtCKsooneAr1trJ9JoTlAfc
bYJFO8Ve4l01y5f6TSv/RP0KRR1D0MaGZlvMJEYLstESS1wvkNcP2PH5p6BfMBcsrJe49tMzkVAk
Fi2E7xm5w2hq1k9hW1739D+HclxuQuwTDllCBl+c9dDNszo/ZVqhrXHbxh6U+IFTNJh3kOiwOpBX
qa7C8oikKKz2qwzgsARl0UB+iBmpiBnnedrQdTlazj4Xw94M5+joZpgSdXWKJVjiY8HBj9PL+FTo
eneoMoBzg+Hh1jLg8bYwBE8if6576HUm4vDUa9xTJYuQwCjh000tUZx9fG+HXXdA148RGpBKSt3J
oGV69hN9t8TzZjLND2tM0m3Sm83JrrvmNEXGrxpy+i6fyv4UVYShwZAJd6U745k5GEfPLhjmgBKe
RtP21mQJxnIvfgxC8ZzGA3HqgQ6dJUB0lLtrrMsLsPTkNM73Ds59RctyiXzjjogDQTz6An9QazGf
fgwLDLAE5mFcQL+EBcBQQJxlFg371siuwn7u9nru0iXX9dJeOdKTrA+s1bAwRCG+zrgrpBsTBPuE
BLMA7jHKBTBCA79r2sIUkcmVYKfm4Em8jfqMECrvYUSWsTY9zCCyOLqJYYhvTKlRoRlDyE5pRsw9
oTRsfmmLEgXPDphZWoHxfwis7kUHJeHCKYezLh2+QnybJSHurHatQmozoFd/ZPiR4B3ypKqLfJjL
DXOy/Wgyzgu79nUIYTsKxn0wubN3MbNN4eNG0AdX45QA7YmNT1uwVdRojNnjfYSganYQmTfpzzkM
T4qeXZiZu/YopBnXYV9sIlobXe0GftROXaUiTEuIaAnyuynaQGq8MiLjxrDJRGaogm2oz/irvag6
qZk5PsYwx0kauhUBZs1a6+nOgGkMAG9y7ZZ7eXwqDjniF1j9DXs/3wLr3+SB7HQot236TmIaRxm0
c8r05rLU+bvkw0r2uWvBQEfYxChx2rRIAmJEkEFJHKBEzcdw3nDqU0q7fFI1Qs0p8Z0NwG46RIi4
NmCLQrxXneHiHU2rvufndFCfU3z2Vlpf01rxJ0oks4SVvnpX3H7cs7oYx1UvAyPIU1Ka+vGy4A50
LPIUZwMrum4y/FtJ81SaLUUQnhpkBI1OL4qjFzSyGmUZRMovqwrhlLTgnDnJl6t6WsQqdvMro0P5
mpRSg+qbh0mrbxrdv4TOwqzSvKO7RRvijhdSds95Fn8tdcZaZQTVa5d0AnFwXbQDzfw+CBgqnV5v
zbm+w5r+UMwuQhPnoBpoT7KN+9a7hS1xO+YtaYUtLK7Oa4jElWia1AP62rEJmjs9A7/BWA5JBL4d
fXnVEqCxZNZjJgHNSqprtAQ8Rq997Kp6ihbr7Jjwpuj0hxblC/+OR7BKMvkCTAixtNbrlJAQUDRz
urICK2Ugg4oqDD4HIl0IpOCNWCILLJIyEjtDMpHlUFWBLVNAf+IN2Yvnd/skbgh3cY4h8xV0xem4
wQ8QJREX3R7zHrqKPVE9FSF1kYtggMCzBYlu/k500q7NtBf1A0IngNDD/mAVU0cKTHuRoh2b/YHd
tn6RtafCD/Bi2XS1E25kfd7WzWPK6BqRDLVvDmiTJLT1kVaeY2yV1mL0HrLZuqm17jr2YEETI5Fu
2sa/6GEMqZb5retz63y9QjiT3DimKyDIg0v2zmXER3EdTi+6AaZjetyOjiRbDMFjEx4C/6EB+rzW
Z+8DcAs+/yhFYHkpn5D7KQa/xPAt9s+dlKLGUooU6BaXZjOnUy2ixkf4XnQthvCDpNUSzTlo9ZNu
BV+VtmDOAn8SKzrsHj3cCJFg3o0F1xrMScj0iBAYeyhvM+at7D5IXaZsG5MRbBTcQ1mlcmBv3dl7
X8b6/VDO/pue51+GiVhArtvOiO5d3PWHrvpMgxRnGACQHOQXXa9+TOfmYwA5JRsXxTT1b+WR3p74
C2nkmg9zqKD7yJcSO8OGMD/LhC7m2jqNxmHUWDo+0SwbTRtxI7cQN2LbtXci2LrWlHwpRETAdAi1
oCWaK8fEl6G7+mMtmlfBYDyKVPwQk38DBrWV9VI09Ft9EHhVS6hKSYfKkGxnG4VkT+Zru5xS2bD/
3stCHvRYJu/+lP4QYfRZRG4NGl2hpO6LTSC9QSdjN0d08pDE2Q5bdBPkCE3WSFGNq3HZ0+BIzV2r
qTxcbydFK7Ifly2JM9MYUZPxQ9JoXcOfmcuZVkHq6xPrR5zOCAalwkP1R1XEqR1GFeIZjF28wb8o
4ZRSYBjypapn7akgcaNATq0AOIVbm7Jq9lpEKd2I+gZDBXilOI2PFH65xJntkfBgi4WaAkQe+slA
Zp9GvwcASp+jo3NcBbC/iOGCSiu7DtsU67jdjfqxwT8Rg6zyDtt+G+3zvevf9Eu3z0n5XRlwT45x
a0DGcgVTHOIq4jkqOFqeetvlYTgnkv6OBqFra6v1sl3iuvRjEP8R6Wo3w+I+dFURrB2pKtM6XA5b
69csd9mUHnTs8BzXGojn9GvoydxK5tUf7GlXRVBaMcX1tjhtmh1PUSli9XjmJCr8LXLaKcOhzyho
9PORbk9dgp2w445B/WZHOvp0Frc22bftVHC6siMlOc1ibaPa9wBo9ZbiIB3tbR3Md8ZsQMBAddEv
fnG0KlzAyxkhEWKNKyUQHcOD7fS0Rt0GqadW3KoBp2pyzQHdnuWdew1PQhz6Vk1evlmdtgvL5aYl
lxiekNxwPOaVTj31O+tn708XX2unTWcjUIunwj4m+khl4n6UyCB2Xe6dqwIC7ewB5Fezbh3L4CcB
aGAPuonSNzgom4651+Zr037OMABc5+OAsEQiPk5oo/lrCWMEm77yfLQHE1toM49fZarB//RSFh3u
4ll2l8SwhARVUyklhkqzrJQnpOEe2dEuvl2/qZHbPHPWEeb+tvjGOdGX+yHH1hUqPMCYn0qWQrGp
/eRNwVYKcg6j/icenrcTvO2x9C5dPT3bGXknqXsZg+G6KZ29kP1rD1QBawzNltRzkmlRbnOp8pLj
ZrdGLMvFq35S0/FrGDV82cj7AvKJSwjn9QrFgf/75Euq5q7tmR4zzSTK+S99U2rNO5uYHlGYUJfS
JzvkqxB/fvR7OHRBt8pkeYeDrrlVSy6XExk11JCDon746blGCQKu1xh4PWc2vXvHy2WRj+ToH6QF
Q2rUot3gsnOSK/EeSuRYeHBddR/ahzySRRr+1JISqjJ3+fdI2pAmrt7alZooInfOgeY8qkmveoZQ
LZjVJ4DODcP8pmqOvcdsovUuDJo4WWSNVOrsTL1ALgf/mjxybN7kMJ5AqM/BHl67YLwHDmPgkIYE
7h1il+VRAWCot0Fr4mqr1oXCEIhuBQVHrS/xyf2sew+yZoa0mW7U5EINsDrnRyC6R6Ul8pE2rzRI
jQ4pGptJ4NKPAOeZxFMoDUG0K6iHwR65VhvQEJ9FByN/yaNIgaDqDEcLnazn3yAmJmxrBapOyzmU
L2TV0zvLWrq38FOgBz1qTXHnC6ntZeM1SPd1WmqmONRgPMD2phCaDpY88QSUT6Tc2Z2sx6xy2uRY
10i9IN4QEvuSlZZB6anuchLZLyN1p5gAfJTEy3jyFrzzwlRnLtlqnGIYqFLtGEF/mu3wS8768MS7
w5bkphqSvfosR051l4pJatLUFxr/r0JDEj1p3hWZmeFaCYtzuY+z6wPb7bM23isMaIJ1ovDmKTQg
nDKTkFMX+GfuWqfaY4Jb7RK0h/XYLTs5woRqxsxL8Fjy5g5582tLc7vU/hPSBwYXYBkw6s1rgihf
1RqqDWPceVODYMUr8fmft6JDYSI9aqQkzp1KXn8R3ikhrZACfKnm9bSPDJACFZO/R1tCmSFXphiy
d4AjYuDw/ZTuBj0DbWPG0pNCaUpMeTOe1YhjyTElqNxHjPr6T2cuXcwYOXsC7wZdzntBS73ygS7w
Z2C8VGRflle8x/l4F/szcsvQUPNv29vVFtxjpZ/UBIeqWXFy5kQWzNJMIPfSYldNexs9QGnTN8iX
dSYReN1JdEqWLczI4s3cdjulKpT1XCytEKwc+atUICraiCMdKe0EyLhmqA19CrWmRnpxuXZRBW2L
OAA2Tnhr5cJi7EP2tH1vhszLdG0edzZi57GyD1ZYfinCABR7ZqaEZowWoSXvTaPh3k6jFi89BUro
vqOFOchbxk73qvvzTrYzsdTW2m1+F3lUx3L4LXe9pOq3sP0LmqPQWo1T9iExyLGnhlQKbs6P5xAv
HZwceK9FijRYR+sj6/QK6LdHJ7oEzpHQY3KZ5VeI8Phb+8VCSmZEel/0qCYYhXw3JxFclK9Fisya
MxL2L9GaJZ4AaaX369Qx3/2ZdiljXcUleLoIl4eJtOdVTfgqf4+3AG1IZaJXDVvNhQyMpsVGbU4L
QR6dUT/MmUueEX1r2/NY/Ap9bE/UpoaQmNdCFSsooe6KgkBuEX3JOyp/WmQ1dGRS0dGa+m9MOrfN
DdOzauU46bkAQV6cItspmF+nMTU2RZN/9Fl8LSunJaVEo7bdZUmMqrjg3WGs8ozL8NYK0Ijmxjiu
zOWFaHEMUQA6XFlIOKZt4N+xnNSe0UpdepJAaErRT+IMbZ2CZtoBi2+5XBo9hum/ZfFUNlPv0ToL
sFwDh6XGBSYtp2VeU22kSCrodsN8I50vgIkY70iFQ950nzoDDw0bk7VJnGmTf0EdBdwNvGNv+OAp
dGC2FNw63bCBS4bBJ9ZesDGGX26S7OXrrvbENIn5cX2yU/MQnBAPduYxUqIEU2WmHgmo/M4vUSKB
6PNzYkfRWogiuGKmuR5rDUtLMHBlWSBiZ0cfdaOsCgwpio9mUN7SQSyVU0Oq9RNZHgIOYN5VnuXW
tlnCs6y9bI95aBUuN9OYBus2bmDxeU9z3WLALJ4UmKBwDK2dQ5hA5qMyx2iyGbYteYeW1AMNKduo
8CN6aMu7irLy3op4cxYOG9cU4a69LPhVblLMA3e56JFrfM02BkiphvS0dpzHiAk4NoYLRve8A0XB
wa77g0GG06GXNi+EXV1rvY0HiTv/EOOnUqkHNZGvhs8978FqBE2qU8XnCKWuEANHwYKuyx9lfBbE
gI6OCBi+WmcDi6gMgCEj9iErqDmu446hwlVk9ARzFxs5fdc90MeBcncaq+eOLVkiK3kJHmNUh5rO
yPMh/UEe/lINdLe0j5bVPw84nK9Nnk+aZniKohpG9t+9akxtx94iB2CKaM8h3440GJ6bfqZVeZwz
nRKQREobg9XfQD3ssrc5zrEwZotgOjesx0Vnr4OyZXqQMzREOnG9tSuIXGPmnuJAn6HU2fe5ZHxk
43BTN+bCvCa+sQUcrGaBB5dL8lRFVlvhsCoBZ7cDR0tIyj0BCqBvNSjpRveDjaJcdK6g83RCQnuo
bGqf/ThYPj0KW7g5qF4KD3Pm31PXJX/Na9QYToMLUOPxeRMhwqxQiF2pu1XkociFSzeHtKdtwKZk
Z9nr5FiKxdAaw4+ka9d9zCV7zbtlMpB1oOSu5UkuZ2LKeSd2GYDUDh+q2dqXZutbBaDwqGuqkhdl
rhKn9TVR3o/y3KzhoAPc9yccqpCRyxY+YTrkGSzzNsx+lf2L2kLVflYk77FLU2BVcCntl8yP90EM
PuAOU72amubaY/a6o81/1yJna+TVfVR/DqL/UdXM1UXCcCUzKdnIDUjXk4cA00rPrS3JSWw0yiqE
Yrwi/3sN/vouu7si9A8iJosYoo5VuIA8uHAvZ3OIpD1AC14Df3lnV/5J04J9bqQ/lSlHrrHD5RKa
RkOwaiTpIwzExe+owAKLCkywnUv0y8MUQHE6xiW6GkX8CuMQcG9aKZizYtSzRk+49wcvPihjKMX0
GuuVFXIOKOKAHP4RsWowjk4/oTxRGQV9sLLr9FMZCzkuJ4pfWmQ0WC99Yn8mbfYkDYzksakTXAEv
uPkQZXsNifJDjetg++3ntnpZBHUQrjsV3i7StwH4THKGiBEp16QZfkRy8TVdeUGieVQDYAMn8DUA
zcr2/Tu8AG8x5QdRlIMqB8PRuAseZfs0TZT3JYZMjCQB8wZPOlhRHeaS4tfb+bWLs/l6KbRPBQ6b
rpQTTwPwVL9mQgKR1eG5Gy1M+KIRcKyluQ7J0KjyaxNRUb8bIL+t1UvKYHRYO4O7zltCJxnEP/QR
7Fl593m54fUwgMy76gxMeJZcJdQLB1X7qd6t1G7iPNguhGDzlhBmje4T/VcD8RFitoVBExRdAsvs
FEdn98Uw2ZJhm/6MJKU2Mpqt35qMSKlDrEY8CHraq3ioXjrSCDeMd9a+293ANYMIL63EZJc2SUsk
9H72yo7fJOY75GQZAmItOwmvl+2llX7tqr3ppNOYGqP2vflBiEqx6Z2PzJlQFEo7CdnZSHQ05gQk
adxYW5OHLJGWLeOvPSmflVQQG2pIMojbudevo3KBKmDRn9lOfYVbJ9to4f2QCyLJoaaZ6GpkFa0I
cGlLpeUt8Vt9i7kzD1p+0UhWAF1/qx3cJi/waBe4hBjtvfLvSheO61js4M0LOkAT7z7GrVsXanhb
WhFrWQbbkYn62wSy6hFumu5FouNL6X0UWvNDOlrJnpHBxxOalkOd1XfSU6SMnfMC6AGITM2Iafy6
8R+xLX1FRYgOk52c7Y595S5f9IvyPszk5fvaedI1fVunaIhb6UaHk0i+Dyxouu0JEBNLelAWY2Ln
iMizbfXmqQTnR3gaQwOMrY28hfOSEu+QDA9CknnKMiBcz4MEQ6tlZcVzpqupuqJQysZTrdxFuuvJ
HkxhT2AUVxbVS2bnvyyJn8q7LKrlOq/ElVcxrlvcX/lYI5OBoqvnX7P0PPLsD9J97uXjsRyXzDjG
m7TFDANc3kOehgbIxMyGpMKp55na9QMSPg50xnjyr01KtAmVxqqWlZW8zaoilnC66q8nj0Wv3Irk
fz3jDgdbnJJZdYAd9gooj9PTLDcKeYKjOUo7nPf6KYEkQfhiP2tStwmybWnEvtIP0zW8o0t+c1o2
Xq1xKbjxqeFOLLLUFhK+x+vy1p3Qq0mW59LDuG5q8aBOkgGWD3ZHOqU88/2kohLhFX1zMSzMl/zK
DkI829ii+uu06N/kXqPOfidYbiyIR1t4ova8k1ZsPXSclRnGXwE+GCtSvk9GhbdhXFSvXfk4W85F
OUjJote1lves8E8o8KT9oEWMYRi+dDd6G71VmvVR3du71C6dTVPxQGVVoQ4bTaAGnecdlEgRyFJV
ohfmTYtZwsoehmNSjEdkUrdQ9J/b0Z9WqOsvxfgQ5UySkURcatO0GCQmbF3pu6pvtcImRDpYxa3z
VDaERinUwTAAAxwHZaMZWv9/GxEbvilIJvtf//1/fk3/O/wsN98j0M5lj1PBj+LH352I//q//nIi
FuK/BEN337fx0sU+2OUD/3IiJiANp2NobqZv6Ibj/t2K2Pov3RSmDkjtmp5v+jgI/5WCZvKBvi10
3HFNrHot//8xBU0ST/9GTDUMA867ZRuQ1g1K/++JffHcjH1JnNQRvjLeN1Hr70UzX2ro7SlOtgRD
u9q2AC/az820dqZ83JkZkabYZOtRDZMhNXezh1LEd9OzMJyZkOPrqeud+ybIn4wk2/ikHNG6CG3r
Z12LK4gQ+6CqQfCn6EiZA5+929c9bQ/akrfMrvNd21B6xJVWb/om79cQYm7bCAa617T4OeTwOcpX
TlAo+wmnbtEbHDnQPScHp0At8M6LT/jqJO1pq7zdpDUYmiBbE8tbRBkNF1HnP3CC6A+u3VyaupWp
lnzXEjE4ygVBJwT1LyTXIMAXjjBtrf/svEE/Yh5yyKI43Hq9tcoqbd4lOU1WVGQ/qpwPaKr5ClJh
vptrVOXzVE8nKVBzy6vKF+NtM0NpNGDpTT47WIw7b+JOH61443CvNsDzmNEkroa9ExZyaUklmseJ
i84DjaQ0JfJtfEJzY/CQRlJDhJpYOKFohUKAm0TY73PqWIe/vdF3/7RiVszk/3xBbNs1beL6LOnI
7HzjoiazaIZyqKpjZTGVkwRk9Y9MtJhCU7auQno5yAD9rd5zUTZhsQvz398389+v5RstlnfVtn1L
t2xbdwWdxzcOoslsCevFlNw8rbFWcVW8Wcbaboi+7e9CM39i8vUZ29mf7sC3nED5Yz3LNHALh41r
QMr9T+720rvG0kZudmy1+MxQFrXokxEs4TqSMWOd2exnLYk3yUjGUoUhPYyLscAOoKPkES7+CMvz
v98HGcT4bdHiW+97OsmF7B+6Lj2o/+YxDXu/HfOCIZAdcSOQYNjr1kfsNCPmJnWcjZ5AeMTimbt1
E2xSCgo+LUux31n69WQhlg1H/3OYGMy6LsnPfpnt1Ue5QbqdLBOtcpA8/vtFW9+MsdVtdGzDFbaB
rbgnvj29kBVA7kzCRQNI4xaMz0Ei5m03aB4acZdW1HPijTXWb64BKFKHrEP6XJf6H2eZxvyoXWLW
LRofCCDlvcvRFcX1U0Z1hRcaxlLEdhGKtc7q5GdXUi9kZptekXoIDK7NP/2+vakdeSPM+AM0vKOK
KkewNvPBFHWHysi//OEbf+PMym/sew7f1LN03zbsb98YiXkW5bAIj1CqjhY8cWqPON+H41OEr/TZ
8sXWLwA5dNNOrgy4X2tNgzCaLW68qkYv3FUWkmtYNDvsECA9Ns4uBlVANExVPPmXASM5yoIbjE6w
+JMjJh/PvE2RBT/8yuhXTl+nV05q6LvC6X/UYF2HBg4hA4qC8RqZ16G9tYfgT+vlm709X9vRdeFR
+BBf7nHq/efbyQTQI1/GSo6ysi79fuSWw5MPsp9aH/T7+quAn1OYhradWqxpIHg122brtUB+ftuE
mwnzPPBYhjIk1PzhkfxP18b1mabADI956jdj+QY3OqujUDzW80FvUg+3kRKX74YjoXUv6OEsqiVn
q44D3CSRXoGGFiElpZUBE4+4CHRymffme0vSC9LxlIRs957XssWOtBbrsiPYxVgaDPJ0Oibzsvjz
lVOc8Mi8q0OjOWgm3jQlQOJGZPldmwz2htJ/XRlVfhUn8TukTff637+28c8tzIHSbcALdV3fc3X5
93/bMBg0jXHoVsRqu6Q8OllyZ7cQTphm1Wt6rvuitjZA4/uxs05+wG+WucGCoo4eEursQxH3yR8s
/r+fK+giuQyE9zqljEMQzrdLsmNtxNHDj49R4LNWddTEkWvvafOORebZx6gTWDMO+gmvfWcD5+YG
rw1t3ebGn65ELsO/nXDqShzD5HUQnm47xrf3FdU+9uMayxTj4LVjf7QMyyimwx6bdrxFTPahdI7C
q8WEblLpdGRRdehy/JdnsLi1BfcUQ9ZgG/WLu3NMB68Z8w/XaH0LVv59jeghfJeTj91ElnF/e4C9
m7WNW05sJa1z43cAz2AcmIqUz5op2neL+HT6uJMXQ3Svop+edNJyRlO/cWKEx779kSYtPojVR+r4
yeNkyDkWUFQicqiCGRYMlPvr0rcLcNWcYDgTAi9O+zhDmO11NlHtiSbZaBhU/uGbGd+OBfnNDJmW
wMngma7+fUUOANdx7XTxUbdJE6tJIIvqYcZuFTMUGM3wjToE5iYTps6oKSsyBOKBNefIKVDRm954
NcLNTRPt/xJ2Xs1tM9kW/UWoQg6vDCCYlKNfUJJlo5FDN+KvvwvyrfvN+FbNPJhlWTRFgQD69Dl7
r/1frhnnr2pjfWMmq6zrWhi2TN3/6wQF7TfUS+yhcYTTRW9uVd3VGWv9/OTo7JsnUmZAIywPfmxB
8UihA5JRaoZ2F06koFKEJixsXuXs5BRrR5iGuxpBwtE2ZyNaChkulbF1vbG41ekwhd7g0ixJfZpv
mhulRdo/WRMOKaS02gceqiMNJrktZvUFo6NBeU33OsaEMNomYhqnvO+ZHYVzTYdRIScgdUDM9OrG
7iJ89QWyBwlO398gqDduq4HPUeVR6zTqw4cbNZknDvW+VqKIgjWDPUjwJeZLtlM1jervxNKYN3L/
n+9L3nra/nXpOZzMQeCxQyKm5a/bMeVqPC6epiEbFl00rr4e9EYbPAXMeHrHvbPK4T4O3Jhd71CF
LRyjcCnbJnQN2ldGYh4kiDUMEhPpiIhSHFFmd7Ov7wDiNFiUcIRbdhu6dvIaF3j4uZ59CP6EbpiU
mZsxGNOjD/sfTFgchK3e3DZDZ79juIJfKNk5XVB9FWG3BG9ZsjIoOmhVVkVe9DxY9WmRNmUHc6cC
eRK103p/mM4j6oWmH3+P0lM7Z3Roc1DO7VziYDZja7N/kt2HkPPtUowzQ2P2C0w1Gc4FSaRyq90Q
UYDbMu5EZGGcM/x6AYGkgWErgh9AWcz7qp5BqqOQaHFhLVqdnexlIkLRCf6LE+3/R9U4vs75T+y2
Q63q/v0B6UGlarnCALRUoSGrJIiVSo/QLQeb2Zjxeio4wLRbWx/HMSyYJ7dA5en59b3AxrcvPIbe
Wr0aruiPVVKq/X8+hb7vzv9+ChHvzuXpediTuIH/VWSlmslJpMn0Ty3cjsNjGSfJvsapvvg+R5zL
jCC6ORxRvoZFR/2DnPPHnFIme8R4buoGEdHioWfA6vbfjh/b+79OcF9nmm2ydXACP/D/OsFnXzrS
njLOss60DykC3G3Sjz+KzMMcbTKcaaZxPmu2ms9VCQnAySL0O+bmz6In2mT3nw+X9WdH/9cBs8g9
x0bBVmoNO/r3paToGiw2rRlHOPbNnWPJ/KGcKLsAMFWYBd/4Vkh8TIXkIxWHsvkVFGbzYdXvxjp+
rS2r+9lD4kNag7p78cXZrn9RzvRnsO7VLkU/HIrUuotXAtwoWvqz3BYZw3FVDMZibYfiJelhrw5C
4eiZkrvOQ1tSclUf+Siv2SS/6qbOrgScNZFUy11s1lznyUD8JUcSfl/iI/sdrIPbpZ9dJgTu7tZc
O+nDPsiogvFUnqzMu+upME6Y31FRgmiXtv+TqZmJ3M2G32pbUxC1VXLuC14qC2oZOrYHr05PHojU
8Y81zedtmTCNJPs4PTUZcF6rXlY7h/zNxy2h+UMRNmf/y+qQpxZFxy9VkurnYxyqxDJEugUXFBjH
ucZ0TrSFnT2Z/jsHW1wtmnMxERihN4oFlRUwT5cNNIucb1zcRjn7uEjGFyI2wl5K+xhU3S49uAmO
NLPpziyoP+C2L/fW5DBHpCXhLDMx17CUT8XauUjmDExEDQnD0KYzxgqBNqSkni1jPCqD/V5W0LGC
mGg68P7Ij7BgT/50Zly7choBPwS9y4rVM0AKRCwOdRe7b4t5yEkx7cQww9cz11a1+dAX2Ye3ILmY
vVkDMUjuzQQSrae7dQBMYO/euAnelMCEr0bmHOWoYuAxJHWS2Uni/DTySfpDaALViQiAIHpAxGrf
IJDbT2oCnblo4q4xS3J/7CqKmf8f2N2YB2VyVS9VT6q9Tfw2k2l9hW69JIbuQuSvVpUfCZkujsKW
IIOt7rjvviJcM0uq+kTLu9+5o/9T2MR0Vt64covJNTZgNWzKbOqe2DaXodvnYNYdIicNDepzTP4e
aNRaHd1u/BoJeTwkOKwA8TUdFfScrDr7W5oXV9uRZN178swMpoyCeXy2oVptKKqSnbv0u6E1FPAc
w9gPpufsisY924GkLTRK/EPSO5h2d9WzYiWmrojgDNWVW2k7w1DQ8B0msjZB2ZGbInqxhlVKM1Gn
9hNJqXWv0ddmwFTEZUL2QHu39OuPcL0LgGr9Xm8hYA5sG1fWzXfR3VVxmAX9smuN0tz4LhSAvDIO
bHHMY100JUF7xj7RkBc3eB0R0aG47jxrOnhx7of0XF5jo/Kg/cX5Nh+C9K4oFAwsyfJl+S81UrD7
zsCZDcvFCONaH64B2s4Xax1jC/PZ1JLpxZR0npHa4HqjYCLSQxDrOyQm3hh5QD0cI+VEDt74blhY
uGnz6XFgIHWlBmqyMo4CzYGKi7I00Nzkqpc/B32EbkIyxW7Kg+TqrW86lcEtZD1/K2r0VNLDF+ey
Sw5zCx37IIhkCnBjcVc+tJZIbsz5p1saO+xYxjUfoGjZ2F8h1hDOqmWVc9GrFYrVG8khXcAzlmYk
6iy7DJNlo0JiKQ90EWGwJlrI1S+DMV1jd1R7CCn6vTYB9Vt/8borcUkMfgeht59e/Ab8Ypwtz7lh
XqgftUiUFehEkzeXw2x6FWp50RY9QA4WGNfFR9GAiuTYmyl2p3GxXhovA6JTi+E8WOxyWQ1TkSNP
E3HYSKe6uFaHuznN7dfKBGKFf6g6z7T7cQFK/R2EPvr+3L2ThAwd2LpznHz6EyihojR35Z4Rwbg1
Jv8nBqthB71P42AofUvT56FLDMRn3xr6OTPPhpP9aApFRC+XK6XkzeylewoNtv7t8mZ33HransDF
wqA1Ef8qCXFjHxB8mXUrw9ax+qMlteE2XToOYRncDzlIe9/DT8Y2mx1OReR0MCErmm1YEVXkeOKp
HCc0LRiJdnZqVezHrQYm7NWLb/koi6Mxdp9eMDk0KI3mWMARRuk0WDe0Sd6MdW7sKImzLhVXcOPn
IjUPS9HeO4JrsO4s3BGBM3GvlwiIMinRXsBhT/uD1Y0fVW2/qFGvrnlGgPfQeW1IksEpRT5Cfux8
8/2qMHwgE6Z+jN9r7Pa6bwEeN37YU8e9asSwIAr9YM4dMQOV3lzRVh0tC7yisswNGerlCR/qqbA5
ofVhgrdvjKjtxHnJsu6+nX3YgzgDFwNzl+qHx650s7CAL7otg44oZgPLNsjqhwYJ9a2gHe71xNcy
pShO44IHKrU6/WgEtY4nd1ildSPYxILy2w1ijEIFqRMNZGaarnFNCnhftfN1rLvnAlltnFvDW9F/
qJLmDTsWa9P5OeEPVY/XhA84xZo5lg6O767oQu4X48q9S9cU3Nu6c5DEuBlhAGAs03Q0wxguNMHB
glWNRbAtkU2gPctt44zQdR/obXfMkCSPVelf5BBV4CciciOIoF6KYyHMtyXwjIvw9Hqbi5PurenV
JSWgFbBGN0Gt2Eb2KgJnd27QUwh2D8FMyIYm4WumLLe67jIpzRjksQX19kMzgJQr++6skxfh4l/Z
x8I0GIo3Fkx+MAm4T+DPL/4zFJQvrxfVNbDFaSlpcvVIBsk0SlCwxvN5GWV30GCi6bkgAi1zXPYx
/bZ2k+m2sKsAGZPclsNvqfQMCaj2UNid2MuSGcpMdtmuyOdt4w35qZOOia9gycAhLUe7COqDxwwH
2W0vQr8EzWnoY3MMsu4F6cmPUXuFLj0Bl3NpEc9gYWNoO+vAg/v4kasAdxW6Grhm8XMzQsLcaZXn
RdLiuWZiGxez3Pt++pj2tBm55Eij45YM67xcxzoLWevNwc3VB9njp4mVeJrLW43+94adH22nLkR6
AF7Ur1y60AxIpPuSjEu9byXgEZSy914bnPLSIX9Bado2nuDLz1MS9qq5AavPmIbaKewMG8Oe80hJ
vTNRT196ODhJWvrhPCw9bZjic97HVf/ZJB0ccJoxs7TeE48EvSkuIlCtTx2tEYAw/Vs/IisdWAaO
I3LbzaCA+zlWRQA3PjvY15RtZn7u9CbdEax+yFMUZfqStRiMGHRPeR/j/k6dyGKCv/WMvT4tYjPo
w655HYeG8TPdjV1TsDQTBEsw3JvZq3Kf4+rc2RaGeSMHNzl5pdqP7fzVjNZE+9b9MhCQZsxjGbhJ
bFdaFmoAkHdxr8I5r/eFr7+nwgrbXJIo00ksXki16bAy0Bf1VpgT+eSTtl1G7c0GdJuiomNvb7Dz
8Q8C+bRdTEdk98NGMGKGGGYiabbks2ADR1nh4XP2wwEBKGzu5tNwLZw5ECtnFjkaMOI6VLTsiCbM
LFttZStK4I7BqQrcc0doEwFixI1P2i1hRyCcva02JhvPw4eYey2Hvc+Rupfx3RgjmB9Uhp0cOVW+
QI/L6PxDAxS3VnJAXhLPHdECbJx64V2KtRkUNOZH2jdXTDnYFIFXgV/5aVbzOUguCNuQJ+DN4KSH
c0PldqOSTrFcdzqBe5+5XzwA1Xxs3C5yh+ZZ0W8AME+Tg5RVEKnVTZc3CBdgAgYJN76AtgxyPi6X
sc1+EnuPoq6iN9E/C1WnYEZtAz1hztZEC45unhi7H7Iuq/vSJzWDW8HOzREQZms3UB/M4QAB4LHp
ZoFxzOmujAC5JNpJQzfZ/aA4Yske0HsQ4fXspjpLp1EdvpMR5BqPMMi0OqEGnWGYrHy19cvvb3w/
5fvLPw9r3kKKA36NPFr/iqVjr3zn4/t57nfcxPcTA8aH//uc76/nFg0Kd6Hz91d/nmgEehCiH7n8
+fJfftT60mOO1HjbijiODG3gngOnoMG7/fcrm6oxl/2/vuwszR2N+Grz/Y/f7/P7b3/+558f9i+v
kgTmY7VkRVibpO9tv9+G7qTQ4JMs2f7z3/96f//ykn89568D9/eh+fM666+Y9NVzAL9jMyfXxGG7
biu9PDpSDrdMhaMhQx0Abe0jKPqIWrU/ILy2t40vlpPWef1hRki2XQhwYFSK9Sgj7GeL+GW8s3wK
/Kwc30rRh4JwhSGvrkVHG1Q2q2lIhWv+2q5T4mVUk8up3gM0VJB80zZRKIiGV6SrwdUrSVjUx/go
FQYwiwkxBJwWF3be4Gi3BgwROXySWCtxqYqTxEpwqZm9u8CKXb+EOBIcJ6SaOGzYgrEBEXtfxMbG
NfXf2HeSh0z/7DBaEsmQwgJcgz8xEU2hf1wq6nNtWj5Iub7PJwG8AiWz3sAdS+ttS7dvZ/ncTbNi
uhZONh4LYwXdjrDnOuu+m9c5RFzLrT9dlCBFOC30qB4Wb9vO5BDYvuoPrtcdhO0+xZwrV32eoKln
IMXtQRx87a43e3I7V/2uNRDs0hBFHFhR4mjaQ7JHSVeBDrBjtNAeEQ0oD/cy1phu9jOVanFX6I8A
DMFDLN5PiLzQ3awAs5xQkD2PLqfOxjO/Cmo20+JoKAHV12nafeYVCSM33KpzZ209E87tBIz0SmOC
umcgqqbUbsqpDW41/9iW45W+xoduDIda76Go+YAaJfsgMTrzxlPPmRX7F0g4Ydpx9Kxgfm8MxI5M
kw5dZtDJLbVwGFWPkrgjZLfPgBqr/J6YuZr0z8CLJlxyNim6/ErJWZg1bqfuZqxgvlXxyBzLejUH
eKxoesWp9fKad0s73crkBf9IeevXY5i0N54epxcbndLG4KzfTLXfHuLSnk6JJHdomTP+b3A0uYGG
aYPd05r15xxH2dZfNKhQZR2KqmWS49r9iQxN0HbIaY3RP1QdkRTu3B39npaHYJI5B9XOqzIXfeZq
NtAI6PB10n2+60VXcweiIUi5LUxifxzCIKLGSL9y/DhhqVtfeGvFYZpHIzLQK69qR/KGecfoTBaU
0hiO5r6541eT15JpQsVc+UbL4DGl3i9ZIHDR4jWMK+2NbeY4fdSLbF+M+6oJzF2s9RyZtj0a6XSG
B1jt/DbJHr3py9alfuQ/gfacShw+wGfwzvwYhnY8d95ntjx2y1JE7QJIK7Xkdfa3CLW7/ZIollNz
+XBsKkm417dFFT+RA/jFFMnuvGUrvPmYO9opFrjF2rKIo8Hzta2w8QpgfWegGzsWqU7Bijyr3whY
4tS3Up+a2cWlpdbAT7y9dI42TJrzC3iKveiYCOiOx0LcBdy52g5Ycm3ss+XT12mdVcbeKhExdCY+
Hb3wXk0pSdUraCQxpnuSMr9fxwNzPwLj9tw0tCAW5DK5OM6nbomYrql21y3oWkSZiK1noeIsZkAT
uj6pPelZt10h521hlhUfbWNEbev8qEAQhL6N4toA8ke0KJoRcyyx0TTqzQCmptBTHnpr+dKzaUPJ
/Gg24yH93ceJsZ0m9zT0gdy7nvGbE3DcYrmhhiAn2PDGEOqdcYiVXe57zZsJsTF7whrnCMMVJyBS
FAH6o7Jo8LNNhqU9G7TnzKLcF5/UGJNK4IcV9mlxC22bqmA3rcPnxOwegiqrkTriLVy9SHn6EujW
pkG1epIkMBzSzLjW3nQYFvNk2gFdVHs4ouB90lKt2zJTTHZeGwPi0JAqdl9OOu7dGlQTMqUFirFZ
EzpnYeYrh6eMtoXVZr9BPt5jHFwZsjYOq8Xepw8SCV9YtFAf6rm4J9rsOjtYxxkWWJ7xpSwwC1LB
OUja12AmOChLUAP0YwkYR4/JEsBvr430wINYEQe3NCEw1CL06oV6BtlkZ9NMMNQegDwAm1nWdyjW
kqum36R69tI0kumENX7EyCbIqTJy4IUzo+slecly+5fZznEo19bTQlZBVlFSyML0HiwlQm/NDyXn
1Gk964KtdyM67VNm3B9G7w01KxuWzqyvgyJnxXFePIOspvbHrOvtqrYmgaScj4nU7sDttQff0E9L
jvWOMrwlQZTZGaF//UGr/BeRTOm51ct3l0IPcJcZmj2OEgkfE5ek+7QsY2SgCyVcG+IPrjw+nIyQ
ldreimBkP1syJ62zKdKzYecWRK2nffwhsCtDGVJD1EMfTnvnR08DF4433snZO9AUfRsMlZ6Rl/9y
J57bW4DrazaJaUyiE9BD6m/6wn7KmSkCB4ufSYAWgrwmKs3Qrdhv+MAhwrGXVTh4JxWTSL7EwE8p
81u/oZ2HV/0CmANzy1gn+7hVD6ZLT6O1iyfZEyZFRJPF3ZOtakrS8ACXIjONcyfWLZ6E+K5q9dQE
7Ov9PodE2jjD3nIH/ZDaVPwsVSddohXFbMx+sEthGlVAmvWhiByV/I695YhQxTtQinBbHplsL7Jj
E6HsfqvTTYR4YzJ/jMswqFk4dTGfp6xEDDwcm2rY2BNubx3wTu/uqhwhnpOnzzGNTGS1E1aNdLoz
7fmpqgaawlY6hrVON4/b9wgPVWuHHKildSIRDVjVRBKbG6hV9utschgjw3qRYl4p9vzEOc7KA/NW
rMo4zG0/ifJMlBxYApN6Q6OmwRmz1+FB7EuHDgjNio4xzKZiTAe8+1eVFuRXdDCjwWiQLuPnD1lP
wgtwJhgp0yOc7ArbGpkqAkuCYTSnhQHta5Inr72tXJoEYNQroz0TTYtouDnGi0MN1BUHJw6W20Jx
13E178xF9OXUic9cBIYTgRUTyQDmDdleYh9Dzt5Og/mWGGnon5KltCN2OzTqUA2Xcpr2Zt0A0HGy
m9ZzjyQSD3jsgzGUgAaPbmuBU4kU3tfTjo2bu/NL3YOLnV1nUQbRrM8PU3xAPaftZdcd3Kwb2M4I
FokfJnuETblPm5nDY/SYDjRGQioYdp1F/k3R2C8tdNC5li+tYJzdCve1Bz4eEivc2zCCdFNdcQ3X
G7tUVyR8Zz2x7jTZcQRGbzMqceuurn4G7jcZuFwu9jbe+Wu/U8rXuHcn7mweYChk9txJdOhBAfxW
E4STmpa9IxGtYS4aTga5QpN6Yk6QAUMLyh19/4fFuFNduUo2UTy1Cme3Pce7IePt9I0XLVp3QR9o
78n/ouQKsPvhTSesrBEk94wPvTHQ+6zpRzJ5N7TbSQWPpXTVqUqz/kTrlqZ0hVVonzV0U/78Yz8w
Xu8QB5lezWCpmEa8LFrDEttYz4nJjKpPNExfEmhwOYJaUQv5Aj2IfjawbOYjV3j7egn00/eDl5BI
YAtKp0yNfx7ceKl3wrMWNFx6f/LWB2nWJ2/RrUhW6ODrvn9D6QfItvKAehUaxaJqjB00ivQ8us8q
FcwJcHq8o87d51bvRUYeTKdm6lCgWTW+dr07fT9oOvko339jucLoRUNo+/1vOfK4qc1OuUnIoiKm
5JSuf4vVyBDVGBN1qA3naMu5PSW0pU7j92/4z9dWX3p4wHwmrqWHMcvpM8I2GwVYUCoCGtcExipl
/7CxRpUh8PCTVzMvsMis/O0mPn7/zMoSku/9349P6b7JMg6irHTHEy1rCJ1YZ7sQt/6j3RPyJ98Z
NHcnsX7/+0nThOJtMqF0L1bMDVrJVU+f4wxxiWx3G/YfiacDUzc6xugVLofOphvRDTMuO2yDG4s0
popQA/gZnIyVPqjtXFFWcAYMDb1FHnJZFqfl5jtWsrRjfp2FgOa0idNjQHTmgXZQ9Oeb6/6dD5JB
4fS5AHlkBubk9alVGLFY9PhNGHbf/xOcmLFU4OS3GQJ1WsvgClxvmWU71L43mQv/WTUq21HFgetP
6g4MKQ+5JpHMMC5XUUfQzDd5Lp2ptkfNN99zZ1FHP80jtNzOCbr7R+u2GhYzzl+lyrCfwXp9P9DP
3hkwDqJ+bL3tXGDOyKBx/fnm99+K9cvOb5ikqECgxmboKbSZRXztrXnD9CKLhlHO6jVeOzgEl1Bc
PteuNdNKU++scaC3y5+4+RFAIaKB2EvhCZujguYDrPx3gu9yswzjfeGDkdFf7IJwUvoadHn1l4V9
7QbJ6p05Wa+Gabw4Qyq3iuTDoHQf4nQI52UStM77IzXxLwxVu+RH4vRvICkdVH28tFNVtx5gahSY
LxInKXKd58mlAvGGD31Y09eMVmEB/vRs+wPx5f3UuWw2G33aolk6ln511mjyQzOiZY7PojxbCgE7
pRkeT8mor6Rk5K5Un2pvvhA0xaZu/ad/HiT9KIYOvThWswIbwTcLr20P+FRO39/766kpGZUMy9aX
/P623itv303261/PG4IBff33P34/b5GkTumtfQV6xlSIRNUomS04mZX+m9zDKzZNWu1B+oZvKd11
dJvKBvyNRwWw8cpAnYZO3/kQX7PYP0PTQnZa6NcpBkXHXBDrkH8bdy4meLKqZGupzZjwgRB8vEmH
+MG21kmYA4IlD9jD6tzdLL4lfUYbQ4oBb8K1+8glZ+i/+6FWt820JTN23Dt1dzW4eVxc72SPAIF9
SDrEaWYPIAPAgs0UN1WdZyd3ys6TLKcbR3BZdWvvLlnZflqjPltknocayWdrlhGNBDPS6vaJbT8x
M6o9OA4GeQfqq4lGeUf82rJ3e+PRyNopsvuEohs/kOdTY+AoEwfLvbG6IJpEK++mpTi0UlcrMP3Y
ObDLHR88auZPkWDLQqmI4logMj/QiWSvr4zfHuyHU27PO5kzScosmI9TTYvGXvYea/48QrXySSmr
iedLCxWaLmGZBeHdrrxXLfwVlXzZTqWfdaHtkuTSsJQ/j7kJi186x8wnU4IElHGWB+X4oNcCkpM6
WEFLzaAO0MkXaP2X1sRj1a6DAFl7N1wdz2kAs5VxptqUlh/6Snxmcnzjbs+vWB9ty2QvIcSTHUx3
mP4aHFlMxybglaAJQzU24VC3IzOXpT8g+fqlfbHPGi+Z7z4ZbkLCVZp4O7wTTzhO1Mmx5wX8EBAv
N/F+N/UYH+RyjSuJbK2zTswxy0BDF9zFoZMvj6u5tnRM42CUr5Zr/8SPnHDpMvtgrjbvVy20Yho7
ebwfK05XLVUD+o4hUj/EzQHf4h2tXqpcNueWIG3LjHrZX6ppqUNHIwBJw/ds6+mdZhk/PEvcjeRu
Z4gBnIIN5WgL2HlxAvIvaGldAw7E6KfZ604Tv597nhv3dlkz2HKUJKaDbdYzp6fEYAhcdeJLsxaT
7oJ2rlqJMKm/TuX0TlZcCRl0vMtr775z6VUo50Efh1dRDG+VEFfPmaKMnr2TEf+VzeUP30N/tgzN
xtK4LOyxvtRV9cGnn+MOSe7dQvyk1sIZjw3TnPMLN3qdudKXK+sLZsZfk2H/6hnJc4P+mAoEbdIB
C5H2d0tVdgQESbXFHnDxyvkTGP1v0kApiB1MM53O1WncWfILDcznYLg/zCfVy4z2DjfKpa1/zrrL
0Re/Jh9vuRc7I2y27EaU1nu+rK0Ak5mFHF7mgFAFP80QC8DT7ApFh8IiiKsV75yX6T7TPZrstXUz
J/qL8l2xy9AJ04fXw3Z9HfQiZKOROshkKD9bfvdo+LgeJNNEWiewnGLc32h1VhmgR62nbwO9Mpnd
4hcoTHDgnsWQnjeeS4DGuj0+Za1qDtVSMepvz6JX7wqDPqP/15SM2X3PsloaJc2+IQ7OHYFdedds
wMXeislqD0Zl0gYlwG1CQ25UY7AbjenGGly6YFD55j4/DB3hKhODDTbXt4Jc4Gm+bVbbkN0+dzR5
3cS5qJnelbfes0z4J0ksjrqwoVcAU4AV+3Nck9HMrN3NviF2ZgKndtH7Jx8OJFS7TUvndWoYn/Sk
GVfE5HLuWdytOAGz1c/HLxZpnR9xla464WM2yvve0j7iAB+xi06U+eZ2Hu4gXW5n7Oba7O56wLZa
r277HEBxQkI2ZsoSGFZdji80mGAT/Eb8XPUBEwIPdm89Pw5qeW3GhnLMKE5DWl66ggEIBvXD4KB/
NGhgGelPhCF5Yd1bORYV0kw/cRNI2AsEoYrRCmWqo6hxcDgCyjxUVr3SlZCSfCRo6TbBEMPL04e9
wfsouCqFduesOdn6gqCGeWVvfdKaOC8OPiU7bn4qNb3a9HWyBnJ6Pf9qVrRU58bMrjznoCn5IlL3
makFTbSeDnJajL9U3a54ZP9eT5ND377HOrQbdlk3eqldM2P56afBC87Yvc+kEEEcJGFnoWioXrSO
1bYOmp+JyGgFNnDUMASFgPGMUNLY386Aj21bvjFMsrdj5jcRVgVsXsOArs3UqR6m+Wiaw1es2L/k
/XIHylxtYlHqgDvJbJ6q3zptURbX4T7pYONNqAnmrA3ZJj8t8qeWYjvq846zRamzMcScRAj6w6J8
LDsD41iLqK0WRY+VgRK4HD7mxEuvadC9JhVeXFfqwW1CN3XDLJlYWX+IcD+l+7Ssy6PgXmJrDCIQ
JpQ7DafbbtE4npBkF9SgtEAX07rUC31W3SODehD6TbDK6PUmPiW+c+NPrv3Yzo/WkKPUq5FXACzY
OLHKmFO4e35LdD9re6knGzqmqDm3wD839YhXpI9HmLtJG1lsxICVpWJTWCCJiAdOdrXL/lLXdYPx
s/ydG2NUBMieyFDj/mqazc5Dy0jYBNKqqi/JDFW+HU5+024dI3iK/aJ5VBlJdwWJyAfKzXQf9D0N
aJVDCHbm+5Z53iWwlXdxU7IU8JYAdG0dAptKMJ+JYV4Ds/hMBm+5xPgojhMzsTHw2ku/PvikTe8n
g48X7557MlffyTwV53qiRa43S3VOLTaIeb52llagdFcAil1tmIQ/GxH9s1s3Qz33/QBvlWKWDDhS
DA+5482nVFpogmjrJ+7oUFqziBp2XyJHIA0ZCPtw8/1gzCj3tAClub3cEaqBBiAYV1cios+NoYJL
DBk5LNwJZyEJpNGA6tck2PYysRiS6tyTDFdP83bqpf5IrTo8esdG6Msj1CvIILpjwi2uzc0K06e0
hUWrjKkMcUVQJWaZiZGZUy4hneDeqp8T8q7vvr9wEwNf8zrDr7V6Q0DvaHMZICmwTRTduZTLjVgE
66pLNdPoFiud4vC4ZmVfxFD9kjYIa4Lh3Eux4KwyujRymdARY4bDXheIf7zYugHsj2yuj7W9m2OL
KOgEb20P8s8ymupgmmz3FK74zTh0NqWlxnC9VLwaYVU2HM29nIEyZiq4mfzDaDXzI68CyVhFM4v6
LSGkxs4ejBoZ3jBt3dHlNSGKpAa8FZY4oGiIGU2gmnk+EW5m92wZxHJcwCRE8WAdtQCLkaCcKDLS
CvtpYMFyoyxoH9RiEeSYGuHKzNliomOIsWjXqXP6nS+o3WFmMuAq0TtxmdncUuNIm0hqcvwWHE+y
Vy0rUyr5z5aehC6HDFANjXitoa8opQJCPKC+QDyAidI+xSmCSmlJasU1596+q4fsaND4o4LSJO6l
FxKAuMutht6+IWNHT+AILuz8RqvHn8cCurf9bG/YyXzEfnBNCMC9imwqDovqbpvFviyyhPDpde/5
oMFmHW20pMAbklXeUhdsCEoOBHodtq5xfi4qzMcUgSDjJ+4wS/9pz/PNMpCRV4FWhG+wZiwkUGWp
4ayaZbPC1JJ6MAK6JN37JRyjYrB/5zHpFYpuHhKn6cbL4vP6Z3FYfTNv3MZt0L4KRGKMNUU3Fmc/
Np8auGW3/qix++T+b5EtNM0ERRX1Qy21zWSQdDxZOQovCHcsroKeJ7itNOVWbdewsBBAQU2oFubG
vb0b/OSzyAhXCKyZ1sBcL9cs/VlUTnBk7EYD1ZWgC7q5OdjELWN+XPFgrgN+oGVH3GHJTgKaYP/D
3XnsyM2ka/pWDnrPf+iCBpg+i/SmfKlKJW0IlQy9Z9Bd/TyM1N+pFtSDOdsBCgkyk2mKZER85jVN
eqLwitWJlSBGGNDjEYFOj8z5CEsmeejC4Q3xTGSvpDwUIQnbPCQ3ftJi0Z3b52mUC2XaHyEcDyvH
6LBOT62QaKaLDtZIZp3gsUpXItyZ9YBlmpMxKvWse7IM85DY34LUj4jBQVwjpEdNM4kepOi1I9oH
HzvkxNCUKuApRca5RcdnU3ohAKysz7c5NcLlHseZ3aI0PPtpfZ46fOkLFgwcgI6RRE9Rh3yVoAm4
RfXwEY3jh6jOnUPht4j1uEaM/RrugOnoYgWnv+gjRspS14+RBtbTmxv/uFjLAe7U7k2zfDXpQu0d
2b1jGjkgpBU/gSpe2CbjzZTYt46MPbJg4ou2GF4bNHNnZwB1Qs9jdCjOLvZDUdkhi5zQIZnnz3Xf
SMqK4qbVoQ+gEgpSXzK+6SIHUCmTE/dXTC2vehDNvB5rCfkHv/eNh5SonIHS4B5d9Tb8cXH2Km0t
AC3TlRAfcazYWAIPI+qyELoL+92YDdRLUo8aOh2JbTxWm8Dv3hU1Xp2xvOj6bRrfRxCTghZaKPLn
4qDrVO0qzz23nFrk1sp2U9qEiJmBOmtKZAXCHPYnCBHqwBQpPDu5aX3x2Ev0QhQHWJH99KHDO5kb
fB0INOpdIeaDANF/V9lP6qima0Bo+nBakSkA7F0Qg/RRCwIqqn0ueoAlcgcQwfT27uD4e2gYRAVo
lhlWW278Gk9cu0huF0kQWTsAR1K87tDYmm5Lv7V4L/ICXb1T1Ew91N7DKf9Ark/PbI4O9F7OqZES
bMKmKdP3aMBPCr+9p7nFkxA75nc8upfEQo8uXHujt3fDQANXSeoFjIAqBl3l4Cu3j7bMDtE6X6QE
IIBD0gSmp9kCzsJnq0KkNQI2ui0n9HADGpxeAXkudD9lFOPWZJgfEhtUVGZVSHPXwTGzOOPgonB5
TzH1gAErHTCzcfbBrhEPClKoxtRMULXtH5SyZdby9igALRk01bb1A4neEkeipBVfptRU1Pk6tINP
i3Jq2CFlHNFDAr5GtisnnFR87YfV9/46rwtsAmc6NCkE6gZqCDir9QzESKvNb8ynC4UtfTAqanHm
UKBa6/EdaY0KaQQUYjDLTZz0N7GwvriLmFeqN3eI29I2rqDpmszzEf1j4IyMBXGPnTYXyRRP2MYh
TcJN3mofxgxOeZVMn1BCXXxA6fpoMRfbrnTcdhICIw2UWdsqjW+akfiuewR37ajF6xGEBwXOvQu4
0MozD0HQ6F2tJ3PtHjMMJafkoTfF16gidajwGF6r8l1jgQni0JFYciz6t2jm2hklPvZliU82ZkP4
4U3pnZnc24ZV7Bd30nPiJ8ahgUDQym7cYbguyFAJ571s0F6cqBtPA9rDta7fza3T3ja17G5Leu45
PdMjCpfjcYmBnWyoHzKLSTOe7E8yHOyHnjBSH02s0v1sq1lm/5B2S4cHV+8W7MMwjMmhkM6nFuOb
s3rQermILIanSasESkHxjRZKPUCXFXi1QRJyLmb3YzRowGfFZN5Oox7jogsTnHn0iWZ7v59N/akS
nbNjLhFnSwZnwCjEQ2O7qUjxD7VXf/YzPMgxTHuMJLdoN2nbwWGRXG4qfZF1iKT9prk0E5NuOX+U
105igplmIyJuUwTlv7wZ/SPNHn+/5PzT2KGE3JNOdt7BxbBwT5HfWYFFoHFX65ts0JvjlMJ4UrBb
Q/bW2jBRR5BcPQIDxMIIE4YlUzOxftq2NGC6ktYfAxEzMz1+S3qQoKkLm4H48VGk1Z07hlDK5k0D
u6fNXdCmTcy9NGh3JZEMEAeCJmxbn+1OFMBwvsOwQz7XAoBtkK2vXLBD/LZqWiN4s60H57WrcBml
Rz7vQtA9RVu/NkTG63pkDlITEeUVBMp8CyVjjMbWQYZ0U2a9z8WSjUqX3D+O77ua0e/Sl6B3T3Bb
r+oxJrm1imPu0vWnstZv3fw+15EsGYKpPuioRBApghcxbRAdiKPybczGsu0/GhqE64CwzEYXhlCf
ljGqaV3WnGC9gLbtWVTVeXKcN20Am2YbcOZNGEPqB1c4Ca5Coi19CF9mAsENoStrPRooBt5QMU30
XcQtADDF+D5N0bhhTG7QEoSNJQFLeENA0DpSyIRVR0WBsRrrAnpikVAzIEU0DaaaFLhP1/Wom8c0
HZBkkp57LFPaeHEVnRo3el/I/12LF3LB3QSQFrC3gXv5tNDOvf45NLrXidsKjhJKKj9vQb2h6Z3A
+Q5t+cFAZpIZK52YH4tdU9R3qT+xPnrH2IjeYNG3m2KAiIYqBGEJB5Wdu59yQeqLi8Ca2tp3HQI7
1TJvozdM+cFdPk/Myc5wS+l6WrvIwaxjkJ8iBGQCPgDxRsreaw+qi5E/kcffaSEEQdcAMLfM5H27
6wFFgNlnfm4nEr6Uw+2GkA+CCKVKM3n32wnzUcJyaCQowZPFA5MoKcEl00aznRt3qVMytS+GUovK
RZo/oFR5GzPJIBb43hmyhkbMf1PhE4Z9C73++ZAHLeZRlM9X2nIdL3OiHE6akQ47f0jeM5pW69qC
LJMZm9hEBTVDjK8Tg48AIKPdm+7JSaK7mi7UYnQ2fez7qIYtUoa7zA2njzmcQ33wlnKG/B5T0DnU
o9AfvFL/Po7PoV+anylUgHgu5vkmtp3kIKy5WYeQ1TcISX0tdT074UN6jIUpb62xP+Y9yZ+PAPxt
T4yTZzM46xJXVvwOGScBCikF8E2w/dzOFZIHKzw/+MAh28RNi8qVVrzjqoaAR8Z4XO6QxpBfO396
Mc3iFk2Bu6FEDiRokGuF9H7UG/tI7ZskR2LKSkF5Myx3j9BRK5uIEpU/x+inLLNMKlamWQwpRpwd
ep9nOZ3cDJ6zY6cfl/mQcQLqwMXWPn6P3OBDmdaPxWy/dVP0LcucQzQUzGqJkCuqGmtAMz2X1H2u
Ca+tgQqhFS+V/YxwFycs5IxHvqhFZ3A1i4UKmVf3YRXhTskskFaEHfBuO7T0KL7pzMh+1sSI6h3U
gh2Q2+rmGdIc6tchpgAJDQ+ZnPuz2XjvFcZYqe3DDjSPkYGsadVVX4MWLTeDm0vHJGP06JPbOUKO
eNzmaBzWTNETZJa5YPH1em5tm0YKi1/y7kCmxsLNPyxj11wMxXN+zqgh0t0x3TU6Jkea1t3JxahF
LuHEaAU7zG06JIvuA9w60BqFLd1S6kbs/k4J7Ktf3vSwtBNnuq897Vn2i5fbCP2NKALfkztz4QZP
MwsBDqIYXCAN2EdwrUb3rkak8qCEqNRwCVG3hiBxq4GdprbI9Q0hIUiJC4SomJYCwPEQNl6d5WnG
w7jqG2sDsYTZAX7tJkf4o8QmdprsO63OOAu22zCB6cEPLHWL/fK8PgG1InRFNrkHKgRkqAlqrqRN
x3S6tYdAbtR3Lcfiyf6OPBLyeBWaOUu6U7k4AZgWI0nGtzCilio9i05UtCnip4jpm5RDCo1uicNk
W0luCg9OU+Y0XLycNUzm2buZW6cm9aCPLTpZSVwcMpeKYhAuADuHf3v2k2k75WfhoU8VLbl9jtlY
WoqvoiJTCXLW54gStBtV/j7TdGdL5PPa+8FWa0juuPsX5XdUVxdqrtcFNNDNpVI4orGIDHndkorn
GSGC6/kbF/EjmjsQMrTBeq5NgVs6tyyreLOUKyIAbqQCy7LJzVHCSZ/3UDS07VzDPkthbRT155Ir
t01S/6WFWGPE2mPcIqAU5z5dU1uSMqK8FTS2vjfqmH+0bZ/tQb52S5aVNe65660JBgXLtKfTLo+G
hwRu9yab4/fBZNBjRraX/kzGlhLW1rA4ICA1hxCIPxhL7NPwiKVkDC4UrQQ+E81Ym1/7Q83dcOko
NBgg2McSv5ViIm7kko2W9eyhO3jnTvb3LH9Hxmx8ow2K/cINLDqA+BmYXpjMRyuNp1NtNAjfB7a/
EW5SrYE1pPcJtYd1llQUYRwX6SJEL0Oj9J5p56yLIcIvkq4GRGHgQbDvDEbQ0U6yLfp9L6mcoo3f
pIBwppYWv97Fa4qHOPaaLECDEdxqMzOW6U4fPAtMFIMftkZPa6X250Pftg8Gv/GcuADZJtEc7Xio
d81031LxmsEteUnw6hdGc6yg5YDDcfZ9CGtwrtDTQDPCiGOMSQy/2XWWZI0NCYAgN5RrL0Kucqy7
B2SPILVMafZkWCBvysWyqUd35Ghjn33bksGvLYp4haYXDyPZ4tMMgFOCJ7lI+vyvi+bew4W53ioN
vq8ltLQ4jLrfdv97/728+5J/b//38q5/HfXf/77Lm35+6CLk928726KLu+lRfm+mp+8tCfuvkn//
ry/+13f1KR+m6vs///HlGx1iqmpdQ0PjV3lA07AXKZz/LCp4GxfULMvu30QFf77rb1FB/y9M9SzU
wy6agiaaKn+LCrp/mTAQUQVjQOukq6iWFPhHRv/8h+3/hQah7dD28hyDVi2qYj9FBW3rL6R4EBS0
rUUcyUKM5+8z8G8XABHEn/v/RZn8oYyLrv3nPxyxSKP8IjGg+9iEo8ogLNuxYAcZiyrCL2o1+iSs
EbyycUbW3vfnAG0MXZ++FXU/z2eoqHODP0aic8trfkqlsQnmeKJ6QYL/I9N6BAUqI8JqyQ7mMXzt
CLMp6uA8NwRfDLPQ0+8O+ggoN2C8dCg8wl4KbNPAgOm6WEuei2AJKlqoTW9xpxvmxoXu5RyaNM6S
g9fGTkR5h0/9ZqZNrq1yyhLBiUl0fILNbNabwpOtvZt9YBir2hoWahFoQ+dslnQi8ArS8g8C5GB8
aga0v/bk7NGwT+seLU5E4Eyk4PI0e8+qFGZsCe/L3eA6woySOSD8V5S6zXHeB71Mv2JJkuOFJ/Ws
JCzwgItLGGRiPTe99WpLMdEURC/dPVCh0IiRDNfJBNhR4rKoPQd+jQ09hOvCj7tji0opccswZ4Hx
xY67ITuGjcaSjUY+8mizmTnGEfgwsK00pTWadFVQwBZxi26N0U8b7CYy9PeuZ3pejX4AnLyy3IYC
VOIZ2N4Oud9m+6K1keUWI6njp2Lqh2RXDhpBJXoM6NTqZe+eqsrVTqGtOXRFdUxD32IL/NmLm6A5
9twGkOa/CbR8XkbZRd+MNg6afVVrVsK0q2XxbhQdyOFQWN3n3Mb4Z6vTVrgFRIpdizulL5S783Vd
GW677QOy6bU2GsS5fa31p9YG1Y87fOORtOW6CVpZZNqLnURdvxvaWRsf/TIdDcK1oUgwEoornSJ3
H2s/MAb1CCU62y+2Zdv15UOcuCSoPb0QFrXW0/GujKl7AnbPHPwlXNj1Ew4cPc4jYm60H/QsiMCI
4ID7rWCQaQ1mbBpvsO18Bto1zTnS7VrSGtFWA+4OM2jsIM1hP58m33RRY8mgFSU5dBXiTHzw4KfM
uNM1QbDVJcK+tyMep9ahzivb3OkDSUyLp2YSBzdBhILIK6X0ALInRCwAWT71a6hIfZ3BeqnoEeUh
EEFbUIFsLSxHekNuU9+j0Zy38bo1ocXMJUGG05AaF/3ChMcEY2POo7yfte4FPQNUJQwPeHM1dnck
POImYi5aoWgJ9cMQ5cbODAP9h24p8JbTjl6jfpyCwKXsiXA0roCfkPQ2KfU18T7Xpb9HHLlbSdtu
GKwJVRjYCGfHst290VDtEQYK6XY/2ruqAkY+otMJcizOnS0dLNRd2hr1o5IAaM47h14MDgmyRz4i
iELj2Y+6CPhUbJwSK/LOuE2KfaAvTJoO3eyqNz/0khzbKyfx3GtsRYORbagXt3uXVtY2TZxn0rv8
i1NiQLXq/aq8r632ixT+/K2wq3HHMIMgMQz9faC7ATWdAt4WxaRNMSJqMuVoGIwOyFqdlsZTkbTp
l6GnljJ1XQYzCt/NAWkizMNxFrjF6NxfJy52xJkhWxRYNeez5fTpwQgRHpOJHqDBpCU4XdQZLT0P
tPXUGs2NyTy7872Mb66hlg2+6W4pqpUr03KMFycs4Ez583yw4Pg+9d7s3Gp5P59RrAgX9TmiPRQm
CbShQDgRYiTVnBWAcIznaTAhr8+T2E8jkL/Yzd/bKdeP85A7D7kDg7qv0ENyIE7cmyn2IQiMJDvP
n/OX1pPNPkPRC5ozApSsk/qL4N/AolAEt1mu5/uhx3ib3188JVWiYWvU6nv6YvO2LXHbjewCCaGJ
y383eQna7N4UvXZl0q7BORZbKSGH9shAou46AQ9uHGzihIDL3lLQ8oj+3ProQPN/a+Egb72sxP+Y
OPZO7zLnK9w8jTKT2+yo5CAn1oNms5xOrCEw084uG5T+5tl9mGsRP3bdXO8sMUQI46J9A6KEuWGg
I63cn0QBf8XkLeDGGuFs0SsAKoKp2ppKqHiccqTqTKLwrXQqHW8G29r2LAq7YJ69uzjWocR1UQC8
AQpFZ5OJDxqApdY3+R8HJHbNXOj7HF+T9RhPw1dAZM2ptWaxiWTi349h2J+SICBfAoG5AeUd34VQ
9VBWtCfgaJ5P6YQOIBSs6dBYIto7dH52PojAY48q2QEeh8u9Oph3ca33tKBFR6kezabaEfXebIDo
h9SPNkkiESac/IU57wbQtCfKGe7okNz30DpNjWtHw24d1yxlZirkPQrZzWJGAv+syux1bqJf07Wo
pEQ+NUzEahCkHAGaoc8x7mTQGwBLKJ71fNa6E2LhtmNNUrZyAKkfVIfOGBzEP5p5AwHSXempb28D
F+3tMrPErUHt/cYLTYoBIdX/2IPTFTEh3xqtcG/6VDcPdNHDTV3hJ+h7DSYhAcZbQ2rwz3ROuRIu
gFF/Yu72JSCoxLDknjkfSEMbmTvPSApMnbRiF4RDe4wTnO0RJEWSqxzxEZYT03iHiQ0JhIsQmTaC
GJo/+QNgqBwt4l3SDDjjBaNA2lQ6VB6oosT+WG76aho3ToepH3ZlmMWKxN/ASnAgmfWABwcpV6MO
IkYLBSizGDj9CEB4k1NKx1eIkoddenJvj4BAis6gg5vh6dgO5bAmLLBpw1vuPhGJXCPoIVeGBe8c
kyps6tIZ0HYw0PnKK8jifdjCoQB7H1aOPEVNZ+x1amY7P8JgO50KAiffzd8EAdvBTrUOG9LBuC/z
vt4ECJ0sdyis9BzKcpClBjApEawS35q3I07Oa6s3OIc0pdbI9w5bPZh/WNR+WdS96cZtUrgVollH
KUwyuibN0aK2so2Apq2GCdBQM6IfFOsIhprOMG7KAPvfWGC45+MYBgjZhcwh5XDfZ1y5GaWcFTPw
tJZ66a6AtvV3DfEpGAu33voVDuzUCefdRI6NcG8I6SJvJlRWY3cVp9iEp1rdbPGyB0ht1piZBBrI
6dZD1k16DihQl7tjttotMtjzashMvClweKIXXht7SGop/0furpveGyi7zxh/tu0E7omMuxpGcL3B
hEZO42t3tWU5Zycw4DVpw7R1o8mkOgvZBL4fCmEzjj6mgwcTssThDm2oYV3VAsR373yOZ5xgQaKA
0beRDqH5ycLbzAPs0gFUDXg06oOxvTRv0EUMk/qAgFu6Bl8FK85oEZ82+mEtls90IdZuGikiSsBy
OmaiBLAL12ETp0Ig/gMhyJo9hL7l2Gw06PAbCITZWSL8+kzWzlc6JRZCdDxWvtDCHR2NcG2h1YjL
FVYcscPNJyRDvtQ6eysxclh7Ifi1XmvtDd6I4W4ago+tLT08SAwg8hl1GrNUoHtDP5gRLP4xBXwR
lpX9npjmzJ2+uHsHSXWgyKnvZYFzVFPJ4KG1y8VhtxwOLuBgAD4YzJRdkm8iYC17ffSzp2EUAoUQ
CYBknqvD0NhUmtqZY9pUf8dJjlLl2ECRHRyqhNNMzQefvttuFOZNIIpkHc2MDdtF4h+ZL0lGguDZ
q5ME2Y+SyelTJhs7AZocxOUtNFs/oeMNzWSLc5qDvmLr6ifb56ZGX8WI8cVxU1l8CNG+zHbDQjQh
BNGdYwSWLV3LTJPzucHLR66IUfRyhyRjDowe50ZzCqpVMERDWYH19/3gaOZpHQzmRbzu/9/MmkX8
/5pZl0X3m1i/iao37/mZV0Nv/UsnMnJtHQ0jS7dRD/6ZVxuG85cuDMPVLRsNcEPnXde8GmSZr+um
4wESJym/5tX2X5ZjCx/5cF0Ix7H/R2L9MMt/ky/WgauSuvNnCQ/BWm9JvH9JrKu5TM0gmCBUTe1j
YDRwr9KyOBQ1pa8cX+C5KFlxMuuck1/T144/e63XnazRMVZI6axFHZ2lXvQ7Y2YJlMUPb9HJRm3u
k+l1TzZ9VeZvKjdTT5ZpILEBQBMXlNp9bUX5mA/i3o+wHYSt4ukf0ql7h/e8LdGe2RoxFhhpY32K
0vFrwWLs2Hl3j1CN/siqvyFtZHZNMW8OGO3CmQ8sV+O272z886AtWelDPc+vmgDbPUGqL3+EA9o+
U7NHHxOsnbSLXdSkM4716C2FQYaKNiRlrN2Q6InDtyzrkWFyp28AWLAxFt7aa+zwwDqG/RH0oQkR
5rD/Ms56+ph35Vb6mNa3c5PcuKZ71vrIPkgc1REdRcJthsjEGh1/q6V3Lvqs3PkCoDbNWJNAVffK
PUs/rSNfbnO7ZW7NynFvgvbE6dA5gVvAP97HkAhJ8I3w+M/tUcqbBFHvUDg7hyR3G+IXsJFM2KZA
tzwxpwfioQIO9j09/I1ZpUge05pYx5b/TIcRRHSjP5CUIiCnka/PKTmpU5FNYwukGcBPUXB6M5p2
3NZmhlmYg2hRHIU7+ILYmVYgwgPP28H7/+QncDOcmRSwkPrJ9MvhpqqjHZrt28TAbiVHxhDRPKi1
IWcANJYEueZ+NrL+yZlt8BbAg9YF4C6aByY0qBnhtJL+Uj1EDaq92Y8El7fVmHv2xp6OUefbh6nn
M9CheHWrgqgIIskmyswvCH+PBwtK6phEcHlwr9lQB8FDV9DyjJzxDgE1usEsbSNej8iu6oK40TP2
ZCM7RsptPoMeDhOEIlL3cwGWA2RriHHh1DUr/S6CvQ+AovqSd0zLWldsNb2FPLnUaZ0KqebRurFM
54RV4gDAPRno/SMwnJk/EG2rjlEu3/Q4m6HVkKUB9d2OJSr/VsPy1jnhuXMObfmVeCiH9ozxgROV
xd62xHSj6260jiNzKTUUmwh85VMUvQYEX2ckk4w1FpcDvyfCvZIMQbakkTWVozF+WkQKHcLX2v5K
CF5EpKt6s1CTil1oAD7rCKFzxjfaMoLaBPxbyttwc47ofn30LZRzKxRk8lgE6wZdKxqO7pe8Cb51
TGBwrQxt3UzmbjF6aqcxXtmT+I5s4K2lF3x2MiB+Vi9RZzxwqyNIgsqMUYCUSSTiF4QvRFAH5Jw2
gPRoB9MQMixM9JK3Wnjj0a0s0MpDBWEej82mr8OtnXvbJgafBqcZNQTSpY3M0DcFBF2NbrhHwovu
h6d/juNuUwL7nzxrxwwMvVt8U+DqrIPOnA4PaMcdGzRWEWhyeyJi0ikQVXDitg00+ACFnUIvzXMa
D1+whdyROowHIenBzw7aBo5uQQaN8xSKdDkcEzN6q/zoTgdctIk8hBL6kluOCBBVhgxYhVfMG78E
E5QhNzKhRb/T7WLcVz5mbsCQd77mU3zM3sLS4A4riIFrGdwjbRSRosumnY6jQaBv2+ihoMxo2toX
z8qfMH/9Ior4vsgt0DPEvnDY2m5Th9NjIqfb6CWOEZYzpo2RdB2ls3ztU6urh7bc6U7s7c0IgMQk
g0Nj41lZjUClj1JkDQgwYuEO9t2qkD01wAI8AWTleWhOMdH1KfMjJO0EdGSqUufrU+oImt66WcPD
XN5zeW154y/7ZhTBcp1Rdkk8amzpXEKrXLaMwXqYNeeblaIzEFnG3sz06mSMqKsK4VUntase0sbJ
t7QEf3T9PKAZ5LbjflqkGG2wY1SKsSsbMTaV3hDet3N7JLjvCZcp65HKgBcln4Qza64909XuooVr
PtPfjGPyF9/IEUbqTJQH1KZ6aKsmXVNT7tfgYfKTeqB/kxOFoZt0fc7oFvHACA0AlGzcR4NlFN+F
FoAVMyFokicLJbOKbtouNOcPJV09Ky3x3QQNF7VxdphsbE/gC53UQyUgd9hhdJRt7pB4072uxZn7
CucN4TwAuv3YBfljO4YdmHFwwGV463Wef7RcfUCJoQpzitTmlnyXKycMGjZd+Dw6JZUl9VxbL1cT
w/Dj0L3ksNsgqxJwYqVB6fEAIjrcjaP3pYNR2yVWfc4G8YNwWmw1D4gd0rj3YuHcjgv7Ng3hE+vu
XVFU9GwsCo8Hk+2Ta371eyc4uFO5C50QSdAuWgp/cITVAyl8c5J5yw9Wm0bH9NiEyOnV1uRCM8m2
dUet1h19FnDyoVVlU4FxlNyUXE5/t+hZWaDdT/YjBKdnW8/7U16e4MqNJA1RhnaMfhOmTn9kcH7W
DaJfKnxHOlg5giXGIS/g8OYD7pW5TV21D1ID++TlDrBIVdad3YNfAhJx+Sb1derht+eg0VB4HCB3
5UOX60iXcEZyurh0wfDuVWepiSvcF+P6uzo314fZhbB53b1sJXmzc4X+1NuNPKmHuUP7b4rBOiVz
CeSEgh/ammgoVDa1j2qf+4jwL1cjXhjA6gHqmti6hvlWpMCdl9th1hi+oW1hSaubP8wJMMEEkl0v
gv3gTXH0HsH60sbIQ9BvOb+kOfnJi4P8dN3NaRLkB/UKBLlmRnKPI/PaceiBo1RJXxNhuZ9HqNca
zd7ZfRsl63YCCPevD+4L8kCHwiO+bXyPtQw/tXX5mMtXLK+orV++Ru3LXL54Q819+q9D1Jb6mMvP
uX7V9Rj1XBmILXxbL9znifv5txf/46564bfPvPzUy9ep1y9PqHP2y7/xy6Y6KoB7QQQypuNN1mjl
5XReP/qXw//4n/z59T8e+qcf7dINWbme3MFnygD7tNF5pLFxLicDicQa7kvQzM1BvRBMRuVcjsnD
OAWgsByuXhL5C4OEIR+JZ7dFjpEiX3fycLBYsB9/2mwrQjytRsygMAI8FH3U+qg7Q8d0S4QSNDOj
5KneqvbVgxEV/dJU31BtwPOkyrxuU7Ugie36DGqLf8LGoaJqIVHoLKNgp3ufzoqD4DKTOtIY1Ach
XgzNJoyrezev8S7ihqb/xq293HJqd4x17tzrvnpSW+58tfXbW/Dz7ujvExaVfXFSDw2E+cuWSQNi
YyfEAX4+5if1IfS7MT5Xm30QQYZWX5+rZ9XmL88OnvVWCAISZ5FDmHzf2nrlYmWEUsgqArwuEy07
dj11oXXiwWsdU/MFxsCX0HTIg5bhpR66ZSshGAbUTwXBBGVWTObJT1Ag0ufxjPcD1GpfHpAlKFlr
zVMH7qXyKnwzFomY5dxY3bd8QPFNfSCJaX756ADUJw3loxMP3+YBoHNOZV/9H0HqPAc1hregg5gQ
1HPqNDD3ukfed/195rJi9lNZLhiKn2exypEPBchrMaN4udgEAjpHY47liUgJkRzd2gLzQVtXHWIv
F7ixMhjPhtjq4FcxLl7mQB1G2X4CRzgF1tPYJHtCgnHT4WwKI3s8KEEENN9gU8RGCGqQrvBG/Uo/
7e4aeow79fnqdwVOPB47E0ZuQcHSth4vB/7r0qrdQsqviTVRZCrR9phow4HZh4lxkkpxcdmCVse/
pvbTeWLTyA/wzybgTC02PkZO3XoSXTHcSt21D5nM6pO3xD7DotLAvfCjinKIF8tVVVeiVR/9r131
QuxZ37N+Ih73GywsYIHZNS3QRIeoR5YV1JuItbTilKkro27rUAdOK0gv0OG93LLqNfUwLZf8uqv+
18sNvQyfP+2qg9Uh6tXre3/7KBTbR2KPWzXk1L2mfozazcuMFfi6r7YuT84QZLA7xsRUfXyoSeeg
zwhCLWNafS25JiNZbY5qqF021fhWv4bI7+8BmKovuv7ksMKYfiRO1Hz5wV7WfaWnQcOcjpIaJpRN
yhk8tf25bArq/xGdtbKNIn2rDr9sBstZA+ErJDFFt0wM6k5VW9eH63O0c20ElbHYNhbM6N9zkvqf
1AOddJZ8tYk529/n5vLrQeneC3xXSop/PdttOc07Z/RzguOsLY+O/e6pH2I3J9Mz9aM62f4y5NTW
9dxfn3NLkDoFAoir68Hq26+71/eqretlvL5w/bzf3hsXLxJVEeYwTo2aOCHMUmNW+2rkccbTDqwW
r19+/FyB7sXoCV3+f13p673lQ+rVNFD96sSbUEYZSlwDeEuEMupO+fOm+ojLVDWWeCp6VbbBEbg8
JcuDmkvUrtpSz1131XNKeeZ/dJw6eAi+DjQtYbX9PYyAA3PbXscMjC32LzezepZmnpzpGf79BrV1
OUpt/r6v3nT51F+O+v0Lfn+XBulx3SGysKjKqGlGLSNqS733T89dD1GvmioKVJvXB3U9rrtqS73v
P35qZXicgetb1IG/fdWfnvvtU3/7pnCZ8HHqbehikKMvoT2VBKuvZ1pcrIPXh4ugzrCsJ9cn1db1
uTnPGeJqv1aiO5cj1XSrPvx66C+vqM3ARnYLcBVT8nJHO3MBlPY6UH7Zv2yqcfXLs2pfHa/G2c93
+i4t3mwt0UCmpEdwXH/VIcCZuv2Q0dQieep2ApHKPbBU9AyGFwQxAdu0EhnOcjHoGCv3kbpwiYeN
rF+qtD3atYURp+FMnwpMMxzgmS+mEfjwZ8p6g7reMxr18a5sRvA1SRodY/g36J0/FSNIcMNCjZi2
UXUzT8Dc3LBLjvjA3cwuqpYadZI1dt/h2uvzej/gmWL0tIM1Ncf9/g9fppO5mKDNkVTN+Ygy2cBJ
U5K8amG9PiA/+/dq+8uSqzb/dPhvz6mlWz13+YY/ve/yDUPq32AqoSO0mC9DUz0gbM6de933lzhy
pHT+80m1PywT1OXJP77+29sd0SEgh9juSuuWSU29PfdcFO/VkX2Kz4E51o/qhUkNwT9vxiG9NZGV
X424cWA3gTVrp2GdIQ7LsomDVTJESKLQJq+40OXrkNjuIS7e0jyzMdsEC1u07mnQYSaQR516XK9e
2yp+MOBNe6N/ZxX9l9hLqs+eZm3NNhefhBRPwah/rUzE2WOm521M6H8Y8KNatzNaCYjkD8DIZ1BT
RqRjYggcqW4lvjgCVeI8gZFeU2fcd5o8N5+dMBI7MyQyrFGE4CsewkwPD9ikpttsKhH9n/F+Q74c
b9CsPfjIeKwNkZ5RpM0PLPFvqWPOELkwMtG04NWR8lMYoXEeZvniYmRCgQFuJ+OeKhiF8FXtLRV4
FMRXGCIyMEb4PzRg7zD5oErhQCMvdIRrgTvDbadoMVVsCQkcHkn6PZ3bBO0m5AULu/ymGf69DXuD
VLmDPqah0zlO2xxJTCgC/PJMvGYOtjdgEkCmQWz/P9ydx3LjypZFvwgv4M2UAL1EUa5kJoiSKXjv
8fW9kLz3sl71647oaU8gOBqRYCIzz95r92GM7LYPdhaBR0wOIGzxXzqzurczKoQUR9EC8qn2aeSq
HxohW6duamcK9/LGiI2NRdbOGnnO12ST+7bI64pwHDcMkrv1lOTnqpCdO8Z9n5YTwnAsLAxYReHO
KvPXypDq+7QPS9fCpk3c/KbSmV6byYFQffyB4NhwLknpmmEbM+cN2uOCGn9a6wcp7s1NNsr1ZigS
up8UEdAWZRulDEsPkh+GJWmbBExbKEi2tJYZTynXHoeiso/GVOmAfXOPOOVnJJ+aZwEoxgnuPMZj
O7mJ3ET3OCZewzBGLzJKJINWRJPbypNU4KawEKeuaKAwv6NtBueWA9GDslVqgzuFiAvy2pjRpSF0
gNm/tZ3qJ16fwitJIPLKUSczHkT9jaU0w9aU8rfOPuVTQ2wBmdNYcCQmyhXrOZuUn4w+GVWiVdvk
xEaMPnihoRiZdM6ZZiJZ1iVh+cMcUtt1dAKdUsm8QQSKEa5McIugq9eWVo/5Jm/MyXWhqj6l+U3d
BbCqlW7fDqjUtD3VRWmNnucNcdW4SZhgrbp6l93p2LMZ51KrcJT6DTHBF8K+BvKc+aQjxwR38WUh
fv2YNPkjLsf8se7hWuWU5hFbkcegRsqpnZgrp96C9Wg4OnNkPw6pcmMBJVr5eokgM7gZ67zZDQb3
lYIKW6cWwXbqvkF95GdkAl+khuwiYODruC4ozrUEs2CHRWLxqHbyx2zm6i0tRcIMQgcBSNbfknHq
FhQQSa1V9Zpi0F7DDAHtj1Wlb+K9MXGxJV34c25NxKBaenCKNF4DtHotsOgOqFTN5t0cKCXE02sw
ELc2t+qNOajvkt056wKAGhrStdw8TOUnfvfwPpazelWW+bgJmprJplBye62ubywbpr9iDm8qjrtN
xxzxFEUBl7T1qfg4FXopS+5Mg8lsUyNWtlBKwAfW0xTomacAUVwX/pjiylddBy0r/x3XbIyNrl9q
iWmZVW5ZOl+IR39l47AtEQLcpGF+b1XkQLTBuLasfWIy1lTSFyfibgjAOq+5/MgQfbRRvDNTCiyH
ec8cEYWuJfeqjZqljk7c/kwDj7mJmzXge1xP1WMh1+pnkK/KvngZ8tAHfB5ChCVxpUn5ICUlPQ4x
RImal0Ou+kM1+hdngAqeThNACRp/OpjnzMiOCEyStSYhPSUXKtzZC5dUqfjVdrqm8aaNH71RyIfK
f5lnyke4m7Ss+aHT38HBDQkAXcER3SGhorF/r/qAxmtwIHZHru0wl8c6XSbJZYkPoVBu7S7aEaI2
nvRR8r1Ib7hDTNyXgBDPLgWA6Yb+DFii+pde6OauwuFApBxw29Le9lqSMYLXmaedczKCCZrNhi7f
Y3QjnkzVOwqa/MoDfDoAm6Zh2/KlTnBrbv0SUrBNkXlTLnRrp6x3UQfbD4Ea8ytRzy+wG5bcZ5gz
dRHTumBepbaGT9l23sqWmqlaUwoK5OCXFLSfAWIgKH33/UAsJ2kcGT8odTPqZLGFAApyIwxuwXY9
G3IJxGtKkmMnwSWbflZNKZ2ASXG5hOktzpjO1bMY+DPyw8LoSTeJ9W1a0VjSNADO633EbVm0wjN/
JKzdQOU9pC+0j0fTyQI3kLlQiTCCIExjpSpSudZAKjEb77VZEW1hnmReojnxVkvC91gpTrFdKCvC
P8hQq5GiMZd/q0r9eW7jo1PTvHW++cGIeQsmKPMcjEiUiFwDA9aKsh6FUD+4VU0V8nFlg0JdjNQ1
uSVdr1CtMsd7A4nVFuke/1aBeDTPneNBKakFj/wcj7L0nILFg1KlyPBMTd3Vohe5QVCW/vThVq+l
uUs3Y0wfOwq6XTT96GWzdHvpHsdVdFANE7iltqUwl4SBhsfM17CfTTcONCciaRxYK0v1ZuzeqW7z
A/V5okLPpJ2fKq6RKc+k8bb35GPWqyUZ0A6HfZfyCeU0LrUDAVCR0dhJPurDm2FsnIcgCoZ9TVRn
lM1r1URVZAFYGbKiAKkw7GJ5InRmY6RgwuLAOE9m1NOMawmYguqggj10h5T+OOkc61wl3KBss3FN
NAxN3xw9dupUraYMUHpRAWYlFwaNv9QEa1WCbNtU1bOvnK05PSVDj7ziXXPQ92DtZmpLrdZaSEyi
bCKwMkID8WYYE2sVofuvRmg4XQQ1tVcR/CVHXXqdSBgC3jrwq0+l2gV0+QYNCzWqNj+NUNmjpuJj
yCFAcJGQQJVK21yFxzXYxtuEUmPMyuMgpco6HbElamOW7qJ++GE34U6x8mrfxjXwGiuZucntfauS
qOyH3d4xJ7KRAjrMUQgwXTqHXb5q6TeVTuBpSjk/xNqGmeEUuMcKvtjJkvzx5GM4chKKT2pMd7+e
fjLTBv7VCL/KfL4ZNYgZ1Gv5JBa2zb6wCI0pov5uBnVVao+oJJBIRYaEYJsbKv44qAZLTHc5H7gr
UQnuKn6C0bTys+a1R32Boqx8s40eAbylrOTG9hwn/JVNyRtKE2JnmJe4qXMI2pMGCd7ojd0Y2B9g
85+MjNh7BDHyClldu2lSqAmBYjyG1gtEupxytF14NQl9a6WMbjLj1pLerQD/bNQxdpikozTMww2+
hnd5kvDgF/RbAvxaxIl5RZ6ED1HfHAGuW3sL5ekqCXHxTTTKlVql3qRYVH3xqWGiSggEV4lj28Oq
+GFP9q+6QjVbZqbmOn3FHWq67ZEBJHUFu8Jup21tAD8E4+MkXbmPpLOjYrqYTO7FNgQCFZICg9OO
dKTR3OOTM24YXDBmyHpmlw8jX9UutQt9I73mg0pHvXCKoxpRTM+AsWD7eYxoHSx7T4v+nGGEhCI4
HeX6nIzkwqTZ8Dl3+i8/x2wYIQGKYuRDmX4L0TH25rLfxVJPqG5ceGZHBkVBvNZ+8P2T3PQqSUR7
a6kVRkuBK+qGLQARIrdCyQRHKEfrTFtaIBo/rRnO3Tge0C3H9KqgCEE28fggue5JiMwAkG2J0utX
WivvwI/r96AWEL1QCAUUIoW4VOpTYwT1CWcfUhIg9HdpoGyI7ASGVJanlgG0grL7lEQjwsplaDJU
bjzZ71mmUiDUktYtTRIxCG17Dk0YfPQARr98iKH6FoqORQFFPyiGksnYJiZmcbhJoYcGlCW92FR/
TJXyZWEA8UojZrBg+emmNLQMw0+8ZdjwWhXYQjs0BykAIFdKBgsTPrdPZa5IJ6u3Iw4J17HWI+//
oM7d84Bo4ZDH507Wlh66Gbp2nv3MM+Idsae7hlMl6JlRWXSKgU94LEwsrkTdcRUCu5pPDjS4sbM/
DdsYXgvbeYFUXq8aLf2KFhOF3ylUUq1yN2pcX6lOLJKh/sCG+dKg7KFAqiyR98COkZqGOTh6MHrD
huioFohSsFNyYgNIY3hsWtToWUq2xIzYKY6k5zyeog2g1JVfTBk2embRc2V+MUMsJ/JIbqzNd2mS
gRtLmNaDGnm/P5JkZtIfqKeixMcOqqpgjk+oSLXToA3QD7W03JZT368Wu4PUF+6gpso2sJxpZ864
pdMRoLMJES3S6eioIwESqE9tz6pjjMjBPWl7yYY0VeowKbfcBM2XYpBTZYWIVRSSDdRgUxiAWaIA
qyw+FJuw5p4uR2gl64HZzpS7P2awaTcsKuKgLYHEtkw+p/ZNIlfAQbrWeMkYLpE8ihoWVZprwMh1
fSRsc18hgpHbbKehA4ckhIKmhoprxg2E9gD1GP3gOwDP5pgy+KAlS5PmAPfN2IQEhjBMBHeO/hfe
dAi/zCRvBNBUs80iWs0sm3bYme8z0yIYxBn3/KhxSPuoZuPWussxCm/sUZMWB7prlXV/H5MgYfiI
t0JLp3JSo04jSTiGLtTyg+MK3CgRrX+QGwrRugiQ/Sn9IccazTw3rSE0Jciv6LNRTcOxKx7GoSF6
7iHU2x9xW4DjDxJwUKSL5bG559uoA8CMPiYuJ+DL0+0Z4tuIwKqr+EFbxBsUcorp1PkRlmQTUfe+
V9QAs2oHQMDSCY5Q4sRDeItGcFaUO0XNkNP5dGaUWlW9IViDP/8FdAvUgjQ52zJKvqPB/KB+v13e
4j42u3eDWa4VucXPNaxhOZ7aHfEHW2ICQY75+JWH7lX1YT9Yzk3kbHCmdR4YH+P4q6qk5AAUlv/A
sh9UhiAImeNyoxNxEvgBGKOZr7Q0+g3jCuz7TXgCe7fY5/oYECGY87zuuA10z7PavWJSUE8Fn95d
O9cneYQRYeJgYRYkb9ZJl+Ybp9Ye8SpSgzWtwFPaZQ5iuiP4vd402EG9qCKII9eUAMBUDMFMaVdC
MPv/VRJsmZr5vymCCasr6p9fxe8G3ctj/lEEq/+iOmg7hGX/7Zn9WxEsO/8itlC2NNsgl9qReaW/
FcHKv2RUuiaPRBdMdQb/619OW838l4N+mEbZMgx4ZeiI/w9OW97GH05bG5u15TiOBZzI0B39jzBv
OQtLmTKXdEzrEMhDQNFxoKh/MP5Zu+yDLr3QaCPy7VCOsS7O+m/HRr8FrjPRof3t+PJ8YlMsCgW1
mGoHBEdRQyaXDGQ1YqD7sLdaFKxMzSdiFrdpmpHxIMwcsTNaqqliUU5LHfVyUp0vNVexW5yVLo+/
nvrb013PuR4Wa6NEi1V3wxsOB1Ag/7zMH6866DEF6OthsfbHOZd31kiWvMqcMfKu54BGfSEcxllL
absvrZrGg4bhkC9KOVk3YaAOiQ9vX+wVC8ts/m0bNgPureVBcygzPjCCvXi02JX2TEIrT2L9eqLY
FIvrmZfTl5f97QX+0+E/9pF4bW+axLwNZe5bplzur88k1vB2AWOrTLLbKc8DNWQgL1bFIl52XjfV
0ecwVPS/doL8Z27UaazLV3n9Fv/4UsVmLr5/DFuzNy0z40wYIU+ucShSuuNSi5kCWazdoKDDgCtV
XKTEg4VurVB5ECeKfWLt8jhxSasG1E6lVU7iOp3EPnE4UxS0L2GyFVvpYNpuFzE98ttjxaoKvsvs
SJQSW5cfx/KOxOblSZdNeJyjIp2GReWlRypR52JVLKJB6RmN/hRBIVNQI6rJGkQy5BYTKaIirxGb
OuMMd5LIQI0UrQHznobMZSyrLfz/IqiCvULqM3qNfLyoJkSBtVsUNPKiisGtEuF0mdZiPwICfnbL
QkaKqea1vBXyC780KYM5CWEU122tBlmcmvmbugg1xcIUas1lUxMKzmUhDqTz9DJPpb0WmgYbQXXp
5DrCp+XHRGQISzvCyspU4E6U7ISeIbBaqt2/rWrR/cgMIRWLkQzrq07gog4QVegB5t3eyBBJOsam
MuRb8e+QfPa3bORSUaZHA7/YocOQqxYBdpIF5jqOQaUinpDX17dvKbHlqRXyUiEoKhc1iqhMi02x
EKV8sZZk1S2DYHtjOFF5aK2SAZQ668Cc5eVDyTK6QjOOC/EpxP9oPMSryaCkdqOOn14hPGRyovGA
9QsGZT7hWR6sCOLzEkoSRBWrBkhhr0xyZhoT1TrYkO0QWEO0nOKGAsDlfV00QzFXaMHUHP153pSy
fCc6g/7Ob9Sd2CW+IbFfrPkbxlz5IfVnGnlGkj/KBj3oZVPoUqa4QAC+6EUamdTgyA/2wXLJobb+
4SBy3wz6vI+rApyc1KE4XI6JNYgWa/wF6e6PuBjKjmiGpYqslSqUCAbXui9bhMOItBYNOx0X3hLc
IrZB9cNqT8qN0evlQeo10kDEKghR7ljLTrvJ8GjWwY0o2CuLHjVhzpUPZtGtivgUEl2xPgxc0kxJ
vMqLNnJaFmLtumkvmXn6HP4Su7oueLMpUq5DNBI0KZLVIHmj86sF8y3DnfYgdoVBq24jE2VfYr+U
xCljGfg7GwcmJ9Lq6zYQPkhjI0jf6394+Te1Ja9GyMDKVlHx16Nl5R+8/pdiU/y/pV5WB7RvsKhr
fxsh/nZloV5d/nPx7zKe4TKkBsRS7CiqkimaARTrInbo0NEzvR9jJLler+LqKIBheZo5MZTDB82D
l9+4WDidhL8VufZ1F4SCU0VG2QaoJS0w9e3fFsFMmcoySF4V30phVwNyw/58raqLovlvpXKxbUAA
XjHWidd/lnVlO2Nqu6roFkewB8xec7ySlFjPWq55c/SHQ0ZW5YInJ4SaKceD2Ofn07uFp2+jdkZ8
FAsTMytublmhcEhGujZjU+gW9fS4ZOCINSI7uEhzkOj72npUhgk4Vm4DXQAtjrQ7G5eUHDIZCBRv
Dj3WfTLExmwdyAr3b5F8JC7wy7Zetb5LmAY/b+J+zRJ/8+UCr5cvUixmanZMfU8D8+pLjlUwW8rs
qotemIlUWhdJBi8GxMshRPgiVrnKUYTMRGy2tQmwSB66tU1coQUd6yAWoOpeSLhB2L5ogeRFdiQW
ZF+ic/9nn9gshDpBrIpzxOHrptinxUFI3Lx5FFs6d2gEwcvTXFbF3t+e57JK+cglz5bh9dRL8L6q
GzXPGnIN+LGoKPn3cnNfqGYPmcvCBqQQctBLZAswBSSvCGxPcDhxnQGkpGlY+kT4TECP6cvOy6o4
TqNy52eM4OWUUJl8Ec2J4ngttORiVewUi3I5LNYkeZGg0Pj8tS1OFJv9PTOH0eVJxKlirzg+mcs9
K4HOhSrVJN1cbEfLk1yfKfSZ9lYjg7o3HRQy9pbDCOzpz4rVUPQ+l53xsiY2E6F2uG6LE6+bl8PQ
TnkdcaZ4UCq60NfnFOdfNy+H/3i1+PoYA7j+tu3KyzsQj/vtXV5OvDyHVdU+Q1WoHnXCDaag+MFt
euCmJ7ZBiPRe4FOVEPvEoluOXjdnm7uTOFmsXR8rNru5Cg/kOYkNHQUg0xTLA3A6zrMrTpb05XYr
Vi97r89zfSlUtGiMU7JixFHxeuIh/+nk357xeviPtyge/NvzL29K7BsjWgo7upghlOVnKxZC8P+f
NrUpc1xu8CC4hCdguY1VS2/jutANQrp8Y/oSu+QuYnLPWbpm11P+2BQH/sd9RRGCGiPJYiXO00R/
4Y/nurzKfzze4dB3KxMq7+UdL63S9b2LtUY0UmL1eo66/Gu1FtN8/XG62DSIV9z3TFmSYr8bkDhc
7RHiwxvg4syupQzZRkJvTGW3WfVMSnqE4NHJy/r+NiQnbsPMWnEwlgGHJRSQYvu6uOyskaKvKM+o
3JgWveb1uLY88vKU4knEtjh82Sm2ZUL71kqOid+2pFWICd8tCUxiIFs7hxY5CnRlA0dLHRUru46x
shnUWNZVaVkuXhmqD4vAjMTCeXhUgOySdtHAaJLx1Cok5ciis7Z02zrRl5xFTxvI8uzaS71zwtJC
mrOjH5xZBrm/rIXgMy5retRbW4b6u3BJ22uW/pMjelVxThmNeNvanVImyV3pyHQXmmvR4xsXwXGY
p3S5ouX+HSwLsdOUGkrnQDhWhaU8qCFQN5Q3o4xH0T7IiDOYTSMFjhlh40BIIYUEZjnroGwP8TJq
EWtZ3+zjmD5DLefyoV0WA1b0Q1Nr0FIL40PviCi8Gl/EmthnIqbzQISR+gp6ayXN1QBfSZO4UWAr
QF0BuaKKX0E22etM3I7t5U4sFs1MOacoXmSaYL7j5ZMwFnm9+GDEmliIA2kZELnW+zlUQXL/Lgs1
DXfNbG/gp9JGCxNQLGTcw9I+X1bFXjmPTpMeOxAJwv7gmCidVmnE/8sk9O7Pk68+InFEPAFQ0VLj
y4DF1v62yP59UxwV+6IKaazkgAXJwaIdfGfqD2asIwuBgOGKfdcDYm1cPioH4zE6C0ah4vsVa9dF
v1wD4jsX+8RmqyyTPtfty9rc3YeET2ySy2hheUJxQDxYPI6orlOLo30j3HLCuEXf8C/znNiUxC0y
FIM94aurhPbzemoYkQrty5Pj/nZSqkVb/J5rNNjAYInWaFD2d/3BtlI+eNUiLRLJBqNeE7IzAwxy
JSwLWopWdjdi0VWQK1DT7Sx5RCMW/ONMu5jSdB2qstwBiFjatQrS0N/N1bKdKfK4Lns4yuS7TodU
q7xBw8+oLUM0ZVlcN7tZD6md/nNYrIlzxNlis/TldPf/eo5V0W2ZWcf/GWi4T9MoL6Lm90nWvx70
N8/QAj9oahosBtn8HWao/MtAc2qy2zZBBf8+xaouh9ivM9XNO1hQDb9NsZrwB3mIqS7PqP1fplgN
WHb/Pseq24pqwVSE8aBbzNk6C5ThN+hCZEZAOZUmPOjdc1M4zn7yIc1PkEPc10mvG5dYDdUzo8la
VVaNJVkG+G9Xsr2BOvaFze/XXLXSzqDKhewICVXgM18YOWe4wbiZ0sbZdi32ask5TCUqW1slryEj
hoXx1rEEM/wDaIutfFL4tx7HyrgBY4fhwbDmB5B2KE6A96Aakf0zNCJaCDXcZhWZgWYVg2jFLbpL
Z/B3WpMqq/QVaki1H8YJyZF6M6aJTA0i3SpDTHq4o3qJHUxeCqbKswy9YhiU/pSWWSwlJAwLPj3R
F3FKbTqYj7K2R/CHYCbYDS1U0tycgtcBQ31XcYvL8/rM3QlJv+bcWERJZ+TGwkujCxdrqC+D5beW
dupNKzfauc1t/1RSN5p96nfGREhNADI8ceL6hTkYbl0jii6iYOWtVqK07AwN6BxOydmK13bjVyex
aE11b1cV02Lycpvl00jVAd6PUuySDNJeL8XaOos1aYtmS3H1SHrQqW6dDF6vqct5ayjDsaxruIjT
sK6U2V87plGsrTJo4CTDgxy7rl+XMulz+azsEn36pu63lx1tWKeNtKH5KrZmMd7pi+gRiZCrW8l4
rlPgUPEguWNftG7VQ59ukAjNCSDeMdacA5R2IgvXtapDnS6bpwzhViKN+VHPB0yxdUxx1MydlTYU
4PidO1shRirXnmdE4Gum0SJ6KEyCQWVaVS2V+jSlUmvE2QsQiDs7DellBeVxlKxX2V8c9Y1+Lw1G
vqIuB9ii8LWzuUSu55b9Dh972OTUBEk2KY+wwKN1VWRMiS+ByJozoBAxMVyok9RAHAaVrJkqxSzN
a0ekA1bXZmQqmullwb9mTGH62EfpTUIuXdrUaDYDANhq/ga8zCsID3UNtSLUykarC8Bwl1V0v+0I
HbIWqkR2qB1U0r4lAqehaGuordfg7B+TpLplVP5gmbWrgua5I61vkeZHtwlWsCagY6JSleeuPzxV
1hScsirbS0nC1JtW2B8JlAIzj2+y0kRz2MBeCtFirSPL0yqVfqwSf5NGe5v7yoceFsba9xWyC/K+
vyNn7ixVqNOKfAQZJxMr0srEXnRm5HtECwWD6RygTd8rTRCvR2S/YAuUTztDHChxx5ITOHgF5l7J
we9lSd3kaQ7EpyUZKSC+1C30QnEHPyVGPSPxJOpn5Cltp7l6XG+SyTRubKasIHWEtksI2WYKEnjz
Gfi//jD0EYBf9dOok6eia6UN6Yc8upbRKJU2dHO74ev0Ubjp9t6OQxJqq/mliJV8pRMW5E1lcZah
ejo5t8axiBy3SIgHK0AMBwgftkCIDqO6Zn4DjHO28aFYmjphRVYi3YUmWvByGp77gjSvmckRV2r4
F82oxrk/LK5h5niU4UPVlmgeit8ZGU9GpaToVotuZUqjifKuak6BVJ+07H6s0kNIcohu0DEaYHai
VUY4Edofdfhm6dDjvs1MVan3f+WoPilwrXRYEfldOpYDAY/V62TPcHBsDOEYKeCa6AroJMTUdOBz
nWyyeE1S5nwGW/6rCoZH4OgQx03C1TA4VjMp5f54iLjdH5OqjvedFn6kyAn58JKPOq32QYmQTG2H
X3UeRh4sns8Wmo5bLsl8NdPBHa2mB8wHAUalL0SCHEy1lbh5Fp8DdKirOFR0xt+PGFJ+9RCtqElM
hhcpKIgAC56h7W+lJWLEeQrtllknY35xdAn/eOp7U60SUDKepqY7mWXzDG7tPR+jc5P6rRuYUrAz
weuuyrlxVliX3zN/ig5lTNCJoU6A2ZAm9iYUVVv1QedA4x5zRjeE/HlkrRNruqg5V11dfuXf4RCc
iRweD2BCT9AS+SGP2jHO7FvVGkGlqGiRkfTFoaHClURIqZawOy2ZUpdpay+qn76nKahxoga+ykje
l8P0NpUa2vReew0SLK1tFb2MsgLcoTO2ymspw8ap6kD1Gn0inCdCNEJokQw6qHmJivjoA+Jwh4DJ
oUpGbqE18+Oc97+QJlSIcAiA9e8BSOrkZ0huqP4q5rBw28GxdzAkizunCSxieGYQFijaCvtVTc34
Bg0aHzGTVJsxBBLuhMOd7JzstrVdU0WaRpLXui/rr9nWyRuOY7DcvNaq7dYRvArkePbPKIpuKeaR
N+Ij6aNteZbq5lEFzOn5cfvNMBKRbSydNEvajE5wFzDmqwi5B4wDIwBwyzGU5t2Q14Gnqra/SQnD
gL7KMX4fZZL1+4SQzlX0K2qMn3pnjytYb8+V2hJLWjTrzOnVfZP1teu8xrL+MAVkPSNToXcxoZqR
okeaHrvh2RuzSryB+wbyp2PuzM+TVaCIxtbQTOYdwYA/mXP+YS7jVE3/trkDbdQUtYsRIHUd8INM
b9WgSdQyJthwqrInP4EhGtG5dCOKfRe/WFHMdwbPe51XVoJqSn0DpFGeeHuEF2mw7ixuHJaR3Fia
PBLqAU+cOTioKN20EHuZ063cNsi++KnOeykcuBfr3Ya4O9SWKl2ZilFyPeS7kUApektHZr0QbJAI
OBDR41QI1tEEGwg75NfGJ1c3iVzGsvpnNd77lWZ6yNwJrsqgK0b0ooLGgI1lKUsGmHVTdoRsAiZU
wrtp1hEGEhHAfYOmK1a+O2SUYwlSC+6+Bsy3XNhX0AFdxvAfqpPetYZ2C37vQ22N96D5MfY+sjpl
m1sqaQCLIsl+8pMdXI3nPp1MYFSUs0xrm7eJy4W+Seh/zEl2a9WMUYf65zwtadrjmbStB6VCumsX
X2pl7ptqOqitcrCn2O2M8kWBn7M2ucRktC7YbHZcjZtSnsNtL2tUdeinH6Pc/si7X23YdNuiUXO0
1zXSFIxFo3+Ykk+tm7dhgt5RCazXJvdvm8D4Mi20NKNvfUfpqRx66badkT8VMSLp1HDeYlvzPU3m
EwsT2j5SyAZwgO5k5+cpbTEJ+NZ7lJfHXDM7cI3tbVBC2LWhD7t8SoVrOepdSIhTQ9ePC9ZV+4/Z
STfw7e+tOiBWs30m+vJgL/1KudIO+ZeuBWdD4bKOiGqrwuhutFFXh029CYBDzzHkY6WR9gUteMFs
jSSFmyh7lcrkPM/dTZaTg2Dvih7UDqxjn2mJcZiPRpM+WjFRN0ogP7fKhK8uo2kZM/mpm+p9ZZv7
ZIAOQqTsnNWoNZ3Y39mjjbnIUkkCV2GGm4bikmWwVRyyClRnyEl4cfhWGQkADIUrONvYmvKcvMFQ
eYEi4QACV9aVo3+OSb9tdfUdN/ttHEgfVmg/GGgAkciZrj/gqA9gvxI2te/LRa5X2Ls5eVQTaVhp
pvGk4GwmUrYFytncqk2sbNuUr7836x0OwH2d0NDh2JoWd9UKZvuSAxMP60ZG1h03wZZLBhFUvtxk
ZKadOvDdzEkNTMuLVQOXhqejGF7Fy2E7WGZkxBGxHVVV6Nkdgj6x73pA5bOX3evO65HrPktFRqZM
EUrsv19ZHPzt5S/by+E/zkmS+KipBE8CU2yVtTiPOyxBdGKVdp9inFgVi8pQdrY2kPnW+Aej6B4L
i4Kk+I/FQnGg21w3xZpZUOC87utqLTxUMkHT/kRMrP0zE68hztL//dTLPv0g009lmMwcf6PjVu2W
xZx1CrVpn2AfFPgwBpad4hyxMChzHkazztzGfCpCwjL+ePx1s08oG3Yt0LEqXYyt1yNKYSbbik+o
WIojAioSViO95DwimHHZZ/XEosLF0NwEyNqmocj9u/YjWzAcQvfRScE5b4md7bY4j26k20Y/cbea
jVvGE3H8bK9j06VTCqq8XR1s8Dlvw732SHTkXeEyY9Mf6bmA3HvOtrnvli/zCz1S0sCKTyK91zmt
hTcfoiemAldIR+0bdISxebAYBbnRKvqO75yTD87rpbtdvK7pk33WyLn61GKAoeRa3CB1Q1Hr4Ujo
S68cNt03v1/GKtA+VSxd73iGoiNCWAlXJBYwl3QlQNQmVrYD9WRW2898ifJZZZMb617Rv48+WYMr
0M+dp300tz6uR7fZErW7iVb5sCF9unHHlf+jfEqOaE9RpA4ZtAqk+Z70WGFK4ZZ2m24RlCtPOvO7
IGLBWQAIsfsTpo9zemefZ1oL0qup1WxkBUcFg9nwDnbDA4bf4gEDQJ3esDRucrwrkPb2qvo6k3In
Ryt7Qol/y1KxCGBZNd+gDmez25AaEwBpWDSUh2ibbVPMf9LOIcJyhV+UW3JOfijtKLD5RNppKjln
dOs6eQUQljCrJ59MpKfxIZafpZ9n0GOt7xH9SJjHMX3M3mmg03O0UnbkFTzmj9U9ZJiVsfFRStge
dseVSid3Za2yn87m1XLuiAsul3hACT/GIcVf5zkm08cuKR8U28g2XxHEwhDTI0wv/kl0665eT6/6
Xbn+ZGAa3Di37eBNrwAepHdmMW8CkoXuX0ZXvWOa+wbO33goiWRckRTM8BC6pHuuEJXubO8Ml5Hd
FBWXZQEB0NXP/pe9x6/ltTv9zX+y90aw2prn6Nbcm1/5B38HrrX6xdynH9GzUm39L6nbtC/wA7lU
/XOwnleEq62WD0DbOQ3XFa45/7AkTnnf8jl/ATZ35q5YkKy6h/GyKhiMetG7//bpPNtn+0x0uZG4
2XrU936AR85L1JVqnJlEsoh62OCzTFdbHc5PsArWxXP1nbwDOt/Iiad578XpLnh4NVAf4UZwj7gc
lDsLEAqObmNnjm5BOtwCrUX87ynu6FJr2yoPE6q4Z//GOH1rDzgR9pL73Zbr+gOlMvOq8V20lnh1
xe2enyhfGJ5yhG3NkJYf3v0YbtM3EpQyfku5y2xOA116nZB4VEnfJAncTev2prwDS0lK0zNabDji
tDjb+Yg4Aj/HbeqNRyna7Ivnlsmkd2X2/t7LhMYmgBcDA5S5lIcOyB1RsKRAEGy7Cg4z4LFnnje+
q7bVNyEKXMtuu4sMgnO80S1/NHjTXdX5oW+ZZ2Gux50/udg+b+ObcVN7/UY1VtGpu0U6/dhqNCHT
nX076lzjP6LduK/ccPOt72twSSSde/AHrfXlSvlO3K3jksFEXODk1S+fyMZ2sOafmPPh/k0sZhPz
VjJik7xJ95Jb6YRrD+IlohSaIH7OfJlcZQQ9uMFh+TCb773CYVz768THnXxX5rdobyzmOA5BdpQP
xqeUrUY32c/3yIT9HQzw2dyN1f6/uDqv3cixJkg/EQF6c0tfTqVSybR0Q0hqNb33fPr9qFnsDyzQ
0yOpS1Xk4TGZkZER6UPyGNsgkg6Kwnb8AUhCC/0b8qF24ecfqYfAHOgQFES7vhEwMXJ1QIPIVN78
ubWNr4woxRMv2yFJTn6t+53slg8fdfMo38Z/FYqp67UT/NGh04AuAjT6OsTJ4SA77Wf/kD6tG67M
TuTO3Yf8l64iUXol0gXKaicvDcAnN1dqMNOQ/UYPlu0sYOGqfmLvgTXfcGkHX8Vl2P7A+pLC179U
vGaK/YWDiu7Iqis8aK2fv+CS8NZiZZ3yE9oEteqwGTZI1GAn1wRw02FNlD91gNsqsZXyNf9U2mGT
kcj32MJwprfbC5OlDhgVLz5CAFlfkj/jbQ4m48robKfWgXGu2t0XjP8NQzBHrhzF9AvSeHOf6cl6
Vqf3+iLxiHon+4PnUqUFG2JydnlkFcJbWFBTpLfYST2xelLCPhhf8NmDJGGeB9kTnjLwGrqYIAbu
7D2nDKB2Lzz6+QfmvJ3tJ8Yd00jtwhGIK8qJXk42hxmbyw9aRxF7jT3GoA3iW8pB7y9fK5GqSPnD
Bf5hg3b2Zw9UU39C8rCXEMtn8S/m6HA1oHT6U6juc6+he2R8LYMp2h97SoiXyU8Al8XzB22F9Wd8
K+4bK+qJSxR/ujs3vN/0ha1niQ5pErLeDplpR4fen5HBfUAuy/7vPxrotq/Ylk6x5/cvC1Rzw4a/
6eUPrkEfw616rF8wdccsV6Wl32YkqgqrLWfNvUUPim8RXVHzZ1OvGsFugGlM7CDma8Fkb72+dujA
w0eSnnMhkLHoeil/OBnYRt5oA5AEarNcj9Ncmeccb9GxtUVP9GI0hJzsr/lP731cLNqOMwoPYrtn
rbQBB5TPScoNIo18k74qnwJo7klf8k+JyCFtota3QW+KTNMKdWha5u6DRbHrmh4PKgeR7++8q/7I
30f8LVycSjInwiPQeKAePECjjW7bIf3RRt3J+gYV5IfGQIxQfE2eLdq7mQMP+TOJ99fwhkzHsf1B
8JVd/aic2o/MbR02T/YM3B7pzPwyTvPexmn78Wn81I/NgWXwJ/6MPnCnOLSn2MfMlhF0Jp8j9lj3
j7tuBKHeIzK6p5RABwSEPjXvd2Ny2ZzcxfBp6S5eHwfbtAHo8OvurImuPGIwNHQZQgfheR6isnvb
2Zn7vE/TNphAjezmZCr0dHnsjj1SfbS4H+C0EqKx18WMDRYlmcvKNx+bk8BeSNIgSIAVhENb/VER
w6k0KBFWhWv5qE4I33J+CTk+4K4enafBkWHqlqEx3g0zaOZ7AvSboqSAk3fMo9VpKFdPWepLT3jJ
Oj8BfC0hPLligGbUWbhTA107vy69wbIpUPLIFcTn7fEDLVQ/sx6b0PCCyAfNciN/sNHLsOcnHLI7
G0nK23KN5mvcfhWGU363wvOuWr/8VcgmsbO5CKeG4nZCVxP1RyN+lKDRbG3pCa9IOD7oDnO5DM3P
OOvtpVgCIRyMT9Tt9niP3iH8UaPtGUaLJ+I0aHNcAVMtxh2IU4vwLrdVLxcCofqWn7sVyR67JE1E
5dhEwnaOLlFoTR/oKDgsoBg2DnEGstBX2unUUPlib+M8IZCWDFQ0KJHuWYOdlTfkezs67YKofck5
fheAsQOBKgvvys6T0JZzHH9ap32h9YR+woaNg9Yih4C6mdg8npDj155a/QweX2nHVSGC9L630xRR
jrFN+KJ4wWnBRBM/ULL8gk0ykXXu6awxd6huckxo3N3R1Kf15Uf9EZqwd/SfOVBMwoj35so6N95y
b4AXZk8wmz3ZdFauZ7NBV+zyScJScHZoiwQk7oYjUEnegUDTauUusaujHrEhR4OMCaxcJ5tt+pXu
47jHO/J8whOTTmcE0rLqILNa5eW4qFcgla24dKkvPEXZQ7w4FCs+jD+R6prqwzL5DN/0V6AR/nc8
2PsKjpTcU7nmgDOhqQ+MdnEVSDzwsT80d0IX4EdMW+DNUP5rMKvcn6XH8h/z1/yYZT7rGZIzhSfO
3md1DrX4rMECdPTLehRx10UF71znj8sJamOyP7GhPZbFKRF/BBV5cA/C98dO68BEnbBI9qIgSW10
Sjif/2SlMz50j+tLPXsz7k/104SDcR6MSKuiEv3Sp6EA95Er0AnSDop+Ufr7KrxGyzstGDias7kU
mV1+0MZFRPg2gDATgsO07x35absiB235Bl2drUeAsQbxeCVA3U5lUDPntStAo3EcOQVEQozMxQmw
vUT76DGV6pfiLuTPFHWOdI6Y80H7Qh0Ik8bC371idgcyWx5dEjMpnJqwK296clwahJufi8ynbZAM
rUJNYw9fFHYzubVxQuvrr85C4L44wcgvlMdRuhLOcD4OMCl7Z/4xf3AE6YFkOzdbfcsIWtXP6fIr
6ucESYVEoM0S8xNHhAjM0Fwp0sYTKrjsbc5c20rnV/kx70KjPLUxejXuMv4jT6C72ryDhSAdANQo
o3FCFxp9thrgNz3mrtgEBXYvlrcKZxqzFtXr8dGJg+s+/ULrSldkZQWUY2hJ176b5Ck7VEYo0cR4
bLIz5hZ7EMY5glmLU6+3uPWL5AwcXUGCnc941NlI32Ay9lTmMRLxO7MQBevJIUbkT1bcBoqZLzyA
7YtoEEaNfkSZgAAifyxzVD7cIqGWTLnklLAPqp+m8diJEHaPHNk4gDfq1/yhgm19NQIC0+Q7nEqy
5vzIUYgo/DqG4qPm6RS/zgjos3vFPCoEOb31h80Gx0uQYFxpOKYpHdOOq6YhBA9M1jR/KP3ECnVa
0N46ySuTv5FgE7s75eJkOAMvz1w0ew6N3UpzjMFCOIoImNjrtuKGS/30zPHA+WQPV9aNeVQoYftX
DEaJXxGtotIsusO9DMGvHDy2H+LP/HM4fzSH2v5o/irh8va9kYm9W9gI/W0w+CRPIylNP1M2pvXC
Q3iD0xIyRV+BBdAvfySXDdNLecvgI4Oxg8yS3n0K9wxH7Tvd+9YnzNUrvPHsm7DLcBSOMeP83PiN
4O7yKC/mofua3thLK7e9we+nxA5i2AX9RGpENYkqMlEqf1fX8pIfuSF7uGvoRNp90GEix/YN6v6V
CT7bDZlefqyuFd4kT8vfsXMIaVJ5Qq8iTHV6CekpsJPWK/sPukARiYgwJkCNnhxq2SgvuOyuDCio
BN/tXm+HlP5T6rmPidvOl/0gWe6sLT6JzD1oX9jG6tsYsOAQNri2CHqxZ52rO4uXFVn41MrBC9jT
F/YgHAaACEK6cCiCH6QzzVbMsvUHCaS/yG8keGx5mAwjOoyWsA8W9U98kW4sdz6lJGl4HNwx/4sU
bfmT3sqbcaoDwyO80y+/1xNP1+xb9Laz5XPs1ReC/KYJi2s0XqvsfTOOvexzU6hy83YY0WQPNRAC
YfFeMB1fFAIq6y37Q05u+Fi5aqH8A8AkfOV4/HwbjTveZI9Ihw2y8k32TGDV5ZGpNVzJVKU3wkvd
Gd7pocStQfGv4oEnbgTdFayEHheQpxRxVE8komVwUgpSjvQNcJT2PbEoYDUV/SIiccFb2vRpsWCb
TT/0977xWTUx+59g5xeCJs16/kHCHnWIl2WmvxNNG69GxPu9DiTXDIz6QJohouSSXzv9mpb/JNt6
48MHZOeZ0RzHaEfFp2zwxMlNYk98Fvya3l2Oau08PMaGPT7ND0Xiy4eoS2yiWVV5xFRBfNfBPvRH
k/X1wwQ6RHQIO5gWpw5b1ujI22Fy88/u3Ml284z8h/AdNTA1MOjGkd2LfaTjKOKoTgTy0rrxGe2d
t/ZbCxA+eE5O0Vv3MnNgknTO9A6iMmUnNycenHtnvNWiK9XOJ40xGAZz6pS+W68uqja5i4JS7nLY
t52df0b/pnttnWumVxMCc+XpHYWTFv07ZoT+nGJFPIDan5vpz/zJecbHfJSBRiw0vL81/8qB4gd4
EzmbKvxreoqqTv5R3J9rnGjP/Y1oZPzQOa5rR5ZP+C/wm6iew7gAZhyIY0EH+p+1txOHNUvvOlxw
8Uc5BdYTsfmp9MgwqYu6Ixim/C6/Zz4PUswf4gcE2UfZXzEgoKK7naGKyD7JBMdzdScWKD/kNXg2
qIYxU1sHBAQAA6SHfdpOQZ/9Hez4ybqg8Au3v6x5wE9F+SQwh5aDQEGjv4gbWLOXnfu8Z3KXxksT
ebSr7T5kb2C+jQEbxl6IQ83+VL6aw3XpnnjqF5EC8HjKJ271aqESWRdfNQdBCwaXxbsC8wnZAHH9
A0JX4V1inKPK17Yv/oDIWFBw9v89KNEJ0wJaR18s47b0J32PQ/X0EdUF5HDD5xzDdqzRS2j+Jz4D
HdIxiP5VV2b9N9iIpQZL2O9y7ihCuWxoKAnuUEZs61MY4TbCxhq5vFH/ZEQnLNUVsis8mN7B6Qjh
KzAPIl6yJQBLOoci58BADyiXvUQD8LkzvA1v/G9H3ELtzXpqq6caxBmFNf19FEISrwfmPe4ZeTDh
c+YNbxPbz4b8VcLqyq5kGmb1Kc6TzVFlYiOCTWRxYUflY4CvydpYzAm7OuFv6ndh5meNm2quNb/y
Zl8kl7nDxOjHa0y+DqArnzSkMMg27eVNeOAYql02VR3GCYUfgqjGk+OwBLUJ5PwBp+WODqBwH5AP
rqif2UgphNEWv2fRnIiww5CdyU3vdwcsL2y3d3L15l6S1ejZw/LFaE1vxFpsa/hxZ3ayzz42PeLS
6H18Sb5JXYiLwXLZINFgaHwjlLMTicXpB82D6D1V74SYGaAfNSEcDrcvdreFnvRg4jUowW2nmaLT
pVlJlAE1WFoPRO3FoY8vSFGNcyhxSr/tPr1fEkVsB7l66kmSnwcHUntMReCKBKLqTm/izEq7Qakw
LDt7FilT5p6QXnvTw9uhC2COZ2CFqBpTw7nML6qHuXZrE1f7LDLla7jDJTsDeLSgNQSg5jvRPZ42
fAn6TypESCGBWREjIEiVv8bkirA6PIIRSQml7Eq3PciO3f8rLJ+IKtcdIHcV22tPi8BgCEtgRmT4
T4Aq/czaG3pBMK3iY3b4I9zBRNkyAizGgJS4LB6QGkzzTwyc82/3HmrXgIoEcsOEVTOmC6C9e18J
43UkSYre1/mivFVXRA+vPJk5FLO3iDiL/NsEocld4C5B/Fps8z39yOMDWwNXU74sX7wT24pGwi7a
nPDzeC1gTz0jjIMrd+2b9Vn5UuWTzAb3kdznh5T2axDH1ygjSfCiS5ZfDS3gzYr+zq4lMzLkFncl
nO7lK5VkbT23zvyK2d0Hr2/iM3p3wxeiiNZ9ObGQAathgj2YFyY4SJPJ4VM3IIr44oTsXSUhVu6R
qO/pCNyN2bNMfAApKQVi/qp1b+UaUGqjGEr+mj/zWoCdluBi90DC2yngaUwaxSWMXj0qFuDFqfGI
riRf8Hvz6BKghzWvHvFuxFYn4K2s6hADjmpvVGfMQ2W918K/AXYMUhQgTOkRrH3RPyrL1+OwwYSS
HUY5ldobPlPYMARol6GvssaoHwaLuO6TJ90zD7ZsUmvIL1AkmJVok5kez0F1xOG6TaRtXiK4eANy
tBd3AhPkNxXAijrk6rlW3pkvFIn5DJ7O020BSNt9bLjfQXnhA9nJGI+GLWV55l8xL+x3504PNJGv
SbnqF3FxVOk50wpHnUIK6zXLO/nbLH8ZVNrd+XU+Z09XXAZ6ID3HnOTEsHJH3FdDuDPxRFxBCbkk
iXo9JTD+eYNes9dzjOmRs5ARZ7xUIWSMMtE16bQkv8I60TVMKA2APeTFDU8RiPKD2cl7og/GuRcJ
YS3+4a4x9GJ1vQL78w2XD7I+7OGIxj/J4NbslJx8pNRSw4G73yYpSr3PEp4Z90o2iPoSkSMPlXOe
UZW5aAANLHRY8VS8obY09Py5w+RwV8ytjpA5crl6rpFHxK7AVIo0drib0N/R4gnaD7x6uKPvhJbe
96kOReGfCmx/MdGnAUObfHASoMrR9PZJa3q69Ie5wrdArrK2v/d/n8wnWMOBS1BJq2G64b9HfRxX
L9j+Nqo17NVcKPe6wggaSIaDpTkw/Hw8B391XzcK1vstUBnfH2js8EvcO05SPEZuh0mveFwVi+hX
BAejF3sOloTS8H7b3K284NboFL3L0DEEXGOqIbuGwpLL23HnvC/XyyTYHxK2saOLV9puFWGr5KC2
kOzlG3Htz9GRZCNG+RO8i7bVwTFHd73MH3zwdKdKIJAx4b/gcDv82fo7b6gD82gPPB5w4ZysWVXv
hnZlVeBjyJIvldOgHUaqAppoqxSBRRf+Gw+RN9sXRoo/VdBq7thSrHs2MMCC4+PzYFkgfAYv5LFz
h9wm0mGNO+lBe4vlUGBv2LytRDIu5EUizo8y0a+LoJTOTVth2aAm6C9UdS1XetaLE+CJgIHBcGfO
8+ERrGcBKqe3Go/Z4BSiiywr9zMzlYgHEWY98xh4rbXtAEoEMQX4mXYiklOoryDuhDvMVWidL/OP
1gXwRhllroLX8Rgk88hj2IAUDLszLpgfW8oLv5CI59k6U69jfvAol8mJygB7UD6JmntSEHAfMyQ3
MbDxrNO8rz6DtI+r4rK3M4UNlkXeOMN4YpINj+MTBdK4Q2zBpft+eKZJAtSjoX+iJWyBpRNQYsNW
D12aylWST7EKuDrWsZZ4RI7L6PeZJ+IQUWLNWh2eNstlO7HG2zS8Z9DEerxBCsSdL1DaRJxadbuX
L4hgJdikVkEt0r4c4GUBYwyTnVjzRe2NZ8xlTtEza8/o73zL7e4MrgYlzpC4PJJCY7I7ARMx5i1l
rn1g45MFRYdG8hRKOJP38Dv8dumB4FSKzZw02xd1Ofw3wuylwhDCqWR8MFEjF847rLY883W3dQAL
QT3B45GwFhkfrUetx6n2qpPTPaqvYHiMRo/weh5KMrbtcNbuhuzKgseAoYyKixqPjoGiaq0kHlyd
AsInA8sOxPed5u2JVOU1XHcGTdzJ8ZhC2VIl0NgnBwuyR5vU9sHk/nJ/PFemZUTdTt3xybk4WV/t
LeKeSJyYjOmRgSXN45K4/50QZEAuchLdiwDz7bjec1P4kal67MqXbTvx8fskmIAykY50zAVdMBgn
ASZ9FVmZTeUCm+jFCowOSA3lRtqrrNYJ2D0xAQLvhwv0lOp/WIzWKfmGpVo+7fMVvWSSVPOw6n5W
fZA9MMlIcMmBVbK2en7OLUddzuISea3wJsLx/F12purTzctIK4yAYoPylTfOTEILpYcKh9sthbED
Fut9C6PC2wdcd1UqUjgkvybkDuzl0LuoMMKewsYWRsBpUm5Q+ltkbwlnkDE7SUIFNQqE6GZg2coy
2NePiiIk/EIXd8XiEcGNejzzAx512566lqQCy1zIx878EL0yoqJ8gdmVgdwjCp14NXuIbFt9qGv0
P4Qden/Ma+XGswRoFSmIUvZENBlLPvYbR0CZbcC/2YdwCZLLDlQBk0LnosWTcVtX88g+LMsWuz8p
fvtgwO/HDtpy0Dsup1BTg3Jw89hje67VI9OQu0CWlARaIFBngXZeRlLyQbrbZgcreRhiCOB+LLJ4
vAHHkzhkpcHINDNcBj6FbxgrbGPqT3sUrHAxn8rawykeh+Xa+mN0twbtbQurBAeVRpjlKJNoBCkX
DDd7hmc7KfEDlb24PU3Jaa1cbfozDc971QsoIfGSlBjBKboje5UM5DTs85q1iJyN+gmMYFGmCZo2
ZGLyKJiyMP6BpKo0WB9YgRpYH0GWYbNEqviFwwhlcGY7RbzZPPFPbO17zJEc+pvwxfdmcuCt4uRZ
5xaaA0+Nk7xCOdw8CvlTQc1s3e+CV9YNyspOqbvNyO6KE+IpgWyN9qQV7pE06x6Zse4dRISPN3qX
lcc7U3Hi3C44Tp1aZjZS9F/3DWQ/swuQtAM7CQTlLaXnzmfajNqNZQk5PepfWzb63m+mo8xbbd6Q
ev3wzYSnBhIpN5bukLLZ0avqJRk+jXRP4BeJcmLvbq2ri4GEERLrcpt4YHBgxpOihfEcCivCeIgF
uI1w4+nMBc1nJ3ULAXIYbqG6Rbu2hcMmxWbEYm0ei3fmDEuKK2Mn2qb9YfMiJjObETsHjyjGhLQ4
8NDYeUpIK7rD+cjL2C77TwghbFCcd4J24OVjMJM3Ey8XDtYBBGC1hOse+jeXzoRnTGzu4qZI2MCH
8amcfYBlfMsYEpyxWsSFHPWRCo5mAdvvRQYeK79VxjTmwBm/WBKHHS052TLblfoqwCXTvvZ4j7ci
BMkDtpBi6+nvgCCc5aDDE7M/nh1xPLBmwNMK5fMJTgAlGSIx7t74ZpN/BBslWSdf3Y9vmCfAnzCL
CkfbaQZDD+vvANMCMJnDuQNhiojIO2cQJBNJu91IpVfVCjEHNo9fQYy4peNaaYeFwdxbc4Wuolo0
aXrG27PBtrsgxNjRUtzFGRGSPj9sZpHRKTQYRw1T3FjJUOTLYXKus5gGja7e0mZRaBuslaO193Pi
pEDvploeaFj7yAbaKMoB86YcUctIbPODOCcUugWaWjBYRYa3y+cjApvTETs3JONmWWYlzYroTLTA
MtkBzpCBmI/oE16bVBew7eWJ9LP6MiNQjg1ub9BYsbBzDariTclzq5okUrswyH/iIZv2tyvjzzni
kGnQXw2TrQxGw8uIa+LYrA45pGl7HqzCyw3pvphK7f9PaiXS9RWBfPP6+6Mux4LKUsT771uXZY7s
DcjNr9LR/5SN5jZlyMbpnO7Ny/n/+0uON4iYv9//qqSMcmPS+MvC/VXN+JVE+e8vpQ80reYomdeW
cEN8+t8LMj37Nld99H6VNH7/6n4bPP/3/e9XE6r2KGOUh189jdTQYDH+fln8enwIdZMFVbWdfpU9
hLxb3UVdOrqfDNYI1uEQxCL1/16tufsddm2OGsjvl7+38N8v7sI3/+mC/O+HTR4dpo4cbOjBejpc
Wv8zt/r9+F/Jlvz3cn6//P2h1rRvFh3O3qLQrRSXYkteyUm3+67+99evstT/97Pff/39mTwmoZLp
KKUa87k0dl37KW6hurSNN2ckckkssAO0r50oI4XfJoY7UN+Q4352xQk9WDxwM2LWMTN1D13wOujx
kJhBZjbIYpq5w9sZyEC1/OsLvAEiIfqKtbwgImiPdWQN3txqFEY2OG0ZEFpmTBAIpiq+VgJEGUXd
SP32RrqkB/Ns8KVejZ7Opt3vdddnytfRtIV1fmwGDuRJROC/KpDQ11dSouKhW/ZuQlPN3X4yt9Ba
zK+yv3cagKDWSdWzSCkEa1dbTEsk6cw2CzS5oRACSKJ2+m2VpcdWXOtAUSG+tnNkDwvhyQrnMNA6
jCEsGrRICcDn6tVXEkTrUQklIpvGpx5eZQNqZeZFdGnK8UA3uohKF0W4rnVRJqVqaJJrWdoU9sUM
DtWonkVzn1cujHS8+n2Fp0U3VhD2jHMeSx0Zeft3GQUO6JgwCCs2rKAppqOnRbWeQ4jeQ8OhqpC4
UkZWKFCV2Yqm91sT09xpMt15Ah+1RDTQZxghpUSGgUb4ay0OB/j0qT5ToM3In2vDSA/SBgepBmU2
AQh1NOooE40fU82gde2MMYj+qljkDtVCtClaOpHU4k4lHW3LB/2BI9TMCca/gh508qddI4HEMkFx
a6zRN6+zLwsESJNypJQVgcOrIHhMKgowI2CVHlGP2sB2xHSb4bRlMS1NY3UpW/ku71kXrRAIbQC2
QZIp8aXDFu+6WDOrZhKMQEzm93rkigUhhxQomOdxWLQHkbPLGJNjtWBNqqaQPZskfzcGolFR+7Iy
NI7jkQOu1Gg0bdL4TdLJDOExjwdBXk9jgu52K1bVyVImGiXEDjobNhKFtIf3Uh158VwVF9rB5nqe
zn03KRcktG/bPMKQotBLC8p2kgztTytjFKxOQtCMeMRms+m2ZoD0fHybq2uv6NZbukOImmfNinkq
l+qQpfVwGBvNzqOmPmlCdzEMbQ6REsUcRZP8eW7hqrB4kSo1bqOUcu6la+oWiCjuk4g8JzUm0Bzj
L56ts42TbuZlqvq3FQjn4lLxB6QeYNFVlbN72Xhq2VeHEe+MxJA0bNtmF8WDEqbSTPNeNr7nqUAV
aBtyP5M4f1f1rxEbczh3NPbR9vGgTLmMUet2RIaP6H+NPlHJpJ0jny8IauAo8Vy2hj+pknXumvZM
P81wom/lVETSPwWDIJutzUT+u6PWACEJxVQNudYAmxGZ5eoNpdQexe1p0Gme7ftOPlaQI2jzO5iT
AYtNXkmSmqxwukLvj3RIjY4YaX9xbSmDstZxiS04Cbr+Ze6qj1kvaGkbpWBTiod9ptOpiyCcJhTy
2UjWLzNvUldOE89MaHmbaVFppT5YiL9VK8TBF8WShpZmnVabyoLrgaJuekIpB/hnSt0totl7Jive
SYvQQIyWDthWMw7CSLylybWItY1xLJuJgwWjOhcrDHwk4v4gicJ2mJVqvalJEmaNdmKKlF9FJF/M
CvL6UC8vUkkeN9Lmps9U1uYe2DDp3tV+CVVzEE645yW2sDdINkh2+4rZv6xisRwUUTm3PBogR9jf
cYIRxqj8aDP5DR1XuIxYREWStD4s1HfnOCMRSrXtqqnKW2dJPcjHlh66VCEmrAGiunUgJ6QJS8cJ
xxe6aTnUkg5vMKGKLPg0wipurdCmg0rkHU1rutVjdQ7SyEqcFbGF40Ygoxf1eUwb5Ta22XMkWa3P
Zpwf5OxFj2vxYYiasxVvykmmnqXnqfw8oCAVKlCx+k6QTjO+rqv1F0GINCzn9N+KAAMU9eSldmNa
Tg+1+SGk23S2mvoStWsRZDQd0z0gYvsNRUKMqGeZTXcWG4Tacyl5rfSJPI9KxlpIF0nY2DbNaUaA
xkg8qWxemaVO0wrNRS8H0vMJqzrB0pAl7wWqgLF2R3LPKzYNO56l+cmW6Jz1sgKdtiycrSHsrOd0
OBdku0VO2aVVKQOZuaSfxmh6HjK5P8R06FB42CESeofjLksvad76qlH+6w2J/gDpO6JJnSbQeT70
Spp7mi6/DWU8e4mqLcE8NZjyGNOh1VaOWlXWfW0mPTI61S/F4lWacMiJ+/WGFCJFMWXaPEw4XatG
bDmRreEsLwqxLVvLqE6yP4vyeMYT4HGet3fsB69d2YMR5IsSbuJ0RhMxDgYkHcGgZ5yZ1/6aGcjN
SHUgyDhYlENsYGilVUCdKxQXAeHnSI4O8jJhLCUJ3XHQaEjqdUCFdpCLZ9p/rvO6nBGwexAy3fKM
3QJMJaBvm7blRIU7L2UgKJlQ/a3wW8dbxiN+Vz8jkd5nJvtTpUpA5cjQp0ToYRlD69CT8Yyc85NE
G3JcdRYlE7OCwI21a5+FzYQFkS6xtQugipJOsrXF5ne6EW3W5ghVRgen6uT4oItAmnllaPg9eKvl
5wvJoTRBNRkSmKb1ADZntqwZURoD1ahhmWfTha7HJa/+0bhvj4zFZ7P9abvJdOIUB59q4v51Ol62
zUova3I1tRJuw/i+qgtkVqwmBPm0btlpaLvl3AmLCG/4b6zpBOZoG74mwtOswUfPrb71o2z6m65q
dLeoLIl1iiEHwheXOJ6+496IAuGgaE3YNpRu5WEBBtjqQ1sS0udSeUo6xPC1vP+Whgk9UMKN1gQE
78ztTxpBxGjpEkbylmX8YfS9p8bb4GnSRLlZQh9K2PIHablgz5Ccx4YSqonJwyxZFAgNkhzS8KHW
SHjzRMFkqE5olTTeu9Q6YKj9zoHzpJsyVrK7okQTzKxTr4ki7dxYxWmRtoFu8x1jEuv7YqX1AVGp
E5pM3KRMg68GQK9YKuXBXqH/WW+9rj1rqbxdDRRuLggTAOsjlWiBEJjJhPLk0lwVadDPuUXpdaER
J08yOkmzLWJvyr/MOsrOXTTCDsryQNc1INdFQ+FhFutwNtwEqfCo1k6Ysve+sUpvip5ft3HWL1LR
vdK2zjlpwt7MaEiXZbacZQXcw+rjMUdh/oRQBKwmGb1vrKr8SJwbV5duIGZDUfYkFLhybGJ1qdQ+
AwEfwOr0RvOKuD9m09S+9tAW/Yb6OuoOT7reAV+oDY+sIKCbRKr0LVJV561TK5r36vuQjaTDGg13
dHQd0lGWD6plPfatmIZj1u9xYgVyZvTTM6lpE/S0YUMH5tvSLAavyLUPzAEyN1E7/ABMFocqfXRq
ey1rxYIBtQ3Ovnj0fPVIHhlcTVd3Ti4hqVD6lb6svjp0Gv3YhBECO1OB48xcg4NEGQ6rxL6eUoo/
ZVdRsxfnEkpIl5zSNjQsFmkjx2xjChN8t48p5lE6RFNpOkqNsZ7ONlnNdFooJr2yUf+M4YN5aSeQ
3Vquwzrd2xAgfFaSJp2WaHsQxUkKZcQhQvJpZd72qADqeh6L+Phs0BkhhJFQH6W8y29jioVOMlJc
z/e2yLo2Uvjzq3IWozyQykkHNUsjx9LQyZ9pPzINFD9N1BDoy5sSzqscTAodKVXaFMKTwFSKldbv
NX7FdgS+aV7RO1ZLf+I/hUELfkZQ7+rGlp97CzilnTGFwNMxeliNfO8XoHwSacWLKIKL6KokPTYm
zbAqoQ0edDjVLL1Jp7yCFoRqxD40wAw3qq0Kk6E+0cf4065GioBYnYKc9B+j3hw2oeqBHIrZ32rp
GHUwty2jr44dMFoVc7OiGV8HhYfbb+zP4kZiqIng1aYIjWyFmyFkoubXVf9HELBWUeTJImbJugNW
DH9isgggpxTW/7ANx43+l354EOQpvphidpXVWXgm3VU4O7+3rm8dtT9NOr6WmkmtcRSe6goz6YpE
wRipaooRx3cxUEWvjAeSIbfKle85T3R4zbs/gVpWlB1wgCiHP1O0vAI7aKRPJruc1oe10bU0UFjN
ORqVmYJEcchJ7o9G07G3IDrYU+kXOjEK8haLrqLgcdLSHAhbiXfNrO1ZqDihv4kNS443xzgSOlcF
zFBJoftEmsuDUQ7KozpPhwl4ZIqj9PJ/uDuz3jSadQv/lWjfg3ruriPtLR0bDLZjx44z37TwkJ7n
uX/9fqqxPxuSbyTSsc4NggaKorqGd1jvWv4wA9oO7dwl85PtNNTHRWgiDYSdhrltze4hJQ7h3Q++
9AHHquKzGpktLGhMWMqH+vSkVDMUZsKTSmUbHSy0A3LPcPhA+TXTO31ZD+U3pTNLkooBSzTPCf2N
X9RA+eiHpArHlrS8IzoX+D+pfndAI2OWFt/8oFCXeu+RpARrXuXA//2C7Ifvt7hdSXTZB/oNGhft
ShGDTd5jPHJuOw/49YAIyjKYWQnGA4IspX8N6/OncRwoIRMEgJssuUyr6uPop+tZ7Hk3sfm5atu7
PhSAaH1cyZwwx4Lu5kcasVutUs6qPqE6BASJmvXgFZyz1oku/PKtrirfyhFKhkQX5zZsA0fCtByw
t+37SiTtdaR0D3pHGYljUhXSBsI8quwoujGD+IvVfcqzzLwfjZs0iK6TvixOUU0hDRT2MulMJqgS
hFsj46LnQFrCXfe9LUS7rgW5PHhrWk76UaxgUIKcWgXRCH/LZjaSWUBNbtkO1J7NwPAt1egzG1Z7
0oQoLRAmCs/zNrgLsvg+t72CqG5xVcK//TYFS9lyqtqjcy8qRV1akhokqMdPm8ZR+0ulmS1FwiDB
W5GtCt0FB7As40C7Ust2bUcJPk0HZz47+HGj9m/b1tNPNU/H4PcvxiRriSXYpC7yEX7pgVN2GCg7
aCCOCKzTBE2ChS4LE7uSIMZQI2tdNsjSdiPGlJa/o8aX1EXB2vUL40sqxIOezLKTsKluoREEgBS4
+WoYrXd6rBKRDiFenGEV2fh2uUMpjTGjGrBJC0r0AYz3Bkwggrot7jrLx/AXVW+D9YjgvetbX2PD
plRgFg3uZSvy+4A0ZV0n300XBY7Goga1BMDMTuMKZTNLgBOp3jgsh5g8ckAyTmpriqq8TVWqoFzn
ZKiKDMWujO3VwJVzW/9zU1Vf+nYc38XmlUioNI4QFVrB+ZGCXYRUaTbDYq6IpQvamMXVdR2V/onf
Vc3/bw0MDXcBRrPf52e7ekjTaohbOOk3LznaHr/4yNFmG3ML9ShDwLjGgjWF8a83j0oYjjI3VaGq
vK1ZwoTL8VkJQ5tzyXIURdNVAdGNeKZpE3OiDpplqzCuCctwjL9D06aiN7tP02YbKBkiqaEZtqpa
tLdD0xYncMAkuUJUOs5vurCTJ0d4YwyUIKBmDKkvKfKZ+i6NFUpuFFB1jmZwWsLHUKWxuRaFHb+H
iAZ9I9BvTHHICetyCfmbt0wsDzyFrLq24raHJ6a6htEFupUZpNW9D9OL4xvH/ltMCIArbpIcJZia
ie5Rkaj37/uuB0Spfk5R/1q4AaduZlBgAHm1f+Los0tYKusz47KITfcquw3LFrc8ImpnVmAiOuGv
IfGylkZMrjJKWfJVEYH9iBpnNdgQI1WR9xnFTRhRZmZz1giqYcvOQki1qj+G/ntkuVjool35ddiu
Pc3+6rtNScKqIjLtfe8qa1Xpqrv0B5DFQy7ewj6FAwG1+dEsjs/i0R+Obauj/raFg7ew9OqkQpvm
SEkpnPMC8vVxaChHqEZRH+ZHJKNmfXRqa+UtCYfvvusUhA1mHy2bgpUxVNqjZggEFXcO2R/fWASW
RgFiDJtrSNITKcmLSL/o+poEuIFGhg91k54KYJPW2BMYxw3sI+iGbNEUlIEq4G9EBHenD+QrFOIs
s9qLwDPqc9W6rfwqequ3xoU+0+0Ly5ZSVCF8aWWeR1jXXUQGuEAmr7cjssMaBzjF71C5krPM2bKI
/ITY3wZJrNScrfQw+Gxopjjy+6GmogYq6CD3ZUoQPpzRrj5YyGS2ZUeMOnfWHLuRw0GjzOo7V802
2GLgc9luG2EnxGBI0NvWYOO4NtCWVvXFCGXbaZx570zs0rUd+Nolp+8R+q1fbTWpqcbJ3/a5oN5O
SjoKW13PkGhFm9NZ6dls+OA2PritPgTD2QkcTNMmUVeeEjy0jyFL+khkleJ0osLLClpLtl79CLRM
SvQ88hHFssg0Ol5RLSILfEhCVmndgIk4duwOUJ5/X8ZI4HFkAL6v2hUFaAiSzx4gy6IorCfHDrPO
UeJ5+nvgPX43I5o7totSCzkmK0pQ3a4HzGQhU8tXgOrXzBMXBTn0uupmYRneVdNi63W91oCOlRU9
rf2t9v1orfT5gM6m5S2roiYYXitf8BiRk4QfCahCcaHYxX2Xunylr26ElcFDULnfkhnJECW9GX2q
AZoUCUwHSGkHmj2NImupaArBMcinRAmCDxY98iEDgL4KU9edTWp/1SobrItsE+AiHEEMT7pCuxkC
qv+8tLsWM+cEygbi2lDjVEMCDidwP3jdDK4kKteiHviXbg6naqit7CK6GSxZuVEr1XGupt+Tksrd
yqYCGaVk5gt0YYp9goFaUjEGAtEpVR08C/vWkFbndFa/ZpRvg7A7y9JAhS3Ia5axZt8WpGuyRBTv
dCE+lGpJxNoAaWCj2IW0aH1eRx9FVL7tXGVl5ICuawtMVfSNrAGO1EAn+gYz3nLQelFm4LuBNkKz
CYq9CSk4Hsfwi1tIMVYTC/XYT0fKGciVHrWae5RYxrnrQAWQ1D3uZhRB1FAYt/pEq1X45BRaqQ7f
Mv2QxqFCV3xILfI9qh2YVF6p9olikP7oUbmMANJivyqLJvAodouB1Wfmdal7JB96P1lrJpuRatgr
jJt1haCaN6wQXxDpx1irxGmGIHMuzqOmWPklEEKF/cEUK8PRtHWJzEzghglBseKL6XSo2UL6usLF
wf/RP2dxrlLd2oA0bAd/3en4RaZqluumjz5Bsw8ssQpcovJQ5UCBPOCrHBPIrj6NAAKVrv5Qm5Qn
Ev0HV4jUAfr2/nlbED+x9OTdoBlAJYm5Zd1AMDiHaSwcPubQSGES1s77L2NMTULkNqBUgOS0NSzY
NhUMOMF2D1vVQNTw2FHO9DBW3kL+SOQWlHIUXo4DDM0N8jsXsORai9q8g+gbhG6jL8QAu75I7DvC
mFDgJsSINFl+Q/IPRANYmyICZgNB8swCQmib90aivldMG7CrixpeaSNrYI2wR2XB7VhT6dkE6eca
PIQGYN9OF4qnhgs8SDKklnPqUsKr3CptUCxrBBtnowEBYK6uvYyqUeGSc/FdPJmQbAW0jbqnfy+s
9FNksmEMxKCpwUMUWEXSQXVc6LRwpUCug7wfo/daNjAVag1sTanfSFpH03ATUoZFs56hdXiEIQKv
FZDMIAVeUWG9j81wYhIWGvRkkRXAWPNEwmYHWcZ0CTX0NWT3J5AVFse6YBLl1ioT6tfCj0t87QE6
CvgAIYxD/FXpBkimVeJhlgVow7lRMrU+TmxtpE5r1hPWaE9HxwGOngOXMKRSLlyBPD+G8hhCfQt7
P8LwsFzvugQYn2r+0vDz6z4eT7OQKTekDZSNbvCNfKd54c2UZdgAKA9MQjtlTB150UN/IvTLROB1
VdS/6iqJx1HY3OaaYgbyZHdOW4THpbPSQnfjDfZHmNdALxYQzJpJT2aF0GYx3EUzx1vUugdhw9it
VGEsai+664R92lgJqAuTck/nzvQTFZjdJ3Keqy6qr1Sj++y147AIi4oq2LdsCu6xaovz2grfuXSw
TkMqZpqLmWGU1CDqF4VH5ibA0QZaXCNnXJCpc3FBKmTqarfIycCzSeak0RD6KVHo9YjsQWNTSbB7
grNCCtSH1dR5q+YF5ojhgfcPvbd44e+ytv1EvJlEZk/0s2Zy1bp+kbk+2KqexJgSaqceROFlg/JD
KXOidmavApU4sEDgQB+ie2ASzkk/02HfaD+O6J4fhSphGGHWi663tXMPHnQmN/kh0uVFnnPfG+wV
FFqRJ3iPM/UxLYr7WWudREkKrYVrrTzRUNDkfJAUssD57BVc10vLR4Ja95l9BnVNAOtybKtcR6w4
MSkWIA9KgWfYnhGw/ugRXNLXnOxA6YkHnU0PXW2i3BmD9Ioi8iVHHeiRxi1iCGO6/mySQ3l+mK5N
6ijTNSYAJqfVQoUpKb0n2Z/pYZJ6gZjYOZ15eFdwS01yLS+gESzO+LSFvwiaVDSBJOoBMFO8JPbr
A67KhtOQehPk3nDLS4qFtL4+qzxI4qeHSd9qeja9YeadtZj+yKzW0NVwpU6JkLIifohOyVCnp5VB
/m267sg3p2fTw/SJqqG2jPTJ8vnS9GxqY9vmc3Nq7nJK5kOUI190O4aWfpa1N16giFPL1qJVPosu
qQg2KWZzQVhOH7DHQVkR0DqF5lhERzPZN2fSS9n+hHztNmEDDggBykmMqpTCBCVy1Uwx+XS6+Pyw
d21qce+aC6VAUunleu/680vHRW84DEE9ZQRtFj5skEeTSNAzCCa3OmCH02v4qj/F+SCWnbyjz7d1
ApdssS7TbY77shy3OBSr7z4l4BmW6XRNsT1qIgwhQ3mPc2J6ttcg7HH4K7YEDEoW9ecHwEtIhcmH
6RqslAlQhxg0mAQhTU1t8S5Tg9unnmt91qLMIogOCX8jSeWnZ9HEzB/XiTxMGmgfIVgRsa8uxo4s
TWil9gB02EzOLBDLnlrBZGqHUPtsb5vnFdyY7fNp7FH2hF7MhL9KSSWNWS3v2c90wLr6IsoT5VR7
VlDaPp0QY7HjrcyCSG5p15+fFZNsO+Qu5HJFpWY9wF+DU6PmwjweJYWcLvVwBqmHM72cnkGEXyL2
FMIdN70WbRjhidZLN7UtCtuyrzPhNOeIYFNExZUhqsorLh+Dxyk/mOoZlNXuUquHb1VBWHMY+/dq
9dYAHPbeAXprlu6X0i1jpKw6CnUwpU8ickwnue2CaanPutTIP6SZbp4QQ71OdXi5TC8lII4WL+Qi
OlWHaoUzB5E5uFlpeWjQ0hkm/Pl+g4FWAIZDTMG601Q1XLeNtdAjygvU0dbPzFC5LJpYXYhAd0jl
ihDNaKwIL5qdOlUD9teqovMO/twjtXWTS03LOCGtEdvFxrXOSbcgQwajmQk1tGKCwzapf2z69mur
pcEJfBo1xa5ltQxjYBeFN0RnVpfCKCQ+kE/JT0uBX0bI2l83iiJpxuBUjjvUievqqib/AQmo5Z0O
s8G4EA4Rfk4FQJltcKnpWIRqKTkbfCtL1pFWw2UV4mpOekKJ3JW3+kBtydEyPX2+uPeZ6V0hhZie
P5dV1teydPLjEm6R6b24sKyIVDwfG1unOcl67crNwCZOWjWqFKKZXm4fcEuORRxxzjeor4S4M8hw
jZB/woRukYbESICYsbBYgahtX/WAtk6eRW+mZ6VU9onKkaxGf/X8nouqxKIFzLFV5Cmki68M1jka
KOiWyIfp2fSF55dpZQ5H2hAkkHBrHGWR68dgOBGolfSG+URAOD19foidsFoBWDwNYyhRDDPVF5NS
FJOdNRKnlGlHrPLp2vMbzy+tUnTQaqRevmpSm72CZTQ9eNGwgelSYSN5upRXOdSfUtQol+M1jUuY
28EqdI1zmIe5h4ZlvI0lSnRSwprugyXhMjChcrO9JCOzOD3V5Lmk6OZnFWDecQmQ9Gx6GCTeU/PB
QbXlSIZOUB3TwBh9VJqedtaFubZ2MJwm9Rns8kcxm0nNZ++aoanOsdZBGQtcHGYdKWWRyuNXdNNf
jsrzwrbg4XHH6ywJgtPZSLogwIjshgsgF2y9Lf9yetai9byKZ916EgYxrHxYma22lopmy5KlcYST
A7fE1INx2hCz31SKSmAFRMMVfzH9em8hLp3l+qWO4sdZGM8qEDnfhrBrzuDmXeW5ogFs54DUYPY+
MRzn+llkpwwjrz6fXkOPQxlk5QpQSr0H7Sjw4xxmu3E4M2IpshQ9TNIpW1mWWhjJupEngpLAmXzu
hYD2hBKfTRor00NVRwga2Az3ngILenBsVaQtOAG2oi6NBHWioEm5kTxfpq9PjT//4vRyeuN3r6EJ
SYvPLUzPnpv5WavTR56799x0KIk3XY+YWWWHn14I0kwftiftrxeCNNMX/djx16NKWaD8E9PD9iMz
zSZqYlIX3OR6e4aSS3uWt551koMU1qT6UEZycNkANcXFZynPpNwUwSuf4lUJfp4uZmNP0X7tnxhS
QXOEA8GWMouZlwULo9RV2D5+IlU1Tenedi5LN9BOyjGEoL27DnXgvpOGS+Bw/Hcj3IJjmsCwnGYk
zWp5Dueh1P9SZX+mTihle9NpEAk4CJl6AJEoi7RRQ01ze+E4ORm7RKWGE46aElEdPSmQfDBK8Ciz
zg3JgGCBBoN6pca1gMpgxCmQSo5TG2hGkFXt0ANclWrMvoRIaUBCoqz94nXkAx41uReberNM66Ae
rpuHcnj/UDVxXT1pRst3r7IgrT8gFf5PPvTHDb15mBr9MOQP//7X5j4J0kVQ1WVwV79MFKiKsp9g
mPo0dfiPmog3dLm5p21dm9ugLsgSOIoM4cvsQpyRkt6+PXOsuWMoqGmrhq5Y1qQEQ0bjxRj93ij8
8R/cDucff+aP/sF2fE7v//0vlQyGspdm+dujYM9NEsS6rmq6Dem1IMWxMwrmXHMgRVdMQ6Y6phzM
KxsFoTkHzwVlLpgLqmLbmg2+30Zd6OUoCHXukG9STMJ36PFMwuuvbBSYCvuSSH93LhjKnICO0O3t
TLCcvVFwxFw1mQy2rSjqY9LtdY2CrisacvV06q7/H+8h+22v+jv7gsm615+zh/r+KFhznfcZb2Ha
Cutm+4OvaF/QVUM9eC4Yc0O3VMJIpHUsW1hkUV+uCDbguaazVFDKsoStWdY07K9pFKwpH3vQXDDI
QBuq7RiWHALH5la/HAQWhA363FBUdk/FmBbM61oQJKTknTtsEJBE44iwVbZGm13QZLd9OQpCzB0w
3YruaApZd9tRX9tU0JCD4nQ/bBQQjDMsjWNCqI4wiPTvjoJcEIYlDE0oqsU2qm1X4CtaEOAXlENH
AaMJo4NtlrlugDO29uaCozNKhmmCsBDC2MrnvbIVoWLyHTgXpOmIm6xQc8NslwfAy/XArsDAaAYG
lWJhNz0uwFc0E7D2jIOPSZXpjjFkkggG/SKhMS8HgU1BZ5roCrYCckuv0W4EV0SnD9sUtLmC5hdT
XVEdc3urd0aB5UBgj20BYA8zRh4gr2w5ME0P9SGwGyVAy1SZ7ZpmWMqereCwXDghVWEzACgsma/O
VuBQ2x5aB5iNxpwtT2jYXrhT1rT/70wFDYPKcfjzlmppW3fzdU0Fji3t4FFw5qDqbKI6JiOBHb1n
PAtnjrvNCNkatRSsiFd3SpJJENv5+c/nAmajAy5RtfmL4F4mi+jlXHBM7EZT1W1BRQmWxOtzIRxH
2jcH7Y26mCuKPB3lzvCTQbBNDhA2T0cO1P/h1nhHAXAto1xekKUvY0ya8Retpb0WXoSYBNu/SQDJ
MAWWOBvk3iHpzAWbBiOgcBjhQGxN9VdkKWgUtRxsLbHmpftkWvxTeQru7wnsjFI7mUCcyWx5ncEV
5+BREHOhcpNxqoUubee9uUC4UXMAswidsN5Wkvp1HQ/yZDt0EAwZOxG6ab+Y8C83RmHMGSOisQ61
VpiOj5vQa1oQYJ4OthqJs1GsYzsW5oBGMGlvQUjcu42bqRhEuVkOr+94+BnA/x9EGwkdmQQO5OKX
8P7dzdG25w6jROjBsIi7vsK5IONsh9rOuj6HOMMBRmkTRZITf3cUKHRwiMjiQqnSlXyNHgSh0ENX
hM5ByN6vEV23HX17r1/uC7Y1Z3g0Fd9B5Sx5jWYjgZ+DsxDmnInOKUmWQZnM5925IMjVKBiWDMR2
QWx/8FXtjoS+DrUbGQWSEKZmqDjWP5oLNlkIx8R2Vsj7yKnyCkcBV+rAUTC0OcueeKouo23boOrO
ijDnlqrIwMJrNZp0iFn+ogG9l+Z9YUAz4wk7/3ZQ7gfgbYcKMRIxNvyH27PytcVXiDwfnJdjd7QM
loOhQHU2uVK7+wJnhMW2yHKZMrT634ky/YXN47fMPwUZ8f2U8w8eqp9BA37vA0/puB/ff0x0y2y2
dLd2PighANvffoYE/GdnqkzJ+BdvPiXnp995/PrjH/zxp3d+6+lfPV1cBw/lprzzh+mN4bGbl5sE
4MD/xpvbTbJ56Spu4QjPPfkBufCbJ/0nDVfRXrsGBsbB7ZbBmKW7DRN3+BUNR5u02lRPLU2ghCmU
dmiXjzdx8D0r98pDTVNgJB7cdhZn5eY+e2pJ9tq2dPyxw1tO04e7Orhr6qfGpsYhmXh6/VNcy1+a
HYuHeNNtyoenlmTL2zDNod1+Ati8yb6/oei/SW53q3IFwd2nX/3n/YfOuAzud2chSUNcykP7v3rI
Sm+3y4+5rkNbXjPiQfDUw2l6o2v+C2bK6f3G35mAVJJJQ+bQDqPoHaRZsLsit9CQg5tO74PN3i6C
9fEL7t8ptMJPf30a421m5tAOn/+4N20j3Ac3TAPNXTTs9HmLxTq0aWqaguqHYd4inA5t+2ITpDu7
B6GWX3G8XGzKASXO+5fDoW2dwsO7XFWbO7+pHup6Z05LPNovWC4XwZ0feJvdsO82AXBw1wPOgiqr
d2b2Ywzt8LarCj7OAEa5nUHfprZ/RetZU+43LYN/BzedpfXeHoJT74jDW758uC03e9bTI/jl0E5f
PrSb3XOLlKn+C8yny4fuzXqT5JUf7B7rtC9xmId3vHtz9lCiH/bUltxdYcWQEcxf0fjFQx/c7Rxj
NP4rTnQ5Ml+zMnrq5mO/pVd9cL8Bbvtvjjdlxkm5uzhxoX7ZDyw20f7a34KQDu3/Oz/YHfFtAv/g
ZqMYi2TXqyFZI2NaBzddPnj7mTXzV9zKqz9hkfl9IPlfMrjf+9n9w5vT6oezjdwNgY1Dh+Uma35n
Ij7GlX/ND/w4ER/hoYc2/4HRf6iqhx2T4hGAe3jb/a5X+YhYOrTdj/XGf7pzck/RgTD9Amv+00OZ
cLLttAzK7BccmJ8CPJs9L/gxsHboWHzecO6kXr27NHUTsqWnP/LPnb3PD1X95qed38bDDu58UN3B
lxHsWG76FvF7cNsDdW2p9zQI0zyBh+pPz8yfRZp+qxf5Mf70VAfys6/tBtfkJ+7ih035n/8CAAD/
/w==</cx:binary>
              </cx:geoCache>
            </cx:geography>
          </cx:layoutPr>
        </cx:series>
        <cx:series layoutId="regionMap" hidden="1" uniqueId="{FC1A38FB-7567-4A0C-B79A-C43794FE80E2}" formatIdx="2">
          <cx:tx>
            <cx:txData>
              <cx:f>_xlchart.v5.10</cx:f>
              <cx:v>median</cx:v>
            </cx:txData>
          </cx:tx>
          <cx:dataLabels>
            <cx:visibility seriesName="0" categoryName="0" value="1"/>
          </cx:dataLabels>
          <cx:dataId val="2"/>
          <cx:layoutPr>
            <cx:geography cultureLanguage="en-US" cultureRegion="US" attribution="Powered by Bing">
              <cx:geoCache provider="{E9337A44-BEBE-4D9F-B70C-5C5E7DAFC167}">
                <cx:binary>1Hxpc9u4tu1fSeXzoxsAQQI4dfpWHYCDBkuyPNtfWLItc55n/vq3ZXc6tto39yYvVa9clUpsURC5
sbD3XmsByr8fh389Jvtd9WVIk6z+1+Pw59egaYp//fFH/Rjs0119koaPVV7nz83JY57+kT8/h4/7
P56qXR9m/h8EYfrHY7Crmv3w9b/+DZ/m7/PT/HHXhHm2bffVeL6v26Spf3Dtw0tfdk9pmFlh3VTh
Y4P//Hr9n69f9lkTNuPlWOz//Pru+tcvfxx/yj/u+CWBh2raJxirsxMDE8ZNbhpEpzozvn5J8sz/
67LG+IkpOBKMEIGQLpD57d7rXQrjr8PKD7Nw9+3Vj57o5Xl2T0/Vvq4hmJd/34589/yv4T3mbdYc
ZsyHyfvz61UWNvunLxfNrtnXX7+Eda5e36DyQxBXFy9R//F+zv/r30cvwDwcvfIGluNJ+58u/QOV
+fpHc/CTqIgTgWHadRMLnVNmwqy/RYWbJ4RjJoSOTYpMAqC9LohXUObZU7jLfgGTvwceQXKI7RNC
cvo7EwWdCNM0MGKMMGQgxt9DIvAJN7BABieEGf9MlNO8DetfQ+XN0CNcDgF+QlwurG/r9aNy8XOp
QukJhTShwhAMm0yY4j0uGKETogNgJodrjBxS6W2uXORtE3yxdnHe/ELCvB99hM4hzE+Izs382wz9
FnRMihmn5gEaftxduDhhuskowhgwoiaHpHoLzk1YP+ZZHWbfXv7oiT5uL2+GHsFyiO8TwrJe/GgS
fjJp0AnWOfve9o+KGaMnJjMFRvS15x83mPW+/7LYV/V+/NEzfQzM27FHyBxC/ITIXN7+aBZ+Dhkd
n1ATGohBkE4oQ+x9NRPiRNd1pCOGoKDphqDfbv3a+S/3ww4I0msO/e+T5a9hR3Ac4vqEcFj2jybg
J+EQJwhxTAzoIJgZjOP3eDAD4GJQuIiJGX6pb2/rl7VPdv2u2v/ogT7Oku8jj0A5RPcJQZmf/mgO
fg4UCtUL60JnOmOCQFs5ql7QVbDBmckgSbAwdKx/u/df9DhJwiwPfyFP5n+PPELlEN4nRGX9G1OF
4hODADcGNYkYMGEDZv2tZoHSxTHGSOcEcQT8GVLpba6s9w/Vro5/gYR9H3mEyiG8z4jK76TH7IRC
QwHpIjAXFJLhPSoHekxNQUHdYxOyikAuvUMlr/4f6PH63ehjdD4nPV7ffZuhj/rrT1YycgJlDNJB
59DVX3Pibc5AezExAng4N6AH/cN9OXCpu7yKf/REH/eX7yOPUYHwPmHOrC5+NAc/h4pOThjBHL02
/AP3fYsJdBfTMAklAJyJDEieb3d+7S6rsK4Pf4oi/Hbho4XyMSzvBh8hcwjxEyKzVj+ahp9ExjiB
LNANQrEpBGB01PkZdH5u6EwgwnVg0Med/7UeqV2VAwP4lU7zUs++jz9C6BDqJ0To4ncipJ8IqGYG
OMkg6oESHyHE0QmHkgfaBR9y5x+M+eLFjvk+wz+rZI7HHyF0CPUTIrSa/74cAsOMmwe5QgUxP5A0
3ABPxsCQRPoLXzjW/qvwMQj93S9YMt9HHqFyCO8TorK8+H2o6PyEgtFPDGEQDD/pR3kj+Il+6EjA
sAUA95JXb3nacpfVv6L8v407QuQQ2idE5D/nvxERyBNxaDLgXxLdfGHGb3mAIGA8c9g2M01sEoyO
rZj/VPEvYvJ95BEqh/A+ISqb2e9DBbQ/xQczBqgXIdREwL7eosKBu4GZjAWD1iIYoPPt3q/sbBOE
+bdX/ve07HXUERqHsD4hGvP//Cj+n+NjlJwgcL+EAAefG69c+C0aQj+hkEMHAQOE+Z/+2Dzvf4GF
vY46QuMQ1idEY7P8fWjowI7BiBQctiDRSxd5nxsC9voR9H5ID3jfP9nxJk52QZ7+AiLfRx6hcgjv
E6Li/sYcATVp0oO8B58SdvINU3+PCoccodQwgCtDHmHYzv+2Il4rlrvP4YjFL4Dy98AjTA7BfUJM
bq6/zctHdfvn6hawLZOCiKRI6K8y/wgTBL4L7CpD4dJhk+XlVMxbtnWzr5svv3705Wj4ET6HQD8h
Pv/5jQ7/wYGBwxaIAOfV2Su3ettX4PwLp7ALJjCFvDocgfm2Nl5z5j/J7mH3K4Xs74FHmByC+4SY
XP7OM0kGzDmYlESHM0mHpDhSKIAJnB9DFA6LGQyay7FuvNxnGRwA2++/QfVRGn/sir0ZeoTLIcBP
iMvqNzr8UMtAMwIZJrCf/2J6va9lzDwBK4ZgaD1Q0l4dmbe1bLWrxmSXPf08LN9HHqFyCO8ToPLj
R3zrPL1758+esBTAgQ2oVNQQhMAZMahVb2sZKHsBnR+IG6Jw5O8ffvLR2cf//rE+zp2j4e8i+RwH
K5d3P1qaP9n4gQKDhaJDeXrdPD46XwHmF4GdYwLeJH1p/fTbvV8byxKmv32Mx2+v/u9r2PeRR8ly
CO8TorL6ja2FHloH2PrsTQq8SxF6AqdhgQhwzggcfTlsYr4rYeGhtfzSAb7V96FHuBwC/IS4nP1G
6QJmCxyaNGDTHloLR9w4MlsYO+FwjAwyipqvivI9LmfQ8usx6Xa/dED8/egjdA5hfkJ0VptvM/RR
5fjJWgaW8OFUpQGK/8VdOSJkB4PygBuQ6A83jw97jXlbhT96oo97yveRR6gcwvv/gcp/f6z/7+8+
WLtmZ798aeLNyf4fX30JHr7EcTT0r9LzIYCvVWn+9OdXOM8qoLn8/WWMw4f8NfK1lRx24Ge7tKiD
8PsBsTcj97u6+fOrxg5SFPO/z/n3ID0PL5MTw+CmDtTP/MbqssPu5J9fqXECoggbQjD9wDoO1RKA
frkEXgSwc9iBg2L6krF/f1PlLE9GH87afgv6r9+/ZG16lodZU//59XCip3h92+E5DQonSOGTTA6c
H0F9MGEBFo+7c/g2DLwb/x+qmYNfcjbNhF+7cWiu9DSweWhrV+VpMmOmmohTsoVH7Ly02stmRx/9
y+aa5jLLrFG43ugMk2LaTVMsW8/FpsSZWwhlVKFEMxFZqWZlsQyu4kaW2bzwzhM3tYiT7fRI6rqN
I5l6VnCFn8qlsNhcWEYk32DyQYwYfRSj4DBtsK8M/5D3MVYeGTFJ+TRDE7tuMT4P2sktuX4W9fSx
rdpnTdN6WcThnRFi8O//XhAf3Bz43wd3p4fDbAaFvmfoR3fPU28oI1+fZvxK9Ev0nJ9XGxoodN84
6XPgycyT7TO7oOe5Z9FlIFR8oTl8JS44U9OmLGy6xdUKn5YLskvX0zzexq1Vr8NK9tu2ULUdrscd
p3KspHHBIneKrHw2PObXwal+htyC733Y/7A1MV3H+7i3zTN6V1t9LsdcTjBm1aRyYlJqvmzvy6v0
qquVps+NVKbMZsLSJ4kLhSs5lcqPZH2anvYOehpkp88aJnlpZczSYsmt6qJc41jhZe3yhW6l9/kV
RjJ4jC4hHGe4yZ4nVzufQidceTOzlTGR3c7ns/603UQ24k60H2ep1VrTaIeejAv5TJZlrRrhy0ib
I1/WD1MvWyY1K32omRyopc2r+45bKbGrK57KhEpCbBJI/zLPpbjyajeJtuPZxJS/8k1V8ct8G+99
KodUaqv80nCnc57J7CbtL1Ev88iC6fBPx9tsZzp9rLxQGs9RqdjKNOcdXsS+nUXK92cdd/oeJsQa
fKkzGVNpjrddCmt6NeFEJtjO0JYiZ2wl21b3/dJ8yM+8TZOvyUWvS67LLp+FvgoaJc5DV1uni37t
L7pp5p+Zyy5Xo2UmqtZVsUsWJZdtIINtbunPke07pHXSSqJU9g9NZMedE8QyMi1Debektov8LLxs
ghVf0tFivcpMFdmNnS0nlzqBTWslIjvMpHGHn7xVQaS5mm5rXwor3XgquQ9WZKX7MLV1YWmZmrBM
DelNMnLZ6YBlFrnjkt+ISGbUGnMr2VfbZJDDmoSSbtAd6Wzj3J+zSgZM6qHKieqxEpcdzEQk40Yx
dlo2ksyiXTuvVLoh57iQ/Mp/MNdtvWw0Gd54V3w7hRKWdqG6xmoNqc/Ndbrp56ixU/2UbWtqa4ld
zLKH3skKFc3KWXIrLKgnYha0KlqJM3E9lTJvXVaowW5UCtkhk323pjCbSxJdRrkqN/nc3NSJMxkS
tTINJYsX/S05gEZrq+0kkb1nJXazM2ehlZQS2yJQk11rKnfE1lj4rQxWdaHMVBr9HNs0lOZjpcZD
gKaT2WzeRdKfYCIl7t1oNc68YkaZrFS1TlPVzoNVHClMoQbqjTUi1XW2h1RrWp1v+0jip+QqsJOZ
fhdXMnGJHGfDWZxI0x0DZcyjq+Z+tGbjLLiiSGmFzHzlb1hj+Y00Lr1d/azVi7aSZNV18/GmWAw2
FVJsW08Og9TcsZqjUA7u4KuaSL7R2yux7VbNXbCITMnuxnN0g6zUCqhE53hT9f9DcYaTWO/7z+Fk
NuXwxR+Moc0d9vre9h+STNzoTVLOar+xMjG5JGU3PKzBnvhRGf5HET7cBsQ7HCuCZgc6/f1tqkob
W+Thcmbg/vJwCzEO89Ef9lMdpnJMG4WmEmyvH92TwPG+f0ZH4ags7KpR+AINnM98f1vdL6k5iLqe
YS290cfQs40hi2bF4FcyM3XtHhu1TETieMV15AtqYb7L9T6zPLNWHdPMOS3Gy9zzutnECaRakk9O
a2SyCXV0GrfDZvC1SpW8qh2sj4YKUUhtPhDuVAQXzjTlvYzLet0MUDKSKbFETpdIT6JNNunlKe1H
bukRW8Sm45V1fU2K1lAmC0vZoVaoJMs1W+fTeZOmngOrnGn+OCN6J0eeXzUGay98oyYrkWTLMio6
K42ZJivqF3PR1KcDy0J39KGReai4E10+941N4qfMSYzH1u9VmbWJU5laKYdWannq5GWzQGmMXR1N
c9Zmk2PGUSFpVrma6bWqrypVCC1UfZ9AbmTdWZhBCAB7A+WAy0zUTllhbZGjtFQ8EDekqDSrElNh
4Sp8bqsmXpO+qmWYo4vY9Ogq7Eoqs8nsoFCRQuaGtoj5ODPKamsmYazQmDpDWAaSGpkOD8mfyWWA
PaipWTBYsOQ86SdNbhk+1iXRJurSMuXOgDJHI3Eg9QixVVOzVUSnzGKoh8bH6Gas9NE1NfrQi4Gu
RWPThKTSa1ky6zqiSdQY9TyusT300Zmea4+CwJNlxnRpkJ0Pzytznj5VOfVmRmFCP5vIJuqaVaAZ
qWpy03BIaF63oTHZNIVG4Y2BTEwgCV0NHK2ik5xM88KY/AtUVCqK8RrxYKaNxhkensrBOJ8KTXep
P94MZnFdDLDvuGlRkNr1UJ8PQXYRef4lCeuniA+lnGABT7SNlVHfHH6mvY37kNtTqEWOkeqWP0zY
MpAGIcZ01kFLyERrG5OpKxBGFiVpa6dRpKsq8tdBYVyFZFppGmoVFYA0J4s8yjVXS6g2q/LKjrq+
VnqMalm1/XVWpArxPldD4XNHG/YjLHWkJZdDQZ48Ni76Maug8MWpRLGrxe0oTb+toFGYZ3Ck15cj
dIZm3QECo+cDi5hkMq3wWFhF4Tttf1HQQjVFAM8RW0WbWHQM3Ay11gEz5GnOkOxF4juMtkoPDKvP
mF1NiWp4OaNnZpFBBxWyY5PK8lIVcWnxtFUG9mQ/MBlVc9B4Ku1D5eF7o9MUq5CMgXhlxj4KdtNw
MXWGpQ/dFa/7U6EHc86QQ4tQsXiS9TTKGihaN4TmMmWVudR9n7phmm7GwIhy6XuM2JwdmkbV6qee
1vJW+mw96VaUj/3caKiXyMLorDHD5ZyY2TiL0nZWxx4tpIGHdpmV1bmW+55Lc9+3hjiqVG4EeOHX
E14UUPlkofPa4h3xZ2PXLXBbUxl7g6eKIrM5RuFizEOH1RpZvPxljoQskrACzkZEE7hlw8+8pstU
phm1FeG6knTUC7sPULwcaB8vmLmLYg9I68tLIb/JujRb5GGaLF9eMQIRv/7UkUfIiGg5GZmhmI+R
Skva2X6lJzJoEiifg0i8RdCSfekTzSGkC+2zUCWjRJvpvO4V0EWgAMWMW/Uq34pUhm7HFFBG745c
TTNyFxV2bVWrZDWs8C6JZb2sY2UKS5xNmoTaHd+NF5D75ekQqOG5crHdAUM41df8TubbgEt0pw3A
loJdfUqdYdUi6a3zh3QJlB1JI5HkFjAyb/myvghm1AqpZAzq/IYVLqslVPoUWymFiVKosXpqVbVi
a3QmYomBnsZWZS6Azna+DBLJ2RxvuQUEH1FZ3eFajewUQ02gFgOCqMxIGg/8jD/xebkPu7tgsuLI
oo2iLQzsnkvdNq77U9KqbJSaUFkMrEfFjZWshcuu80sg8v4Zl8M1c5mLNqHLKsWgiWVANPTn5H6K
3Ezxh+k+miRzy9rOCTBtOUJvgpZnWs2ymeESpIrTLcmwyP1F0kEBFYpHa5ZbleGaeNnHtk+csZ8N
3NGBXfW2Xi8xnRsRhGNXzVJ4Cq2qTkItNZDMqaxLWZR2OMiCH/i5ZvfmmYHVAOFtS6hNy9Tu7ZA7
gSZZDwUB+omqMjWUVg1zWNj+TdK4hWUAOV1zeHIdSGgRyeqWFK6OnaxX+ah4LBNDaYE0NmTBwzn8
tcogvFpqnjS4w0tpWv0tzHEM+TW6DZKVPiMwH+bp0DqkV1Eg084eNdk0MrTDbQ6zBexyb3hKr5bV
Q14e4CllPdgolgOU8Y0wF3EpQYWY2XnfzQdxp62hhIm1YSzMO62wuxksi1SbwxQzX6b+BVvTp66B
6meDJGuKRdUFssFqAs7IL9k6q2QdrXm4NJ8MW9tO194G9FN9V6Wg2s+by6Gy4N7+PVDf2+y0mHdP
oMmyWtG97oRrc5Xu2lwhXTY3/VU4qNBUYg1pE9tNPuO9MjOVXxVOdRGA1Gokv4MM0B9SEGuR1WHV
lgAayE1VXpW+TS1jHV8ZQFUni+ClGdmisD2ruumY9PtZAc+/gOdF7YpEBxkHFEqzh0YyJC+rWJWl
ZKVbXuFAjv4cwoSP7rqzHN/mucq45PzUN6wwtqNYwSQyEJLruFLGKS5ttvQWHBQoB10DSDnwGWVs
AUCZhbzrNr72Jzc1lRm7SbvUHmhmh+c+nrWTMoRbAhFbi82Y2miS6bAa5t1pXMvcd2DlUulpsnSr
ZRs7w6JZxKvIt4DZJE+jUNEtEqfJqZfNQNuansqAbGfz/KEqpQdqTgbATXzJbmFdjZMaQtm1qsql
NiNQM9qHyKazrAZlHsyyQTJuxbeJ25gKyAAIsN4ersNCxpvG9VKl9Vasy7qTWqAIkRpXPYclonzT
7k9LEOSZNa0ErBqQqOAL2Ml9pYFwUYOhgi0o8mwRx5edCyxPXHKh2pscGM7gcqXPa4VvsUNc8ypx
wcy5S5GcoH3Mk1Xo6FcZ+Ao2O13m2J4u+tQezkoky7NkC3rmrnGieRgquoqhjPlWYQko3E9BKP1Z
uqbwud0tdfk9xLAFpcuzWbDo3G6SfgFRJ6k12WKe59aw8bEaK4WYk+UOWnvnTSkb1YKqK1RvgSxv
zuuNdlcujYsWfrnlW5HL+2BeLz0wUoAmbL3BFi2IbTV0F9HocHeCoj8XjnggdnoNLbQ5ywKJTwcn
X/vr6nHS5chAXcWhEhtNVxTo1lXx0FrGCiosvdTX4VW89GeULHx9QUfbGyUZ5YhmSXxaNPMCnZlb
umIX+XVaSyCY8N/IZL7lwaozZtUTSIMADJVqjm9ZvZg2IOnW0GHACgGNGD40QjZECt8OIFmZxVqV
UJWmVuEtYN5Ti96WyyyUBbWrW6zbug7LgK+NRlXYYZrbebNAmw3YAZy8wIFY8niLhtOczkmkQKR2
4Ci0TrYCW6XPgSycgqrET3X5AKxClFbenNJtcKlJnUvs8C1xxQUOrDKRuSl9pEgsaahCu2plNQ+I
pbdyOA1nITACsS7XVQANaV2aCkNWPneVpc9h2fk302O6filz1PYX6T24K30k8X3qz4AWCXs8S918
EW/9cKHjh0BTEd/6/Sq874F4JcupWjSBjJolL1pgvCso/u248OOl11+2GFa69iy70uXMzqMzqD9i
HEGCXcaL7mK0g0d8owkLFEG/Su7AgdBv8QYMkE6XeJPMJ6fc4kZGwOe2/j30JSgGur4TndOuuk1+
HtbSeGwcv1bpDUKKC8tESsAE9DKCVgb10Qcp6EsT28nVUFz5HFi4ig1XQG/JHWgqGKrdXXTfMBVv
CPDS7XDreRdaCG6YauY6rNiIWEZltfbUSu/e92UcywzbxUN5ld/n3im9LsLz6IwXS2HMjFl0dyCe
mhPuhlzSRHahVWEZL6LNpM8maBQ3eFY41G3VmMoADJEZcps5yNN2FcZWULklcdo9N6wmk1A2/VKi
SLZ3/AJNa+8imzHbu2v3TSELYAGXXS7TROqVBYnir5GdXjGkvLN8S5V/Xpymk4p3ZizLZ91p7wvw
N57HRboj+jYNVQ2iboJp75Z9D0taJhfQ88KtUONZh1wjnDeL0B7vaWuVV1DV9RTKpPLBG1vHy+qi
KxbQRfQZvzbBpkyl2IChtNMdtIdfsOH2/nwAnxks1sH1IhmVdoKVd0nAvVwa5wWYJYETJNt0r0/A
Yu10bzCZxdtJLGPsaDbPHJ2tfVl0Z50596Atjuiegt2S0IduQiBOkKT+7WSmVhVDg6J2Xjs5pF4I
wranUOl6ouK2shKgQGVYgVC3WdFD0/XAVsNE0tUIAv02y5S3qvTnunqsAqs6g5hG6FGd8ub+HjhM
tqmAJGz1THq+SoAlLFhjV5UtYlXcRS1wXEn3HsCYLYwY5Idsr/pYwjoOLrvT7ok99veeKWNfTQ/l
HlSjqK28Ut5zbToDNJoeNPMCvGTjxh8k9CyUKeyyxbQarfQ0dVNgl1Zvyn4dA82oCjujbq45uLOK
ZdPJch3aE5IjdugTmgNFDN0qVf6SrsoZGH5QXkrbXyd32Txyg0HVD21hM7A1L8tlXqukl9ApNtwt
15wvkTvsuz1fw6rUfJVeTqtglT2KS3/TrNJI0gcxD6+r0w5WgSfL62F0xuwZT2ejIbNEgfQao3mW
y7ByhkfG3QK2KQRIGelzWOhabQ1hqquO+0TRYUTLiVCY56E0/MUEKjaA41HL3k/wcni5gFGz6tJG
c1E9VnYD//eYbA9XX/56ed/LTy/DWO9DIY/jGopyi5diCHH5+u6cTcXCG88Sv5n1aRRsa4Qt3xh0
C87QyTCAOtOUNbU4qojNCMxXofuDmxYmtqIhBS7PFTOijR8MkNhp3am0wKFlsHgbimAJ+7vwbKIB
55amyOk06CATQ0J6WUmtJi5iSbo4Bf+IQPEwcyckETAqjTWONyK7ZryScYXAjBIG+Jxe4NtN1Nzh
2Azssq37C5wGMkyzxCkJOOxIAOFuYGPLKr1oACVcXdS1zq3c4zsSUGhcWmH5o26xpPItv0qIRQSr
7D6pwDQnXuro4RBch6FjlJQqLWLYCf2mUp3uVU5phAlQT2iFeZk35yWwI64HlhARl9Xgg1gbKMi1
ul/SFvp6EU9gpPB+GUTJVvPKSXUIe6ug1u9MOnVygvoQtXEwz0ZwMqkWnRd5v+AFWzJoTl5QLjsd
WXhKGuCPwJD73NsmoXdP9bheNCQDs34A+RxB/asnw0lip/fzakFYPo/9Jejrs6ZAiUXoBJY4SWN7
DFNQIiOQirShc78XV0HKAhWFrRN0fFEz/9Qrhlszzsi86zXYJ2vMMy/aJW1VLTyB97RIQJZ1fLC7
MYpc5IXQfzU3amlyRzmIFS/uhJp4ocl0aipb84bzyd+mWWbcpu1treVIDai5y9oJ7OXeCiPvsjSe
sVZUUveT6y5IoK+W8QCemnguM7bE9VBJTfPAOcngGdIR2+VA7Z5wDaTvdKM1vJs1gx7KEgXPk2eA
jQRqiPuJFfRdMPPAyyvb6apklM/aSKtVqXHwvs0edhj8/mY83IwQUKd4VER4KTjQiSGrSdhm0DgU
C02FEUGyDsgMFWBPh7pwp5jmKs6CRlZk2U43fanddFmwhq/02J3QwW3s8pumATH2MjaNjGfE5zEu
oFj3oN/BTwvZAJI/4ZvERKWsRnTZIHqbDfGsLW2zVRoFel9C1xkncQ1VOZAt9+EJ2CP26pvc6BdB
CoK4yICi6nlzlZVaAs1HB67di4dqsHDoPVATqHHYtUuWA2EuUthBoDIX9E4k+LZqwXGMKWxgNWGv
4n48zbvW8QuQDCSALZSoDJkdJomLq9SfnwcGbCrlIyi6OCjdHIcgZmokScm2YmTXWtSDbGIV8Gl0
Fxf9QzRAp+GZ544C/KC0mRths6hIm8FGT2dIGl2VZp7ISIeSkiBQy0Gd5FYQTnaT6qNdjqSZ8bA0
pchCc9FhaADMv2wHGrhMdzvQpVHTIYU1tB2gTdW1aJQWXnpBtDMozsB9YrHNm2ZOEj129bqAvkiE
UHoHvoXm69m8LsHRC2EHEUqkrY+lkJXXWkiH/Ta/LTZcZNuwr65wOR5sspHLscYywM256Osa1lt/
ldImkiExQcmw0ZSkhm0Lr1FRn8N2MmL+rBjBgjU1p8D5VoephdX5f7k7sy5HdW1L/yLuoBPNSz0Y
jBtsR5uRmfGikTsbQEIIUAPi19d07O7sc+reUfVaLx7hyMgIbEBaa85vLofDcY5R0pI5VjvLzWcm
e9QjPbwYrOHikk9vUYYWLRjY11TnsK8Ydbd4EAVrsle7sMuWqJKGMa+ywT9IiV56tW24J57nSsZd
+DDCB/R8aask75Jdn0YFz7dmF/P1hWUTJIU+/zb16FxlKz6tBjuSxblCQHreuVVvRcyn2wiZQWv6
s03iMrLm8ygZK5SL2S7pGduPDsaaH69nZc+ZCt/bFYXsqL/6Sd0E4w2+xnFMJ1wAWv3MVxj3QpW+
mlDgD1fpImgzorkWzzIjJzFNL36e3dZxPtglgdOm/eUk5vnH2J9z539rGoHtdDDeLus2tvNUD7Ep
7b9yr1Ic7u9M2msvbQh5tEfBgxbHff2WuNwVZEJhr9qpGCx00sgLL9pAFZm9e6+aLc9dNqDwYN2T
PzcF6Yk4RhNs31WaYpP5SzMzUfXGYWPl41Gp7aQTe6Zs9ms5e7Jgfv+8Wv3VjmzaTWJDeRI2aJZR
E4nBPknP+7Zas3dt9NDYoQY68bCseYOzYdRuY2glA7XLvHStetUmRUzwNBHhfKTcP7QpeuKhaRTq
qD4tZS4+yXXBt0bIavNi675tPvnpWippC65IcJiWvoe1ukD9teFBYTXbJRmH3GGjW7CFb711yaGL
udlt/ZmQYfu2ka4Oms07MT94Ehlq0F6Pn5a1RxOd6Jc1goJLl/TJ4DotXIwFPswPUax4mZkefRO8
1iZGW2VTclB0rPgUlbQbj1HkHboRQl/U50HRBcMp6sfaZt2Lh9f/1kE855J/4SlvsRO3qBaxkQVD
xOG2Lf4ptn7t557chZGAhMwirFNz3FXtiMY+VTMaTJpg2/eMPDGGvmPrhsJvWFfRwdoHvsqzZVla
JktjcUryst2WoIrg6xQOAlDchWgNE/ct5jkrFoxtLeTIT5sfHIXMTjHTZp95gbdrDecQx5My2dZy
AbFRLq0r+BaqQvk4/wndqqhFX4ahD0lBmffoYi1OZIxZOWcDWnYhq0mmw4Et4a9lspBxe1Usr9bz
yT5LkmJyDK2DMlcVth2c3Xa/xcPRZfpFiQy6pp5P1GTHPu2gQczkaRHYcsfNnLo1v3G8RUVH08uY
UK8cG2w2MK0wauhlcgp3jCKfw3Ukhc/FV079T8vcugNJCIy6/HPqNxD67FqRaKFFlytxsk3yJc42
qA7MKwF9c5g0Q7oL4rTC6V4qGYRftG3ILkmgCWR3zZqE/fPmeXU7bi8zhwOBhZ3E+2DEbSzi5TUb
JCmaLPhhhJmvMVMH6Pjjro3HqbJUPzfqJPv0tyTs/FINybkR7heTTVtlic12FO+QjOO9WaGvBR4q
ti5uwyJRrphW3NXp9D2dJuxsCS6JVlFR6lUlJa8CwacitENQDGHwifqmuViDRiEGHSGpsUXPuhcu
mKlg0Jgd8OljPsHK5hYIxFZ1Pc3LFY6GW6BrNDq9hhEqAyxs19Rf3c7kT5Rilqx223boBvtgo8rL
QvjyrYkO2zzEZyWW+Pzx1b89XXvpTq1E4zrx3zo4Q/sgmsh5ydp/ffj4Xja7fN/5zXvDqDh/PEwW
dwAWrGAvRlRtNAi/+kZGZ5UM34n0VZXzPCyt7/k7f2r0mbQWCl/boCkN0MiyLBrK1Xp7QFXQNHt0
bs2oz7Zp5CmG6kR6cxdx+z8ejBufPBGl1ZZ7yVkxNw+7kMj0HLZR8vvDMIA/0V/zYE3P3l8PHfCC
eCPTialEn/v7gwhXHM5kdJUS/1ksGVSxiAyPPl3CgzWEX/qJx4cPt/sPLO8P0ul3tOy7HN3cNe0f
c5D/evq/EFe7g3HqY0bv39/+51P8jj9+6Z2n+8eT/4D7/iTZ/g3f+30K83/zj/93bF+G6RX/Yuf/
B9r39/C2v3nA3//Pn1Af+S/A/qDQ7yGn+1gfeP9/gn0YvwACHWwfIgO/j/b9g+uLMEArSkIC5i5G
C/kx3OQPru8+PSAGA4EsFPl98sn/C9cHSvTf0AOMsb1Dh/dUL7IJGHPzT/SAM9uyYMuno+VYVTP0
P1tgJ9zs2XkhLT13gijI0g7FyC7Ou/HsWUjA3TQcA7uspZhSvWvUhB4kEE2Bah4eaUx2MjCydDyF
hMogoVZ+ii1lVLqpUZSD4ZIWvZgNwZeFulZiLnreXoyCSuA171kyqlITSNMqSUzdZU1TRJ5G4zW1
33xMiTuoNLktxIlTN4ZwEWJS86QcWvhWZMuafefkTy4FOCZFWJXhJRbogvZ2UF/ildzkiJcFF342
PcSZOStpbA7rOoGrcUlW5G365iK/2fOW3rJo9vbSDnw/o3zc07kdi43C5BgIdHJCXiTra7+BcucZ
CKaWtluduOYwwOAfAUhc54DQvcty6OTrKTP+dkx9PVXYsR/DpnlPaB+8ZB0qPp5dKBPzWWwObp17
NZKCvMFevNMtFH7gFVMRM9h764R+amv8rxtsbSznaO9C8rIs4bhfY85faJN+7eCi9NdoTsbTolW7
n+Pg5zYA8mLpeAv6EKAVDAVU6aoMhYPXpLp3I/dd44UwPGa+kyJYC9dpvU+Wvcj1WAkBpT7RFa6h
X3yBSRKNZN3NTL+MzRhBq8S5r/xQv4kQrd62qqwENlC32DEgoPwgHozOgUIbCNrwabbhE+EGiFmO
gmMxrUXFK3fVQ8vD28yXpfQb/gu1bdlDV7J+hBJZiqvpwIHGySulUNdTBQ1Pza4mY7dVOZt+BJKQ
HZlcWvIkGQvCxGOLP5REK3STVF+1nKKdCcOnAeKqi9ILteYa0HzYtevwYjsNFZr6WTFrXawLPLye
D2BYsCXyrHkKM3GRTlyI/9s8isdx4ufVm7BtUAqXiOGkcNe85wk9uTG5jR4KVn7qo+iJO/4+ESzA
qZQvhot9mg39G7e0WHeb0GsxRm0LLd+fS5F6R+M7W3Son0b60JjpYY3onqbArDjFK7fQ+hKiw0IZ
WM8iCCphQ5g8E8R5gwqicIDAGnh7Yg2L2cg7GNdAb8U9DllyPcpliatkSo9mnPMi9xb4Tz4vGyHh
IKzRcIiGHgDPhI1l9N2pY81rEmQr/DiYJK0vfrHsGU58rZZs2ss8eKCxd9YNbCszp8nVZS9oYpeH
ZIYS6CcHaFkvief0MwSDKrcTROi5fYvGHsBK9ysISyrEcOoXcqTZBn2f6OlBJfmRuRfnIrXv1wDM
C89eTXtN+2Te95wWcp27g+4hjPr5KAsl2CWhPN03ID12TECORBECUR1wgeJYavhsu9P429wT+khu
EcrbMySBW4pFpxrva5vXoaqQFJgmDT67ZZVV49tn0aVeGWZQw1Mm4A6gRtVnNURFkM4z2Cs5lrG3
KPjF09Pk+vUSbTDdQmhru0k7uC0RaJKhG+ODkA24PofVyfbP2ZTHR9H5qAKdqiiPYKMZvVVx6z/k
dsshrEFxgVFKu/ZFthPcNXA0SrcT+mvxq2c0OOitGSrXBt/T7uwJwBXLC1XsaF0EMRbVL2qkPHhM
pwAol1tu1j2FEav1gC48itDYjKCpM+p/Zx2UfhGSty0cXroGFpjFrNqCGJrUSQy1h602OA2J29tM
NJAioFP3aMbqMdxEteAAoknPdWfCuQ4Xhs7G235YvkJCd1Xk1jcG5BlrA+MwibJD1Gh9dKZ7Sle1
HvJA2rsOiH3jjqMAnGtOo2nKVLzN94U/vCMlfrCOe3mXUoXv6+MmuzruIMpzyoCP64lfSN8XQePa
U5/Zg+QLOZhsWbHoYB11ebcBZhtm6L+oBkWkfoWpEruRbl6t3OTVXa/IobHhozcQUg+2GwvuwVhv
+0nUbW/8gjP8OS9J2XFYtptmwXD0ZnmN7oJwFghS4q0olwZWVDvl/JIO0eccahq6sjSvnZ3QfOXJ
FdI/gSPk2L6d46TsdJz8fhTz/VA+jmfafrUpKLuPJ0Iv6xEX2u9HObR8rbnR3QEArtjG8GzddGev
P76cuuSU6TeSy+3cJNGrxMTh0jPt0WGeTTXH4dMaAYKBdG5bHp2TVEXnj69Qi8Nt9NBOa0b8Um72
lyBTU0kHezxkX2yP79KkP/RQ7Io5BOfju/ixGWJIl/l27bW7G5bDcAr6pjAmXQ+Lt12nFR7//9d1
YxgEORjVvzjQ/ygc/56Q9Xfh+Md/+qNyxHybOIDUjYH3qBHvQzz+qhxz/79izCrOCeKmfw4m/DMS
kmEuHobiYRJLlPjRRwb1z0hIcI+E+Mg2YM4RqiSMaP+zNv5H3Y4czB/P/zUSggkJ/ywdUX0G0f1z
RDDzwo+R0f83JndavVVPvQpqjwYvep7klYI/O8uIVBKC5xqs8xmt0F1P0D5Ynm57mCfX1vkW3D6e
mUBmZ9HnT66f4yfRii+T3Jb64xlZ+2DnBa2oINF+h1HxcwjVXb+JL+0wR6DNx77kA+3O4ZLsjWtF
3XA00moCB+MJA7+diADi0TA9r6v9OvY8qdME/f6smodwHqJPlEHn9FZfQZ/PVoyiEQ8Iiz4q7a3P
Q5p0VZJQ8Dm5DwN6NoLWmq1H0obqIQ51cqP+AZVO8xQQcyd2oC10RGkoXkv7LdHTUax2gRZh/dKt
wfAycfAhjmYhSKMhPumW0h1iPfHT5hsAejR5tDT0XiBMf4uIgoJqY6yrxMNBT98T2SwvKdp3xDZ6
UzIhd3IK3Xvj+2ORm44DmSd2F4tkruJwrXUIWKlHl7d3zLcvohmPiO/kl8zcDfOWixO13nbE6QOp
gATRLXPA5yFjkyIOWHvJYvswxgSYk3anQHv2Js2KrbIZfrrApBezKARP4EmjmJIHa3mKjZb5DzKk
oJjmVhSdhczVdMpeEp28JH5LD2EsWAGTangYZF/wVIBs0u4oVZddFrWehzYihYGXUUn8+I2lpfWa
+bELfw1bAJY3R2NRhl6kIIYj5pE1yWOy4bS0pHnKFp9fRWqfUZunz2TRB5eE+hZPzbr3oh5U20LI
EzT2gyWMXVvtvfduQ9xB51NN3Z3Omt4aoWUd2G0rWn98XqZ8KUgq9c5ZntUrT0kRril8mKxRxywM
9hkLeRE7P3hU+boUCxSuQzpQjtLywQTjghn4fy0Q/6c77t8w8RBdWozxSjnGyIJSx6Syf/ZqmTJL
T+dtrpck9faWomET1F4iDc8+MN1V+aY9kah70W2DTbtTX2PKFJh8tuwCKLb7//l4ME3o/hf/JRaG
I0LjiPmCGAiFLhYrwT+PyOv6aITk19R50y6nHvpNRQgqX5Rmzyh045MPJxH3JKjHzCTvIvC9JzqS
erbBboK4/VkycB10CmCWiuxx6vOt6ARt3pd4uSSwbEUslq8pzttORahE8+9jThyqrtzV1jBRoLqA
Twfv8TCwjO6ZIjujQcZajf8hZXtN+qScZO4qbfAfmwTweZPnMzRItZzQwZhdnHowVInZHlLHrhCl
YBG49DRZ5IWG8SHo46RubdTt/UD3BZub9Rb7Jw356TfPbgTEl5ceEq+9ApZmr43RFxe0MAxpmhWZ
b/We8yA6YczplXtBc8UUYF6EI+0LM7YwqefhJXTe+5I37jmbgVDO/hsPWXyRkTonoRc/bjM9tDRA
jIMtWZXnttRsDF/9opV8QEu4+qegWZ7BMLNjq3OEmlgfn+J2PQVeKo52+SVopA8TM5+COcHN3QHt
nCLPlipvb26AUGpSX9ZNgzKasXwfia9CaLTRy0AgSeW61CL4lmewWCSI8gM35nOagPVzmvMTW6Zy
FHl/8qBEgqDS97BSW3pCbXu3iTpWqKYy2KDHmUf2aUjNXoXDCYckjzC15n3GHdonhQTVtKyXdTMh
2p07jmQmc4TduwsDIAk5sO0O1mah260IgibeI5/hCt9LL3d6ubZzf8xSpeqWw86zhJ8C9H+F0fNX
DCj3kQvwEbdqkuQQt2Yqtd68Aj3pAk4bv5Td75GZeMfNhx6gqPts2w7lkmOVtjG4Gu1yWU9xLspV
hbRwCs1hPuZ7jSZ0F7dxXIebe8VrethS+hInkBtY3NmrCpJbv01Z2Zs1uPVxh0OCx5beBU7douFk
OWT0kKKhCcI3OwHZ1bg7IADQtALfXSSzZkUoc123vn+UWZRfCE2f2oTxii0RMLdepLuJ5ndesXuY
YY/udPZpIrgG+hzeYBbRbyR33aGBzzGPQXsAcn9vJl884yHH1abTNUava0TOn8lQtAlSCkMu80O+
2rEcohnkpUFpvcZo+Eb1qnSwPmcISaUedgCqPHd1DQPksQ4nL0ZgDwr3S7QG8cNmYLNtQP6i8Ls3
hchXbXidvKOvqI3fJBlAbaDjnL24209MyoubyxG6Q6Cm9bGPMxDIfLiNDNEMGvr5ng7dWwhTorDJ
iNuhBWXPmFtBh2xgqx3oq3EeK6mDHNYlrFXPdsMB450RQxkHYC6UV2LgbaGwS03rTGAn9fNx8u4p
rf4JNYnaD/iklDLvwJc6t+b7TMlPjXW/xSNiAHHUPLIZELue/O7Q4UPNVnxg2mGK+/fciy2uNaw8
0za/txC49rb1woKQ+c0O+SdlyN3u3cRhHby4XO7vg5xJ7TNvLbkcjqzfwgOhr6n5MueWFSR41L6X
owQC+d8YAHVrpLMyT/SeJeHRLH53kS0I8Lb3gC2N8fex6+Nb9F1soUTNADp1Wir4V7+WTuBaVBSZ
i/YHPrgq2ef3m3Gg9LFN5iNMTWh7dukOpkPc9L7GjTzGzRCjyFBpdBnhp9VOd8d+nTzw5GQ6x8v8
Dh2BHT1RQKsDv+Pr91Eg+jtniPxuE/hZBsOLO+ZBaCIRPCHcZGBkzi5Mtv24MIAJy1AR8Uwo1Gzj
I6a5QZrTiERUH3ekQCSwda28pel8hnI4HWeVzkc7m5vc5PhkZ1o08TZfRje6e7897bFxJDO+/CnC
TN2EMVWQGu9Iw/FG5yB7zP0mf8wykJ9jsyhYD4EEsWcuDoYPjg3ZRYHmaEreOwctKqMRf06cVyNb
peq+QQkru/ak89EVqYCONXnIp6BsfqV9lByRLamifkNmUZbT1IVlyoBrDM0QXikkUfAgrQezymtr
nrETYsZ+PaBXRfAz/bXctaZW862Ms86HRBr9TLAaH/kKjSUO1rhI8iatyIKfQFVCC0YJ2rkmI0Vk
mh8858PTxLtgR6X86tOYnefIPMmU63rAYnKD8BGiR4fG4Y06uKB7OPUQQk8aLWmgdL4fGgh83pLc
5HDjfsdOyodQIPqz6kO6X2Ina40xKlUS9d+8zbgqTiLQSlvaPKZNfnWdj4KsT9QFItfi+E5jM3pA
7smVrQpBSfsTbhMDXXiLBoRbhJN7CU968dvpmmGYXqGa5ZvRSPhMGjchUAKY51Cdof3qS4I1DSIu
4E6Cd6zwrVsqRbUqRdZig4gh7k0RSGPPw80YexNBpnTuQQpB7Bvoai8AIZ482aXlx7OFAzmJ07E7
YKsZSo0t9qUP2yPZNv8Ima47DAMkHwG0DdcYL32LtTxo1hMzIX0Cs0l8/4BxsfSzGE1UoMEXlV79
B99HkmJjYb7fSPatTyFxWdeY/ezQllgFE39o4k9ufh8pogfyvsB296XWNEiJJBsBAYpb6RQY9yUS
W3sJM2oR3gmqRYHAbhgs3mQy2OLhGRZt+6x19pP32Ld56AWvCqaPyVE19ShpUbfMPwI2FpiyEtzG
KHjF4UC+4N3PtfE12ERyisCM7MyaiEPTTJ/UGNyNaG3BuVF9WCa1lfZ+2rsl7G7bsr7xxYwlliK/
W/YNYko3PXkn6AQPYJ9+dX40Hlt4mT6u1djz56e1bW9WwdhGoOt7k/Q14dl0iABFwL464yYscaDr
HiEgkLqMVX06eM/YuuLEBYgZ+I8+lt1jvKm+FKu37WZwSCeSi69pP801BI+nrUXkYJzBtWarAUgp
zIS6c0QXlq/PnY+Ac8CwWES9yXfcS5BabeYqzJvok0LOKZ/BOuVSP4p1RtgtgVPdymmoPx7M4P8A
XIEf91o0YHPj6hZRWW5FzQyYc4ffUISbPRkNNMdb77moFq/kuCIRd9BqsIVOiLz83kDOXbo9A4fr
OnKHO7EvQ69GYGLbTNmhGgRHRWGbzFG8p61Yj+2GNDnLEJGCH/vQz+1QjYvWZToCrA/HlRXCJVDC
RP+T0iQvPGsX/Ci3wKfa+AShe9utod7lnRm/flyVomlAxy7thfvkIR+n8bGdGlGolYxVSNbfWnRI
BdOzrOTsh9WSo/KGLjpWAEY+AwZMi6VjaofqekR2RQaFHZL4G44Mh6fHpWxQ05cm4eLArAuLtXd3
Snw5p/elX2dq2DcGpM0Q8pPMlwRt6FgCT6HYtyJZywEwbTqMCB60SPw0DFMmPPEb9XN1A8Vh0gQr
WHZyPp/2EUdprmzyHHkdAxLQ142Xf19N6J/jufsZdwg6rG1crwoKdxCib7BZtmfQ6nfrzPpy4UtS
5W3E3xfwbr0jWdHA18Emh1sZ308OswZohQwpAuyRB7aQmByBolNkbQDHOvwtcKhymhjUEqJpezOC
ZO2gC+6GLgfD2NGptC2S456P2opkQAhkkmBggA37/dRmTzQGHBQvuTgoZemFvGdY2W7LEDxHECK8
ADBzT4em8oE99ETKNyIRlKGDj8EKcxo9rOt7qPt99CR1kh2dwIgKuYa3HMkUIjxQ4zGIoUBMVTej
/MBeEZ2/p8Hq33rbtGWcT/DJEqztodlOnY/imibNVwRR5xeuwxeduYMxoCgbt6SXCG/WHg0+iEzW
INbDEKdJGxYcVBz/wlnpztPIkS+TIC6b+RRvAYgEAxAhxDiaE2nFk5nYG+1kAudfk4Il97sgT4Az
BVgAcjH9RrmKLsQgb6pioIWcuZs+2mHIrv3SC9BQeXT0Z09dAhJepaG8xoF9o+uWPhEaioPZNJrE
kPhXjFuzoF1QWzfxo5Y833VqbvfI5wJkFF38hir3BdE9m4bzaR30DTUAvyBVjiyFenBBBLCbcPfo
Q8gJ0qk/jx1kpnZAdA7XJvr//krEPNYLyXkp8rUGjkquAUcM8aOaG0KaFi1rrj1F6JIk6BygEmsE
L2S+F36EtJtT+cXnXrGwDDm1+8MG5j+O+QNtA38/s3DbGy2LLJU+Iltoalm4/OAh7qTFomAMUVut
pPWel8HIepmVPai77NaNd+Fry3vUChBv8hmxRBQ8J086WyP6mxU04xLrVNLW3cq6+uOrKRAltR2A
rlgn5ShBiLaZnC6o0LJjFAQPXeezZ+iTwwMxAh0aFgIMspAIpuB7ZbqabxFl/BH3Cn9c/Ra5DIPm
cQx5lTbh+DDxhV5oqEGt22BFLeq1fY1Sn9dDhs1uzhiSQP5Gz3Mf5MUSapWhRGfft4RBZvYG8QwB
NDgGzgT7UIPulmA3J4TC44F+pUaLi27vd9aAPGVsWHY2BG2ETae1iOfQe1348BmVrjl03AEVEdMJ
UVRR9Lmk+2ns3EMgtnnf9LQr7AatH0Be0UQrR4AVeT0QilHh5zOMrzyoszbEUIm76OWt0c2u+boz
Q9IcOtN0r806kPOgcSxe57evWKW3i5PNj8sSd+mLP6XpSzvNWBKCITm1jmCkQ6rDA7Zx9iQdLzoE
5Wtf9uhUZqyNjpWQdad3uUUAqgix0MysPHidCB9NRl8sOvYKUzvZsW+NV7hVeifOAUndXzSLeCWb
fEC8CcM5sjm4flwrOggQgBRPIKbGx3HsNwQOIEKOYcLrDVJGGVMEoBPb7VAn98eJ2ocNrrU/LI/o
vjCXAnhzwMD9dkvmUC+nwFzjBmWw8q/t9GlL5+0yQw24zl7yTFNUaRMg+lh6yMbB7bpMV61/sq2V
l27BsoSPCdUQ90JsvLNghxmlV0m6Lq0loZiJkZ8MyZsrUGtAnAKOSsjWgmcw/lZwR2WTwf0cG7yk
oAP9m0ucKZWpVziU63FeuT6qebvB5NAwcehyFZuhRRxO3c1TGwIEQ7RcI5+NoB/vU2m2BQHDDjTX
ZumzMBAjeRzPxx4LOnZbfz20W/BzEPkIyxM0X9uhTept4B2oicqB5aLuV00huyI5v/Q6rT8eYoAN
h21ZXogN09ouMESsWM3xowDJvPm8NbMolVoDpJM0/vgWnCQMsEINAMTB4WK9CKHEsKDctuXnmA/P
K2iKZUB4DCvqtyZSEtUDwjEhdqgq1xmits1RQfTYxTbKTh6B9uOzNcXVbbsqjsh0pAyTU7h6y/vp
0zz6VxMAOB/ENUzgv5MAkXoxBMGVeF3lr156xJaB7J/DCjpxlT1uukeI1mZPJs3hqqUbv+QbEq1Z
F9XTPD7MLZH1Oqkv0Rjg/s6Xa9KlfUHXBvHbeDvHRL5SwauPRlIqgb7RiC86g6CjFJpbTyAFGusB
6DdevnJQUmUiv3Vq+ynbbK5y9dlbPwYSpKcownSgxp8qkHlgmXtMl2Is2Q6b9BJY4PC+NnnuGpXv
cZK9AqH40+j50UV69kkPbXclzfCl7bwFlWf+jdxbPECH/b2UXod7ng25+BqqxpzQkmKXPw+1Igs0
BYZePZ5C6E0UF63AsCC0vBDzYNVUWGhU1WMZ36GURqClIz2SGOF0QB8XVtnYowPsvb1Bpfzpzguw
AMxkIiP/tSEA0dWIqOw8Sn//cf5RurmSelteJPH42bN6OGQh7OGst6wCYIe6OXpzAkWYE/3NQgW9
4LMS0N034WXrYS84hykfY6+iqxuyKjBLfPDyIUZTgSZ/5gSaSaDGi4eJMBx75UPr9gtHGA/vY3RC
Jbg+qgE3ujeP/5uyM9uNG9m27RcRCDKCTdzH7JOZklKNO70QdrnMvu/59XcwC7h3l3ywjYMNCCrX
LolmkhEr1pxzrGPQOASFnfnXaDn1Q8vK1PZeeTDpdB6H0Ah3kRhtP5+KvfLy5EQvKcHtz0LYEFWl
JCBh1BTNzrAL+E/egCUkoFFZxfLNWQ2cU0UOPDGiaBv2LsEszwpw7h05Joybusnp1IESOMUzF0ey
vxd68Nug4C6EdDGpdGJ/zxSi8DwORN9SMmdIrC9Fnjb088LPdmTbfLQENuXq9ulK4nWqDX5iftpx
HmbPEnlzAt4RbLVdTwRhaHNtaLYbaL8u+65De8mjM/zLBXxwNbLQeO0Rd5wSN+C9mdIH9Vdkj5dq
Soc9Gv9wyhe8fXljbWenSPz8sxPRDQ+5S8TeKK2UU/6UDbSD2SIUKDldFIbh4sbr8p0ZVSe9CE4D
biFOURiQ+ijNG274aOfkHuV/rI7Z1BI1d2jbOIr+Dv13wBh1BIuoGou94bynIyJvixK8GS23eB7G
GvXe9qm81CELkmEvhnzc3q8+MUkojzUsrfJ71A3ju+7st5KVYykQopLgQc5D8SyWcNd7sBFkWhND
7szqm2eNAAd0Me6LjITRMIQUU9ZbV5n6HKouvkw94fpgXByf5/Qr0Sojpgt679xLnmtX1fWj7OKX
FvvGTi/w6TqOubq0om0UB/rzgAm9SRfODgEWo6EZjUtftsv23pHoJWs4erk4eMkybqxsbE4j+lcY
fkni1sFnlQA1UBMd76VaNsLV8WlQMvD1QOHH8kWPy4lei5BcqawhWYUBQWFH9tErrvoSdowu97ZZ
VdjE+WLH7kMmwu54L1oia3p2y9Y46MwNLxaPTmd6JIi8oMsPoUlKvuHAe0kqsm70BAhVaifFhwwy
T1tECtYvhWN8dkgLbLomCrcmPuvHstaHPmKp7jrzOTXxRrXyl2d08lS4w7sMG49uhuL0VLvLfuyI
CGdt6F5ok96CURX+lFb1tbUcZPqKjFrivAsjJBtSVgndgyl4bsf4C/s/tIBOv5KZydBLanenqChP
6QLzi65N9ubgNTO6ZNguSbG2j7R1xONOVEZyoY07yC/R0v2Vthy+qYpM30qccKeaHEBU2o97TZAm
93qPjInZso87+V41c006rSSiJ3K/xkt17oyY2PWEdXfGVkdytbQ/UQKdBrcF6DEMwX7JRPCQ9A39
GSv2+cly22tveWs9iv5EIxtodziNYBBvXZK/N9V4iDxhvdXqZ4v/e+eGrrgtSX3VY7zG0eL8kJay
3KqRLphcuk+OXQQH2VQ0O8xRXkyr/CQ8HmctQd21feBtANJ8zWqn3Uv7qyxThy11xB6F9Q9yDQ6r
fKZA0QOhR8RAX8A+SuhrSkvsnLJDjkSlvS4ay8SarMkyMZFMCn4F6cJxkK7b1cPvLVhKvxaV9RIm
9G7SosJzPrKx8BGtpv24vQ0Kf1xsX3k7zIcEl/0uCLr0EBVUtUsMAiTrCUwVkfcyhRqowiDCw5J6
1SGZiC0nSfTVwJB0dIc6JN6ekQJtpeEPGQCO+yqpOypMpwByMQV19Q10jQcnYxl393/LnokuKshK
quLqGGW6KxEft9XCeUKRW/Xk/NSTlrwmfXms7fkW4Oc7h0YETQz7YuLM4433MD7yqm+RxcRWeXb/
KYi+1zjDtpYZqHPg0TThTNTskLCqB2XP9Kk1tXxfRO3Gxdz0xS5/zlGYoLWVNMEDNbJG1NEl7PGd
J0k+XSZyFqVRe88c32jCIgEuzdzvnXxRDwXOxWwMEqziCTGGdR73bmry6zybKZINvimCLBQkddM+
jTnoOGH+snT2j6ydJlT4Ou3fgi5uXr3xC27em9PHSJssI7s59v4aso7ud4yFLWokOQ2n1heaOTdj
Xn6OfYGvnlx9R9LbVvW46RaLFqOZ/JpYqHZNLb8XlnhzQofwqdDpYTepkMyMNurtHM7htpvkk2rj
Q5dF4ogl7ymx+1dlDeeEw8d+6INmg/+RfpPxMwiJhkaGSQa35yhR25zJjfah42zLvYT/ZZwYOO76
U8vrEwnzwvkm5rbBoynvAaa8PbrjqQmGZzdNQAAUeN/mIf9pCjNEe9iuUopjLuPBLDwybTmESoPS
HPHd204Jmaw8HpAPjCynJ96TwzqUcVa9G1Vs8cpQuqh0m1TEzZ2xvgLxIn4ZOfrh/l0YGrAwRk2q
Z+rFTmZyOOHv+DqG3qcxpEtgS4AGDvZ5pH2+3L+7fzGWVvgAsU7F1ISPYZFHp6mLftZytQS2WR09
VsF4JpgzY1BZ/6xf/2xsBzJVin0CtTXZOmtacCxdsg2SCvzx/oUxCbCd8OP882cB9txD06GQuGpK
HkUIfIbSfzmTibqlYNse//+f378zRelQEzQOgJ2DiA3aKX3lJb7tlFcwoZzQSjLWY8wSW7vzWkOS
yMaBtkuGSRz4+e42HHpMnTSEydDKgR5LKnwmzLxbeHgxFZGsEAIemJGC+MAQjCGtbvampvgV8bzs
DQ+ahrCC8TWlNXnF4rYzhX5xnCUkQhQnJ4sVIejo99GLv+Xc2a3BIth62WNc0CGTgfM+cvLaVGX8
qRTVr2KMP8txjXKC+BG0JmsNcCSsaeV0szw2Mqb93qiLicF4l0tILmXnu2WOPD3+LIpvjjN8NxH/
+rAxT2N9tEzQYpn7JSOBHzdRe2hC56pnmsWc7ajaHMiEURG+tOioKTQ5zI11QqiV58zkFOfqTV86
+DQMPWwiO9qWqfheANTbRO+9+cNFL+IkpfwSita+qAWqzRDme52kj9IqvK0aHLEhimRgeYOKphPL
JL93UqqcnlRDzFc534B1+rPrwToxyc1FnvucORkSb9U8Yuo8cGzth2DTCHprKsiRo7VxDgIibv3a
iY7sHmQI5a3XBQOn0v4RnkY2RV+kXbn4VqgPEopGo1P08brs6kb8QDwM3wqgY2IuWpbdes+msaV1
bG+8lp8psvVU2J5SY842RfkjG2zwEbYsd8NSdDtjRc+5e64DJJiZEkKdb5P+kU7ErcISPMpcEhPT
pmNuR53StjmgWlEP5y75ZMJwFnoehxz5cxmDT9R5C6lw+1VX7i5e4p/wPR13fS8asaaVyc0pcrBL
TPKqzNLsGBHly6r0EaztM9ox0Z+OxK5Ip/rgNMHFki5vQcjhTHnzFvvNvK9r+81DJtJuR4sngiXj
RvbfOv2Z9i6qaRuuDT2ABvSO451dOqc8lPNOBsURblq3nce23Iu+8/l/v45DDZy2r6F3EhRti7bh
3KVeIyu2SCa1Yl8lAy1Q4gKT3XyxyvQ42VDV2DvgOYgTZfvBSldsapeeWeFpxkcHqyj4BDDQ7vOl
frEauz7kRLy9ACFJGu6zJua3i0O3ov9LJGIADMU58yeW6lvf0H1UQbGT5JP3wu4wXsV/u8rkg4x7
HMatd3CnZNfrNtx1gejYJJujZRdPLQ0e6UwOKj2swC4V74iS37ivcfUkJwz3kcNDVZK43osOgb43
9qjW7DElbZQK+3MWjlT1Bp9PgCVi38Pamqy0PRPaOXHmLFDZbEQYUhScXKzNUoyn0iizwzgnt9ZZ
z6QpKKyq1npHB40NxyoBRci2eXUsyuZ2OBSJ6vZDXKIbQkItWnIfS44xKWM7HMMGgR6mVTWxVYRu
fQ0biEo1kdEUmNpGZCDXoBbgqQOw1fb7xAMhbKTPpZeobWBny3Yx9N5lAvNm7g0iU0OBVlbQ39Km
fEQOXUPF0FtHp4o3oxY/OiBrgBQo7dMmQxDGCm5UP+eklEAQaNovZHG2efCp1NYpy+mlNCYZNgT3
197Eyt8c8lL9lYcZ6sr8HWfT95QVbePiid1EGGqytgH3G4j3eqblQwdjU0/ycz8CgHLf8t7sDktx
CCxvOrnEDcocqTZwaMSpGQCFCfxxrTfVaHfn2CGbtlDEE3dLj0P13mB52Y5d5HF72td5jIlqFjgp
yzz0bbKFIGKcNTVy5mD3JUnSH2YEnNlmMS6aea/jMToKT7/N06WW4OdYiYje1dPBm9SLoF0feTSX
FYF1Fadfy6WO9mEFAK8MP/e8dQnYyE2SThTq5fKe6/xvd2irY1VegsE7h1XzLXdwZi9yQGpYrmUj
aZ1GFs0Icu193tmHwRhuZptHHOOD+EHwWeRBAvtNoZtXIIHol/7EHfAelsN4djpAPov+OyCctK8z
4zA2oC3+uz1tnbbywZzmupL/mdrVTLhd5xP/JzO2LnPpJRmMIzKju3j2vlRO1cEIwHoVjaE8WhLM
WI+pmbU/2KfZBGfOeEg56O96l868Sh2oq7xhx5Dq6A8X9yF3ZXlEsWy47paDyddlzuu/L04FS+RG
aAl+0nry3KztL0fHRPEitadFTz8/0w9a9vHa0cows0dk/oA/OgizhkldNi4BR5TcJD+NE9WaX/5w
gStz9t/WPtd1XC5P4zS0hPhg7Rui0ulbHQa+4pgHZqChmiiiQwqq81hz4duoHaE5ByiOIoOgkIE4
smTJqI3/5nn8zWPMbXKFYEYxZmOP4ZL/vk2m6lsjxHqIXd1ApFjSbRk7uzK330uHojNbP8wqwkxS
Ztkf7I0fWMB8Qh4Zdz4Zj8FxmKU/uC3rULsV7mDHl6sk3SIXJjGoUnvUKziGvzHEihGHTOn9AUJs
rZ/9v2+9Z9qsnzy5guya9yGTZ3owTIsst5Gg4voJ25ffjcZOB6156kJIuWPOstVOb8Xi/QIW0+w8
dZvv1V4Oki4w4l/5lKVg9wf6b8Uk0eD7S5Y0w4Ntl99zhyIer8Of7KnyA6N5vWFSMDvEtaTikflo
T51zWj6aytiXfUN/xVj8cXUQlIgOwOTUcJOABLFmnDDoKbDC28BasisGXMhC9TAfcCUmowU8LEVz
N6BJNH07n1Krea66qrv0otr35EJgTRhHdGNM5MtPUqv9cWwTBAekiU2O4eJaWRFeOdchKNcmuCcS
WHNp/kDhbb79b59Oj3A2T4lwXdIp4sMHVRaqFtxpx+/pG29aXuCNkPW+HvqvraQSjBsawKabfGmc
VBz+++/+fXXjd8Mn0JxJGMsiPrwZWWCNuN9bxzeFsy+I2x0wafb7yg127to2/e+/7fflyiONuk5+
dTTzET6upU4nrRq3pOPHlvH3WFaf8Hhv7t391Mx/TVXwJyj2urx8eAdsRjKKdcA884A+vgNpndd0
PkrbT4MA5omRbCmJj2arClDta7NjlQjikrZ/aLxUVVNg85LstqVHE3CVR+vGVWcAHy9302hewRUo
JKcqMO1GaatDyoK1dKH9RHrVp4bWf1g+rN8XUM+xWb64YUry3YcPqIiHYB4zR/lRYrhbehYwB9rm
ZgKN8SdXE+4xja8SIczRXC6GKlLvOUCXarUjjh4OkaoA4UAkK1OzRs5wHjyj+myRUH9bik+BXS//
ZLP/mv7P/xzp+H2x9bSlkXa57ez3H++5tsZYLJVt+bQaaPDbqB22R9IXB+DZDEpzV6xBB1rhYS6Y
Bvvf1nnzf1jzeJJdR9KAdtVvwzdcmrf87tzypzU9UBfLDMIB587QpBe4B9CpmmF+MDsPynfSoXWt
ntpmEtMGj9/wh6fdXF/cD08fARnlkctm6IUt16v9j3Eng4gLGWnH9DOnZr1a3UPL6vm58fxFx2Ul
8rm8cNSHhmuUf3iz3d9fbU1KZ51L5iLY/L6soHV5gjSzXwnxjZ5ghXNEzl9t75hL4A4xErS0AbDk
wSrhiATgCrR0ImvOuxtbJ8A15o/GdE9LX9qAEHw69xA/mmrXLLgZQicZDjHC5dOkzNsSUWJUgfJD
DYUsHeoBDslCSBaYXmfDYukiJLcKT+1jGId7SZ+FBKFrH/KazHM7O/AQykzvEpW/DLI79bUuLogS
q/BnzxbASFawk6pwzZpzGG2dCGZH1lKm68ZkLzOL90SEL9bitYdEIxSOZnAKu63Hg7KL3XC6honl
HMeprsB4GldTDvM70JUTILDtaOTpS2NQuFHUXtthXNDFNGJny4kqIWu9Ud7gXQs3e+3C9Na3kcnp
rDD/8Lj8Dxu2FgShLM22xwHC+lArFTGnx9kImPIwKu+yAGrEafAjiVrveegICYbYMNIZz0BicpBp
7Y7hGAXgpMA+i6VBXEaoCuGcdlafkYoc6RPgZUQsqUB+g0Syl8LYkFCw/nDh9u9vvBYuqyzlMVPX
gBH8+zkPswHbCjUgoFxsogzjOS7G/KsPQ/tHnjfvnjH7WWa7D+mywI+PMjTpor91GuYQpwfzDQtN
Tv3FmhWLa5DFW7rPEvdgQ6Y5YzpMGkK5cpLPIWrVfkDlO6qgIXJUoTW0yFqm/iqTEXu9aeTqIjOU
fAebuk/m83avrDrO/df8hlmBhVFP1j6zoGsFaMsXlcvnyUALyYAgBpied1MWoxSyZJ5qOnjNOOuD
8e7JakXLx3KHD4u/H9W95A4/MW8nJ/betKeyw+dlW+O3Pyxpv8d1NDMdSMexoPISWx+qA1G30TJ4
bGGZd9I0ex5bt6v32NnIF+kMgmmXzzTikATTUpV+VrtApyNMEamuwmOT/mF1N3/bUpkhta6vRIhY
29TH66njFuGymYmIhvZ4dqGPe667n0rRPMLfwvb/nHZFuXUrfI+TqA7RglO9cBHe4qhsr30Ms/UP
t2hdR/+1znJJpJokNAsGL/220nmLhSeb5iHkklhiMwWNRb8iGNEb0sikPWNhr2OW4PxAv38+O3D3
ckhKF2lC0PrDtfxW76/XgtfYFHItXu0Pa35OOqdqAzH79wkN1AjFue3qY4wMuBl7PrTAAiYeonvu
Oscwd27PtRlj9RSmWQF+M7+h6wf8N73a1Zx2OUzGwOWn5f0PF/r77uRQUKyHEsJNHBA+Hs0yGcWT
U7mjbzSW3pCdFOc8FFfcsZpzWuqdaMCOLDFt8BQE+mToY13yaus4j65G/CIXQiija3+KwqY5E40H
u9vANsjm8SE6TBh9X6p6ymHvWY9k2atXVoj8gmJJ4Gis9lbPMlymDP2ZVdrsoXJ9C4rub7Fg/4Qj
FsA5YwwIVtwCylOBIdxOFM3F1Vgd1eAcB8/GWei0R5Ljf6vWtc92DSOvmZkj1Vl1C4Y9LC9g+rkA
Be+v99xj32ari8wtTjQLJPYgRx8WuKm7PlnmJ97pgq7k6NMbDbA3QqsumcJxmSSy8P1L1c3dYZhL
dbwfQEoEPdyvsrsupCVJhxTO0zJjQYDo2rvWJ3OmnE/S8FNuVd8AgaHcx9neUJ15JsH5qxH4QQa5
eFt6Lw9hBPfD6Xv9dF9EE5qGF+ENr3PdfxPlQjYCojxOq2tsGi+tRYQ7nPBSuCp8CKsvCP4JmQOt
faeZT/eTdBw0v6YCB3uiB+4GO8G2WEITbEfMHpcHp1bZ0x9qjt8fftvkpE/eWNtS/HbYjZmOUuHm
av04JToO5/xeQ1cjMxkkJKUaAWGc//dvv82wT0e5CpHClR/rzS6EFjJMUeODROsORqkesn7Ql8Qo
snMyOPFu8STEO0ZQra6snDDPP34Fu3c8pnj/t/rT+nDAUZTprmexExIGs8Vv71RB9MOsG1shTRtv
NYCOKy8RW7BNwxbb75H4hjo7UfBgqB7oGHmNxeVJBL2kPydg76JmRCrz4EvHxQ8KERrHlrGtMDpO
Rk7ttGJOluhZIv8BjotXml1zsKG/ltNk/Wml98zf/jqs8dJxJH8XS3JGXfem/yhgVYZSqTBt+9FU
xzvPYAbHktvCz9uEvvb9n4ksmv79uxQUblvN8Xl0g8VPOpLQm/u3XoDlaZN5eXaYpfF5mtLFv3+J
qeKxuE8Uno29u/+RbZQ0D2ldgNHqFt+aUgQFaA8SIxwiCBi6NCVA8dTP56aGdjcnjvRjOzHgSVfT
//tW4EwxQhrPJMeln0TevLed9leuZ8OPy2Vif28hBeZtwGyLaaXKBwO2pUzmJ2Wnp8So0LUTFfgZ
du3AA2eUTx4cx/XbmbAQgoRfrF/u3+k25kApCsFX0skUq1I8F3ZHWKZJXrtAkZYO6vDEWTQ7TY46
Wh60akhnrzWwcItVDMdc/ZZ3OUZjcJFIVsvRjT5FeWgf3Zo4G1oCfnHDgQvSRG/3ZOY/8Sv8gkTu
4LXYE3mgfqXgVZmqb0b83ezgqsq8flxURAHexNNBEtMCY1sCug/SbDvhJbEQN14SczDfiohJf3hZ
9lOQIhVkCKzmrJoLALX4mLFKwzJmnIHLfB16z8GhUubhXp7NY3VTSQgXN0y9Q6a66NQRFLtfJRr4
Q4H2fu5jhs4It7Bfu9SKdwzHyQ4cX1DmsQgxfM7oroYs+2uC+YnDRYXlHr4tDB16TV0x3IKgFm9J
KPQxxDvcKB28kvnfpjXvkDBqyb7UVsYOuOLq9lMPYRFmT3WCYbZMcWA5IxP17nEdti2wJiPSldEM
mCm6gnj7TFyetNaJZxDoZhFhXpVGcYymhvNCy3Fa22EJivQvsrOnTo7m26igOKZ1aJABpSU/l3Z+
xeWyup3sq53iPAvJURw7TK6MrUxM4Jecn3QNz2gF8GAYA5GEu+ZY5uQhU8hNnRcb6D/hZ3pET0St
aEOZ6uRlkXm2cnUKOezjUV+sfRc0/gzZFekjLWrza5Hbn8GIfvXaFY7bR+RKScWfrb45GAAc4fiY
RPkgwTmCiH8VrdjwwfqCcZbauciA7sJgPIF3GvmlSd9MNy5z0znE4//pUIoU26HXvJQ1LnWCZC/3
YOq82nKnWr9Z+LsQYehl2pR+12Lqn0pzYX6LkcDeH7FXDVn8BSdsfRw8HqN7ujjAYXtTAwqTETsx
/PHvIlyco27N7DhG+PtmkVnbIolKYq0c10kZ8Lwu1vOCM+ZtxCO+SeMswpzEP8IVeSDIY7LaCsDG
Pd0Ftx8xtURyusUNVb8ckvaQx15yamtx1bZRnORA7jkBBnSaCPzt4ZdEpLAD+YJfgF+/NK+zBZ9T
2GKfGIyKUA4Mn4SdlyksSJ6A9WaneoXMEG6rpu4RT1S2lQsKawGe+jQQvd0xGyATRE4xEGQnFQLZ
UmO4br1ziNlWYIFsoivNkgg4JatQC/aT/lJvHBqZAi8DhrAbELAeHMiUo+dSP8HXe+BRAPdcShx6
JAsu43FO/65SrKJ4+6qriOPVmULgJMNYeQV2y0mlu9LqzfY0IPW2dhN58EoAPRlTls7ewIyu1Anr
N+rabekV6pmKiciKbh8Ybm4+AjlKyES8ENzJGR/Vs8aATM12Q6dpqKhpvPD3j3ynAKImvOmW2MV8
w0EV8QQsm2F064OtIu9mhK35VPEy1RxntyFmTD8mB782cEd/qI1rwuScIEQk68XXsproyRXjWwru
lJ1ynnddFT5hIPZe0/QvNgYU1lZ6fpdz6uEkyXAlYpuYeRVMpwd7CAaMUDc9me0bbXnzIOoZXG5U
ZP6UhZd88uc0domWdN8zxnUxwEoyraFi2mmDLelSlt5LKyabW/o96kMGzIGySzUmuBnz+yFG1oaX
a4YbuxnyT3n6qW/ldiJtdYlxkzNUrfJRGZOLYbPFNZrpOlFR4Wt0FWVlxZLyYqThoWISrGuW+qns
mCIyNaI5BmnyrApafQwAw8tdQWJlLlmN6WYZz/DQQd3P+Se2fBYqPKrcbUGjT7c9gST8bVtqYnhc
0TSAPJuSY9g7myksx7uamlS4iJTXXioyuPGm10ejrnibhf2oE/krDZ3dLBmWgy+AlLQ92fsY11QR
ondjnC0vzKZbyjrYOYV6D+A4b6AhWIfOs6mbs/QJ1z0fQ1JB/IT0gAI8kvwyjmFGUIC02PKIJEmj
TSwMziRNfIiILe9JxeTHYKnJSmiT2QriweqFfOTYglcNPs3T2EiS/Nha8SZZcu/Rsz9OXbMrXQvU
XW73+9IuowPWLXHkvp6GLpuZ7JdOZ1vWZM7XH40oHG/NldaCdcfj5ZheR1ahvcsS6rEGvdZWmGxl
2E+YJ27KlvZrzVKZu21xW+ayOI5Dx5yuhvkazQDtK4Lduq0DwSSMqU72tmuTpZzbNTISX4Fu48pb
puS70J+d9FHFvfvNgbfR2nVGXotZUck0DhCbm+3d+1umDL+YI/t77jq4CpMsOmuj29eBoR7yQs37
ZmhuHCl/WnF98ga9nE2xU5RSHIymn9g5SB/m7bPrQhkWpWmfVO8+Zmn4aNHjfrLa+dusKsaKhtnV
aoU+WU0utovEahuu7GdGI5pHSrR9Hy/OqSU8wQgIAQBeceqIVLx1ZtoMXTtEnJqdMwRWc1fW6vUu
y/SdTM+O0QA5Top3CSab9Kdz7Yr6olaz9RTi22H4TJmo5mylDBrtgpCg9cDQCq1hU0l+i5lXTKwt
ymMcRubVHpzL4mU/6y7RjwG2IEmDB1RZc6snQMJZGMywXpfej01mbCyXYtbVI/4yLMWqMs4oz0Be
RKP3sLZFDKSBVhAEgTl5KbUXPdjEJ8zZ9K51A6lykfauCcbv92R5F+MxqhlJ3SzttfYYaGFrCDIa
jt9dDOkqCPAgk3d1bZq7CWvrforpEZU0ovfo+XhaAVwzQjJi4p75XNEdSfq/hH2oMSOoJmCKBJ6S
TRQwHMEWBO5VQfTeqYi+j2uEkYQoOeFGItRFP7AWT6eqkzccrQy/ThqIzU4f+Bzy8MkTjd6aTOK8
BsQzj7Flf48DKR/spV2DSsnZEtnXYILRhx4K2zwnvOCS9YlF0V0A7L1q6HypSgzI+zC6HNBmD7Dd
XwvZikuvwh0i6gwGVxU0ixkoSuyXgZDlC729t3y2xCVb8KuMAWTCGKp+Rmx1P7syesROchgX4s0A
Shj71ncET8YhZlyKzbTajtWXtmDOgdm+OUb8mWW88QHlMQmPzVhibz1LL2IBYXBmv9j6idaJE2Og
jFEEMVgi+9Xt8E73r3p2nu+AkzB1p9u9DsU0fci0jK7U+5JlHEu3Ua/DCnjzd0azMJnPDfEU9jyc
TE5QquvPmDzaXSi94dnQjPsl1/wASRw0d8ikt8pm9lYRuU+JUM3RyDNCMwvGO5gFGFXa+Ic7pMt5
GnsSqzp/acyUDS03XkWoqiNwa81yn2A+sUfC4HFw1lNdvRTrnB/TcNadM2Q8L79rGtIvg2xf63z6
7Jhj8EK3CD9UlVpPAyFr2kMAZuakxcyXevmJSYkr4UgTzRuWS9yK5cnqAQ80+Wi8zzJ7IonUO4b7
C2Q+f9tGfOc8zFhSq7vGIMaTGmR81aXmuUkZpi0Uz0a2hqpIgLUVyaPBYe6jJB96cmrvB3QAi+TY
pe5QyZZgzv20XOeE21oS3IDu9I8JuAVOgHkUOZVw0cap59GH4/OpZvxHpKviGTd2eY4jb0IK6J89
mbvfR14wvRAL6rO2YMifEi+Vg+eG1eQch8zAm6Y+IaAerHsGR60pj/xEfXUY9MBosBZLctVW5q7D
sua3VR2fo3y+hfVSHpRagq9OhNtmYn5MmQy3cFC8c0krH92FXbnB+j3HkXULpHrS9kQGZJTZdSZL
rWPmM3mSjCP2voe+VpdqnJtnu63a52HAETlUi9qu54f7czviCd+ODQyXtsf527tyepnGxnxMeqk/
s/vovT3jhyfoc5grgAQD/thd4zKdR4/zeTE453HC/qz0qC5GLghYCqs48sl8mZrCRqNjtQ0Ssa00
7tCCiQ3PK1KmajDHz+mkADTJ6TXvgBaM6XByMoLdtA2918z7Fiw2ABRTv47gV/7hivBaN9t2idnW
V7mgt4g98bQRXiwDZEQmAkWtqvZJATSbxhmeq2I656Jjn2wUiJphmMABDPuypx7IagngIkuXo85G
6AZZqa5sNTN8CAsDUlX8opWhGVKdwhltcmZfWNN8FiapiGCy5SHBpPcgS3nAzJNecsSmc+d2VwsE
uD8hsnh2c+PHYf5NZizMaVodO41Vg0kjxrGZ5+5YBuK1QAO4zDSk7+2tpY3+KhjqstUkXzd5HyRX
ItYszZbzhgT/NhbzY2OQ6lJUcHPRJiQemblotFFzKhuyniZjXwVj4FeWUZvYjIwhg1O3WbsP1lQT
Uf32qaqH9liEmpyV6V1YSCBGxkyKtGh+7eK+/W51vQRJNiyoCTh3GI25rmHFbHwS2JdDm5OBM4td
5lmPiGXTt8wmgjIf8ixzKG2nvROM2NvDquC8VbSPY9elvtkFft5l5cUDMB52tXHMwolEh0IFKyV6
2B2R1OGf3WPbgveb6m1MC+oRJs6hsNvmWSYUkkw5+DFHeqbUxpflxcMGvjrZTwvdxYmnbAcgpbsM
YSf9PLZpmJV271MOx1c7XwGT4cNUR+OBEABjNZBKsICDOXEQWe2Ie1jgotrStyBuNo3n3m2YZB5M
jyGGy9NkWb/cZrYfcuFdZ49cRKvIpMDKH08RtsydMOS7wnG8dzhRcGgamKzD/Tu5zefRY2mwJNt6
P44vdxAUtZHgxdf/l7szaZJTybLwXymrPc/AAQcWvYkgiCnnTKVSucFSE/PgzPDr+yNSr6RWva5n
vW2TGRZDKogBHPd7z/kOsRfuO2YCqblxE0JiHVTcXGt2/6RQLW7bril2tStDFuxJvxsiI7+mhByO
1XQ12tPJZQ1xqkGA9Sjrdih+M6hasjk7qbg1Rrd9YH3O4bkaZIvkBoTpyc086xZf7rnqCaMHlBXd
Ub/3h9Qj1jGKdL9zVoa1FqurRtUE5TXq1qj7+SP5djBfalDPt4Q7gXyCAjMs7Y3T2+doiPnlwUME
oV29jg1/eLEe2iNRzlNf3mZYhXwjQn2pcFVsMmCdqjefBmzI2IxmYCfW1klDMGEwiKD2Np8LLcaD
lgt1PbLPozfaz1rlvTJX2SjLJQEG1CgemNHd502JgSZPrxVc08sqsynn90JpXkvzWBKY1Bq0Xheb
a5e+Vi29Ib9RImbC2+ePofnNAMaFPVzNTKvsg64q8dEN36Aofo4mPDOWM4a7WIBZzQ2W/ZMw3R02
S8MPAXoHONsOEe6YbAHXaw2wY2KPqPsy/Wr1TOQcCgMAYJVNDAuOIATTuNXEU2ZSEjOMXn5dtrJ8
1RYzuq5iUiUL13jycrlpI/nJHOzhViT5sdGd/Jyq4iFqWHhZpgX3JZzux9nSUGBpYGczwN1tUrvH
pBPnto/mXTua9ttgJASVzvaRBCXzlrXoFYd8JdvpSJ9K+Br56JvLDK5idDUSuhcJqmM+koegDQij
Q9RwiF9wv+jO99igHoUrc2V9IwsYZ87VFsVq7LB+rUaGHa81X1qO9U0czd3RXIYJZ5VW7jx93jFM
JEHSjWcx0wIdDGLQaGsybiIgA/40+WmIWY8CZISNwiI2xKbyHs4cm0OPzrissLNkFCuL9NGTq72y
RTiI2nfvKkvz0b/VQNJDslsTotucML3GNTYCp15K0DtYhJZl+ubIFUutp6TlFVO8egXXAb39WqcJ
ESfrq3Lmfia/LFY4frybUfTjiWAmgj3NePAv+C6oArCTJmT7kSAhdhQUay+iSRrF5L1RvNxkUNdz
O5r2lkP2Wsiyzi3rdm+NTLu9nOUUlyA5oOctMZZvuiHbiagqT0OXvfWdTK6ZyhPAJImQcpk3kc3Q
3Y+dZx7N1uGSMpP2TdGUSt76mN7MhBQbkU90wRBE4/BptJouGEnu2WaZpPbpkCZG5hcLvWm1qHRr
vETc6oSocsXvO0gSFcE8DastZeIL45jEhgrUbsqL8UW24phYuJ4d/QYTrW5P9bGcaJkRxKsBXdkC
N53ukHg6G6ehU6o3u6kX5jFkkO1d2Z4XXb9fXHLTyc8y/b7RcGyPI+cOC1F3XezkXfi5GaEmuE3P
0ayAbLh2W4G2HtOTBfpru7hyn6/NRB1vHsso4vdEpfb0T8xjjT2I2LIS/dOCscoI1SvPYX4R/a5L
EuOqHRVJ9pM8ajMGcGrpd96put1CbJFUi2qqUzhdjmmmtz7p4K4vZPtY56J9IH/NOhKnRClRK+6a
GznaFsz26Kpxqy+6m7u7erAIyEScQKHC7QMqvsaT4lJ1LOl6VE11l9uw3MYEN1/IBQGD+RFJ8/xA
2MxBZjOZslqRXKcPuXLts+xzw2f4uHPkDC5gVNFWpAzRSzzLK2aiw3xLDdk3GxgeKbTTezSrNOmU
hKotx5azMZtvTVxuGIfrfIMP0rzXXAZbS7TuIQQys617HI2slW1aEeuRq6DCYPXt98BPAXTZZUQj
vLWILG9hNBDwtTLUnSAzeq5rmqBcTXjTp3H+6sa4s7Q6ZIkppvxGb4o3IPKvvU3RZM6f2kKID2JY
cJuifwTrUZ+FPXxlzR/7mKYKehZLfMvVyrekKK9aQCUBWeyCjDL84sgoHxrb3i0MnI8Vg9Ecuyeb
SVMQT9bnWs3JM3qDF9eod2B+m2829c4o++CWrnnV93p8bTEgG2jKSOKmfeBSbjmQLPRtTKoYawNx
cai4recw/MSK6KmgYvRQRZnpJzG5uX2u08lI5mCJYwymY5IdmNBfjSXldI3Uq8em1jl9utnG462I
xAtHG+QdNalYRu09Hq9nwRTo2qyvNJHoe6MEjHua46ynG6SeM5vAAWJd1Cd3tSKEYz3dKlXp96NR
vuCnq+/mqv1e9tDIoInn+2zUnI/LGmzFuKTdVDPej2xcrECw9Dq0vZcygdLam2i666EgVXsnD33T
SREFU2LbQiBhrJIrqMBeSeEN6ulTmCwUAOFWL1hk8PMgkz2i5KTQ5RGCFMNBH9PpY1hpE0mfeXsV
GuPZXEsjch4GZtss5oqqmW/Q0c03gqHM16aJqm4/f8j6yLobZl54Y/HWlBqZ7eYdTeheDY8xls2D
HAh8vdyd67B/1L2jJXP9Nq/ifeVUxocoHneO0ItPDd2VfQ6mImgqo/vgqOLIxN8fJG73zS7Eq8zx
CKEGVKT2ZtTzpxH+x3PsYQMn6WM3FL6ddxlZqsjIvMI+Oh30KVbxruzOVdwDH2bfOEBIe6QlneJ3
AF/Xy93+gX/fvt0NG8Kft2Rfb7le79Ba7uGFnO0bcec+5R/lV6rBgljlcTMSqUD+J3Xh1O+YQSQ+
Cc1YdHYeozB0gPkA3ri5Gt3bZHxEx17DKibgFLqN5e92N7ubTzc4yzZvBEBtw820m3YisE/qmNwl
d8Oz+2J+B3vDrLeWgAUp52zxiHI3fVDdrrdpfewIq3Q/T7SrDvoxP8934514IpMc0To+EzxRDuyn
LYXrsPVxgmld0I97avm4V1GC4CDRb+K5IJqsjp/ivg5agGi4pWhU9rVbEw1XDGTB9hZWfBITUnPW
ju5Y3mC7q27cPv40VsXEiSp39K3NzxkTgQ3TWQ00aOYcorK6yrNhfKtqYAD9pFXXM5K7u37Un1eG
fzsO+UdupCiTiAAviyT/SCV5azdIEDKbxEmhLOujOUgqZinTzbQ8mxg+St7E48dmR4AyHNbgrht9
HJmnuwxwVfh459zjq1T1KH0byv3pslFWrU4K3Of7XSdOqSPWuH5SkTYnB2rbKVRtc7rcvdzKyCHc
90VxZdBOO9H5utLiq4LKbaAEiV5eLSv65dz67W5Dd+Sw2IOfumZ5qgoHkkccKbYG/bJgyt2HyzNL
KO1tYjdUiA349GFqXjk0CIPLkyGpKyc1RNVpfQfjKLRfHq9L8s0sPDjlaBSny+aSxhQm5DL9fOxy
C6zNOuxzzc5xLRvrPtuS63W4rAGgl7duJzXrSnq6hDLV2HB6AljbqNrPXd60Z70W/b4C77bY9o9X
b9ukfN/Pb4+lCoCT0eTNlj7ph6VUcdA4AiNTGyedzwUNIhShISdWPuWpxdaZl+myR8coGHpEjEOI
RrXI9V83l8cip8kp6VVnbf3WLxv6sdROE4+Ags0kJ3A3GhIJU2fUH+wEylbTEYC97mikvf+uHfz/
GuRkmrrAsPAvTci/AfmfvpXlt7b9hlD9W0m9eD5+/a9//vhffxL5AejbFOMtF7EnL/YjxwkaPzoL
OPgCHYbpsv3nP/4McpJ/SBcBvovaDmEZro5//uPPICfrDySXiMNB/druKoP7P9H46ej9Ty3dCgZH
kexZmGUkobq/S/SduTE1HEXlMTYcJvnrGXs5bUfL7CB9YvOyG7zPoqaFgOlsi6gH2cf64OWZy0Yr
ZjrrnTH+eHDS4vaXpy9PXB4rKaZzGcvpOBAAdTl92vVU1aMoRky5nk7vN12T7gEI6X0pQ3nIrXBz
OSed9Xz/eZ72NImzTd9TSUERcHs5/4221WDRrCPIGFbegjmQm5cBgfo3GeGGWYtNZWtNICkOnOJR
OyoCEbdiisjJc7NnOy/XEMh6YoZIVWU5g0veTUXT45lwctJ+Qww8kyAWnSb82VBEOxcti+CEqJwU
Y1CQxdGbMRFpPhPC3hgsp7rM+aLdmpb+CQZjfDMLfNwxlfOMuuUhRo26LXqrDeo6v+304W604myH
rq7azka4rhkaikwNtIYItNwAUhaZyV4XUXKwrQZc0ZScO+yv3tiHUCHjl7oxz/MU4ZknjAGe1nLt
RHly1sz+fsppGFhQ9az9BEqS+dKHLB7ioKAm1o8Todwjk6jCglXAjHTsFkpTWGgTevNFCdvFKIr7
uU2ybeuw3iGjnDWm9+hGxhCki0CfZLgvJYpjvBXTzmZopq/vXc1MXzZG4QIRmKt0l7QAL6reA1JK
fZMQopWov08rffmgxQ9jl37K4ROUayHOIiJ0bbxhBRqMwFv60Xc8a5vGq32TbMdN74xXIrIfC07A
g55QxXST2yzsrcBh3b2JGD5zIyevihTYDY2Ca6utp4NlGd8xy0M1pOd4Unl9ZzK9vIfFYQ+Ns5uR
p4DgQQuCDjpwixGY2SyQtVJ62Nba8kB5ogliCJXa7ALbyL1z1DlMQxrgDr05fVrtFlu8JkYwwWaE
ICs/j+uryPk6S6eXMlTdoU4G7MTu8pqEIgnAwMCC4QxaHonPLch5noAK1riBINqCDwNiAi/8S0Qd
cTOYDn0xh8MmTFlXJqXYz0WzhzySbzuBt8fK9s2qltH08YHWGIY7BWJqVGsdnRoHffRgoh/qS/Bo
h2igy9pJUjcAftnNeFzkiMJBTleJ5gL7u/cAcNru4JcuM1nZ2I8iGT7nPZzieanuuw63rEFkqgaB
HVWzHjBlIRkROqeR6TsjrBUVBsFsLmkfymbsCbbANE0jCJmcje+z5UTsDuAlQYWymkNabG9ZhxEQ
EmVPjY7qIdGMMwlozGi+JoKSZpEV9kFW+pXREZDUWnq8mZJhhllefeboIFurHwHvJxKEN6Z1v6Ti
uIGKLUx83RzFfpI0L4PdR2cr31+uiXQkibwuYQ9Qpuk7UMEGSohNVU2sqldpi0DTJdxsh69wnyze
IafKoFVts4cP7wUcQPdM7jdUil7gUKAQt2hiz+sbU2VlbXsSjNDxkQhWWE+FAWbJIWSVRHJyckZV
vMoWf3GJNXfjYZzdmAFLIdP5xsqwO0gKofwc+MAtSI5+k7Ufcw6zg2MOLQWHhRGKqDyt1M+wscAv
FCDwvWssKvw8VPaGDtadjYlIr+p97LF6pCif7r1mBCc/Gl/VfIyK5iWLentr1GZ6YADZ5xanRoxX
S8XlLenay6ZSBVNNFiZUrTo/1K91tPfw0Rr7rtetr6t8qaLr2ifT3TQk3c2M+2g7NE2EE/4xXLNi
keyCh52T6bAQI9twjOn9LIMlp94fC/JO5ySa9wPT7oUQMXCZnj8O+heRca/Qo7dI2zYJ9MApS/yw
KbfICwc/jB9mQsT2Is5vaa4Cv5GIzSCdRm3N0Yj/hdGD9rAln0lz4zxIkNtNUURPwS3FmhuPLakv
AFc4UeCUTgVCR+EzFu6W4miySdRIUgj1/HJ0Njalu90wut8syMHBQJv8QCsaNRA6vCF7zWV5ZHG/
Kd2meLGt71qhOmzpkBi7PDmGVQKLsv7uVqXAnQa1oTH6QzTmTxOO582kNc2+zIacyV4s7zCCbNOS
2kqmhcdlha/0X2sVLZRrzGdSuimqZaR1AT0p/aqkG81RPQSYAKLaMqBTzkfHYbIcbxst7LdYDSjY
2JQBhauNx3Luqk1hFMPVkn5e1h53Znb2OQQRJsUrPa9Xs0nJbaSAgSTdJC0hIxfGS8vPkze+TXNQ
F2segTbdFkONL0LHjhyr9mx6t6Bh1y5Llh8dEbIYpT0ObZurDNoWQvz25JNAeu5KpEjmkh+0fA5Z
6sbAmKDJeREoL5SY7oZAnU0IemRXUAEHfil7OuDNCXxqa3BKmhN4vSZO7+eJ0kz73BRDFGjMQbD6
dgNLy3kPa3M6YXZDumR7B/M9+gb7l9kAGGepVWXxkyq4Fi0CoHCuF/ga4JNAsvtuI+TZFbQHATbP
DtnQvTi2HwcLvBpesrpnTuzO814u+UcSjuiHqh6/urPOX2iAeRJ1jt2Q4BZjNSu5qETtfDtnyxNl
hC7IZEoxmZX+YiiFvcq0HiIjQXC22HgXljPj9E0CQSFAzPLcsFTaz7q8QY81tPm011r9NkmbeNsN
5LuZFecEmIoV5iYfNM0+wKFba1Po5pm+nKoZUyey8kTON6sQkzPnhQrcfFJ1PeEUiU8e85n3TcZE
ImtTlyrCQ20DVbQy5dvxyPRhIK9RYeUgRx6NohqrI6mA+qlaN5C5X8Gyp77uuteh0Tk7pVMoW7L8
Pq7pg7ix9zrEBd2YDLFlZJt7BFsTY52l3A0hoU86NUgEEvMntO8pyHjP1wjQRVqqF2IXueVbnaT9
qbeYfQ0ZkTwbTAIPOgi+gCwNagcyIszTPiDeQFldKULwvlK8UTubVCLWOEZCIqPrbphPHEZN+8yY
T7Supm6jbrCDCGDiSWoW9qHRi7eZtLhmeVQKG+UizJnxiuXgj0Qy71O7vS+R7dA6y494jHWb0qS+
jt9kxNebZl3OipIIVJbCD6ZH4ilMRBZYxTB0mzBxTH80mVpn5oNM7cgnF44g0XVlTWZRdCzZZ4ue
mH7fqqLWOPP20h5vE8qrjpkbeJ+ZxNKtfTKBP9JdSq5HL5lOjikI2GhT4ttiOxgnyoNmNZ5meGho
eTsFWTgXB9r3xJ+wgLegFwWCZXQJV/5I4s8cPxONnvh6P1Tby9uRHhmWGYEFjlckQT6EJN0rcvnQ
CJ9SShGlFOJUzjFMAc1gTuiJPNC6+im9LCdnZtIB1YrrxcvIg+/FyLgH22VdbUd1HG90uGcA1o1v
2IKJuClkfFSyRKGoVtCcEbLW9tZY60H5etI65AH2WN8Q9ZxirMSnInyFwPghXZgst1ZB9V494wV+
KDoqB2OsP2O0w2AZEVgnKpavlPX6uS/gwVrdIcXnvAxdHHSNfCGMiV4i0aZ+7EFJa/JoOVUQrgjZ
LF4LZBP7JS+p9fXtyWEe1SHaBf35Sj2uSF2KoowXsV7dwHnW9pWAhqzMDxMcwExlT4nSxHaozeGE
SBDsSSrfvARl5LIm43ouvzwxLcpPRkypFaeTEeXPCz5K3jisksJ7YR4YB55Ir6AUJ7Dn9CAXw7ch
C7XdQr0jApQ76/H3bsrPBOaaGD6falwKR3q488laFxEWkbixJJcrd2uUABCdmY2iqCWgBaB6+WRb
fbQrdeZgeg2bp5yyexIQ1N4uhh0OX3XQgBifwrxqt0z66i2I0flYeA+kEhA0uG7G6EuOSOq4EH8R
CFU+m6AYCKxf0G7FIGUT1N1bLYqbratsXDss3KwxNgMnrz8xo6B7XDDYOBZyagtQbI3rsikW8AhT
+UEx2AbS9OMaEjUwg0cg9Pm+6p3hrLnkyy4ujpr+4NBiOLVJ98bs4TlXVcJp1Z7h+JNtlloByFgd
SugJ76W+muOUDyIRzyJtEYML2aG1+2lHrhCahyIXJy2rnKNTfUw0Oe1yxvL3k9oai3uhBB4SelCb
dD0KRaOpk7RW/k/ukP8RVQbt8VcnVRzudQEzRtcakKT5FXUbhg6pIYD0SFuNipU156YIZjq+orAT
TPjAwB0aJF5FD9mWldV1Eo4QPu8KMrwhu/ByEJOeqjmSQZeSoNoXizx2yzrlS/VTKNMiWKOHI1AY
tBTRwk0zB4mtENgt6UmVVG8T9t3XFvJNlGIRoOVN1XrPCnMvUejkRV0O8zkmvIOBJ9t58pOTiNcY
Idp2mOsrwFZnaZr9zmyWcx6RlTva6NtrEBLpstinRmdK7dhwnuvxSmX5cIyt16L0oEFVxeAr9zuh
KtrpstH1mBkYhon7sVg4Rte1KzrpH5u87p8plU/BqNk/HlIS5wldxHp32YTSaTZlDq8B6+Rlkr5D
2XjPhRTU9BqUblLKpFir3mxQoYQZJAAdNArtXJawT5UYlRNp9ScEUKi7M1kdRkoSkoYVZXu4gbmm
hqD7mDAYnUJoqifY4fb7LbD28AMUozXXoZIqawvMpkQBWUL8YU5CUEsXjT2Cc2vX0bY7KXwZXokp
QJfECiww9J3VsTWsz/3cXB7LUyL1Io3MUm/9EyA04YlQrYfSkOiE5yo7mcm9sIqZPYbzF4uyy3bu
XfuUEuYF20B6N0qLon0sda7MHjSHToliUzZdd7IasgysrHoZjazj2kCLYYTktaXD8y3CxG0CbqRW
UGQuYBvSGTiYXfeepZg6UYIiumHdoE2laRAz26VUidtn3WC6WQ5lL3yzBdVpryaeabUCXTbaco+l
Qq6RMPr7I5eHRYfKjnNoXm1F+rpZ+hoGt4V800W7CXv4LUTrHBiQKs6Lw0FFk0HtFo7RQ1RUx2XJ
xnMph6IKeuzQCHJzpEKSlOByAB6poS73AsYAnasLFU0zLqy7y6bQ9M+4gx7tDg9r5xkfSJLruXCG
u6TxkFYBuCdaqcCG0tX7puUq1yZA9Q2ol+V+5oIgs/pghHpgJcsx7z/UT3HlWtvYWAfKtQreE7az
lq65fq+Dp7YWxeckQ+agk9dr9vQpMGmjU+K0zQa5nOjcdlAW06fLQ1zD5tOaZddTj2Azz/1wSkcC
c3LsrH6/1gaGte7WrRuN9r/X0sRwvTYw55VwY/QcvmADg9SK6ClxxjUDw1xERIG2FsW9dTOLBp5b
NL4/JC7FMlyGH4A+RciZkLFfNvp6y5WKVCyVkyrNSKHiO76Q+Xh5nlZgfSJbr4AhhwqIEQ99KqYF
JkVyCXElR1x/LxsxtT58a1Z7OrZEmuRNgRYWG9TlYhW2fOjLrdxI8wBQ2vNlhloxHXWK2CBfndzc
qVQHaRhfEcDG+zopjsUgMajK2jsLpKf04dfgYpbDoSFYJs9leqgjrurDlEtmJ15/4OOxmO33PVS8
jQxjfnftbjIwjhOWgmSVdR7iBPltIHTzPOPGd10Q6mW40BMe+11ePcQRrjhjHE68OjjvMIN2a652
Pqp+icAEZoZGRh6Cuk0V+xoUnDZ+rrtIROFuCCUBQPMYXtcEO/s5/V1mq8KPd1pGloNLX9cl6H4s
0ZWZ6hy5OUcexVCW/aNPctSxiKO73nTuUmSNuz6L/FwJcXRS5yGL0u8UI7I9v3c2kbYZoyVArRtD
chs+ZCk4TWuNJXN72ig2az2y/JpNo80Zefel2LmtMQdN+iFPzG/9jB4Qz1C1GSP8OavtDjVG5hEg
ExOdFDTQUARFIShTQ4BDUG6ddkKtCb7XMElf0YmD03DimXY4bax+Gk9QDzgH3bn0ayyiW4fEBN9p
M4/40KQPTHtjjSs4H+oYqVCfy8wjKCu/KlCTUorm43vLR3t0TiRE03DJbum1UluBbOPXLTlEeuXX
FOd89sxFCSPEsQO/vamW5dwDaN3jtX6cDPpHTDrSXYphbNsSCY+Msb4SSLu2jpYat9VMGAmuS11H
82by5UjDmtZCwhhQht5EmaeuJTWuXEu/TcS8xaOnribquFuzKV6T0bMPoghnHFHk13fLjdFq59l0
zY3qtEcKtI8o+6mb18bL0FKum4FVluObzqqIFprePhRL8hJxNXug2zJSWk+penYFhUIu40kePTKB
S83rbi6Q5STxY7sgxrFCRip6SFvcFE9SRNcOc5mh7eLraf2h1WypKydFThFJMJTii6PcJXC653LV
SJH894GS/bNttcYu7i1r73T59eiwhCWGHrW7W9+oCMVsj9LCt1MD1VDoINAyBPlvxnWeRlQ5Vnpr
D0S7mT4ihHWOmjFjKMpBacyejxSEmtHQXKkBo+fcj4fMxL5ME6QOejIpY1QBh9yWD7km1GbIyarX
o3G3GPJaUkJpW4Jr8qJucJ5iSS/ycG1M9rOGHkk0UEmpduv4/f1ZWmjl4d0C1UKxZWfDVjc6lJSU
6AvwFb4wv2le99UU8Y1AtIHFqMqZ0HyK4jtsPuFxjgb4GS7GUTMzUDRCJg9th6KfnLfsG42QCfez
pbtejMgJmkXxZaEzR5vpas2r3Vjfpy8l3R1YKuW1Nuv2VRHFH8v0CyuMmKJLt6rMOLq73NelYKqN
WCExzc0CXBoPWoCTo35qoRJrzvKobN1lnovhMrLKc5+8Vn3HmTbKEAThS2qMI8s6M+hawMMYzRu/
z+WpzqSv19UckHWW+FYMaxKJD1IhlseN4qMUKVrwF6wfdFYz84PVic+JCRFRjWRbxkv1XJJ1sSUK
doUgxmd0hFXQTeiNM6pA5Ww8kdagmjmIQs65ureewsRD9+UMaEWzp8zqLeCnSBZRjUOa99wgTueY
gaJ8iwzS0JAMUUlolq1JxRsTw4PDgnZM0aGiNAsI96mQPX7ILMr6SX1YymrwXUd70PWwe4wt8RFc
/qcywx7Gm8MXwpDexvJGhMn3iPxNEJ6RuYEuvE6sU2r9hLYXMXrHNGrhMLvFwNnPGrSdY2LpqAXv
RKYd+5F6HzGXxk6aVQJmyW42o+GtvkE00KhcP7daS7Bi6NdGGwUpKMmdMxnWDlV0snGGfWxrXzjZ
/bjR+RlLWJuxLlgUxfguxK1ZnAeDM00hiGdevZHEM+wrnSJzGxnPaL+SPWud4+LWV1FpHy20xBRe
ssqHwHlFogxRajmY7vm2RVdNV1hudRNnlmxwPWY1X0T2qGrzu2gWaD2IuTVn/DQirt6EKDmOhcqv
4ycg64yGZ1jlVO4V3EgH+RoL41pdh6ghWy1/1dG3govpPlL8RY9jituUos6R0MWzspGAW4BItiYy
8DzvbuHQkuw4LAUt6gqq4K628R3WltB8zvqmiSUa6tLcTSQ5aahzgiH3vnQhKU7xUstr8rmOw3pC
taztQ8IhIPlsHFUzjbNhnmZcJ1pZKSrtDC62iACj4WlTMyIqK9OdnStdH3QZsE9JrRiYdJ87r1Sl
vii8LMzJ6g3yYwc03lNSEQml5w5zP5t5gfklmbtzNlf6EcCxv0zFUerU9nHe7tyvDloj3FH52tmH
DcRSH6VnQWhgrCOvEekbnRFSsTpwnlRdbd/S0scGoPsG1eLDMHOIgXLztojyTb9b5nIHwCLDpouv
ELnok+VUJ5A4aeCqafKnmM5RjF+uQKHM2RUzqDrkYdgzbmF3u1DvP0WNE+QOZG6E+ydApFBBpuKQ
R8aLyglpyQVcVDUY1wmNqTEv36wvqZ2bN6IePml9k2wauyI2BRbzMjpyRytZwkAGcov0USItbL8z
xjhbpaOIKafhDOCIgjhjxt4YqJjFS79zC+9zRWkBROC0S8eGVbp7Qw9OBsZa8qkGq8rdfTdY8f4i
9/i5uYhBfupALk/8FIhc7moLUaHESpcRtK7WQMaRVaQgmRGKhPVmold0gln9qS2l9xrBKVjVNQex
OpmrJOGXv4feQ98SuUR9+e+Xv/nl5vvLra9ZrYtAKTg9LvIJ1+xvjcVY6L6sO1w3l//78+77m/i5
v19e+rc/f98fhnh9FxkAnacQpuDlP47rKhzPK2UoO6Ujfdk1wS0GGR9o4YpIfLA+TF53TA28Scab
JhYKBOtiwhs9JjG/3yxV0Z6Ui+i76/tXUu74w3XVcdmkrqQBf7lJk9czdpebgFYVVfX1rzAaEyeC
cSscrGOFrXh98JfnL6/nlBQI318lX/d2+aPLRor0z1d6f9BamBJKkP41l86ff/fzbb2/1s/7f/U3
f/WYpXUuNrr9T8HRSGUHX9VsvmuS4lV11P5LjnS5dXnMXhVLl7uXzeUFft69PPvb//3t7uWPi568
sNTkt0BR5Gv0NVjGU6aN+LQcl+v9v3zQrBuWCj+fr9b/lPz8T5f7l6cl2qyod4/jWqlteo5E2oPc
DCtn/nHz8tRlYyc+FQkSM9eX+/nql1s/HzN11HQXFcv/V52OAX4J8tL/rtMJ8qpJvr79qtL58X/+
VOnofzApcqVOSpotV9HPD52O6/whKRvbHmsVA+TZKuH5U6dj/KFTXgZGI3RJT0oCSvuh0xHWHwBw
wVO5pCJISoz2/0WnI36DcJHyYtr4EwzbXmFc+oWD+AuYJRonnclC1R/sLIebXzTJrZZW6Rkb3G03
DQZAjTjG065lVwlqCXoWqtpiivZTUB31Ep9FDzy+QzZPPRhGut2UaFvFVuVRjAa1bI+dMVxjWKYW
qZdq78XE2P/yfd+947n+UfaE7SRl1/7XP3+DxkGUQWsE90eAeuULFr+BLRXdS8iyU7fX+am2GLSD
TCvICQsZc0ohCI2hvdR7zlcHcvHf7Pt39tX7zlFM6eg1APTK33bemOlgGIXd7QEXEApM3gj9x00z
x5DhDDr+YXQL5plGKPXSkKXp31HCfiNDXvbPz+aZsFdBF/0OuV2MKatnfGP7wm3vTGvMfGOkFtTC
+8KjSmc7O0KipedRtDvs9cn72fy/IjqN346f9/3z6S0Ob8g+v6u8yOLuM2T1HQ3YDqdpM2CJKaHg
zBRydVgNwBm7yHdcwByDi79xnq1NYe3B1pT4gTeMbtrffCV//Y5MCEqcXEQy/sYQ7KYY9EaN7AeA
k9yQEhjvSoNV638+6AxOzl9RcXxwW3C6ULFkmfvvqMI2ck0mnGFPavNKbaFGuWsm0ILEetDv6yL0
ZmV4s7TUW8RgEJCujXdOA4gwd5S4qk0mOfkk5TlNLPdveEu/Ke8ub81gfBCmAf9HWus39Ms5batB
mDEyk32rvjohixjQSl8sk1rkHD4lFoJvibznb46Ef//abSFAsNkrpRSJ4W90wTDOMH+ZVY8eZK0e
hFCpa53Aqv/8tf/Vty4slIWuo3srPuF/fjSdpInUANy0b6PJhcfFx2iqFYtuGupvjqO/+hZ/3dVv
xxGcOwAitEr27pzgnUETEvUpziRqVqZj4ckjZTaJ5+v//AHN30hZlx/PdYAPmmDEOYC5+Pz642FN
kO44ckLDWO43sdaVBw+8bZc4MDNq4PCDd8syuL+u6/Gpwxa+m9VwYGjwNrWGemvIbXM3ptqe+HRx
yJjx874FohLGXbcnoWSesitlT/pm6L0BHkbyvYlMJL/hGgw/Dduyib63hlwOc3aHtQYJMvYpYKki
uVprEd290WuvlrKTw9988vUL/QW+uH5yUyfoyJC264h/O2yBDklRdZy4uSBLypiSe7NjyRdHfCot
Hu47SjdqHCB9DN5Tm1s0zSzE9eVActJkDztZPuZtp4A4eat6zwDcB67ExO7uRwn1hoGDRQwD8TsU
W7a5jVreWYAJU4NQ+n9Tdl7NbStdlP1FqEJqhFfmLFHZfkHJsoWcgUYDv34W6Jq637VdvjMPZlGU
zAACHc7Ze+2VMZnExZh2clbtB3gUjdS/Qd8Fb6PTJgSx9BhIkte/f2TD+H3u4jMzd82DleDfL5dq
QtUsnTBGbMvazdd9jya0phhYjuyIh+eJJgybNw/+shBqh3eFHbD4hK1+wUi9qaZEO4Xl9wJ1P10r
tIEOMq7K+BIFk7GO5/qDD6/G6UW5tDpnE1qZ++T3wY4whAQ1xHOuZlGLO6u8ahjWJqNZJ3Ee2AGq
Sr3Lj7nfAktDfweUI79iV7v6sLa7/kQy8sIuEKjCyj6bnW7sC5Sf6phMIUnUkWviBa8PQy+vYTU8
e/JIzkuzJBOd/Gn7UdfFsyeyxyYRSEscjQp/gT1MesES212WFsiLbI1SgFtZqxJ72qK345d42VDl
W3id2kxe+GwluBZcedegpsxiuI5Qxj/GyqyoiBYj3ug659gtMkyApnfvUtEjjxpZ0ROUGuIKtO4u
HOJjSrd/g5q2jsnfG234JKXMDrZed7SHOlJpRGMuMqk9GJD1FqX/ETXio3Sbe2E/OWUr0K2Ir6bh
PNmT/UZjAdGpj8/dYHccuBa0NI8naWT/7IQIHZMZaVvmIEwZr+jvNQSWR+N/nFW/D1xg0Vm1MhSz
vAPE9O8RRLWh6AVG721P77EiA89D4IKZVD0FirjJMMJ5ktHb+/u5/MdXFcy6QhfA538NkPAbzg5/
Spl29ZfWGq59mX32jXNRk/bc2Olr6jtvf3/FP6y9Zgi85xq+gdQcSfu/PygoXlloWc/ay0YLU1By
Qrb12Ghdu27eBW5ofK5HHP6IfsR0//cX//3CpTtpzstzHzi25fxy4VLXkglYWD6uWyKLNjfJaIKM
mUAvVp150Ludq33XBjf/j8NszKTEf4+SvLDteKxzLcviUP/7Q+d6oOXdwHGe2TwIs2mK5LlcZuGo
9mkRE6dgOkshiSvIoulCGCM6kSJ7d+QLGW3/RZr+w/KPd4PKzzOFa7gsif79blLUJwbdsnZup5Ur
fR42QF+t/bCNSVxEgJkRxwhoWJfEoJfIp6EHZV6yzqPhqcRsuBWZvvr7N2P+6athPWwIyJmY3uxf
TgsqhPYUS7b60LE98IPaunIgDOK6ecGd+kmtkIpgXdJeor/BvJe9YmN5GN1AP7WZ8SVVwLgAq3WH
yNOAG/Rwf/EpI+bozFWnh09GYp47DAIXliKIpAaM5EF+rqfoM7IDtOkpT/33j/RrlAVToyd8FzMH
Fg2fvdova5HQ1jQtiCyS8OzJ3xbIAfqLQejjupB42DODNHWZUNmSlk3vJ1Ppbmrn6qqYL/yc3Vqr
O+/mxNLFkWT6QoQbqmom/YPngjS6ckmSxktc6Ks0xPXf296TbpbuGvUX4AkbCl7jn3yFaFiUfGCw
6KHFtKqybBdyjMoYVenfP7L9S1zBz4/sG+BcXctmOJt//z+L2MBo/Hz0hnYrIeZ1UbSL6CK5kTai
dwCliQQtFCBQcVkQdlwUalFGn0ms0RBgwS97W9uxPAcgEihnxQZwQNtOZtgkR3MJdOctV7hFk3kz
20XoX7JvmjcQIpF5h6ww2nU/zOsflEK0iqyFKSTMF7NCzifTgxcO4boKyLuN4vF9aufqFyrHZRYA
nqDv9jiUzve/H41f4wh+Oxq/XGe4xwfELGMLhg3dwJhBBzAneucl3aNVBctnzbhQLeEo0WSUydI3
W2LNXfEsk+7u7+9F/GmkZwHOJM0oZLi/Dn3eKO1hxDi79clY3IKBG4+2mb72gb9G3DKeYiFdcuGw
dDYALOheGneQUdM716/2vk2UFW/8FJQ6h7RCFNgW4xFNIKrFCSlbPq9xkqJeKjv9JkyeJK7hdhq9
3EPjR0tfU67nYDzxtE+N1yerycWcEMkSjZGXoq/14s+s6EYyy8y7LgMvKnLnLa/ow3j4hBfWFNB5
phQ8Wvoe+D8LCgszAv0xf6N8JH2x/mrZwbvhls9OnzC3Q+QBlP7ak4pu1VF8imscE0343UNYcPiP
Y/v74I6OxrBt1sAOxqlfvmZhem4aJAynnp2+h0GHl3dC6l9OrOn//kp/GCQdFty2z0aZZ/01roXA
A6fAyNtuq7D4THBS5G61Y+i89wbU+REM/SK38eEU9tPfX/gPS15qYZhigP7Yjkvuzb8v7DoIe0Jh
UO6ZhVj30DRpHkAfSrv2gxg+DPbESrpm3y2cmbsjQtpg+chOPmBdv0wJUq1c77stiImYKrpjY9Qk
6zLeBA6hZ39/q3840R3dNlHMEiBEFW7+/f8MQWQb1SbAJAA9UQhzvT6WbfIu9exeacB+4/jz/yVs
aZ6dfpnfqfiZBG1CTIaU/Msp4EutVXhDW9om/UW34PNp2sp1gU877oneOfm0TlttNN/aUWV4AGm6
N0nRXBGaGCys0r5XVtNhsaC928wh1VM8PsVYxjvtv5ZAv+/X+CIFUycBS679W55ATAdZRHSqtoNX
djSKXQQAqUuAvJ7GSxEln3//Nv54xrJF8ubYn9+R4MBA0jDvFYrP4kzS9Nm2eVWzcC4MztYsPaiW
/gSPQvuvE/b3HbnnQDCwOV35QjBb/vs0SIDVlAZkCjqr3SuIlyvcd9RgAIIheDR3bFeWgJjkOkWo
R1wElDE03atIauzDgzDHT9KSRabLje6lh2lyqv+YKv9QiuINosimBmeTz/LrqDGMvZiiNuWK0ux3
RhXJRqYDtFq1Z/aNP6KY1bG0vY2DIsJzx8cKLF9Ao2XtNogpGMU+rZFD+Pevy/7T98UKmW+K3a1n
/3oid6EkAakARDrOIkA9H6O9Rks6I7lsFm64lxbqKxlmob4JpR6uWDjuK5MiYp94+f2YbwtTxI+W
Uj/6JBoeewNeWdDCVihoMlkYGrzoMjHSnGofn4QTYEVC2A0VhXnBT4xz5xl43PzIP0+ANsgKYgkX
6xhtSPeVr219Lip2CHCq+u2+7YC3KvGG4anca1bivph1+H2q43UqjWg7EEJ+zgymNXQa1amsVm3N
GuDvB+wPx8sjcshhMMbT697iA/9ntIk0Lx5F4YA2DgX03zhZ97TJ14DvSdTsxVMc9Vf4mJ/J8J9F
7D+stXxmHdfHRYOf4tcidpwYlPsbF0IiuuMdvhQblXUQbE3SPZde6Rj7oUEjKPPhkEHYWFpWLQ7R
aP3/76nYSwlEWXM34reZoSow2QDPqrdpPN7NmINFner6Oh7mFJDIeMdZZVyAqJ4SGCr/cbr+aTPJ
i1PNZRODOvzXoqk5AbAoe168c0dBEnC0Nb3yW1KFIbqb2sQqSMpnOE0kAYRo4eiD//3r/8MoQzyL
g2HMQAZGCNG/RxlWSkXnRyjlsx4lROXvIc8lXovXJMnNVaP/5ydmK/SHvSQrbMzZc64TGSW/zDVe
apd9OBm8ppxb8ybCrqHqnHv8BgPSBHLuC6xPNzS3hnif0zD4brlRdHSJZSc2IvDvE+0d2Wm07om6
Wwwx6sB0sJAUgohsjdom2pfI2M6NaDe6lvbsBe2yGhuxYJ2cnrRUuS8tJaZWD6pHrHav7SjhmLVN
8t4pH/lpm11bsEd0EUrMPw6hskhi4ueiIwoCdHK4y01lvaa2/U1iVFkPpiq40nvvHBrzE9lG8J4C
wcHMZcDneaCaoz3ZActIdwDIh7VkT/krOAfI4fBk2tq90GVzncwgQ6NmXWls1M/dp1XCq4qVdF49
CxKjkfyQ1PWBJC2aPn5y2UFcy0Fo54GU8mWVF+y5vSjwH5B9jIswHI8zYWMiqPulLQyizEbLfwva
pNhaLpnHnWnbd+jnXljJ9PsmCaeLAowqqt44dJ3/lU1Qeq4MlZy8CSIMM2TxosbkSW9C0qyHyd/4
Rjd+mV2V+dipd7sUGWOHmaIbgc2SAlRfovktHxHTfQAjmj701LgWXvaly2NtgwM1Po9uH5971X2v
RhS1EWLHaeHlJfAWAp7Z7+HmiktyqxZdhjg/TrGkJkaunHUMxtHNZql/WbGq77PXTkv6rTH/dHvI
jcglmQI7x87nxhdm9vjSleRvj5RJbg8ZXiUOnWduAbsPoO+5KXVb/rx3eyxI1aqFe7md0YgozcSJ
0qNzut3752bIQ4nUlZqcJ6p8M8aQAKRZxudgGONzaKPVJ7O9XodBWh4jpWtgXLQOHqnbfFVOye5l
CjpM70N/uN2bkICss4yc6FSG051WNtMdEkizDOq72yN0/sa7OEtg608pzEcHWnEg7v+5qYt+GbNW
uUBzBKXRpmpbUH7ftWOhWONW6DRSi4wDAqWHrsdwOwQACVK2VAdf1i8j38AmcpETEUQePBJmsTHG
wnjVohKiZMReRmOZjM9Ge+gqQ3tQZX2VmUvQL0aQe6OhdkyE6zZQGhKHUARPYZTid2rbcHn7MWeJ
fx7hr/fw5xqpEWeg3HS4Z5lAWBUe9y6J+/s2Xbl6cjTbKLiiHycJVlPZXlZ1gOTOQRSuO4DGS5lc
KTDJtRrjaTWNDuV3R0K00WN5RO2cLDuLaJJshKJUlRXROiR9vTigaLHsdfmsWtu2jppeRtughBHK
6VxowfSCmvag2YZ/zfWmecm/ZvODdhtleziGXAxEeAEKr5/DwB8fHdAIjWvUaOOaGosrPJsKLfXa
KUmBHtkS3zltbN3d7rF0HdhrLFwyr2G2dqyRktFqTm49uRu3Tr8ithEHF5XWIY8QQ05I/QC8lBep
8hBxftdsBQFUOZ/lea5RLkziqxYRHs9NUljGo54j1yKDuC9nMO/Ex/Zl4D8T94aoUpEhZMH9pSjV
ZytlDBUKT3M6qgr7mXk0mgEoO5X6awds72uo7DeJ4s6YCkzTg2ldypbzpCTXGRpx3p1bkpdtp4q+
k8gwLkw7FNQgdDT2ocgR78JhTIouf5zy/jp6yvmC06xYt7JSe01p7ZtQL0K4+YsV22ur0igcFwmI
obz2vvTRoTZH5yv9XwVWfup2+NTTN+HQaJ8fdyxWuVnVgddUDKuWV7bPDgEISxOr/q4n57si5O+l
GOOvDCTZ1wI9Ljnsj4lZNvdYIJyXKIE1Fucvqh/6q+XF52h8qezaePIav7zzcvUc9k3wDD8mvSSd
9nH7KbPj+Fy0mGXyYMYoFxrfBrXXK5PMwsV68ejPN2MHq7eMJvuY0QJdVYnZ7CxoXquJ4tKuMo3x
2Q8cG9d+ZdFvK8fnzCaVPHP1b2ogcaouk/axR8R29u34oWll+9jNN4aifqBKj9jPMO0QrgnKzoU/
HIYCpzTK5OQx6bvkMS6qlTPoX/28kdvaU+5ucPw3ZWHHXg0O16KJllKz3Z0RpvG39gdf9LCTGkDA
fvDseyxJ7MfBimetuNCWw3ajUg++YkebYoBryoDnnAQQ4zWiymil8LnfhV493t3uyYiFDJklSzFh
8x1Bnt83qk3vVV5Fd0724tdhuMmlINTSCs2jLi3jWJlUbNzanVYOIZMHx2DuxTg07XzisI4W9bW0
ii7u6JbH0Eiro13l+rptE39LQvuyT0WxoUXbXmGtpStL2e6xNr3qmDs2Z6mLG+E22ZU2v40Sok8p
uk6X242gb2Ckvr7V2yY82eBPYX+YezsI3qe4OzoRmTZJ/aPU5IcTGMw51Nn4AEfcGfs+i5oNO2of
lr9axzYBFga4l5UojATXcn4wx2nXsI1YCDtea9LfWlb1PU7ThzQNwIUBhAyn+Ic2NttmprNog70u
Wpt3wbpPKkKRXG83mRPNVyjAbdS+djXhPGbzPZEncPVbNjCAHO0vMnYedA1GJuWvK8t5/I9IUtzU
ZM6XuHMJo1xquX3y+u7VHLv7CaU55ZC7DJw4sy6dpcBGSQIRwE1fPTPY2ZP4AMO0JQF1q8xDIP3Z
uf9ZyBjWi/d9Qk29KG5+yIBFqwtGp8lI7dM7DAkdHSY4lnKNW4FwFERsbIaSg1FOL/AR7lHuYkrO
qn3aYNkds6skc6hny5RVwx7iJ1ATZWysYsI7qK1HaW7nWAeR0XJ0Ryh/0RXS/LAa3caes+ypQOaj
xWFjySr4WFXBWllPj7KTw8mpntO0hvGRiIfE1qdlD1tjgTCUVYGgXhvkkNpj78MzMkwv5MItpqy7
Fn7w4IxIazU1Gts2YWWi6flcZCRqk2pcXXp3WdJ7eLiGDgdqvu/a4pBbSJKhnN7FSr3Hk7MR5WSs
9AZ/TmIZX4tKv1AqkcCnt4VurtyJvaffTt+jIdZo/pn7TnJ+MSfJZa3hhmyaxtvgBDibKeQLFCHl
Eon0vd5o1qIVWbKURrLMzDez9y74+ik+C05VaFtE06VJS1ZqfRlcrdjoymg2tKrkItBA/4eleREa
+4iiqeJNK03/ODoMCbb7Q+tktSo9C5KMpS89URIQNPkAnqer3uIn7w2oGIHjrNFIl+AFunCXErCF
GR3IYBiReyJjrYejT9PCgdETyR4MNtZqqLZbfPYn04ifu2mClFSIA5XATyCfZYjSve3zH6jdP622
BEsOLgx7JzgIVzabNOc7tmX74kjra21UCAwgrosH+y7WaEaHvmSsG9AioyDFuKRxgCv4hZogdizp
jqj3byF9+tBnZxmEm8l03lFxhICwRbppHEGcSy+Zdg1nZSSEZ9djd7Jm8myiqzdhaNrWHYa7ppKw
Iel8Yh8fjn3JvFRJd5+bMZEnBdENoT7t27r/KJgAE7Ag125s7iTwC1LbImwSdaWO6TCq4+1eG+ur
hqxZJORMPaqxt4QOVOSaQDaLXba51BmFUVXHzLM1pCDR0S+QjSJzBuIa+0AydGrGOG9XMg+bo9eH
CNDNNpTLUlCCvz3YJ1ivqi48WSADwKT29dHQsAYOlY4b3U/RbbK/qVCHVyZGsv7szi9Y22NF2pLL
6GkowVXqLUrVUBgvbRTW86eIclVsoEt+3Hyuyex4RYBuL4q47VeygaTHcYYNrqeYl+sEwXc+yz4a
RfZp7F3KNN2ZAIzXYLu/SRDhAKdTkFOS+Od+Pgh4vLBAFTa5AYHWHyPhjrsSl1FEsx0S6bDPPRiL
cMn5g9l76DVkjFsOQEoPZ9xYIRsZAEQvLdeE4THf0BfcuK3p7xpNrBVEmX3TCRuJWg4dN4vo/9eN
R16v0F4bLRg27fzT7SG24Ke4cMFqNPkxLuviOOVRcfSIs/SAwC6sHmEZhahq3TtOvSDWAxRJMh/l
mqCUlVFNxZG3V2Ar55rH/LxPPCb+SM9QqjcZiAzu4Y7f4qXvdmnRv3kyKDf8FBxuN+XkEv6IjRCP
cM5wgpfn9niSzVyg21302GvKdO6uLsbwOKZpdLzdg7e/I5uKXRAxGq1tDLu4klu3qQFJyqZ+hayt
Nj9/1EhiPXJK9UvbEhhbInZ5iNNvtN3bzTj7l1X5mpVh/vNhr7O9ReHAsBwwFRabzrZa9hpAl2++
6AbGOw7PYE0zwztYvYRiGsoLEdbqELntuY63XtF49ND0gY4n85rhcvpknaXtDL5xPOxAVw12cGtz
IOlpyrRV7OneOaNidc4UCSSJTzprDaqfixxwa9m6zSaMfkyeERwp8uEaTBsAtsU+cWp9I4ihAmXl
HUbNn5ZDCkSDOLUdYmQGsFT/GHoNM1LHwArg6/todhvlgTNPg5izqSuWjW9E4AtnaCEWPajjt7tT
bJftkYu4ODi3R/1Q89IF8FM4zvOj/fwfRG0kayugVKGNxnrCM767PW4RwsxFMf+d7vSeheBk/vPb
ze3pb/cQQwMI81Pv529/vs7P29t/LTWjgLeGRf/ng7f/VN3e7j9PVzWus5phsv/z3tTtzd/+5uc7
EWP2KszJ/fmW/vkQURCRqqfs19KUABVvr5qCZ2mFYpoOq+5QmKo73O5l871/frzduz32y98h5cg2
fV883x6/3QxhY87a2f/7VG7YEj0DBOT20BRn07rJy29tB0vX8QJ8LT68hduP/9yQpwbuf6r5tm93
GdP7g+0rgavHOpQGa3HYPmLpDwRBNWV9kjoxRWgoHWA7ot2kXZJvVU40T6VcyD1zL1AlI4kZdvep
Esx4KjTAdebOBxNRtdAZnLdpE+0hQkwrN+yt+2402k0WFOrseOzEK5rceU5xpoGKtbUr/CIDAisz
HX5kutK3U5TTPiUuJBErrafbG+vfPLYudxGlDvbZj7n7hRVbtGoYyBd1PrnLNseqq9uMPU6a/WhV
d2mEeUWwguxTxRkYqeC1pGK/0BygBPrkfvXdewHKrFT1t0CF2SEYSXxzTYPdf9A9Zwlbup4k8zlv
dJtDwsbf5mx1XzwWHeKiYqp3bK3uJ8x6MdQgbF+4GgeKJ5bRnTLgvksPK/LSR+1nOYFcpDZUo4Em
cFz6hPXhYZNujpEtq7/Fj2QIXWM7AKpnWayfwnurVPdmUn52tljnuUa6yxj/kNIItlHHxsOzupVs
7UMy4d0WCV0EhcKCjR3FImosVMQIAjQ6NqWaXBtEPZxyq/pCil+vFw9BWg/bJvSwl7uef+/K8hu5
ZhFG8/p7FfZPoBXGdQ8lcBkX6hgm0XuebLQcGKvuzbJEYoyJrGyIu+y3blkAxmvQJsSsjYxi0Agg
+eHgId1F8jlCvvUQYr9aVHFwurm5jXFPKiNqJEs/+T4J9qmfxMu4B+2h13mxAsdqMD1fkup7aYdq
3bIF3hgiBCUvwFJOsQHDVJfu1g+bdpGn+iIDAId/s2ayb1LKWkZ60bQm3LXB9AONY3qBogfDtfGO
uVQxOjI5XC2EZ0ClX7Wsao8uPmZ6HT2rHbsuzxkWRSGJTiZNbkfp6UXjLRwFpY9FFUjagIGn1pOd
2ZuSZIZda1bv7G7lih5OuQ1dU97FpCkQEomBlrZ81XfhEnZXs5K0NxGk13QUc5cNYcnenRJYvm6o
DvCL+IkNzbiNaRPhPhftMZBXdEw+KxPWBkgNjk7jPEvTaxcpXjUtQ+ICnKgn6mNCUL+8pQbkTlGd
cKAzE+UV62Awx1ZgtYuJSiKqqOiLm0DjySYrXllJ05w66kOthzLLzr0GcEOIOn3w3pRRQYSGWdw3
d3WwTciBIybCvPQhFYZWafEuhY2DERepizAY+qNILZORoAtHtP4W7SsZz6n9dch08F02TuqIWK1L
TwOXbQUMyfgVt3C6iYseQGDJxikqWaQ2IYmzWQ1wSINi2c9OercciLobi3ELkP1emFmzjngSUAeE
o/YEDujtwFkDdX4sYKDM+SuZSVs41QnlCR2YvhC7xS7T32cNWKVBm9A4OuzrqOhn0yd5Me9aGX/R
ILfNeMwDfh1twUre2eYOcq18qjZkn+RcRvx/X5H3oxnRRxQHG1WIGhBJXAJv9N1zNIA/wqgPWrRA
zgkAHGG0H5/QOXmrCsE2U6cdbOxGjbumJAA66WbclDl8J95xvDICIoSRPaHbtSIKLU3qzTijS5qJ
6E+N3Rz8WeOYs3cPnTmFQbIAA277Ymt5sMnxtewBRAiWQJq/Gwk8rPtkICktiR47ZX0PxLmsLqT8
6uy7hTVXgpP7qTT8c1TCs5kEa7Mm59KeryKYFMO+VsadGzZs4nyZ06N0t441IstkoXyu5xtsVJFN
aa7o3EMHlZHswebU+lV6/nljzkZmy/8M6ogFFk2INdEFtP4WBrXUrVtH0I+QqYg4Wbq0A905qmYE
NMS2lXSWFuH8kQ2lWpkEWWCnCxoYLAX4TTgmHOO2NbcC+qDfUFkx4xw9glZ4CwAtIH/cnTMWZG7G
9b4L+oYA2HcbKNWywqFMmzwyVy+tLJxNhgiL0hY+98iLNmHZhMhcGa21MaEwBFvD1vv3sZigZQWS
54IjGBBmw7wCkG+K1l5FiEHVmyGBhP6chttlx9gCr1BE8cYh6+VjyOWHqWNtTlnswJJhH6sKg3Xi
+KME6DQ6Flmfo0Mt1AMuqlUnVM5byQr23jDDRcJeZtEj3VyYPbg65qC32Axt7MrF69QlZ9Bi4zEc
8gR+idA43TB6YHDbhVS9NiivmvEJrEO1zqJOrGk3f6HYKJYsbtHuQDjX1GTSzfGbY5ECjDS3RWcy
RvVcmT7PaTE83tUcvjG6Y5k6bKpeDxe4oeAIpoa7aZNnSt6Yj3xILdadP3k+ylqXiBKyWZZuNVyG
sCSyD5HFesjnPdbMpvMJS3G1Xt1H7bEb/SU50N5dygowzLTm2ljVR5z6nHS2TM8qbd/SmhSukeLL
puzlRlA1W7NODldxiTCuGStvU6fGObLZhZQhjO6S5CmXZjqIJ9tYhaE9bYZGHojiAdhJpX4pUD/f
tT6TiyUfDKLtViqpifCZLTEk7xhrWHWmlT9IGkj46QsieAqwGSUlr01pI2Dzus1JoRHfyzD9Phgh
ASuGA1jXn7FdoN6zzDcJNWkYY6l17YxmCtadO4QLGmp76jLjXvRNemwbdym7Kthr+TShilLfNCLY
jnNK4kmRCbjJ0FSixjJptikfiyS6vwulAP2UQsQxCMK6r+EEHYORUCO/VB6A1jK5v+qxmhYp7dVd
KBKJT5iwtYVwlLnDudXcW8EDiYQ5YR5ARpLQvEejUDyijSdppCCc0ei/NH1QPYkk6c8qir9wudVP
ndezrBcAhPzg05RJ/hb3sgaBrqmlPv+IMi5fdQ6AXUuWah9lbbWq8eAPaoDEG2dHr+rWja9Wshbu
Wz62czwJpobIZa86luqOJJsGewNsN41SEmRhEgrNGhqwMUx3BDSTzJrY+T4rWEKOPNHW14gfr6Ov
Qsl9lhD4VzlReKFneiFLMX+Ks35HCcpAjpZ9dqKTS6tvwo2d659pd5cg4j/VwzcKEi3EXmxaXYa0
MipAXYJqXooevmsSq71utASBNDr2Da2XRxLOFgMKmG2OqIfeFsvOsYay4JPt/sLqcV2EQbyzKoeh
nWWK4MQ96OZH7PWkxknAcBi9yU8L2OAG3VfTKi+OmZcXYVAuDPKOjNN22g9JsVExZqV0nDZaBS5U
JmDtR8vZ07TdEV36IGwBgzVpdGYQ0MzQIUzoY8yuwC32aPeiraXDZc5q1rBD8daYkWKFROx3Yfi7
vDK/Abmw9j7cEUWS8sJS1toZ+marz1CijH7TwmojNvGefcpV+ANrHQVR1x3WaTI566wYQGqWYMqi
uNiEWQcXunf6pRuCywwIJ6KeoOydVYJNC6IFfZTkDmIfKbGGuMaxEAs9yN1FXkFxMwsqIhotMIQm
49qJwVDpQ9vvpiYL9kh5yHwmkSnzYIpbjBRD42wsSlUrUeoVgYdY651gfCErWhwtHAskaiNljhRx
tHBawcC2cfVoZPm6dSgpl6hbtpUDzYdGVQxTKGfcojy+MOt2XLk03gy93TMiKaQfjqTwIaMHDzSw
jqwa0OgPww7kHjzzQrQWHMMxZtE3B2Kb7LKXFZSCTegxjeq5ra1Nuz8bqTZu8r7WiTKA/kmYNOVP
M6BJIOKvJiXWve35X0OCcM6NWBtREt2HCrNI1nusk0CjsbhwqahU7O7Y0Ta7OUvQUnVxGsYDwmk2
fkkL/yYSzdaK4y0iTBTnjtoHKTDHunXHzVD46WpI75Okdi9NDdPH0NUziXgEx2mvhqIr4zZXAvmC
jWapDyIThxOI0Wwurp28JJjWKXIcoOJWsGtsElBEsNbiQPvqDN8Dt3BejeSjGvNgTezieLI96e2b
gmg3JMxM6ml0jgocMIZdPAMYb8+knRgPcniqUkL8AmQJ5yjx0kveMZJQyt+mCE6ueQR1zM1i50wk
mfDYy4UeqmkvD+ecw7a7wksJPsescS9aPFLBFohXHchcsadx/laUFyTpxQs3n3ATzTetHXZELkzu
gmWjf/H1K22vUz7quxDcw66Zpqcq6pITLYrxoSGoXpuIRZN9QvtJ2G91O3nX2w1lu12Smj+qOa67
BUOBCNWNl6zdMQOF49MUJOrMfCAfbKljwY++DpSJqVpLOjQRqjRXI4d76oOcfQHgd9RAHFaruJYA
agB9EEJSDz099ol00jJD++xVg7dnxVBRlQuae3NaEfzlo12ES2KNaxd20aaPcnIRoxbQhkeCLoXi
dWzq1kLp1Dx1TdLOEbSbaxFtjTEYrim6kYEmZZ0o74R3VB38EPF2XA0/4pqQK0tN9romK/Ig2LAC
WGhXkvCvbZ2HBphFE36bR1nROKZZWD0WIuYoLS1MS6cRgtNoFeRbiCpYmLFg/Q61ZNlpQXiKveI+
jax4F9FgoAI6Lh2reqP5zihiF/FGkfq8ckhhuLPKsVvSH0ngmQIFKfqkWZLIbJ8M8Q0tqrYXUeVt
lREf0Bs0x9uN1gz+slIcmKqM8yvc2rWD8OZJcsUfEtn2uAh0AF+x96UIwh8a5s37zLKQShbVHjEV
ZOPAGlgyws6Z0hxG+2D1q7Ix6RzXgGjzjnDzJq/DrTv19U5UEIMCQga246iovUZzj5/EIyEAOQbt
tpsjrurYe5va6Zz1JbJ3a2iOyo0rmiLFG8bYjlPCj9eRZnwbbZ3175gNh4498TYxwMonDmzKqW8u
uYzVXRCQ2D0aJthvS2zIxHS3xZASKA8xBPVQ9Dq28PKtjmRLS0PAF5CSRuQhYOuKisSdCN9987N2
pfXqlwO6Pif7Umr4Q5WtAPJ7M22eU2yw/w9357EcuZIm3Xf597gGDcTi3yC1YJJJXbWBsapIiIBG
QD79HGTftr5T3dNts50NrTRZhIgI/9yPuwcO1i5vbwJ/ED1rLAMWMPx8gGyeNtTxcRYEZdm5ihop
3qMHIjCoAzup+mRPxv4ZYly1DoVprQYPtLijfHebSMp5U1ljXRF6felOeu59+p2JebMOnbXpTM82
lMZDp7rA11vMCiYm5LwouKJKce7w8Ql0GN6w2ignAOIZMa6df7ng/mkHN2H6RlXJGjfVuxK4P/MJ
jO+EQVRUVtswzWieqT0s65yKpJKYcjDhoWvNJlcfCK5Fi/BaJsZHHW5aw2SnrzH2U5XYZZU5BqEo
9xW1XRgNYhoC8JnuspAmr6Kq1iN9zoGs1oMPcsivdpBD7a9BP5AfCSRKvxMm1oNmGD09Otq+1LON
zBCuzBH9xw27OxqGv435+DMy0ULyLoJGP09jQCstffHadD/3nrirNNmcjVL5a9xUOQNNhqi1YWwL
y0w2rPfLo0uzHTUWW2t8T0uTbYp3rFXO+96u141b1yz1XhSAh6z2FtupZBo2dPuOe2WRkHdDE8sl
kgx7Cfx11bBSJdNcCNr+ArJ5rzsNpRaNn0Mqfh5IZjix/EvWzBN4WrmT4eSdImcLiRzvuNYWa69A
/DIdofaaSKiWp2ptFzYh6DzWqGPpqF/o4frOt2o4ohZk+4EhWybLD8ZkULEjC1lLI1rDLmgTmbEV
JK5+yhfI+Wh14WONuEQHxkCzp1AnDe4vxzz1WEto7gD0sEN0mv2kig/PtLMjNlg4YDkkuDoGJw1j
Fe82wlqvEms/Ee9daQmpBQcpnMxtioxes3PMvbdYEzRI5iAia2r21rTe068Zjt52qULkYo3kGhrO
Jjr9JH1hHInfQaWyaRngPcttSKIoIAgFRzJurbONK+eQD/mD8FR5LooU5adtmovnsed01Qgtis07
LGZxTw/3VkvQ1pKUksyxVc/soGDXFRZmmbilVttM1zZZfoaf0SZSjdjNeo6dgkaDuvTW0OmbS+fN
zwaTskWR8o6GmeVrG1gwZ2q+cUM1cfx3YZWr0Hiu5azAU0dHe3IloZvhoxtMY3XrUW/p9A3ijU0B
wcas2b5FpfEjzlTGlKP41XJo341VEYLZ+ixkG5+x2Plbz0l/Dc4idZlRtk+J3Dv+UK5NUoT0loQ/
TLO4pz9k0W0RsieTOVkbE/7tuKshx7gHo4id1SiYv+RlRhWCqjQ6IlM2skQLV5Rj2bxn80/mvByy
crYv4Uw5t9YjFvlairBQjXeW+o6GsUrZiLx5w2FSjXeUhjJWhpNydXyqsivK1DcE+I9itj4aL9W3
iR7L41i5CiO/saEMozvUCxRybHiVsI+8FuGX4TXlVbedCTeEDwy+StOdG/FkemKEZsN7Q3DaqASx
kchaFtZcHGQ2fKM5KqFLZLpSVbWKmro608WgrVLaLqj75Dzst9iwBsfie8x+IMkQgyZp/wwNJBpb
Kq7y4OxLb+gD1xkh3PbCOjq+9iMjSKyTad0iObIe9JN/Gi3+ezZcKPIjNXDc0G7WESPHezHFeypG
8iVgG63tOrR2HsMWGbvHKPehQ05GefA1N6MAziG0bn/TJ80/1aMSBFiH5ODZlxKRxaIJbtS0a2Q4
MCVMwR1ggtIbsubN8kIqQvE97KpZd1cl46fRdhnoW3WFi6TivW8rcbp9yAbnV4W2hvaX1FvEi+TA
vOgh9Cv7HDfWD/aU+s+ssa9OqMeUstX+1oiTOw8eHutrb2yQhPptEXL+IXHGBW7DjLOmS11Mlryl
orzMQzfCRnLu0moZj6noWWFnZcOUpVDd80Mt2+wYUeJ7KEbnahXeuDNrXlqzrBnvrVgyYjiCGT6P
n4rtWtf4b2HWsDkfLCDR0paA0rWRfYD1knrFPl8ao8tWPldIQjvGZTg8equ+5F3zzKZqOowwj8E/
Zq8Fe6QpVtahF40KCIJvoDdzTKviljfSYK96iWA6+QTsaxCUsTLjY6OzinZjyNmwdgiYt5KjwEwK
wwBhWgM0OGOZ2y5GdlojIv/axmW/0sZK306T+O5hXFvpLjWB9kj2gOgWbcal2tdmaZ3GKXICwVkM
EnV3kmAREBoGY9tYnGnmUr8Ts8E66FW7HNZ1MEktpVO29+5cIXdtKTjqkC/nGoePlyyE5JeKpTSG
9s+grUwUmrgI72DJ7vXRFseMvfShz0iZu1WL38nMLnGfafsx2vJ1cC7X0sep9CCi91N8EUQG45T8
hEnd8y5nTskIamwPM40YjA/v0rK1Vo5uU1ZrzNVBFQq+JxGvta+HAXGQHknTfc94Vh5yY2rYKsQ0
ZXjlfV5pl3xq+kPnyvYiogj0QRUDzOS5jK3RODp5idlkDAEh4IWL5SVWdrdqYYif6dzm8vTK3DVF
xtuq0FMIjrz4/Z7TpKfBjCoVJFfWjksysVXU6+qhjNJ7y0T0ne0e/FPan7iYHreQ4kVeVfq+kt0d
qny9aurGfQpdhhNxYz6VBXsUqJhi3UsmQ31i/CjSqnhIvJYW+tr+5iO0rIgC8SWR79iAFLNe9X6v
+k9VKfu5tnT14KfquWjxT3EeNlcSMBuFWPFn6br9Z1mi7zl06MwNflhH4yiczEudBX3RLXzWO9+0
d7MYq28sgwUeRDPdgNiOjx2kVIySk3eJJZ4SiOn5auy7dWTU2UFjlB4mdC8m4jHOZ24indP5VFrV
ioA0LTJjbl1Uw/oRpsq576u5X8WACEqkvPt6+TDpeUZathkfKBg20Qd0+2XGNR7Ewys5ObGcccFq
DNnDVFnjvh2rr7yS9cpPvdrl0I+hyJ7Gh0EY0aXR9Zxxw2MRcvJFuvFODjrn2ifMgHwfA8ClIGej
RZ235mjtHOq2SQgBkG2bK/b9DV7alE0tPrgShoLiUGcOGjneSH43HOOedLK2I7YZb01Ikhte9989
Y3bYkZfqkJRDtFZJI2kloeiSU1K7t8k6Pcl8/qq4vxO/L55tQdd8zTma2hb/POu9fj+MvH5SbwGB
zgP5RxC+d3mzGFtsGnbZiYbUmdM4nczJmUCjvJjGmeKH5eYDVSlTcVVZVN7T6UsLSM9dR2KoPVGg
rt/1Sx+92WYH+r2fLEdDfiaZc/Cbhg0NPWKmx44Lcqb1Mk7iEbFfHXs/ppt+It9URuETHuFXe/CH
QJe1PNVumF1NyNE0sIqEcosEhQw1706kJeKfSUB3jM38zIyWM1bV73MBn7hLlXktx1so2FnXUE/P
I8Wxl07X7wzeGeu2K00ozawiWoZ060YJzju8TQMDLCebS3TBTj0Cf9WvAg6ouyNslf2UyFPU1uvt
Q9s/lCoD2E+4gIOnNN4xJhLgNhpFFmwe3jgv9sNdWNn+NytVJdMfFkUD+Yfdocd0KYpoi4m6j2JM
sS66lX3MjfY7JwL9ZDasCSKxNjpxcG+A/azwk3NVeDkBy48fhtF6Ln32erYRo5AsH3wGVCA3umvK
+v1ADOJqUDjlwgg52mmbnNLUSE79JLyVqskbtQ6U3DAauGv5ECnO29o8DPus63Z9L41DLZz0McQY
5+oU1vNeXOVWP9Om3aX7iToGJJn8OGjEAithRa9Nguwa5W145qoXJBhrBGhbFt+zkI0IsI7kmgN+
37VMR1+ZbWPTu6Lsuba8N3MMd7k6Vr5XvebdcnqGLtD0e43Y0J0d6S8hA80vMNcsgZ7z4HYofX2r
86+GvnVhKnSVA5shX4XTZoIStS67/FLOPS03EUf0UlaUT6H1A2bunhQGZb6vRfIW18g7tU9ebJjg
gYLJ5URrrBw2oT01RXeVzBq4mxLiTg3G2kid8KHJ3Q8/cstd7PZPphbdNzGG204W4w5gN4e2kE/T
2NnVmXz/xJy+ZBI80LJaZ+G+yAD/UNXcXwfSJQO5g3e3QfiUMrkapA0ZlMA05Zkk5REeSP9t3dZ0
f3XkFGDOyxJt6vYhdQzvAu9Xv4PGtKYahnnQe2bXzcmlbnhlyEJ/V03fYVKL/ZM1YO/rQBVS7d3n
d7Tj4N12nO4l5uZG7JWvmKnSHfIhR6o58g4VxNkApGT1Y1oajRJDP8cp6IPKF87RtAD/qtLF39ky
qrdy66ePVeilRcJhN+BQnOv5S0fIMD5Ok0uLqAo/R+SgxyRM521VYFQQN72qwGNaVDGI7+WnbtPm
Z3/68jwN7Kll4ewEKmOsINx1u1otqYMktV6ceYhXidlbxzbsrZfa0P/8qVux3kGLg0ye9d1eL7GF
ZwXk1mmYCAvk0feps5KXrHoUlShfezOMHgdrwHORplcxxNo94INdFYfPqDrTubVEjD1PUG9bhPGr
cZtFdGN17EN6Pch9PsfZfFbC8ZBT5PQsS5Q2QmanJsOEwTHHOg0ekahINPX7HDLCIlxQHclm9rum
QXMQuNkAC3RiKzuO0A4m7GKxl89OM+7afPDJl2TFxZnIQRY0VATU9fWbHrDglukujkqnLS+UZXwh
Nfi72tRxMJgDdfB2wyPBZiMYcwb84aTxmmGnu9LVOG87wVmWvfV057LhX1UldHp6dYy9MGx1388c
eSsZma8TswfV+d0jX9jX1DRiPWMPASMfD8DhGf83SoZnbN9qw1STAWvYuPcSR7EvKZrqwlMfseHN
2+6Ly4lAGLUtN1JnUTsMbxtPlvXASdd+4FjZEflxTrnmjBs1lvRpvk1OLp/rSGue2b+B2dYyWsAq
9kdDwRl7WIDpzohQpibvrbP07gWLLUdcL5+ujHaMC20C60566R0RDocJ5PS9cZVxd/ug9dQxTmQg
0S/4NcZk+6YW/c5P5hPXKjvi1jMeQ+eYdJ28Vm1oncJ85J1mcKxxPet5Np6U0Mw342fWdhd/qamL
NTO6hyjyNroCUr/jleTb4uG+a9rhPvfnMwnYUBxB3qR2MKMbbIuJLepM8JUxcaFv27ppb0SDky5n
VmWrVXREJ+ZDZ2cfqcB7OaaV9YZPKsZk9wRHF769a0Tb0uqbOzol7z271+45MGACins0njltTkZE
1U3FlQea8ubOVMfZvQdC0eu/cbJY6nDYniPZRftxNGiEGcnMNNlcbGjj6RFOpE2rjYmzdgNfuV6X
ZOdImzWvMar4imH3R2ab8cvcPbgqzjcE/4Gxt91nX6nHqTL89UhT0R2kimNfWg7wuOglAi5LGY2y
A2fS5jXrhL8bTLv/W+Dy/yqI1HJ0k3zm/wwiff3Ec1eov4JI//w7f4JIPeMPG6+PcBfMJ9zQBany
J4rUs/6wyY4TuYU8oYMpJSn6J4rUdv7QmRoYvu14UFgWfmkLHD7+///PNv/wFtGE3wG1Ax/B+9+Q
SH+jCZjCcaA4eXyBtkX8Vv8tZe+DO5iT0nf2kSt++h2Q7eQ6G8NIFqz+T9l0a/nH/gJZsMnLsyLA
xAOno/P9+I3swOpbMwKlc31qDLk1kYOxuI/00NRWsqGEu9F/ta1+6GiH0Kc7UfjvtTYespyBa9JT
4+XlxzIrHWJyuIAGus4lB1hUEjARfpG84I99rrBFr1zXOiWLKalaJso86XDNpL8aF0NjyimujPz9
0Op4e3pmBr3W/IdEtfdbqvj2H4Uk4uvgNgyPy/vfU8XsOjJyPz7OnMjejwoPl8XQC+OSg4VpXkkj
w8iXmD+ZAXxR1IGI1zzoSZGvbrOIpFKw+fN9rOdfuP/PWdYPa1/CW3EZGsoCtXpyE0QsCMbIDkPQ
5Mab7GIa63bM7uwDDKtDj1KOaGabG84E9AVLah4qBtLW5lYxxq6k3AovfU3+0Z4UFzmrTszbxQas
nzWYIzWPgQHD5zYAE4cw4rGvE5LGJy9S74RBIYxH9T72jZcimfQgKiAS+SLdE6HGtWVZDn8l+TLS
aV9Uw0PvcgHQReXaRC6dP+usfpB69OVKE8+aTJ6qDq1ywHbIf8tfT7b8VtYsp6HoP/ARLH2W2bD+
y9P68Le7768YW+833MjtWnmwLQ1H6A5P6G83pd7YlZUrKmBjJBR8S+FzasnvAh97X6DmF2wxgqbA
Gh7ZGFR7Rrts8xhyufh/oZAFISQ0g8rLiNMbmaMYvchzN+FgmmszGY4VycONU2Oya12cSzZ7SB0D
aRozaQzdaNdU1PliII22/nQ13uCcMB2Jki8HHg0eT5vNhMemOy257+te2zTDADzKFj+y2B6PFhuY
LC7ONq5PyP9OuvaZ5ceOPOVm9doNxUNecuN5Iwz7qT9TNPC9dZDa2qndOseyRyI18UUb2SUNtfsl
Pu7QkTjmRIRbek57gDT8gZGMU/JlF7SyxL646gaFmyEm3yBO03shmKTb1J628stv5NJp9JgL7pj/
cJ3+xbvD95jfUXkO7u6fqHO21aE3DGKfWNVAMJ+IkB8509bAbKbMJ0yZ7//+Exr/6iEG5woZAdia
809N6k5vMAcw+Iy4JU6V6z7MPjWp9vIwwE18q5LiYmmSSYzfvUvCrUFScoW90qTRp2AonixAz01U
R/u++/bvv7Z/dc9CaoCawMvUFL+jR0yjLQqKK8XeM8+iLeMdSf98xUqGSRYJnoJAF+vu/J8oeP/i
09IrTwQCbIFvWr8j3rCMmX42aP6eLruv0YFWVvE+gMH7RfIn3EQjc6HWf/73/1dD/43Nszyhjskv
k7phmfqnNSolkCgGHty9rox+lUQQJMcGLSg7hxWGU68yMLT2JELtl7D1niXhpaAeIVCXnv4FHBQr
MBKTYFniscvv3JTwecpLJtQlBlz+mYyOQ87eOPbSiQIIWuFXFYTQdebmD0QAk1U2JW9Fo10L2z0S
AuT9SwH7GilsU/N5N9lIM1lGVWZaDYp784ESEpxMbttBTsoPwmUBiNjOYaEJyu80j4NUK0DUWPHI
iWwOg7qkCdX1G9TmF1nJYR12w70Ia5ozQkR/JpnfFR0WErcd0Q3mtLJuSULSqbwCnPM1ds6JfjXo
4Am+J9iTG19mXUADvIsDcVpePNk4n+2IxYCIP42CXLaq3mquz1xwxDVrZdMzRq6Xzlj+LEsrPYbT
o6dYc2oNdmuXiGcbPAVjXr65Tm29kxCErr2sDpPXQmmqC0Y9sHZizBW0iJUdB+ORhFSAbv4fmB2G
+Tumzua51AFrOB4kaFCQzvLs/oXaEkKK6GL6LPaRMJeCYMLf/X03zQtQF0ZEL66+PqKfG9WdZTGD
jJV3Nw8YKzP6/ibE6HW/yXo6nShJbILQ1/eGT/43y9Num6csROxVVs7A0KwjnKDpXXQuTeOlg0q0
MnOkRrIbvNDXqiOCFts9NeRMTAPN+Zl4S39dPiMf5eYyAqMJMlMUFHvOJiRB2Vrs5GUZxUzYpy9V
uEfsk/jMHUgg+qGJh0em9TSU9DBXyxYeMYy7u3K2f0mN1AZmq+exCrWAdxaCKURFuaa48cnS43Pm
FI9+7dOHNgLPq0rpBJVhvosuG7bEGxlcFl6QdYICoxRgnz9jqunYYjHFon/SwBWLMqcVRbeNe+0N
LzUDsJjZWm69tHP5De+Os2pa562Z2jDIs+QpTWluqSn+cENtnYa4hzLKbNxWu9Rzd6AGO1n3yrvy
eTEfeQKbaoOn1seFAljIYixNmmbj63lCb/1w10xpt/b5DnkZ3yr7VQ0MAce6fyxq2Ls1ziskz21R
NV0AGw7ly+PrDtP4GrOxhoDPwcWVxpaEQYXj3eTvxtNqDE1Wp3lc871aatrkStccvnsJvSihJQ5a
xOarkodxRHF2+Lsr050+2Jr5FDqR31dTtuxODQSokNo7So5mI0Z6pjaii9z+vm0JkfYzsqMkCVan
VnkYPQHFreaWSKoSiziy8Hbg1AhMJa9WUoJDjqR5agpHP1TL4mxhcvax7G6wZMRraeTvk0Pd0VjH
r3OUPaVUfyb0jKVujMNr8RWnSczIqd7Te7ZW9M4PHuFAm5thol1G90qM5c4oue32GLfZPflltzIn
cSWcX1Hz2z9FbY3Nwmhech7XoDesa0xUliymPBmtOX8s+SLCANjmHZdCSfvVqZ0LSqPEKkFzuHSs
XaGzutRjzVvQjMydHg8EZidcelBi5HhKDdr7gCFg5Miql9HEijELjCpiZLKMcrTzcrPZ25K1NJZ4
FoTmjdt4CKAcJOzlJ94oUxyv+tm7L5PqNMfgI/puU2naR16OVzatAauNFyQWZo1mzGk1DvtvvVk8
RjrXP0f1P6HVHCFTHcyeHarDbqVc+CRFpz1ZIW/mueAVa0eMNaDnYIG8QmfgefKHx1ZDnes6LQ5s
zTzPTYvmSUJ6pQzEVUkArA7GbxaPTTACv60w5AbakGIrTXlF5ztwft8aCyd0m5hp4OYT44iQud+Y
WR9CHcO4+1Xztjk0A8+xgKzWOuElq+unwncO1+0g4rtqIrvka8WdPjZbN1XA9+JXmfeftUe6vNfD
PW+2SzueOrf+hmL8LFrzu7SPsp6PNchwAFyA8eWSRGbQQpjDG94yx1l3yH012GtH1heqG2a+CdSv
pj0FBQgOAaPxFwQ67JGZ+JA+gWZHjk+ZmCNaDaBwWjkCaNn324xXfaH5kB7RJNYTToVNxCAI+4ux
00ybol6Xomv0974IkVLz1TCW86VvmUJWZvYtLfjuxPZrpQ/5me6LkpxWpZNjGt6EyWqipTryDuSn
PXXxdSCM+mpT8LhdnAyYU/baqPJ1B2uScyNjkolKJHPBUWNtDvg3X0D3tJw++scaQY1Bj8/b0CSS
aqsXTxRXTVX30lLAyRY29NDRXkijat1ifWpn78XjfHOYcagG1ZjwjpxbMsJ5yMDT75Cx44xAANlT
EacfYfJMqA2sNWpwHFvXgt4/Dl1dgM8fRyzaWpw+E2dGImrcoxQ4qJIqVPuqFBPWPX2j+rpcO55N
5LAjL5RgYSVu+VIJGBKt2aFmzrSlG4dkwE4mJw0UD9dKiumHlnznKW83FBSla8pOXrE5XkeDtToS
CL5Vg4scDIPS8fBf9SaPDm6b7yTAbYp3MTbRG0YCqO9AxOlnnUjnin0kVIwOjsBsvVeC8aIdmFWO
P6tk3cQVcXLc4lhZ0U/LhHcf/cxtnA4MZrMVu6kXRWJ1pShmXFfOcDTD9k3XxM8wT/ZuNXCMCLVX
6c5D4GGt5azf15sSJk+nA1kht5DzegmmzL9PvbEIlJftBXNPOXCMlNmRGpGvlHLFwPFpO2n78m0Q
VF96rgGoLb6UVvweRu8gXLIiBs0DYGuVWmJnVOMYqNjc3/4uUTliBCxv7SyYRGROYAm2BgOC6wrn
yVxLmErR8BbDegkaDb9jn2pIB55NiUo3v2hdtk3IIe6BRqEY8/uFzjtXyS+H1CCtdHLYG5PxVs4x
yAnd2Zi1TbWhDaSJdxxaBCD9hLnD2Iivcflks1/yqDGQjSvqw+oqwlseveCb9kZrmWjgHmHAxdL5
zgjceScukSb6I+gppmKeIiSizYKZOK/4osnzb7LUdgZrLkgQvCk9uTWnytIALP9nnFIP1U0fBZSx
YdDSNUM+86BV47vyorMibN0XPY27Gsw7R3vBdWjjWVAbirD6YGTDszHwNK1ZBqAWefYDCBJTFQd7
Kc7WOLm2NiBQB4iIFrd/K7XlFNgcHTqaqUSnM1q5zpXt6owoao0rX075qps1dJ0RbzaJkfpwy6mO
Q9wfbz/6x4doESjylAI2vcMTeGsd7v1oNxW0ltFpUFEkpldHt2b/rebyAulpPsa3UuOcrJHIKGS6
/Wu+Mr1dl4272on22LCpZc39pQrvcuv8pSrmtfHzZHsrWU5Ck5VjgCASe7QkytTYERG4qxyGVYW1
LgaTwixl3qUm8TSZv3CLs+za8BzJksE8iNiNMO0Oai2Xa91UpxnLSt0Snos0+dk1ycMw5yB3/eKT
MACsiGuVcPaYp+ghDMc7tkm0nnvMEiH7FK18qmWC/az8bIbxlJgUjPnmh9+53+2jvxw/e0FhQF5+
Isk/mEpfGeaQc/zxID0aCWZKeYfJjnW9exm77JM91Kmvl22KHYN5mFn6EMN8nVaPyY9hluC9zkDG
0KObEyQS+XfOfdPxVvM7WF2xAfPNvwqmhu5fMmjKLOxDr0Erq6rdra78Fqp2zTHcOF356rITOqo+
KlmgDoZsnVOU84hqCTnQdvLD4+1DMVD/TlvthX035i6NWxYv7M7GLrRDpKkxwlClSJKzoYixKZ9T
qX62Sxb6dnVvP7rdK8nsGOtkCtlnW1FHqZ1BV32chvnx9iPf7siu1jRcx9iU20Y8uyZ8flzjP5jY
GLTIxIek0b9FKerP0BevoR/uikXQ0FP5lfbhMwemvc1kmepn52yq6EVY4ComV/D16s4+GVndCj1X
tK9HR39C34nUwMG1JzfBQ3BIF2hfUsYK9y2HddvCjahD5SV6/suehsNNw1QpCX0GlLAbmHuXBge2
xNnOTffOqY3tka7pkNNoV4W3wG8AzxyZ9nA8YdjDACj9YpTJ+9LRPsc+FeBU+A/gVQD+PBpBBMUh
sNliHj2Olw0pgmCcqKKr3S+5LOuL9Hc7JIYQxCoXo62dq71f0oF8O3LPPf+2kbgT2AoFPjRfBgr8
UhJaL9DZNsJPuD+Q8G4yl5aLZ5wX3+t5Zl8rac3Us/RnG8ovLEkbQnQHlxxGkDaXWNcwEUcZnj8g
AZtE6Y8pPMggHPhD3nSv9bQ5ipLV1aXikOFtojOMDbQqIY0xRozQioqQlYH/yhXx2jUfQkzKLM9s
4ej8/GAI/URV1p48u7dqLLn3sg50/wSiFAJNhkR+pm8lI1eKew6Oh1/gQXLNYe+hp6qPFhZfsNwx
4xy763rRMd3ZhKq/7Q3Ug0YRVnOccW0T711Fuu8gIyBH+3h4VmmhA0+DMBB0i6xIY7vgvzVeldf8
Ct0l9z9Mp8qI2K8zRwzworxhiNt5EwqHo5evRje3K6x7aBgUpje2CdJfsWoPjb0pLTZNaO7Fmtw2
Jh+NL8rV1ANJKegMncHDfbs8MW8aAsdqKSL6rrgQm34uXomJpWAF5ffBKe9TkTInx3WyBgTyOOO/
CcDI8XhI66JZ/lUnfrVKanbTQPMftQT68yhQJfCjPnspKkbmJt+SLrlqIVrv7a4D0LvJDR3+zsju
ZBj1FT/7mmf2DzEtposQAthQxy0fFdxeQIgWfTEO/WcYfy23Bb/Hqa3mhjoQDbldACtejtSLEuPl
zrVp7J+EQNB4gKEhJH0mGkBa+wk8OW4U8oq3bynG2mFjJUSE5BcpcvY5RUIcmi+8lB/sbUs2Pn18
9vJFx9Xw/bottj1u8M2g5FM+ElMvSQowMENloz4q6PQlqbTwfKKcFuVK7gvEhuCWJZu54YNRcV1v
4naBGIeyTdiAdldqWvn2unmxIQRs7vM5Z7+At9EcEYZLUkV7OBy4IydCy1Hu4JGn1KWc0u+RjQpj
aOfeQJRoUhrZc/sx9Gu5jf2M5TiG+zUYFG9hXlilvU+skyBHaxdqL8InCITJjo4aHtoEsabZF10J
gZ2ym202cFLA6HUwkunQaA791fkXpwLyDEWImVr+GCLZH2QHpyTz569cf8EuLuhXRljThKQ1G7ci
GM5gLvgkEt3MaPTrACYwt1Dn9BRZaSb6iy6EZMGNh35BXZU83WYyeOK+kFe4zINPkI9M9+xc25Db
lg0UIFK18aqO7Q4YyNs9NtvFQIrT2hohXQNJ35gbvauvLdHzIC7llz7zpu2aO4tXZUAHm7kOJwc1
zDBPpmlrawR7Pa93ppkIbGvZOtdbdDWtAgJA44AOk4aXTPszDMO7RcUN5RlIwmPcR296zkM9unTk
ZgLwNT4XdDR2wREpKFjI8XrieeZ/2H7WlWyYZccnMEYFpxLL2Kc2AqlIh73GOwWD+GygPzBqgyfH
zF5U4WZIHqU7fjQ1AVavhRY9HTjwn8VA4kDnQQl0j13iyDGntSdAwQpjBPk+eBVlTdGfWa/Hcivt
YYetsDwwKXhLbAW8atiXKFKGmZLC9BPF1I1sD35rrserq3I2Y4BwiUB/a4yMQUc2vbizh8na++h9
7WejCHQ1hmbD7Ji3tXVwDbaFOFWQosiWY5jgVJe+VVksV8k0fvecQQvaXhKcy84yNzjXFAYRX7xR
Qe+2F6Iie8oKn+umWPlzcsHferEgRnUl0PksT86zSAHPE+EQjR6d6tL9YXTZu4o4LCZ+thG9Tvt7
xv3o6RgkdabyRuK8G+FM/rStL5qAJ4xkmxKfTyn9xJNtK5w/3Kgllle2Ka4CwIGeGSQAk+Z82piO
9RnOZu2v9LCeN+jMcRBa5Xy8fYj0usv/8vOGeC4tpsNRa0v/hCeBMJ4WPTZ8BUcjzxYCLu+QftSm
UzuTFJolCSveS8EI++ZYxtZEZspt9OPt5yIO7w38oaSV/Bx10SrOIQPZeYAWaXTeRkcsoPPCjDbF
oO/cAQrhpFlAaqXEIsWKaRwhOZA7XX50+yAliIeEtXuTqck83j7AiI054+JjUrG0/vZrt9+Y6VZA
8x83UYpO2JSgXiPrCY5Lcq7WEeGwnCdPlnRRIYvQF19tEiRTjsbtoWM5ck664BPhdMyCcMFR/eOD
Iyoq1m2a7OOFHKXZzd96G/6vegmYfPvMNv5nL8Hps1DdTzn91Uzw51/6e6up8QfUaOwAwqOqwsQV
8PdWU/HHIoYzKVlg+fbNZfD3VlPxh7HMN3Vdpx2a1ygI9D+9BJb7B1MPYdFH9qcD4X/jJbiNnf7b
fJ9qRnfpzFnsDob5+4zOcq24QVaOjgNF0wVkDyYEFflBd6TxtoL3LKKj81/cndly5MiWXf9F77gG
OBwOQKbWQwQQM4Mzk+QLjGSSmOcZX68Fdkv3dpv0A3oJq2IlK8kYgONn7702ntpTZsunvCK6ujhF
hDn8PtayU6KN07HAGkeTeBLsdDsg2krQ3SeGsGzU2PAxNgnbsmggODQ5IEeSx1QDdTCyvfV01XlZ
oJNmcGP8efX4TT1UzNj08S8vyf9FMBZSXwHd//n3ZKVMNYkuFNKE/l+rT6fWmq1UOOoYNBwuiTYR
307zQ4B3mIpvmpxjh09m54a299uJ/Nv9HJYOaIGaYGW6ZIfC0F+KwARyppNQbqwc/TvBBwo5LcJO
2HCkYOthPKvObvHkl4+Fpn/KKJd3vw9ZjuKk3En3AxfIiAq9FQwXazld47SKdEVCJYsaABnPC+Oi
Bl9/XrT+EC+EX2Yb+UwHRXJ2gfXys8uP1KwIjaWz63PsenK0yDiBbjVObscJn2q6Ti/00+9D2406
CZXSPi7a/T+/7NoNE0QeFn7SmV7riuVgxmI5/T4wcobbgDbVLfaE+vT7AIK3PplBcA9LyNgFkFSx
HZPU3pWB+Ub4zhbfQ8kNZZYhMNmm605ApF+5Q7h+EonuFPU8Z4W79izS7XKqtDAk4uhe4zKlZG3q
oQibPSFVuiSXL0Nyje/K+yyd6IIYI2cX59mDyobgVJV5cKKCgsk9xU8BthTyXKdzlvs/D79f0yqb
SWq2D4DGaeY127tp/QMtb78WdvVBTBEiCBIDG2+2kqmYKVo3+MM4XOcQjqC9xU8oT3U2WKfff0Kt
Mk7tn1Srh11nQCVSVoDxAyZOm9WHKlwctLt1IQJjeWCTHXTeqEHT5mxFwsdcOD90mG5pyvKJ9fCM
GPDAZ9O41zu+tOhil2dhf6GrjvBDNMDFXB8qxVBrhiV245Vp15dA8NKqf/n90u9DuBINhxxwFmam
e4pwsHtgPNZOvw+V82OsG52scJlO5Ts+XE4ZsEYt3lS1PtkeXCpqCqql8eRoGZuUiIloFkApbu8P
tXluyuZCY2S5VbF4d9Sb3repPyHEcVvr25Om82twoAONaWovpUa3UjWq5NhVYGGymPtkVWytYklO
zXD+91Z2e4m35UAiHxrRi6uSfPd7E2rxCHT5oo5t0kVn4ICgBNz4KUwac5tRMbqd7vqcRHETY47p
ibjWbghKoHYO2KZGprjwYIP03sBeGrnRuvzVsdLYSk7dvNc6dGMdTx+rDnOrNZzbi+C9l72xWwI0
LuqY0n0PYwaPBp+hSWd6M2oBWGQq77VKlafKBaQcafj4VImoNtpHXi5xWtSUbBprvWvWGWnN2dp3
kQX9y+Ujmg+RsdHLej6JekeWR+5Au+Ejac9pzTJFVB1e7+5DgQs8Tf0B16BxhGC1LXp7OPdjlO2j
uH4Mq3k4W6ZXDZJY5Fg8A1UDWlQBDmk7SegQrByEKN8KR3ejsurNJBe8E6xR2GW3+yCMCGdrYJxC
niLexe5emAZXPIMVGitGmh3TbMWlfJWzshEkeMjcBy4cjLPWwtyclSiC64WSG2Z9gADgBzUdDMuU
37c2SYxcT5uNlH3o58UTHOZ604LBxNk8D9vUqZotAF5raxmDtjOr7FZrzfkEF9o8uuxPgYieprQ4
KzazbrhCWkAKpoHmp2L4TkodkyrNKMQpqUoYox02itfIltvCIIios41Fuy8pOKtYxuGsdBybeWvl
UToxRVkiUR8dDiYArebAmlET26ROn0ZmSac2nwuRnZbZ0fZdX1/Lvm63uRN8z/YjQtN70HHxrULv
920+Z/Al46bdKyd/L3Rd+XR3L6cQEA52Ixv7QNjqp7ZR7HsWfkox+IktO94PjKJDmwVrLL+EObgR
ZDt2YSteglhrDlwnHmzzpTWAGxGuandUh3IIXbKHAYKiELZ1XsRcb/lh/KpgydKJtYhUL0Ar9Yck
ImDuBjpyXd1bVyPCC5Ybhsf2ApQ7W29enNFKWXJV7PB7q/czzVTbwl3EtpnFobabjnw4b6/CfMgm
OXmF0m/yyHyTnHwSCBtx9a1Id0lHg9bTJsprpvroGoV1o6wK4bxHhOn6yiPiV28qvsPkSHU1TC3i
7E5XepAuy1Y0DSB2neC7MKodhG97E6Si3uuz+zkl5S7W0uB+CZGK9RCUi2sNt5Udws+CeSpSd8dx
1LdwIp/SqEYAFMWhmXdjV82HJGcPYLjBLXG2FBBC/UcA8thYLtKVSVKqiRlfoqH5tBv2d2Zo0nU3
aZWfa0nnx9mwHFNNHZKwOkTmOLNTRVQpot44gEa9mVZgAamZhk2615prsQ0MUn+hYSuzlmwPTLhE
viFilrn1uHV7ibbM/rictWcbahina9KXirxXxgnpWubiJKplS3SMdQLHVTwpXFmsbcvq1lL8eaPj
uGgP8Xywa+gu6VSASUIat0nt9fZq6KuLt1hnMhsfJj7MG0WOYwsQ9o4W4/pRVdmNtKmIBXFEeFY2
fmNqu/VSBpOlvJ2Eyp/pWmipocOkwbSniKnGwlL+0DTgxmaMyemJHcFqowtvFrShEdWez3l/r+tN
tgf3CPR2eLc66yVeG9xDiahrEchFcEg1D8MPVhx32Zchp+q4J8EOPxlbXGKyHFT9roYAI3UiuPVM
sUnNxAai9daKHoKuG2/H0Hmri7bxWhj8PhnAtBx3xAZeObzjFgJfT/TClHsxO8vWduzXRLihj/fG
2ES5Mu7oQRF3dGbuZRm84rBy9lU1PrGqIXM4yB86bjflHLeX1NFJPjKRMdP03lwCwKM6YvZacCnH
hHiD1/5oaSfPfYF63wX7zrGMI0csHxtXTVeYLD9IMzabsQPOE6vEPUyUxKG+rn0vWUvcFGjrBkzT
iW6/7mK7NbeQJylygbiWX6iKIarHE8OKy90urMlG42BMLlKZHo7vs34jR2d+ccr86Ey99Ltew2Hf
8j61FnASlX22WdAbbva3dRDP26V4lRb7ugp5G7rBTQeaalMQ8veX2ClPTgqGBHFCfdgbEs0bewkP
pZBQT5Fdm7SGr1jOF9rmUhg16PM9wbTc4kGrmvyGtpu661/LJv9khRgBZAM13f7lRX/EMX+fWnD1
3AzjFfp7luXFju5xHUePpJ7HeKYHgTkvTA5ZZnjTXLAmQwxdBtZ1RhrtC8vc1VRkqFDe24u4Rd82
Dnmhs9ZPNTyQk3sbBsWhXEwE1ynhwAD8eCUXbB2z+J4qnySBul/IUHt9IW5op7xxVNrsyg5Wb8cm
kbLm9wn8oIjS1zmrMMgmH6oDkR5JEwmko9MSrmWqYAiRt7ozyqDYiDG0IBr1ROYqvd8H2rHoQVCU
sSDW1VDWwBaaVXJT/unmvzPoE3y06jrXbrMfChSopK+fhZhe2JW9EiB+BNYjNm43fHaKtmZ7yVmU
TC8EzPf2hFZpshmK6UQjwk4tUMk7G9tNzyc4Ngsg2WTWzXbCjoJZYDNKC99oZMR8nLqdNRPwHI1J
9+APXIcqPIS8yoCV4BunC33etcu6HXCIZUGWXrKXuq6u9Ij6QShgPMHngFQeX2QRRkRjyf+iGm6h
z32X/cfYimfuN3vTzZWnrP6nEiR0l4n3azziuyDscWTm/KEWe9yFeUEyihIETbk3bhmetfR+Ycx+
aBnHSrNRXhEvD4aIH5ImDzZKD+nes76W4o00fO7FAWPQIBTvw/ESWtVDxFJby/RnVHxyaU5x1H+z
K1XyB50WIQtdkaLo5UgBB93TgISiDrBGry9iUyNLRyGvrbGcue9X90F6NYiJhukaqTU/RyN9aPC6
7/PM5CRn0XtDfHtnpQohThKOH1lRYiESXFLAHC9EY7CgTXRtHhbl9ph3yFSv2vO+rgitwz3tN4GR
AEmkf7uL4qPAZYcyXqPswM7wSBmUXkzljhpcKKgAW+kdYJAMneS5zkpgp2yZG+NuTJnHG35nqwEc
IwtaixuJHaW0zlol/i7UAgTheqqyVko9Ck+gYnykrQuJgCP3ZC6euSSGTzL91S7D2wkyT0DOrM4Z
YpqIX3rK5U4vuRZ2mHF9N3PfpVmJG2puCFiKTV66C63Dt8VUv4gcXWOwQD5BP+VKzmqAO+Z3rx3o
ZEopLQjcfQ+xo6hANbg68NzC1R6iQG92Uz07e81tcmrJs2rLqv8prdenlGuhAprVBtWMi6aDP9K6
mzTN+61WqNtSWzf9GTNx3zZXp8/IoaK6AigSH2ExTL5piFuwvoxtqXGuNesZ9NKN3jhfJC7v7aSy
twpuqi8zAb8l/UoMG/N3bL1ZEoyIDrKYwQqenTGVJ+htqd5sY2spDn1WHEITT1ylsyqXFPVwNsPW
JIcrF8clZHIMid+whL1m6MizBuZJm376OX4bY/CtoTBe3IYdyNye+mj8gpZcHWnfpVA03rujRU9R
EW5x8MXlORjXocSQcpOO2Rchwoubu3RZRGDZOSISlYBv2R/7kYijq9VYYrj8reE3u0+ORvmDwW5+
0lBhUeBRTGGMhCTS81zRx5GVXxDD4b+p+U5TuskGAF5Zq+Hbscx6Z0BHpjaIzieu73MvYq8K8HY0
fSyRAcgLsx0+gqpJtpE+rDgdhG+WVr/SP47dHPaSaaX0/C3pvusgKQ3TVLPQaO4B/TwXZuxA/C79
Nk0f6Kf7NlX/LTiLyHxd9e+kPb/TD6Jv2sTmQz++g097jBtjM2hEoZOBnyFr4AyWK6FCvZN+QVkw
uYVNto5GpL2Slj+0koNDZhfwvOpH/seMTXSA+a2TvrIw96u0BX4xNRMYS4a8rkyjXddN6lx2b3E2
Fsc8BMMwa8LnY1xw1GWGDi8qtW2/gI3DUBRee85y22REuyjWAtUIH1WS0J2qm/gsapBNZLQoK+Jw
STQUp0YI0gdyC3Ye9usYnhOvnPp4syzVE5nYZKdy4UckXQmm9cyAwQJ0YbkCSaQSYdNPtNpERZXu
OuuNDSJv1wlDzlytNuBoOwOwjPToFXYw91etpFmhduhL22QVBK+WcB8TAx8HxoIeOGLce1Vu8/Ff
n8i0En+cC0F9ngwbzL9JbYCFwwclC33YaicuAaZivy7eQRizB04zqPFldXJH4slV5v4gDTzilCT5
+K2xC6gnSgoSEw0zktadpbNPL4YO1dNa1Ebk+pHZ/iUp7b1jBajravYn13kqGCK3JvWqiDzBvVZz
IwOds8U+teK3s9t6cf4GWowD6wHzEOqwAea7ZNwYC7XVE7zO0GpoNtaKhYSLxPZ10AUSe8vikZvj
V2zEpJNpXYWMT011mwrO8mQcw2maDoHieQtGnQ9b6WyDNgiQleXM3g1ykF6hk061QqBnb76TiWlv
RysK9wFN38RLCM2o6tMV/MJaFD8E6ycS0Sf3WZ2fo6CHChtErE9QUerkpQrlSzYYkEbc+lKN2tc4
Eu+EHxlTCx5X9qHsBvCBcpvON1xDBhyNhLxQz+L8aQ5vKyX9KUcjQvXkj5Gi7YNrMwUs7MZdkDrm
Ozgsc9iRjB1/GC0irX6wEnKuDjh7PHWLuQ1QqGvyS16rmZxDzs247GaTJ5Ap/3kyilMLXHrjcKPk
ric3ieK1a0Izw+dj3izUhW4wSiGR0EjrlECYxuCHuWq4Fu78UHdBeMjSID3lruvVGsakpj20LvUo
kmk+K4eJwOvybNbTY9DGt50jATyq6LuScq+grGANtR6srH6RkbxPoCNY/UtpydsWN1aPI2VipsDW
cJZ2+tiZfFoGpv4oFw9546WBXfpFTjA7CO2zCxGjATdUELoGO/cWcLrR+phV1XS2KJuNo+57hVl6
o15wpc2PfdkfKK+71dfPmll+o2D9KW3OEsvEiWvovkBzG2jpgrpgoe66vkUvdrunphDPgfGoKeI8
stR+2m6+cUIHnyax5C3vnsnLcuxAYTN9pUt1sBc73A4Ip0ajfUyajmLXapgicuA4lrMFNJdv+jZ8
rRXonD62OUT3OhGt+K6lkzVRP2KAhF5CJsZR8BGZ7l3AiTMuq1tVyB9Ny2GL8DtrY/esysTLey7k
jh5vDNtAX+eV2pKGJVyWlae6cG7wTtK9NQIGAuIlSeTxLF6J7U9hLI4YuY+4ydZCHSfYNYVr7Gx9
CnEhAFyu4nE3NSzO2O9zAqHsFSfgMuD6iVkhJs5ympkk65FMAbYRQXyBrX6nHUPNfYw5K5i1zl06
edECYznAj4H4uBgcOiAUYKzFZN7g8qlAwoV6qt+Gq/vDxqQaSFyVXQARJMYDDq8ZLyqG2jTkU7ra
h8hs0VCwGG/lTB/6UIFHTKviBPM7OsSQLGnTAciuFsQyxQuaLuNX3qkF3FDqOyWOp2rkbK6AqLMi
QKukSHPfXUdZv6Q7o4oB23aG2OmxfHEsJhoSFGo7Vdm1TmmiMrXlM6smIO+8jTbxUEjCcBlrjAE9
Mq7lzl3SP22CJ0lrH+ogMz1FFd7jpJ+4EAFjbRH31u3ToS7L97LLn1344js8nX9poGOauM9UdGNU
1G7NBVBiKqmnixM1fykyIC4SS2NfwmHYYF+xbwKGfGat5WPKUf/B5smrXHgj1BCI8kUuZ5f8gpaL
5AaXPF5iOljEzD2EK2gOnTWKUo4YxFY3tknGvawUAq4ZjttgMeZDc8ggHF3jpWOXhgoc9XRwOMAz
9FHeiD6tyM39mBEmBLcDu5zNLCo7Rkt+b9C3LVT1vpoS5mnWze4iBYbyJ6H3gQePX+0MLcaXOyR3
FJoEnECmpzGyWTggBaMTLZRbqQHkyEyjUcH3VSN49AI+AJxXGH4JaGK0/EdX5NE5Dk1QQ8mp6ooZ
aw3d6PHcS2gYzWecT38r1jJwz2GfV9kdRF2MocsAeCvQrb2t1IgH1/5soMO3thO8FFAvqMH4nNj9
oF0v8xZdrN1NI2bvFntvIAYIwwHEFKdpE4pgki1GOa6CZfuRpHOwGcTUbzk4LpfWyb+TmVrRYHWn
CIcTAX0EEL2r7B72o7xRFE9J1tc7/InZnl/l0E1AFOiDiDcTEJ94qMcrpsyXoNDik1NNH11S15em
cJh78Qh4crJAmEEpNTVdv41G+hqmdVkp+61uwJYEhakLfPlZwxRnJoO1gXl1G9d2Ab4XWxmsi+nQ
2zXjfgSfdBQ9BDk5P8wlXq0IF65e0chW6L7eCBIMXe2ReojoNjoWzU8TauOFF+/vSJfkPikXxAxX
Q7PTLrY+xGfbeTXRRPZtyohva/Vy07fWMzyr8tatrpAQPcnBGZPLXteRE3IsKv5YIjU5UVtB5sM6
n9/WDvTBIAu4flvqwmq23ZkOXvdWr//a/fwQzslDNUc33aJe4enR3IGdUpusfT3yitprEV83dXsV
f9ddLu8rAZqDOeEUOD8QGej+AhsADqBmACYWoKfjCXB06c9xTnp2gdFQhnesjsY9l0Iq7jrnsRi0
YGctzlPgFhFJ13K8b8f4Gx4h5Caw7u7MLX5My5cxhpJY8pE03PajIF66X9VCLx4ny4919zVW5ZMB
9+o2mKoWwya3P3MOX+EBcEJJ5f0CXAORJRoQwYTcBHH8p0Il2IXzn3BJzxQwBZulst96w3xok8iL
Vk+1mc34UHrLvGGC6B1mw7CwZ8pB6vvE1EfOQPl6nxgOwsGdQsmc3bHHzKwEsp4zSnxb7cmmg8lv
xBxtbSO6mcb5YFmhAz6/rbdxuaxVj4HjGflyIKS0qzroDU02XkdQt7lTX62TJqE1J0Hd8BbkzCls
+1LdpMgSDy3wZtdmBa7W02REQy2VWZLsie1s86j9lho/Z5TACB2SADqOvGmIl3mDg92s/bVYgMID
rFq49ascYSuO9Mb3udqVGnmpGgr2QfbqzlqxPsx3C9nYhLICw4DZB76IAZuSYfoUQuK4NnW8uR78
BKUBYgHNzujlzL4uvQZLDoGCYhx61neEWj+mSpioMyWg+LL3kjBOjnbznY1D4mlxjOdIYOA16aS8
/mJsTAnUoqAmkQNeOuMp46N3S7vXezhRfNfO+hY+3586Hz5KeiguKWq35yaonQIzl8mzNUCDRPeo
WO50GAjZLd2mHJsxgAR7J1K6BzZ2M5jdfKyskqTzwPQ3yunJtt7TaLnGucx2yG94ay1JDCoC71zU
O3qVxdbULXUIc2Rps213GkhO0mNV4WVV+dhr8UvVjwd3reZhsZh5A3hRag06L+nXvf1COVTWRnKX
Bsj1aipS761kVf0nGiTf3fZ+ow+uH/d5eM31ajx3nfQS4tebaMTLVY21T43wJTfGFnMyhsCoro01
Z/0wpqE6pnD+0sVP4PurERJWwJtk1+lYsymyE/dz4vpqdp/TTLaHKW6EB+RTp/6hxAumo9zo8Rdj
w+J1TlxCwgJdVActPaUJFiaDCaQaSKMndv6QaiPDveXW2xGPMrI+dUtNmf6Famxsi45m4KyzeV7s
8M4GA+k7g8GyMQFdkN0vuVS3S1wJErr2A/UEZE/j5So5EHLRhgskYXdKW3xB+029aXJWDpAI/4Cx
b/of3OE6TdmFe201kG8m3ckLpoc51fHDip632z1tnI/mMNeHLmAtN4ZmSxOQ8ZlDG/bjVLtte/JN
TPwXzeD2PGRddINb7aCIcOpyrF8ahVcszMR+LIzbIkv3jbAvq3kr7t3vNPoY7fSIZY7hUtYmBDvd
t0t5CDHLEyEcJe0NGIS40jL8J7lNBsbyI0mzTQdc1pOypRxAN3b9n2SpfoqmZ0TuCJ025ptrlcVf
E3gz/bn93JQ3SWRDnTZpHgJ4vG80Li9Vk52X3PAq0DX0xNkcigJG73He8Ew5fADIJuKg2WpgKL2h
xCrdUDCZjeNDGXD56SbggORmiGfik4jN8NOekxWLA2e5ShYYhC1r+NmlrIa8vKXIaSZTfoE3Qw6G
gwPyxtR4c6gds4p+ACNd9n1vpZd+em0o4TyCNipgX8f+pCKaG/Iy3OY5e72KyncP2lh3HgdSFhi/
eaVm7Z2VsQRpvdyrMZ09WgU+mTY0jLMfWU/xBiFIVCFCojCwadsDxO+JSQJNT7j5zUZ+b67zjSI+
Qn9r7FdAgK+KdXlAVpFcl5ndrqhBdgzdnkIWkaoD2tpXgqPPtxsKNEn9sxLj+LGa57auI052K4+j
RAnmr293VZE9xO1ytwzpcNvTk8LRmJczqZdP5MobmyLO74WMHWc8bmahP0f8Fgw4LXip6KID2gNm
ZX8mLSaA3kmPSi/DqyV77n0Lwb3QNHyaxHc6q6Ib7hp0xSzdraIqSVsMPtJpjQGTv1NwrWh1h455
WNC56Ms7AWl9Y8drDXLtxIchqA6o7ojGgq12MUFbd/nk0gz3hqH51iqh97XgdBOQ79lkpI+2flpo
oLn8PmhakgM+CDhZDIJkFO+FFg8HQyzoKyvNPOmyISjipD81JYd5HKUxypFTnhc72IrMHnZ2pd7j
0ka7jRbzDuQ1V010RVwDKBEtZJ1uwlXbFWc3iwidReFtYSX5n5y676ZDfC8UPVCA3vCRrEqngV4l
BiWe0+5kzrcNEuHJdRi4Zrr+uDK3FKO5ZUH+T23cuH4yYSP4beVqHps6oJw4E1l64ZYm7KKw1A8l
FVijtsV9AuLFTqe7VNBzOIFjtCjjUA7E/7TVdotrjn7NGMgQ9z0V0D9L9phjT8M49nK2Q1WI81tZ
pV/RTehHK1O6YUMkjfGML2XZu0W+DykMuYaa85Dq5CmCZaBCVNHpq3eS5ZfqcPdMw7iLV+WwjCGF
QnzulTi6bVBffx90GifpjfCpLoqPEhA3S/9I31cTl1l2chJfWNL8iZio1DwUe30ludUgo+EuBEAE
W/NuynpxiabxlJqsXM2BMGkRdOPGsZfjYpnuhbo60o9FcxcORCondSoVs9PUoYDM4cEpCrEz8BPM
4XLukuwlBIN8EVEc7lHaM2Lj2YdjSbqgsX2j7YQzFmMX4seY/CkRNmcqFWEDiMs0cWEqq/qovSQS
70al5RCmlpoyyjUNKYii7ips5/vMgOHXVgF9EEze4QgO0oCY9mBmnbM1aDQIoWY9uvny5UDeFIQn
TcbaStvqkFVwk/b5JemcUw+SxaFlch+rHN5vbN+FnBEa4dS+a+b1VqsBrloAM800/mvXOnU6ZDX9
yiZGYMUzdQm55COwlBXgT41tmPWZ5S5GG5LxVDHIO12zL22DFaUARuek6q0Azdhg0bsBsh0+JgiP
CSAbxmKujBkMuHa8Yv6i3g6TbXiLEsKJDjwGZ3/uMlz4kWH9BrrzlhsJy8JypmlNTNs2Tw6V4EVv
1ybUbEBQg46N5yCECDutUa/wjnTQur6Dg79va+yBBWEy7mLXZiSZEtFgEy5iF7AsxKq/9gdG7FCI
2lF7ZXgZhIu9NtvZTvQTP6lk+5bPR2RAxGrGAw1ld9eUD2EMeNeNY3nQi97wtLl4U84TyFmx0Yf0
UmYWek3BdoO9upscLbMAVJQJTtvsgNxufuDIHxy7BDXGwDI+N4HYVkHTPNiOzlmpPbJtCdfmXZ4z
YZ3G0mUVjxzBGblnvtXhwUeZu0my+7ItOClN0SnCzrd36ZDYmGM7oIJy6FX4/RxI7MpwCDPrMxXT
3ZtKHe2gA5IO+li7ra2x2wQW190lZ22mO8ovSZw/DWq0t0613EvKU3wSDLgwy0Hb9FbL6La4ZwqU
gsO68p4qmgriTv51qaXBE1AchrE09gXGXsxq8ymhpzWli2nHAX4+uevD7z9JvZ9PnYqAxoI3bQGe
I5gaU+tBs8ODsT78ujGwJgzLllJIROgIj1FjJqAkBC6lEycOBJ+4ZGCNOE/hDis62hDZRqML8Z9+
//vvQzvV4a7TnGd+dCTfhFf05E4Fq0+jvYvWf/v9Usg6mpD+eEhWa1ssMQ5lsOFgkyNScc1gEZ92
RNKVv9CIwUWZGOf6gKcQA0hCF188mpz41gIdNtz9vz+8UOA6n5zVB11oRH8p19rRKbn8+5dc1xj/
/8apGdiNYXX8vy3QWAXx4+KDjjl7/P23//Yf3/Af9mdX/wflt7YB1MS0/2l+dtU/FCgcvMc27g2B
M/qfHDXzH5bOm3513Lv4ryUorv8NUtP/YSrbtRxdOStSiO/6n//ja/rv4Xf5Hzbg9r/8+79ypAwq
7v6zLVjH9mxJUwlTujqHAxOa279CSea864bCjp0Tq7U/U2ewL2NWQrLe9rVbkixIXhwxxxd2EJc2
XtpzVFlsWmfxoSUA0LR6ZtirypswWYZL5bxHNaZCE3NEGj9j3GUblv3MrHsPcL3/TvZ712jGWdJI
g99KO8ARF0+mvvhT5cAr0ptLTErv2o/PAcHJY15gY6AWkg2abt7PdnXR2uk00yJxiqHrblWhjXuF
EHtKR+dRVjhims42PYAGtFU74IXxWLEFOlowKHdmr1WwaSR+1cb0NRanmDPs+FikxFayTP2h8l6/
LTGoAFnO/Apl7WrZ+MhUQKCskuZ9XahvW+FKaKPhOwbrSsW0dYlZtlCR1D7XE2EOG4ojhZZrVpHD
6FnK+dCPHUKpqV3jno7N9chhjQEN5Mb0DD6cxj82i7LPPzGon8s2PoQs4O6noNCPRt9xdQfjYOfp
4gWlSPYo9SejG/RdOADyaixuaDVn1kwLSDdWtyPnq1iiH7kTJBOkMnPGMdtU9uI5oxBEtebl3KQm
YVCaBlgac7PbT9bBjQB0m3Hku2kVwwqZP5WWicvcu5yUxpTT/FRc5QAFYyIWNTXFu2zaZ7AN/equ
2LdZlBPktv7WBWJ2m6n2RJQDr5bg9uyy397PY6qOZXrXtY3gjs/IZiwPWFnrU1v6iYJHYVhOss9i
+2zS4CAGVM9pdIhacs5HRvkxTfwVhCrPWKAuyaS5l2B0duol7YpwBX7fZJO2dk5Hn5wHB68R+gnA
kiAJZl0lw/SOBqDpEJffGj8et2SdDeSUa3s96d/wLo54gOecY93oGUVgHYUwzmONxbC1w8xPTHI/
E3US3mK19OliWBsG+29Rrj3eUuCSCYO/horHg5m2iFzoJDS1zLHXGUQXKw2iTDEgj4x1t7FCyrMc
NeCgjKYDAIibNFxQxgPC/eXYHXOtPFp26OJ5VP48gzIoaQaebxljw3uVHEwgA0bUcBPiDbavDVSc
ynm1NHM5zyzgB00EdNxX9yjy5g060nBJjB/ZTNlNpEG8sgoMklSmc7go2k1lSyC/xlic+cRNrC3o
L5FVf6zcBvR0F//pVYXmizloG6FSXPTyS5vaZu8O+Vs4M5ziyGPhBIv9hPYsXNu66iK4UBOZeGFM
XTNtv28mofV91nEjAWRzO+bS5qPdAZDZzEmkH3NH93p2KUUmi5vcoCLBUQosrKt2qiJNac1FCjOq
s3dGGGzdNIUXPLcWeax6N9nZZ6EGuScAG66E2xDPZkrVH7tDe7iGkwWd9Z2OBXfXsgajffKhGblw
GaCEsbDobKjjMxXo2qYOeNckxbtB5u8wJuGE+cX0coGXQi/b+0wsPzLQYRrm5zAe/N4lzRFb+rdD
65KiwHUrAKYwUdeHKcm/+LkdL0z/F3fntdy4kmXRL0IHPBKv9KJRSZTEMi8ISSXBu4TH189KVM/U
NT3dMa/zcBkUb0kkgUQi85y914Z9XBL+VdSN3IrCWoFyZQNGXEg5TAB+0D/s2/g7ZW84z422bXLy
aPpZbEc9esmZtNkrkOjpZCXl7BZnkmyqaX2VpY0CL0CA5bhjeq9dw7rdkQAZ35koi+1m6Hed476z
gWBlYiTIA1lh7pyuohSOe5M2BQqrNmM36iYPsqHn4ENBohSOTK11UWyrfp0LMy2xv6BvaCkjGoBt
ylBfd0HKZkOLdn4Ni6nNv6GZTykXgmmGQcXeEbG/XdMGMNn2Z+U8b7XppxMCJhtTfMBmGO5yexIb
rGQ/3JHxY498y7r1KsUx+Zp/oAAkdr6Q8x3W5E2Kvz9iBXWGXa5CdIv3cvTPOgEU9ylb+1VrtCgu
VYBf0N0hIBMH+ID0K2Xp3xW56bFAdqpdp33MvgnneASLUI663FjDR+ohbJ1GHAENJZUb99xdO8YP
swQJj4ZTbpJpOifUZQkkzN9sV3vR9OCkinhG6ODtYcdI0aT/Wo/dVtPRmhpJQFyEgZbCN09R1oTs
fPpr3Rd02EdLbi3bSbd9V1u7MWJHiwL4aQr0ZidKBbdodPNLus76Gz3r4AhsXskxvBEyBpSYpjIm
+vJ2fk9YB904s4I2BXZ0HaIgYkU8P5Cl1279rj4bQcPwcaAYzVBmHkAzlQx2ybWRgJcG17qii+wf
hQ3BKZVpu1J+SDBoiI28WiP8xK/NPWaVA2TpQxl3CHlooOm+AK/b9CxhI2qHPu6EY09kiNs7873l
srXqEXpsqBid4mDgniDGioSc7EVMKHa1vn7RdeotImyirdcjm2mmsd90OiV+11TpPjPHDWNSunL6
Mru3y4nJF2fJ4MpL3FXnHHHkyZKSPGqzIYCWy8QZy+TLABjIDa37ufLht2gYh6M4PRHBG9KYpcLi
ISPXWgMpRsGiPDcxNQzF3oZdyh291HbCUKbcweWOPGMxL6PHWPcKZT/e4HGpT16bH/yaPfsYd8lW
SA9AC9wELaNQ6BcoTOkCteS8cQMm35ckIFuJjtmzRKa4dJVtHuQTPT8NZbVVrYC5PAcewWPc4eu9
G1T9eojG8iA70g6gWmWOa5ydgPxFOnvOxcbrwKnf1dQNz+ALkQH2OKvT0tniLKMhbRf5lyZmGeCn
xNAjuyWf9knEUXint4IKGrqkldvN2bkjtRtOS7hxMurwILA8JiAjZ08AYUJkWQLFfmYAhBWJrDNh
EOs+k3IVhpOzCSq4SEHUzqsFaNFJ8dNsJ42chLsQKfpxeXV5ZhNsBhmOjE1dibab/mkBn4huQusM
HZxRprnHysRI7EQUMHPliUKP+IMWImUuFG4rq7JWkknsoNNyddQWbHmYM9xBjg3gKR+abej079qM
6IMSKHwOOmCc7YwOsK2YHbkzdweK6FTqDZqFUciOK/bpwsPUPyUmfIK2EZRDarvF+p8qElPqAFxA
7LzWQ23aGm371rIGB3lWar8+JFsxyeXotmtSQmxcKg4Kxh5dptW8SBoxgfI9wBd/Ccht2yXKMCYU
5YUm2DkppxBNED+FlTibVJZ2qIhqIv4wky3PTGW2WZ79fshtllxV7B+oTtNnVQ84P/75bDIt7S4O
t7IP4lMkkPOV/tUK9ORUBwEWZuaTolPWoiJNkNS64bZ0cFC1rF9hj1YPy8cdPJpzEWYYV5kKMrWh
XR6sgdrR6vfPlJO9bRi4XxdIio0S9UgDHslgoC57OhLUD9nLcG8lnoa2h9w3JIiy9pK8tjxtENiS
dp7R+1LjTTe+Gr1R3wnFOOl7Q5vWy9PMQSdTz7XY/MKuqG2vcDo8ur8eUQEVR8MuH8gczdaFOX4P
ayxJjM/yuDz7/YBlip23yYGxiSd1zblEkDZMtEfYdiODr46Oelh+lFP6QdG33v5+Ka0k0j+/Y51V
FNWvw0IhgsOyHKvGdM6OSby6+Qx3B3CPI+1jMGPkFzNoxS42o9Py0KhnjfisO6Q40QAKjEiNCncZ
e5QS3B79XtSFLHYOuFfwzP3Pgy/pyZL7gjHen19yrdJg8ka42chShHbN9VmjasQcqTb4PJDkI7fU
xD4yxLpoyYZ63keNd9BYdxwXKs3yIBSf5tezwsZBg1YY2ZXWfm9RIRyXB88omC4FJQoWjsx9XUOX
GFXsKlF0Ijfu7qkDhfvRnulnBo28+qSJ7Jb/2XtYyVFAReSBIFKyw7lB9JGNwK2U+W6ZJ1w1RUj1
bsszYxIYfZaf+za8xWIId8tJWc7FcqJ6DOM7t/CeyGuhsAI8sT7Wrr/zYsPdL6P0L+O3UUK1qknw
Jv7PwIYphPjEvzO7GhXIMpBHZg0QrFPdACGQG7EcEO7jfzxepAj12ADQpN+xnfh1CJZvuXxfW3lF
f39zpu1iJ2R0l0/9puplsol062eZCRqwY2EfvNZ4NNgRg+aCYGFK1t4WIeL6bH9vSG4RlM63LZno
01S+aAVayUSQwo5DYlz5ov3QOSsCkdqYDdM3mRIESAUXhGeBbDHFeruRUL0uvx9GXxq0smPi6NAa
IzqAvOND4CgP0BZH4uida0+i/KbzLwQJ3kPkf5CuEiKj1yOz+xgqCJNmund2Y1/LtnxC5MMdE0Kr
TRnRS1m8Q/Sg+F5cxv6SFMU7QqybHgJNyDTy7och/prrN8xZE+r16lvYF99MLyDnzuISMPLkXkZF
dijtEdIbBf062WGJPsfhUNOgpvPsEgKKyxKQNav3FaudXee1McfLSYlz7g7QO1j6eP1zUpnVKZTt
pbUGcQiziALu5GG6SgCZkU+np7F3R6wHKma9vesEOhDDItSEtCU/F5CzsWZTiDiJN406wXYioHDq
xHB1OsHqS2Bjte1LJt9H81HM1yrLYuqz+EvrPD1HzvjGhiRfx5p2r3XYfk2bgi6J7ptAkI6aojwn
t5LGWSg1zph8SkKH/uTDJNKfAUmLK3QcTKBZ+Np0LFY09FWqindG1wj8HcmCk1RXIe+QOZDJgRTI
EG7J4WofUg+fboTmHYUxapshv3QlCtA56SEw3gLPaxXW6zKxyGil5JIwJvoWEm2VgfC8ql6ofm4N
C6uqnrCuEml8N7fomtAz2elr4/TPjSt+9ByEmYb1qht0BqLrPMksPYpcv8JkRFU7WdtKzu+pyZ66
TwjuSIbm0Q489JUgxSQx86swi2/daG3G3nyZCIjFLUauTe58SGnJTWfVd50ZeYjHu4e86uEu7GZ7
PLUkyHDBfzZxC7ewhYyEXiQ1R+dcJ9m2ccp12UU2oFPggAkGfXAlzTWvCESeDmZCY5By3dtsptfE
n6z1mLqXbLLph6bF2QvGg1VQ3c2nE9KZHQAVlP72+E6x/D7K5cssvafU8L8TfkSrjOtoLmfnTreU
NrEmj7cimVbP7ocUcRNr0r108QaV+ZVPSc6zPyGXT8Re9RYDO8t2o1UAnCThjUpJh8eAnbsXzxuN
0xAOdH3Aio3pFpxvj0DVAjgPsg8ViU32PBh7DHe5/xCPzTe8nUfPCWBINs03GUbBamjSu9Z0lWNT
QAeVobdqx7Q/mTExbsWsfZcFPezAKLkV3HVseryy8XaBcNnc1v2rbnZMfhq57yZ2NFp64Kc6PFxe
1j7QKkQyrCFtRP8VhayVtSw+uYXx3IiCrCX0j5uIJOTExGVkyV7y9h61ZcpyMu+HU9eQVi7a8ECC
T7Rq7JYSNcrqPaoCVM7FZ1YTEIXc4hvA8Aqoo78tDeOjnfxmQxbgfcUSi8J7gEYoA9jcVcRM0fXa
DDaE3DS+Tmk0kfzRE5De7610pEaEmuugp2SbeJ52TIZaO+tmeMajja1p0JOHipTWtS8t2KXe1Y8I
Xi97s994lrGyM9JSk8n9ZGURbq2ur9dcox4Iw+OY3wire2RfPIMcIYfBJytKc7tPq0NJ4ePb4k++
jo7U9zMENhqu5Xaesc15JsmkNXHtKLsY5T9tksC3pH8Cug5JgYA6PELkjC1xAfFKewHtlT27JkJs
6KEJf7vSMQ55QfESx9NDU1CNzVOLlOzWNo4sYMm8oq/ZBRQCp+KM0Yitmjecy06/+sn8hv+huKCo
zwGpau59mzlfdN+JmZxpHYLIo4XbH+iQh3d5RFmgRckboA9LkgwGo2vgLNDQ0ydenK1zx9hGTvWt
oWIN5oWyx8jZdEL5Sdlj2smx2lh2Wh30IHiqmYOOCJU+o4x4XgtIW57Lj4gqyqoePkUCxVMrzkLP
2m1IqBVCL8DgvYuWFqRnK7svdp395BZzbpjIdjnLezduv3W9+OCW3tP9RaDl4yw3ENwnyc/UQWeP
nAUv/8C9EQSH2dnW2mxEQ/Vql2CY4BtTBnHsxt1qKb00D2UQDjNJWVILjznqeeE/GH0XbxyNWYZV
LQAYnQi/1kbsXM/am9dJZ1NNSKh0pC6mjK8ydfJ7t0Av7hLCBneXbhTvZGTeQ8bGet0KdIoaWq1N
b29ldymDkXR5+4ccPQJ8e/LTy9w56PMH6JFoRSoUxhxUe5bRQl7joyGWn9A4zEBom+5Yl9H3Em3V
em43PoKpqB+KL9bcTI+BE7h49uJ5a42hjtNxFCvb+mKTj7Lqa48vbOZ4jg3yx0wXvVzlrQaRJofa
OZAljpDRFW+R71xA2XLDtaHcFfZzkYImKJLUo1jKhBZ2/QPJWLCpqsMQB9Cm8/F+Cnv7YjGq43nY
z8kwnW1rgBo0mUBlj2lOztmIZoacdnb/LhxYWMSAtsrwKx3yvG3sEwVvuqcdDhvjGjL0M2NnZQC/
veE9tdLnsrs0sIXBmUILh5vur/vOZM/kQ0DISVaKXXNViHYfY554mHpS1mf9SJmsgDRMy1J3SFKJ
pfsYE3oEtLzbZPbXlPr2qlFbxuXB613Y1EVwMAp8qUxsA05fWBheixQ+oThUgULAGOOQdC4D1JH4
erLwMx+DChuTre89ZLGrpnPVZDgeNCu7cJtbp1EH0cN3oOuPxVPSv8UtQeG1s21ZEq28KoCIblkv
Eva3V03IZbz01UcMgEAxlgdIT99nY3xj3bRFz/QDceZqSDPxGCQlBgjWLTJ+tDI+T+MNP8fIvqNS
edZyYW9zb2Z9bL86zlQd26Jy2SjfzTrbq7jNPjrbu0I0ImG6aTeOlbxVpv02U/HYVC3R0uDlDygm
qDYL7WLGfQJ6BC362CEG4pwwDad0yL2Q1bvWuZzOyMb7U+InMWj6z87VqutkLet86+TWtjX8O1L6
hp2ZJTQ7MQMdyiG/IWsst53XKFInRC4L6Sqt6NM0IhaKXPsLykvUCSLBL5n77qZR4n/EcTvICvSN
e1tBwIiHHvHrniMX55yeE+LuRc0udl6LvkcLpr/XVYt7nvOYVwTIda4xbivdfx0qMC+wxGqVOYHF
k0schLkqmHfGdPbq+2GmaIEs/TnPPMn+aqKVregk4NRhq1Vh9U9aycItgevWHG9Z47bUP1QdAWxr
d1x+/v0QVxHThcNMrxXecZyMah8ZA3hxCv+/gAoLNyRe9myC8RbFAELUGxVj8UhPBMqJOfIO6qXf
D/0wYHnxRLJGx98dEwQmzaG3ZXfUk0sy598FpQzlYOqOwgMctrR7i7YgUK4Qs7NOYhrlGC2Ae7Rh
OBw7ug7HQT3wAc6zERb75XXd/Z6Y9nQX5+4AlwZdiuhYCM4TqNJBQULGuulouNEZWX70XKKXNfT0
qlhWH2NV5IgQFVWHiuVMiGj8jnYXOvUCUqOnCiKERbEJVyTc3w/kDsSb2cQxARaA/bvayY+BdUV2
wUotzp6dwZQ7ZwyG4/JAVvF4ROrF13K1Q6A2zknSDpS2eFie/X6t1IeHdiB8RXoGRXm1Aw8DODWA
oSABLD//frGQ0aZ0MuOgg9s+kqu8lalbHTSUYMd5rCLu7ohzNhJR4mph/WSqnIX1xFwFNQ5TZGaO
ieKq3GoJv4ftGURMPTdAinhmq4flmfoXtSnag+WDMGkUy6SNHoTlJUcHAhwDv0vEUTcNvqJL+BoL
NvOYu6ZJpj3P+gRrrkfns28E3rF0QPvqDEjSPZl+WV5LFKFleWaMBMjqnUuBs+g+DLDG28KpWU0o
bJIdkPOW1m/LD8vLNjrtu5Qz9huZJPX/Ziotr/3+kQVvs00Bba+Wz6eVo8WQ3RgNX1gnF+7Xw/Ly
1LbBHUCZDs4cmmg3Svcwn+8NO+LHBSezfGIABUorYUFJVZ/Rnmb4Tuph+XF5cGuA6LW8phV34jzj
NBEZurz/Hz6EOkguWmvwdepzLP9nYiDEAUvmaEiJuBDPdi2/+P1U4VLEQY7Rr6z1r3nIZmX2QILF
EQacZGTjNXlkIY1WcMBYZsnKvp8Jh2VNT0lb66lmN0F7xsiYrGFtv6Zj9sYaaJ1ZE3InExO5UcYf
0IdfypZRkiJ1j0qjXs+pDn59wg41pxyusShPLPPZS2g0D/sYz51BoWJnTfapZUfTjoWzT3v+nCST
8hPnO/vN/RzYMYuT8ETRV/IKYT7GS2n0H4Q0U7jqUZWGicZRADxCp5SR23vHsHXhU/b6k6ZhEald
Gf//1nqYZNMhgfjftR6X16Z5fUeH9dG2zR9FH//8zX+KPlz/HzSUBMFPi0jD/K378BZxh4sUxLNM
2+Rf/NZ9mP8QoHlIh0GNSHPP4n/9t+7D+IeJGETlJ1nkSdn6/0n38beUKCJJdN+zHJTwAraeYsX9
IYnGtyZXSyuNFbsc7kusigHyRPoS1k4TCM/IpBv+r0lYvCMiDRtHlQvfxvrLO2aFXdgz9fjDsCUB
k5WgqF5M9zzYUAwG0iV+jbo/CV3+KGz5S0IgUTsqwc7yLR3NuQ2X9c9fMGy1YJYVWxJWvlCvi7Xm
TTfywF/der794fT/C7Tev3grFSxl6w5vqPNuf36r3iOIqZQscIC5fKZZ+smC9JOgZYx7b//+ndSH
/hPBj+Fk0SiwDY8x8LezhhZtbqg3IRrWiFPzBffihtS+dcrt9j8cP4Mx/7f34qZnC/ocnjAM9a3/
MEKQNQI7j/hWVipJ8Lb0m6jlphLuaaQ6hWBR71eluCOaWuFkcFn03r0V1mSGF5d//60BPf79k5im
b3I2DSWG+vMn8fpcaK0/VAefe5qeBhcXA9QUjjf6BrexGpW75iOIw/90BP7VeXVhT7qeMFVa01+O
gGY4EKqNkiGkQT+ncGh6BKmWw7Vux6vENLIqwnNSzLdEEHlVavGrtOWumvDmxCTmsu13nxM3ff73
R2M58H8dBC5pZiwGPNtFgfznw+HKsjMJz6sOrQ1hLMycA6g8AP7WQB1PtD87/dLJmhcSYrB0GlZt
mT1OKVVIpP9PglrwNAPwcMP/QJj8l6fJ8UymJ0/XmV7+/LnmLgEHUbLW07paHqreLDeqqzlNlMgG
myvCa9ee2X6vzLL+D3OLQRjp34fIH95b/f8/DFYh4I8RdFEdRsf6QqUHDxjBhljg8QlIEDQ6BSQ9
GQ+D677FZP3IoP0Po+VfDpY/fIK/nJUhzalZFXyCOTIpAXvjDSDeK8ZqYkaYEv79GABQ+vejTZQq
jSFSUH3bNL2/DM4yQKGRl1WO0r3aebV3ciFIDzpAIdDrBD/VJPoUoNTiF9JzqO5E7PAyVdKW1qH1
4cV0+nQS/M6UTSc/YOxYiPXHwd9VjX6rQprbKeIZvbvaVnctk93olF8Vg9yPQQcZjcU2erzNGfEb
5bkK9x3CbYqk/B317zt3wqBMFWYose1aT9MUEAyNdr9BkldAUnAZoGnKP2KBSz+ruy9mWa88x2Cs
OLRYkduqC2rsh6ttu3fULtiKRYfMQLMQWWTB6XQdlvhAzVbJLBOknvEBG/KabKxjUI53JUJeFXXC
0qp4aD1IB3qEphFbi7ViwXmXk3CIn3XXJMRS1/rBbn6mXfKaefopBZC27v1dbCOOYGG5Nf3kU4UH
or77VOPJ9BnCRsF3iAvQNc07hX5KdhwZNuswsk3U8QOEqdF817w+QHIdfbpRvMcReGkaYA4D38sY
3QOhoc9ZS/XVaViMQUNSk0frjqdIUlrXJEL5ccpfDd7Tlhwgkxlv8DFADtN0NWLByYZRpPHlxNxt
zIQ4jR4/VuAxDoaWiJ/SwKydI99D9FLQ2CiPXcAEpg5/4CSfeFXIY9WeHSjVbNzyT5mD3pPRJwEr
F5ASSBinHA9hpJ/wXL/7xNTYI19VG5h6nFm/9XF/n/gfo6Br74jhFg3cJ8wZBpDPvFj5xzoyvqAJ
QT4JRpxQr/lxtAQDdr75or/6/nzIc+cUpT2/74OdeEybkrtLFb76iLtWJJEDTfpZ9+OJ1NlX9Rbs
Ha/RoAZaTKWJ94un+gcQFPAg2as1qwQtjhSLn/uxcu+9VL9pFKo1W/tMIeYbSf7aYwBCzQgHikU5
BjFRho9WiYRvksY1wR1vY8zd1KHTAhvqHpUdilymhvxElND0oYJ8m5WERGFgAwV2st2spgYx3WY+
0ZooH+QasbZu6gRnNEQr7o5f3LD/wNU/YJ3gZEnXn/Z1el9+5MbWeHCwMgO/dY9cV+fl03sp3280
+qu67yY1prX41cQWOdf1qwJM4fE8+8QNrUcDqIltWqss0m9qKA/q5mzpLq0o1OYzebyJwbmJWVns
bVLvzKC/WRKnaSPxIabJ9GIAxj7bI58N1nbHA9FF6acbEFtX6wFx3SUUKILsvyzDkRSaT8QaKWp8
xoHUsm+WGT4iSTIpSPDWy1Qi4uxzcMebn3GtlAem21XYDDc4y2SYaMzFKO3gBMzTLixxfBF68dr2
rCNs9Iz8lO6n6amZWRMu01avbvVRh5F+ZAiBGSESOWMz1k43Q52oNaq09wDMQew96vNIx9nrrmty
5T89LCwrcKfcA2UIjT99YUv8qtX2oY7bH0587CeugZ7hYoTpq9AqGtX6uHdhD62AwKD5QZZASqRm
ETfPP/C7fVgj7em8/kY8BmgBjY81guwkJo+3gl65DbgPsSuz7htRE4EygW5vz9VMkiLyGc+2CUMZ
Tzruvk3qBxe949j4dPD3A2oXv9+O0jM3kITG3ZAxb2t+GO+IhLsggABlOZo3+E5cXW5Z8YdoLLYd
LaKKK53UwxwFGqb4itobYDTK2mAYNsFlRm56xhxOCUuIfguggEgUSj1mA7cnorBD/43WNGpQ2K5r
vcRrCBQo3rm69sy1Re2TELNJ07Apts2lntAdCEKXqd2qrAoypLSx8rdEaL2MYU/pobAhxGQcuMzQ
t4nGdZWxycbaOt30bCBdRQ3IZfHidsmnuh3odPlQCB40nUPDFNe2BfyyVv9ZB/pTEhXrXjceh8A/
TV1C6kOPNcQV7frXKZrarx1m+jEH4K0Gf5cP5UZQriIXGUoUN4GkeDUM3FpGBiq5mdLdBFtn7TCs
o7Evt+XUfXRQZ7ZO6T7VwF7uhiC5g/tc7LDDI7maVEGrw/JkhfKl7jgiYRPvRJ2fWxIAN5D039yu
QSfFLh67TNpSwzHrtZvU5kYfGPNWSOvWheo1jSqg09S2grwOQtXgj1ZYLlfSCo/ewId3NK5DG2Zy
HwLM75IZAFNZQa+YDwlFYYYnPbXaEDDIC/8uLhCURmgtNrkXrbmQqQ275YXCb7QW5Esw/D5q0d6b
qIdWE/dM4Dofrk6ER15zkHrcoVUG1WnR6lkOb0YD94M8yBpcc78lbw9UgDp3ZcY11M/tZ2HfGlo0
48hwaYlt2Vi++UojTqBrwQDazzVKYPR+UcZpxxLxyi/emzbpGgisD4QXaLQAWBPZ5vjuJw6bJBpd
VELxA6YEClXZTOEFBBEZHewvItondt7iRFBr2aCLknX3Mer5uB7Euiz4UoldXmnM3YqRSwAk0RNc
rUdTzeWOez/rNBidhks0HKxvXtFiVldTkAM1GdwNUUrkG3aeScZR9V41zm30xEc2ctlaQn/xBk/f
zAXuZ2sm5q+M/Z6MWZ5xVkAGifFcsz3Y2VV+ZKPZ0gALCbEJh13bdedQmM6mDYvnlmbSFgi2Atzk
cmtzX9zMk1se5vDc0CDkCmdh0HEtb4qa1nZX0KEonsxW9E9FDTHbLJsLBvT3KR8eDU8Mb0kocFjh
rQ0n90e47XRv17Ta8JyU9rnvrerA5jveJEP8TTQ9Wm6iO84agQdUToO9VSYns+73dVDFl7CGmei7
cbVuzRB2ckZjFbDJe+xPFHnrJN1jctNj46Ywsi6dl7U5Zi8xt9KNHu+8ca7vplpyE9SzvY5sa8uA
jmk/F/G+yck/qqWmb4h8nzaTOZEa4xIUa130xnwqBldfeT+WPbnNsB8K4l07wFlNYIBRHCUFs3MR
w66RjvngYDagbgYMwG3jvaOJQ4WCErx4sY1wHWzjSdyIgCnv2rTa1CkBkWHePehGzz+mIZ2bTXiy
8/qEqKVW7QBqYe3UI9Klgod656c2uPfos+grme0utmJ/P1b5ySGPYwfu7epnjKL8hjKJ2Ey1ZKDd
yepVJ+GKTFta46W7zQP0qMRvfDreezty+9C7wdi1A0J1yK7SMs6BZxdoRGS5xlOvC9Zb/Wh/szXo
zFPITE6GKAutkI1JbbVc+q4KzPDtQ5+nAi8mkEOLN6T550O/QNIep9wCelyAqyEWxTrBT5NMW8eX
IAaw2+69CdCMTgM3lMCRu5ZWzOBSXpWJ7hwiAjrpdNFDMZoj6sSOO9K466am3wtffkkHqukORpFN
AcjAaFNcut4EK7PvvzeYXRQqEZFPjy7AEhmBlDEJMeCIPVHpG8+L5AFExLbR03XdDICzQxnvh845
gEUPqF6XkNeiYNq4FVwyyo6rOGTlZ2jBG1muDCcO6tpW7+627b516ph2dPRpSe/INZjtlztdYZVs
Mql3tq5KD1PVzlmC5QupEzCd+ZhriitRhuZ+ziOSDULr0CGRirgr7Ect3ISjGV1Qd2DUCV+yoM53
U9+8ZTWQE9TOEar/9EeZtf7WyuBV0YaHubZLDaXFbbHTKpyiaN1nVI/xjt0bAtC4v7hT84LfuQQI
DQY6iqNyg9Jko5usDeZOHMQYskAsWKYbnQW6m0EwqyWlMMx+33f+yWH7QESVcStMZE9iYpmusUx2
kL6vpip7VTfMX9UlxLj03tKY9U9SMny41u2Vbn/tHXqkpYnqVy0KUk+lzMzaqdRqZSVnneUqdBRx
y/pAZi2ZvP5+WbamkWIiTHyy5isBK9xh2c0kfVvtZI5CxUdhoiN9hr3AJ7U4QQOJuqzx1ssxmS3x
XBblA3PS11KE98tSt1VYUmG2I/L65GYKFm9p2F6xq5cmMg++t9TrV7/aq5VyGZi3An0zUpAQV5fe
72Odll+sfXeYO5gESaINyGmYLTJm+M83+dKpTD5nSZRaDyp1G2bBFzCBGI0B1bJvK8Umr7udycpN
Fiw0cifdGMp2j91cSHmOxNZmY7qDfLVObESLvd3x91ldQNph2oC9HkQ5Fy5aJc2oYYZzGhO12UJH
wzpDHYVIqPZh7BHhnrzNpX5zEqmtQyt9NW2O/zAjzCH9RxFhk2PNGUNCCmGTHcneLDi4JRqTfryf
PecpF+69T+WwsoFbgeXuYcqUgbrEnPnmcJ9eK15PmVRQILr6CcdKvh3G9BmRSI3ME5WRIRr0+E15
svrirHl2vgtrMW6DuPg+2fcOLN7KcwAOgxlQM28o2JqS+MtyTwEGfy2p2gKMKPMcPlVyPfVpVTXo
W2ZuqGpbSn/vB8YAzUZHBpLr1wgN0eitpD+fEGttRBVASMg51+pjdwLrQmkoKhy7hV7PDqalf3Fp
NW5cOpNgfkhJM13vKc78Q1pxpzYwTKB2GiAzGSBJh6s1TCeCDQ9O53HgWdmzQdvlcfyp+T55LV1/
JQLTXBMacQzz8uKCr185TY91yrwt56CL82CL/uoQqd4lQhNWhKXaW6j9sR5NX22ys7tcBQnLGPY5
1M+VZyFHX3bJVjYfRk+71x2WWq5OsXrmOjR6lbWnPoTZlBtfbW0LN7+oxRTHiYW42qwC5jh1zouX
+HKFLxvQtHl2a64J9JiPNRoYz5tOGXwUkzLEZMxHbeI304J/of60qn84Yf82lC82aImqA2SfMEYK
K3rwKelZpnsoO/Gj6tH0VMZ4NmYWu5MXv1pqiw4BLdWDr0v5bfnwhrrnVDbj1cwpVCTcpIzY/Gzp
BQ4lv6mlJL/3fndH5Vntd2l8ARtZpbF7H+TUUozxJHLjcSRAkRLMeLES7piaAzEr33DkX9SE0RXV
t0xH6c1s440GaHFcL8u2TavZ6IisObPQYBHMXq9D22HVAOK4/9chM510fmjCpXhmsr1M7emk7ssE
VSJLKz5kzzWtNvV9yZK9w3fheaV/tm2HOwBM0jYAHF+Da2KJ4QOanYl0oCqrhzi98pDkNPDe6qqd
VXWMlLufVYvSZhnz8IlPeNvVhQaU/1h0zQ+Q8/VKTbTV1yLuf8q6v6qpRJ3VCG8BOOLXMYteE+M9
wZgWNi6+naxgmtG+TOStArmYAP0wKlQJom+4esJxvDrec9pF7zV8zoKqinTNkLv6XdAxZczqmPTB
4ziP39TXdDVVU2ZSrFr33oFdDkqMc68Kl12DiZNVKzeSF5OrA4AnM41tE0eSc+daegNWW2N8belJ
BgFsfM2Yb+jFP6H5XTH17uZh3PgRlz+GRjb3ESb5GqeDamAkBjGfsjGPiU7RC8nu5CYKPMq+QxV8
nDD6nGyqGvhPtHXUaHe0evYGi0RPDe3lIZaqOIXEDCh0rcdEkE7Rwc3c+3FkCDY1DSYaFjhYxge8
tNN2KSxEzxmqFThzooEzw8ALYzbgrZ83dH9hdwFYMDNEYqwEuo7MCwsH7Sql6oHS6FfFA0b3K2Ae
0EDmrqd24jpqb82oNMccR4K7jxuKc6iiKZ8l+9i3AM+K4EKAAl+cWd3n4CQmX5OvSObBG8XDbS2H
bdaRt4xEhDmJlHuYO5flemgDOvGuZGcfs6GCbAXw0P3pzC17oRogHvvAXThuQkd8xX19EO3MEF8u
v8Z7tgKQLctWO4iRTFoZRhHCT0v2bGQ8Z2u0Z4Ha3nO/7+vw0w2ZuIkE2qLBRXEGkkYO3TUbxv1U
mTiZKf6vJsMOEYahb1Mraocq7LLTClWpLBuZGQqE9m1L6KlQ90caLqulRppr3HXJH1oRCztobI+S
iNnAxR27Lnx7jdOD4hS527w/Q7KeTSZSKnd5BKwiRtlRUqQMjIGw1THa113PHhSx7n9Rdl7LrSNZ
l36XvkcPkPAR0/8FCXrRiPK6QejIwHubePr5wKr5p6q6p3smTgRD5kiiATN37r3WtxaVjB4aq3I3
8W7Qw3xdJ6niaRyQVb24Dy2qybxFheI3oI/53RXLax8/tUHRLPqGJYaom6+87rXT7eyZT9YqilGn
ppiHEUyR+N7KuwGNJ+DzTlkSKorW3bQ/CGqgYjgFOkjIMfu5dWkghzqg2iKvKpEZWqrjbMxIxYHE
1pbTmrxtdpSKyaqalZEmR2PXFCQ2AcmDtfFlh0zO3bkll/kGF03sfJMFza/MGKaXIYKvuSFWlsj+
ap3nLnFT2k7UyDAqL0WcobdlKZHzubd0mSGFWv5ijNZPNxo0EKEIF3QRIj38ictLJtlC4omO0lS8
NmCFSoWjt08aE0Em5i2rgXaCVBYc8g63M3Ouc1Xf9rbEooxubeu7gg28mJvV09yaEiZvzBxuJhXj
mS7DgoQ2VBcwV+vABXpBQYJcgT2ryz5qfDpw4LFRdsfbe7lRBGfUcjrfqrnbA6X0kl5pGqzNHPLo
zEJa4UXXW36poWz6QET3gVZdGwd4MAPGTVodNam++SbldskQgMSPdzsinlUPdZ+Wg/ZbT8AyqK6H
alfkGLbmq35MrhU2B0rglHdllW+aXL4pQIyRcEanyb0HRwWbJvTbA3q4gp1XkJlzbNhLWUprsY3y
bB/z0PbQX1Wn5FBQyy9ft18UIy/XHM83ZtCxuLkovSoXJ2sFWb4kjazmYTlcWmaerjO0zmH1WaaQ
YUPzjE5vp6jl2xQ49lLanHX9FjACsYwzRkCBaRP3HoG5h0FE4jiqffcg1ewpS0hyzMxxizHCLBUX
CNh4Ld1QWdm075aRCpmgkyWQ7EKpn5sJw6i5h/3leKQ+4OnU0/jsFwbZkGSZj2gs1b469UDaYNRC
9SQkCCd856DFDzpzWVUppFiNsiHuRgyCunonyBcL+3Baqw6TudL3+y3RiY91B7SUvNXlQLnN8egj
BzmOc+HJNJK1maEEb0rlvS2g9pPyG2+n0nFR0yUvWZUYm6EDIqb5A4BAM7/kgxNoS8dUr1YFQQR/
VrvPZoFcMt8Qq17tYpJCAjEiO5lvfI2b7q3Ie23PtWD9fmMW9r6NJeW/OtsFg1y31yhz7lGxWPvb
jQVmbG/yzhmCoNg1szrOTPNzGmF0kz2ZSRjFPJR29A9C+sVWyEpDRkZLh5DVzk9gHlkFxtsmTT+b
WR7UZQi3SwYKaRxpRCOjGL/ZI283UeK/ubV0V0KvzD1q7j/e3L4Wl1QeYZX8iog8lSm8F55NA3vB
YOxvH/3lUz0Enk2mwD5CkAkhoiNNa46dVGYEy/+5KQcMSvB34lV/y6ys5vjKGExdQZ6lOQdb6reM
y7AaIHfZrALEXyaB/pDNYXEDOQ2jPo4rFVFfNkdq3m66kCDNeo7UpFNNxvF/fyO+RW/OIZzanMl5
u6HdL377qLvldk7zd+xh7k2ioeTdGlUXwgIZ7pXqtUk0FYVpHKxxb9te6FtAU3P7LhHRk27V1Z3R
tjUHxyjbEmsR7HmV8BWBmhvV8kG16ju+PZ4sjQAQPUnjnZv22DWiHMyHA4HYyWv93pyJiFGolisr
DqOV6+ZACjSzWRtUBCw6uAdmAGjLBTV/SqO9ugz8jdtn44COnQ6/4g1u7oDA4+4Egyyvk56VV2lA
6XQK+hS3r82Zta0LVdNQzmOiFvdTdaIpJokuid4MtUjPEQrnfGGh/cTNPS0mIwEHPD+dTUdOMgpX
PoS18KWNgVhZdqNzBND0/e2jfn4V/vA1lTSsPjBenWGCTTz4nTcI+01RbVIa3aQ6EIURHNDsj240
7vv55vbR2IcPNM5IQCvZwbGQj/vASn9iBu2rhLHh/val2w0x9L9/WhK0jsOjTFcseulOMGcQ9CT3
ZvjOHbxPeq5yUbSgUqC4ynu39XumTdw4Un6yHeHYtif/QYpNMdQP0GFBrBRyC/2GgBnexfb87sTH
oW46I76rsibg8vNXjpKDJhrhE0qNr4hAUP+b6qodT3ZXJ0S70Q7Xa0KeIpYaD3sKdWK9kq0W/KZ9
baJaoXUHOHWIVG1nRPc3zW2fWECpsnm1uSlvC7/YREnnbnSjijXS3nwUzoKcI5Uz5SYdxSl04hWj
RLHFX15iZFv7enPg/1oUdD2i4vlXWQjI13HmnDHih4ckxXEZTej/+klBDGzln6idu73cGJ3a7W/a
25sWN4BWmFIS8j3VIRStcQLCaYo5zG72DduTSuLQ/NHtxjfq3z+KzJLkQ9dh5+x2cG4kzAHEqWii
+SMDcYq3j25fM4OnIfCnHd1jl31upD0eRkC/mzICt+w77UogUV00WvMuNZ7WyGaLlv0Fbe9rGhLu
psOChEgpt1rQPonE5pXHDSSlSm4G2JueTuedDxBIdERfWK1f3pWuSZMOzIXBkSdP48SLSvWX7xib
2D40sboNi/HdrcrnyWxfsOL4eOv07UBdyslXxHspKOEDqT+Z8cB8LppTN5XwrOb0MBp8c65ivKso
F0GqNF8VRXlbp93s7SxXP3qpLCINN/cwOOYulCBRNBsZmZZ4jmWXZHUB9Hft5jU2s18NdgYOJoBT
7YY+f/BrrPwPaRCjYjfXPMBRhI+Leci4DpSQjEFjo4phQ13m8JYYQ30zJdR6saS47ZySwkjYj204
eDRZlmUfrCMW5DoeWduIrNJ0+5SGrHY1FMVUf6snfkk9hT/OyDY3YOCMQlqNmpm9BGVAUHvoPBLV
9Uu32196rtH3uo8IzkbxSgWHT0csCUV6HZTkbtL3UyUYxgnmvRahPoS0cJiVrbgjNvuVVeiYqGG9
UzTGU3ZVbkTXXURVZkuSsuR2IqM2gzu60nvsU0PEBjcRhs0sDqPhPdpRElKGpL6bLDrgjKJ+YoEN
+dblMZTOywv1MD+McD4IpPFjb4NAQ5BIRZ3e5nW+2xIgWGwzv77X1H7X2Ryfbh292A1+5lbQeDtQ
qXRYHIiFrfD3So9HMjaH59olM9OE6hEjt1ARAqNCXpocdG5J6XifaJDY9SWZY++t5CNy1QedYpHe
IWdmJ4MIicTXwSyM4GBuISEl6GgLpVH6QRK2stgalftbYvP/VUw447b+rC9yVU4FyJrIDhVk0/xF
X9RMU2B0De0rvTC3ueSsUmInhV9UL0ZmJHaZ/aLS8znGgKDJwMDe2l0uA7UO+40bxgC1qLppUERI
heeTwe2pDGgzGg5Qv2EXCI6zlDxzW7g5jbHFlNnkcNn5nLehtgy9/LF0LoIupiZUZ2cO2fAD3Z4i
trR1U8H3Ex/jDLRW4GYwsVtPLNeU/HNQgoI5ql/9exGSNgu6/iREm58UNKSaTQYO+se/6vICEUhS
LtJtnWnPHXKiOuHIOt8lTEhHzT5MwzZwsQERa+v9+78t/sXf1lQU7oYBOg1RLDrZPwq+GqM3M1r9
6bacJ96Zz/mLP6SFzyZtBkWYp0LIq4VaRI7as2OLnTsM+N6jH8aiVwKdJUdxiKjoWmTXHjGp7rDi
/SdZmvVPojBX1VTbdEmhgLLG0PDP9zKvIUUbVsJl43Avw5YDotM0w4JlmMPkzPJd5Ij6S6tzscSi
q0IyVg0JuTOoWkAnLbKc6UiXOuuCEzFagw99Pss5KepPu8g/iBH7SGkVck2sDUFRFsThO/wwitvL
TYIYqPO5fW4HtpVxql7jm/Q74FB402lwTPhhEGx5NikxoucgL5IUpj0bbjCNh2S+l44eimUDDJC9
OD0CyNwSZDI7AvurzMLvKB/OuGTT63xgo8/zYdXDNa2bfmmML2JuMkZWtTNz6tvwA+ZJv6l1+ZCO
4fbfXxGa/k/iWJ5sUxPw8G1btf5JsFqOUaE4tD62kZWYcxzXCo0qp99Zb1LPK5nRzKqorNzRo+kJ
pJJYV1NLnLSeUIxRLdgO6Cg7NgwjJS2bA/bhYduAgU3n/Rp6WbuecAbBTAnon9Ruf8XlrK1Lrbib
Gjdb9+r0QxZcz+LWFmurkutbs5nYWcoasuWy8CNoFIRwGv3qiJduHijmEU2yeGDtrzmjqGhUFqSF
n6SgIarHgkRpum+0GeDV0nNjC13F7WUIGUwlGmayrEhf7YkTMTPtD5BfCIWmbgnhDfGlb7+D86Yq
nL8PjYg+P13/EhRSSrrTmp6DQtLmKs7bz8y9teuzTFApACceog2u2Y9O0G7MdBX4esvIS81WeQCV
LdbteTQCJH7I1ScKPfpVdHwMWnOJqO8UmlxoGHjUptteb732UilOBvztsFS+gbPC7sgDzSt8803D
Nhz5uLHaOOGApaIra4IGIQt897wZNqR4WCB2qnLNuISwKWJbyg+hx3I/IJtaJqn5bPJNJgT7oBh+
GUNIEHC+xmZ91EvYW7NIwIrYJ2rX2pJp/E5IH4sud7XaBUX4TYjSFZ5Of5ZWio2tUxEDdOOz7puI
NQiWSoaW4PeiefoPl+u/2FE0E/ijqlqWCVnqLwtY0KExMZQm2erzQ553A9I3SG8u3S8FwB1xk1YY
0l1i+Lzwi3l4Nw/MillJZ8wahqpN/4N+958V367uskmYvI8EHcm/5sO30hqskjSpbWoGb2UWXyif
d3PrG94EWkS582fFGVCQ51l6lTnph69WL7pj/ofn5l8s7rqL3lpgkTCQRP5Vet5FXe9beRFt23As
Ud7wriISN27KJcqWmU8rPmuOav1kflo185cAyTm0MY5is34MPQVw3Sn3Mlw9ahc9CgzjKzph/jIq
x/+gxHX/SSbvGiprDgp5V9N04686XApsMDfpEG7HhOQGhSk6ygp4ZE28dHwShFw+XUypZa9MXrZD
rh5CgXHNVomlFfwgDeo7mUTDqoscoo2nyF6KuRtF0jtLrxF59FnJgYMoSYqT+4y7CMEDxkUOj3mh
LMrebXZDMj5lMi48dWZxiKwOaHEYnquY7rPLWUioVwGEKknr1a0nHigRu089bUWie3T63FUPok9J
X0qzTbZplXersovCNW+LZYuy8gmwF6Ek7skK5XQE77wAuazvCNnyAqO09nHN20bHhrcUxA2sI1d5
qcsmxSTe01x1VSJHEesq+nbuOd6kovnMD3CVx5ABrsoeARb90lssyLCtH1yoewgOM+llQI5c1bzk
XfBjFoSQWvqWtJ96WzQODe2CdMfKqkMwL9Vd5ZblNZXEElkJq1Um23FbR9F3O0TFb9XH//hTPfgb
RfUTmUEdBWH7l0//a/NdnD6y7+Z/zj/13//rv/78KT/0+y/1PtqPP32yurFi77tvZiHfTZe2/xva
Ov/P/9dv/k6cfZTl9z/+9vGVRTl5h20dfbZ/9CVps+3mD8vT/Bd+/8n5IfzjbzyWOohYLv4AsP3t
Z373Mjnq3ynkMIPYmAwxYMy2pOG7af/xN4RDf7dUFOjq7Lax7D+ameYd+nfzkq7+nfeIYbn4OW0o
nuL/h1kr8BT8pfSk5rP4NzNyDUOY1lwL/EHvT6Y9yPTCSbdNVn4XMc2veYWYqh9cHPtRERTPbvIU
ZdWdqgcbGbIkOCGJoYRnHRly4XRK+1XgEEPOpFolkxCsjCPUgCNrDMXZt1d+DbdEa9xw2QzavdMp
J2dgCBoUOs0uR/+pJZk2rAffk1XtVUtxD7HeR2sw+YQkxsZJ4bwDno10UG3UyAO1FUYgYXXScVOu
Uvjrq8EkyxwLP9z8zjll4nUg2aDFM0qiI4MHZowXev8FQlYz9iy9OSqZdNa1gsWbn0RGGMdIYn19
l/aZsggT8ZWPZuDFk+6xrYRqNCzrRJzywnjXasniWEyQbCdrLWP1A63XhXgh+hNNvs/cbCengd00
7hxY5s65bxsERpYNPihfOTg4lrZtapvIMCpSAMKHPuvvK5+QcKYXqIAj59PNVE+YY7jiGJR52PtV
8ANQLs3YvMYJsa1miROB4B0ifIp8mnbG0HsZYniExHPFUSIaRR9tIBbqBo+cPiI15beRKndxYEHZ
1DdJFqxFPm2iUVsPMeCMMC0BDXc5/PyFkOl9YqmUdtWuyjQSeaRzUYvp2QHpS54itCk0dkstKPpV
3TLlGVTGflUKiaQOR0ymtIcyHeFOO46LUThfcEVOdaL8iN73WmVPnsBGF+GGJvanK+CK5/lLHjhc
D9aGhvtnAsdlqbTlWfKwcJ5d7K598TODzgmqL7IDPSsBtolFFmP5aJG/1t1PyjzRz5zr0BpvCkso
zEp6Vnei7b4o+xZJ2710fnwnxUQIqO2wfOoQeokkyBrjzlAGY1WVpJTKGiI8C10q146NKT8kflTo
5ReS1o1hRPSOQRHrKEgB1EAFMGh0jGngSdJZDoOL4oG9zWvTsF47fbOjjsdAmjYPpg8KUpWfuvkt
O194Y6iihkLgpwUGnSKfZx3xAjpArT02iFZ20uAt4w/psXTwi4gOKV+Wm2LdmBj1CVS8QtLM1hE7
2LFT452RyO4hbSDEJNWWhSW7HyrMrWN7aKPxcUQAu1ViBIkN8y8ZmP7OdP3XqU1nUbUpFiMDjgqh
KKwA4+CI8Yj20URgB1mL3A5vsmEE6QGZvEWEMNUJBcrizqelq+wrP7Q3Tce+hy95HiA2EG0gfIWg
q8HmDe/aUs5ao6StCHStRpYLVLVNor7nSuDupNSe4lFHtmZb61pH1zNM012sQIahPOMUak0bQD5v
Ye8iMe3rO0R0ct0AALEUCHStYZyLxIG1OE9m3RFUoR9RT7NKwbdq7nsnUrfaFxG7LoJGMrg1ggPo
mUHPKEJ/5crE4mgyP+hyvMBsJxte9v2S/7ANssrfQvTYmCm6rkHTEGpC8VmKcAgg+FYUUJo+Peoh
T40b/oqUhuH6iAYDFtXZgs+5CN10XzORurc1CDjlqDdeHCeHoTUVrG9+tbZscsZc7WSWADWseA1n
z7yrzeCzaZN+A5/6eagjhCkDT+xtKFkFnbHgXeEudYOEEqcB2ZwhScCL4uBWqWgcBWQFjaJ8Szvb
XBuK0R1Ssu5QiS2n8dOYsujRHBNv0uoYzQAK81EDDckAFWAfLtBlk9m/Da6tSeHxBFAcleSg2Iee
htg6m758u65XlQbklnLpGLe9zU8LkkbnUmJQjWXSqyGLpfXcGrrtgYVb95WQi0Yk67EN62sRkHtP
+3yllimT4MFKPfbCQ1PlsE3KEHtHrW2bIH8iiAv9oGtvdGssDoVsdkYYvbOBZitj8q/RkC2EZsM7
q0j+nhCq0P6r8cA2NnTC+YiPMOS5zfMPWx2P8WgMZ81hQ3Fc/zNDeUYeHU1PsARHLfylxHmD5X9i
EmISA4yF80k08TN9P0xNeXTouPhXTYT02lUHgqvV8kxjdymsPt8NNapMRiJbM+qlF/a5WDWmQ068
7A6IFNN159MaVyq6dFH4pjhCXCQIglCq5Dz2MMZc1yExpRnfQrsrTpodPPeS6ZobMWRmFkAokQPj
XIOB3Qrlak4MZepAPWtuhXcHlwx6wuHVEA0BUrV97Qmn3I8td1ULibPR7SH0NAcAsA5w/qlQ1Ati
+/EwJk6CcBNrW4mKuoin0Gujfnwl+ubIhtZsRa1HwOEveUG0t0wMDV2c3xysjmdEhMSUE/IKfipv
zmHB2APRcdYQOpL7xQlUA8fdLgJFna46va3fTPIIl2GukTomef1yOdx1wGvPfiBh5ZXTqjX7zgND
9ou9xnqZbAMYOm4uBuJpHeWrXLgPfY6eVTj1SzKln70Opj6MfBsqtLudnGltkX+GtjtcuJm5qVX7
qynmVBrLeo1D5BlaGZ8GFzbGsLfaqd+gbMK8adAfDiCMU7lOh7Jb6YPSX/M+Jmg1dc9OWPaI8sd4
42oVZFc24zTrkpMTG8cwozPKUi2oRORJRf/sdUqtPKq8oZdStm+xbSdYB9V8QypYi0pZ6jyxzGKM
iWBmF2/cKpjQ/tiJXsP1l9bKLHPXy6jB910cQmdrdxLmxRH5DKG3CsBi09nVnEqWPeywk5Wm26qv
d9XEDLlgOxGOjZ848qlO3rJZlIeo+U110+4Ejrg7SfShTjytNX89zjaIXsCoNnnTlhk5ZJZB6S9I
EyCjgOMWIMl2XRcZz4xLEstUZinxNPF7ApWB+Mxi3pfILRodcD3IMJKVnoT1HkjdCqs4q6Wqqhse
Q/gS1M9dSNjtu3RR16ouomi4Zo+BLdxr3B7cEE0bNp1sUxQUEiLUwLAmCD0Hmbbb0gqSswHsHlfx
ji4HhdyoI2uiFFHV5tT1IKwyOSp7gVgREit5BXZbH5LC/ggDBHVaOL/GdOGYRz1EpIb5JOGgirXG
nQi4NG211FZWmX5TDrmQ7SvDUxMHJVTNkzGRp7lVJvFSixyjj27iSlCUbt22vFUIyKlr+vZtac5I
8j2y0f6H8GJPs7d9k4evRjZqGysjC73sJ2qsAmsPMgGF6ovkeepKfxsB/WTERPeoEyW5xHnzSSxJ
sNVLE99BZ66HTG6jAeh2Zw5HwhEdzZIH1c+c+/mSKWnX3I/9daiUbFVNSe0pVstolGShle+TvcLF
hgwlsvY3ea/s0yvyhHZFYCvXbBAcR5tSX4z+ZkDJQ2ybrWxkQhhT6NjrUub5BaGvxwTnnrlpc8kE
AYKtg5RGY6ibTfqjo3ePiUUmWS2R0U506ZdGSBaoluo2/sMYMdes+dbsmkAq7tvGsgp9CeDJ5hIo
f6FOSg6jNesOIv4bswJ1ZYBpKpF2nl3rPQtbqJOlSLd2BqwrbMbXoCjvZCbezBkd2A54mVBF032E
6e6oODkUySbddxO6CT83VmXJVoDDZa8547nIctXrpf3eS4ZNZZZspik+By35hFovFibaDRDUu5HS
RcliUh/cK+rRD9Kmd0oIpquT/lEp82+c/Nuqeq4095dd47vIu00nxI7EjF/+UHyHKLTN6M11urOM
GB6R7mgxpSHko/joI3OnBO1mDIhlNd0jtelZUY2dD8az91uMQMO2DlUvsGk9toly1CkiOoiUjo4Y
SjZrGQ7w7R1oSs1GmWoibpD0Wwiax4bRIHlwpMrPOg9Au9O0NXQwUuRpMZSyf5kdiRVBezc25QP/
EfVUH64hfd47mfXITtsuON73FN44tJoXn1CGuiO+KOz8A8OjjWgdm2ccsCNQx2PpwYt5nv+TwAbo
mO52lMW+jYdrZfh3TmZGXm5oD4VWHxoaRkwc55FnxU6ru4dUWvcFqRtc2T+d6a6CIDKXCVm6JMMv
MNziT+vWJZ26ajLWTl0+tGDOhvo+QNzOFfvYBhczVteK5gAGDA6VbnxbxqWZM77mP1jpzVZDuDfO
gzO+b/YzDNtInysj2c5/lwP1Ap39cbDZ46Gxe4XxUEuF2GgtXw9KKFbOaNlI+sEI2jp9XsdfZYDT
l3mlzm+Qo+XCkQP4gonnYEfRrihcDsSkV8mSXJaWVL662AUEqy0qFUjUZLgbk2DWiXy7zGjaz8LA
QYpeF5bkcz+KVZtrb2PTvA51czeiMtGqj6bun5hEN8mVRDpxgi2ylub4qWCnm5x3w7Zf/BBeZZk9
Qra9Emn/3hjjSaG6xmR3F9blBv3gtmyKX7pUL70QR6umYOlqoiBCBrG2fMhH59Fi+LZRAvFqBwl+
Cx17a7fL+gdkLFihyjMF/Zx1rZO/KOm003bLAUb16TY8l3Pk2+TT+c50SasOHryS7ziRpcuALD3q
W5rvTBp5N8Tt2q8visgujc+VgnoA28qsB7FN+tOje872+HSZwWBe56R3MALNXVrLwsQVoVz7cn5D
iksFdYkOMPraZNUVyZHuGQF0QJer4NpkzPvKdkT2Lx+dKbuzm2hvJd06bgU5DeZpyNs9AP6zWhGk
J+wMH5GybfEEVFiaNI5hVsScRzHvaA289OZMpMTPOJjwVw0d2VX01iXqfQwLk8BFz0aAFZvG1VK6
1ybpDyxC86z9W9Xh8Ck5ThjGw9N44pHeASyFoxAuVC17p893UqRD+GH1nYyPtZZdKjWjayCYED21
arOpBwq9qWGO6XyVQeXpunZxreAJutUusmPPzdx90XGl9eTDjRWSCoiQKnsq0fGXegTXi94syBNQ
o4Z8w8hxWzIJAkGc1bw1CmIyJ2RO7Fmzl9nsPosgAnSNxqloDnIofqnItiVT67pvHglHC5P07DrB
WrV9Jj4ct7JsR9TBfZEn84Hxifv6o5n+PWDXdxXTvjO+2231HLDATQnZYph66tQiCA0R/CScpz4z
nlSt+XJb5VfQouK3CwYXqle4Lqkq+BiGz0CQ5UxPnOasuw3M+A2TxkfrULyFxilr9Qwzw6vpP+YN
6Qa6Ci22NxBcB0dMToeyJ+AQ7gJmbZO3vcya+0JnLK/JH4HgAUW1+pKP9KcSc66Ake7Z2mvbOigK
GSorLqJqZZ+X5uugw2KXBbbc/tQlCAHTt06JP3JeE99NHroiXMWueieNol+Q4bzpiJVTSDTNzO6B
BSNYBApBceW4csmUV6zxYiU1s+xw0+gVMH65iTlY6Ig1hes/kIpB2KJGaKI8ogE8hta4Mjt8QvkC
0i1ZQwubTL1GKPOyuLX7ahUmuGFHpTkg9bBPNBrPWIOQY2s1A7NoIPY9eo4q5vxlSkIFOvmvWgTr
qjfOyO8Mju2E3KTjzCllwUz7rebkFiYCJKKsrlnWtEybEE8r41eWxs8lneVNgJNqkcQ5PZLhnlR5
VrdEeazZNhd+Vh5lLfaVqq8LzX7G4QkXa6b6Ruq6luGu0CCmuvdlXN0npk5CSJm/NXqxtuOaQxvR
ooaxEDjzBqleB5emk16tI6t+ccGaVXpd0fjKOZkacoE0tVwYkkBQZWAgrmzpyOH5wx7b0Z1QY1qE
Yzm0G6Vt3rXCumcgPOXaKY/Sc9ZmO0tRN1o7nMnfPmewXKXWrMhv3WHy8MzkycAeklvlQdr9XafH
HtKqZdzkr66cHuNMIxILIGglj+XEEHHwCRPVq5i5YcyRiBQJDMleNhd6lT9tCo6BBlmrLCYWwwxh
FRvaOR5ocp0o3SprXxHIjIiHgtG4mvpwqe38NczOSkSsgsGOy+lPRWTGqHQ7y7g6/VVDxlMgW224
RnTVWlemv4/D+lXt40dyXWpjE7BG9KN9pPV4mqL5bV80z4wtV3XUvJOsc6QAptIakiUO67y37lH1
t6v5d+WqvAtnTq/EhtZGyr2w8EEXX3XQkdZ0u/DtIdhSOPGqgCMdTONb5UQb+N1PI+x93pATNhHw
6MoXhqn3PY+uY6PQ8sMo+pWjVt8BkmqwbRqClemlrgCd69MqnVBh6P3FsmyeN6WUlPhIW8JgaY/j
3fx6VV3x1lv9syva96xJT21lArhLNySsG1F5FSUOK0elp2bJ+pjLr9QIfqIYnAD+EkbKDIxqI/Fc
JPzQ/KjcpzjyfFwkc42IfRQbI3BWMD7kQht4pgDMnQPFxlXr32ui3TtxDH17JFJWKYqHtn4gp8dE
noPvDB6O3eWeGJttYgBf16I1udzEywRWzAx5mNY5hnSvRsDOF+aQkjUNlWhZmd0Rkb+6cvPB9Dig
P8TGe2MOZ06uFExpQcUm71NEaW7+UBD9tkj66bXucREBYdioQYCHMz+rivXWkva9GFvIQHr2lTSS
LI3vgJkTC/hz2luGp6eK4JJNN8NMxx81+qYVESaeEleH2qev0M1Y/JpTPfRs1zMY4XcGZqa2JyGv
6Y9gD6Z9anJAT0Zy06Le2RsmOuksUo90nanqCojBlbUlnjlfFQU1Vkx9pDvOT9rm9MBasW3ciYAn
EtXuJtZPCKKEduWILPTQvbQGsgIGmCjuJnA0FUf4dYJLYuGavkDEnQesahLADDIlr29dm5Nzy2y5
aR7GQuCHcoJwZTbBtrNILWrC4JETwa+JsOl11cT1rutpmWP/X9p1iETSCaOjCBG4aJUBT8q9+Br5
PIOhX6zBOIPxSDFrKc+Vm5q8jMHjpIwXw8+ffdMuedmTxtPHDoo3CpBtXCbjJk3hmaRCo27O3UUE
LEmz3XBlaWC8k6F57pLU9VRpv5BKTdBZPu5q9q3asF5NBTJAw1EvopZD9BkoK6O6mooKBLSMW090
PZhP5GpZALmxhkfCVCWfOayMJHvH3VQV3qUukuQsje2JAB7bxYdU7Wrwwk9F+smQ4QMgHfTiJbTa
p5oxJAoJZws81TCx8alCURCWwL1JNnpkWnekjVEJzTOcgJAe/BbRkqZBsrRDAt7RPn2EJRp2mXU7
E58S9Vtp7NBygkDNqp1OCLMXKChQMY/dxbKzeTXwAbqNA68m9t/NgfI0iEqiYZra3ISMv7uRS0lP
DCxYVo87pkdgYY4B6hkLy3iRPJBC9h33hK6nLigdi7tXo+UqU+sS1uMPlHa2uxcI8JwAiOBK9Scl
Np6LUCA8MJWHZr6S65qxCGHu7ImEnSzSwoEi6pDTFJDBBjoWVbu9DhMutnoazAXi1UXWgSrVl+GI
JzStL3GsP4JoeGbwHRiXeioPdpmfy9xBNcIla/YAcBp/eAPd+zUZG8vJ8GeFFUYU2PITVuoCXLBK
hxccQ0eEDU4I9Iu44p7LwQwWML8h9huHsq1+scUdVaLMlprKCdeohwbWS30sNEEJ/qnhCzcusP5+
4cL3OkepPBrLXBZBvCHv7Mr5OuMElSLhm1uHJc4NN3S9QNO/0pJ5GIZKzI3kZUcUCeaWGIlVntme
GiobI4AiwkuQ8QbOXPG/uDuT5caRNsu+Slnt8RvgGBxY1IYkOIqkZim0gUkKJeZ5cABPXweMLEur
amuz7m1tmBQVqYmk4xvuPReeaMLwWNupUT4P1vAraEFFoYidq/RgOfbBCQ08ig7zOM04cMm2V7xi
Lsrt8bfgaRVdSZkw/qatYnXV47VOSYAq0diohWWip8Uvko0PLuRapRuPKol/s4Zfh1P9FCbml2im
cxKk1FrF+K2P9j5FfGbiJ+2l9JkOveiKq4/XfGvlmzlYaE+58rYdtmqLdzIjaY0kM1zovBojkPn8
sivDpbuoUyCwXBWTwAR5I0CRh/oRjPejDXR3sTPh+Lqw5HpzmBYSpDv+EEH7EDP1U+4jO5QNDJ+t
rjUxl4vmKRxJ0sz7qxGgJk2ih7LPTvYi8FWdfmDCTBqVxI/GvLrwRbjEFjq4ySFHpQ5i07n4jYpi
j773SJe0WYRSjQcOp3TEuR6yz5D6fm0F9gOxCLtxqLehjj8LpfboqJ/MSX/ZQfeu6/a105rej/Ls
CcxY6iS/p+InTBhoFNSNVsc4XdonmRtnzXPwXGgr05zDJbP20hiexy8y7bNm/ISRibV8kjBXwBxU
OmGTME6f2pi0QlnhgqXV8nSiCRnXs48ZlxfnOURIuc6b9oQKZtzlVfWjxc0RleC2mQWpY9FD3Mlf
3uC9BE62m+0M01e5kBQUxUjTkpWT37sonNDXdsRrs1JMoGm8hPl4TeTgEgWA1XHGqNiP5Q9y7YMx
FvdDMfkxGIV9ZIXAxQ0ckV5rsqWIiTVxWjybuvw7/OeW+/PPh1qTquP/eOx/fHj7x/88dvs//nyB
uN2lk8nqKXcpRZ0nggmMLRoRb4WqR2LaI33Jg1qH5RVXrmPOjwXpTIDYCXgSy83t3j83/w+P4UBF
IR0wFpEqJpliQa1P0exskAXgK1mylNwlk+d2c/sQymF3kPNLo/dDd0puIVR6yRcgHY+0sogsVj2A
C7OO8fQcteXHtcbcJVVwuVvlMkgpc7g7d8Y1sFwEOG7MoezlY3683WgxkVN/7qGBK50AIVjmdTu0
kQewSvy8tx/zz91bxNTt4wWGwMAuWMmqSdeUcOCuF+b1LYnrdnN77Hbv9gnphgPPu6H+/je3tC6Z
YfjieqHWpeWWwGOWT1fFqzUOpMYtaOtbUlVnCS5sOmjwW44a69T6eLv3z83tsVyrkcT0X24Fkl9T
vzPQ2QeQkAjSXSJjQsZx0iT1hPXNxZSkXdgkevuxCouNtU+9iVaU4Vumc8S5LbMqQQpi5yq6VG5c
+p6sLXFDk425gbbpTzPHpGkXwQYmS4PP0QgOoVtch7iajo2Fg6DROVyn4ZI2Y+VjwMTnwPtntKuN
EXIRpFuGPGe/6cOUHQeagGS2y4tErURCw4Asq4T2FToHDeSYTiaUObrW0evVdHHH+dFNVHoU4JBO
URke9an+agh/2g9FkNJbr5JWFZe2rvpLh+abE9U5sWUoVwzniTsbDhIHyXpsDb6NKEvebjyZZZ4n
25DNJTUpFoHQ1dpLifDIyducyYfQD5rSH0yFCHuwm7NRohqZS+eAb7E8UIevXpwgy856OKzCojMv
gzDNCzG6vPvNEYWxc53N6i/CemOf/6W/5EAn8sI6I0UirEpHl9uN7kGSuoMtCugCqQuBNn4YHmMU
txI/rejyc1FSv88sX3pwApL/Ju4YMC2Y+KtiLt0MUcNJ7bWfasRJAU2huGrtXFxnqAG9TWRCMxMn
yHQxGXTAOg7PyoKLgHjfzT5ZRcUlkpIkSe2Z7dJ4tudwMYRkrFQYtxVwpvBPN7DqOiHPKGHlmRnp
IYyLRxESKcGIbbpz9p6r/wUbdj2zYls5tQdWQczYdpqqI9szW1Gq5jNWaFoJ5gAArEmsBHAwXWCQ
Y0b2prt4+UnYPWls5yhvDB1hP1T7fjc6Ic9KP4L4qoAmidDLLukg3rne6XvGdM8UIL6+PIlslFCa
sFDJ2cnxr6KCV1ZaO6Z/e+zPp2+fsUFkQR4o+cOc5nhfVAuyX+Vvpuf+7kl2KfOa2jUpn6xmZITW
XIIIZZsWvIwjQSjjJ8jEH71Pnqc8PKc5aG6oAWo0nmPQiSsCWV5LM4Xi41UfUpA/asABZcXxqOah
P+UZHCtNv7M7KkXDIaKFBcyerGIE2McKz15bUOclwIkihNgwE5qVBLkU6wMsTDm8WaXYD2lHRjUo
mVUXtL4XYTt2AupUqXmPdUiyXhkThlS4ZAxbxvAMB8jXRvdBxWjdJzXd17BrGGgdaW9X5kgeh9vZ
rypQZ3dKfynNokyl8cSGdm/kSGcMVK9glkiv6UbPD2wSfFTSWvjKq2suzx1r1IFsEw/STJPGT1Uc
kNHB2GqQMMPMAnAmw+9vVVOEyVz/6Ktql8vcwwplDuiOTy4xTKtgNv+y6e1WtQGsxA7HxyDm5J8I
xExsVMAOtYPhkD0SSiJf4q0myvGk0plcrHx47x3z0Zof54iXTdSE970msjtic9x1NhLaBIa1GsqT
FsdY4gF45N3IQWgxXanLdT1ob0HF5lVAsvPZ0u4be/4MAt5OKQ4B17B8lTza9oUT/9nrCO9LZPEy
NflGm8y7ugYe1tvOg2tEh6pLvi3jXg14hmKXnUXpdh8Fio+0dKbtJGn9+vGnqMijhZWs3WtjJDdV
z0pNF+JklFvTCcHGhgFZvvR5aECS64xNbAPHbp9k0260xZ2eUFG2guhPsR0Lo1+1CK5VWVRrYwTm
Y9LkmLHBi7IksbzS53UUq3MZnggw6tAM4l7K8rT2GVCgRc/rHxlaX1Ji/OvZVeq9yUwy8Z6IORr3
kY1lpSls41SHn0NkiLfeZuBit8dcyvAQ9wR5Tan2ZmiXmvqsKlGgWE39O6sNjunhWFbRX4bBuS91
zLBNdu9RnA04j/opXIiROGAkSeVNSQOtRYAzGq7AUTsfl1KyNXFkgLtgTBGXvtP0xroZmUTEU/uZ
uB2T+gqdb4BfLfTYkIe/3dYpTgQfI1Wj+VmFjlleR8YJKzG5e4kwdE+3Wzw2bfWCYuprsJKfpP9N
EK+9HcQUbJw53HPuWvc5f6wc25woCJcY6fjZB4wvbhVPm8ybJLMz0oQ+Ian025rxcudYsz/B0lh3
3Xg1IiKAwUSRRRCgC8Qqa9/ZnxGB3FubjpKnm+xuw8YCb/zU0Xx14lwcCqdx/WRsCZrK+1UTkbM+
K533dses0BGUzQw9oqkC5IL+cIWF0tpEZgW2ISJETAXtuMmhTYBqqB8yWk9fE81iM2Q/08jJ97T2
WwzFLtSy+VmbkwMnUnQMjeJil2DUQt14imxqZpEXI2auYFjLvt5HHSlGQVb8jFqKHD2ZaIc52Rjp
OufERqJTBncYGy/43VG+eRmTsbax2J2h/cLf5kvRfPST7u2cqnlgLOvhfTGuMUupxo4eszQgWolN
hQ9j5pGd9Z7JkHsJJTittqsIdIpAZSIMI3eyonBxbdzIZVZCDSF8xDT7vxa7V66Kga+NbdERd30w
Ja9Zf40A+IbgdGu0BxRqzWZQeuA3ASbUJLhnyuJuocwwfe4mgphyazdQG5OEbHw1Gu613Fi6hdr5
KZkAYyeUyl9ocDATf+sdmsyh1xT1D6DRGvC3iQHRKix3FXdoHDGFkJ1BS43VRd/WxSHlN1s3nYd5
1TWCkxb+FK1EXueit2YxJk6Y2vDsj+ybAMS658jV3fO08DGUJdc6OQ5+mcfpXrflxKrY1EhsRDod
unWy6god+XjBrKbiSZTtWSy+3iQccDUO2Q4jnXvUFelANXb0rO+1I8BaZ9VaSLkG2EXFNneSZiM7
fvpUixOkB2F+VMCdNTs+/XlkeXhuli4gejbhOK0Lve/XAeKwEzZuLlVh1YKLa+q3Px+iOdk1lqEA
KisLEhp5SNFS/E0hG4s0Ot3ukQqA0MAmO9yOgiPAJySct7tzw8AZflO+MQvIZzOW59vjtxvwyeU2
Kfp3Pur2uorQaOjZqQ2RRkTLvdildSG77DAxT+UtWBz0ai5OVYsxANyeB0KYUEPYEA74ZOlUvugn
4EE2e2EIhh94mAqOLVz4HO6nCOOFzxN0V/Hbn5rlBiKcgvugvd0eSiHGrFGWFOu6g5BwUG0eH2qN
OOZWeHvCrQkvFe3pdjOoQF+PFVEi0uv3wmm1jWwIpwsWk7/KLJtUzDDZYEhmVIVhtJhsmAByQg+o
IcMq+AdJkqtNN4fVCSt8Sa4HJUbPEcjrOv8yQgIlizTdYx249M3IchEn/QrXhgX6KW1PyB0h/zVI
BQA89BtbR4kXh2N8MsMy5mdMvmlbeT2gIj0p2pN1MbK4SHDvZMbIwAR37amypurEbKE6dXqPoqMC
9mOaJaXE4kofKr3eMF3wmDz29UmMyt3h6L/rQIiSzRc2p8JugXq14XK6hCxCbg9KMnJ5STEEj72C
zp3oWreouWJM0Sl1YYhYt2+ICUliRSdIpjwNyx8hHFkY9G18rkM4VU2sA3jjZyd8bDzd7nUx19Y+
oYhqp+aKuzh+aBY6htF8i1CfD0sGeCbiZlcO8tCV+rjVa3WKLAteTUU9o839tcv5AWJ9fBes4De1
29xVRQt6WR+c5bL9AW6Jw6q2UxQplHP4kT/5Q29n1Wdn1trVxsWuh04o1GyUUhARmU9iAiZxeWUr
uEshe3jsSvHWerAeA0WtN3n1Lo6cD3NoX5McIbQGmiKvkFwOM2YlEGMo1pPkj3Xlf6uLwXTE4vL8
v+eyvGFI+LfXGCdD8d+9DH//n397GaT8lxS2abiYRh2PGRGmzf/yMoh/ObZp4XPwWBrwD/hUUTZd
9B//bun/ckydDsTFeWDiK4fv/1/eBvkvw3MdXZeA0SyBLeH/y9xgG/9HNsvNR2HZOJ8Ma4m8+O/m
hnCyVFYkYXRQmp3QokMJH3DtCxVf20UrpkxM+hn6OdYi/WfXu6j3tbtUGaCv0NuAy1fIzAin2MX9
TPp3kQYb28Ij0JKtXDnyM06Caz/q7D6cMVh2Bh4tUxXssoQSFrTAOXZOiAsdEkuPAvHjugk9pB2i
SQmZnd/Up2PZlT/3Ne+1ee/2FWFelLBKR2iHcLDe6g6Wos7cgCs/NISTHywLXfYwQYoQhfqUIVhF
y1XbxGFXYgTjiUHlfKfmiawl0kpDFLU5nIUVctF1RrpclNJ9sLE4eOjzkGsWZ43QpI2VEJhsiKc+
yuONmfbDVreGc6ab8/2I+pAW0EEi3xKs13ZJw0Y9JWGtqzx/NNlO2kaU75jJMPVedgAZyAjoRONT
2tvuFjlQM4wM4IuaSKX+s5kyC0pWN13ZocebTDCbYt46kYnmO1N1btTYrxhhkzlfA1oytJHtGfG4
m7BGt1338RbVa7KNoirZQLjcRvM0PpuD+5iDO2upcA4jpg4cFO15QY4b+7wSz9Xil2DU/WwIAwxG
++pE6sEGZjAoNqmOsXKaaVVADi7jN6Q6K7i9fq1rJ1V5V9weZ4iiLzhKPy1s40M19Ss0eNsunZDd
de5h+ayZhQVZY0zei/ZDJVSzdsG6t4PoxNzWunQxYwDd6cgzyMBKgn1ex0bBLg04Y9o5R4UYbTWZ
hKiVdnZy9eEsBv09ZgF4N08C0iBLiC1IkBVCJBZvQqNLLKGse2hzd2xJsNAwdiOeFqldYrXbEizK
Km/Zvpa8wFcdAKK1XjMN7uOsfp9Niqri1ElJ/QL4h8MZXQg7A7WuRQ5nH55eljNTdsfvLg+fdZFX
W8NqYKkgFhINMqJANx8rQ9ylTKkXuWyZsrat1YcVZtJvjOS9RjlwbQCRjuRakugYUCWxF7KxtPs9
c2NfawmGaEAbUiBHd629xI7hlVPwHFJdQGUt6mM7UMVaCgLJ1IPrTp3ID01N7foQXVbfvwGyyw9E
iyV+H5E2YEveZiORlWhmgFAGd0GjPQzCrjeSULLIVGdi1ndGOyiEX6bNDKvEQiRd34ijpxSrzZpV
8GLVM7iKSYZheX1m7bkduk69RM+WqB5jetpcaLvSKsD4VvPvpCM7uijFbxtJEdpLcjx03otWm7MD
RxElB5I5WRkon3Y2elc2diGn23sj4Pphbgl4DOQ+gogdp+9J8ljbqN96hURXitg3DfsiG+YZOOtQ
Ab4VxvgzaYPcRYN9qZGy9kYjMI7UKKagjc0pOhrAMPfTFEG3Qgy+HhCHrMjYgWPdo87kAukE4QNH
9dbTg4d2uAZox/0GexYvvIssSpbSwEvWAn3gSlqyhtNic60tkSF6Nvb6CFOF3n4ii7ApRz5hEiCK
0uVmCvVPfV6eIJTNawOmkQz6nRwwvTf4SPbaEnVM0O13L/QMa4Bl7TKE6TUm1DtI9BM4u+BxrL3g
hX3Gsc6e8qgu/S4uPqc+stjJReGxLdgANpiNq0r3mfSZ11hhPUNzejXDgHjGSL1Kz8RYbr0GUOMp
GJAVKvcQU24+DCbC9WrI1+MwIxr1yNTzwrLysyiyfVV1d7lr/zjJX7HmvJJRiLYD3TLSEPGjsOio
HIri5ECC0Gz9WdKR+ar9DgEKX0x6xnV5mwXnTCEwK288+YWsBoTFBGrPMzmwOnNtQlyF68rJVJfz
biyHECSBFT44O0P2zbnTJriiccWz28T5LrAXbnMDxU/zNIpR/S6VgPBS8zRWPUkfbGibyHrJ2ddA
Y6/qTZtgPsviY1DgwSsz4Zv4qOhT6XhjQ99GTJh0U/bnOg9fyGkhVuFKfMpurCrUs0kRbugpUOsF
4iH3QI9aFbnsVa6OLYCsjWH7NtJ1dFJiNYjRZ/3j8rdhVl2nOZWZwWZiKkg0b6Z1BuYc/ov34QDp
2+d/sbV/T1wGRjKrH9qpGg/GfpzRqgP/u2b6xcochxOO46XDDBNZjHObziQbWYclqocNJhCALIFX
R5s4Q/VpB/p9hukoQTd8RyI614J6HVCp72h/jQvyk8PQcFlTeX1vpq17XxpsN4mZdyx0NiOq1JMT
aZCkZXzoSXfdZE1X3sVOdW73heloVwsmShI5w0Xifmcnop8s3XuKW808loOW3uMx4yZT+YE8yn1U
tXs7kb7RQc2X9Yttec9psCBD0rcIfyVKefXmGbwsDWR7Cv7soZT1uGa4ustDbd4gzzjUIN9Rjx84
V2tUeO0xnmtUm9HwkLqnCkq/Wcvm4qmJfTlbYFQi/DsMAdC2vYfZ1Agw7uvmSLTjb9TKdNBj7aIt
1z+qRj323aQBd+P172EgzJHWr6k5FOoD4nkZjx+RR4iyB5Wcl1cbXQpajmrTF2Q4l6pCdIU31Cbd
vWYVV/eTs4bJAKWdBTgCvGYb2yDaS+Ue23QqjkMb/cpH87np3XQ7WBaRxHCHsoS5leexrQymldeX
7londjog0qNtCDwyuRwBpZo2zNlhFjjDWQ7vsYj3wTwCCK6RBuUsc9mKXXWGPVEswo9aStJqyRTb
6wNT1XKOXgZICBiixEcUxDs1k3SskrXntSP9NY4HgYTYSOWbDbaIL7x2jiWzDUT3RuTXXSH2jtf1
Wxqkdk+C+rAdAQdrs3pv9PC7ZN67a1zkEsI8ObVqeQPxF9PhuK1M4b0MCG9k7Dp3wsEX4oXK2DjS
4zJmC8iq1F2Ok30mnU4QBHxHiZsLyE3prPG3PuKxZvIyMPHEiLcpSRyRSyRA6HV3LJozXqjDC3sB
dJRk0q5bwEbnMjH5KnKuzuVokV2OPqT60oPavJgw1gnY6zZjPCbHeeqgErKMZWtwSiv7sxrixjea
+SEGlBjbMMLn8B2LHCdi/eFgYkkTUPVmxGKbHAZW+UgN95OMzq2VtlhF54cstsHRmon9ELjGXwgb
Q3avw4ryYbGoCI4lJZND1UZ+5kJ4KoO3dHmhNiLZSp7nwzI8uXMNVikFZ12sAmQubR36Xasq3w3t
EsfsMG1rdhEoOM5hIEHwyK8krciRUWBVFL1nKr40bRzWg6jwiwr9qw3FBxkPzoGw9SvM0/hk5B6z
3xlwi3YlYggKq8LjpU3FY1DXV7hWgKT65DGZL6SCPwAkzdnwwOKIMovwbs+N12CJIEeU+TPyt1XZ
Wov2EaF936wheqOSb6H0jUNx6RbJ2qK+8VyuY6qKVrZYDvfEqnfz0jX0j7aujPVYNg+SiSbwpXOQ
ztaqHHAtwsPk8kLQ7cpafISejfF4HAcN/gqupLmdm1+5Vb9R8lLbtUO/hqxO/nDV3vegV1aKICAo
/8zPLbN+TlG0rjAx9WcjQxDZmhpuM8b5+AAiyKrtfeiN484a+pcRZyJl+cKGZym2nbt8Og0aAjnL
hLw6muGhm0e1CRKB3Vv7izMGO0Pd5x+3hSD5uGb/2tBfa4mkSLXEZQhdc23xO6/UXOL5rprDNLCk
GD2JvAC1IZsSZkWLCqbSZhe9HOyBTpPpNQmQ4lAn1R9MIRDHm1W/nwMkM6aGwsvJSSMbAvVqxXI3
y+I80cOvSpiQ74AWvwd3MSCm0Dmj4ac3kQMklhNu6ty+12k27uyeEyVONuTauIQUODgQl0/x+isD
qz04Kv5qzeGku7xGUWcg8MrEV5QRBG7zrbQy3kaqfpvs6UfUKcHviPyoWDFLj+KuPVuavSvQMxYG
duCybRHXJmCUWzJzpB59hSlLGSoR1IvNwXUmrnv3TRIDNqw+6aIenGF6VVqDsAS1L1uMPKs/Og0R
a1gYNQga7zEfwp0dIHeIulWkM5Gaw2xYz49O5T2il/p03ZC/cOM3dsNERgdXE34y9jp4jbG2LUJA
aG+kpZhuAqgOjH7jDeWxzJhtZpI8alRBYnB2thVtnNbZI6T78oyXcZ79me5tGKtfFZYww/FeLDkC
q/e90XsOJu+b6vOXHDhDLIZzWvVLGGcPrWWzLCy5tLh6Rm9Q3M8dx58M7udQnIqoeo01zKNAdWe3
vbc8lr9dJh/tZN5kRHLSKrEgirC5r0awH0wbmXcdly+VZPlDZZHm45hHI4fhmwcsV4Q2Xm0nuqsU
Sq1ZvBcNix489vbQgQXkhNYCn4H+SS/CS2m3pACPAs1/7kHpgyPlOvUWouRDqRuvJlGLmcXoOkzt
rxTreVmeZ80FbVWnz57F5rhqrpPU7kWQ+a3zq68Io05L8mmCtWQgWTWWP1dVfPeOZTHZGqb+HBX6
vk84lY0Ddl5MIIl1Ze72UbN3JbuF1JgAfbkvNI2iUPrhmH4AuKHeq+2vPvfuqH/JwYkQ6RlW/z3W
AAcocYAwYsfI2AejlWUT6Trjqqa0c5LiIkWPETP69uzxIcMmbQQJbZ+Q97brbMxqeI5jscbEnt+e
miImuwncUt7skQ7SDNGOivopKUPiHXBUy1F6K+EqxEv5EcHlsfPMPXuTtWuLN2Ly1LLseFNckZa/
uabc56a0dl4YPQfVeVAV3tsdSUoTWUmOsyptuSFP5b4X6jUcqnXVDr4XJBVHEAZE+4Wy4pXpRUYZ
RfeM7eo+dYZtmKCNsgbLfnoki4kpqGb0/kg8DfPP9D4dtfhArsGhZOJy1lJdv4vtdgeuoEUxsyC3
cRSpmT6qRP3i8jRlusOI2GOn3oLnsrQatSqyo67oj6HZnWOstWPPBIALV4JUPT87SnuKS7HVorjZ
a4F1X3RtQ6gJL3wcbqOfTsGpCEdoDJJzF3trU9Y/pcMPQBo6sFQX/rDMrm0t37x8GEiZBNLiKCBg
fUv2VOL1ABxnXLM4D7UA619F+6pHnw1lXQz1JWBn4+uGe2eGwAlVTBkXmhc7SvotbHv33NSUBQmm
/I5LNLXjlxzML00d2oYyLlFcLZzOI0K7di7TZParkRZtNWIlmKvyq0LSe8italgz4FNrI2dA77X3
uE/IAUBf5zjJaZRYCYJWZ7ujpmc9vkKVJNUgKMp10NnPVugSH1nfD2YCUlSXOzlpzw4S+95Ur6Jl
BFPCHaBT9rZaLK4EBnJdLOcPI61r5GiRte3ciXdbv+d1uRWNjlk+98IlyOgcgxK8xKFxQqEZbd0q
8ps5jo7wd7ZDkFbrskZHjTzv2TbafhdV4sMsS4ro6tsagBSNjUOkS2YfTF36CXkZ6zItyUeB3q46
FJnwdOGfXEho654LNFaBl2CQbLpTxsSTIT87vnnHooTl1EJtky1CBycNoQxWp8IIPLx8Fn27oX7n
CUilTGIMiOZm31YcGwajTj9P1Z2pBsMfpTgJm5ajHJ+SaNhQbgXrvOg+DBf7fEdhg9h0oyxtQl5b
YT2xu9MUMWDr+uA9tAB3se5dq1TfFl5LLlFjGiiGCJyGMkU/ynAynkswHA5BA7xBe7xywP6Hd6jl
9AvqKcs0FJYYNlZxifSmBdrLd5TmyWvgmIhKe+gzAf83Bd0eCRq/3Ja70URoJ0RAdzfbe66pkj0L
cWzD0NIlUJx5CRdbJbvskNr2fhqdYxNB/K5z6VtWoDFHYbyRA1V4HPvfpcnIXuHL5sqtmFaZ57q3
iD1G2kjuR+uXoqcuyMe7rmJQiVjmopLmXo7lzmAUu1Ije/5aYwNRf9sBo8AEueOMWY/MZmGtqUS/
2cL/5HBWlsA/bdW7MlnWKk+N1+51rWo3Vh/edzoJlbF2CdyBV7WHG4w0eEo8QkZpCnANu7oDIDO5
rzLrO269ZOMmw11chucZ7zRQtuUtauYbfMwJxnGiHsJUOxTiOZiJ1CG5OSCag6jR7JLpjC9JKHrI
SvO510qEYpMG90KYeCv0I0JVCFs1+XKhrp0DGHUBRr9Yd4i7i6nbdDPd2TmMOAyzQfdatiHz2BCV
gJeAQEihAgqThXfOZLSALN23fqQakGe6eHFmJlJOEqYLW3DeMVDdB0O+DyR9hxZn00qCUySuPt5V
yHQoyPLaLyTFL3hJcg+89SwOdXCXoa7smvob/KnwA17KS8v04GWwmOVyE7YVIpgks7ekbd5jeTT2
cWIgDlv2pqUjjypq/77XhM3sK1Us54amHXmj0BHS62xsl9nn7SaPQJJP2LOPYgKABZKUz3RePK2F
yVuddG517EO44iYDq0NiCmR9vXFhIGNvyzpvkQLq0YbRjMDPV5VH7CHl0QxDVDB/tJMFCR0A/z2y
mlzSJTtcVXiJph3j5PpYzcNe5fm0MxdhJbJibpZ7qqOocadDVnEBy5zo0JcPuVHHZHKlzSlQHq3I
7btHhoca0UIGUZToypjJu+vb9739MH9kkGLEJ7voOP95jCp0MyYVNokFDz7krO6UJ4ONapDmiIi5
D2NocSwc8fdNVNC2sll5MxfN6Qjr9hjlpTetb3flTbBZt3FxdBetJkt1F3q8fVfHOkrO1rJPA0Rl
bDX8gqz46iML52BR/Vpro+CPeLvpedf4Suif/zwkbPdIlVvtatEzUvvnE9Vk/v1/3R5LptzYTB1H
+z+fUCULDLOmmAO0cGAC2O5oJcvjPzdeY6JcuX0cx51fN6JcJx7vArf14O+KXttJ1u9FiwSngwu9
cfP6SWZBjjCHengg+W0EQ0TJH5xyWeiLTZG00mH2DQJONvqQm5umIwqvJ76CxOLSQIyf9y0WAJqV
xNPAv+WphpAxfkDDgRBw6vXHLGguOBbwmXMtBWU0C66nKr6TSTiDnmXI65AtBpfG+ZmFBrCgGA70
BCQPTvGu6RYIHVMpbXxC6wf8keqWKaSzCi33GXI7SmqNqeIU5y8T8sudtfjYeFHi/zK/Y8GFZbSZ
QKRT8mwEWXWnVUhHDBn5nNFHMtuXi0CIll8o4ZdBf2/hkjjpMyjdcmq2aHug1i702tFM9h2joXUl
w+MMtxDjRV+uEdMJxjCE+eSpvscA1pORMPwCJ/Cij63w8QmXDhnHKn+gT8QPYcOAzIKedqmRGO7R
BdbtTkt6bjBprkT4Re+bAdrCCIWwE0URFo/CUpumqH7Xory2+iW0xB5Ln9+YQLklc8/cfk1xG8Fc
MH9yzXlqaKqzmh19NmUHE8XMoFkBkTnJ2TTFS1pDdECUSY7fAbsWWVAR4v5wGJ/Rrh+T9HmAagXv
Tl2D3nr0mgpzQnLR0R1VdfnKMJ5+v8BfMQQI0CxO3BnfyMAiOsq9++XbVq7BqgQFGOoGfRPFyW/Y
iQjxWHzrzvQe1DrxhKSKaHr+ZFvyDb8vsccMZcHMvhc9J2s5N79VY753/IY2RrZVRwqw2Yv2VzQx
wy7FU9PdlXAZSCk0JGbG9m357dYW44Zz6sA78ubuUw4hWQAU54v9mtHuUVFPdORDhy6dm7XKdfu5
Cqh/Zt4e0OeLXVDpL3U37gYx0yXG/e9WdZRX9LlMwLlWikOlW9qp7Z5FMga+jYaP88w9CCJYY5xU
nI1c5eu8gceQ/6QW+3o0v+UGE1cSl806ChuulojFpgCUsmlMz5Xwvp3Qnk9txQzK6MmBTae2u2qT
A4pR1dR9nU13HzVMHBDTMKZ3NWmj4HaHfR3Fzn3BFLO0Zxwh7DKysiBLtelI9Zv5FQo2e8ufjkWR
+VmTODuY2sclL+lSRcASQvb2uwb0JeycJ6NP0LmW1lmwgksGQk4Dwcw7MBj4BvW5cUyiNHk+mjJe
yHFILLSyPRuT+zY0+idnpQmn2/xFZNACW+V3rjHSZsP0ncK2WP0nd2ey3LiyZdkvwjNHD0xJgg0o
ieq7CUwKRQCOvnU0X58LvC8znqVVDWpaE1xSuiFRJAA/fs7ea2t5EMNTP/QjiElYrM8OYpWYgSiF
jXmJy5qklbFB6EZfGAuYTXgYPW/HrUSY9+n3XHrMQroH6XR/3IxG6AI6F2ITomcbHZT0l3ybMYiA
h1RiLwOxkJifRIPw8fiwHiz/ZoH0Ew3mz1hgCesieq4VWQl1jwDD4sH6LSlxsmdZ92N0YlN51qsj
uUjJUeRyrF5bV78Q8Tnu7UyNQYsmI29e2WTBkWJ2v41zi3BUED0nP4q3HbqLDUHiz0zUyeyJaf76
o8vODfOI6zaBmWZoCDtF6YxrvvkQA0G1GMrWBEQ+Eq892271JjT7zgK8uaONkCbLW6eak2GNl14H
/N47/GbDAxYlBzTisJOUkzynid3sMYasZSrDO5whBzIQqY21hhtnutbu7LZ84zB36I8kULSNd6Sb
/a4lZoxTgcX8nLn6TQtCnswWPK6wxUc/gyLiPSKv/MZWCfjZfi/N4bdRLQ91c+8aVTBbtAGniHNx
/UZqZwyCm+h9PeHbhJgo6QeaFZ9MSwunrqI5MVgPWQbxd06/OhUffafa89KW3QB1k/dK3M8RnRiK
BWNnz9NLUtVkx2TaY5HlN7X61uIIEAOWhcUWhL6mZKq0MUhlneGh7QVmN2wXrBSBAWNn0+DqixCt
Zc58R5/qwXGdezPvH0pUjGUJ/C43L9ffO6Osw1mVQfDs833rVo9JR6g6gBf005TclgBUKh2c/BRI
VEQZ6lgrf0Hp6a+CsQ41wfxbw8qBQy5h5Vn3iGARWV4akgEfO6CLGyXcauu1IA7K6NEhNMCcx/ZQ
WOTLl/XGse1fcP3vRwiBXdu8pE166NrkbJfaHe7TUCbcFSf/3qObZPY0imKisLBymF9dPhPY5372
2Ea9/FtU+FCYnT2XaB8AOO5E6WI+J1t6Q3ghN9fV1keHdRLHZWw/aeOyWfRStpH9oeRGq5XNVxoX
j4gpLrBXtgARl2OvCPBWhbsE1CA3EAlCUJzPtrDe6or3rOAPoLY8QWPNd2hUP+cVKD/Tea+RUtSM
YTYa7VNqcuLJFPwHJ2Ac+EXgHurlvH5JFVEi8lHY/S8RU+MY2FzG7pBznbDQHkBZXQSLgZ4wsrFm
oEG0ifWFvqRX68W20Zm2twg305mZWJ0ah1aAWCR89NaTMgAV9t4sYp1eReeKRGsU/8Hgzkh4bWYp
wt6SW/CRDuqty3qxNaS8EM6Muj2VD2Nf/ngeHaTMGt69vAm6vvtuZusTTy0poZQFg3xpHPUBU5rU
vHJ6oNYo9+wfXRYAOZHTnH0lvbn3mU5saJeCiGy/iVcPI2+CksFAf6r0wMv17OjN+Pe0/iGtxE09
7QwBE4hZn3nJIx1xbANzlX0bIEsupcrcSZdPtB5I1SlHgpMrG+R9Iet3Gvo7hEkrB7dnLqlnX32D
IiBioWAsZu6dvrkVBfNiizcGOUGaMOFlfmvEH0TT7fG2APWj8rE8VkokJGc6r/e2JhLggydIcF9E
8lq81c/erH/RNMu3+qgOhEfTbS7KX+v1HVVxs+16B8BkAcTUIAd5spxnS7gnhU+eC4kp3GjON7bL
pM1riahxDHfmVjocY7e3L92QsQE1tF9Vw0+xtdeSu6bowL05BXWL3VpvSAMQvjptAJl1PiW0jK/l
vtv/GGtySh9rZHFo+ro0QyyIKFQabplLGepZ/0uzeBWdpn93JH0s2rhb/ILTBzY8Qh5IXraPrEM/
Zfy7I5RGXb5kBnJroEuE33n3IkvleWBSYsKzrECIqqVa7Z/Rsy+dd5EwF4ij6XbOotdeqLPTeVmg
N92Z3HAiPcr699yU3DKM5aFMl4OL+2TTFdBI2Q7RVWAUAl0FfE6Kqsn9Wslzm8y1d+6U6jSSQA9m
07Es9MBiwr/Vq9jZJrRBcBCZ46HS7LdmkeMJvwNdOkz4+M7fGmO5DBSRhwi27MY3sgdKIDQKs/uO
8ObYLq0PJiJpt5HAT1KZzLiHOdABc5E5eDfTXFUDBuRJOJ8T7QrMUtxX+HCtfakljw1y5kCPCFMc
071TxZcq6d4NEGAEbprLTkOY1GHKMTyX+EsTrT3Tk9CP+z5kerN1mbgyDEIny66i6uw7PVJgC73p
hVMBE1Bzb9jjeEL286C56csoUHoj34m3smQha0AwpBM5ecjDsMdPK0e15C/nFnUq0Q5FM32frsu5
VLhWCJLFdo7FFcGUQyjVmJJYW8cncjAkdvEyFA3ebDUyLtV7a6RP4Nz7M8KQypa3OX2rAzNncVB6
9mjX5jdAgvRG2Cc/u2vZZD8MOtikBH4LI7NeLHwkJNPvJxasYk0gtmMP2mxN5kYtbNzAKVopunn1
UFBHJhgR/Omlpy00GuVjX403jTIc8tja176rkCTb7/hYnN7tdloncc0a8rGQOCVN2nTkfW7mLh7B
NDx4uC0WeiKuRlusonvvDPm4zxftT7ssjJTk6HBbnvxtZaiTbQ9/DL9wdnk0H6xU4E34zDPntwCE
P5ZGeTZLlDMAhW8WbHSBH5Mdoglc0BjejCV/tWxO69KvmWCgJ1i6HdTCcq9Bsd0PNRTjrr9TOuHu
1mzQHMS4ECW6DOhHe0BLsF8vUOfxY5CRZrKG8KlR26SnbpjXeWCynfNoizPv4EyWd6xKctmnV9oz
9Agdzd17vfouDcYyRR094bZ+B1D6SjviZShBNaCFgUdbEPZZDvSi5x+9pSObD5Q0LVMbrHdyWwwg
vnztBHVlOGBuGDf6GNvkYbKQaHl3nzoQuBJYiDs3U/u+tE+NT68+9tKvJWfXNhTvY478KRo+u8Qn
GQA1vKihk2KIumUgfjtPTA7ALDkPzGZds/ztlHhzs4ipxzBMKVFCBiTD4tgt7sWT2E2KRYFAZMnG
vGtc7Nii0KLVaZv7pJMHNa5mokn/HucSSnKu7wqi8Fj74kOlvwy+BevMoNjL8qLcmxpY5Ly4T20Y
CaWpHvzSeFKwHdMCTyX4Cqr177of3p10G9VtcZvjwmDZY16OZAnrAaCQKFpuTDGwzTVAAZSGFa4+
FaJ4g95f6KV34siuT6Pvh90/vW2nAB/9i5TDBnb6sqmt1txhfV5z1reAev80OJwCfyBzwZPOtzWD
1c+K1AmU1B8TS/SnaURo3M3OO9bSykiOWcM0iRbj4OpiQ5oh7Z6eLRepiUnEljYbQag1t4nhyIPn
OWtC75rQ+CKjrjlg+3tyDC0j3A76QUlcVNAbtbUbpqTbk+sEPsz0wLMRc5CUR93sxy3zrSccUFhI
4ovd0lnXI/nleIY8KUNdOpwJ2IAGhVa+gMkpJ9J1Lfvgl8p91Ox56zgC/q45BgntFeSUJSmK7bCV
k4VcMT8yzImCCgbt0daORq2GB7C6DBBTAMkmqR3YGQJTTD9X9fH/r/pqQ7d1RM3/d331rcQyMbTy
PzHx//5H/42J9/9FQJJvuYZjOwZM9n/rqn37X66LHYtIb774H4pqXdcd5nieaQhTJ1mBn7+KrU3n
XwIlNYJqXRceBkzr/0lRbfzvQAnykslCs4RNzIaJUOF/pwUhzEmboYmTEHzh1kO6RgRLf8jQiYR5
AjAH3qZ9sDMU0Ouz68FJ9KAVIj2KOatPSv+x187s9QDKuqMeXJ8j6mHu1S93GcSFyEpIRuhz55h6
1WcvmHj6cdmytba5zxa/nY4JiSzbW7HuDZU/7mdGuoDlWkK2i/QmwiYQTwbD4gEne4HwGB8sBHuy
KMt2hN3sD5hn9HWfMSxPiuiJQ70QMT7QzXUyBwO0xgLXeFhG0FM2HcPRztHtXevnKFKMKbtkWeCM
btiQ0PVGUmDZzON28PObKuMfl9F3V6Noi3F4LRg6TLrWTpf5jFGaAolxRuWCVm7n6QyFTYTPoWGT
9R5FtQomzWTPG6+D1lXDRknSrCagZtwbmiRbBnUU3O9+n/uMQFU8HXQjwqaXfOkSaMjQwsqaavHb
NJ597Nr7dF6BxNqcMbImzwU5Px0Ij1TjykJwk6cFY0D1UouCeR/b1sAz2BhW59qss0Map3+c1H0E
N2as/OydVCRj96Z7T1TbvUcvt9eR9wgHjWGGE9SiQtSxTh1ACnTeklziXAYQ5tzKACJfnZtS1jtn
HgmKjqB1IEeMgrRx712N/V1JnjJi5u7Sag6ZeCuCQ0GVJXKH9yOLsuelTBleUaqHMk7DonoEV7h8
dcZ+asbfJDhGpyJix4v+eTfObb7rcmEHeZU/2aO/q72GBkKJOKPpcYIzohabzK+mYHGjngI+jfZF
T9dHEmJzSrQ8ZNAxe2VypLkGQs21nv2ibcOo106W8m6LttZOvDVnt6n0c2ybvxGUjiSM9fqOND14
FLZ2LxUv08YjPOuHSfDXtTmwNbftHDZTLhV2ptJjhCBxF9cChGpczqexmmWQtfrDsoDjBuqZPNM0
g5gMoNpokO81Ofqxou+1i2Cb5GRZfLKF+pgGtKKmcDDsAl0sdacMxnlnjB0ebYuKFedidVDNlNBD
L39k/oA8mA5tJubLMlrDNtFspHM+r96wQwLtkYCbAj3o1J9ILQaLZbaPDnAWPrRmm/RcZ1478o7b
9sxYniB1z/phl1d8Jt0JQ895sEgKnr1ho6vsxtKpJF3vOV4Av0AQ3UVSWsdERguEsse4nuW+srqj
b5b4MDTEkQjoNpTD+NMkXuYkQyUJ+ckb+fQSUHtsSZDUJpTr2mzs9WQ4K8k+WOb1XVVw8TQtXv+5
g19DxmR7GJaY4RRDTtvZ0zXGZAg0BvMfprDGSMShL9Jj7cI5birimrFhBSXAmu3YYvHIC/rDVJIG
Ak1I8EjfdXkxICgHrIer8reYX/pOWw425cdW845GocVPCASBo0MtFMJDIuOdunGA1qO5WOOtexbe
gQ6br861YX8LHyowo9uD0/EZ38haMcrl8YbwXx9SwAsCZxJrsjbZxwANV/0O0Nctcy1C/Zaq34pS
YUkeNEqdAq84Hd9ZLctFdd27ppK31MowpgA8QEfWVOChsFTxM2q7ggDhQApw0NZRARrxAuGodAaM
9+IrBmmFNALXFy64aIxpGxR/klyFg08aApKHOwPuCFF66EbtDMJlO7mwoGfgyIZA+RTN9BSbtic7
kx7+UAKzsVCP9TWw/tylstTkkaG1u7dy/bwszsWUUX2onLoOsqH7xmJDU833f8vGeh8aSF5GCcNJ
GvWFNEwJnImmI6Cn+mCONPUtK90x5MJMLcnJTQdtP88zWZUz4C9EtWzHuqOg5RoImdyasXkeFXsc
yvobwiPQw5Rjv/eyIjRadexyady3+H5hNKf4rg91HwN1m0nMqMGVMy3ql1d3skgS7wSNj8X7GdF5
VMiKOqroG6Ri940bN8AV8p9GyV9p6aXnSCXDptJKtU/mN7fPvKCdvXRnexMPECJZWOZbyXReR2DK
D3L8Q63h86gNNuytzMdjJsY/uPmrgJik27HzZ/qoYpfDptuqcsG9iOHwxNLyIKynpqrsH3ekC5y/
w//LnkYJghdlEffoEVNKLsbfPWIUdu/qkSxxcuz9ibYnfN6OSdbW0sWnBKbvARkpI2a5zCiZ3rUT
FAqyKEId+XBfs33Io5hGA1KnjV/zLvVK/Srst7iI4ydBQYoajrtKcTf7hnkQy4z+0RevZvcwmG0e
OAwoMdoMdTDFM7Cqb91b8CnNLrsTGjKzNJ9EVWR3RpKspLns2NeTi9WBtvcE0YBUPz2gS/epzcBg
zZytpu+PEJpUjRM+qswgcaYXJ1nepYWkZmW86iONWc6PT5qcZlCJ/qN3PA+ieUzdrbvjlibqvsNn
A4Ck5OKHWGjrC16OBPbCTF7Q1tflu+ka6dl2tB8m1FmQ2fjM25Q2geW5+Bv8prmTM/tz3F/ydvTz
wB5hXcEuRYSOXjwu+VjdxmCX73S7GenkzqkBd2edCm3whIGrIM2i03UOBcVG3oC4ZpMSHVhrL7Aj
Qo/MYWabVRLSyD1pqGx2E4CIm9qlf4b46di00IizIXf2zCBeB6HeTSlYQroyECZTnmkdQlaZ+SuZ
1c5p7Tutqy3Uw9mhRFa2NRzu59BmTkxcAcaq+5HTCOjJWbQdl7HstF/IiUxrXJEnMLRNhTSCXTLj
17xf+pCxwIw82+OuMy/vWc3FaxkKmmuc0kktu3dWHXtfzm20mzAdbVwbQRT9TvAYTEYGU2833Dbp
wTDc7HDORC65OlqLKlRUelj2tALQShLx7NSnduo+ozWPtZ1dGbYgAWRPnYEU45hq9J9tF+6piVZ2
7jwSbeJiCWwYnVR2iJdcS9fvdUEIkGbnL5OOwwnPnL51DRHdtWMJ9RD6LXE9S3aTpRrwGWqFbfKu
6eY7r3LeQjbkXq1r8Sva1jlwfUBqLuBL0EVwhGCKof8MssJOQy4vBPlihBdXLScaQFAkWa13XVFw
B/PMG2sdoHiZZBWsYwyCMqMiZav8UCGxsNGa4rBEnFrAmKWNQR3qOIeyD4ZOt4+dWrVAtn7HxJxo
lolG92hbPy2BQuTc9LvFpmIZEGoR3hkgd19bRyLbWVURagqeVTEOOpNddqfofXYoCYEF+F5JaXZk
S5ecfZPOazEw0Gs1A44nyTmF7nxakIKIFul2JHPSrYuxCJUKn/UIr6POqj1rDpQYLbYZGWGVkbyf
c0WrJF5vnTnCQqy5F7O2PskIijZkbJ7pYZKwmtmfpZf3wex26rkXENGNgeXx+rRR4CpVytXYN4IV
xPfv05W/Ptv2qefiwLAMHznNqyfRWtixXYkXUqz375xhGtgndXCZtnAXrB4b7F89mth9plTzWsRd
ODlwdewG+jDlSHoWoiThhILdtpMOvfeuaR40tN27vHQTZmmLSaIHceFOk56d0r3X2WMw7m8RG/KR
Fyl37gKYCydh9aqawrldIhrzxfJWa6s/Tyd3RmeAidXe66ojGdpj4Dqr0TnNDl2EpduviCxajOx7
SsGO5qhisTON8Oh842zpPUaDqb74iYJiuzbAHEQg5pDvPRpIt46kY9o1uAfIdsk684BRl/2Hq/bs
Obq3JUfkkBX5efYlRYGontAJRIGemCupC2Mg+Nwb8DDEnmTtwXL54TYNas94nIzho5P+yUjcj7li
diIy+DnDOqiuDIC5I7fRCYR37MPFRX7J4FAmvNJb4rayO6Hzh8Doxge2cJp1XbDEn0k9g8Dqt0D/
0Pt6wE49i9mRwbJq9OrArfGXbAvrAXjguS18xo8ApEwajaAySwecZX2Mw6Rzo0MSq18EDHrApkhG
iejop7MVPWmp+kEdgdbXljBcwIrHbf+a2E6BWfwHJJHYY51BwrmkZ4ipZ2MOF2tiojp8+EiwLmxl
YL3JW7eBPabQLlO7wmNpaYQ1y7viU/uaU4Ikp6z8EwdwiG/5zOmlCH04+M1yqXt3TRanJ24ow9jn
0yJp2O+HMeBUsk+uGEFTtkZ8ah1JN4rhHx84Ieux98twNMoszbA26NZR1qnuBXNKeoQKFsNtDpKy
9XfGzHmEUtxNhpuSSEL4RwvrALEZlaXTFfW6R02k1RbltvVVkKBcpVUgU638MVIJ6U/n0q4xGNvA
GPhwuJLZA2Pwyu6meboB0X9peyN/xhvBDZqpNU4PrQUwpsjsMaJTrpl20JaCWpn3ZYs+mnGxuIY1
6tUhc7e2mLtL7YxPRCGyRMo6PgihbiI8BsTOsazOFfkH4/Jh1sX9JIzhBuqksZc0trCwWvDay7Ww
6krA5iWXo74EsYBFlHTzg6HMcVuKHI15S/gsm/vJMgiTsuceTZs6Tap29tKypwO8BBr5jvHWmxKR
Y0RPXssNtAr6r87z4H2s6d1YruFdy1tdqQuC0Ywqc53kpEjOVKSe/Ux3zq3FtDfJWOMnMo5i6oKb
0hgpxooGQJ1JjpxCLojV4nftaHDQoa/YufuEaxkyvImeIPOIwplJ2dj5Zd3cNikT17FlTg+P3ec+
sGfYZO51ofRbjyl0LwTDn5WPU8I3z10r8NfE5U6+tU4rGf9gPED295T0DrWjcsNZA4ywuC61DopU
rNTQ2XhtfGzqdyf1l26KrZMbb8w2JlHEkhRzbGFIpGGklOwIwQPP4A820RbZozVbZwOJJK7rrkCq
LntgWcxYgDEiq8+6kCmeYPIsVmUpNlQNBxjWcER4dvliVBJpFD+OmAC2xyYX/5R/U/l+GYZNRF+E
vWnk3C4rrjZR+PrGamvrDvWvzu3o6MwufmeKt8YduBxc/oQSr++mBuQOyUglNOgjNcPmxdyrec9y
BOSeRt4A2nu4v2rmruo57lMu+cCrhm4ZKvM/1HSkPNDUHULP6bDCaA9NS8i3jyc7vB4au9HDaj1c
n3LzJiHHGAndLXIDYiKHJB8tlqM2uXMQSx+wFtpUbf69E2XR6frbulXAdz3UZtOF4CL/vgiBHHVj
5wY0TBfUsloP10f/p6fdiKyg1LqTu75AUdjgS92vSpT66frk+uXJYKAKeOu3aHWAINDhNwyoKJzW
F3t9xCzkklPm74cpWi1k63c1SXpOKuMTqgUjLOLh32pDMy0RBhqA1K2VhuP0g6IWMd00HJL7vrfo
z/SGtZs10R+HtoSUs3RhtR6uj3z6c/88avmYrv9HTwFgBMhoiVwYYf9SzZJ2xUwzNAGfoDGoxp02
qJjoDAzLKDH5d9PUsQHlY7IiXxxbhUOOxJ1wwRz5zwE/gI8O83++iEWfWrNBzMVe9/4vx/MvA/Tv
10qq9SNRflsIDmPYO/q/D7mm2n3myefJWdttrv4YNwji6P5VoUpGnbGXkqtptQ7/HvScjCmK7Dps
fETOnkBZsab/nOAvbMg9yOrjvMpNQRs3oUuNzgldY95qtYZPqCy3FF7DP08xM+AiHlBSWmuHMC3Q
v2ZciWDcPoY4HkOhx+UBIdUNUJcxhA++6mP5uldlcUEfVGlIgfBoV325VsDzoEImIgpntc/0Ust6
YLrFh57ejvj6w2yy8+5Yy3QINddLt+M4Ltsurvvw7yE3pj5EijLtAdk+XL/O709DlESpALi1jXXE
oIs2dP+IcenWkS076/UhrtzQtJHxpnUybIuODI2/h3L9pZ3VrxjB9Tv35voT9CbuQ7n+wGZ9FcOc
C2ro9TkuUVRiucu0t62e0Q1Qq1o+0uZJ7mIkKr3LMNQUbJPKEjE3KE/ICf2rP9aU637GPV23PtUE
XS/NRvoii/MLYxeastQ8jQTvRLhwvRa5BwjnabNkPWJkLWOcWMEOUXb04bnVQ5y0ByWUvR9S/akx
/be5KEdU0pgc0uRQNem9nNXEVrrpbyGBiW3hOD+p9gTdqwmmIiHkxPZegUHfmMBx9gPVOrzm0d8X
M+m0U86gcAoKRZcuNdCSa5a9T7FvHwF2ZbuSTcMxtVbsvReSrZIGlZm/xt6EVWZFQuQF4jlgcV2B
v8pq86eq9sxdXPR/KOmG02BTlWrZq8xQvzop90tGwvlsw0/gFHTWdjmTgc2CIHTve+5wSSt+rKd5
yEbj6tackCYWzZjt05bkCLz7G9FDcUCI1iPOyXuf/YTjw8w0tA9LcF5UZHhxaZVbM5oicGKNuSGU
9kvLXzskOTu7dbSNn7PhMpBhDU6m7avRPXV+akPgbxH/5K1z65btKUuJAijVrSIZL2wqtmcWf9km
R1lx3w0kzGrmS1PM22qgWC5G7a0yy2cNu8nB69ddZqkOugarz2KwvthgWz6UjxLSdN19HhZl+ybt
fAjp3dPb0AzgovoHsVk4oZB3BFU5Gad4fE37sX2mk4XmYzxkPinxfj6u2878YYoxOXXYv2yX9a3x
9Slw9eFd2SQCDg0NqN75YmCTfztq+CjdCVmnm3z3+NCZaGsAmUc+DC1m0K+N5TdvOICLFHWNu/cZ
/CGpqA6xMn4IjX2CRLvRALLEMd66yJ0hctL39HX70Ps0QGhLbCZnQoiM5isrQFJZjDeoZCrIkZFz
KcdjJMgnsBVcN7Nys4NvYZVGqJ8c8in+DQMCXi0FObOFtbumHpZGW446yqalAZE+iRo4S5WTgpIS
VdP5L+wQ0CdMbDF7agQiJ+gVfI4ThsXYnqot+hw2SyZLSSKre6a/BBvUTF9NPKPGnLyotjQ2sN1o
VNFf3RKjdi70+/ZxMfjDQYDfUoJ/LKbX75161tmQKhqhq2KiGhEHZ2mA4xZ4/i2XFmeXbd0hRR8Q
WdofViGLYzk8VgB7KdmmV6Ej/IhV/4lNkjAEe8VRuJxmXZrQuUgpfCoNwEz5EfPBsA/HDh/jU8K7
TduGHWPnkeYOzgbOGOpNos8YQhXRM5wW4ulsr9rrqz9Vt5NbLq7NOsrIiTYK8BEQvFW4J6hD9T6X
q864wH9s3dcFcnCTHKa1tcXM2zARcnhfpHmKmwgiM9tz+1IbcFzsFLoguLjT7GiAENLP2fK0MKrt
GigPwZAQu+F+6g96JJiKZ580tpGIxhWijPrEoDs+c28Nyqo/UMQFeJ3I7JvY2iVOrQOunTYDay+J
VaDLZ6N9Rh6IkL790TT+GyXmvFHA7YBWAJsQprMnBvCXbRV4o5T4044k9y0T/FZJ+gWxixmGpuLZ
GVHPOZmiUxBlQ+BavrMvognUiqL/7HMbpp4m8oFG98ZJivoyacQpzGGdOC9j1hv34tihW6s486K6
sUnc6uJtpjlfZUdgy4QR0u173JBmsQfrd2xsq9yWma12ci6PAxQK0hxjMt1ixJUxyyl+8w8yahXq
i/mGQPo7blgG6lU2N4aJrhIHosPm8i7JX21C25BnNq+IgaJQM9W+QfZDf1Yur6Mia7WPDDpri31q
DQf4sUmL1tjXZgtWXZc3lvRfs1q2296zgL3h36UfQqDhLG9VFhO8QflpkV/tJvN3DHb4kEZThvLY
eabwfBMJwk+iSg+uz/pfJS0gKKTyYHlupQSfI3wyjWH02n2uc82Mr0lU0012YRaabEZqX8eK5z6N
lh4sszhYBpDGlHkMGz67ZquMEy5Xbw2TA3SJ2WZ01ZesRpIQWv2xmxZoRgbgkCYiuqiKxxslhktX
5L9pBlpozEjggvRg0Rdjbon8q4rkKV2/dv3G9SC1hkTslX5OBscrfU0gKAtVyvXQNBSnAzddDzcq
uogyxu1u3Y3zSnRvH6GrjCD8tm0zhrlqyauvqAyuh0hQrlwfzVGP9Rg9TkQmsL4jcMlriOGoDUYr
g6bOM67pg8dgwtOX0yBFHEh6kozpsOkw/mzI3aC5SnhE6FrddMyj7LbIWXh8v74kE8u4n+oeRvux
nULsYKdMiJkKX07hhMCd22ttAGGifmWR7KhQKGIdN0cN0VWn69ebJTcOxdiyqfcewBlUoL4YT8rs
EQYqUkWTRC/T8SmscXv0tgzrq7umQGHlM8o6uR6FkAMagUXVHoNSq5COCVEjCc2Ls7l4+XnRh4LQ
tJGOCNureJaruRHH56YBJEU4LLMZx0BzZ8WUnc56uD66HsY0Z0t1fQi3HlP4XiUiO5cIt6FNmjrz
Yf13vVqFZo9rO7co4Ga8QgHdsp9YpG1IsmMT2lXXhtenbPUQAmOFaeEkb6+fkRvJf39arlpwuaTt
TUP25M4zAKEtbYqXx0U5mUcyg/hfM1Zbf5U1lfTOkfMvNE7TeHwQhdQOpuUQXBbZ4MgoA/8ekHhR
phqSVu714fU7M97uyGC/gCgaHGUfo6As5R0W9I9sPSdnQawPEvT2FhOHu/+Pr/VOd6v0JeVCZefn
LH28n+BojevZra//9PqIeXR/GsrXMcWRzp2TpDgVcyXA0F/1DJYPkP560NctwrJYGWxexLvQiejN
rLsIv2Y/cX10Pdgpglp9JJy1Gzugkko7pCV9apm2mEDo54UEP2Jqj0Pp42FwzMkF0tSgEuekU6FF
NDpYzpZzbC31rwdXDiQRx+5dsW7rCI/8Xc10SVnWTy6j+cFMKMMp4UqoslCvKcPduHPZtiDik6um
g4GdzDdT1+MEql0XDMDsIBXHGPf3AL08P+oxW9gyQTDN+1oEi9T+YNquQw3K/D8H/38emQ2qbNPl
HAWp78FYGe4yM/pvtciAZDNz6uOOsANXbEdkL8fewcq97hExiHC12Sb7mZg+7vWDiG28ZPkyo+bo
WhcKEeNrOh/9yBCfkryugM+hWrfPjamfe0ZANCiLSTssq3cuXsEDXO/HBM1qhnypUgeopkfQmNy7
6ugx8n38pOtHjz0Qk9por7e8rougs5rjQ+8tjHPcgVo9qmj8Wj0vVllHzxi243UjpNmIT7PqvVuN
f+ZV6rJCVyzfXbYkvpbhusCHzfrd61OLdLWD6fenft3MKf4PHABCgNSwuFGa614Qs75k5RjYgXQL
k6GEwZOnaAqbw7djzABNUuip6y7Utb06zLOYZKPr8ylW9DxbyXuhquEMjkmeatoKVwnOdHVIXh9W
6/nZdmZ7ZHqwu770pHmHRU/i8PpKK2Thy9Y0+lu34yNUmYHoTruezwjclsbfx/ySSszmKXGIYOGC
mAfJqXR9eD0IIjuuv5tRVRNeD0Y38UL/Pldqdbhay4M2ZJ/IUg8OXuxDRwACf856dnGG6AC6F+0Y
TevNZf1aa6GqdZlC7K5/sUVIFxEa6/uQat37YuneLp1Ii1vfnuQG27eJm3XAagp5pRoz859r8/oS
ke0h2J4b5nTrtrwtSHmdq5d8bY90zRwfnLWVsj6LZvmjpkIF7hrJETE+JA036rY61rHw+lKv18v1
6fWARwhX15AMgN/puV9f+TRrzd6EaOUjIo6tHHUJn27q2gnv2wz0wdxnkk2gGoeTKoosdEwu+WJg
Hl7P76xgBMs7RDXXWfug5auP7skcPPPoZ8OdXur/xd15LEeubFn2X2rceAYHHGpQk9CCDGqVExhF
Eg6t5df3AvK+x1fXutu6pjXIsBAkMwIBuDhn77XZPpCshTBTbAijx5nmVdddqN+ygqAYychlJOTh
Vh1y1LAMxpVpU74uheIaJGM556gi+PssqGtiTUrv3cJ4jRr7zU7cS1kIb8OOEvhDkc1IYOsqiaZp
X0QR07nenKwiP9dO8Wa1Jv0OS0driJUgdVDljPDkUI//gkJOVFVnpAA5w3WmfDquVBY7E+JSGUrw
EGez9K+hrNFstwC/Gu0l6pNfeZ0wzsprnIokdMb5J+X4+r6jVtklAz1rNWLk1A8N6zF39mGyKiTO
Qms2DrlxxLPZ15Tpb11SgVbOnXD8YVtIPECDHd4MCSvjEKfV1h3l1sTBsGaRykKlQc5d5Z9ckXgi
NBZlRgjd0NBrMDeRUa0JBLExZdBIGUvLximQHcFfth+5fotjQH4qH9wk+xNm+Zw1apcGG7fXnwOp
3XgULraRiOOj3TffwmNdX8IAG0qc9nWuebvlYqTo3B4iNOxDVun73nb3yyjioZ2d1stdooUwcY9H
ZAiMayOJLgIF9c5TmXca8J8f/2dLNKHLopL8v0s0b+LkXeXp+3+RaP75pb8kmp78hzSFcCzDFB7o
bk/+S6UpdBPZJVBni14xcklUl//UaprO/IojHNsVrisdGyTtP7Wa5j/QEKKstA06FPyu+9/Sagrd
g26bJziTsuPXf/6HxRPmrBVly49mE0wvzN/i8/0+zIL6P/9D/K+qi90M/D7zb+icE5ie2JqZEmYu
bOKrZyzm62KYtDVJdsam1R5oS5hUTnCkKwwdkAV62oO6vc40mUA0YPotG8yakZQ4BXHx65LVqZSn
jKKBuW2No+ozbCXmHndAjOTel4iomo+hnPNf6xwyPFVm00UpMQqAM168k/Pad5pXwTWJP5tIURBh
pHGowFjPhZXCbaqpI1W6ZkOVG5zTcu/nRpNUqliOj4BkLcfTDstLRiDQTy13y57CI/nu9Fupdy3o
gmLEaL/cLPwCcIfpJrZgMSwP4zRN1skEafvnh5cXlptwJh4s937+ANK8Gm1NthUDCPK0+lY1lVPN
TTHmzKv05YYhht4lTT04gYg9RlZjXk1b4M+9Jqft7WAWmMA6YAtujj4yNQZQQLCQGCkMevA5ytDZ
ISiV7iQ2XW1T2DSD7Pxzw96OZp4du2t8OxGNjbCzmF3YdRqWUZxDO7wqfSzxNatBC85rbUR7xOx0
C6v01ujdT5tQedhDE10yPXlNJuybKix+kbMXrZDl3PnwODa6sl0CVsC5Iw63qTiwXHS1t9ZFom92
cFlKLV4Lb5gOuZ1ewaQl9a1qnQ39VIBHjSGuhx5lFix+sm68wNYpIiINJpXxqFHJA/keEDLSCnWl
jd9Q7LPrzktiYC3pNQ3AQ+vIM2qb9sofiSZtjI+gnzrk6bSDMl0nPE3joagA6MHkNK8LskiokvUQ
XJLuYWRtPRDddGUPwCMrq9YQRlKlMSgn9shPEsAhsEIIhAThkqUXqcgSVmnVIdIIOrkScUd4ZdXT
Ui21PRqwCSM8tj4j7a8yxvUrEzpp3g/1GVKzdaUnBBU57vS8vOaxzgLwPjvIDcAG8w/YkY0Du9Ko
SUJDwaZjXov5XTe1eu40lLgVONzlNUBUJj399GY0KDAqfXpCjVntG9kQKBhn01XV87F6O+R4WMne
w3nmzPuWad7B9PNexhrba7utuOYXzAKxhs6uZqPz78/11Vul4gs5PMQpzrsmbd4/jdDJjHmHVXk5
2yz+8wSnD3eXJ39uMuVsQaYB7ARzjBCK/Y9A0LSPmvG8PFraJLGOpXyYHHdjGywySBQD93A3WcET
mGCMnBBAzrhslxgwa+BiKU37NsFugYljPLG7hQBDQoM5RzW01oQ7uankhqkZV6udSXF0h9t41p4X
EVmPnYsklSS2U4+a4JADP6COynyY94Igs+Vu4chNJYit+ZON9pm482ZqXmazF+9PffIuLb45d16m
ZXMDZOlRVF2zqeMEH9v8lFfB7sMw3SEbxLHHkAAdTsOmhJxTbXpbULknG2JblTGUZ69kv8yKmVwg
O/qMh67bKhYXp4VpsrSHlnvLcwNwqmjW1NeCVm7tu9ZmEvYhpRd/KDpv2sqiZrnre+8m4vTd0pNZ
3tKUBkjCK8hD5O6cyKOVdIMGbc3qvTpl2PtDk4Sz0WMrbliTWDGNVUTSwh8ZZnFjiXQfOX5OQzsA
QuZoHWMD0Xp/YVEavbSPtr+T87a01jNwNuAoD2aIOMtigZSVe/isapdqBPd0UfNkTqN9KnGi7ow8
e7R9DnrYUfpLNXb7Onm4a20Eo85UydfYmB5FEhu5+mh6wNWoDgbZFR5yZDeh9oUTyDtSmBNtZh1Q
Wq+6ebNmp5i9/9xt58JTPd8s9/oS7J8banQDcYFiqiHObjkBkA39da/O8/tGb4vdkuS35OORN8p0
5c2bM7+dJy80hRt4ZfOytRk34bzBXLqIMiNDhmhqZBNQBljtG5+G4+hbizrTzpzqO3bn/qnsa/PQ
AoKu36z699IoA8M7YlWad4ns5Ocuc+Y5MeoZBDXKtb9Deh/b5ScTbNKboaBFtPx0bCcQs3zUVH5E
QTWNilk+hB7KbHbVeCyzEeBx2lOKYjhk7TpqxDFIWgn3fTl0x7999uUhGwH4MPEUXI/zhm45DHWE
AEfHQbo8Wm5A4WYna7CvEmP86DOBV30uf8jOzLZWAckKIoV+MtLQQYOiEJpydsTzCRpbOfC3ycE9
AQLWL0E7Kq3zTtNloKlxsDWxWzq8Li6PHpryPjEwf7X4IbctVTi45rCzKBC2J/JvocNztQiqcrq+
gxcZnpAx8aBTDyTM0NhOi2DrRexrUYy2B50t7NKOXm6moWIAyzO8w7DI1JZGXOQVR4WheGHzpETt
RnHoH2hh0RCtik0xb4YXZM/PzfJcPbV30Imb3TK8LTdLBOHPQ32u/VC6ohEROCTD5QFza1sclqs/
0AWjwXJ3uXFxBK1T38GiK5sr3BckuMNDRPTl96c/3WnR1nuj9v9qnk4M6arB00JYL8lw3Q07cJpo
Uv+1/L/LeLu8l789nHxd22d2uqMFyYLQAxPYuEeAanS6OszhOESSl5o6+qprev203NRaIuknckRy
PZBXwilLjGfWd8r6C4uyplCJaJuJzOuDQcvNtwkSzuYzk6BO0F4d19JymXq1olAjZ86D2yAmwWrE
6EwU0LFAPNgpsTP64A3ZKz1d6rWz8aV2DEIrSzM+t+Dw98NcjFkCNNOl6POTpbm88vOywJXYtuZx
id38eXq5F/myODrdr6VX7/SRdeh9xrq5KOAutYK5KPHz8M89OoHABhnaSxJwkRzzw/TaKVksxxHJ
bt6dozLfS1Rde5NPjP90OMkowVPXORMgUu/YFZq7D4ht3IZV9jtMO+TUEIRPZZFPOzJZ72CoUM6a
i2/LvSXGM6NkM9dB//nkz8/8n55z6gGdmgb+a/m5n5s0c6qDKMkLn/+P5eZvv788Z881jOVeO5Qa
fGKTsJv50ivoU/U3y92S+B2xBgEwL9hxEg4M6OS07gjtSg6LIOFnCv15uNzrlkLW8vLyeJlmfx6m
ZrkhsmI8NQNRu5nQh+1C4jLmyQcZCbWfP2Su+TqyJLngtAoorc78reWG6mWtc3K17qFDsNfDkr1a
bgbHyal0dIxLtCeBKdHu8vHUMSPPBdRFIYGaGGxo2OFgGylptiVYEY6GXQTDBCmOu4M3T4WJJqjx
/u2lf/spxF6gCQe4En9+Ktu2el4cJ4fRB94Bq496nrSWe8tNm+pg+Je7RWxPgC7nH2LXUtK7nO8u
5UqhcKdSk+OaGfG0zIXIf/4Vo7YoETmI8s5BrmJI0uwF8N9UjOt//vi/P/PzJ/2ZE7b8xeW5oTbc
YzvDY3j6bz+lRuWOf175c3f53/+8keVHl8chwsORpsn89pf38POndOzqa9yNsL4p+jNA/OuD/e1d
/HnbPy///PX/j+fy9Bw5pV4R4TJrsACx1+xHw0Cibd/QSSzMifir8XHI5LAGNWBsBuAreMenDdpX
Br0pe45Ct9vkXkH/zpxV/ROS9UqXe+E7t3U8FK9shb9Zor9D3Sy3kzLACUxatssNflzkEvC/YaVY
9dTTYGVkR0Wxf7KhgUvVjqvUx6xS1/ZIVorX7Jq8eTSJRt4ULl4fIkSbld11j1Pv9pt21rrlcsKg
gDS9c85BFp1nFinqioy0mfljyoFdQN/Wu0Rj4rOdXdNj+CtZn9JViihHNQReRnTUsUMV1Aez5rdv
qznco/fXCvuY0Qwh0shXN2qclVNEUE4oKcuq2o2D+IVksVyRgZGTs22UULEnWzOxB9inlMuFMMX4
pDSOW1LLc543LUNf+KbchmxUhTnmI/GoYppzckqkAXTN1EvTQTNxTHWU8EDoRg+wV8292WDvKcjK
DoOSiJ2g/YIjtikwyu4Nn4oEGTeUldm5tVXzojn2l6VtKnsuYKQEsSh+FZ/UeB/DsjbjHZJ81MRF
ip0lsbcqMT9iBBoepYnnLv3Q227bsuS6GcknTyvWumUF0IZyaDnCCcpDMArcw63UZ+w4ZFusA/vX
RK9jA6qrPuYxVC2d7AZIhAPIbtXsMeDwzdrE8wSk21eJ9Pae2xCJQSr1UGESGDwi4gBHrymcELbC
9nGbCcgjQBpWQ2ptQQMnu7BQ2VqY7nvEmX6Ci837l92001X4SG/9yXcMnxWJdj3ZLEBTkA+ZZWMw
bPxTD+V4NXeiDn0gHtyehC+TOBwFPfs+lO6DWySX3kMUBxky5nwKbto62jcljG/kgKARSNzyOeT7
EPuR1pfFNkgRFJNx9KV19RX/ynVF5u0aIWI+x2Lq21oKnIuKYTJE9Lcqc3irEEEsmZysSb/xSOc6
xkFTnXQH0EQ3joCotPiYasmlKCWNJc5XAXkDGY+NPxGTXJ7UW9mPnJztZNJ3czAXev2tASdJBhK0
UNN8GPPe0tWd4dgXL5p0GVa7nID7otpECF2sNEBSmjXWtTtjyJNOUbr24uiMD8XclzjdESJFo77T
EuHvMyt+xQvwYdXWvXR1/bWo85eCIQp9Qqyv3LKlAD5M1d6Y+u5a1zF3S+AOA7tIaPNQerqU6YD8
Q78aLjnh0HbbAGoVd3be1uhcvvUpfMDnbJ8ZWVf6oBj7Hp2rUvfi+6rIZ+eEpIClfU2CyD5a2aSR
4ALx6NtGbr1OAwJ94gS1zBjX1MW7+otMcAuLtPdgOSWtxHNLmuxeyjxflfYsRWkx6+eEU6zgBXG5
WaeJqhbLPAgHGlqUtPOv6gSwf++3ZMmjp5cDJiKfwSlPMRNggtqHLa23tPZozyvUflZ0KX3RbEnN
+5VjGiWKY9jUoF7XZs7I55QsQhE30o7M0Ewq/yX1sTFWCFDWVnJQvf5QOJoPDy3eKcfytk0pzzF6
3jttAMMXwZreOdDL+sar9z5j1FpHu7MNG/a4cmAX3dSXLOpvgw7JSWvj64Sg2ELU8eysoZOsf4W2
cbZG05ijvd4nBLrSpW/hG4hpas4voLndtW9Uz2ZlkeGijxmpGRxo47nrku8CKfWKNBjnAJUtszRO
3+KdMgWfqcMtI0X85vnDYbLzRzEn5BIi99XmTgB+TyX7SA4Q96SZPqS2u/M8D1s3DYXEuYKuY+9J
pLrHYI7JVxKhNac8bZsizHfeSIBlVDRbJcgkCIf3Nuh/DW659qb+qQkS5JIsLIc6eYCD+QQeCz0b
bN6hVucR6Hlm2B9dtoOdnqxD5LgeXPQtbIpV7vQu4qzvXkEw7EX37YrsECs4ssLD/ZER6OiQMIN8
vJguYj5AmaviHZmRK8Q+qPxi6W81COkonQoExGZmwNqAijW04UfRo0XLZyJYt+/jtmElTDxNwNbT
ZapK9ihLrxNTd7emh3urCGWJPVV8Ie4oENi8Slki388lwtS6+2jrBjW1V3BdEI4RKlHPjcaN8Yvg
YwOpT+wcqEPRkF3XdisvQR1ufT3IOTdGd4VLkGicYI3xBUGapt6kdT2l/mUoXMrXfR7upd++STM+
5eyGd7Cwz61t2/TB1DV2FxzRngSuSe+KerO7i4g0ZovmZZuW8vAqHIu7MoFg0nUlIbJIv5zQ3NJb
eclVVKxK+l7bzoaXrFg0rvqOEEe053d2mFu43qiRqOFdGlLfRHwjwHueIckNrBmN30Z+G1iUoTDk
4ttDzZtqz3ZsnOv3QkVPctLeGy8sT4NPxISYuvjIdvUCFcxgWaBuTBwBco4hsYqbNBO37lTNNDDi
oToNL7vXgEVo4D6NksFYQXFpO/OpKRVgAMW8TAHhXqKQdHwGyDgs9LsiyNp9lWHsNgPtXuY4K9LW
W3VdQUBMk9JZzGUHin+Y4VT6fmrq25hQbyKF5xNiugp1DBs5IckRXxmhxkSWjIwOMpFb4ThnDfYO
eq0CeHSV7HySWPwkvmHl16wDx3miUXluM3XrhJAD8k5+SAANoqhOuQxptTWjsR18aoEqcrc2uHeQ
jnpG983/FGp4bCeOoxYBGQPUCrYTdzt1yRo0TMkKtjPuhWWerCC6TM60MjSTqBbltNuijsiQjNRG
dtlHkvf5DvdAv1YR0ioPFwDE9nc/6kKKqCwBTa++0ckzXQ2Fue5MZx+53ZaEkuA3ew6q+IhnvJdK
y+7x7XUrIcEVu3pxq4enPsv3feYkJyNCTNfpureNDXNXtP09u1wmaq66SmiMcKCEevz4q0EG0NvE
+Mhm7yE3SH7rQxBUxIERXTQwmnvXat6GTOm9xa6TZFJSmdx4uh7N4k6EujjPrcgiA/MZIa4QVYGw
14G3M01lced1uKgrFzFYgGOGiBt4GWV+piSuSj9mdYtvpNZeNURZhPwN1TqWYw500d1Rbcpug9Bz
bnDqYwT2sNzCm8QbUO6KRnggtgZx6ar4XOk6YnBm8FBApsCtN0DHC+nAYG0bLfOYI04oYObcOqYO
1B662YYaeIjfEQcqUVzVQdqoxER7MAJKX1man8c6/nasiUg05qSN3mafeSS/kJaNs6hS2wUsrWCO
6cNNT4Bg3D9mLAn3Rl7YW1BJCAx0gs0yMR2IhXMZED39rm+GKwXU4mZyraMtqe0mvbdlmaSRGxFX
a/aw69SqL7FUFXsvIo3zjgKl56C/xLQY7rsm3EQ4Fo+9qKK9aRPy1tC03jvDxk5MuW6M0N7ldG6Y
Oz5aezaWAqmnY11Dla/9qyhX2Ll89R3WGKzxdDK/soz0D1Za3Jv2g+MJ8ehX0BiCvp4V2AXU1I1V
lm+4e9xNS6KGxLnIOzLv0sB6KeZA4lC/E64NXqTEGDpgW94MtedDgpruc0NDX5aC/iCMHl2N1lDx
CfRVRMpKMpy7lrxGy9EpJg/3rd2T5pFjM3SGk9OqaC1T47ah0blu9OHTykAKdW4fghzgKc3HnqZX
07MLeXo9oYak1x2CDIBP1Wv1rxaf1kYUE932QmcJQ18shHYFv2idka0Ghj95HFOytp0w/TLRJpAL
h4RnEG5NupQGzLQ0MJD8NlTa7Ij9AsMUt6dw9A55ZcNjcSj5xhA2D8LHexU58AMSIP7sciD8kRJJ
b/E6sfmfk9wq1l4dMTeYN3rLpDXAMinCKdrEIWnvUdj+ahn7cVCG017F9lvVRC0Dnrv1c4nSuWrf
7aF5jFvvTmI8RztGjUFUQKGmbYUgdGWOw/uYpXw6w3vpUiD7uoOGvijtVTsVbNfUmHJm91sKaWdA
PoTxZCklfQpAqesd40qbPyXINSu6gYXgdPT165QQeOgW4YcVYoXqKpP8RAPJWQ8KjVnJGmCvB91v
Qr8uYJz5AjFF852xbUMEm6TVuOu9/MktmT8g5LzEk9gXDiE56fBkqOAIPXvPsv7dj9V4DDwWy5ln
3+t1dg1ngxwof2UnWnNqrHZPLuC4ySZ8rzpyTZcLktipcNOZAwxu5Km+X1IEejcmhCRFH3hkoZBJ
EgY0mgPEnCD1c3HV6gZOfLsczo280BoKCI3H3KwmoNNgKshYRfFnAusek/GGvQuVIEs7N6xJGYU9
yjV60z5PmZlf2KUYsQ8mf+KQFYRlA/aRRLY2n/Rtv1WLKqueKDwGBqe2LZ8YJb5Kmme7IjX3ogvI
Ws5hVzQeozaS7Q3zc3DVEU0zeQECITrrsO9oLXgWISVa+WwHerfbRFrg3nP19FYRs0uBize6NPSS
8AvwNiLo1HrD94nGVKJARkjnhR8I2in6cU7WDuiSgXY1wCIEjxkeUE1QTKyr/FtNJbJ4NQJFGT8A
KsGk6KKj789vQO8geynQEBWu/lJ7bQPyUZlcL6wRXszGfKiM7pbIrzsXNAmOCZJxooBSatp/mt60
LxvmJzbyZWsOMBMUUEIf71Lu7cwgJhlqbCIUm4odMkwf0jDEXpHjvWEXygogacUWgwQBUQ1A9ZpR
bRTGegBpbCYeiEGD1Xs7AHLjUCBIAwHQ51azHgJ6N2osjZU+5vgCXSmuYioMIRIhRu3+HR8cEmxt
nU5k14QEhWEiiZ7BcSpDvAUp4vmmRtGejczODZLQTtQXMiGcRKNRMtjXhkmQaYEGbpBggJFTTLT7
z1SfULqUXnJIar28IP+ZPQ9P4Wj5pMqeEtJ+VvhvP/IW3xoZt+1OYxvPvf5+LJydwGeJUi/+9ir6
01qpn3wnC3Y1uZMzDY21ptlDWx2Rk6X4ozfj6GwSLc93rXU/5NpT2397iqq3LZ56q2zxObu/wOo4
js0sZ5I6KXPn4CfsFukTAbBmBEDxTy81wRdK8+uoSBy1CvJPpjwQV9mIsLBlpVpGkpVDjCknRxgl
akYQvXHWxN3eKo2mYBlLhofo1lN4gludMHO/2o+8hXUhGPl4z8p0821Jz1ywHK08/Xreo2KAgQ3s
Y9m0bT7SoA8vbVvNES5iF2mGAWKGuPrCxqtTuLfARsKt1pMp6oF4E5P3FNfVd5Pm37OmxErDmw6X
2Yqdij/LI0syGXvP3RghrMAwYXWuQaFQ3qqtrZFE1U8J1s9KEc6XUyVXKevObsJdYJTmtV5rT/WI
m2Eggn6DPWUlnlO/BWsFwcXPp2wjGvWpdUG4K+PDwO6elN3ikUnz2iymOyfg9Ey35vw9iTjy1n1n
8hkTDmBXGhXraM4WsAIAfUPQhQqKlu7dm714y6PE22HZ2Zj2sYhgCirTeVAUoFeuvI4tJAaJn0Gf
UrfU4/qV1ce3jkX7FJlFWfeP9hg9ht10PwzhXRCOx7ApLk2d7qrqYsXGG4z+td/Bkyg/C8Vmo9du
awsCkqldDSFGgGxydvPGFHPoiguXBW0gbsw4eDd882kyWgGuvt23UfkdKQegM7uELm3cnaU9ud54
KCx9TinGVBCS+gZCOcQVC6Vh6u4Mvi3Tl9uB5aCSD+40PZZyiA7ijaYC4BRkrw0xtVGHayzljAGd
AOfZqjbN5G3Bd/7CSvzLTjEscojxzny3tffLbNuPLPvoa5+QExocqe4/0Ua6K8EGpXb2bfBmk6n4
DlT8QALXY9aZYJTIRyI7wvmA4Brua/z1MGfq1RQyJEXlGK/MJn9PIIZUlfOADB3CXEKhYDhKvNKJ
UTxYVnSuav3FEfVD76Q7Rf70Jnf9OxfR6Rodx3fsxnde8NzL9saotSvVRMdWTz4Lna5S5Wj4+6Gm
Tphw9dnSUwFmgG3iFRtDlC9aeFtM4Vvc1L/T4GLWFVKmohAcHvcaRewqb9WNLxAsaCbplNa3JQhV
DggRWePYuXQdqRX00KgisdJWxbaBSeI3LyZsKxW8VkOgHdNmvNNAvSWOjgItvJ/C/f9oHZ5D1en/
JcNjaZ79/mzCz7b5dyXen1/7Zwy9+IfjerqwHcO0TQOR2r+EeI45J9Q7Oqm2zDGkoiCRy/6KoTf+
QWtRmI5tSsNxTIlG7y8hHgn1noszwjUtyxGG64n/jhBvITP+uw4ProppeggBpYtaEBGS/l91eJYx
YnbMw+5QJfpBIdNft8AIyTJkez1Rw7ea5rXRvsnAuHd1tFZ0AmEXtABu48iGWTpzrEOtdtedm70U
ubzRG/fR7dz4RPqAf+7K76FNrjoXRa2j2ZcQcfZKD48JmBw8rcT5jK2Ehkp1A5vWfPIR0kZRhGKi
zQomm56AMAGFEdSDlHZXeACHC9N5r4f4CX0h2A34TnrQX0uNSd65RdngE58FDgtpqsNIJniTVZpe
9QQEmeI9Ehk2kTze6MOT74LIMUJ55433eFkfqcMgRcgeq0l9q8q+2Fb00fbeDXDC65647qHJTrQ0
LjG1DygCGMva1tbXRVe9Tqp4VH5+3/lsgxJmOBqDNetBggCdZ2mq29aJv7uKN29bxWuSh9/5PM8O
OYcZ++YdcJczhKArI+M4xQHvmY78q8zZBKidmRqQYuttBBUYXTR5a3Lv4iFk4faKemMPD40kvqnW
gdx8mSU7jAqJhc5h82vUSia/gi+FqcTzt0GTMr0n8da0R0IXWfXZNt+qBJBOogKyKopiJe8h6QoT
NWVy0IFaBIAoBqR120J3j9Q8fxHW9Ik9CdgJaamrJNIQp6fnMEutNdxYnHLLmaKhrbCnX8KeqHxX
BbVXAE9If492ybYazvnd5NA7L0zjMP9hLMMo4eZv26+1L1m8BCPHoUiojZSD+wJLZ0TATN4u5QX8
3Vh70Iusae+Gc2Ad9UDraPXEKnfonCUUnrDuL4QEUwsg/GquBW5MNAQbfQpYHpCx6Dutu/Hy7Ls2
mUqSCCRYGFxCh1OHf/vGrfESOjWAwdx5ITGnO3tJ8OnTXIWo4D1GDtziMLgOTDo5rObgm/SrWo+Y
mVFp7CSBAayEx1utE59G9Sli0C6oIzaknKtV0FIANdWG6AdoS/5JTjoFF8cJSV4/9e7sqal5r70F
09130H9k8xToUdqGJKordgIlodGT/s2GSd+AnbtLO66ZSvceyyF4wWwEqpTvV3CAdOuuC2kiGSK4
K5ssJLWHzpVk2xOVGR+zIMZQou/0i+FoJJ9D56+LIoO+lRn3XgMkPLjXe9oG4FepR6Y9vE+iTxLv
N3BwGIj3BbgykZGZI/Vv22fNPBnzhVfGx0QRGQKGEVJL/D14MZRyg6NSGfmL1R9UQnyvjLkS9BeB
2YhzdFh15KJsZHUlkQvSUSQ1Dhghf43szNXUB68ip0zR5FjSoDd4KHCrVzxOYsXsFbh0RxMuMY2L
jkLXvizSK9/kdAhNFmAVTI4iPgRiouXwEZcB/IR0bZQc65Z3AbDgW1LVaPudnMLHcBp2IqaIqciB
cB0umqpji4fekrCH9MgSReOBf25MJyainddtN/owyXtgz+FRMyOlI6vYNLV8hQTVPxqVqbFiaLe8
QoyCBy41hMmzSbBwoSHwwzXQxJJ1W7L1nPrVifl/bYf1LWPtHpbMlcvoGdsO8IPiNiMRjA6IK3Yl
Br5VEacfGgPZGiLUMS0YWAhMg0COloDG+5bARIQQOktl9LG7KhH3GC8oSARle0jrqKAz0oOEq0Aa
ecZ8zbYQ1seQTRw0/XVeVe9G7n0bQxKvtRp2qSoHshLoQ8aFv6dgfnahFO2bwETbOJ0qpIFbzBAh
fcfnumY4imGsrsfevAohwvN58pol6Qw6pXZdkaDJZBBfmxyIlZW6BCqfdZorKy80HzRJtahBSO1O
cm515Bs9ir+Jy6QzrGWzI9C69BrfIMhzzDgBgMguy0DLjO6T3lqH3BVqLUBpkslQUSnDYL7S07be
eE7O8Jb2FruclnW2nu0xPSLYjrttJ2iJI0/HFS69W2EaO2neaClfheZnV0bhf8YGGEBBxogqoi8c
PA8mDY11bL32TZ+u4LRNO3JVvH05Fh8FmtJVVluPFFmNtW0qLr2EgA0NHpUpOV3msSSojbuxiqNN
4DX3ToJSrGq/hnZ4Iq+WZNAGmKJpB7dO/LWc5YN3aGIkzREO0YaOk+wVZ8NIU8PJb0Iz3MEGZrjN
KAKWoP5Xy4RlETo+NyP4RrXaR+9U4r32EAREVvhhdjibR7KdgIgrme6jqX3LS04DIZIvXeNaTM0G
bpaREqliWFtgu0cQkzi7PBzXCSC2MvLK81DDbhisfcloPxLHpbHVQMViX6beue6p3fkR1CLd76gh
KJ/4Gvhr8DzY7em/0eU+uxOdGZWMRMan42rKyrewRZYHvpGDTybnyhwgwbFnjVZTV1VMTgmAQI/P
lbmsL6L0Xe/jl6rQTwKLMFzwvUsFp9D135akWOj6wy9M0cEqluyY7eBd0r1ed8WV1b8p5KSbCtk1
dXzI+dVAWElvM9h4sX305lKj0zTZDvH+IQA8upn95FoSMEgF9B7bgsGnd7THmp3iqnIDWq6tcdfR
KCkJEdlN8wBpDwTXdHPtQDd1hPzduSQBp8TlRwYtH6JvBWOy6oP9SFEvERcT2X0KUxdWHD3cZTrk
4oFlxoojmVdfUTinPYt9FzIgaoGGy795HeIpJhC3pcxTMdha8k6HDxgKXYH2ZaZU5rVFnZz1G8sG
zSoetJ7PorxrE0Yoo1tCuFipI2mdCZaausxLF2zLmOmQpGPmuIyT/rqcOR6BppwBaDi08aQycFLO
gJC1ZYrbkR4Cf3KimFFp9U3f+S8hPOdEWuUquFAbjjmRKANaJF5sBuJ0aWCrTUMra6V0n64rcao5
sDviin+7PTaR0LKLXan7701rWduugw/Q0n5xKMI6z0Rv5dtYY5llo63w/JWTz5WjoiN4R8h7Dnl2
MEBHnhsE0X9uSrBe56rvoGiOMFqqamsPSD5NUUPjKOiuWe6bQkqHoBsxdZ0ui+P+VFUeXY88eaGo
v1FaPf+1e0s57wFMDUJgC3KfCSETGDG4+fMY7VSyIfQcc2ox+SeVJzcRjdlNa+oP7myi/kkjzJHH
uPAAwpaUk35G31itjrZtdr8uD5cbSkTtyd+hAcO9LD8WQJGj4fK2S5psQKzxqoWGOsepeyPnCMq4
xp/uuRhzq0jQlzLrs0e7ZafBq0Cce5gw3A61vIhUib0e2tZKEeS8oSUaCeKhWm+fGtn+DwVnAeIs
Ku4hTZ6sWdhdyhmPU8accs3/5u68luO41iz9Kif6PjVpdrqJ7nNR3qNQKBYKvMkAQSK99/n0821Q
miYpjTQxl9MRrUNQgqvK3Pmbtb4VMqX5oONMaDjwVS7DkgzHSPN97iRv2pJaCtecdUyQnUYSgZaZ
zk7TGjX/YFvNocB1iDyF3Igqrf2D15B0nutAQALD2jnSCukKCU8VA7LchrFj9kSuqjVk3lM9wXep
3e4tz6vuENhA3KbHJLAQcxg074lj7vguQFc/F45v7QxIK6HfJduETIZlyUSdQEdo6YQxKYgH5R9j
W6fEsZL3j4+Q9yNWa9nXYVl4+kAefch8P/6UMPvObH9vW3axjwD8SXXIS6ZM7aLkYoWqZd1t1cLq
gxtq14ON3lmqwcDhvz/WMcUtrSz4Sh+u70DI2ZAtP/4oYjFnx07tCL1uplT4fADFkOuTBO4+xY+N
CbfDDDg405oo6UMJBxAjCn5T38wgR/MR0gPaKSwtENidrmBLkij7j3/U8l9//7AvbqCOPVJmGntJ
o8IYXfqsGrfRlnqPd1+1rW6fqh29oU0REGdhf2BVZM8M3RSzsfJPJE+aew2x8L5MM+v7nzxRYbFp
FCCE8u8+/pO29KB9TzuQ/WL58TeG/CSGaty8Feu/tlaPmmEe8fV03zBW7ItBrV7iyoNMb6rWqZdg
h85tu31f9tZxVJRDJMNHJ9E/IclQTk1qIlNkMFIafbIH0qZdlTqDR5hb/vrjQ3MKTmQMgbjoqc1Y
xunXJIy0Qz2xrO27JIcnwHosAbS6aEKj/1xMPms0O36MZYZWFQ8vaWunt6J1gblnFAhxZlKek5pr
tLzagW1df5gvnL/b4/6VtemZsL9G+uBkN/6Da05269D1HAP7Hrx01yDJ4UfXXOIq+iTyqt2QA5kh
PCNymkVdPDoLI3OubUVVY6i0JR3yMgg3zuL/5fsLYoZ1CwmTof4yLXBHQB1uw2autodP5lSeKpti
kkYQauFXin29rgkvtYKdp03fh0dvw//0v+V/8btLQ+CffnXb0jAgsgdFy/bzr07xr4hwylgKjvSJ
smGsW/c6JOB2mHLNJ6Fi1AK+8v/1yErHs8ms6P9sHb0E+ddv/9rWyWv29ceh1e+f+N9TK02aQy34
HhYzJhUj6O8hH7b2m+MKobpyYvUxTvphZqVjI3Iwj1pCtWQwyB8zK+03TZiqJtkH/PW///OnN73+
5eMfbwAu818vA4dwD1UY/Az8XIb9yx0AP7oFswo9mOcdvBE/+EzpYanX0Wn0terlZyaw8HmNisIu
wxHau9D18wwmEnvrVZvYp4gJV3p2yu7q5NM+1M07jwP8gViwa6kJA7UUx68pvBUQ1ateAT8dHYkx
3tb5yTDDxzKzCf8mlMnsB8KqOFVdnHfwvpw1hMQLdj9npxWPTS/gIaN1njDus8vwqRtl7jberMbJ
8T0a8PvLmFl90kLCno42ZNlFOKDoKxWxi42EhXREO6bCQew08x2q8D5TkLgxoCfS9aZE1snNmmlW
ykjSBvhwxIop7xiuZ3r0Ho1oA5zaPhUJzwZ90M5xkmwaYX/t2A1VENblhISWpBYbsB/kkxJ5BC7R
UHrq9/baCL53JFul9Fs/jhelrJAS+98gsdkG1DmPSg7nFn4X5Yknt0ed3x1jL9/7zMtmFIKLLOse
CRQ7kpVyJMt402bEFsKGFaVKsuZ4Div7pITqPlSnfe6qZ9dTb2Q9bIxsPHvADXp9VaXajfqRxW61
rOsR8WdyrJrwnRR6gqXCZ68eL6HTXvXAvLexv0S5zqDMzp0TlPR1OsRHK45eNYJgx55fMwbconUX
KswtQFs3bvCItSvkCsd2nM4iGveR1a/dKt71LsjuCPfWFB1DR+WqCI+FhloXMSC7ObyNi5CNmZ70
8KjiHZK0U4/kILeteznWK1sZz+pkHZvxWU0gh7sieDdSrgPfyveDGWwB5u69UkDM85djRDyewoIS
I5i2afnOee1Ns2TQFqxpWCgZ97hLXn0zAUi6dB3tXATmpmiCXUTQHTI58mkIf+Ad1rz+1tY6Vqn4
C0iXd9MP3gnevciXEYrqrQSab4vpqpXrKlbfRpUuHKo6tex6lH5ZR4MfHW+p5ObocC5uVmFVzvv9
ZBW43Ej9qg0M+lp/HiZrQ5D0jrlHrJmnfDIh4fMKFsNeCwQ49XEP6evd8YHkqqx2wsFYqYIu35xu
8pqcSnOjQo4V2KMY+7zBazg6znKIh6sFE6EvxD1AHjf12pywl2NVRq8f32Ns49kwGuca1RJLKkKc
S//dqx1Af9mw9ofk1VaHvSXqpeBdQQ+5wLSMofBIL3EGxgvnPLybbfRexTWHhOysop06Jkd0zjuD
+zwdw43HeDivxpvc2jBWW0C4PodTfIxJYigjrlWleiJnq4uGdVV2F5G010pJj508DpwvQzDdwO5d
evo0f7jovCV08a919+KOqBV6AhrK6SbfwVYd90oSI5pLX+ULI69HjZQ5O4Qymk+3egTAwaqxg3sl
fyXPaBeDWQEEFBtT561Ryunc1+q5AfWXkwExQPA3Kr5etXD5fWLXXhL0Met7815DKcUnsEFq/cUF
XxpwJniifWph6sprO44H8DPTLYE8R+3TXENtwOStr6MI0HjIUdAG094y28UE1wrPRrtK6+R9EGIZ
hnfaqKUWDlddA0bKxYSJdIXp9eY1SCbTW8MrZXT2faASn6EEualiWyvuE7DoVQWOXImqFbGIHNPT
2a6Gc2AOV8aWC9gWRTqclXa82VG/BnPCKZOHr46vPHeu/3ioB/MkKvUtQJUbekTC6DTksOvpnIc3
1/Q+ZShqXTN6b7Jxz5aSWrjfM5RYNuOOZMcTHW6hnL0+Pxg5A89eW416synpn9nHn4SJzaFUz8i/
mDTzRxMT47Q3viAdflTzaNdUBkCW5JiW/OwDt8cYcEnwSltwQKrPEGoe2nbau0VzresJnRXGQ2/Y
Q1s6yv9XQrJlACAYXF4DxgjT1/al2b7V3nCGdr+qRHstdW4xKvm1R9xvZaNV5LAK0ZnPJhymrGGT
HciWqzywxVAxGo8eXJ5sTTTdNMYhTVl+0r0bkpqr4aEkCsXwpgffJCMd+PpJ3pLyTJCj3SDiveMm
qnXuMU1D49j5zr2Vs0At40njinvJSI1nIkMMtblYgnueg2oWd2cWma8N3yMBuzwgsw0IXJn1hsWt
lr5Gbs/9ERygEMvvler26eOO0wYkvqhkPUV8bhQF9asnZXfBA9NqmvdI+qZGuV3Gpe9j39wNCpNN
XLfIwnxvTpztsxOVr9SjHeAC7S3yLZ8AQUZ6jVccDCkp0XtrF3HEHpAQJctwHFW6fMCRtrXjcfcp
CadxE8H+I+oTglgb39NhOLt5PO5HfDqNVmMvobExPAcebczGysuIBuQ5S4w3pb47EzrwtkS9DpL2
q0UwgT8MaB9/+vi7cQrHdZ8C47KtxzCI9NWHJ5VEBbH7+NPHPxRR/f6hMOSPPVOztKZhZzYwjFjH
XNt/7pAmomhqDujeiD0BcoFmlxg8CDyhAZ2MccPHP4g4RrQVCcIgJ/NZg+sObcsjETdbATB6DkJ4
zn6DadNBFbpNQe61SVeuRjW8abYWbMcUHXUwcYS06qYEBKc5ynJiH9BN8TITyhIvz4xnAH7lu1O/
W5W1ijHCjpk5j0ZmOcRCl4vR5m8a/aAUJAHRqiAUaZV6X8ihy8c/WjmI4YebmD3UJzuohhVFEdIa
+r8AJWfCMCeTUx3qr5szcxPzdTLdTcBTYFkGzmuVkYlYtp2zC7P2M53vPIPmRdYAKg45RGqtgadx
Im6WHDAVBQHw2L3ZsZgoNhqzYaPAhT1F+ltCgmGXmSdHFEjlkaLHFWGYMIvaAhHMxG0eVRwe3ALZ
2F5Sd7r4xGtwsy1HfEqE4zgvCYH1D2oEHn2Gg6UG9FfT/pPyO8b2XW49zbRnATBeY5GfEouZn+dA
+ApfSZpS+movrHj3Q1H/F83SnxtFx9VZX1vC+aC1aBTwPzaKYYQlMuoBB8jpHauYXkuumd1fCUY+
oQuclHFfUkcBu1v+w3fW/lSgg3WhezBModIpWr/0aYBaCY8Z7Wzj+doZ8S8RY4m1TRYWIknwkKSl
13DiicdyrZMslf7h29Pt/Nwm0hWjgmY1zjzdZbv+8y/e2/ZgRF6Rb/SGIp6zJgualVIWa1e9xFp/
sYzwFQJiMzyGJtQTwalGYRtE4z+0q9qf+lX5gzj0VRRtrvzfn38Q38jcwKm9DN1sfzWH7mJSmTDH
cFBXjAWFQcKoH8OGU5rzFi4DedeXbCTfS+Ppk1CwugJUgVgW9vPfv0Q2jdifXyIkBKptk7xii1/Q
O0UMliQCGrZxW1oolRTawHgk9TYF9N9ThJIfLuL2y8flXdTU58n4RiXGluKM2eZVdYc3I+AA+CgP
HXM6+2vdUp6LZLo1PLpwLzGDpAyhtrPScc2kaC1LEMsFSIyXOeAGkFW6inTSSYZLGpBBk6rnyTA3
Fe9Fj8YRdSWSw+4StdVSE/fEUVclDz/o+eusHdcVoRGEGm4AT6IERymGDD3ocNJY1QqqOVgOkqlT
/6b441s8qc/WALdfBm4Z1dnR2otXpO+l2/Llo9cKTTLPsLkubDRtXDWsM3Bbf/A284GJX99dgwqp
29+/C391eQhN1U3N0lRT/1V3oeOtTHNdZJtAr1cC9hYBjfBIv3xU1sNNa6rvEKyfWukfW2eGY3/x
vgvNkF27I7hHfnnf3V5z6E25M31r3NeJnGGurMi4RXkPU3U4rxwRv45ySTFJ4XTbXWl3dyVpeQZ1
fdKZW216Cupsm+XYWbqL66J707MHw5YXg0pBmnTj2eg9Ggn9odb3IQDCmZUhnWp5dPTZYeI8bCnF
5NftWTwj+jY7ayMoQGVXQIoM+MB0p+nD3mVbNNrTraOrSk3oH+RQjOlni3280vZr+ntwnckxC7tV
WH9x5O5Ui9uFy/wVhXa80O1iE466tRx6hPSRhh1TFCB1ZqmvF5g0E6wljnckKpi8Oy9+05pWIkSu
Os7CtPUfsni49bZ3Dclq6WjBqMCNu55QHQOxTEzjpaIdzZPwVRatTdGvIzMhcK9+rtrxrdMpx7KQ
lp387mobhnTK/rbjNUZAfUSkfAwccddzc9N3u1SMh0GJMOwWOAvMheO3q7FIXrXE29n6ojHO2Ds2
wWgCuxn3XePcrU47y3aPimU/Llm7CNP+3ifl1kZvJ47dYFdmjwObN/l7AHs5uZZ/6o18rtntwtaY
mjrqm+eIk60xJvj7S/sXtJdwOPkEqidbUx0UTn+a1NlKXuLkyTayfZMt3cDbrt1sr3iWv3IGPzP7
h9P2r059pr48bAGyuqYu//2PNDGddXWCDm9jxjRkNY1p/s+P1L+4ZZk/6gIwmqZjsPnlm4SBBOSo
mHyEQ9BEb9YMcZLpWg0wAH13bjMKeozV8kIO+HJ0QI5qyH4DpAVU2USx7qUxKzTcpWtqctKyYZgL
W7Rddbq42xyEdpbsooDPwbhZR9EXx+LblF18dKjoBGgBeRDH6XBrfbyBEUd1VcXMXKdlMabH2nJn
AEUuBu9/68WvujvuG8KX84wfk77MNqZb4IpTXAgYCJTkCOlN+zL1w8ak0ZE/pEkdgin+NBrWNWdo
YfnLzik+oZWnWEQICbzIiI5u317Rkt39dNg7VnTMKoOEaH+p1ONetk1NEIJDt+GWVQcuj/3kPzge
ow8W1Du9oktiujcbuvxZa20oxwHinIHSS9XDd5PHBXGwxzKMj90Q73TdRRAWs/gxkJkDLuXbqRUH
TReZd+Igr2ldLePSvgP5mcumhCgzUn/8pef1V3mCC/q1v7+4NfUvChwuMVc4dEWqEOYvE8hML5oh
J1BhoyU8PrOUfMUyqlCh0zdVtrBmSqzuc6wJRPPxHhH8gFcChsugPOnunPX/1J0q2ryO1rAV1qkV
DsbhG+FrBDaZG9m6dd25TodLoPiH2mGf40QvTN3xZDSM5FTsOOHz6MSvkc7Xt3Ve0j5rtwJ7LobX
98wkklPnzCsZAXTc+VSjsqhoKww0nnmSp2o5sSbzaukY2ode/2Zz8uMUeAV3cxQF32kkukEgHbHJ
8GW4wPTOU4aL63QXrW0XrTms0vyzbFLtOCLzYlibU7MqGI7URrtOTaod5i9WMdzKQD3T4A29QJbf
r2U15sUdAchs73zzlDUrX2t3oqovade/jYhdZBFk1nJkYdxdzH2whGcwmeDe9zfYcPg6fW4Jw3ss
GNE1zpfYxBxYQFn/+zf6L04xCjf5f5rhMgv/5W3u/dJOmh5/Q+9kC9aKM1HYzDX7fi0vcqMZzsKC
be//w/VF8uefH9MO5TNPaA1955+Oz1IYeIVFm22awLylVXKUzznkDV2CeEjlzUhStmLNQs7PiJxg
9yc2FQVPMTJ4YcKpc6MYUrs26YusZWRFkR0z1qxUGA3UYpr1xWKQwhppJuslh0GpPZzldCOLnXvn
1qu+jHbyyOjDY6soMG2tNYIctmRYIVyqsHR88z3rFOgG5LyWto/sryI5mqnKJj7eRVx0EUhaPyPV
AnQA0OQ6So8jmR9V3F98ih7qCYJ4QFHxMMp4NyNxQMS37Jr4mOEXQ0B3YbOzT23ODXkP+0b8Kn9n
Y1Jvk6beokk9li3vS/xFsZPjKGj7+Nw4ZF9rV0vd4vStkp0sdMix2JMefarpXCc4MGVyanDVmd6d
eSB3bOfc5YTC79RZEyBBMMSpmMiTZRzidHiZqcy/5qW77tLhqAFD1LA3kcSJ0udoCaqOcZreUnVp
eJxEsTJnwaqEw2lquCtlWUeQx+ukslPoxwc/kMFpAl9NUGqzCZVETbsLQW03AnwKHPVYJExiI/vU
DvFrO9onObXWmNfJadOIZE0B9SqHcPReb/KXRr9z1ZGplUoIxYBpWtRe5BM+5N7oO0C93niWHxf6
uJchWIyLqjY8ZoyTO6wqQQ1aX7p/wxi+sBeMWAXFRp6+crKGW/sqmu5BwyApm9ixvTpj/6bl0RMu
9pnWqk/KTp66WKOOqhcddVYH7MZfRRgdyVKm2QyQ2PBTKSYnNNPXtBvRGUYIEvw9sNG7nLSlxGVW
3L2Zat55hO+jhMcH1WURPEWldZAFk5aMN1y798hHFIKNT4unNzJrLwbVRJfJpMhoF7jMEV1ggDJ/
2N6Fjr+Ss7amSRgvlihZELjGu6IYgVJywbP0kGVkyGN46Hk9Ob0EUwGRZdjUaMBwu7gJPHTTmwNQ
3MqHTyYaOkjz1JFbnflvKpGB+JSbpZy+RjxUi4HeoS6Z1sAYt3PGC7Xd3ZKJDU+A26srOfynDpAE
U2eOYzknnArv29+fWmjE/+r4AGIMLAT1OH72n0uhZDSwOwsTvJQ9vmU1L+TUbw3vE3MuBh4t6dKy
GXXaFMIjYT3cozE3kpw9ywurDlzYnQ09QANKaJb3ySWJzY9j++ML2PqXMqLArVAwu+Nb5EA+M4cT
D+8nF3QrS2viAPq4OjAP6pf1Y6zAk1QJQR1CiKKi45mTVYpYqiSXu0M7bgxUmqzL2zO8ZaKYQDap
xFVvQ2c6Znl41+QUyZq4TQYrrVaaXr6irAsWflQgBGOoURFxMGtyZpuqUfSzU8ZOeW4RaDzoWJxx
UrtMuaNmvCEEDrruXa0MFHDc4PJ8CSZsvyh2+0LFEYXiWzT7pc7hJM+cJ19RT5BXZnkVvKoI2p2u
vxnqcBkisWkKYkm0XZdXS/kMT4hu9AzUHQS8lz2lnnzutsnR5YqU919tu0+a8dSx10gi9Sy/miyT
fF22xuEuflAqInzYCcirgkT3k/wiLvP+ivGynAworBNiHXUKnYaou6sWQ2vNxzf8qUtEXbd0xNnq
aqtNVVAF5e1FPYA6UpEG9+sOGrqVAUwp6/ekaa+GhceZG7qx/yj9/8dPXeb3he0bM7AKP1Hzy4f/
Xn/LT6/pt/o/5Wf97//q3z9/yCf9/kUXr83rTx8sM9Bq42P7rRov3+o2af7YD8v/8v/2X/7r28dX
uY7Ft//6j1dCqRA91E0VvjU/br0NjRb8hxtMfoffP1P+Cv/1H0952wT/mjMESMLsJ97y75/6x8Lc
+c3kS7F9x4Fmfuy+f9+XO8ZvBrRkukPGcc53A8jvG3PD/E1XTc3Ef2NYqCZhKv+xMTcwgFBgmtzH
YJd1aQD541X4ffr3d1tz3dB/rWZczB2mKhj2qJaBJ+KXsRhysDhDa5tvuF98QFGdzfVB/Sx0Z24P
zxUbnAsHBAwdiJ+LQGjmgW1oB7Vi1poQvB8QFOcr4XjpCTKKBzBl4U44OHNF2xnsuRYQ5b2lN57G
qqg2mNbeokhqlSZErdaAKNsQEesHuUjqSUVa+CcnZQLhxuqSwYHxCUm6s0gHQ1lpU0v4skUs5Rgb
6waoxsL0CcJOUFWusBGgttfgMqk2s0QSwaKNnvMgLQZ3hSHS3NMc0qoTj4pWYQkQS5lVTZAvSe/I
tsTA7EguGxaV2pdzAibddVaEy5gn6YpVFStOGuUa9EZdF8kTp0vFE8uwNmzpNyFxVosy1Iq9OsBh
KHtnm2LeXOvB8IlBH6QSrGEHxVy3gxMiViLxe3T7+kUxBvwImLX8KHKB+oTi5DUSgMz1srP67GtF
JiUZk1A7O7Rg0ndmonUd8plmmfoSEY+0ixzGTgluTUJ0dBRKrUJpsGQj6JarCvCgre2S3vhS4TFF
uVZmW80nQ0Mzr9T+YpmH5TbTcSBnpNkQuuttWkSw8G8x/HnLNB/G1wmEUmp8Mul79oaSaxhG+osB
EW0zJTwxQC47mMpmfmeHjFjSi9eAOI2VWjzAxE0JQ/OxqgYwtT3fVvdmq+xJ4kt2QdyEJ3wLwxKD
9KcOHuTKaAkrnsIACH+R4/4MADTA/PFqoPM9Tmm85/2qQrr8OOXaM0L38qBW9g2nTDMnpK9djJ5q
X4heIgpUyefoBMYtWS4QENouWo49YE8LESSuPfPmYSRtcCiClvAvOOGMVZmgAi7RlqJEO6tgDvaG
9ZEoF8agByymrjGGFtJuHiskqhde0AVzagYZWCgLxU3mtYu6REnwUycIOhdTAb05jnMIsbFvAAD7
qvHrzpgG22eBv3OWGy9FqhWvpB9Hh8TrskelIylDqHU3xxttsY9hCBQx3MkKhFu5nTzYIC2WUNx8
rnsLGHM5EhtmY8jsrhi9i30wkG+Q6WhEmydBLsFurAI2Nn6wLzSLeAbP2IVKbxKxa4DFLoBi6qm/
1cgwakVZHcKBU99oBOEXk7YlZKddYlVR5+SoEJhptvW+UaZHRIPxZnLjcj99jVhG7+xQpY1M0ydA
Ayeml+Nj7ntf09ZJGbVBOjXazJFYtGwVlAhwEUWGMy1kd1n28IuEPiyUglg3hX57r3t7Tflsj5hV
wqp8QNiYRqW55o0Kejw5Y+QcFBcrca6hOGYJ5u7iKv6kpgK5susexiR7UGXMi2O0D0SKJg/Z2j9h
Zd7n1hDtB8NRoLThlxaRvmsRI2KSr7s1FuR+ZeYkYAxFu4471kX1oFcPPbJBtylXrpEF10q/wejA
vwypJ1O18AQaFQmsi7FcU+yzl1tXjiD73PctLHWD2ApCb+ZhnuZLZt3WQVLOUrxTS7eV0ReqsNZR
iTneiclc16zyNPihfcgbqHOJo/TzMUwQzDWtchQO26WCRKkotAISF0iq7f3WWFK9ghzAMMLro39m
nE/kMIGQazVov+IRWvngONeKn8SbyGAe0Yjqm00eJXPPWFs07FOXfeSk5wXAMGffV8qnJPKILzbi
Zp4WebjILPgQ+ZgjDPeV88QmZIn+UVKfnXfherfKCFLM2hmB4ool1vnzqLThaXR8n/fW8/i5B3K+
C5BrY3ops28pJcanqtUkggHfF/2iKgABiwxzLXi2wennjR9120ojTUPxMPj2bEYWsK4GUCnADhyC
Puzxm1dkuHClh6/SgmnV1OVzZBLQF3aVtYCkSzxxdq/iqpw5NuAlHDmfMlvF+T409qw2vQPMJn0O
du5tcspdm2vNgiylt1Tzcf3ELGSrqAP8grA/J1Ttw7mTJtqakT2GIKiCc+w5eAEaskj8ccWAkZsS
1RVdNq2SEaOemiBD+bCxV/zom8ENtqy37YMQysCSIVAIxdkOlaXuWhukSjZxcED4YjHh9ynHPBy0
SUBarZVnEfqfxhoGgVm4xnZ063kx9l9MgoAwjDh09Vadbo2pfCGlkFF34j1W1ZadRndBIsKS0Xx0
VBFCwSE9hW14DcE2IjYFzBo89fCxCljmDyO3ZpUa/qKdlGUWiyNxlyZ2GdvF6OQX88pgsg65fJdo
Dbwb4dKeJKkcMxydzpweGjvK5n6RqRsni75MQNEB1sCAmMRS4aRb56qDGKwcUb6b2Qlxv3S+45EE
CZkuUwsckZ1B7zEzIr5HyA5kV5VLUNsjsiwBJsuoAEZYwUZvQg3FQUhuap+9As0AE+lG22kisr6x
JnOhm3gAAy6wpGQ8mNu1u82Ls2VFUNpTZZMOEnnpT5t6El9H2w6OUxSQwsl2SdGa9zF1tGtWb9Q8
vWt2XzB28p/lLCIjr2YJQwpU1EhgQ27WDyXuQ2CSEbglGSmhtdWLY8Wk+CV+v3CLntmLSfdg17a1
JjEpfdL0Zht7Cpg7zm+JhNHPHr+AgbDq0bWsZZQp4Z0wgQijDClMINN0huh4JQZvZ1p+8xx34skJ
h8c604J7pxPvZgKqKKLWvDqe8oljidFc0Dzbmv81EF09t+KY9XnImsylggGwlZMpRhTwIm7a5EmE
fQ5ACA5XqXLmqaWRzqOg9u6DNX7Wx6Y5aawYF250sHxdvHaEui96u8fWZmknp0SbF8DHm+EesF/N
wLl7hfcKYr/fqiIV16zFKpn7wOSCahLXzq4QKajcL5pPfqFT+heTnd+sCgKosGOiLZsQKxcjRWaR
5nARadcdDZI1F/qkFBsLgeTkBd/w6IMvwOLzBBKzRVGlaSROGOZD1PN6mCK3Vi5TZBrHYFvEvcA/
GHE0Jgco+t+YoRzswC628LZoTKFFQJfy1+jtR1APABUraHc7BaKDPbbNwcousTSGlUGxcxFaXN2G
i9hkqvI25JbkS6AuhNcLdKneAnJZJnn+xEvFaqoOgdk0TO8tbyJKIiGt3EGlFvok+kWl0/KmkMxZ
aeXCHMLgakVnWWd16UT2lWet7QC9hJuWn3j2rqzKj7d2GTJYVc1LW9QkXmy9vHI+Ox6z8hqixRMy
CXwPACaOoRz8BD75DgkoF6a+oHn8YC6aXFkUmTEtFHnhoGLAeZf7CiiJVJoTjPeo7s1F0AgI/ZmK
s5EqqX4WvVl9NVr3xdOL8K4GHk5ugCPnnmjUeDL7lcFUyPLz2+AgBoWVB41UMcNlnUY5arQpePHO
mREePbsfvpFQtg/IHXoZa8x7tvmldrP8AhIf6Ft75DziBMF6iFW0ZN7nhA8alyXZvH1DetbdZEE5
Y3YMu3DuFst80io8pryPNnCXB6cT+ylIFSRC74bX4jhDD7aI1CifKxZ0raFm6KfZMaAdRSCqZTYO
x8YLz5ZYpH6o3JxW7KjjiDxwCvUh95RgC9vxa+EQulz32rjJveG5RL5RFso4d0cSXeOuOnqkkW0j
21Y3JnC5IRQ3z3Gaua3q7+h6yCTNHABS0qWDBj5b0SbAisJzZ+ntnvELWh7JgtH18PaBGKf1gPCR
d+niw9nz8Ykfph5sd2hqSIOF/uQ9FQCqUA6TD0qPFSEHqNXglqm5PRfd8JXgEgJG4IhxBhJu3Dve
zSK9A4Or0X3P2f4I2+Z83gZq8ag0urrIk4kpWbh1bK44He1wrnXdmgLsOOgtG5MC6v0H6PrjH+hf
h13Y9S9aXjLIDDXciqpJKJ4r7PlI2qeV9zuM6sy0Oj2F2MaUKxv9aaHaDfbgCn/IDusG+ssC715Z
RM8aATKrtikx7JFbq5mkkAWxDz9Hl6GQdbv37baemwHmc9i31vdIDd1Jxl1PbblEPSvLZutLUw4K
G9rIJgQH0FPnNddyGKNF7YT0dJO/8nWMxSmM4EUzBo+laVso61oHYdNlKu1L3pFKEHwh8zU+NF8D
dIT0D9FDarYm7qUej7UG729I/K2H9uswwN7OQnUdNxaauUIER6w3wSqLI0jXTvSAnANBWBCBo43s
GetJ99hNyS0P0DoPsQgvcZ+stdKawz+hQA7i6KKl9rowy28uoJcnJfKAnRLbh4OEqRvhOMQ3TN2L
0ivAP6ZMZVbq3DMdwWuOpHyNvq3tuSXrqJb6X+Z0vdE8TREx5/CfXqIh34xVF2zULLmjdn8REcP7
QjvYffAlMF0wTal4VqpjAHWhbDAgeSUmcZ34OV7K6aFtxhfy6leTSjZan/i0Hwrh3Ja3c+TJFqij
hD5taUz2cRaxlWT0Zc48WHhloi8wAaB2oyuuGLVtMoJIN62ir+vRQYDGM2sGVIdylx5whtsVCXFZ
zHFoSVCeilONDCXPPHRpL3ZGW752uFAxspkXpcaf7KqFhDukMcriW9w7EM+MM/fuOWvjZw9r/85t
kA4M6klYTNwo7D++UA6XeFNi/CYrdifqggdHQXgoOa0z056edT/V917OfRxUDm1h13hEqRfYAGSi
SxunPV0Q44PATfaY7/WtV8F9S9lTjilCxDKxdqTbJGtG/w8IgOeNmRFANabl0k6JK2HAZ+/g4uEZ
S3RCf13QcerYPnHwPJJwSY2TUkQSugOsDIX7sDR6wEd9+hAK8JM+duXxoRgibVvUhrJD7OzvK9P3
tkrzVQGGN69cm8T6tlVoAquTM0ATDWN7WIwp3NeP3z9VtJauRzJpMcAJozR3ZDeZ6CzIwjL5ekUh
47cRl89VDWDTKM80fKJPYkpfEqt50FuCENr+f3F3XsuNI1ubfSL8AW8uh54iKTr5G0SppE54759+
FqCaZpVOz+mY24noRgCJBKgiYTL3/vb62n5BMSjlRYWNfBzOO3Yg+KkIMreuJ34yGsJJWAjwep6x
Rvby2HautnAa6ZK48wDNjWIrFIRWpFwaCw9OO7qXByDTYsD4ntfrk2z2mNqD2gBQ/RHb2AaTZddX
kryWZMbKIAWpCEAhMiNXmWHJ2K31JiOdAtrHan1vUSv9Z5u8lnkXX1X10xycp7jzUUWHVOM3uNSG
9VgG2NvqOvKOcQ96CukcnFMp3dZRuXC9TgHNXr0rubIhTQkyXbXWlWqfAqG81QrO6bWx1Wv5tSIG
eJfauC2NniFVXQcbLFgGtxQLLyBmC2bEISIxM/JqXZW9sQSkxSymzzsKqD8zKXcO93XvOG8qkTIo
yvmopm6JjAlb7Cg5BvlfwtfK1Qq4cS+jhxTYlJP6rUOtPVadh422jJLUQEXY+XGwVxnqz6uiFITV
UaA2JdYP+hLu1QwTAHC0hvLRdhE0gGKcAxAZ4bo0d64kIO0GIENTTcmPLb0CI32UsypYIvinWM8Y
FpheGgCjm24egehdSjqgV6uMKUonebZoarVeQHPCLT1NNRJfGCQ7zIBzLmuAMrgVDtEpTHLkduln
zlwXjAgGPFZjUzvdHbNHz6rWbYfM3iueHFSwFLZEp3KEdJb+m+pRTCwbVF3GQ7g2YuvRq3igpYRC
BvWe+3oVgPfCMOczq7gcVC3f6XAJ5phggQiE+4CuZ9Gp/WLAmIH0bfJDRm6c5+Y1h2wy98jvhC74
GFWHomXoNYTEbtNgpkdarbxXeZfMYqZxlmkspYr6HMvgvZAyZtGAUTP/8PUPO/A+iBs6XnDt4JEv
Q03jBypeQjN8bc0xRLzVC345Jc9WmH2uDdc4g0klzEoGLvUUVA6kLxIcbSO3XYSetEW8vBFy8mEX
+bZLu2SJxu3OTfAhClBKwODNZrFMtXdTyVtcdbM9k6qdHEinLEUcn5VHUYykr+xqe9Rv8oRfBYxv
GBxduEcqkZ1RTH2aahwwrDSfRQMW3OTLIURRBNmFANOdr0rvvquZM1Juq4z0vmxjdanzmAffu3Hh
qit5jNMjoVXyT6eiMkHMdzxxG526lvR5cArkgvpnMJSPsW6CdO0oQ2ifSgzmnKT76bshKPWiR/+u
vUtdTjIxnjeB/9HIysUa2oXsNFvIi69NpMDVT4kfGSHsY1j4nUTWx2m7DxKx1BtV3D78DkxU7nWV
sCnThK3jmxjRC+VRM41tn4Vb4VMqBA6GxAhIA+OhZRbQpgFlnSo+2OGmbFAmCG02eNIavufCs1Ki
rsgUEThr/KDAQsNMCeaSrH3YnkNlhoLfAS4/hG0wYcfyAlF/ebGYhcj4080qUmLgwEZb1uydMPDJ
2+oxGWQIBkVx0AqM5GU5HGkmPTeV3lOakr9Xqr5zjR73I4OwSpc8dUB0mUjBHwsZl1Uycc80+uz1
bSK5XOHROLux402vr8GRfhRu+6o3uJsFCuPHNLGXZpYc8yHbSdoJ3HEFJDLh356G1cnhmhJA6HKq
hvG4wlGPHzZ01ZmBY9aIn6vAsUErA01ZwpU28SWBZBh5Mwg6oJRqxtaeIV0Tj1mQG+hPofYYwmp0
KGrKUw4fiEFXCZZJouj+yvSQaVToPJLzw3/AHl49m8Izw9WGrRbI1JYTbXFa768y0e4rA/RkTlS7
tuulWtUBhJyEPH/62RMHGzNYPkpVBKC2tDHrSz7E+hbep0eMA6x+2C91iK1PRn2B7oOA027cbeV4
BzcsPWbleM4ObrKk6OIIZJ6BKcGcJPezFfQqblB0mli3oJJoZI10b1MAjO3eRei9JXkGhsDbWcBu
QEgQVFFGCE5f3GE9USN5Ygiz0bOc1K7sUm5NHUoQA+KVCsJSesZdJ9XQd+QA9wyHN55dMscsPEh6
fl8TqnLTfi9xW6lRDoY3zonJKsa8tDJ9i5pTnXVxzcAzRqyTBD9MT7TbTobIGUOMkLj0Sb/CdUTz
6c9UIAl71GhaZwPhkSQC5jEBfguTJ5sxUI0svjEehcK33EK3Un4k0U9cF7VH2yNDUGDvobpysINv
SIWQZbT4s4oE+jqwCikikVk3BcaNKmMMhbikpi+9hJEWZANthcH5ZQjqlHC5Xm0hy/jzHGmmUwhp
6bmwSgoj2xRNUd8bx6H+KWeQiNshtXnL9QwbPZyVpD4F3tQ89KrszCTpMmSgEUuLkIRsOeAegoD6
amdM7JCyjlKU5HiDrnkv6hu1q5F3ViHVisbII3aTJzj0p0KIh4zSAQy3/eewKog+tfqx4aHlKLlK
MaFzAnYFNx+FqmqTjzULsKuIJLR51RgXYNzFtvd0pi1h81544qGi2H2mY7Lb2EgR2lQFxlWWVzuq
bJ4GjrUAuomamMnktoIrD6eQ+yrIeENkBOpXxcDdaePZPSt1mbGI5jknHfmDoTBa68G+VlwHe6SC
ULwrdRNStcTfZf+VBE48T3hWmXBEEBKYGy9P8WgKnoteyk66MEEAcxlWFBOCtEZaHaODwXXCd2QA
t3j+WpmFmo6YCCOQ6GedSirggUcRWvk2dJiEGU4MeVgMb6URm1zXQGwbr1jFUf4ITKlcaQaSaKOH
3Za02QLA0o+sBmrRKqhcGg1xVNbDvI04LYozHeTBE9H+etHWn0HZ33VajH0CVt0qqsJBMl91MzkO
QizNNFvnDQCtoBlekjL0Z6aTXDuLP0o+2xamERQSMeLF10l/U632aieEMBwFc4/MIKAgqHWVkiFf
MavI8YGJs85c6OTDV4UwA4ZcMqwVfxXoSbRRunJDKp4bX5JmekXZeO/Oy+LqEtLxOx7cVsAETsac
MW5dOIjWtdTcI8MCQv/wwQhjhgDRtIXFPe6UastcMyAZFhJQIA9x6Qs9pFaWWHop495L51AXf8X9
B3iRgyW7KqRp0n54rF9UnzoVTC+Fvo774D6Li7eirbhio1eD4a7ZdXvfE6BRiLtLWU8wzPJ5Kjen
cJwbaMikKFis4mezI3MIDZoxl5x/DhEwYGwxXYdwl7YO5fqsdu0z2UUKcDSEBBb6mPqvga+kMfRP
u4tw/Mw4Sys2Mdeer/3QUOWrYfwRY8ItnHPam91cUbO55bR7VTbJvoL8ihvzXFCbN5Th3BHh0jIF
es3yrQSEVaTlE6M8feXXNhom6yCZMI2wenFmMlqNpq5eMmhn47kKA6lXqu8Ysa4pcM2hyJCxYLLV
3Sm8W329Xbt+shPxMbeSF0ftT61sXqhYWFTu2hyaF1W19vySDthXtcd0IHAXpWExTuHpo1GOpKxV
HpFAjRFRpPAZeEgV1Tg/kQckHQNTnayHycqj0o8xpOmHB79MXjoCHZWGdbXV7GMz22ktlur6A98a
ZZIdVD3kFuRDis45Gm19HH+vGs+YIA6OfOS9HCLVMs9uVb61GVGtIYB3ikEEgSPUT6NTkuRu3Lbd
aL0foB4ueLWg/57pxNYzrYBS3ednM6qfc7vg6y55A6gXWAwzqYKabA4nE9fFQktXpLNfA0PD7TzI
z6VzTpSxmsbbFna/Mr1onTAsnrW58eTX6opSEGwikwNVgkDAQglzKVycnPZMcWdHfNAhWeMBi4+i
4KmTug+yivMoLisgh+Kk1eFFtqkOpo5801VUK0XkDUpJx4jZ1WdZox9zFbFV7X2kEQlXL89swmRP
xJ7RpSogqiiqoMxcVo/mvau/EdjaRX2DNpESKqcJNrIj1oA6Nimz5HhYtDwe9fokzG5ZcY1ISn/w
dWXtB962DrwHNWDgLWmroerXYZltXFdaUR0+dxG12Bl2mFlHVglPRhv7+ciory5B4EpiTusk607H
RIWH4l5N/SWaket44VcSxcURUQ/eaWlz32Is0GDzVmjWCz6zu0Jy7pFALcvKfiTR/kJR1QK2+Y4Z
No+rHHYdBQYzuf8r0dA+dXF57rnlZ4op+HGaVpq3SrJj6LHPYWapcrGOSwVRo/ugEn3IGL9AbLnv
fB8TmewH6evXsrM3CoqlmQdty2p/JhAYE9KeujQsRvwJOus7u5LeB6X8qGP9sVftx9Ij7k4w4iOp
zIc+NJeSpG7NKn8ij/k2MFas3TfZcM9Yb/wV5t5jkoSr0AjP5Jy3bTzMw55EK/oKJwmOMq5PaU4d
dr0gSbXynehdlckDm9o1oXTWR7pMGGYDNp9q7B+FJF+KqHyNueulJNvXXvACT+61rcBhC5xBG6xS
sPg5DaRgtZTct1ABfoe8gGLgUbhre1aw4B2ztU3xqGrKKeU30Wz7Y7QJySGbeWUB1eZRJpNm8v7M
lfgUdA/klz7d3r7PhXpfRuFblJGMs4JN5Ik98L57G2aZJiWHQdN3SL4+fQodi7DZGVL9onFTQYPC
4FqJFz4501A+R6X/msTqXVSoxPOY4NY8TLjBng3J2OO2Cjdy5KshIvOze89yNlpDMkWu2qM2ZMdW
Le6qQbuXYkqI4RVwKUAiCPe10j4QXLoWvFNmAxmRVIGw3eODmXJp8/Q04JmBab9z8TGoM+ZPF3Rz
0gwLkphQpFlXO5yamH3Bp4ruUNUfjV4FFI6LFBPt3puPF4urxidXUPxfrDwcZmY+8SueMxKhkhL3
BzchaAVv2o21HvVEtoLoh8XMUW+ijVMlDyA9lo3Wz63U0FDS5ctKzo5R1S9r66oF7RbrIsQJRPiF
+mL0iQZWgRCQ1V8tc4zGtDWRtOI4NPoh6NUTPPp3rfM2osjWXjzsXbKo5TA6AJRvce1f0vjB8TyX
InYLDfub6/TbDgBAKmVkUhQVKHV4ceH9dY9Qv360VEcU5b4tyxdP71+B+Czj0HnybG65RJ9Feln9
7FX/oBMFJy2yzuSULKbKcEor0m1XqQtfEpvQsmJSY2Q20MUgadu1DrG4mGR0mB4Cb1i7IWMknhhL
U+NnagFeWxRkz9DcqMtaSZBQSxkYgasi9RSZW8oj2a2Dg28B6oA75jgbX4+e9Ibbvh0EZx92MuGH
TCs3iVJw+RF4MvQTY97Pnv0upauO06865Wjm8UMKL1Zo527wn/Euu5qGAeebobpcEy7HHyTDfSXI
VpLkEaDGn8pU9L/Gzw178yxrzs7LvYMHe2VWqEh1xg+MdeUK7t9fADXfd6K+OF5yx7Rjg/PFoxqr
q6pJn6x5oQwHQ/HEzO3gzZVes44MG/s+8s9jpy7On2tLMN3zP9XSo9IgpixEzc61twJMhytXlCZX
G0mJXg+LMHbewZuC6NOMizxQ14vZ1MAEjor9gMgwLoClOTxpkLcDo1xlUrku4a+bOkERPLxDsvIZ
LBOVAHMZSmA64nQW9rwOMIIurObouCZhQqiDbXnsJevQC22LOBFSobbVX5qaIHb/0OBb0Pn9Bqra
UfdfxRjKbNPPoLXfibZuTfyERri6Kaz3HEi8qW6EG326un1wPQyAejPf2nL5Y3DNixsHy7b2tnZC
BKfWKNEklTPiL/uBR2QWh2tCeHM02m8J2bSFQYY8itI7JWz5KiGhLQfeWnMrsaSFRVoVNCeGiw2y
ATJQyRzvJ8a2sfo6PjJF2b1AME/mZH+As5VH066o6A7k/I4CXgcPMxfVxMHoPYpDmuYukb4Ktv5/
VW0qsv5fRZv/C5pG+IdY8+uIX1pNRXX+x7FU28SbBpKQOdZBfok1FUv9H9BGiuyoBgVezm9EbrBH
mj6ChyzdNqjMMCjn/UU3MthlyA57NcgbyEP+n7SamjVKMW+gq/HvUVQFNakJZkuXYX39KeC2raaP
41rWP4ey+qvoerH3qBW/b+oIzQv37A+Ku2ehUgUfeVIjdvQU7VwEZbDFd6NZp7gfdl7bnYWHSrKG
/EC9mZFei6Ipz8hAZ64dZddpIWrKZ+soNtae6LOryDP9UBv2ybIUoLBVgwVOiY0T6ACOEJJNPmS8
jYdBRHPsGinf9BtxQC/nllF6uC2srEkPtlfBKep9ycGRMY8Xt93T2tRnWmsIJCL/+zrJ1JxArCgs
YuK6kFoU6bnyElnKvcHw9VOBU9JTgvTaFx3+C52B9prwOlxuLV4Lo/KvutyARLJUxD0Do1ZypgXM
CTfnHeEyXEyBgvzdNLVPi1tbbkfLMjecu6ld8k1eP/VZ0lJIzVGONpx4ULcrQ0FJ7LjGlcZ7tIj/
o91WQ8Suaca8dOo9Lb62qStm33Qi3263RdTWG2vqj1h4PCpJum1iaDUsPFy/mFaVZ9EKMdd7aUSC
6vFOamojZfbXxLuwhyr0H6suL7idnknR1plr49ws4RliMi84TGtDC+YCPlQZ7Ma9044qTxmKG/g2
EFAmZIO46tXHN2nhNo240zGfeSEzJmInw3MQWUXHy9Zy6u4eSSLqzd7KXgGHOHBH9XJnB7X+pOA6
gMgmfyUQmmwovxarqVuLIVSa6trFCsz2t8NzQTRW0oS3ziwGYAviiEh27fz0ten6oX5vutQcxK7Z
rM1EJuKg20fTVF1ukAxIRZdLi1x37KOlpMzRxoUDawm9kL67tddeMhbXivPUNC3qYXCO8J3GkUH7
6xyeIwj1i45wNxaP+3pcNLIBWDJuoqXUcX192zF1ubVRVD/MNK8E5G4FFsVxurdWULJNW/WgI7mc
Vr9ve1LELrTx1i6KkG8kNSPpW8+kiFW4PY1q7W6NiOrxrhfk19DXX6YFVRbrwpKs+5hCMIQlSrUr
EghmsRN8jLY1vTyihzIfLVXmjBo03I381FKPasaoyOwUwglBm2HKKKjwSx2S9HImteRh4BsuGXdK
915J/hvDM2XTNb1/+loAkdonkXL3W9O4k3ClMTdC/JduO3zIt6cPteu8X8eOHeOgdBFLRRCtVeLr
eZXby0BxHhr+QZdpoav8zoAG9eWtzXeHvRNgf4GFV3XBr7bey7b0dZDrB6MkGregnqr7vVMPyT6M
19OGHwx+89X+ter1pb7vncxeikL7tYdgn74PVMmjENBzO+BRijUrUGXc272I5VnO8LfmuVdHuccg
lnaSELRTYy1QRoSgiKd+NRqnr/1xKX9osXLXNwxjpEqXL4zW+4u1mNa/Fq1KTUyJn2Seh8plahss
no6hW+zTsYmsU7KvrPDldlDlFQbGr3+c1P06QSqaYy4UjZ/RS06ELZeDrNYHd2DrqynEqDlo8Vee
NiNwxyenZ37xd99bO3OBchVLUsNQsCfGPFCBMlDhc2gD6ly9zoh/2sSDpWh4lyszX0h1TKVfH9HB
+PVW+PcORrBIM3IivxVx/CqQ+IOFMNU7/P6ShSCpqYpp87+ha3hz/PmSTUtTSatyAB1LBn1T8e3v
O63AgMHArHRlRYa5zuPqUVIVyuZiHUetyh/SdTZ+5+QfUJmqxlHU/GhKY6RbuWc2Uow7pzYPJjRT
iMSDYOYbByUOtrFehPY2oaw7GvBClwgEgBP9EapcofB3unOGvc60NS3aZhuZdfzwtZH5e9kb/FPl
tdKDUZHokYEv7KedWSzaeZKgCJ02ZeLPpZk6hDPthCGpId1pQy8ts0gOnocoPwnsCT7wXnoJw1p5
TE1U8QmagVWv2PvYa0jXtIF88gPdWheRBp6tbJSDHuMDa7py8oh/RkbKhSxDHyFYw5WBwHJLjTmK
D/0i1SwsG3gxTy1321MqxWYDGWEQ+2lr6maXETmyjI/uS0u/fHXb1gr8QopK41NqYxrcmYG0dirf
ejRApqCRa95dEUI5VJ2BctWC6mlHuAs77tJ39761lHqJ5Y21GKKM4U8Vmvf//aJRvxXR6FwKhMIM
C8oApXU4r3y7aKxA7eK0xKyttWRIeU0RXhr8BM6aWIaBSoAhp9RhNlT5ybTx0+vdEslv0MUPzBfg
NiU1ZpAi6HZaTjJeGnR3x/NE2jEWdZidS8oC1b27u+2Y1qa2qd+0+a3tduy3Hf/U+dbGCFOdNQTa
I18FsubrxoFprLSlWMlFGq83p1jK7bmnS/pLb9VXR0NoWbRilpWa+EkEVBlDCJqxn0jGBtrEu7aQ
bUKOI9nYY4jAFHps/Vr94h1XRkm5jL//6j52nNodtUUu5+MSg5NDAFBt1Fq6cYZfnBYt4lBzXkBD
HXsldT99KVkrTZ5tY6pQMA1u5fsI4AUSd7SwZROziS+LOptWuyg/Blh+3E39piaYNinCCML4XPIx
rwbjvUNMv0fIGT8MaUxJQNpoyxFTfxYhC9QQJLxTRgWFnoZnrZHCsw2wbx36Fln8sW3qp0s50mMb
PMi0OS1atFN3ddC/3Jr0rokPFlNWja8cjRJhTz4laInKkkaFYhd3JoTkcYFUp126EVCJZBw63HZM
a1Nbie73n3cD2CZxiICCmqr/c8JprVJFWczMUvuB62exNx3xSTxXue/s2niyIhD/mvAfMOhsr16f
LuOA4vpMltI9ynQxVypPeTfBD7rCVp9RPBsrrxHRtsVB4crL5efUAanOZ2YY5dUxqDzSe11muq9J
z0Vtr/WsVd4dVwRzatjaoxna2Z63zwCchR3RWiThWgwoChNdMylJHsSBDIZ36E0V2wjDU7dtqYp7
hsbeNXerk596ZIh107sqqeRsAgvW9rRzWjRSceoLRT5MW7ceOXZv1+mov88x9VDBT3+dowqEDoA0
Vpe5m+MlYIeuffe1GqQKcATNpvW3VSro215aWzjnLXOjlp7cxhvQ8+rwTD1bepI1jbi2zdtg2msW
FMRYtnT1wkS6tDFRkLFXQzLrX9Ao6ggq+O1VZ8m86AzdcSgnVByTee2frzrXw91QCqPkM1Sd5pSq
TTZrUSy8ZwS3cZRFdRUiA48LMnmi2Qe4qT7adarfVQEOZZE9ELfQOnnhZlG6mt5udhhpdyWmwEiN
Erwag6rtV4OFW6AZJu2/8MQmKtGffz4RI113yEfbPHS/02T6KM4dnBjdD6kNDjl64ifSXkxbbe2F
+pt6m4y8KFPTKA+XmbFiis2EggnzAyK17eBScQtP29/4qWYvp023Tj8irSxO1AlJZ8sQ16+js8Ra
6SAA1tO5cyc9l5gR+vVd0gKYG8o7EWflTi7UPptNq1/blVWSpWJPaFDKvDKyvtxVaS0t0x5oXpqm
QXP0ICWVhmfOEPLzR+j1NrQNkundWJPjR5hRTwvKAnBzmVap2aFMLlNxLYxRI09vP50CBb+C/6Mr
3giYS7utg8/IlXvoY+pQcHfPLFmyQdBE1qggD1dl55SvxPUQijvhjxIBKrg+HnFUvKuPg0PlVlJS
riQ35u+bem+iQ9Gka2zp4oCqxDtMa9PCy5hugmmuV992+IOI/wVkN9Krv129kKpUjapaW7OgUX+D
7iia6AGOBeZHU9oFEAK/nonGRLQcy8fS9/uL5lQsLId8FJ4HuD+wOe2AwIJG2uy/uomydbeeQERo
wi5wFHkbkVRT7TPSW/ccFpD05Tp+alL8+vSBDHCvZIjOBPAFSPDY7shJq81Dk2KQ6YipIznsZ56v
xm46Ymo3sbXhrFNDInR7Ouu0NR0xnTVWPHV+O4vXFxouLDm28OMH+2F6lwtyCKNWUwkr4P9fq+P2
tDYtWtsz7lqT8T/6b1brAPF1QZVLHSJD/+9DH2UCKP15FxL40pUR7KTaGuGzPx8iqp9EYeYb6keU
lQWs1Tw8giYBCONHd7hlhcdp0fRKeAx8jZqqDLzX1Db1ndaKytKWmFw3yBE44rajy9tq23j9y7f2
vivC+6y9fmsOx09XRbCv0t4DX8PW1GNalFIAJDSikPjW9rWGRcKyrCF3fttRoiCg6oiMyrcdSQlo
RjC/ubXfPkxSMoC0irSbdk7tvo4A2bOLaB0necPQHybogJgaS9Zp+/vq1AEQNB2+r/52mKelOXKc
7ycbtyspkxYmdakL2D7WwRyrdKc10h0qMv6DEdRoG8RVE4WNKwQ6J7ut8ZT3KvSlaurZ+2mPSRiS
lCibeNpmoE0Qm4eBDQFK8trHUlXQ9JXiQgSqu7dSC/CCNMivUUyiQGlCZT8IO3nIInU3tTOZDlZt
ZWeb2POVV9W89GpTvJhEqbaZUhAPH4/+h7MqST78C8SHVPh/PD/g96iyTbE07xCeZ39euEGaEpKn
ROGDoAe/sOl2o22fakNzLlaVixHJtEWOwsP3Ro0pnOwhoU+Nv+1pg03nRvlhaqqApcoLHXA+Q1C9
RZrI+aZFNwjna63ElGvfY1JdeS5Zh5bnlhrWa7DKFF0NrU09mM34x6KMwUqc89QExL28042QQozE
ts/quMgGGD1xIMWLqW3qF1Y2bqmmWa+nNmT6u5j38dYuEjwvlNbYTWu3xdRmel6y4hGNpn/sZ6k5
9e3f+tw2f9tthG2/kRwms76rfz////XjbqfKS16Jvbn4p65OVVl3Ed/RbpA7aZ9aibSf1kAFPDWg
ndbf2rEC/tVj6qsVjIAdQLEMTYgj347/1q/VxxLHFlv2bzvSFAXcbPqQUiBZsvlr5781Tmc0CZGB
awOSXBsINak62xGiCnaDA+0+LEqMdGifdtpd6IMN0Hzjq9/tCKJvZ9elQOLWdDtsOqenr333SnRX
3tv8LVQ6Ve1TpRqv2hj6DtE2oSrTf5hN0MwJIuRrCPLOqRPRsjDt/M3u7WER9QUzjDqnKK+08LPU
XfPVIVAzTfvNCEdhyZOja6citrHyoNokMFLaKHePqjtsMtvKnqSyFMcsql5jN82fAhGS1c8b5Jvj
Zu171jYO8RP86hvX6roAALQE/Z8/tcVWsvaxP+I7k7o9ad0ooZPNgYIXyb+2UL6ZzkTWh+y8BjaV
tFGukJKQ/OECC9jeNoGNl3iojW/0erhkumVBgi6kzdRmBCVsQ9/+OmBqIthfrxIvrxcCH63LdCZX
aGcnS73D1KPpUv6BhLiWws3buemAzCJTKwqcYMYnHtlnJCqYQW56JWcqz5NyWkx7b0/G246Qd4uh
Epe+NbXTSW4P1Nsn3dqm3srfp3c3ynZ6b4uxGqOtIHeROuUN/7U9vtF7xSCnobiHW9Pt9a/8w2hg
6ncbHHw73e1YvoLo16fpSuv9y2BB+xOQp1uyAWPUUAyN2lWLsfu3R66kCMlKI0v7KTRpZ4JWoWjV
DxtUIHY2+9p2fM87laPRaBdU6ear0c7t7NABT7SqnqINz8M3dZAHEzNzYiPTIVWouPMipe6RuXNw
hE0Ki4kROa4VZnCc2qaFGTkm+WW0btMOY9xrFapYN/bg9v8GvJxsd/4YHUFpM8zxP4BtZBa/MZc0
BDCFE4TlT70QW9X0M+AWFNnXefDZIeeUV0ZeZvuvVeE8V5lk3fFukH8KyX1IeW89KZ4mLynIdnYl
9o8HhvRULRapuiiQ6+zQPWAeVprNYcBT+sEkO+97MmVhSpJsGpiDy87ynJeKGobMLc0T6tjoLBzx
Slj//N+HgmMO9M8BuWErY5WfzXBQHh1i/nyhKk5oq51KWb0ZUJZTBB258hDVROiZp2lLlimxSYhc
zCOpJ6sdm+lZKPy00964NYu7SMVH03UsfRXmcF3xBXN3KN/c3bSWUeXSyAOBqLGdjKeJ6ea4Oi2M
vlyYQy/ftcLAbZC03F0uNcWuwkxs3aRVdfR8zEcsohAP6JrxM3YA+NdFMiqJbInPNXyxFyYLIqnS
blqb2gZdxY/bwlB33Pmt29QXHTCqrmm3VIzn8v3mXvR+/siw01hZto9FepBLT1UfQ5TS3RLIO5u6
pjxLkoP0edyS1UXeDdWT08naqc6HMyPQYPPffyblexqZu3AkgDEgkhnNA7v59ju5kDa6rDCo5cDj
b13jHKNF4EemBZYbEQma4MSf6RDW8WP54AM2rXszgYsdJOeiRnkZGvEcPQ+e0PhCmyfkGo3fwEGo
6x+IlNzjdC5lPOtobDrIenF/+wzD5ze1ecJO55vaJb9AfZ4sqlAdzhSP1/z8rrMDSqns0qAaVlRG
q5coiClwapv2R1spmxhD6L/skRwZmfYPtTUdsJGOuPYByDasOnELDa1q2RSFvdBNZMu3FNGQ86dq
VJ3d2vwCDSk2RfspRdQ7SX2IlPwfDwKvgu59PAAaqEbaj9STZHf1YfyUyovwTcl6ig5un2BI+ck3
2nae5Wl1iXGFOBR+ce+HcnWZmrgpeuj1WricNpUGpBJhFAEPKe8tc6+7xWcSZump1Xzn3Gn2teWu
eilMzCNqxNvcVTX+Ml59aBqHiqPYi44FeMpZNrY3lLst9d6Otonb9yNWENGalKY7vY9WZtVKh9vC
k81fm0WFEXbYEGO/emqj7Yhj/1qo1J7votoAnOaKUt9GBkrbsW3q0mMkvfNK/AJDmVhBEaT1s/oT
pY72LFcjsiaXSVyPm5KUdatC603q3H3tuWBIQEFeIu5/HYPeT78owjPXXuvl97aWQzjhn/GzNA/o
buU3HylQa0rNnvIByu97whuQid5ydJYLw8cryWqr/hHxwyYm5/KmkX2hOiGMt2nt+y8BMoSpf+wp
FndnpjOk5HAEU+PBr4nGM5RAbv3lHPYHCe2PHJOifkPF6hZ3Hdyt8R0IAd5Wvk8+DNFmRYwr2ztQ
ptHJxjaPyrjIB49S0VgOVlNbW2cFyURZ3QA2x7ri736enbU7N0I7SpHvzib4gyN1p6xFXzvPDWZA
QaMOGGzE5aKVbbHXU7e/0/pkKyS1OCWGyQspMbdUrpSnqanSIXU0RqnMbm3TDmOgUEuOmoPrcmRe
oJwu4lRZGZD9yLZryC5IF7S4+2BS9b/5Oq/ltpVti34RqpDDK0kxB4nKfkE5IqdGxtffgaaPubfr
nPuCQgdAtkQC3WvNNabVoSORzSAoYwyDxdgfbqey17ZrHYfZef4/esuSnE8cD3CwGWjmw232fLUn
xEQdVWIfOhOfDVPxy2dzCKNtnbisHMZcxXbBplRuggNlxc64jusiPMqDz8TjWObVkkRGvrr3yTN3
Hv2ffUbSJwfffrnPklPJkY1YSHceFr/4qhdlS+2jQtkgDlBoQFvb13fWvD3z582bXTbr2teQqMxd
eF8U+AVPKyz53CfZVXegnUlMgHDW/fiRSgZe+2xEjaIePyuRBlszMKp1W9rjZ0ipkc4C8sVPE5O0
H0Uwchp/GDSPbhKd+9w3rp0wr7IfNUz/IEYn2Mmmzp4upnTXiqk2L9qFFxfJAcUd5d1jGL5QEh++
dBoJeK95vvWEOMwE6VDuQ1tYlyTPQExZzYGaGsGfgAN1meCuwj7eT5otnuuQIkER41UrR8OpQ92g
juVOYeEAvCmIzshUxL4e0mLT5El71Scqetii+9/6qllGjen/tO3qnZy2eIfIYOHqzEUVdqqQJmxK
84IIbxtdJGwN5amTs0u8HRTy8MjqaBuq72/KGCgDMWwYSboFSLkX3jagEkjdlAHmWK6SbWVuB+Ip
JA50ThuZ+FGzvN8hgEEVmQTvLCLSucgjRQboTs+EcHGNIHQR+LlFybIC3W5y4701TM5jaDbeEe7N
TraqmQUlz1wVaAXa/7ObRmQl3GGdqCMuXvKZ60Zjt2306FM+d63c934PyHY2DatpLPXDX8/nyDKu
fYvYPsPnl3cUtVyhV/RPTgF6IxB69Jp6JHqbJAupirV/OIlawi0Z952bIX5H368k+IS3CQ276fyz
PLiVnR1j335QnQ7Br+xTFMs/F7n2EU0GyWw5oLSejnUq3Kwcwbw/ThzcTDvKJoymqUXbQFvA3YA1
Vj7e5s1dt1HZ5uuh3i6R8/iIPcpbDXV6iUQKTjeMASHFagfDgMNMMEL2dbULMlB+XFFjZCeCOgrG
AqAKmLB1r7LV+nn3XIn4G8WQ6lIzCHqW1Ftd5MGrgJW4yFAe7n2tTY1+73vrIKvt473fSZx519r9
5CcpF6Tu7Dl5lmdLtobaWnbKySqFbjsR52f8zJsdQpD0YzS8bQP2+Jly7/SRQvBvsjumen+TZE27
ls2ODzpFnWF0sXPfhTGjrGR/4zrFniw6ZgWam34kQ6gtxyTq166Ge/CjXWhfkEXj417yIMiH0Xss
8wxxmOaJr35CGh75TvCE9gnZAq4L/Hs7zOvHDg2srzQHeUh0G0jZvT0oEwyWvkLGPM/J5DAw1RZg
n44jT+mkVMPrykMVK/mj4wGhqIUS/YA24wzN8J0c77A0/ai9FHFtk1lteYclKYC+DGrRPDPSwTP3
nvtqaeMI8NBPYQ2of90rAMZLML18dPpJO/Sp5lRreWoOiQHwZe4dzGhTlvgmqKarHezue+vwl6k9
u9s5gV29VhlILzvto23HpvFV9WHx9rxBKGzIxGsxuvwiQ0ys5agHVGIz+ZYKlp5RxxXJrrZzE9d2
mnXGI83UBmUhm7gA5ce2Y50imzl/MCc17WswzSyUvAt/wnVdtEiRg4VKxR65EOdL7FPwF2lu/jxh
lA2pQvP5bnTFXoHNt8UJQW+XWpo4lOnAH+y9QsciotEoJS7Hr3WjHlphKF/wBdiR0Qte7Dp0HyeD
olZHxTGnUJJP366xacTm6KVQo+7Bak1IOVSH7EjBjofC4g0zZkd50Mj33c5ks9Wc7NjPh/sUDISH
B83KCX7NgDMtjx9U5J0HeSDy3RywTCfV1bg2Ca3MVShoNdutQcDgIg+Fl0U7PDa/3rvk2aQIbW1G
hbZVMvhhkWmMXzLduyDESV4onK4Osp/akPFLrCoXJRmfh04Y6OYN9rvUIi/DMSzwrdSLszxTHYFv
Ujf+Hh3npuyTo16KFKbHdPvDrOHQ6aNqnUHc1idBymuplHX1rRPKcirt7HPEPXRd61m3s8pKfy6N
4Ks+sQJGLroNvUacizEWZ3mmE+9bscm28ThhI7JQXIblCC4EpPMCUG6yeR+QF481xpiGQ0maHJB9
tztYQJIdlmgbU6+PHq8xFLoRWKuSnHXlGrfmWAfUvMxNn1D9wlbKYy/AgxWTGA/QfysiQk7yOJVd
TwRa5Z/OdpkSs6F9rEG0rRKNQn38wo3X3LUqYpIZhQH/birC7tf+SFgv++q7BR/iKjNeVGqiPjvD
HJZZjqLYbFJ7PVSNiZWBil04bo8QC4EJIdcwllNlEwCPwmLDNze9dJ75BrFN3RlzS3ZFeZBeUqeN
KWLB3g9TAhDncjgLk+rBxTlqOYjq5JZ2eNX6bto0mMGukTS3n2GWIiezsZmI4NSWKk7MelZ1n42T
KtCiouEUgfl+pmj+5GVu+6nnRbYeIh3xyHw5+p2F0uXxU6XEG5m4J0Dh7mWyXh6cMPduTTlQyAz/
fY6Z4n0OeO1BU1rzWTdjAH9d857y/TxkyK2WvgmCLTb6ct2Hinsb5U8J5L3qnaMcVSE25EbmvphN
BSCrQtcXj+qpAJOOFKvwH0nLxqfCJn89t2SXPOT55zjYxoWaCv9xUrxyl6SUKWO1vcILsNj5VV2/
6ZllLppMOHiI0kz14Wsz9tZZtnJfx1uziq+yhXlb4AztswqQEzAZpVWlbR/rsbePc44OzMh8Ktvy
EMFtmUv9QSL+mSgH/moCNTTQhpX/uN/9Jn/N/W/3xBoHkhgVFqxDUuvS4ty4NUTULCICK8CQWDcv
IxN0oJq8j3Zr/2g6vlamEQULgmmXKkqVz9qzKNM3jOBK4b+97noMNce0JPJeYOWojWqy9eei0kHL
s4NVko4XPEW+BFZ8oS69fJH9URj97s+19GKxTrrqHW6GUfhYDYTdynIQ3xqrOjvxELxZUF628PoA
9Y7u+CaIP8gJip3OT39zuEQjFuL21OJzGwX1t5y6/AFt2hfs58wHEbvUiIQpPmQD9ezyUjeOfwR6
VkIQqallaZ10XfMZ/5yKbiknGELxgSBOJclI0zmXBqLqfP5X9cD6wyIC59qRM1JitOBSEC4PUv8t
peLy7D7w17y/mnJyFYWAhO0BoM0sML/f4K/73X+GzoIeZd5UriJbTQAOjcO2rsbmkzpWiFvJlxpY
/cZN+TPFmku5Xgzzw3dGYqGgIPK+qh7ktKxojh5BlBffTqN9bgA1i5pRHIbeERgFJ9iV/Gl2c1/i
Ki0LnPlUtm8T/z1H9pUFJbgFBvKr/zY5hB2+FRaEB42q8ygx+BRgc/fS1vH3sLTykzm3xOiCPe6t
aUulPkAPcGF4YhRN5gBhQnPMr8daWXbk/yPk5A7RoQLpegsyuaAp2I1G77cI0v2CWztWggOwuxA2
Uqmu+EqHewVLQjJ8OPVG+vT7bO5TzLj6ZQKzRwThHQ3bYVsyH2TzfigChO+N9vPe89esyRys5dSk
0PrZLpaiqK/JrI0b0RIh52vavWxqjWKyuITx71Gd8GILl3piU/nEphOIgzF5QHBT7aRoiQoixcs/
U5wQqBC2f4yD82bYQf+WB5B0KGrWD3HmqKc2qtRVnY6IIstM2esAvXeOT+VbbtjKxTa73wc8ZiE4
sWvZ2FoagPNjoFF6HBeBL86NMTZ9Z+GMol8TtNvXXrzMmwCf3EBNfmrNvgy99FcXhT8j1SW7pSTs
CsJpOoUk4/YC+sxmcgGBIk3EGJEX9LcUP0t5EWukx6b07A+1NmOAs9Z4aeGM7ozBfNAiyi19r16F
ytR8q7q1VDxHlessqZyLzhiYLkqNshzQusWTqcBO0M1c/9ZMyiVsEv9VayJzYwFu3ZJDF6+w1a81
3lhfBsd6ndSsuDpJl19Vx2WhUAFNlE05oIh6m1GTcZZd8B3J3pMIbIx3dsvoHrTyh5bU7yLzKXZx
aqDbXjBQPZpMF7aG+PpGQ/7dLA7ulFQ/sg6jysbTkqfUV6od//R645EwfwmbGHLzPKUe7Y3RaP0n
pRz2Kqgc/zh5unvsed2t2m5qPq0u28qfS0CcDypr1GtpCfsBf5P+PNjT70OBvOuQQQe993vuEBNM
ilH4V2yblvfJ9zljT7qgGDVY9LBuIxglm3iowjeWeuqqHMCL3pqUOMJi4T8hm5NGUX3sp9NeNq0E
1FNXq96BYFr4ZjXoGyotESc5GjX+BwFp58yjNHpjG3wuB6el0Jgfw0pkE2RBcpUXapCRsKLJnlr4
Pbf3dkYKq08Ujbp1Xtqyr+1jsqbCPt27ZD8iub4imtzgVcuGL26uVBeGuHHrX7WmQz5ajWm1g9X4
HeHwhEV0nV2Kii9KVRgkX0cNCEpSez9GksxgvxCtVLCqWiLJX6LcypfqVLVX3583ggpSW9vv84NH
8GIDwbl5IqquLlUEp6t0cv2V7Y9oeSq01qVnxVd58Np0p6KEOt9aUU2c1lZ29pQmtwmuYk0bI+7a
pQOEKWj1vWIlw0keQDKl40Kejt5HN8XrqQ78t8J3qLmtKSozk8l7i/TRW+u5E671uen1Pu51jebt
5Kgw0h9lbrpneamVdlTCEi4j8FFejRQC23yN7Zb6sTSSaSGbeDmnW+owAaA1oCxNliYQqMSxL0Y8
McCZVg9432oLI65djV1hVB/hhlKVJocKr8CNZ55vyD9BNpbaKkgzfVmzELpordvtYyN7kq3CCprL
v/tVHeQhaz/m6mkKwJu5BraOt2loVv9xD9kvu6hT7Y+Eql4LNXuQmyGyWPpD15JDd/Qseh+m9Naf
qYMOKqUQO2/u//d82d+JongRAVsOCpgPbdeiIp/PdPhlB3izAkQzwfJhVKZtUYHqvH1u55WnZZLc
mPrqILtcbP0e5UdW+PuGDN+uKisF3Kfo3//n8k4O6I31s6y1kHXRv9aT96Vgm/QasWcY0DXG0Jna
fxIB77YglD1giTTDCM6L7rMQSmP9FNSkemQ/UGo+2GLi3aba+UvHOl+w3wh041UJs4giN5PqkkxV
PhNd+SL8znoyPCM5R55gIzD32y4LObbmJQEtr3vQi87e91go7/noEej+U7dRaw7gqGRstlLoynoD
d3Dq7WVL1n6UsSrWUw/OXvZlDh4NcI8gz1YdeG+hP4pBWM94XwAM8US14ddrPRM0Vw+VTRl4UCrm
s5zy54IBOSdb5RiJpqdmLwP+zJPuRE/63ErAylAXHL/ECtzYunb2HQxsY5E3g3/OnMynzCh7HCy9
2KNz2Odp2hw6eECsH5rTOMvx5EGf92WJ5Xz4fVfvZFc8b9DC+QBrmYrkEZa8LUjhKRPW0hPWqd4q
B3O3hxN+ujVlrBD64ikqbX0vW2LSeaC6bkUNmL9hEeQ/ywOSzndjsCvKCjz/eUogLrN4dx7E3Gx9
VixmqXwxk8YRQMXLNaur8VHOLSLPw3m+hcY2382I5rizE1vUklbKs6F3+vP0fehVWywhRlHMbUbd
fmh6quaFZ+/M+C2fqdCguF4pim8+ghAnBSe3f9hRba70OGN7HWEfYXX49qhaXD9JtwkN3IXsyvOO
/fg8oxka5ywH5bS5y/W1PbUd5ZYdIBI6yoHdo2MDT1lFWvSsCrXYsqCZENfNQg85fJtZadO0Ggyj
Xv7jSjkJBuePpG+V5UBYDccJ4wl2+vgxqWz1CR91a9mkXuBLysPrsY6m2yytIabmNsjOIzaK84E1
DR/GqUM4/KcvD/JwR4a0ooyxMZWFmk4LMN+EI2OWpX0dHXwMXw+yKQ8TyC/SSiB0q6JkKSw7Ney4
w7U8TdDgQLieL5dXNgBH1XLb1HYFe6Orr0GFOUaFme4PpFGc6N03NcV6ju1zfWn8tt8HGq8nHzzi
a90pX0hNdD90nBr8RHvK8NfcZwEGrBtQZaTQIUqu3FyEVK6aLKjwTHw0MMF70AWmMR0VDFlqqY9W
rhqvA61kbskx2My3MWkvM4+VAqO0/3GdHNNmDfSf60wPi6ouTGBsJGW9NGDmPOaj3+5QmWPCZwXl
c2HA58Oyw/lhK8HCJCYY41vTZpH5rUcXtRhbqB7KJIpDn1TFg4Ye5kvF2qycjG9tMP/JVWIZXRcl
Z2Sm+lIOaAYOJho7JtHzpRF1iJ2H1YgnrcKARd47jfvLECjRW4gRzkbvtWKrNYlyRMQEVCwwIbzC
7tzXOPbezga72PpKD/q2yGbhzzzlPirP7peFJmZY1EHEZ5bri6Ey7I/A0cdNmUBbG7wUeHymLcLc
zL7ymmoedC3D6ZHH8wu/pkebB98Cn7t0UcVT9+KLEHFa0qprb1S6FyVOBiLnNZS8ebRTa+oRCUcY
ueM3BL3qZd8aydWivPaFOnkCwao5He53qh306sV8KfMXlKcB1/CT9ph5nrEMulhZlrJZO/zx50Pn
2kazkKe3iXNnosRvGp8kSDz/mSfPqil4Qm1HqX0p3njs17/EHHOgsuEHS95u0YHCeSltJ0BA25ZH
DBvUA1Z3MZSu4ZwIZ3iCbDs+AdZiSYRQQHbJgwXxUw/r9iJbRLCHp9uovCAUrBDw0Vve7yE8Ht9p
NWB8wm3lITLd8eCF4k22Mh4lZ63sEQnNpcAI1J1DN5cLN/Ph3syU4D1Sm2gTyIpiOYCuX8Xubq4e
lm15qBMfLH+MacN8g7/v+o92HAXXSjddCtIxmdPQ0K00R1HfTB0Zht1o3cYPGu2t0zCTar3B2leT
lu7GObge6CiVwjwq1mkeZsBfMZBKW1tbhXaevsZ5BbMoFPVy7NX0tbOSEEC/IRa3Jnjes+4Vr7JV
Kah3vUo0S+lRI2LYr/LsflAilxSJbMfkstzbTBxqKox4mxh6IDAZW8Gl0LMyXKGb/jWq43ovBhe4
4tyMbSs95HpuLSo1G16LEBSDb5rUg86jzqC4x27Alje1rf61j1zrBFLiez63csId5zge3+QYRHTj
4kXlo7wwCXzjcYRCI8dSWKNPlaOs5VhRls7VDyANzHfxct54DZYq888bzDB51XgaBXE0As7c5k5m
vsh5OS4gsSAiKn+20+O7EkuPjBpGQ2vnr34/7hKLVCXVAsXrFDbvauHVZznmxsiA9XhIjnKQr3kG
W1LEILi5UnGiYmWyot7KZtERJ8iHAc8KOFy2KN1D7sMGKv99GDGzUnvtKLunVmDMZ5vT72mxRv2U
dJENIjCpcg68AebAg562qS6efjflhXJcXo1bu7r2QxPkZwmfobR7dc9ygJgTr2wkPVZqHI3WHQCh
w+9qfMPjTzV39pXA5fs2yY1QUqsTwcVen073wzQE6kmPzXSPwm+nzS05KPsTvEtHKsQ9scFDFH/0
eTjXqGJf3CcRP8cWQbTzgkb51ZWo20j5otTtsSMvBjs9ykMYIAzHam3WPsqj2zbZbQgGzDUanZnH
8WeOPFWUODs6/LILZxwuiTNCbI+CEm/2uH6LKt7ug2eB4ZubQq+uU6LGj7JltikUnm58ZvXCVqM4
JkEFqkFUxcrXSZBHkwJ6KBXmU1gl43qMMuileK1jk+Wj1DK6olgnEC/jZeaQaQ9U8ma3tia8SwjR
9YiHnPkk7+OWvMBz43Ga71fEUYNnqI/knB8huyi4wq0qaX7Jrls/2MJNEZr1Uv4jZF/nFpT1dkEL
w1Ir1pqHd7A576KSKYBvjF1pYvrGqZk3XGI+yH4FBEWoqcZJTjWrHq4tv6lb332avOrPXNmfuWN1
1AAfLtsyGr/4PkADrVA/hshptkPrNeuY2j7Zj+3t9OGKqdlaatWuPRP+KguV8GhWMb5GVWVu2qzr
rqOT9ddQ22JmZD7JHlYo+pY4JzzpyQOmGeeqSk7JqndguLsrnD/zUWP/fxtFEETxEfimpbw4zJKf
HVLild2OyVs7gIaGVfZktGlCYaFN4QoPCg3K62v4VXaCVmqfReeQfOGCfCBcUdjNQY7ZrPcvnjK+
y7GAcO1J13GOaptIv2L18xZM4ofuF91LXAX2c2mva6XxmiW3e1UwwjmZ85id1s7satVs5dTONaYN
sJKahwWj2eR7xz/30cda3idOWK/2EaXDtaZfjHlnVM27JVxLnrW4N06yFagNsaAGSw+lYLPkRb44
z/PlYDHPV2vr7/nEb/ELmwdBC4uzM5o4FoaIllI/Xkzu4GJGbSWLsi/NKy8p8wquAKLi6BW7RoTW
Ndf04DKW0VYOymmhhoFVHRCOv19l9c8FxWpP8hq9xOt6SkZreb9o0MTV9fX4JK/xlcLdu/MPNuef
+dcPlk1sAY+JiF5tu9MuwhL4A2Ck9wYu5ZcnjOlnaLzAocaIoaTyWHP16bOJgha1ioH4iNfMuhLW
dEgKn8CawiaoQCH5FDljs+wd13rzy2wb5B34B7D4ko0vgp6aEzzKN1ilZs+eO7POI+soW3KGU9UO
uEQ4vvIqrwMxL0bvm2M6VsFtC7bMCeTjznT6HdXA5UJPwuTcuYO+y0B1oYgYVIC/8zHyveCkqZ9y
xq2L0svkLNsVWSa3rtSDNnfJfntic5LH1bBSi7a7FEbNFiRNqs+pNsSqUrVxX8Nlfe/Fi5vp5efU
q/6275r2wYqSihgkOFFCQjWPUAXfHq8sr8V8MP0GkP4UljvZZ2gaAV+2Qa0bXCkALK4+QVjUHfAh
5ZicVQJ6oDCjOll9Z1yM+WDlVrfsrSZey75aS4wLMAnjguvQExsXfX/vqozWPEfak16zLljIy2F8
pnzhsyXfaEpqfkx2Yh3lQXE9Ql3ytOgqTgszGFcZu6PlfVI9tL+nk++1WIH+pxkG7W4gM7sz/fg7
z42fA7Ae4p7TdNSAvvENLrpnCn6xK3BV/2tuOxtNN5RfVocnZaBW30bbNhZZk1nPY5h4D5Pi2MfY
qLV9BE9pllUHTyAX9rEVoNOyVsZQO59hmrlrDRbmBrau86mQvIOSZL3jze7sYlh7D0VCkr0IQVIA
wDS2Fm5a716Qv1JiaD3qQx6/TGRXZXedhDHsuXwAbs6swPC9VdZl5v97kVEmOSYpQA4HgtOlhq1L
aOmrsmkMvg1jcAkwI6BRfrCv/DRVVDWdaVnXqvKPslto1CVgnVE/tFFafeSJDbZv6G0SzCBMycTc
rh50nTCik7WPqZvtIepB6awdCB7ohNZpOQafxhg++j2aPIXH6IUwfgVSh35oN9qKL8Yc3AzCz2pa
97FVfoTwWlloTPEqLAafrYupPaC3PKo+IY+OHeOp03TYxnN2W/SEgMbOiE8oZ5MXXi8HmeaGSd6t
J7fBg3ROjlPftuzJ8rw1qN4PYymClZxmUP1D3ZvIL/gGa0/jaH3I21ZFgk21HiBlmn9K++C2fvVZ
p/CoHBsLCJlZ7yb/k8x2T+yzrnmighKVN51KBY801AG7evxmdWo8LjRjfI6T0NiW5CaLTQhQG2yk
1hyxfAGhDx57ozahSVlD0zXnpqOEYYj7A8FVTeOTJ/uK6NTgJFrMLcvsujXr4WSn2KNywHURjlaf
eS8RNMaL5aVH2UoMc3qZmSfzkNv17aEosmYOW1BNRInesRDk6aOW+kVfM1U+XUX4kbne97KzlB8+
5o0kK7BUbVjouL0Yv8MZwcs06q032DHRLDCqkOYO3UMfDeJ5UoYRlFYFcmJudlQmP3pquAKZ3hDe
NlBr5hQsPISG759L3UW1hrSKB/k1GnoafVatEgPIgRxTwnLAiaeiSJNB3NiZkWg/Em9MjgklBWt+
LkmtxADF27G/mKrMvJQtdvJSBKYP1a9cxdeoz0iqOSxwIXIjDtO6YZ2z6X/XBIRcw7TQvA2G/SkK
Qq51/ZVv8fCQhpST82j9peP7Tl0Mrk2wHISxqo2RJzAsbkXDvEYeKN9AkClPmcgpaGhnX82Hv8f/
MfV+vdG03e/rZae8/DYsGuIFVa4/uS1xo6FMuq+OiiwEK8cZTOBWsCUQaoeXyFPCr3oAdBOQrvci
Kiq+UcKoF8Lj2sajYhYCm6gPCsZIC0O1cbrPIN6CnOo2oReyYh4ajBPnvp5qiCWfZWPd5SqB4bTj
c5jC35ntZjctkuePUdhf3aJKHgUlDM95ZmxCHhDsVltguZONEpnnnv3QDgSJUDG0R1+ve/c0lsgY
vLBfWSMJyBztx7VBJLFVQ73YortRrmHPd6hk3fRqJNidaUadkVvzxftUDgOONCCPrbmpeMqicovo
FeQPEtPOucruBlOlXVJmIdaDon7nHe8jyje6rRx1PesXZbneWQ7KLtlsiv5gUvH/ivfrtPX6xH0w
+1b7JCJ2wn3XetZzLTg5Yf2SDK6zKFSwzIgc+OG6Fq/bYvAe9LmJxk5sYRAnFKPSpDBB2Ss+mXAA
V9ErbPPgrIXE9RXrMy/Cd9UarZe6zvU1WrHioeYX8GL4s5LWEeGyqxXrxSU5cTbL+DXta3xzm35Y
K8I4tpbTPuPS0D3nAGoQ+MbJYZw1oNCkgt2UwtmWo3Je3ERLwQLwSbZ6eMgrcJoJviDeEyLhco/O
DhsO5AF8buvhu9ZWbC/y7IuPJ/UDa3uWN7qrntvS0pdyRglVTini7w1Rq2Xtko/3J1QdjnD0Fa7X
wde6dRa9Mp0xDz76Am64E2sharGk3VuGn330eCr1vIZeW8cGKV2G5BD4RXx0qQVklp+zMcQocPEj
PgL0K1hMGhKXosMNueJjHumUuTmmoZxjlJ37oeQ1w/ffetEDTLSMqiyfcOSIt5mhKCev134f1LS6
WjA5dvf+BuVlag7NbgSxTQXCMHwqU3Fp0Tj/wktrhT9p+j2HgM5mHrETVZfJumvZJ6qD2h/wG1DX
qp7Z16bU/YUOuOWbU+rrWLfGX0bg70eiMV/A+oulOgbe0bLiYKEkol2olFe/RQYWYaB5xqVsitC2
N2hWyNLNo3oCkSPMfGuNPk28kbgtVo7muNtxHrV1Aka2WVUHOcpiiLpl/EFBLHvibdI1+Gdl8iTv
VLbUIBRYNCPTGV9G/ATkNbqh51u/LOxLOwxfEXS1v3x3Z6pN/ZNkcIY9m1a+2pTTPNSjmZ8yjeC+
FWb5ZiTO+6Qil1yOoVV8TVyxpUav+ZVV1q4n0PIlDgOxzCMxPSV6RFG3kjX7vAzHE7YOBYCPVn81
5lStS7HqT7tdsv5rfvEI+JHZiYqNd+ogJvAKPnHUxKcU324GyA2PlocCWI+dtVXze0TG3+0V+Mwp
mr5d5YBeh1ZTE9ManZgUyewQJg9y6N609QhRlQu37B/X5ClVFVrlKVteH8VZzIcazclKE9iYwpws
zsSXkLDJYa12k3+MROzpWLEzR45S1fLqsZ1ohl3h8i6+HawiYHXUN+uqT9GrzgM9/sCwC2v9E2CW
v2tlU8SxC4UQweo8RbUmEzym35F80aIDGXGBfc98OgbafDrl9abwu/NtpOr86NB1fhWu5ek/5ofu
ZSTA8uSZ9ToiOvI+qUZ+IqeIpGxuRk1Qbw2Dh4Pmd8G72urYk1n4xMpR3tTVYira/iRHSapD7lLU
Z2usquf5lkOjKW/yllE7NQvZlLfsyX6tZDNgeXO7pWxCh9hYZuVs+Q6q+7ohWhVQjgWkTMXO4U+f
POsdf9pbvQDaL9v3g7zu3pRn9z4WLNvaa05keExgAq9NmVEQbnTuYxs47qNLLVdqF9Px3m8Og77I
UjQTcgb7W/cxnVWJDZFYMlT/uRTLdKgYdtcv5LxhbxokZXk+J9hLtO5JzGeaG/8+k31slX6P/jXv
v40iSnBv9yvS4ORDc00SPCqagXpCSERUyLqeidm1PDXNiVWHPL1NkHNJ5umL0O3q26WyT8jr5ek/
LiJdAqhbs2DWh05GoYAitlGHUDfDuPVxyoKAmg2NZaVAplPlHsnHPwNj4gRnyueXctq930tgzPK8
QG5PqBrHnfkujamfUBX3h/s8JdajfR2NH4NlObvG99S1U6vDXk/wusCKA2Ns2cYSb9xHauGbD/dx
XMsYl1Nl523+ra1j14QuEBEo1KdFrF5yN5++BoUt8IHLG8w+o/5Z15oP2e/jNWGNuFfrlOazzEv1
IHjCi0B5zF0IanzYm5WobSw1qhBwOalHFVrdAHR2wmP0gMryNltewuLSuyTli2yQ++Oq3lLglgfQ
N+d7yoORoi1GwstTBWPZRefWc/B0rpJd9HVuEuRJPL5ZubLv+oTS1GB89Y2swZVAr57SMnkzy3L8
gJkAnXCNR6/62rwK3+lea78zONeTrnuVWuff57YBeDILpgtl2iC37UJf9waOtUEHKArJ0k9htM5R
j9LhJRIoNEOV3VMU+8MLS91g27ICX8lRpS7SUz153+RgWhkaS6QDuoS0XUYTVkhGcDHGDkWjiZuf
PGQtSW6crcZm0ylevLi17+PyzKnarWqm2NK3iYrxiRL5qzInuurFZXewOmIVCxwt2oNsO3OnPPur
z011SumJTLIQA6QP7AW9j2tEx6Zzgkvr9r8PlgMueIgxyPlrgIIBOFeVqy7uA8T3gktm5vGJz8vy
r355Tz8snkdYHRh08RMGW++PwieQPNcGyWqfSeuLHRbN1Gr9p+xH9lts0ihFuxcSMWdnMO/edTtz
qR663072yXv+mSu7/ro79scHza7+j7OzWLZc19b0EznCDN3JDAtzZceRaGbL9PT3s2aeXPvuOlWN
6igssCbalsb4odmZw5QosJkR67B8ga94hm4+Cl4jabq+KPadm8yH1OVRjlLqwkijkx6W3H0c37gg
4WXiJTfhB4eogNYp5cUefYSI8cnWVrGCoe2j12T90Hce1gb8UcAq8+nqMXofdf5Gudlla1nNfatY
Id5S7cENx++GFv/SZ2iT7EysJ64S55Ux/o0E463SlOgdLKN3sDvkDOUgvAJrbleVDrqB+bms0yV4
yOYoBw+hf65JR99d2yafxn9CNjeZhRnoaEePN6Wb7OWUrw/oA74xVWInNwlpYI3S3GmBwZPePpEO
YND/1VJoHzGGuTfAws0DL/F/n+fxOo315XOOfoAsBl35IPIRTAGBZnxVVH+0lwDogYbNBczGdpVP
KfeJvBTQFRURnzIIqyd51MrGacKsMNHbkJ3bPEj2R43e/hn/GCVPSDIy6kidAc391ySy+3FS7ISY
dBwKdkTHBHOhbSe8FwK8CjbWg1Wf5WHU5wEMKxpHLkhuGpAaQPs5HRg7iI78DyKfaEjsK8eI6Aj+
e5fB+9m6fryaw4jlQiYdZSbyvyclZReAgOooRypGuGn7Oj+YHg6BFQTVSp/RpDX784cM26P+t7tR
e6W//K0OETrVC6nNpqF/1KzSZFj2lZUcB3xlgu2nkluL7Yd8gdgiy3L5W33MgILRgFxO1kPqnPq7
9oE1hXGXRW3r4hybIXD7kLtXFzbKPnLqjN9OGPe8Sc17UgUwRjA0W362edyDV03ikHidp5IdhVP7
i1Enw/jZpqr2Fy+ZWgy0mUm2c1/F4jkFrTSfaWhFfFOc+vF6sql2zZz0rHiS58QOhNuu1fc4aQ2Q
98sBcB/3q873OlaoVbzIEewQvHAfU6q1RbJrHjBi36eU8XAI5hNLOUge+gGJRy12m/XnaqyeV3Gf
1X8tzj47Phds/+8hTdLgKgv8ZTN0bHwm8A2BCOqrD5wZteG5sPtbMFrDQfCYx7hxbqsK540IrLmX
NSep62s+O7o6XvVzsCpQ1X+b5IhRN1KQJFO5Gy2kiJOuVM6orEYY+XbjezpBpxyE3z4NfWav01Lx
z17baTtTa9KDjoDzqXGnYGsUbX1TTKvH7TDKXqepYtPcWe5bKobuqAgVfBQJEheYJkWQDdmprI5a
Hnkn3Q/oFJ35p1OO0PUxPpn4yalsjNXUim/FnFiMo9jBzAeT2rkmC4W7wCE12p/dGCTx0mmjflt6
VQNjwbdXjZ2ahyaAbB5EWHqa4+S+dErNpjXXjy3mrg4p7ZsXXRwLAyRZJDyN7y3SvZnrtFdZe7QH
Hubfo3IiATHNXLvmq29HFubDjFfTNL27iC8vSF1bO9MJ1GAJQQNIQlOH28/Z1Qwh0D4ncf7ZVjSp
sp6MNFvJaeSEohLjlrQ6n2h+Z9ZcDHnS7sswLBaPt+CpBmsDW3sxm2kMljbKFOew7baf71nYRn4r
CJ/+70/XD1gJNhmg+flty+HosD8+3WfT30/4+Q5i0yUlEgf27vGSOdsNgCosHz5fM3YcFHhyMnCf
r9pFir+GCvfnE8oJ6yj/8wkf31YUukj9zp/uMbduBax3+HRytJxffkL8VLafb7KfP2HWPn6/x9fS
l5DAk+HPp5Nnq451wBAdVNT8Rciziyz/Guu1dfic3iHtuBhqJV4Bw6uewR3NfFe1PJe2cJ9IlT03
uuN9QL5BYy/3AVhqfvVeaLi12Up2KXTPXHsTVgKtU1y5MVnPuU5ELpx87jJRQtYzNfWTohnfZKcs
KsAYhuWNj/F1B2m+JQCKxyKn93EoTm6Z/Pwc72nED3nms+B01ZUwFNZ61SzTng3Dqold7SkMCv0J
Da2TO7TKOZ5rY+X0hzDmq5Wdchj+Ss6C1XaIDiZD/DZEjgLTc9kpC73FPS3rnPIfbdinbjzbaa6P
Vxnjhpi/j63lPIc8qzUjXEHsMjvI6qCNzQVw86Mmzxpa5Iwqu0KO9O/7DfUe9IHm3mRTjODDDjGJ
Yvn5ftEM/12oaXOUI9I2Ds+O3jxeUzah7U4cdEhCsn3/eTPGRxJ04vGVAPYvt2o8+4UZXwfvjC9o
fmkUDQLrGERXeWSlWCGDJip3supYKUrulQ4CITLbePWv0V6iDvsatuPnBHKELHgFPx//vMJns52U
uNf/fYXPDtxj/7xKAQkF/XjWQ2qHRrIaZmugzIS2WXRsdEsxoNQHyZ7lPGLWWCQeyTq7pNvr6uJ5
WCUMatjeca+tVuRz7BcldINlZ+TDFwu3oYU2GOP3uGjPNZa4v72JXE0eDqwJO7LKLM3wyXN14FNq
+MMxtV+tEyhfwsxz0SMT+asOr2eVoa96h7rE1tQw1AtvV9vaYeccHaVz917u1vtB4Z9rFI60YWHl
pfk/uLjGE1CtUuAXOJcaS36MLLO97BkMb2Yc5eSSF3qXjadHq2N4i4EHwRpERc5P0PIr58uoaYn3
K1q6ERrLk2WVz+ls7Z4njflUoT+0jZpyH9VaRMzUC66qBx4EfLGCAGWXLhM9a89TY6tPsdq8ynY3
SIxVPNXtgbu7BqfSWOWlo3yAZ9U2nu7bJJI5fejPhS4Q3e2xt+bS0NaymR3isa8G9SW+W1PoQgOz
U0zIPA+e5YZlIkFIMr7pscc7+dg0ZQtHeT6cdFQrXEs79Br2wKhxrCK3K9fTmGevnk36TAyYI7iO
nb6WCrYKdgG+Q1Y7AeUqLtTfsjYprYtCuneWZ6L5Yj2hkr5EG5ln8Vy4+Q5kSfsiK31SblFubzFV
ZeIsnl7NIFIvssYnQYnYD+OTHJr2gAAFofo94QPlJWP/uedSwHjbLJuIWD2FMWjRUnVyA5crnAtl
25TB50LhugEobBH2k43xoP+nex5oi6k8+GMB3vhve2nNgYZOTbiRTm8JbivAqqv0vVNGHfl/nvyy
apTEPI3YDA4BIK131gBvqlXFN+jq05uwVnKQlnvp1Sg7/sfM4OoxfCZbYyUwn5K6Ful8xQclMPeO
GjfH3pncs+ydyH+DQwpeR9BVd8toL3WbZu+m5kbHqY2w0J1PKrqp2NhgLDbyJKtUFVC+EZsHHFaO
qPf7m2BmTMoilr48XoQPTzpb9shGAywh0VGkYKagrp9jwlpjIvS7SIwateUoWRd8wxvZ2Y+ufyXP
+KjJplr0wTJPRy6h+XSPlPZRay0yXkNJAhIh1FdFBDHbBGYiEOztY8gFIJh/a1bzHWUHYD/RTBM3
nfKWmJW1tf1p5swNyB4qPLI9YTczs9pbIO1dfmsc6FPanEbXBGZRQJd+2D6G2ElWqK9laJNqMXWd
QLbp7XoUovaeMs14kjJaoyVbvDYpWzP+lP0P4murx0xVnuzLvjO/4ZBrQ11XzWfREvVq0yg7G2pB
5i4Zgl2kOv41dIxi5WpJ9h7Zys/Mcaxf6XB/zIPp1V3BauVDWH0L+KpT7h6qDyt/mnBpGtLXCVur
lwg/iJeuwQkqcfIn2RQ3GLHC2gBZPXdWIqs2BeF0rOo5gXtjcurMHojo3Fuip/zSHj/nIh83R7WS
Fp9J+h0vy7BK5E+mfOSe6F7GLltVCDi/C8vVgF9ExkJWjdJy8GYVFdLdbfPOTgwrp2SAPjEPNjJ/
Q+IDBRQ/q5+gVj2aBzsLj3kxo6PnUTjuGWvoI8N2VIV17JU2XZiW0p9nfYqV2oT90rSn4SzbZAEU
YTinczHFrb3C0okh8xk90r0j2FV6ZF1XkWj97JZtshc5ONBTuX1UmzReYq7sXxoc9M5t4QzL0Zjc
b4TgDsHgT2/lhIFD4TfVFk5m9CUwJ7wlUvebAqF5leuTeYo6Lb7lpG+g9erOtzwe3zXMJwIyG4vQ
z3twjX10+yyc1j83LHSOkBkrd5G4XrLHQTrE65xxaeT8GRxEqC6ban5ObFhNC5tQ3aKy2obrX9bZ
XWyqjK8nsvLx1iBodph6oDySHYCf8o96QllJsgNaakB6QtScYBWMXvRDtUV0keyAua+dR/5/nCdn
Ma1h72p1dFUnqAJKQyLetxLvKbR678ltgI+42AfPLaNK0AeZnHYl+2Sb7babAQ/5q6ylVpLsmh7l
shATuHxp+80Nmd7hHM+TFT5G7RMuUpFu2U8hHitIaGZsTIzWftKLyb2nDjAX+mRLY1vKGp9Qf5UW
DaqNcRKvDQggZw1UtlvX8TKOk/pNK/I/R7INmpV4HodyCYYi+ur1vw27qL84pZ3vHQhua9nsB9HR
c4RJspe7FdYxSBlkffQ1ntQfUPa7e5iI4jIao7OQ45vcQCqicPqLZ6jZ3dfNX7Ld8kqfdUBlI1vD
dea51Um2c29t0c7MxD7GF/VLbJKcn9+O0ivpNkWCbSurvDvr77vre3dYF/O7QGHmWAnnz7vrWEot
e93fNEipxBXmkZWjXYnIFl+muLBWdjKoZ7/1qmNVIPbY91HyOnVAFAijFL9ggy+TdjCvwtCzlTAN
H6nLABOQ+eizyIQybu0uOXm2+Ge7HGuq5ltguuFr15lHLbX1L/5QoUOWJ+G50gT0eNUv1jq27O+D
nl79yNV+xkbxBCouezcCPlZfF8oxNqb+jDoFzFEzbD7Ayu8D1t4/Nb/8ijWX+arWSr7BMRl/oKhV
L32Adyaimf7XRAnWcihySDg6eWXzUsD+3nSmCA4qVPYr6lHDUtdGLuLR7BAfH31QbZPp7I3Y27HB
SKRY0Ps020z305h+tcroe5k1/nciCZcCgY5flT6tVW774cLrzoieFPFC2MjfwBhZQP3YmEVW//JC
9YaZmvhudNGvqQutnWJ7/UbFeeTZB7xXlM/IRRTPXV2xAR19DRtq2rrJrK8Qx3Z50WPuPo9ArjBY
eqlJGAOHubGInsI89q5lZIFino9g4jcrkeIL3brIiaxDFMb4BbxjrZOU5vHKvtGqkqdHb+vDS4rd
NlonDuJFpLsF8/znlEcb3+rjFDl/qBXaOh6idpO6nbKIlVS5+m6v44UNUC4JivpbF7+BP3a+p7Xw
l4iNa2d+MPtsIrS8rOcOMf7I4CF/i+0+Xgc1+wB7BKJSqj3yaknsfJ/MEkaGCL+UfdJtIjdW90pp
qU9ujIesHDF09osBB/M1ys1ghz6oC3jPrl8FHuhyAJJEOKPHFZCzpqm3uhLpfAXki4BiAq9rvjhg
sndKmpWbGiMYRyThG4r/+j41vX7tDqr11R7FKnLy8d2vB3Pn6viGyPZa/d4OUfohsHPbCuBHW82L
7K9plllfDZeIwpCqzrYSffoxpt9lXwLHecO+2Nhh2TK9j0azku2axUY1bjKdmNcQvhFQ3smXIL7j
YPkbbQ07VZa1FWJ1xl7iKI/KufrZJjvMsP4/hvSmZ8KnEObqX+cOIO0P6NjjaInEnyzqGJxyFZXG
P9ryrC+uvIl4Sx4BL6K/g9O5A38CF51t6+e/2vUWym0YtOd/tftBkZ8FiP8uscdlA2t52ff9e241
9b3KzfruouFz/NsE6725Y07zaCLLVhNEghWrsK3FQllblTjq3QO8ntetOSB40nnepjTM8uyx09vB
ih2OasvvSVrc3we2Vx6zIux2DSqfZwtT6W2blGQwFFz8ErSQb2HcoAng18FzpnUoxMYsRmNdvQAD
KK61bagbW+v8RZ5buMXLxoab/g6NBHamtp1fZZs88lPPOsAMusia4cUBUkZZWJ0bElJR2ufXR1tc
Z1gIZmq6CsdRfYYMHuC+XQNg9c2xYq8XLgFA93fZa6VttXIi7EFl1Ujc/lSOxfeiztTnxqzFBbHF
Uxr4qPbqcURG10p2smqaWr/Iy9h/9Eb9tDW9BIfuGn2uVhcrOcqdWL/UJut4FbYiwC+0ZkZrIk/Y
+/EprM32LTJrHNYN5JgdIoWT2Ym1rIo2+Qk3fry5WZfcsQr+sNoUkKhnGuvSrlp0Lzkpw62qIGOy
Uwv8XR3bap5qlyiwmUZnMavSJq0VnTse/rJPFkHf1muhh/XatrUpBQgtbqZlq9sABMk+j/zsKgvN
rJKVWtkY2hlF/miL2imDrRSEuIDawBnnwbJNHsHgrHeqIMH52eYrob9C7UVbgDwsp3WXDuRGZg2e
zBPZIYbUtE2p3zgPObtOCG5Q3qunG/7vKMXPOHR/xZX/WxeD+pbVs8898mfXtsCyGkX4CK1F27z0
Gvzd0iirNy0uI/IbVfcLLK9lGN5vo45f4pe8Vk2eUKP9KNrMQaGuy+5VUmBp+r/bu7nzX23ENnBc
EYvUCn9XVtDoFw88M5QMdVqbAAvOxWRoYCPjXwicj6i6jONRHn0WjqVlWy0RsKixd/PmImQdAutx
PoyN+qXTyRB/Gr3Jdl2Bpy/bHoP/jpO9n4OHWqvWqWr6OwU22haz1RG0kR2965qioB2oWvu4CaL3
MMm+RbbXXHlwR+/mnAVPm7fAdwZCw9mzPGWqGv1AyrBfykEpO1iQX7A9iMLyTBl5bEw9zCJrcIxX
Oza1VZaMzTXV9HSnqVUGfsGwT1WcppuwHrQnB5LYsodO8tFPzhNB9hnIz/KLpNXCh8ke+SxDQtOo
l9Ad2yez4QmSVZp60tCqPeQuPu1TpU7XMsxnm/oqeOt7dsnlF+452cm0SlIAcdMvCHCpyQp4a3oK
ZpqUJ6BCLmRdFkDyYhAOWJKPaAn+6ZFzyOFyzOMcWdcVFFv77mNszOweztLX2tAXpyGvrrIpnptA
IFjnuG+3skkWvamLK7GChTzns10e6bMm9qONEY+hf+dHGmz7mFDNiNNlSXN1w7w4yfHqFCkb35oa
gFiGt7UIbB2nKq4ObdF7hOBFeHYbw9iAmEtu6OK7KzYu43MxWi0JY6Oan7kl5kxGsHIFvDMzMbUj
ii2IGGSzWohWt8lGNsZa7laPQzdAodknmjYe1VEHgqaxny4C0Tx3fQoS3PQJVmdqtlVFjzDiUJr7
MaurfT5HJmMUGTeTV6e3UpGhbD14MdUiW9pqU33BRzhEJ5TQYocwKWzOnKXyuPXnTdQCYOG66yuk
xvzC2TruuLBmwEdXKdGBDTh+b3PVCYW/gC+hnOI0697+DhMO6EJ3gDFThMafYX5j+5iWMcxjNtku
Z7PnYeBa/jmMVYgNTmBKT0nb1lsldUnuJ6P+HNl2fQ+5g9ttaFVLX4cU0KFIcKi9VH927FzfFYEF
k38e7GJu85xD7ZmHmmVWLDWwbjs5VFPb9CAU4Nqyajothpdepe96h5QQskHqcxairGl5VvJWBux6
xKTbX9qYxTA/v/YtmZCSCFvtp5J3rLlShLaJVSxcwlzxIqi3bDMwXQVPs26SrLorSmMuGwHVvI47
NJpERuiQJMA3SOTnIhTELWJ3F9SF+5v83Ks/xNVHmVnl0lEq88kAJbdp0VE923Fi7MWYGTssGLqL
nBGpnxxRLh/V7G4Iv9UFq1OeXXPs+DFjlYHemWc0O69cjrNIoQksai/3OP9tF/SvNjJi1SHMCG1P
1i6EpBgX5pDjsDNm6wz9IVS6FaPM7lFbFq+VqF6L3tAvo9/lr7zLAnCjRURm7pyUAqk716gPstcR
TYx+p9XtZC9Zjwp1J9/Gn5NzCcNam4ZY99CICxiaCvy7kX64kXqyZtcV22F7Evjel9y0Z7nRSFy8
uAGY2Wk+2/MWQlhSdYvGcNpf08YPlPJXnabDwjSQxFLL/gNqh3fylfpP0YpmXKdFaiz+1fGvql03
7LYgR8r2KSrQDvGwEMwm0zuFLWFoxNfZtMYWO/wqGn6yIkOQeeh/o3z4hqF4+MXL0AmGV9Rf43Sw
dg28HLgubnnNSAivkNm2t7Y5ekseb3ztcyEgGBxtzUVHbjCwF5eNBa6oGEuPCZlpy+f5NUWLyAzM
U980/osf9POForcYM1LNOq9e18LC8mIejEuAvZ0ME7mNuRoKDx1nzJAfUzmlJy6hIl7lqRO74icE
j5bOPNRuRb9k6RNtUvYT8CKDKVmVKRvPwlAG411k3H6aFfuGIVwASR5wfogQHbBWZTL2v9RSe87J
Mn7zO7tZ6I7tveFgNi7x3M2eVaFGa4Snj17moBMYjmi2xlOxH0DioHyiKcWyrbsDSw0XPDu9mmOm
W8Vy01WR+PlzNhcjmQUyDXfZovrByXOmvUrXOQxt76xrhTXh2w19WrX9bAVEqFdXsr8eiQgXHXrF
jfDPMXH5ZWUO7iIP1ZfEgX1lI8mwHUk/bWw/r5dSWUgKB8UzAbYtytk6HlirOjX4q6T6m2Py8dxE
v8qaSggd5PULnqrNTUNz+FAXeb0Kcsf6GLvip5NZ2b30GuWCPDRJb6vnOsLnYY5G3skmN9+zUPy0
+M4+eLgIvC+BBcSGiJYoNt9wm+8vBSSmdeS6IIk9B8tMrW/2dQDd2kdvcsQtCIMhdTpxtXzVJm6Q
+IDgeNd2wcb2QFii9xb99PhhjFrRdokWKzsCgN/HGmHzzESAvEIP/Q+XBYXIXC+dd3M0/S1WJ/nW
rkpxD+3ynPqjjg2Zwda/zn6oLcouBJ3DmxNX914J4/0wRPYREW8UIefCSq9B+a2owjZYBD180SLq
fvf6RjXU7RBV3pew8Pt1a6j10WUDcQ14i8tYsMgyUHDY4LptXutJBMueWCRsoSpGKdoLk0UrEgfa
p3o1NDF902aLVcRT8oXvlCX/qHFTqO57iNbud9eNUFbpIZzxQIm3do0yiq9a/btnA9eqzbD7EVjj
tg4qEnfCeOly04Olp9wDO9+1JmILo4PoyJjoy7bFZLrPQneboEl+LIZm2NmucvCnIl9ro3ec0qZb
qAQ9CMSIYdNFhr0pfPEldPIWh3c3WjT5GH1Hl+nmWpXzq+TiQcoZD1hk0Dee0rYHpF8PHvzmCwNm
M3MYCpd8BJeeAAMZgjC+ywKBMu2oJKjSz02JoiArlrnWmtyOdu6dUTurffllcMtbZedE44v6Bfp4
ekXYWX0tFO0NlULnosdlcx6t+tbHQHnKLI6PkfcrVkV+UhGd8OJh3AcO6irA+wvzpFx8AVMxtLOP
HlTGFmw60kxzVRnt6xzZerL1rr8Iu4W4rgBqM5U4WtWqCI+6J85aK1w062fE4QxMDD2OWCL8TMoQ
jNSIfIFslwVkLPD0coise2HzlUV/jor2+DrgpnSt0vi11YrmQqCVK2nqyfD1Tfemunm8gGSRbeuo
++mSCbljE2ych8GB2miG0ZLVRnHi6C47EY3v7/giAFeeku+E9RnRa9a496KkXDzqke4Mi7HRU0B1
ebcuB7d6q4xYrLHBLLeyahs2jx9PQ182mOC/eeW47FtooETZjPz4OHTYtR59E6bfcgZVHJPAfCIV
rCzDHtvF0DvkzXirxti6uhmo1r5dm57xk31dtVDj9ntvWt1tajPSTgUyn3X0MdVch7GiL0cRN797
87l3HVR+ktA7VaSZFqhQdashgTwjYqzII0X4O6zxCDhxOd8ylDxv+XxEGvqW6WkFiZMm2dkVEKX6
nnulrKq6mV0Urf6egOopcDp7qRO14xmELJSsOlEwnUeXYBnPuRcwn/1TJoolNAj7pSzUbBEBEyBx
PvzTTW6aq2li8NQN7W//zUxOjpAdHo+HvTHy6n896xyUssco/V35pXsYKrQfXYG/DaybbBeZMKzg
Z8JMrtEmY8s9bozSqK6TWzuQLVVBDCe4eW1V7AqW6sfcJS8XcvnveIaQnCuQUkDwcLoiylys/ShS
n8SUOMvU7NWXMr3XNQvQ2a733nVxvOtMHOHjwGuvYzQnX7y0/tD9/KxWXOlJOuC2DpyJKJextB0j
uxnCMnfCn9QdWGmczAs9RR3cqfaazWyAu+dHRl+RmWZdCmt5rau1/csts2dtxCaoKVQV2xpl3Vtx
+Ztd3iXkXvgRdLzDPkwKJJoisavH9uJyKW0T3e23g+WON/QtgxUa0Pq7SoJSt7P4d26fyWQBHedi
vtlD63w4ITqnVac1TySYxKZK2wKsSw02mjAWa67mVjSmWOaNk3yvimEZFnX6Sw1rTBDyKH21gQZu
OqRPjtNkoNJigeUNvV4jpz+e9dZ0X1zP07hlb4hyVd+i0ILe6arVwTd7Bzxh/0sLEm6UrgMU32ps
gPAiPiJFHK+J3IyXzLPLRWdZ32OtDF6gIo47DeHULaKn3it7dKQi8+AHMhYACPNsfBozs4f2U6ub
Ou/EO7qoBzkistsJ1hrxOb1viq0Ymp3qBOkeTQh7r5F/OPFbJqT+WvuK9IS3ihDyX4uBoPuoR+Mp
J+y7GCLPf7FMk3BQPRxm7ElvoBBcDaAFhzY9RwD1YNTU7bq2sKkO+C5XNo6fex4uypuIp3Dhdi7p
77m3ES6OM5b5oqqzFqlfsChqeZDWQCoMs+v3QhC9nlwt//BS51cP0vRWebF5K4zwJ2btOQRob1GC
o17C40NhwVPtPSZS43bokvwp0OfIdSGaHzbiWVkktF/scn5VauS8Vkg/rTUt+XDHulyR9/Ru2VyA
WUZJldzRzrcVXUHfo9FWUw1mKfRr7yYHep4NND8mif3ZViqDTfSXG8s8ixyWEle6uY+5H5OlNuY6
4jp0PcFmJQjXblHmZyVoMCCYUoSfOiM9gbr46gCYPEeGtS7C5hkJ6mipT/pparyjmRHHdTxXO5eY
ui+nMdRWVtsOOy9t9D0+JOO1nItol4+EXEAZRLsy8KKVaQv93R7R06+H4TdkuCns2bEja/VaE29f
NK1XrHsEkrhdpsF0IIOwDE3FwiiqNHbqCIgtrWyNWE3g7PxEyZf85bletfRL6OnIwLiYwBhqOZ4m
yKrLzCAdHdvGsOqthAi9OjpQ6oToFkkrnhELynay7bOAFfafIY2r9+ve6Y0Fq5GzSarg3W16gi2O
Gb3NapSrLrOMW+KF3iaEnO1n1paM1HSCYJTvAgvHm16vUPyJ2nNfG9kzigqsq3HZA3tlDnvZpmVA
X1CXBQ6quDe2As4vTScMNc12ZO5TYLBKxm3im6oo4yE0i+kAHptvxyeDEUHqPwmwRywEky9KQ9qh
h4S77hBg3mXV4N5VDE1VR+/Y9OA0D++VWGnEHieMxDINsugEZjjfRxMBCxeYx6pyJn1lhJ6PuEv/
FBAN9yybFP4UK/a5BaHow1e7K0VQ3FlLz2xnbCMmm1VTAHr31cYIAHPDkEVe2tavuHwRRE/MF/4/
NhidJQrv+c0Vs5OyeHUgI9+IfGaPoiIvvapQCFuP8yjZEVeNf2nLH7KCtau6JmGarBynnm4oTHkL
Q2sHsizGdHu0qZa91VPXBP/KENnBbsG8WkAk55ayj5OlamHg3iqiPg2eU52ESP8cpUgtoNCNDCOi
14CU5ZjHIXci/lep2m1SnoTn2sLPWFGtcptpng+rkoK/gbcXrUP8Pp/OVm3zAMjie1spCZc/t0VW
sA4euCh0Y2wChaS2nLtsa92CQGODbGns6myTGp8kHVFdUH/bSc3zVVGNF4Ec0E1F2WBp+GFwD3nX
W0JzKdnCHtX8YLq5gIlOXHRNr63QFTR5TPvm0Sv1bNvG5kcXdsk57H4SBK8vqRjLjef6qMVEOBA1
PqKb8ghNZWRy5OFn0TqXoRpGQqfYjwy2amM04aBXraQfPqooXy3sLRaWqbRv3O+1ZRv7wXPl1ji1
xbV/tVX+FFGCaE+UHG2BG7EuLB4tc1UWPaIesCC9YigWsksfiFvn/UrpU/1mNE+RFGdS7RR7Hr7g
h3aTSjhuDyuM9MUEqYRdrz6H+jBwkwJLsqhCjWVBaIuNFqjGQ8CpbgX2q4OOvtAs4STH9fhaoRdt
n5ICHYEyDtKVcDTz0Ebw9T3AXC9aaDdPbKcX6pAVLyg/roFJKvd5oe6LRns3Uq861VnkP6pWmWXL
eOzjDQIueKzk3aCssWtVtikw3afGLH5AnQAjlvf9gWstWvRkqu5WkYCX89Jpa3k+gKtaeQvxtnrq
x2xpirp5Ccaxfiky91YiJnwpA6V+8YzeWnbjKLjDUnVdzd+SoohXfutfrKLsz105+pcce3n0OeP3
IIvrfaSGJcSNIHm3E2KTxCGjnexN4FGDkSdVJnt9BeOqPFGeVddUn3h+7GTz4HT5KQ0LkE1sNAFI
TiHiDWQwLaNJV/Ah7FcrTRDw1tEOh1Flv2YNsW+AZurKnavWqGrbsuDxriSO9ZrBUgISqqVrea7u
dcEWhW+xfpwrQA7ztDdQ+GUwK7xmU0x+gE4aUyXd/7B2Xkty60qU/SJG0JvX8ra93HlhSLo69N7z
62cBJTX79EjXxIweEEBmAix1V5MEcufeYwRpO/VfcqgjUrmFmV/dyeB8AJNuQjt686pBknN0E5b7
29xx9DcQ/qh7GWxQTLGpQ9e/eVO76TYOZfYHGaxGA6CnXqRh5XXnUFmbbZvswY0eLMfr7/tgcnZZ
NJcXNzkXnNC9oPbVa+rwIippXrJ6/Eh+zrsWMAscYHiAXd8Yh/uuTY+UtHtnx1BgY5G2VvtazVRm
3Uy9MSR3JkgFXy31COrS3DyTHTm5A/raMj6vo3TD/jlCsB11EycfeMWLyBOrcYpAHbmLTBu/56XV
fy3LUEcY3bDuqUuPDxG8US3psIfOSj50KlJhtpfrJ87U+3XsjcGnmqPjnQHPwU56tQbZj7ZKURcR
3sIE0tcU/UMQucbH7mtTZcFBDwtIyweO7eLMrjeNUtV70Mw8t9xgnk4eMhXWNracX91UdE0tq/T1
m4A3XTPTyl0iqr0C6wlx2+CjzX+PouVpo0AD9NHg2/bopwgRiZFiDeZ9HExPchTPeXFXgc6TIzBW
1sVAoWcVSd7zGpIndxzhOxerItBp7AS71ia2FeN+8tWfjakcHYWCwMXMC395Sn3AlCJosacmnIvh
FNnrd44iiNVV5WfTfgmWIZxHsNex4Zp/vZzfs2G0ak37gDDBjvru6Ys72/5mbr3hMmm5elV1jrs6
HeBgzB45nCCbiISikGwqISske6lhCR4MhGFnB0UhadNee2khksw98rTvHDJYemHtRfRDrCynofkb
wKMAkcV2BkR9W7XhbBnYE0mpbgWSeZNMc34qmuhnQ21gfuLkOz/J3uJY4hbHu7j/ImRZHrgZhPdy
/WWeHC4xy5X+i5B3Sy1z//gp/3i15RMsIe+WbwLl18f/45WWZZaQd8ssIf/bz+OPy/z7K8lp8ueh
9RP6jmH0JE3Lx1iGf7zEH0MWx7sf+f++1PLfeLfU7z7pu5DfXe2d7f/jJ/3jUv/+k7pBWPN2aBSI
9k682kXiz1A2/2b8xpU0IbNycoS3WbdxZybF2/Ftwptpv72CNMqlbqv8p/jlqsunVgdUaLaL5+1K
/2m9/3R9NjNsvQcz5u18ueJt1fc/h7fW/9fr3q749n8ir95O84NVDf1u+d8un+qdbRm+/6B/nCId
bz76soT0pOJX/s4mHf+F7b8I+d+Xcr26A3JpfJ0UKzp3Si8YEgGbndPXRnqSaapOuvEgzdIie42c
sMTafh2fpbsmgXT0UmTZjCF4KozOXAeNRW1VaymPRZRCoNaOL+yCIbIVo7SkkrAH3yL8cs4cmfaJ
7Pvf0i/tPjxRu7mGEUvaZNOMsGXYJiCwFrL9C3TR95B6pPeVq6THwfUQfB6o83Xt5NbAUJleyxwG
UhFlJAlKctIbOQpwtkC93GzSrSfmjx4AFSdnHdQycqkyHKlzLnV1ewv0YZXcNFbkwpNsUV9SzEjs
sLMHh4mY6i5M0HJ14buxqJ8fqnuTQwPy9jHVPWI4RU51X2lpda9pnbEPzAroupzdG8108CuQDW9m
O6MHMDnvvkAuyIpyYmOXyBJZ7eOyllw6HIyGQ83gfFsvyqruEucptLy/LinD8nEYrzovFrcwc2aL
5ugHT61HipjRCwqEgP1NrB56ZErU3wjXdyr1V/M07C1+b2dAucElbISWvRS8l0Y5fXFX4EQ8xTNP
2dCBqnDLiqLTHKaPwjmWlRPeBp4WeaBhhL0EjgvBFYdXtxnSuExTnDlZk/Rot2/m3CKbqd4OaZaf
30+ctSk8drHy+G4tObQK+8pJt3XUGgut+hShtVkdgruoy4I72QPsFaDbWgd7H8gseW28i0PGDd6c
XGcqS0XoMvO2kNE/uW6Scm4amSfZzBydnVBGNk+yh2DadMyUbCWd2WuYHPqmGeQUnDCjoDgasVll
1Xsq8DLUxkKIx7pKv+sVRbuT1h4xuS2YWmMtHTevCJe9YVY58taDi4xdIsg42TulhNIDvMbP2MWb
aOEzIkM6B7b/cBpzYR5M3f262G3whDp8WnlBlsdX99KzXMxDwxBU3QCFifjUr5/rNswp1aPU0N3K
D2E5gc5PpM5g2HL9k2ysokCx/tYu1iGxsRbUhHBaKGIzkC0IX08o383poLxZwKxKDgzSIVVuC94m
vVmwHuF6VWBo2Ogwo59N0cRx2Z3lUPaW5p2NOj1oY9mIrRfH/7TAMu12DX30dgXUdjkbn3q8ZGwR
UUDWs4dQDfOH2MrZXcUISkgH520JGtSI1BZwpMNL654oBZjzlRyDPf1pdKzwBaEFdSftoMe80zJj
ia2lsKVcRs5dYt4Ny2CkGsNrj7OafFG6nExGacHkZsbJcwRA7eg6HBqofMM+Vb1xkBEUcHnsub3w
wREw9ryguq600xpIlQOFv4CT9AJO0k2Aesq5tEk9iq40tsIje0uMnNKMO2dEvmkJlebfDSMJUVlW
StX5zu/b6XH2rAezzYaXig33qTT1ejvVaf41MC1SSgCsODqbIHkTKSg18T9XFsDVpIJ+LW5bf6W0
01GCjSUKWTZt4/pry/Ky7WKTsOWcqrptBn5rLR03eLLv+fHecPnqvwE9B22fHGFe/HYL7KjibiIY
cxG48k9e5Xkndq5mvpJd2cDFbgEhaNC0v1lrSr3HSrd2xhIJ2amPDKeIIW+ETKxo5HS3aiMAlhwL
lHYzwhiaQ6iuzkGLbE7U3NUlvM+yJ5tyyqi2zU1QHX7z05G89tIAkANMzuZeBquGgRx0EsKJ2jrN
/ZinH2PfcyAfToGcKilqWK+2mFTWvXSEovcnezbmH9PXNZL+hWPL8tJ6ZXKF+z+5drWzaTyOPiH1
+mmSzrkaZvAkjVYeIaG9qLM7DSsZ0wwgqMl7ogyfewn1gWKtrG+baC+7aWf9cCO92L+xyUvFf5fw
gl9kX+HIdByNDKI70ztlohltDUbKZSx76ASjS2I3h/d2pfdOv7ONVuifFESf0HQXMbdVpVWO5RzZ
9BOlJ2vpqapJPZBV7i1bezDNsPzYct4cqgDZ7TQ0P3Dq0dpd+TEIchUF9QFcv1p81JCQv7cG+1nO
iEs3vdYlL42lyWmt3XGjMSm5Pod56J9lLxvKv6bAtXdyNEyVfw4aIMk83H+FxK+9xTYAM0UNx0d9
QngXx22yXEeu+O5yLdU6m7zNBCf+P+YtwT/nRioqFE60U8Oo2FezGTwqag0LfeWlnzm9+2KNpvY3
4tqeZZL6dYP4OXWS9ovXJ6R04j58CmOXe6YVK2e7tdPzu3U6SL/O4VDDd8OX+KKpjXMclJLzJ2gH
Vi3iOZcIeYnp2sEKuOtjoJdgEez6U5wo3jaFrWvlcFBOwjRLtvCOdZdONCTr3jaLTYZoqrZNalc5
LnY5YRnKMGnLS8M+zImHVts/lrTK+e0VlvlGTDqizbIH37IohEoRd3BgJd/LYaqW2Z2XpXcAbJNy
3eWoWQQhaluh0VIwNaLApRnRuIJUayBx/o+mQK8XvVcLbu+VdMWDBo+17JZBhgpsxbHaG6NfFfbW
GGJQbl7T7SIt0UTJQfgsm86EQAKt+0c5CioIcJaIQYQNRETO/CuCtybwjxry3lqVNxvSjsG1liRJ
VZvy2u4X41Yaoc4Mr5MkREpFkDT+OWaZs8Q0gnZJOuLYCA4qWD0YhErjA1whia+VH/oGJbpfg1+e
SqmUXU51FMUw4r5nBMU2hsphLW+Dy12xmGDGDYVjsd3uo8JhTj4H6eK2KptlqcWxTFuWWoILBJs4
r81y7uvt/Eyt/7hyybif5gS9GD1zAnKtlBSljt9V6waukrDTn0bhhBjDXXcayGwZOyq2dY4aoXdb
GH1FWiU6u7Ue3UtvVPIbyTNozOXQITN/ZwajEBJSn+tp21Mf04CkA7Ig5M7dwtj4nR0ec4QuLpkD
Cxd7ojLZyC7E4lOzcguQnZSh1rt2ysdmVRnqz9Cbf5kqe0MkOBgm9ipyyCk71UwjILxEKZ5cqo3v
/NbQXiaSnmsjccwjqCntJawdF7b7wEdxuoQqTDWHtS2yrxaSr0fLqL5Xs+qyXRU2MI0BILCuPs4i
DysbM9DMY9S23+WoEzlbGRtRuvPbWLHmMl325LpaodRHWLrS85gMFfXrvE9p/BzuzRrAjLT1GtWa
red7+7kqlLuSOt3t1PaozY1BuR6bTDvNskkbAE6FkBNcScMbl/AXcH2cgqz/2ZMhb6KNJPqcF2p9
AL1Tn3QVYslXtUEpOSiHRVScSYuEZ2lqpSphk5E6s9VcUPD/0ieUwbVN5Zwy6kCPkSx8M2PUyrNl
O8H5toD0LKvMOXTXm9ePMfUNifI5SNdWVP4glVo+k4GqnhUl/Ytcf38xxUhTrfEAZBIpKxFRVnr1
XETdBurz+UHGa9WMEPFIiZR0KpbdPOotR/diupzk+6kG4Ait79sF3DS7ZrlFbb9RluuBo5KVnXjF
WQaDIpiP+kSlkLw+ChHqcXJJS0Jc7fTGp66pjaujAI+VQyeAVHluqcqRw8pzmpVqJs41DxT10885
fa8ZVyWDZ9yvPOPTMoeX2PhB11H7C+G0jJz0WwYG574QDSlM7T7UM2s7CvXSxSYdmVmgk5Cg8iOH
spEhoRk9j6ATT4tJ9qgZHW0OZ5Z1yB26Jz+H8vf1crdInVpzf/TAuoqPIJvRMWFQz8P94Cvt2WLv
WcI2oLdnfawP9hBMB1drW+hpMaW6bVC1IseyK623OXK63ZBEBIpbNdtwBv/ctcVvJhQqNZ9JpBy0
ji2EbNI+8EFdiXGjKvrNSLnLT/cS+M42ixmd3Xk/J0u3aaT6XgOX/35pK/XcDG3PfyxbUvpyMCb4
G+EFSTcJijOftc4beNKaiHTaQfFZcz9Aiux8hNqsvjYxkoHOmOafc38qt25AeTlbbIiea3XlFKq2
8QQyHyno/GwJ5KbsSdsMEB1YsfDIpnjtySE0abg9K4WWZxAP3mI4qrwzX+Cl7h60MOsfdM3yN8OA
4s1is9UquDalv5emgaJLWGYFpasxueNRGmUTQwyxtwF0CJ7r7mFp7Oe49YsH0JkOW0WLIs6iqT0A
91ywim31mlmg2Sgx3cTQax5KstUfu4afUBNbSA4LJWbqf6mu9rv2bIrh0IJgpULYv0iv7YZfh8mb
7uRUELD3Wa1XD9LnmuW+M+30SfoipV2BwElfNE/zPgzID8Pw4tnKSwRT3gOAzeZc+CBSxSiD2uDW
67wUEQKtb47SMVpB/eDVbneASYv3ERG8OLpQOaqa2SF4QZiMBccW7LoAYMoSK1dHRK5KwvA2++YL
a+AYiqFtlSDwd94QwkOQBsW9bFQLaai5RUBXDhE0/uloygZqGlUNdktwLrxITgybMCmhnntdJRm1
4j4IdW87dCUCQa8OOcMaOLWLFQcyJlPZ2TBtH7mOfcw1VGMEOaXqJRXisvRKSWu5jBc3woUQXsrx
1LbVoTEpXg6TeV+Q/4flKegffEPn+yZ6RnKN0QC8J6f80xL7xSBOffgFyQDh6Mu2poIBMCmnxVtf
SanTjz14AiGgPQ5e6zxMoqEqFxXgmtOxVIuchzCznAdL8519OybOarGZmqJdqHA6S5OcKmOhsVm1
uR6CUWQ16dSCILpdZrEtl/F6Ko57uGnOXuj0RwqzKU5Py/mTzSv3JjM7ziPF0IWNirJ983HsleY5
MZ19oOozWJM+OKcgTNeRHJpOsk27oDlIb1SNX2NfpOpB53yo+PbKKLhVIL5nQ4hoBUtXjZbvoOWI
9nI4xxUoSi30rnKo1SA+lfxTboTdHU+q9DYJfRaYh2Fq2Mqo0rCUVV2D55fD3IGwU0dw26z42tpl
gdICdEDHpnTyPTdd45lkA3dyiAT+FdnQb0OI/w2OwHHtIPV9/y7WhCcALRZi8xSVd14fNxTveptW
nY1zLxrZk02EFNXZqUK/ggMdjwLcatUbSQvhJsOkbp4Mr40/DUnrxS9l3rWfSrX7oXXRznWq6rEc
VP2FsnTgkXXDm2IUGi8jaI9NYA3+Xnojk/0+qiUGAAyCJ5S/z4kPTCoRwTVniA+UgJ+kU86Pq++p
y25IWsIy/hLUCgzXIlopIfafIZZXLUvdpPypPcmG4ivVCp8Gqy+fKOacOUtSIbuc/SRduynb1dw0
IUZ9jW/7Ym+ElnWnO/oPP0OQbBy09H4ouFPyOgk7PmjE+0400jHmuX0MxuxDa1e/TGJCnrvltbbj
9S2+s4NTHM7XTlKUCvJ52Vua9je2KbP+U9wyLY75/hdKO27MNEjASvsw7kwmFcOi5lRvQh3GIBrZ
60vyJCs5fucGCxodwsi/SPttBTnlXdxiexNTwtWx4+/hh6ZWOi8ZXPjNlZYpsvf+0+QmZ0Mjr3Uw
Y/I5/3i9ZW0ZZ4SKta24q8DUjUbAenBhleZbm5Q7S3BLyzHUJhHgYQCNi20YDTSM3ozFxE4a5Zyl
qV0nPpXloDwCHLSe+yb/rhTWcJEjjlz1HXsza9PzvXlGOOQQJcV4yTtXQyWHSo3JjnX0TXP9Xtpk
0+cWJJeuXmzlsFRmsLtVPx85s+X739XhR9DQERVqWodWYJHvTG/qrknSeNSpRMFJEcyvLMrBNQCh
cK4DMOhBeC97ls7TptA62JH/6UBljNNj3/ok7facxdBQiBAt/bsZSCTJNbLCDSGHGHVuc4qNgiy1
obeFZWw9kTDwv6cIk5yzNi3Ozhg/RqaV7eNXk7RXdh2Wq/fdkYp2rPygb7Ol/03Q62rS9uclS9/7
tXpbBntATu5WG7z82qRRD9EClQYlNSaryO7DHzkwT4qI/uY389mAG+vTrBXtxtfc9L4oYBKE3E8/
THal3du8o23svivXlO57JB/a+RKawLN3dUgpkdM44+aNUXZlYwQA1PvW8IFrgdkG263Pl8U9QXHf
rTqfHxO6yV8XRwQ9LBpraF6qWfHE05bbMXSkckSlhHluivmLHMlmKE3xpRnqrd5MxZO0qRFEMPXs
8seNyUc0m1RttJU+U5igP9H3s2J068WWZa27mnrA6stCY/LN19Auv61KOdiJMrl4JdeQttyDW9ZP
x3gnbbwcRetKj9oDPCP3RTkh8YHM0lPv2eMV3sxrLEaUyVdPEyz8O0jT5o0cyoYz/B8A5WNOJwlL
G8u798l4y0nS1FJtvYfZoF/XEENTJzxOIMl8pBnHUr9PQceb5RzdtWIk7Xpom2feHU5y5KqzCUpR
n6q9g+TWShpvTaPq976OVJjRwTQnbeGgGnfmFK+arI63tqdUd1FpkZ2FmveQOppxx//bBfDsaB96
mwSK2pvhv6ZSW2eQoVDM3Zun3IyKr2FF4aoLKxVkR4qyTebKuZgwlJy8RjX3DociDz31kBsoWNRP
VhF9I8NV/+3EexQ1gh33mXrvUD330Hm6vS6qAJvddd6q4N380rXeSXptJYHxPp34iqM1ah9UsJDH
FImbjaHX9oWy+R9QKoQUUGhIegvT0iw2G472Q6F21JsTIe3KOJU9XNa/plG7+f+y3O+uKm3iE7Lv
0rcBSPlapC9b0XQi8yobio02MYDfy2KSEYE+abtOV/mFilhpk/PlkELQJ/Du1lGOlnWpksnhAtkX
lEudOmDlQmY5e6n6lGJR5y+o7L37hgzb1OTVodDV6C4fWqp/LcN+5DQI5SnPh1wJHdIVshjWX6PV
PQ8J32BlbNbWQI6TXf75xq/6hmpVdicv07d1ZVIqI5hVdcOikT3RyJBZsLN24tQ6mrO/Z72c7rmj
QXM9hv03ilVOFWWVnwLIjfbUl/eHKvJjZGzUbxbfsUPuOtDvFE7xcaQAae+587SVw2Zs+y1CTfle
Dv15iDeqZcRHOfR0QX6F0MV54lb5MYDJinIjqLcqVVWu6D+Da86hX6tUV/8wavnPYS3OW+XQSzwf
KrL+p1cOs4fS3E6B+qOfZw/mV1tFdSg1wfq2eQI6emAHY2solvCf2WRKr17lSDZZmAkiC/1HPBh5
th2do25z0M+xgUE5jGrceuJlncKYaiAJRKGZdJhIOdy8/KmZlCiJ6LS29G2pD3DPvrq9yjLKjVzx
tiyVtasp95Vti1TMuk/74mQlGTqByMVuZvDn31QLEgbd+0uZB2s7a2F06mo3fzYS4xsintm+DAJw
Ol1QXGXj+mN7Gdx7OZiaquo2i9NQAm1t1UgsjV01HCA0/OjnFcWEXq2vPN1R7loh50E2ILjPU9iW
LM14Yy+rPDBXgwv5ZNR2nBsQJmfBQNsf5x6lS9IX8ZdOh6PSttyv7RDwoEtKeOJ76jK6oe3hjCi8
r9AEfdXKvn42jSk58aqkbaF4Hr4mvB6nhvfV5KSOTG2pgoXVtSdzdn/IeewDeHxTdvI4UvFIPqIz
ee5G1o2STB2fTc3W/qKiFO1OICJHuXWUTcZWKHRKHlNiNymbqKLsU20rBMJzx4VpuJyda+nZG7kJ
dWMh15YHa81v1fsmidX7ovG/1FGgHeVINtIZJ/5qoDbuutgNXTcvXWnMFVKVauN9tGdjvtp+NK16
FVHBGZK5raeP7l4OM8X6gKrzGjVWNDEEbY2pxSE/NT28yF4yh1mzkt0gcJNmtbhUt2XTUmsgw5ny
JvBnF9m/ldnaHmyO83iJRRNwCpNvamP47BR2t5cO1Ld8pE+i4pNt5lQclnXY8LseQA/Jbihod2Ih
aiEeOJdbI5h8buNbUEfKTUPrC0IsgZmWqOgGPjeN7WfooDEKL7XCUTF6rrN+aIV2TwNcnqd6bBza
TNc/qL3/0wv1XXyaBpTheE9wV9TSBd9mJ9nXsWn+DcP+sYk7DvkgaWD76B/txike5EF+qlfzSg3y
8CyHgRaG20qFmsxNnA/NOKOPlMx/2b5b7tJ25PDRc+rPwl5U+vQXJbPQsvIVJr2zrkBInQp1jD6b
bgKZsde8dBMskFnU/5BmNxvCfWmMKys72OzRTjB3w9QseuY/h5MyDkK+EPetewsPgVuZFQ/OZc67
dW7RGvIC+WpZM/CcR4c6iH2dO8NFCYoBwXukrKxBu+/QMjcR88UmvYk6DhfZFHX+ooyBs0+a2Pav
0gY1CBgavaxXcgYgk4jjabFqlc/JQSP/UyL+itY3NUllOuyS12IufoHOvJJeK4q/FI3aHeZW06lq
EDOisCUTVNoRVXqvgbIKDEof+2K1X9nGJgnUlj0vNCUvIXVLEmOv1Im9K+Ezg+1a19RNELR/lyVH
+UpaoRNI3QuVFb/E3vm/IvveDT8dUgD+ZhMMGe8cbu5Q/LosI6OlSvxNOP6f6/9umcV2k49/nZFb
MKvwt8unicSniYQ8tIxePqsV6k+BmRsrTWmqDWcMxQMKY/mDI3rgCyhgsu+lRTZziIpcPdjOm1Av
bSf2Q4fblNcVxmrKuI353VbOlEubrtrfTZxlSZOZ9SGKF5bJMXIUxrs5tgJvpfFcvZbusNXkUM7L
yrQgnamaOzWgbJwyv767RCBCl08mr069r8MNf+73i8Nru/7ccOh4+ximKkTAlA1Czs5jxrFT53FQ
qluV+5g2nnkF93KSPlWYisGBqMOYeDsSQ+loy27Y1prnbfSY9/A1Ozh/1eAXatDOLYZf6r0Nec9F
rsJdoXtEzWbxg/1rj7C6XB03ObhRZ921VpHyfM1IgWqNCkQHZoO7eDatO9lzg9o4Bm37fIuTU4Ih
/Vfu5/Mh45/BwTczHP4kDm1jRCtbrCrjlqUELnRyyuJ0u6QGV0ZEVdZmENnGoe8CSvDK8iCHaJ0j
BGxRiiSHbgbVR909IxjgntGXcG7Nu6F0SFvvxdGunMIY5kGwf0Y8pCv0bepHNObqxygm52WWOhVf
w1TzY6ahzuStTQbzFGw36QBbhxzKODm3jXn3MDlgvs19t17ThO2+bKjF1lA9P5tF/7PxOuc88NJA
CTxMSxRT/XIIyfIKIQToOK24Keod3OVwTkAzWGlVsJErvOnKZWW09PgwiPCHhjTSrCIehfgmkphl
hiZ8G3sXSqY5ZBss1NLLIVM3tzFVqO7lFjV5AQwWdvjtjceSkwoxH9Zztt/UCfIanvK+Yta+cp6p
KuT9isZKSgUZZrJ+EPro2ikZy+gSUecK+7xxirN0F3DGeYgdyqrmsrJO5GztQ2AOT4oxUGUNK/LK
mPt2xwZq+ivhFIH60+mzHsCJwDek3dVpf7Pndj3f7EOmv7HL+Bk4yS3eTDvliqoilCwj9ElDVd3V
Ql03Tdget+UUnWahvTs4SAtoCOjtGiG2a7BxOfAXFW6kN4Ca9eLbCQ8oMbfKJ/tBVaJDJ2KRPnBP
buB/hMJ0fmzs3lg1Naw9cMEh42AZXw2tQx4j6CPozE1KXPVGX6Wxl9z1UZk+o7h0X8Em/gWYVb6z
g0aBYM0rv3hUMnN+VFLsh0Y7CX9UE7MrJZr1FepqBIQqRIAGt76ZAjuEoIhMfn3VaoWztAx4tgyW
MdIhh7IpHerY/QBFniAUnC9LoOwpgtK5GL4vy0uzXGSxDWH0V+d8Scdi3tVGE2i7arYpWlTYrm0Q
Iq3W3EcbXqOEy4qT6jJ2BnfxzIvTHQdI2er/mgWWKj4ZnrG5LSLXuwWZSf9JU4z6EBtxdLc0dgGK
epjWiwV6pOgOHku0EubIeuFIMjhK2xIie03pzmtf05TN4tAml2mcmgZ7q8+oOxQXuxllt6hBdsDe
tDFS8+2nMByO4rqy++rWyXAK/Kk/earzs5E2OZSOZfgmJK6UdPVm/LqMMvvm2kdWay29y+Q/ruWI
CyttGR7QbD5C7THvo9EJV7Wg0Gph9ocKwC03peIZ5zz0oN6SVFsJpFHXhPzOerIiDnv9elJRuWSO
WvBLmWb9LEOgH4hgVkKAKQhK6zCmjsPbY618GQbtSOUcbNxqOJL8Etzlwl7N1Q8jgakjikP9rmzN
UxN2u0HpT3FjFd/CzG14ShrKhyg2q83YKMODrVrR3oFb4+wiPbHu0qlE2k6H/L5tv2aNE38wSsV5
KCgkzqF7++CTj3kpgpN0yQbqByDNaoNuING8Vzw2jblCc/d7hVbwS4K4LcoVylqOLMSMXpyRPzI3
6TYT79obx1jZSpQ8B2HXPydjFm/czG/3aWb3z2pRxFfugB+lUzZj4P/l8rZ4kSPoOJx9Y1K7Gasc
C61ZzBWLeU74c7G5Sbs9B8HXqWtJ+M0F7zCCxKeHIRvMiRjCfLJ1Wn1fpbABRZEy8BD+pcQjhXG0
tIHY2QJfujiqpvyKzIsDxTKnAEoWkmUakweJtAJleF+1WfIgQVjC14iR9AVxfN+oqbqaWt46HKst
SRcm6gqsfvnkFGbxxLs0xRL5nO/lUDqMgjrhOHbupKmx+vqit87LLV5MChQhlxqw6UmnPk7Xg9l+
i72gO8sQMhnufTvb62WCprZrlZvkpdHMVeLwEpyUUW9BFZz6Ry9T7uM6UNgsAfy8Q7Ksv8uGhvy/
mlK04kPluTccahbQKKr3vq8Z/BD9Zl1ZISky8TBN9QRu4xjZHzGSjXQWImIJ+/e2qUeFb2wo7k2U
bWG7sBOyp3ahG9lOceaexzGs7tEoqdaotGbf/3NExhrjP9fotApNEqMIDlWSts/NpHz2+YyXQozq
vAsP8zBqa0Uxm2ejGNvnJP2sm2nyJC0WGiMoGVrDTvqiyXPuzBGepKBpH9NYB9ZcmXfsTVHmzvr+
28AjO7SU+HPreMau8YzoWCSqfddxM7AH1z/XPOZqynXpjrOnbN0SACSq7y50mDNiS3Orf5igXroN
9d7WP3S977wZLl4Z/Lu5OWd/Bzhvs1lvL7LxVJgPeOgWUDn+ssme2sF4wVGwTxYkFwDPKUNWV4VZ
cnMzdgJNGnfOIbON+TSXsGNLUvYOBSSeSc5Lr83KYeo7oPq5Hn1RK2MN6Wf4DeAkcLDI/aA7MRKJ
JRicpIfY1YjurEHR7xIYZChu4s/kkgXl9ua049Y52oH6KaSkgVSP/7FouEV49tztewRsNoU3Gy9V
aDZn0h/9Sg51yMEfoiZBpKdWurVhfNL0snuWvhqChUSpwjs50sqpXLt3c8St/AEOHPc8JUqyBgCA
vMhkT9e+mo01ckvhN8dwdrwpWZ/6toRVRIchy56U8GMpBMFEgJyZCGGSeoTRSc7k1Tr6NlfWLp8c
69MwDOW+T7ZhAPX3DGK4/ldUoXM4tZry0e6Hb7VVJ/dypOofm65VPwCp6x5Jrl3TtED5u/PJZOpp
sJZDPR+yPVBgewtO73NGffyxqu18BmWvzIcS1LWecjSkisYKRzinXntjBlMGm4FhJx2y0crUvsU5
EH6cIQ1bL/PThiQK8kddAwOEH+6cHBWt0e3YGddTcud1qs4dM9WeYGoe1knZuPzQ52DVOLUJHZcx
rks3KM52V1XurZv5ZXHWXIsjaKeEkVH53hmwc3PgViA1NAIDn3hKFcaALE7XDs+6LzTDMzP+nvr+
mqPH7u8s7h9MyKi+zBN/MKZRlQ+tl5SHfrA5I9Qy/c6IK3UTaiTs4ez+KidN7rGEheiHYw3ZKlTz
+kPeI7ReO36/qgMUwMkP9jCK8jfXTGZ9aBO7e+FMQmiNgW2X3roIA5I85nfpdIrAe+YHI12yQe78
I/rd3lWODLtx14Y7gDgTS0Nd/Nu1pLNSZvefa0UInpiG5l1NMVmuFesvQZqZG3ns1ltdirpR1P48
r3sz7kfFXWcdjEONeLdudbg/ZvhgDnBFWC+pFju7qs+TbSvetfu4hvpW4Q7ci6E6GvMdp9bkfRkp
Wqk/j8mjnCgXc6zyiILHwDMPPwJBFdVamXeWa6nG+PsrBR/KIOLRYwT+rQn01gI6GibRruubbiU9
Xl/9dMvhLUbNGu0IzuO4TI5LdhYB/EErbTK4jdZg3M66jbYZMFZygSn3V2HyBe25GmpThCwT3Vt0
9n8IO68muXGsTf+VL+Z6GUuCfmNnL9JnVrqyqqobhlzTe89fvw+R3SpJ09FzQxEHALOUhgTOeU0I
uFbRosOERJ7qaG+mGgAzblpv0/v5+K5PaE/9FW5LlHZlWLX/NvzLaHmRbM7p/TJahoMo+ubmaBsP
qtPt2DmZ2xg1+idj9L92VjV+RSTkQUGA6MUQkQm5ylRhblZsf9ppWsgRyCxu+s6FzekFBYD29pMe
acNSpwJ/YjWJ8qqqNPlJtltw4/2sC+X2X1laY9uVG39kfnHGV8Z560WF21FJVtsmn7qt0Nk52HWr
HLvOFesp7+snhM17dOXq4Wte6fONx/iDxNAW1eFFm7nTUwewBX0SFYzX/K6ZFXCPv4njoXZqjEJ9
8h20YHvT/HN8iFHUx/iP+Dy+m8d7NuPl9eUb+uv4j9f1uc5v4+Xf8+v4v7m+/Pur+e+3x3w9UEB5
0l3ze6C3/dcWFegpTvCHcRYw6UIE/81sR8pAfMU//dsQGfYBkduOBadp7lAPijae443v6LUhxVYp
n2yB5nE5xzEvHt9R5FkaP+IZRLtbfB4/OUa3I3vSLFIMV+5qI66qRZIq1l3Z6zYGHp1YyR55kB0f
TXlW1TpTfuvOo/bQBsOw+4iPWm+SKQvUR2yd0WVKY/FWdPWzQ1X1D/R2U8VGb6yd+t2AR81yQIZl
kxRuhbQfB/y0qqNsyjN5UHrK5b7R1Cih8EhSoGgVU3OSh7hwm1M4H2TTMwdzicRLs/qIVUZLHlu2
fWWKNrrhTws5T06RHWOBqiyczgp5f1t96yYdq7fKf84dMzx2va3d4mOExMmQWNhpqjiSsDcwzl2P
/EucpIfSbnFRT0Bzbd0M426025UjiV54czZU5Emf9e+y6XEI2d64Odste3zEHWR6dPAugFLaYb44
x6DdjBi7suAILWh+lrhCbhsfm8FFAhdYBsrHblUu/cGBUZCIs+y1wplnBUpsrenB9NgixDXvhllM
Nktd1d3XKBg/aegS/pHEVxslQ39hWeAjppkniKz+uk1Yt4gc2EGntu8Chlu/xXkuOCMBNW8x9R4r
X5S4hp1qByADNITd1LI4yNZAauQiz8pL3ZXD7VzhGbsyRcJ7NgAEgsMPayj1oZ6XMBNPVVYM+bbq
RpbMCOotKU4OJxPaVoYWFEo/evfFq/PlUIwGereFsvbVNDzEWj891GaE5CzCcrtBNd210wT1xhlw
jNUUf3hp4lnwscmCvYja4WV0Im3BBjDDh4HeqYx5omCAZ6ThgEtJyRPjxwETyD+b7I+ig+KW6NGj
BXSGBtU913a7ZC1C1STSuG3EPp44cxOePaJ3XbaKBp3/km7P6po5WGJS8GurqMVrocwe4nXsXii4
VXcG6BK8oZQOvmQQbLh4sygb2BGZ44h7eWBxf9FVDSlDH+2yWxzZAUMprjXI7fs8gZgSignZ7b+m
GGHZkzcMXj9CEyKdO1Unof1xGeqkGNvwZLxNrRGmXCZTm600DyPkCjDOKZ6E/gkp/tJXm0+5Kfyz
g5jnQobVWOCgYVivGqqW1PudDRbs4KZiEoorRcxwZTXbV3HlKqs2qtgj5ZmxmTotvTixn90OKVYn
GEMjgW0BRTnnICu3qo4Pm1m34yX1Owv2jWa/I9G8KQw//573zWteacOLYav9WhFRfcThrT/mTV6u
etE2T12ZeitK5OGu1sLphfwCMBq/gnzRa+NL4LTvClgTaIK0VN9kfZP2j0bWGE8q2Ck+3uklw5nn
GkzugxxUzl8ZOA/awg5RWhZZu1XUId6UBvp9cF+GZ71zjwrP3c+Wgw6mPgDOCUNcJ6Fkoks39M3n
coRCl9uJcz+gLHbXa+AARpDan0uSb7prF59Q3k92vu2H27oxm7e5ZCQH4NKLBu6YdYeqE+JRhOVL
S95165ML2FWz8GvjatrTjDjaxJUdHjD9hQSJmNUSsy/xZVD+KIUyfgNQyt0PvvhD4NrhTi9CfefU
nnrf+Gh7Izw2fQM/hICW8rXynQTcTS2uvo1tdd3ZWM4CdcjyOrpzZwVpefDGST2C/Uk34wyt+Ijd
zhxEpp2GL9Stx5wHBhpvsa0bBO0f1+G9sTBCxV6tLLLh4E82qcXfT2VbHoRhDAcVGsl/DlIbRaXs
7PfDwYxKrgKAMQAjhFSCCshMD7Xu7FeheV9UQ3eN3M+RoWOrnqRBdvRH70H22W5j3gdFp+6qDExq
D6UgWsZmYKy73NKoYc1tH5XZJbfmHNk3hrsGGo+Fs01LVP7GQmi7qaIkDZndZh2sUfGpJ/DfGFh2
7bWuQ2D/an+WLQRv22thOWSYs1isZUweZj0FvAq0M0YmXErGGk+8pprSHG4jzFeR+gcyFBNaoh3c
rRysBd4xM/6xFPY91fvokqguJjOBc5/qpX2fpWZzwFM7XMimbw/igpsiKbzOmT7XWn8YBEgXxY2n
XaMYxoZFh/oGABH5U2VfD8o9mafufrDL+OCYwl34nv+HUcTzkm/2sDYfrZK1SUPdbDGgoPws4ihZ
1V5Z8/oJRgCgBE92zYLFtqGsq2nl3LWBWlOxzbuLN9sVIBE7PrYtKMHRUNJX38e22bYRqrMs1AXg
ed8XXh1/wcXPX3SpgbFHj6Ra7NQCM4gIaIbdpU/IxeKF1Ub2fUvibz0OwA+hjWubpqxhYwA82FmZ
0O86Fr17v+NtdNT5HqFazc6Y+vgE/ZtbkTXEF6wWeSyyC7gfZzOT0i+mR+zNVNIjGLINtmOivTJo
r/gnxDAO+VHbCNk2gV1+M9RxX2SzCL9nwhhuJywO0mBcWJ1mP08W9rhhW7Gp9isY0iJeubVfvYJA
whlCzxEf1u3qtUgW7IX811G18iNSIslSjkpsON964mA7Mk9C8mXlJBmyqKLuzmbtVfymrQor1FJ5
cQIXUqRLdiIX3aPpK0t1PAbmuUuKEM+aITsILJS+6kX2zVTN6E3VgC+GkYOvrGZRd02SCaCshdRF
6ldnadcjEO23Lacs9IXa193FmWlkkkkrGbdgMTvk8LsHZ6bjylAf+6izJJ04uE5SPE5wFw+YTHeL
soq73QAmboM9knqJmzBEv0I7yxZIWYAp8wHlwmYbo0/ME9I3onWp92KhFKn1gByLWIyD5b13bXnB
BcLxFzxqrVnQllc9hVkMc6TMwk2m5zwpez1WAEcleLqKyIaY0dgn0lT6tPIhXLFObI+3Ztl5YtOY
CDI5lKX5GKJo48Saqh7UuMZnC5nRRSK88iQP6Vy8qXjnh1swznao1xhH2ammBuoj5MjWpYmZR+KA
CmkMPzonerqxFKTvR3Bg/Ixz4xp1rn4N8q48QzBE1fWvUD2fNShMesNo333Eh1gxllbdFRstjH10
ojHs3N0uxx0R7M5o3i4lL4zlaHusq/4PrZ7Q1h+C/Ht6rnun+a7EZrswnHJ8dKrJ5X9q9Ad2tu6q
b/IvrAAsXDQoIXdqFlAJg2Inmx8dtybFq9its9Nv8cFo1VWErvZKDvs45DkpDCO7yojhpIWzGkat
XQrDzdaDd1CF3z3IQ+Dw1nqiU/eyiVK5huIvSjxD3T0ofAsfkLnMtr7j4C4/z5Ix1DRhr2uRe5Dj
+gbiSzx5m9uEeVgugmxTT964krP6yugeqkp9wZI0P8rQ4OA129XRWU4Cu5fjNhLsCioUZ60nETdq
OFfqVU8yFll+7p7iTfFTf2NYun8graw9aBPyrnLEYNdfyG6pj7XqVPvKrPuN1+AVrObRvs4LU8fk
RXjnsoHv37rmEVUSJFzxEliZxixShTXhChnYak/e0nm1eLiEhW28BKEWHXswaMvCs5xXPai5FapV
xC47N19MD/uT1AmWTQ5iXtOceF+nunYEnxZuoyjqL3nTFGvURtUHsvXW0qjr6KUsQw19mRRdemt8
VzCE+Fp30b6IdZ1nmzNuQ2/y4JVwaANuzm42CnY3ZOMtD2H9ZHzzzMRZNpM73ZVxZz+HibUOiok4
+itbbUI31cz04S0TZKU7ZF09MhG4kOuUQObpYw4sLCiG4tIWU3XvBf1nOb1whLVKTWTZBdXrOExP
JJv1vesCNW+LoTvrtp2tA9x2n8xSM6GwZuHn2sI9Wm55qn4fdr31ByIHz6YV529hnpdLtdbEQzaM
/kZesWfrcbuijW7rWUl7zKcGK38qh8EE2q+Fn82gO4lYsIniihmoim8aFa/x6+w9o4vAebNCnc+j
t/SjngbGY9ADw+gT+63XgbIoqA/sDVSkH1U/YReJQMFUqBmGXtkNRednRnvHnaNdShQdqNZ2OWZf
PKcMMaDynGWlVWLnuzT7LkEsqe9xTSZfA4a6MbahgkW47B1idmgBkOyl7NVLSO021EK8/cw7xRXO
Cs1i/0sSrHn4a1/KVmsw7UrVoxnWyWVUjGymqg1PM8KsyMW+qq3xmb1+cfBFFKwlsOzXeDjHJRDt
13jBeuHv4nK8MhQVFcnU3KlJ5G9SVwuwoNej56DTlW0bo39ge1H83AulOFgC80vZm2uJwr5j5Ik0
97quwE19SE6TNhdxmvqLhHsYSpcc+h6Zgg/0h4xR76Qc/wP9oQxGcpAxCRCRHbVJXaAGHGrrCB27
OLSdnEmnjKxE4q10uLPXwsLypHhrcLx+qWYBfZKAKJzNQ5PvZrxpc1CNMlNgjK1xlmdiPkPQ/zIo
U3KQoY94nlnNtv8xS3ZQEP9zqteYP80SwfStmmpjJzQturRpbK9y6D4rs0BlXcbkwYfasBOFi6sV
JJ5LXXUtC1y4f/C8jGU3xR3/wx9TcAfbumXr3N3GyWt5HqTJZiau/BRUVM9a2RN4h9asQ2XVGXm1
qxC6XSRuHWC4Ob9CzCvIa8vr3GbPr2AUnb1KPY28k96699akwbTThuqbq38v8mj4YhaZvuRtSC+U
ls1DgEHYRmC3ewm02MQjrbbXSuqys9S67MVSO9g5pWh3w9zMzArp5dipDrIXMYcOKFPQH0c1zF7M
Nn13o946w+nOXoyIrTy/qkMT8LVRE161ntTiDQwf8kaBEZ0jxU0fYQ5dZNx08hyEBqThCUelN7sv
VqNrZS/Yvht3RR/+Od1LkRgLUVE/61byt9N9QC1v1pTfpiPCbtz5tiuWdqqDxtBDbxm7ZHtifWQv
4LTRp7p9dRE1em6qWrn6CYX01Ik+tXrgHEjxNHjaFPGngV3rRrVr0FJ8JgtXseqtGD0c5vQqOA8N
7uwD+tC7esQiSfHHbtUEhfkyhdYfRYI7RZncQ01miT2TMOBrLCIrPzu6MRyl0670451DfN+x4zD/
suj9EapKPAv7NPKAsFbtvkrKhwh1anULJ6D5qYl3TLvHKuqhbNX8HMQVDEPPTVe6YaCAOB/StH1P
kEvZj12JceDYROlFQ3F8Gdl2u5FNOU6dO9JRUESs9Ox2gWqoVq6egMLr9PFp8MgiRHr9igNhSYV8
NFegkeaEAoLbaHInp4GH2ovZJIvYjJtXQ7fUgzc4ylLO8n3RLlMTm2jZq76OyPu9kmgJj2mCkxoc
74bVe5SuxtorDnWoWivSmsGmS3iCozHQWfAY2YHZxu00R6i7BpB7BD9ElqSj+h8HdbrXZ5mcFWtv
Z9H0Fc93NMqWZB+jZ6eJQWbhlfo9rUHqeda3CBgCaWN7etQzbGiHwfDvDBM+G1IR4Vqx4dybVY5f
0US6mWo6+ojml567MKVBH2lLbBO2g1fYe7jb1rkO3XLljol4rYR5kS9khMEuhguJNRwP0kKdgBrk
XnSRZ1ZdflOUwKYQ+Eu8rBoXA3vcxVNSn7tBYcPZqWZ37Ky6P8qzNov+PLN7U7lTQ6DiDPgI/zYU
d/T+1tt2s66KVZCYjCmbxW2Q7lysrG5ls54P6FSK6FV2FjNcJA8XY+IkT7L4ZSvGZ5ZK2Ul24R+Q
rQT+FlvZyRIkuV2rDF3lkA6Uk4NY+FdM7MwVRk1Am0LY7DLmzWfk3deKKigX41J4i5eeqHcd1duF
HPExIQmRlnLtoQSl+ddFwpQ/xQkR+ZlfRsblrLhzjJUbY0cuO366Oi9oXMJILe7ZSrTPdeacwrED
CTK3HC19VtTQPcuWXeffvHTW5BjT7tnG0R2vyWI6mnOzAM+8KA2nBzrBTBXRmqXw3e7Q1lP3HHfB
uEzxydvLuWS8sZaMjGkn5w4qN+yxD4zt7W/QUBjxOlwT5FyHItem1dVkI3v72DOBPs7+eiUWnFVq
YaHY9cWLZ0W7SRX2u2Uo1ioB/AB5KCie4A9eb3FUOVYx+/mjOmTNg2OIzzIurxOONeqcbjNdrQzu
dddMzvvQGhp326a6BGHsni1hWqQhNDQEm3RY1QO2kqUT9FdYmP1Vmen5FY/JSXWBnP2Im8IMVhQu
TVZojJAdvqlhVpGhwDKH/EJVXIRdx0uGWcmdjKVGHC24Y5qrct9EgL81VvHr0hXjPqaw+dTn031T
9fgENeQCR7vuniwbMiIOAcd+bt1CAWomFZqzshXBV8PLPOnvZHP0omztJ8G48WIwiE7bWptMMnfU
wGsXxXyKefzGqLpgXsIQa2d2jwaut1g1UQAIZ8bhalO8Td3pkBW28tZwSzVTVuRsrXeIjPLtAhH5
1qTuDhO1/JmHRH2HQuzssEscjaCvI643qvZo9lkerMZrUJbaXcgy+06HJ+O0ZMgFN+2F2Q/VQ6Zk
7i4Yo2E7RMn4lIrhK6l/62tkcR9BL+FTXhjJxgF5cSCZHl6RwEVOxoqtr072YKlD+6URWPzanpWc
XQ1QQF2DelXs1LhDG6FeeKx7uM3RlAcv7o27OTED3H8O/nTqyqjelumG+jCaj3N/Y2rx0p23mizv
lxgSeEfy14az6m01XIWKYq/atLHPOHi37Hkifi1BUe46XbfB19DhmzWA0c4cIClys97JIBUt59Zt
BgFkE9fqFgNKXatWQ+9E1a3pAe9cczsbS2HhNTYpd+PhO+YuFTYN0fTgu2w4EVk5y5acQPVQXQ3z
VlVVijZlYdsuy6SurnKIxzNsP+WatdBRA34w54MvEN/ws9jdy6be+ck5UHcwnq9Q7knrVy8m6gv+
AuL8g8qf/Bb4cYxdUpg/qnBX1mqKxUCBKsve9qZgz27JPyduiB8SuZfHwC+VBT/85r0rkz+vKKiB
/HXFGt2srTtl6hqrULEztBhNi6ryXhFi/l5ZenUNYBJg9+i+yPCoq6RX0sndOvOowta3pgi1J3bb
E6bvwuSzJt6hj7sawHIfcKaqX7N0Jf8Nk2M/WDpbXuh0dl7AxU6Gn5u4WyoLilDWMh0njJZ6ozpG
CoTTzTifdrMVkDzUWmnjHcKYAgGUZiGDH2N0lHu3ZpGqyzAj7SidgTUx7rKGQlXEb3JhgtF8Hu1E
UAea4AH7ub/uq8Z5aaz5G5R/wljMPft9+MetBWhzV7PaWwVGm38ay7Th1uple99TwpXjed1GKcFd
CxenrrTjSeX13ZavbP6aIXrSzolbAwrMKi5i7D8Ror03fTteYG02fW5BkvIES5N7EccJ5VMftuIP
qUZ5JgUXb6qMtx422qxyvc3HuC7q02Vopfoyw5uvb7P+Os6HpHTIo/vF9zZFA0S2ZFz3Q1ik5cha
FP3l2zA3qcpLYb7KUR/hZmSBY4o83X10lAUJrMgGwCivJl+vVjsNvKuexZ+L3l8b3BrOST3gc9WO
4UMGlmcpLFCoYwWAoQ/y8l3TmhdML8PvmU41VLTcdV1tm7VawRbQ8A/CqTGVUszv+hjor245BmRw
0uFJ9PGwyorSuHZIwGxEHdWnVsAoEb0xEzr7bvWBl++CoV06hQtFj4IZFZY+qE+yu4YPijNM/71m
g7gtSQcjxZPH2MTl91Nr4aOjAePKlILceywwf8Nokk87bA4teLxXmHlyeESeZR93dbCs6j7fcZdC
drGOjFUw33DloWmiIri1Y7PKqoVewyT/1//87//3f78O/8f/nl9Jpfh59j9Zm17zMGvqf//Lcv71
P8UtvP/2738ZtsZqk/qwq6uusE3NUOn/+vkhBHT4739p/8thZdx7ONp+STRWN0PG/UkeTAdpRaHU
ez+vhpNi6ka/0nJtOGl5dK7drNl/jJVxtRDPfFHJ3Tsen4tZqhDPBvsJT5RkRwE5Wclmq5nirsJ8
h7ecXpAJ3kX3oqNs9bVnP0F7B29069VZWSJ5eZEduRigVpU5umYOQl1Gl6zbRi9efSd09s6UNCvZ
RGswW1ZOGh0Hoyhe2xWI6vQ11ikGJZOWLOUgNe66lUsqdG9k4XPmZOepGaqrZnjFzvXzbqHpOfRx
GcxKB7pa4B1li5Rqda00ZVxntRuvnDKtrrndff7nz0W+779/Lg4yn45jaMKxbfHr5zIWqKGQmm2+
NCjngKnL74ux6u57JX+WpvB6BqYom0xrIy3mo059kaPYTSRsptkR+Fr2vZg5M/JgdlqLp0/8HWhe
dc9HTjyK28OPUeacKfkRUn3LQJVXbZeFHw0vCboVk0e5QLbABkNGCV+CJmkfssmBzMsYX/Hqc2Qa
ZEWu//xmWPZ/fEltzRHC1R1NaI6uzl/in76kAtDj1LFV/DJVdbPRjDbdGKwN96Qxk+eozy+OEamf
MyelwNKaIfnsILoEbqIsZEfhGM9o63qP0I2jQ5e64zoeSmz2quYR81EsK6ckeOiaKNnfmsFcOpD1
A5WE7LZVIoxngqSFg/mjR9YYRvTc4x6rso+KgzwTim6fPubKWR8X/Wkw8+XryhEfcW8Azop0IN93
oBx3RTb6dzZM8/zWDnRsLHm3trLXmod8jEMgL7jNcOWMj+4kSjNriem8/1/uIkLMt4lfv66ubmu6
Kex58+zo1q+fUK1qNXrmkLs7JSw3faq6uAeh/+O4ECpJM7AvxRrtHHlVdywaF5J+lzevdi3COz3p
svvQjLJ7LcH9M+ldYy9jt0MH88MPCgxJ53EyhrhtSu6ia7ey2Y5Wdt8XwiGJmjSbUb645xUUdfOy
W0MJ8ZDBgKYcG3rWLIZKQZdZjzktQdSTInXqZWxrxdFNCngwP502CA7vosm7emoN2j3KeMf7xNzx
27SO01DG26HXw0seJWINbLS/j/hFrDBijJ/8jhQVu3TvRSl6KGbDpLwlQfBFUQGfK8I5ojc9PcHF
eqgMrdlNAKNIc7bxVZDrvMozuDLfuADKjD9CeYPIYdSkL4Y7Dc5tQlH6MDNTcKEf85sOWqFHGi5U
+DXms+DbZOVl/Jm0CsRkG5ElXy3tpWH2+PwKE9rvfBbbE1Lt8rSeQvcWlE2A5sah+cOMqf36S7Da
8ZwOTNZuEwBhlgc/3hnOqOwpbsYoWCu1vtScAAsASPRHJPC9Y6I03R35ZgjwtGTc8ivW0D+dAmpe
o8Y+HT7G5C6LtpVsW8L6Ehl+vfXyZh+qRfAcqG2xMsm9H/PJcM4u9eGlPie723Q2lEzMVx4x+Ybq
obHHkJv6qNdSr6ys8QbTl8j8wfOx6HOgcs5A/rFzybPWwI1kJ+Db6NJX8P1NbyqWRpWOi1GNsL+a
B+uNS5k1C9/BeDfHye3VM2jJPw9ZhgENe117yz51Eou6S9VzpAHLQ7Z9I8dZ2nd1bIKL3cTOacyw
Zh88K3h3e1gf8Wiy3ehq82oP6Li5uR6+V10O8chzEvAxhvJImelsdJ73TE6mW7jRgRrReFa8SvXX
Hd6RlDWBkbllcdEVeANI0mKdnU7lnYxlYDnRutSKC5mK575AO6JiB+qv2eKR2AHbuRsRKfbXhcmi
TcnARch5coo8c4MIIk3C/+bjWpODIHzCj2WdBAlvbAS2bG1MXrCyWS6vtUbw5EY1/gzLIb8zvcq6
1LawLmMEmu6fnxyG/vt9SdeFqhmupuqGBoPb+PW+NFRe2vi9bX4ePG+tzz4K2nwg89ay7efMRNzO
A5v2V7B0hmBVUR7/KSZHt6DD7uJcMVAbmWfLtjwLBmTl1Sml+DTpSAs27Ybsd8IW0orPVcBtTx66
IYvwy5DnyCqoKkI8jJJtv3JhFfndnZwj47chQIie0bPyUdSpNXWRmxl8Nh2j639+n+Ry4pf7t27Z
uuuYluNqwnDkMvGnJ6xZRrgbK1bxWTGibGmTFdrmZYG3KECmt85EwQ5du5fccdo78snoF8xxJ0Ip
US3M6ZJMinf1TeNbX1gjPrXsX1hO1AdTDOqnqCwWMh54ergjG1psZFPLsAgFwfFE1k4/GsFQ3S5b
agUL8kZNz5MZpJtEaD3GC0m4EY7vcO+N7U898kbxDIr9LZ76S6No83d/jJ11jzHQPkF38VOo5jeA
cYRW6S2Om3n7KSGfLIG+v43PiEvAsBsqEToOd2Hl5I9zXXJVZKGxkU1lbPILrNRdTL6rQHhZwPAO
unwftXnxiEE2FZam/j6Oirb+50/L+Y/1EM9am0KYyedlCsoYv36rq7LWHaqYwecuaHGC1vJPk1V7
91Fa2uc+r/pFY7b929AG4Ad814Kt7GjPaORssMTu38xuSLZOK8KtaaTNug5AuujgS+60+eBQWbuT
TXkmY4EpqNXY9iEScXZlvYOki8rPpsQL+YpYIHaxAzeXvlSLo6eN/bHALOO5Gc1LUEXTBVGi/NkV
5nfqHc1JtoI5SdkUQX0nm2kb9svKtft9Nc8sfbZq/qTbW9kbghtf62lVb3xXpIdghpyBgWyP3cwn
smbt+HbZ1H19BLUH1FJGZN/HqLIXyIg77BayGqWpNuq/cdO35vpeKizqY+Q2H3iOFbs4qkmmJCop
jFhlqB5389C68Xe2Bzmzdkf7ZCPlNi1MI7dPeWWcq9wc9+XcIXtlXGss+7988PKD/flnKshRmppq
66rBZk37fSHcI0Xd9a6vv4/Cr1a5VYCoNZX+doj5wqNG4r7kVWRt2FJEJ6t0rPt0QnjXRmBRtqiD
JxezM4CDsgWeTaW6de4Z4SKrwdWMPVJm8oBWVHZ2bO79fmMoLEbxHHdQnSLVMpw7lsT7f/5S/8et
Wpi6ytdZV2HC6rqu/baEjA2zdHQt0t5tzftUQ2o+NdxlfjoMPep88B01FnKTvUgRlz6BGulXRua5
1zIV+SZme4+REhqkZpZ7h9IJrYMKhGbXJdN08rqh2hRYM1+hn/WLXh+buyLUyMUbRb0DdA1KKJnW
jpd6ewP83kGeFWrU3c6yH2d/1/sR+xhHYS3+L4+0//jxC9O1hKMZjm668+b9t0caC7iJPftYvUdp
+j3LLqTnvdMQRdY5nLE8Ep9jijReoXhkrj5i8ixuHXHUMNi6TSjRqFnI02iaQcR6OW7kBeRg2YGS
zZz98O5Gitbjn1DvDoWBMhgDtFac/nSDf8tTdahnqaYxWffkQMEdQBgVAHrghon6Yksdkzlmh612
ug0B9XVr6vMQH82VBVqzIzKwdXat6vRJOKZxkGZDOBFnV181m52JiC4ELJryIMfmaXwbm4L3dxZm
GbQ7Xxk2fSRq6L5Oqy3aoTyBlHfeAzXBnt4BjEeGxGYTa74aje++W73dLGEuoC6i9c61ShBjFXMH
YkOkg/Mgu4Cs8S/F5CG6OXdkI2u8xhsxAzeD/NQO6pweoiOaik8GgMh//pnY8nfwyz3AYk3jAmy1
bQcQov57ZgDJykRDy/bdGkCOl3VI8gt3gXWk9PZLaXj9yqxraxfMTaUHw63qTXaSvTy6ce8lKzwW
pvmUscSU4dECO8XD7QtqoPZLq4H/cHJDXcpOV2DD4vFT4TD3Ovl90PdPuBOVZ7M07ZPph2LZoqz8
BZg7jCp9fJ3qAtQfrin7LPSLp0qpPskBnZLVC6sdm3vkHuO7wJ+SdeINyucmXMgBucjcVeEG451X
ZC4+8R6P/vnS+Ok9sQ+wnljF6LtBV3Ajk8RLJ7VI+/k9ny8yR1tVi+r7cT5A//kzVmVGdS8PSKX8
HJODP+YqUVffxn3ERIRSEmuKX671+/VLG1QQ20lB9fzRttVzACfkLdGxF4rLIdvntWK/9hG68bX9
1jVw6JJOrVBr8qw3u8QOHMoiC/gOXAkGI4icEYdeCTWhzqxrlw1oXidQQ1233HcFhT+EQhJ+JrqP
XTR0/wj6XDX2dyw8+uDFzZtHR4B9EXn94kIQOE1G4zwCZ9PXvYu4W4gb8ePoVx02d/geRUhXLFm4
gDAf2oscO0w4eCWV4sFaZayvUQyr8ilZyN7bIW+WhhtN9wkbx6M5aPpW/BBKkXonv8mffIisYKQ9
bbFivn6E5ITf5v/W/O1yLYy+VWkKayHnSpmVj+ulWI4d1AJLo9xu1l2f61ez0BoKHLysPp8Nc0z2
qoUrbmf/PC5HM3zjqtTYvBnjbkm4uzz1c+9Zby3j1kFuWju6EiEve515tDwrBh9wCuNiakSTDgli
Yi0GilqN7uUh9xrEDLwwXc5omlvs/3N2XstxI1G2/SJEwCXMK8p7WlHUC6IlUQnv/dffBbBn2E1N
qCOuHhBwVUWVATLP2XvtRpjTwc5mufB8Xjsv1KbF3xLrt4+HRnarXPWpXfXRqG+gGz2bjjve2+pU
r7S+q3fL5rIYMq31+s5JD11TTPfLPi1FHqxgelq2lv3F6B5ypxgvH7taEcHPb6O7zBDNncjefI1W
cZ2QaESpdfxKrNcb/UZ55yqa+TBowbUZ7eGrKC0DNQ30JhJS/nlWH3OlwVp5HdMCXT6OwVU0Gmm5
SuTVB2324KrK8FjLiGoDLcOd7KbhUS9H4zz7Dx23y0rqk2RAoXNBKci5Xa44mFG4OWnxo849Ai7/
eM90uXhUh7TdWFqvb5bN0Y3D+2wsV8vW+xljqa1MqSs7HMuUGCW1BMBedrU1fNM4hXrH6K/P9sRE
2nthWn19WA4si6RH9rl1hTGzrPrKW85ejjS2egmSonzQXODZZSP6S2w72tVvESQhIi2/JwDIUrCO
L3maZrsMnuJeqHnxTPTX/XLCt1CX9jGwayWERoevw23My+A4A7WncbhhgU2vmAG89zM0RjInJTbP
H2csp8kiI0XNalAmm6rDYLlyqCIERJMPYpjfs6Q6aRKIfJCymViNf8iy3thAaygha1LQsQc//W4A
0Clja/hJUBHCYiI1H7pJgsdJG2vvR+rItdex309J+M25lv3Doqm8uCvusiwdD9yPU4gVLy1OL0L6
BgCAdf73wp03P/YVqcnHOBsttyjcXC+gl/uVqL7VQg5IKxvunooQMypz+xao3JYXYsA0Jg92Wurn
ouddnooe4jPUxm+TM1uWNGW4piolPZMwEd1kkorye1U0WvkN3xDqo8DN8dK07SvWXCvJym8TIv+d
X0/FbtlM9GMx+MjDhrHcT6NZb5cHg4Rc5fjcXnpFAe/kx+Nm2R/U4b6JNPFcTGp3THpTrJen0Sr7
qiaUC/2sBx3Qwp1MhGXiFvSHV5MYY6+0l4CiabwnyP3bsl+TaLfRdy/BBsPXeDgF8+l6o6h7l8C+
zXJWoYqbWVu0fFFAXwyrUCB29sPrKBoQAKUXk7e26mNHPFtqa3tDU09fG1nHpD2F418ikvjWK/2n
EWV72iQSEabyK8cbGVHQuZXM2AOPNve2z9PqLZbpvTJ0xv0kwwzHtBjuMmTzKwwT/jaO9Zntq7T+
ftSbnLHeENQbP0q8Cn7izRVK5nuGhkOw4i3dxpmEkh+96oHqMsMqK+Xi95pyGWw4YLFenpZdH/uX
NbX3e/5TDDg/HTADQ9lMvNiuGiwSuqb45iQh2B5T8Z/HzEhQNLvKnZsX8p4ZjuMZWDjoxLLPkn12
FXpwT4vyHKlGfzIGzbypjRQ38kLiGcu2WXYtixShDTEtQ3ukFUkFu2XI4Kpa8NzHCG6RvsSoSNrw
GVKHfYu7kusVBy0/Hh6l8ZaXYfhcqHq1dsaUzCN3aC7DvCj0CLxDVu1VP2suqmOzmNeWg8tppWkU
K4GJb7Ps+3RemQzEXlpPmHa0c6Wr06l305IAnTp6mgba4BLxxVtIbkZj+m+dCELPBz1Fv1VOG4li
7P1BGPjKbZRonkAqfbJ1wLEajrQOYKXR7RWzuXvfhCpvnscaOoxnb0z8ds9NRoBBVfAziURaPZcY
BTcEgwU7R1rlc2aAs+SqbpMWw6ZemgSJOjnQy3kztG17H8CSXi2bTtuVRwaY0fsmREX3hC8R/dF8
cjpZ6kUv5M9Ef/LjSf0LKfiPCInm61CXvicrYT8llV6vc8cK7nH/5duoH9TLoJQDRf5RPSYjH1Ji
FSBWyPNZWare3uGwjfcq/w6WNjZXTHliLatRY5Ld/dS0oP/FT0OpkuRXxMjOi4lG+FKGY7CpCiTC
v5xMT9exlfALUCPLPfelvidmkR9AYVpfsjIzjoU/jnfzVtkUvFMyyJ5RASeeohkTEFM1fbaliSRa
KtVxOepqGcxFuPZI4jmqd0MP5c6dtssmXeNo11PQ20xjlj7DozK9tFXis5vXwU3XtV9cDLuXMEjz
fYHPZmMBpnyRuatR9itUqCwcdbvgrAdN/tBkXEGEBGwz77ZLszrhZl4uqN1LA+92Uwy1uluO8mWB
cp9UCfosnrLv1xUypS8mGL2b3Zv/eF1MgelmeYzRDludeEZL7eoHEsdypMklkV2xFV4lqMW1U6X1
C7j0F5xJfD+jfkXH2/3uTD5CrflBAu/JbggEUeHzgwIHpZZBrPHLFCTvD7KcfuVUhfNd9imACjuq
H+T8Sqke/POVEMHVL1klXyxFKm9p2f3jlXD17ifF8riWClSiczN+adEviypttv8xyZtrHfnSrH/v
ytNG003VonCGAOn3Ok+b+UWgqPgp7CgwAH+28UmvMv1Lqkevk4zqG+A//UtgxChY6+ppKBn69KO/
Xk7Ci02sMVLr94cEzXiMTFRFy+YsmNxBoTP44HgKZ1D6NWwSY788I4hIVBZFTJNuPjqG0S0mguZO
Y1Z+pPoTXvPcz/ZBQs4CozXAH2IKz9JNci+ImFLm4YC7NB1Ixkqsp+UMObzAfOsel+MBsSO8dnNd
tkKNW1E6qslxdIMvTu1aAFMMZuOqtfMrQ5mFhM4Zbyn2oHmzVrJoH8dRhN6ITTcpB/Carr1fNs3G
whlaNPopcMZHLsRfdMfKHuy4yx5iphwoMelkdAW/hZWM+PGGWXpajqIYaS9//gQ143PnYe6Euq4q
qNVYuITEp3JWZHM1KWunZ4Y3jDsKhJNB93biwuinwLEawrSjSytU82RVGV8q/q8Y7XwazdYo7vzs
u6460UNR5fFDSYj1wYlFQxsxwljuwhJVARPvajVUNmNedF/VjhtzmxrNTdYOtJViOiSK3n2dun7a
TwIZZwAc7mtpQN6YKIFdLZOEHPTh7w/HHtIcnJqfTj8/W9HikHUdq7z0xJN8GZFnLw+viyk/FnTR
CeDitHKWU2RmWp1T1Kcvzt+v6bp1fHLczFwtZ0kB0E/j6nhangMmEk3Nca040bAaqATe6RDm7grC
FySXt+vHLlegiTEGoG3LvmXhE8WzNaHrvj8UnLN2NkvrRSVE9yzJV9znRgrvbV772Pd/rf35PDty
/34+93/XPj1LHLpih3SaXqt6X3eKv4uCMFwxQZvmWdp0r6VBshVtl68/9kmtndZdqxmb5WHLgc7U
y5WZ2t3uY58tHIBpo15uRT/9RAcOHrPWBL88qR6EQRlrEj2k6jp0HuC/5ysrC9pXvRNP6McCRDjK
hh0YmFSnvBplV3/78/f7t4a/YTBHoK1m4UKnbLsc/0fDKLOY5IR6E7wCqgnjo2XvayN7wuDVvFlO
uxNjrX1TpSNWgW4btxKm/qEKJmuH2T8/59DvvRzhoIfCii/5vFDA+q+tGCXosqnXzfXPf7LxuWti
2K6wDYqbluGYjik+Fc4sTZVhQFfq2zQO68idaiQiLMykIPPZtps90+TY61X/733qYBPxTZ6dp6dm
92pn9QlrH3JzDYsVbQTMU2nav0r0+l4qUvXSwwx7VMb0ZqVq/1pUfEA6kTL7NFhjmy5kpl/GpqK0
OZjka+cJN3nLdTRiEzmyrC2L5USUCj25VWH+H1INw/l0YeI/7tgWEGXLNumK0mf8d/MIFz1KjGyO
H7C4YIqkzM/0Z+Qc5M2qPS9SXeZnv8BzTgH78Gn/srmc8XHusi8ROazWxCTrb36ST+d9bH48Nncx
7uBqimDCmv2DAdz8FAj3FeMANZDaHAlosKXYOmbN0fkUnKCrAef83bILtdZw4Eo6wabl4PIkvUqM
U+2E5h4c3fCgFmUPTONORDlPqXR8N2XVQm2ZH7A8ieKXgYd8Qp6WJ8FhNl5jouOWg6Ju441f9ObS
KDkl1AgZciJjiOfFstbUZu6BWW43nw5kKax2bznR4qey0jVAslVb2OD04mkVGGH3ZCfWeOUNeWjT
DrrXvCiHVxxT8eP7cYvSKIPk+rwcQ8SiZ1lzzhMyb6yygeUqA43MBkM9J1r599qyb1nE89FPJy/7
lqN1Y9oHIaHT9JMsTqrbUnwYk3uhFQV18f9ZLAcnB+D9NjfH4rRsfxxWI5DGNA0GmrQuebvKpGyN
+c6rzQsV/UqktenVme/DyGjiy9Rkt/79NoxIfktYa4tOYT46p/mA4MzoJKKqWJ6kK1P1XrTb5dhy
VphO1QHq6shAZb6X/1+vqnXjIfTNv181Sgd15QwCyUY6TRB0CWhMQO691ih+cKUV7g3jpnNbNnt9
VF71niq+AYDh3A16dkuz5i/yhY0rVHnzuqxZvskMkJQMqyxMpokTIpzlQMQ8nxiJutwsmx+L5REV
XNePXSrNB6/VYjApTa9cEAIBY9MzZxuolnJZ9n0sAksGK1mEyZHqcXyC4UUC4Ly2LGrFH3NvWaVr
lWxho96iNkjOkcwgYDlFtnH4GNZVVFSbFMwGVAl40BS5Boxv7S9Z5vAz+i57rBvq1v2oq5v3zbpt
711ig3TD9POVyCpKL2XRkUfHyYHbt9csms4Uf5KLpIcH9lQ4nt+Yxssw6NamFfW0WzZzwgE9cxrj
WxnU8kvFiEVzE/MlmcYOw/K/HmV1dykmGYabTURdQK+/82s+joj7Xnwrr3Z5z/Qnz4MComX4sJwA
6W307MC37obQ7U6iyEEID27xHTXo/AROoTjrDOHUCbCQfteO5uQtB5CK3VMpaZ47XxbQZQDKxhnq
9dDRj8sJooRJrVB06RzyVItVnPpm99S7TFp9GG3MnKvtbML5a1gDTkRkFWNgY8hs7P1QN7+YNdKs
+XDkxKi5LeYraV9ZGycQw3EWF+P7Aj2nBMqpXIhzg7rObOBZizFDFvEhqIsUX67bnIZc/m3Y0Ifu
J/2E4p4MtPFalSXtKSSYr7U5bbSwUW7wFsaH0aWuVKAh3ceZPjzoUBbvW/O8HFv2VJpdoE4KrNWy
Se3i3jRN60imYnCoQ8PYxqqWfx2zeru8F9bQdqugmeprmpS08EYh3t9eQMzrLMuzV83gR00qj3oY
gqF8FAQ+LY/MtBgEWiHwJNQIlRRTuht3GINveDXePwjdB7LXOzA6DbI6bmpSZiurAoygdCAvMxO2
aV3ik8PcWrrvK+OyQpLQ+8r/HhrV/59zfn8Jnier22oeFny8hCJ18R+3Zf33uzLJVIaKyNW0Dcv9
fFcWQjZuarXDs2lOzi1O2hvxHeWr1pKP2cFo2S2bGdgOq9IpmFV0Bld9Swly7Nd+LpUu5u2xi1UG
EA+ToBIhif+fNcW0XUYZY7Rb1t6PltZ/tCbBlPx72jqPrGhLWjYBuUiIjM9zHuYOdVmgoX4yqx7w
JtRdtTK0vW0C41zWPva5/8e+5Tw3v5Ea6o1KSlcKZkxyCClOH7uppPKYuP6x04vDmE2RsdMG396O
LXee923SabbwjGGiDMlr1zbJ2qgr+1i6AEVF/RjZSsKozMoOYRCmXJ7ZjMbuJ+mL2h1WJgPTX/hz
OYsKQLoxHJLMls3Kf7KRtLwUyCq3Xe1U1jUZshLWXFi86C3jjzpoyH+cN8MiX0vDr55kOpn3/P4Y
880CndEmeSl3SdwMmOk5sZ/sAkhOt54u79n2h+2yNcate1vWqtZRoYyRpxfb4Ke9Zadipa8QtPzD
x8nL46lSbdX5oe/nLo9NWu7Gy85uIHU8lAYuWUPzdzJUS8YqffFCCdhGCVAkx+V/ErnuA51Lk+Jt
2D13TUaFl/+RRV7BCk/5AHErs8VrkYZ/BdGU/gin6NWscpNh/+DzBXVQgBIO+TSfEHKfeA5FyaWu
d5HMzcOl99VlDKWPMZ+sNrb1yjT4Iz4GVpXWFv7qYygFoZTMBdxxu6k1060TTuWB8bjzRJv43jBC
469C+DHERGlcDSMorrKsuQnNB9pguhb8sJ5dNZMHO6y6bdlzwamjH8txWs/BZkqIpDcbdc5m8PuN
wfD/miSMK3rNLf7S3egFl1cH1k8XRxq5ynrZz7u+iogH/jqzVHd9a9c7u3CVrwHwmuWEhPyojd4b
1RG+evSUhRRo5idUpVmtnHFyLriHjVtddLRk5gOtT8MXkpVyr/u1f5rStFxbqXDvoh6HC1zSL3WV
1+DLCvksmBsUUhtfOtsuzmNlwk8as/EFm0e4bUIjQ5HP0bAArKoQ/XRdjlZ4nmwze4GyNFwrYhOY
knBWHE7TbpQKMKQ2nF6aqI1XKvE3p+VBtis3Lei2J6XulTs7I0l2eWF8LwfbDbr18iBCF5N14zvW
AaRZfaki2CzTOCHsqOdZUxgZzx+b5ET9vVkWfnWitPTPzeVoWFFyWB7bzOlKYSkp6ab0Hl2Txr8I
/GMoO/H3Kre+bs6nLv2jho1b2fx2bHmE4ouNEVsqmpBDnPm++FoOdQWyA+AcQlVK9jENmk63Dkk+
o+n8QiVXyo5OxeiLx3hyHt73J65F1Q0lsdMM/j2j6bdlf82QZJXWAAEwLSV3aVM0XjBLTZSRuJY0
cMybNZX9FZ0seRARWN2uRVgDnHdjZ419fF8lr8Y+Lts+zZgdsZswcrjJAsMxL9kIxrIuiep531eW
1iVUJ+X4D3HNvE9q9yOSdp+LBcNXVG5dFH6vevlgR3741vXljqTiPPCK9HtKQHjkFe2NmbEIvDyO
IFrI6a0e/ZtVOf130nd+TlWuveqTOUAFA3A3UPb2oMSD2fVtG6RgwgwCA5vLfUj14Wl2DkWueXU5
aVmrjYasKMdJV8s+pcIy4ykBz5Euz0EHIdzB7/y1HP54nNMTPRYEU77p/HTwXDDneE1juVGs0rwy
x1Vxs2raIXOj9oJuC0ycCOpHJWCs7ExV9w1S3M2XqBU9ZS2zrnt3N4WzqWlxNi0uJilT7RRMKH9m
/1MzEk1hGWnuddVgI0BjQbEPm0hBZp0rIwYimFl1nv4Oglp3lEH9VZvz2ZaFOzuJW5leCIhXTsuu
5VQrAArpwzldf5xrByQPaiLYJ1El1ro+ypueNhPpVdZIMl1iXppI7Ta6m2dP5GLpeG8N+d0YkMDU
jKG9Li7WMVifH/kQzwQ+zXx2Q+CHyzNVUvv7mfI5oNWwFH1nKZW4UNrKRRhcnHkjYRh6SfspAezW
l+G2tpU5F4EjdmJG+BDJ51yhhKRqEjV7VtLzMK9FWpmeZVE1+5wEwve14H/3fTqay7rfqFj5UQeo
R5faKO6beTWwVPWoCBbL5rIQhpNZm/eTIBsKnaANTnViS1vlWhHedaA3E8dIXpD86EfHbOu1bmF1
hpcBGSygOoBdLb1zEoMc1vkAPLRi3butcyxl4H6pknaVWOZARgoWiazvxu2yie7rQJKceCLbJ6Jd
jAEsgb7dkufKW83oOw9r/xuh7eEqzWdAmWJU2ywJszNYXrTMYHd35SS7e82dxlUQ4F5XE5oPxlxh
knOtqelD8+Bk1cvHrmXNKXtzHc5phiqBP1qcOmcSyR0m/fjmIM2JlT5vLvuWxVQwcvHwHBIR6QDn
gxh0X1EAW2n0wwDpFqAUlu1p3h5qiYpp2eYu/j/bMq1eTDWD+ZWpX1X0w2mlZr+YIALtzATzJYQG
QWxaD2iFrW3gFOHJslN5aZ254aQ01XObZ9AvIPu+td+TJM5/ZToa0qrSnWeFyx7CgaS5yL7Sj7md
xrukbMsHZp0gPtIy+d4RuLk8SuuKmxy5WiHc81dcWnd/rvzp4t/2JLqEpmvrKmVhVwhD5ev075oX
Ncqgc9TC/yHyGX8wGfKUUuvDA/NLr2X9PY2nzVfRgrmOCFhfxeFl1InG02psxYrQwlurDweSkIj8
K32DEVl+DaOqPrTu2rCLcJcWefAQZA9J3NxyQ5pHVRHGkWoBgS55kazCrkUBY2LKYNZkrnN1hPo1
JCqXDp4OBy2Mz237opmKuW5G+G3U7Zod9hPKyUaFpaYJiLXQjtYsvrFV3FMApb/qGnCtzPgavaGc
Ne6m/JkwOhelDwRjnf4myVFOdlY1X9ulVfusuBNBRZIGJl57saebmq4wVionO3qk6AHVW+/rmxhJ
4vI77EghFOmTotq03CGkehk5rdsUZeq698mncoJk5Qst32J1U7e9nxjbSfxoTT07dJRaNjb18ZUA
ZLqlAj6s7Kpg7C3agz+FyR4vLlqZCd1QLHIPRC+GTjLUlJA/uc7p8cQChnNaeoMaTo890OhIIb1x
DLjnY++FKaLH9gYdk7JBeFdsR8PRvTjoad3HTblWAbKR/ABLRun1v+IcZF9nZeUmk37mKUqZrlOp
Fw8RakAkBfoFiLV+afCCxVrYksgQrCDcDEcEx+6JBEPA5zVGMnqGwWOMaXKVDDolR3LdECGW1QEO
3xoeJs38qDlMcOyBNRSeNVAxiKb2R6qWxhn5zHcZGDs7YMxklXmUeX43lkeq4bKR6Tk1zC9DZBlH
2aj2Ohbgexm1yFWkuQ3ZkVZNj+WJWV16xsyfnksu0mMA9LXFkVFFfvEYmMWTEE16FCGtat88Ub6+
gcWyvnLtPQQO4e7kjjtBdskNK3qplGSn2X1PqFVYr3LakfcmYrquMr0ksFE/FAEBcCTo4ZSNvK7r
mktrHSdkEJuZ5rkl1PfSJs50CXIEKopNVxwL27nwSZlVca5t7cEUx6KMvuSp31/8kaJsDDPD0Sp/
3476vcN81OOS7BzAlgKF1odHLara67LQbciJQ5kRwRdUiK5K1TgZY41UzrDPBd3YW48SZT1aAfh+
mxhaxLar3p+8Rr3I0hFfsGl6ThCcSqrYRyVVhsPodq8p/vGLqQ9oow0+RgOB60o3CBZmRo+4Ef3k
uqsAJPiTo+8GRrLrVLdXoWL8UPtyo4c6t5dxGC5qlt41eBdJp0dfi0kePMZoNOs4awlCT4MNBQt3
l0g7XwNRXluD/MvSje4/Lmvav2sGXNWwAhhCE4jBsSj8ZrqksubmMX60nyl4rSMEQOuEfmRNqnlE
RFACnYnoEN/LcKl6FA99crgTArZ1B7+gcFZ/vsi62r8m/8tfQ0o4wFbX1Wh9fnaSD0jO9Y6v90+X
MTEUjrYiTjp/65xgttCMzXoy3dizIrghzuD8MpT4R9s0w7nt3emQm86uVG1G0BSx9oxUhqOvBMif
mtDeakEJ5XyCbdh2wVcUSeq1noJrXNsaUoMuvKStnuxaciHEZpmME5z4ouSh7+lF9BS25SPXVHcj
iz4lXysRu0o1XsKE2MHIhCFmWjEMs7ncHbVuy9sFEqctLXWjye6QprW+CoTarUapVSRH2Zha5s3K
spJN3dsniRGJFILUSweyCcFG/nKbMNiJsHnVswnQX5E/5I7pHnWpHftQeYRUFX2J+Q55muN+T3PQ
dcbYqidUIuY+k1zOciWJdsLXq1MkN9Wssm3bX2I0b3w78WRVyWbsoZlWftyedbVpUHi6RAioxakp
2+aSpIQDWzJvV9BzYy9WnZCqhXYHyl+hmxCSm1mP068/f/7ab/dYvonz9xF1uqnbtvPpHpvD7bRL
IbOfma0Od13lFoQ9+Wa/osvwWAc6g/SCGq8+fzuLMg/uhRP9hz9G+3cBavkOCltgFKeORijSZ208
bL7Mdis3+4kQT3/JRxSGpCnZnYJFrbEVyhDY+KGqbQqfd9bsRPGLJBl7FzDGIzkoPmtqHB9jdCdt
2I346Lnb/flt0n/7mczNUkQd/FYMepCfG6eaYtcDPtnpp5YnP4hBa87IHRJwbKlE1glaZenm6nF1
QRmxY8oiD8GoDRtqwOiF+9zZhkL/Dsm/vQyky8JSGZVTggk/GjN13fedfp56cjT//Gdrn2p7vLWg
ulWclI6uuXPz8JOeQYuZfyEEsn+GFb8PNRZ/uW2vr0nqg6rhy/KQ2Raakqn5IoIN1e4DtHHjW+4M
B+51uGAJ7uOuXfRXpSs8ypXusbbHxIscYP7Q/1caXyvGjo72FJaauhmDfA9QSV03tTxpDrAGn8w/
q07XBI5Yh0FO9ZpSo7PrHYpjfZMAJkkJ2CTNaOZiJy++MmRbuwdfHNDcPZXoLTel74MukWF3tq2R
Bgh9Vzy+ZHi2eVR7ZTR+z0yagQEWwlWsjO1mlIO9zYUTMHHLu3UddSX2wdHdytbYBrmo7o2+STHl
J/ZmIOhq65tmxC3cZXgnZE85bGowiBnlujJls/ILRnpu9BdOuqAuvyumKS5lwoBMUci71RySNkv8
754dhSPFI/8Jb5l76M3wV8tACZvPMtgcxgPM2mJf1A3yW8oUO26x2hHobAhl94dqkIMLUcOoOoKo
8iY4WHNzymR+SlxkSCRjYB7qXg6bHubXyrVE9uiCMd+7XfsmYA+mjAJ0ba/hILsraoZ2NxQ7TIhU
hKZHfzy7ehHvg7LXvLEzw4nyQrYSZbIayQq/M2yFHNYS+GOvukHmUepX7sPsa2bS8Se6QUtPBFQy
mMq0tex/QedOH+vctPZmV0+rhpqtKrQ7iPBzLhD2u3xq6v+4U31y0Lx/lU14Ejb1ahdO3ScHVav6
Lr9L2/9pVWHA8KPLvNhW3G2MZGerqWFLl7brrpYluqspNQIxI3nKEzzzXFu2g9k9dnNCH1a/p5QP
5c+/NP3f2q/lr6OAjsNH02ne2+Ync6em6kmVlkX0NhCmSAoGMb29mt/zPcmJeR/7vW4TPFbQOlkV
lFu3iVZ7Ro84eSHvFxMgq2gkh8NItoZm1Vs0ClT6wia9z9XM3ahToG+neXqSxX3Ix58YGzMVxObl
wUvDJec//ju/Xe9smgvCRXCgWbr9G2DG0Ptpioc+fuvD9oZsWHvUXOTuFQrjlc+dcj22VXLXQEND
J9GtNH3EkaY52qoRXLAVg1Tvutbyb4PToqCNbQMRZNQ92v2TmzvfRzkWT5Ke/3+JRdzPoxneeEOn
E2MYjmtyIfn3jNHSwjqtiSx4UyTgmwmkYp/bz00SMVQAX7q1Bn3wAsXPD3h2aA8hi32ENnxnJ+4x
0yxxWCZTnWpclHpAr5cd9J60rLxlvqORT+FJ1JV209cXQysOEYXDnebIGViCsQZimnus+kn1DL/e
EQ30Y0Qp9mrEDsKVprpEqV/tqA3HT2lXUTbjYtq0w8ufP7lPCrbli+iYTN4cVehoXd1PepkpbSEn
DHH05qR6vXFjS3IH97F91869ERbxyRo0a4NX6m1UCIpqh6My1uKUDtUG9xIA4j64GINanUUaFPCt
ta82wfV3hqMcSCzslMb8gtmXNEjMGmvUi6FX1km3oqgC+ySS5XXK/G+t2nKN9plU4XN99vH1nKoW
Fvmf/698f377vNH/MGjRHb6klmZ9uiZUfSpqR2bZWyKEukZJ219xA7sEbXfSPoQMM29pGK/RyWQX
d5KPZhP88stJX8WqLraJ6crLsshdSruQe4A9CJSV2K2ito3vufL6h8KpX4lgHs4K5V6nSTehUl0J
VB4AVVAexd14Nfnb7kyAQyHfrb1rSjLtE8W8G2j3XePsNbQP3KcT0izJcYBqkLmGJwoHu6tqPJdW
u/Hp0RuxqZ0IJUfL33QqpF1Swlp0Mxn2+MLm1kjda+/LKFi1hIZ4tczm5gdTrOlBpJk3mpZCqEkK
KgWDzg3sQ3ZuZuqRTN2SCHuA4Ghp+MNEq3xRxqRc06K4oV/Mr/rw1DRTuGfKKanTW5i606wgZbhL
VgjB9dVkPDMkROJZ92+t1Z7csiLLh5sPMHCPpmJ8SxhGexOC1k1E4omXzhx+S1REFZfZlTG7e3Ks
PDzRxMq9JjbFXgv84Tg6468hbHW6Dpl29OdEV1/P3oK2BHVBHdMjNGA4F6R0+CW5lA1sv4Er+1Yw
6sIiR8FDBe4zl0JNMVfgus72iJ45DV0FVCxKvlhmRablnMCrO9Tc0AzhjdFOdTDWF7P7RYO+uSUM
hjwwIgdYb/3O9Kv4C0L/o19RI87H706iyDNX8HI7SKjeFdI6LxphR1AbV09iXuCQ9khoLc7SL77D
KHqr8IHvtVxcATubD2bbDnsbmmoPl/amh0gqB5H+yNrqYlpQ6RtH3vXkbN0BS13VWvpAckT+y5bc
2q0rtX37JdMmyxtpPZwyVb8OQtMfRy3YjU4R3/XMMWGejc2eyxL17T7oiRAKcNKi19tbIaV/8KSM
LYrU3USMTE4o3seLbClVTY5b30nyz/5jRG//NquwLU0Ygpuh7WroDT9dhzuSKfnWme2bRXzMKg5G
RnEpvizHbbmGMgK6OU7JF7Le6mS5F14kAZ5YmlwHBDPurHD6kQ6h2CUxwPlIAB7/RtXD9sBkuYc4
mitUzJy4nZ9JiMQMAgqPS5y84M3wYivrSX/xLU83sEnLfvx/lJ3XcuRIsqZfZazvMQstzHbORWpJ
kSxWsXgDK9XQWuPp90MkmyDZbVNnb2BwjwBYLGYCEe6/sFeKNyDfn3TDSa6eozjdaYA+L0gEZBgI
ps0ZDRJjE2bKn0I1B9bIFu8SbW/09ICQL4u+JlUbr6CO8RZpfLYh/KwuCYwNnBh1C3kAbqgXZMcO
Ua1o8vtMq7J5aEJVWY7tp4TOF7prfbiWUySU/DH91dsgjcy+rbeeS0Mpmj7CbhnctGE7nAPTuKvH
vLzuYf7PO9W4SqjI/ciQFQMMVn8I/2f7K7v5lvyq/u901eus/3kfctHLTVff6m/vgnVaB/Vw3/wq
h8uvqonrv0Trppn/28F//RJ3+TTkv/7zx4+sSevpbvz/pH+8DE1wepyD3rwNpvu/DE6/wH/+eEyD
+tfPfz3U3+pf1d+u+/Wtqv/zh2Sa/3YsGccmNEPVCc79x79Q+GME/Yt/62A2ILGx7wT4wEIizcra
/88flvJvzZjQHLhW82f/418VXqPkFfvfbFANhToJ7xoK09Yff/3yL4p91//sf1bwY+f47tWl0zVD
2MYx2SBZLFfsj2ogKNqWqdJFxq9Cy87iRdAXiFTmOF1tldZUHzt4GitQcw6mDLwmZFtSrqMwArTr
KHX4l9F/ulbcSkz+p2sV51vgoRjrtXlxFAf2Q2gpzDFr1eI4UeWuw2JA5EJvRELmOlGqTib6FrvZ
GVCcfXALDPREOmbRzikc7YuXx8mJNZy3lKYQxykgEx3AeJXu4BfVqn+i8tXdev24gITCW7YMN0I2
xsiLZVorzpfW6zeGQycfRL01Ys88eV4MA4wUcWbmjntkd2vipjiNiDjCwvrQUhWNBgr6OmD2RQ0p
yVvZ3agce8AaBRp1tnIUsW82t1Lmyt/zKAh3Q6inp3D0M7QIOfDqAvsg50Dl3w+IUBzMoMyw244k
mPPT6aRP2EUnMRb3PbZ59BBhgQ/tBtdV+wY+SLvxcte+8aezsQdgVjpGxm55C4UTSrhcSPgVZ9E2
kvxs0edtdtNOB1eKOFgFup15ioZM3XlNvtATMEdojDm8puobxavHGy+X9AeFZthaBTK3KfvSQDU2
785eXj0WwKFXso/m9wWqRnXo/aVlGtWlkeP6wu/R4g0PTF7kxGH6riycIAShMc0zR9Cw/+0icaPY
aEHRZtm+67WswBOpGXhmRm8PIkcPq38zIHKtnj++/M1t7WYIWzRsu/i21AL/wXUlY1vpdBpL/E4e
AM4oi5bF/YrlfL0tolo78ohvDrnVtZBcCvynqdqvUzQ5Lmpva0tDivwvUWyBYe1BIeboOK8QrsQA
sqPqJ87i1zMgFcE1N59Z1LZ2YeybQKnLYKlYqbF1EC3zlyLu0DLeshDzdgjmNqt2nCAeVec/WD1d
DlrSxc7DHPaSV9PKRUrCnz7durrwk2dEKhS0aKXgbNQqCHaWiSu3Rvg1a3QWWpTulQVwccTgHTfb
5LGKbj9lmBvZKrObYToUVmcsekwKNmKgtAdf4XvDiOTXiIsV+Q+r6c+FGz9fhRNyp5AOU5jSeveR
EAKsoKHPxNeTX+g1FOIM1biH8ZYcYatoxUKf1rBhGkfeqo6yGqNaOlIieR0PK+W7mSf+zgLysWaL
ZC6bVgrtrSH9kBAFh2INXjfpoQ5CxRk/t8gTLuQiwEEWuiBOAIqRD7hQRsOdM/FVxSHVV1wRvM1g
w7nIihIIK1Thux5zqV7HUxPJxeA+czN1oQ4lSKjO2/UhWzAME26stNgK7xxx4KnnAkblOSJCTMF4
mMwxf8BbdwThY5X4/NSwI88+i74Vr5vxyXPRGZgkiny6YPoI+BUQKI10g/JONpbYETpI1YmpbTqe
Qj3JfrMJVD40GXSgiI6qI5SPfA0LUvWj3IylJEHjm779C3YdWDwH37eF6gT5QWLzhkmmSixOP8Yf
p76J/3b68VrK09FSgku61rVRfmwK71IYEN2TIAgfs24JhSpZutngvgFZC2y2iwfpCRXIax5JIOhz
Am+NNmiy7HGoXs8YbjHwesWcv6K5xRW//xlFWp7hwqQPgw1MtGqz7j5Qy/KEih92fWaNc3gERKTX
vM+JIwV7HXj2xivt/Ft7rAMv+lYlLF4hetg7M46qz5KU7BO2bt1YP1DlTO8kszYuid+cWXo2T+Bt
IWOapr5WrLp5SsHHL1DG8m/Zv3q70sPLVikpWTklQLfWBfiXyHJ/alM4cUlU3FlTvkLkDhXw0UVB
1Ui/jA2md1O+cXD1RiJS3bpJ5D8r9S3tLusJTJe0axvM2EXaa3WU8PPg0XPs+ljrI13xzgueNTW8
LjTfrTPfqhMj8vphbeNY6CZS+aUSxgqHjyLjb2hGoDztypRNYJmg5CfHT+lOuA/pMiK0gNRZM+Su
dmlGm1d5hmX2hM6SvLo6jdWgXXxP+jLwhd0oXUa7EFDeCapEdEry8uVM5JDsuIvS0dt9yIu5fWP2
FUYTXDsPh2ZxV2ol/+P/cDuRk6twm/vNvYUY2Lpvmu4k14lxwgIkXCfZ6D3VKOUjgGr+NFzjroBt
9UVMVX39ZWo7qm+momVp/cwk7S7ME+WLCdp/reQKWoU+Akr023RpzNM7u+n2fCXRPNLBrExncqxH
3sJr/Jez96Mf50l9sOlpmF+vnUczu1IOatnoSyFnIk0eofPByZV9qJnlfk6Js3luRJn6JELTyE51
n7g7nJ0GqNtT1fKfLjOy9Fbt4h55PS6db/fxssSRL1Kkdqs+izBnwouAl2eI9KhSYqIGeyaogbF5
eX0e6Uui5h/ViyCAib9IAsoehlNiNAjWWDLSRyXEQVb1ZfXxNRpRW3sMAqjpLYwKZYqmMRGpvKnm
mf+r68bpJ7zeZf55Hj9BRK9j88+bxubo9V9mpLG1j3Lqo6EygblycAq9oWarxNK9s8iJs/kQiQEP
I3dT6V/m/dNkH7HM32DDrfedOZ29k6YBPHE0c1LjZNPz/ovc+wHewbB2f1JCeKjH0r63rTA8V5Hb
0lSNxmlJ8KOB6XTP0ic4F695m3z1mm9HhAIxghrE/N4KnDfzRR4z5B+x+y0onctVhEfo8YjiuPgQ
Xc8mjR6kcYp1GCD+5/goXUO35EMthsVBfDLFmZjI21FfmLPoz/XmNh4cy2KSS5KQBn0oYmB4aeuk
x2JaFCeZJm99GWtwEbJpj++xBLxGwM6NBw3KCfa9SXYMjOcRE1Ac4I1jXNTVbacialUHUfKjMEBM
uWb/nLBMhnPy1wzT+OkahwpWyh4eLSpkiskia45z7TerAQHgz97w0vkrTptdFYSV6tCc+PBXzJsh
s3gG2T8lj7aVtDAUFADExjBTtnGjSp9EEEW7zsilT3mAegBqIm1iHd0q9M6mWQJEew1zV+YfHHbu
ddQJrPLe8fBr5H1jjIi3aHrs7apcVsHWc6ZNOXEmcvNolrvSdp4nzroARmAKPb0Dp7y0gH1s6gk7
G43ey0EMIPPesyn8KyemjLxkl2IAQWhMAcvpOmVKituI2WKiEw3O4k3x4WV///ad9zexc3nq+bA/
hAliTE2qD41Wz2gDCXa39tNIocdXQaCcmteDifsU7i9TXNc6q8PcW2t1UB3mVJHyh4kDYCyzrVxU
0WnFOvIsTOqEP50wngtCHQ3nQdGXHwbEaO/E7GzRGKsbjLr32RhY8Y2cteEqUBPQ04GyNzKjuq2w
Zr/F2LbCsDx5opk37K5zo1CPbnXEC1oIv4+jmjkYewbHssu1Ry0a7LtpTDh7vI7BsFXhwHSfMj6X
60yVCnqVeXgUZ2E3vJzFr2fz6HzmUfw+RmpVbv/730YROubvvwBo7pm6adgyEnx/A7n48MvicJDL
n1GdYsy3tnJnU/oDZoB2cZejgQPLmeiaQsgSilnaDBBCbGeJJ8kUv46HUTAcOgv8WGpLZ4wkjXY7
ONmb24gBcQENCJCBuKQv6CGH6AON0ldDTS9ZXioYvmBzXUP2Lj3tDjRn8dy5ubeM61R+kP2xx+Fb
cs8FQpZ7NUiLPfon2jnipblWOhjLWpIiPVD53vN0Rz8CX8gdddeLLrbml1s86bVF3RXJD12Wt0Xf
DU8Bddn1KFndAZ0H907MiEuzu4nxHF3ALuMzO308e9xhT5b4zHbFkC8MzYs388g8MVNBTmkenWQE
p6p7p4fLWPT+g144/oPaNeoKyHq1EbnXGTUK7CtIQBfhWmcgDrlRXTfAcRvBP5ELYivZFA5rP6RL
2HF6r3E6WduJiSInOcDJxkk3UAzM90rExjVVwZlVk0E38uQF6IabxuvZD09nlppk0EzQcFAKuBLv
82KGGJyuFFPni1DpzG7K6crX24oZIi+mqUF/va1Ifbj8/W3Bgv3mnW2/70Tzzqbvp+PkbJvGJDb8
EU1TmwGuCVAlfkRDukIm08wWzViwQ0fs+ojoRXIUYWG46AIh9LvKRvaECzH8YSKtFctaXqeLSf10
DzFzni5uKUJxSzs3bmMVH+UgrIebAJkjpMncuLlBj3nKjJ0GU1ukrRyhKdrAWDTzUseY8XWcqi2m
9FYcbUclGG6uwy93UagigVZOEJZC5haR/BdTICXMgIi+cQ6SYveYoB0yeQnJHa5CbybP04ZpxJdt
5yjBQctzbidS11O3CXgBWZq7cas4O1dpOmxy1uwLi9rbWeTEwaCygN7JNAc8yCmXh3Jv+rX/kpsn
YpH2cgeRc3LDOfzmcfc3TV7ZcGSd7Rf7f55Q2kdMF5j10HCgj36PqmhdU7tAjKa0i5WSNT1SvJF+
M79LbBqZN/azSAQpVowL8U4ZEtAv0Ti+zBc5ceUYjAgJ/+BJMt11vtf7+19/aBBaf1r8yaM+qe6T
6dBaF1/Wi7vrmmFaOLAFnzOeDUIjD086VP+ev8t9hFjdA54R3gq6vk6zxDEe0tEMj2aBoZ8Y7ZXe
eJguQJ2hul5AxZULOjjbVZVuxdoGE+gJ3GNnOxF6SdGgiaxkO3kqpvtA8q6jovI+j4rKuxiVp8kf
rlWAAz5mSZfsx7z/0x3U5Kpre1W99dqfYx4pexGJwcaOWxAG5Z/JJJIby7if9ygJ8ZskdKE2Ic5q
7bRyRNE0wg0dIe5ikJujVRn52qhc7xmWx7J08UcaR3flQf7eun3jr3i5+A/YcfoPStSvMXmRbkWq
D/qMhSx2RB293H0J8gvrhybFSypol6DAndsC6NitNZ1BufMWVFPi/TzQg6k7F9K4FNPmvLhJU6ft
mwFqhaCrZYnFBhz+8dhiMJUYEau5MM/uZMn8IVQlMWMG4KUYw1aoSrpNdms2dneJfP83D0LrPRhk
MklCcFuXdUMBcssWZurAvKlCNJ1rl3Ix9t/7kko/lOAe/VkIJMaZddp9ZiQuJgi1/qcGW+o4wtjB
VDOtdpGVdEsRikObfzLTsbiIQA343OiW5W5E6CupcfZC415EjZuCMQrcPyMoE0e1BZtPbfVFeQBB
+XXWdYD+pgrni/KA7fgbv40j/Ob+mqcJTQKnmcwKQZhhfjwtwgAsSdsoj+WVWHdl70NnwKK1tnCc
t1TjDJDsQRT3xSGPkjtcTfIbEbkIe65jDczftRsQluY8P1MGDfGSWj/oYa+txFli9vanYihPQnBf
5PUh0g8OtMFP6BN8zGudzHIoDEqImGjN/24lZ0yN47crOWVissK4RlIFhin1zfd/U7tAYWZAH/F7
NXToArhuua+T5ibsh0nleuKBzfwwCATV3iyrG/ZzlXEQk6cw6dwQELt2ieXYOjugIna54/iHWuqS
sxWOJtS+pH/gzeIsyiBIvllJf4yaHOZWGWPf0kbqT2sYwkUqGzcqNcEzRfyUCpc90FdiRVKMsm0v
zHhI71IrWjjWuG0SFydl+A/BL2xH6lU6+Am4UF4982Gimp3s6TDnoOksZAVXQMBnytpheVdfshYN
SUTjE7XXvtDJnpCYuoHgi6R9qU375KpOfmniobuEtXvkERh9zq1bC3vcE/+U6CTOxAGu3UCDHZGn
rIphfE+jMPfpEKmevL1um2k8fYIJ5W7njbbYm8+hOxWDxL77da5IiRmmlK9do633Ve4Nx/kwAi4/
JnGCgmqt7jTNy4vFPHqNLZ+GlYkUiRF2+u2IMQqA7eKsTZFI1bx1jmiYnEXEM+Ylj/tQsBlC1EDm
nJhCD+dZaYZq21HjLb+Hmpyuu7o391oKeibOB+9rouE1Te1ywPMmSb8oQChFPgOjsx98ZMyozPlf
tQwT3cRUnFsde6Z7Ra8fzSmPjA/dSgdmdSohoZipg49ovVv0ynBE8s98SLUseKxxzZ4KVohMiEDU
j3Tf9qcREcTTNK99M80LNkXo+L+BasCj+ttXimcjTi0WGCqEzz6aiPSoNuROOmrfE5/vi6WjMSsO
kj2Gm2KI68Wc05GlQ1OEQvh1ThrH8olvnvF6lZj7IRTzDXlIF3HCr2QV9YMvjejbtQ6F0ekwGPJS
11mJzCkzqCbxBjXdFWqmX6f5mhltTBl2n8gB4VNWBloSG9kB3oOmYbJX+sL5VJiSvDa1nI7uFOaj
Xu6i2vbZdhACuaYfmMH0FWFjG8ptK+tnEUWwVj+hFyACcUjMFn3c0LrznOBHiAvnEeKGt2v0Hj2H
ac8ihMU/5ORpUxK9nzfnJIPO9bXX9uG6RrOHo9Gp0WKUvK9NlESf8aSWcEz0eaUMnnuG198iNxvJ
X+XR28tKY/58PxU8f3PUp6lGgV1e0PcdHp6+Reel9W/s6VDIlHNl9AF8+BQ3poFaD9RfBkTc2f0N
20B9L5UqYvMi56AxegNdEkbHBOZ5c10hqRgl2eAAMNfGJHysn0fLkT+HJss0nEripQjLvNO3VuSn
axFWKn7YGiaG2+vk2PWXatyWRxEi4fxkGX5zi9GU8tlH5BfZCjzw8IDSgR09QN0KzrmpPIm3mEjR
mzuyvw1urcyxTt4Euxoy+pxiQ6YkgDJzhVrSvFObt2ViVC0oKH3Yr0munO17JbAP+KHx9KmbITwU
cEH9XobWroKxygdsV6aDl+QVDUPOxizKeNo5qzklzsQ0MUOE4iDXVnV0XaXa0nVHZ8Vr7K3qWto6
y4Lgycwy7Mah4J8jPMI/Y0/sW23whFoySgNumi5FqDqJvrJMOdmLMKvTY4vNIAbv4Ve3Mr9FymCt
PBO4neNnKLv6MU6O7fAs8sGUR9TyH/MWj6gDPCo4xlM7tDedCPAjoeiJim6oGJjbpnMO28xdPsp7
qQJM68p+tuHlhxvVFM4H5zV0ZQNZs0IPtmLUo/YxXGeX2Iefx2Dv5oV2Dp2wWHu9nq7RhLfPUBbB
k3Vd8ZXCwbgMfBOIKpXJx7xx+bIjxaJHkr4NVRzmqlHO0b3Tz/gANQ+27jvXy8dp2ofLkwbH9ynP
UklfG0F4CgqM52f4g5bl8JAScM0ix0pAua1wbBHRkGJHYYysEu3Gi26t5jFA8wTv2WmZ4NNsXPVg
SNdtSANL5AxToYNhPTpN9m5aajxF3SRU5ueSc68Pl5HiXrZUHCh2kYpqBLrl/oPsFO40WEzYB7c1
b3+znxQSe28XXSpbeCBSpoxVoGmwq3y/6LISCWPttM2fcxSUkP6szKPcIhWy0AKF4/XcdA0D3b1c
Xqo+WtiGGLpOEEPXQ2nk27ALUJGu/GLbJml8LUTnU2jz2VyLLZeLSc42k6p4LTZksGJfRsM2ye4d
vqoCvyDwDOKsqZrH0mqC/ZyfoRDdX4NivsBEzNMcuXsMx+qSIYM7plHwGIX92mqT8UlVYr5TQSJR
4iqHJ6cbkTKgxnsTOd11mjRa7TnpJbju0xqI1YW8gV0bXPtjIjevhD50NObJH5ZTH8L5zrynkHme
ftB8U/SkcEUM7VtUp29EXzIJuntFirovemkUa0Cw9cmRIgeyJPLGExX1qdLKm6CiwN+IAjHcNe/i
TnB4Ja+LW7QRED1RZYhv/NJaBaEaj2X6BVMopqlAmU65Av8ic4eCsnaf3M2fZW9IHlt0aA/XDzMS
5v1OS9jjiinigBkOO2Uco5oukw9zfp4r7nn90khGdr1fmEGDgUFYLtmkRqA3wcX0leGshfLkVX4y
CZ7HRB+OIkKA3L5zoycRiGt8y1X3Wo1R+Zz7cJ8+jX6HhjUm1OC7XYsKmBANAEQ3IYdQlvuwa4n6
qEpcP8ufax8nLOpy/hV23ldQeSI2HyujMuCtCiz6Pw2LgTo3vlaVnh/FRrN2bhvTay8iiMoSNQXX
9rcilPpGOctuf7lucqNI/oXOvndq0Z/aDQowY7fvAbqHTuOtNAyeV105mLsixHSNrc86Q2t9VY+j
c2voHUStZtS+2CkcKZEzp3JBiEHaSXaLrYjQ0m8mrB3Ypq7Nqwue9JW+wOBJv7f9cS3+UYlK5UGO
TMR7pr22C5L2nlb10sy87kHMKPWYBk4aZ3sRFpZpH5De5iM27awVLdaxJwi6bayP6SnX+1XNaunG
zAeqishww8XyUYXxcNle+naTmisxVEnys4OZ7G5wvHHpechiZ0Parry+Vy6+VUHZprhz8aKhXSGy
qVzCKZe5tnpGY5xluxUp0ED1gFZ67N8J1RZtMj0Smi4iz6bvTkRjIKNKI9DukXU3Su1X8eioEGfZ
tLmUbBUEXY5NHZpoQbn3ddwjuzM9tms1RTDOKV2alTzSxUFKEKqJrOosonmGgLyJq17vIWYEXj+g
/QSyZ34uioedqlT+uXZ/fkiL0GpV/0ypSgTzI1M8H8WY2/ycH5birNDPrVDTml5WuR1GJyQs/AP7
RsAwIT4ZSM8BlsHxnXqfH/CfaoSfcbVDNBRjwm84qt8hIOj+adbf2xQyOJrp+ToDQfizqpVnNPzS
rx60lWVKw+OAkn64Esa8s89uYFTZHmG6eztKtRGx0frF9ze1H0yfNWCLKQob8N4Ll0imetu5NNen
8SZz2jOfgnvb8/UfryexF14z4V8n01CtWLeS38KaQRPkLPkV/nEdHJ9FY0glWxGSjgKCc1XUbr5J
Oyu4D5DUPuQIvy38ppZjBFENbyXJkbMRiwOePuV9ONzGEtxp8Gun+fln8b+xYb2Hu7tYL6CTXvu2
tAb27u27IIo/Mf8JlYDmexOgAttC3r0YulMdLDnX1kVJD8kCMS9mZI0SrOqyjOBZN9YNOpZIIBaW
uscvhpcuLtbHnJ3rEaqHeRThfCgLedtpsb+fU40ZdVsN1Pn4WSkrpILxmKP45t8IHWih8mxLocmW
CuVnBKskSIB22G58KNlLMazTtrzDRSJk5+HdYDgcbu0gdhZaqznbMC5HdKBS3L6jGlKoUvLhQdJw
WRmu9aWwjB/9iHNNHmkLywHGtxi9YScVZf89ksBSqE3lrgaK4gu7zcqHTPIXkAXN+7iyi4csbII1
QpTRRgxqQW3duhAHxaBIeUoqLWoKknsRSnLcHQ3PYIPfRXVOnSZ+jEMtPo8wHFe5AR53U1QyTKCE
dogf01yRdZMeijgVSXGIpuHrGXSjbJHjdX2dLpIi5HFrbm29lw6IKCPd0utlcPCD8AnugXPrFolz
C52LQq0aSOjC5cNaDHRoyCCgDvWM3YuFalTAY8XuhydVpXPWW1/yVnWPXp9Xy5QST5EgCvR5TLEv
bQw1vIiDJz2iROjeSRSdL7WR9kcFf7p5XCt17DjzXl2JnCpX3+ysD1kooKDab+MhoFPi5d9qIzFX
jqlmp6CTrRsFK0nkRMFX/sOM3JOVTZfrTxrbs4tH/VOb6iAiCg3vTTSNsdKg5TzNzBQ0Q16jaWww
zegXAs5gvjPkVRowc9fvW4GT/LanEnpdrgvgcVq1R0SwNnxJsdypFemzgX10WcLOcKWqvchKuo/j
TPqsp0Z/QncJebdpVpgjThIWfo7kDaNx6FcrKN2gi/FZWohbq1kco7TfvNkcoKWVbUs3fPkXhJ4G
/d+LQrQ0bA1TZRXdYGtEhH0I4nVr0urFta66iAP90ps+z4x1jaC1IYArZUWHzA9qivfT4u+ajAcj
g5lNKxVKGK8wU2JvNvl85pO7pzNK3W3o70VmTs9TfcVI7sRAnCj9NFWGS7ttc7gRuyCT1TU18moB
ujT+VQEuUzL3l5XYAR2Cun40YgfIPqLopz5XlKMlLfpmySJRWl3BPHFwcEzMrGTPKg+tZ7/J670W
nrMx+554iXbh5YPDuOZ8EpWWzHaXDipIFxGFroU+l+te6zIqRdBl2xTZQQy2sLVRhRiRQ5lKOoFm
1tswsNSVuJs5lMPBUiHiGrZbbVolCylpOvSK3dI4yTqdlRI+4aJza/873737Vom8R13jBZaribaR
AxRHhqnDxW56W5VS8NOKtQQhgrh5gPwjbRt/GHagkNoLJH64rtOUMKLaAgrkOe4k/iKtD3hNTX6n
H6L/w2LSki1LQcSbFwZk4Pe7MXycUg/pwfg5CBDmaIvmDu3W6hLVanTIq6hYgFqqLyKXW/g6RkXc
bEUoBkYNevL7q3pJ2Q2ZU0sPBrbe6YjqspNEC72ZT8BWJPea7KlrqlFAAiytro7i4CZGAdle/jZK
UnVMPavPF6qlVkd5OogpItTTmuvE6Xzxm2vEffqh/Pqb3atQMMneoJ9Ui/cQ7B9w0OCi//b/VZVy
5XeJ1qGznyabxFPChYb60RkdMOssznJUV8YF5pmXEuXAvcgF06KiKwwG6AOgEykhSyaSTRTY50RF
0iaCbgia3GMzaiq3H85aNVavOShqL2f///M6tdzUhjduRZ/SABCMwhmFNbEtFqGnh8JmRHsUYaT3
WBZOTc15dJ48X1tnrY3vzbvJc+hVJT8oltyl3CvWyc6y7NYeol0yoTvEgXq9tkzgYW8pwPoP8eik
t6alLXVVLr6X0YBqB0gofNBadZdHbCKRUozYF2jaAjMI82eEshB/7Z9m1EiLJO7DQ67wSDbzKl/Y
fZw+eQOPfMnvla0I0976hFJuep+qNONA591gKZk8BXFWYZrZQDUQYTiibIDWw7mDSfdZS3+FyZg+
dXGaHjUdRwtxL5gGGKHYcnUQo4MuLRE9KAGMyj3bCf4F4mZyEngb8S+4hrrzKUO5675x0uJStcZN
4vnG2jDCYN8ArFuhOAiPOs7duyCcMLJREXzny/E1sDPtQUNwfW8GUBkxTyufbeu7VFv+9w8Xuo3y
G/AfnO8Pm09KVFD4wYIYKJj8XW8Ix8KmkBwz+Wz2LDsw9rH1TeWHJp6x8appG/comZp79Nvi3vfg
tYpI5OmsWeVijmHTUHkHBrbrOj3ZDyaaiqmvZ8nSUhtlYbljtddao78UhZnfZWaz9Mp4uIhUmmEB
gpNovRKhGNBVBw28BsDgdJEFOedU+eOjiMShd5UcchdVlRbI7zpU4S1ZY2Vts8Yd10jgal9YZKKR
J9fxyQCM8KUPQCXYyfAIks7bF6EVLv22NeoJDjUuVd2yV+JLfP3Ki69yUGdbHYckGLEoNfJa2gqX
CWEwIQ55pKsLHd+HNwPCg0JcgbZeshXzUF/9rmguOqNODj+u9RqaU05UHOvXM+R1GBExjV4b4q5t
/ehzB8D3NFHq5ZtaNu8+1AFEOOfQ1sQITD+JTDZxUeeSQa16UKep0y18O/UPMECkz17oPus8+29F
1MB41jP7EYp2ci9b/i1tJ+mzisrQUZYRjRT8cEhKwdak1Fp1oFMvEHDSC8/q8L7iD+JHsvEghRwK
v8sWDk6mR5FLcmeb1cmwdcO8PUqu1BylbGiPTqxiqTDH4myegyE9q7PpwLbvxqfIrLZKv7tu4nyK
FwffzR9nx2BxpkMSX/SZA9J8mHyDPUrJ8zwjgwFWSeHI8gD3NyVA79wsWUFpUygOwhEu1fP7CdF7
GEojgDveRu4ZAZbFh2lhgUj9lR2Hl5R+jKrSvxWHtC+jG3u4EwHVQMrOVJY/Z4067tOxS/SFGLGC
qfmkK5Rtp0sdPkxHuw7PPHHCC3rwizjr4jsR5SZCcR51SBGJQxLT4hrhV7G8YL446LnPWj63l0nU
+ue0HH5WLoq8kZnbIsonud5QQrF4GhMRPbdrVCWo80aR+2ashRS1ovSarLzcHJGmDVE5nM7qrh+v
ZyIHD1NbyF0MQB+F5wOGN/lByxSXdpvVICt5PVd0eIpJGKco+7fq3i6GYY+PZ3xSbWT6C2lwb5ou
GdcSrc5LluQBZuB+/ZgahbVwO/oWfRv8CtlP/jAmtn7e1zAAAmRB24BNR1WWCwvzQg96R3NKCsn+
jjXbnxjg2U+pkzkLPVeSxwyW2Mq1ISP99wXF35i7iDLaKL5PD1XE2xj+IJmFFYCfdkVlPaIeLi/E
u7bLG+xPuzA+iPJ1L8FUzWUsssSrV4wmQfUyKitYsYnR+Voxqhr9vlGz/P6frp8v8FUQxgZ6ncMx
LXpwLTWKPR8YAWYD5J7NMI491yKWPRki6SqqgeyXu8e8dEuEcczuUWfT3gB2RczoFiZ7/mVErPvQ
W9nUkSWkUihj86cNPCQJTc9qaGfXWBnVCKQbRrYshgIdN6NGqw1Hgh3cn2JroMj82IzGRWwEh3r0
FzaA54ewM4xdhYLn1qtD61FqtUsAVWrnGb6+wyDpIFdZ+hUXA3kVsMw961qKM5ijGmsnM9vPSWV+
FlXu16lJhX6WmGq1LnLA01Tbwb2sy5EhrFULI1wYySslhjsVZs2xdnzWdM3g2WeVFuxZQyTju5qM
F5Mv5Xc0s38h72t+1XK0MpzEHb/AWvOXuWm2jz3auqx51OYhDtNhVTQUKWSpbtd24eu3aSphrGmV
/o1bou7UN3p9Mjvd2qlS7xxQNEoOeCz0e+Qb5aNdFNluMCEDOkEWbJs+t27y0JDWJiJjdyqwYFqA
XXNJwyxehciOfKpKlb28mnafa8/QFk3SK0+BJWEwnHfSszWOT/wm5Q8WAGdrLKxfRocXbpP5B9Sf
213R8eu06H3fDtlQ3Kd58b0PNeWr4unyqvKU4hBVECGVuFuIfNLX1rYE24bqhSV/9b3JxMr2P3XN
bc+Xez86Q7jLoUrDlKqCJU2t6IdeNPjrRc2vobBxwTab/DFwY+//kXZey5Ei2xp+IiLw5ra8k1Ry
rVbfEG3x3iTw9OcjS9Ol0eyZPTvODUFaSqUCMtf6zUa3FAOJuzy4cQMLBX+1Cl4SYX9CQbD7qcza
1Z1lbuwi1ncjexosYpPuISt8Y2N0ao/O6ZjwQAzKTVeH5WOTxTwuQyP7ZlXTRkPK+JgUUbp0ktJF
L0yZRcM4yCJaUA1rECtcyTrN0bD4ladqFnMqO11OvXk4atH5MYneTSM7uxHK7Y5apHtd8VDSFmp9
66uRfuhspMgCUIsYq6NR2ihm/tMIX8UUTt9zXszLoc7Ve72a8p2CaOHORLHyrIQut17lVN+aALOE
eUzuur86XUUJNjOTTcdP72gZMLMVLXeA8IYD4eha5bUYZweeho/RrEospYmNWaRY1tfd9HitutaT
lXyUJeHrkCLQDb3M8bd1chJ5haFPP2cGMAE7cq0VZKHgCS/P5rbN3LOuxOGTrLKt9tCQTL5T5yrX
qzMIlJG6lY2x5WbAyUgGyKKnj8Tj8BNz1LhZNkO/hl53a6RTe2djd/LYhmjEpAlhLK1PdxUaI+t+
jmpBnUbOVPeau8owuke9C95163CDQL/1xUiccVcSpss8AYpXr9z6NFhg1+RBFrMEOdLBsnJESG3j
7GtFcI6jA9Rc4pWyShHWF0P12re6yeZGBwZQrWUrq4zy+M/vE+IMf16guxBGXFCepFa5OfFlmzFv
73CKlZFnE2p7+jP5T5IxG5615UGgDWgTd7u/6O573hba5ltpbruWJtpkz3Z+rQ9/6jm3XXv+nlNK
+/8u/R4XJUq9FXU+IXLrk07xO0F6xUM0pQcz6doj5tfUyMMIKGqrxFhIfmho7JRdgAwUIxyvrrw6
P4SJBZNh9ovjBi9uLcRkZUkeTAwMtzwo6qVmhajx963bLXvPHXHaQD8F3BIcQEwynDHCQMCI0aXD
gENWyTMlIl3TBZPCa+CPBqJbaHxnwXgbew1CaZN+RgMd4EhWoZOdKBWwk9x6DLVYPbJ+SBZjpn+r
ifM+RZr7c2r18LnWerEZcyT6ND+xbk3TCEEMB82+xIlqTTQK9lZrPThlVj4mZb5NMrt4QXsmPll4
Wy1kcQCvyFPLajf1kJcv44QG+awHXZTdrZLm2YqYlA7+vrC5zYVV3Ab1etIaIKNYVuxZSrTrPoME
ux2n6aulF2IxJn27JjLtPnel/mCQbP2e9aRQhgJKCNAge5caZNL/Qw/ilwVmD5q+hcijbaayJamh
ZxmyZFO5xsk9+8S77AdEEf+nrr92bdecU5jF5s536oCtU2kRvUmts8A44RATKVlDurA+q6WykXpG
Ghqtlx58evUwk87WuM40N01pNsswS1iClxjJE1JHi7lmr6yXgFzAnEaKK44XiJwfdsEpGofToAZV
QIggWrRKAx+0idGWHoX+K9DMW8LMybcabu8CxV7/xS2xHGJRmjyNfaStfP6Ycxp57SYHOn5jhdm4
G1qgLGPUh0d/sIpd4RbuDeHGdBPXSALwH0OUwSChPAYZ4nuswacboxrhRuiFsQ9UZcSwm3dAOXjE
zP36ZoB/gBA59abfTCsjHOg2P7iGCtXs393UpMJqcn6CKZjdrIrWeuuWJFC8E+8Xr/bkxeQrRESh
fg2QO1inthue2riqb1PkOyG/dPo3DeWRQLW/RypKTlObeCCjENFv2jriw+rVS1Jkt5md2N+zNP2Z
K6J+cqqq/G9LX+vP2sWz/aKnGaauEU5TLfMv+nrtkGhO2hXjM2gd76E2P7mY3r0YyGUcrN6DMZAm
1WsWoehkK4g89aIy7gddQ1qD+mRK1j2+RyE8jKVRDslebkRkMcJi7l1RttpFe6yi8t6b3PTka5HY
hPVQPmC8Xi8Hoh2vRjbdRxKX67n70nKqX41dfjUwy31RoHguM6FhBdRFv9q2UdFEb0jedOX4JXTy
hwbFoMd6rg8B4yODjct8f8Kztbi7ekkWyYRI+lQg2jS/cWVcgATXcBPppbW3U8dstxb6jIvKMuKt
k/asLCGOOzcjbgFvwXRHaCvQ0v3JifOABZI6iJMs+1hDnIIBl7zWHzAu+HOD7GKXNkNkx9arh3Xm
Ds+taZ8lklBiD2G5p6e5CovD5j5EJw6JCVesIF+qN67TVmtHnTdDqloiARINP9oI5qoeWL8ct3qI
fVf5jKCAtUziWjsjnOjw/NeIxf0eHvlgxuRwvrnLcNsKzF911D9MBs4XnemLHe7w+V0DrQB1Vjv/
XNdRu8HPMtsqdZN/Dh37tUNA7hxVU/ToQZuV1aOXuzvEE5D4mQflI7s/U6/9kxmq7UtU7EzDzz57
BaY2ZIlrLIcoDsr4CP/mLp7E+CWv/Vsntiq0JNv0KDSjR7qd+gAfMkB11ZPRjqvcmzQcHUqE1tBZ
N1jJnwCPvz9c61SnFWsT6deF7HJtkEWQomINZ8lZ5aIZ0ZTL0nuvQp2T5YbKizLqtxEeCaegmi0p
WBYeMpALR4MbFMWxrkMjJNM2atC7wJen2VA9Hh5S3LGWpZs3z0mL3zg2Ld1nNUQAOotH4yuuQuSA
y+JnjabrmPh+iEDf1rXAoiI/7S+6JIiwiy1IwvhO+70Lokejn/L4F5LwLFfnjNnQkBfwUTNU51Lh
Rgef59u9bCOjc2kzZlL87zaZk/vrOC+pw1Uvcv3CHvDMyAZU6oUI5gLKhBtrHIoyhJw1c6TbwFE2
pkhLoK78IrtHTw32LOODXzAV96FfRK/EQjQeFENym3qpcVCRttlkse48utiHw6+Ou58x6skuEgq1
VqmLSc+VB1ebim3LYuAwBMglBRXrzUpP8RGpgmPkYV3RqAmK/bNGIIHP4BeQ0yw3jV9K2b4WJJdf
nA7/lcrtpjvDKcfdZGBNZviduUmUNDyilII6a9hoR6PWohu1rdI1oK/kxRDpJ3QAup+gXDZdYoaz
Y6DGznAMzxAjeNJUebgL6t64d0LcMqpRt7454gtLZugGaW6Im0jSFOyhFMc5PylmvoJsABH0dmZq
44C+QTEt1NGyz71oX2tUYz/37jhunNwk1jgDsVrNXKmd4j2NqahO8Jqipdqa0WckkYGr8fPYyaI3
1TcdNiIPtd+296JIHvW5l1cY6La2I6I0c5HgHZFPJfyeW/hCkk/gqyghI11BUlM0OmSaI2L5v61/
x65fKUhO3ckqJ3eiXY3fF7kC45gmA4SLwPG2ZtnwZFBTZdVoXfeU2AN+7HUvvrRBeR/z6wgWpbLG
OgJnozwuj6PRB9/aSYPYH0TmszqhoTiDcNCd50H9SVpSli0WOV2Wo+/cmgb+WX23VBTutEsrfxZG
hPZ/0Za1//LuwyaPALEOgh+t278wvDUxQZG2K+VJeLkGtskwlmM19XeqyJJDI2p/A12yePILliWm
njk/SnCBQctNfO07wmvcj8ktywK6R2X+VFZhuigxd7h2z1QUqeTUKQTXw6XvPLU1s0kav9WXF6I2
OvVA6tP02BLx/Vm32mHoiuRL2/TmMmrj/IwViL4r2HfsgkKLzxg7swZTiuBLBiM7YFEuB/XCSYiC
gtOYwE3o85OgtLLoyQkwJJmz8yGCV0/IDi8kM0G2/S6NyfSxbR4HysX5L7IyQOY+bpRgnBhoGKjA
6VSkVT7A6Ajf+CZwQufJILW7SroxwQwPV3UgZskWoFhzdHH7LhfyFL3Z5tjOh0tLbo7eUlaKtCET
OY3uMsgskKT2dCNxLhIOI88+YGI+FIWwRtQjWtvcQZZCGwjZaRbgvfvoaDqLThedTk2pnFOb2P26
QVrjGakSFEvnLzwrT4gxWD/koEyJGOTEGOUa7PnloCYJZtMl13h20pKlfnqn62X4oxNi7eoNd0kV
4Bs+AoaB3ffVae3ps6ehtg2XxXpQxwRabBLZOFCZyg7+obpP1CS8sYALbMxJKAcvND+FPlGyFJDN
iRCddwQfGm+UbBJPmB/P7kdi/OkDb25NfiCzWRCZmfhZJJ61jrz6bRCB8OgyiG1r9XvQKJECNVJd
dapHl0HxfKV523S5kq8r4kn1bVIkAIC2vellCGZOYfRpaoOvs3HGCaOP+IBbksdilygj8q/luhmG
YGfOMcjKQEXWqkbvEoNEXmox7zefy9RCvxz8pqJo9ucSfdcZ59527bCpiafsXCt25urKiItzYCaf
MyfzkUeDq9s0+gsyhv6trJIHWfQwpyTwHp8+1JuNri+Rrq/X+fiQdMZ4DE2MVMiAQCaez64HWZcE
fblL8hNPKLdn36Y+5skMOE5966TN2VoHPfaF7ub2Se9t/Vm2Yi9hnWrvMaiHZo9Rh/GSTN6GJJ39
qA5OeF+H4jGdSWCF2Xg7LUts1Ih1Y6106AEVZZ3vBPH3lbxrNXfMd97o4nUhlwFza2aXe18bt1bZ
/rLmrdkAUH9DGMemiqISazcIxjsPfvHDGB3lhHa6cyMXuKG2iRy1wm1sXvPqro3Pmtnr/YrgNMuZ
BHU3ocaopzUh6GqWZOwygxVyBeGpjMPs0Zri9/UTu74ht7LHub/VZd6rqZ/SEYR/1sKxTRBdNeUn
Qit/z9LfXQmjV3f2ZPEPyMIJZGHr3rRJWDwrbbCW+8wx78rZCCRfikTvHscBOevSNeKNTBRiTGgs
ssT0Tglf2Usen0tVGz+BPnu6gGDAehmryVDUDWtj55D5nXLj9i3byxgDSatNzsEc68TS6WBnufUq
kiEGKO5Fd5Uf+XtPaZptFHgmar6pvnDBqvxo9Y2ZNL9yuA6vefFAMLiARPjHiaJ8rHnflINeiHFB
uvbJq9Z5VSH3yZQD2Jc5R+QQbp1/TnlDykiPtGAjW3toktUsZuxglIL2sM+/cwmVoL1NIyc5IW8e
ob3WOK9dVq+btNW+Z0WnLjwtme5TFkkAAW13k0bCe87a/kn2qLOIDWuUPrdlWm07N4/2WtpVD90c
fJM9HIQnSgtF25Jn2qqd9Ubq+SBUyDRqmGkrVwtxSUzsmErHxlMLB+JnpH9vDT2tzvLlU1BiQHmW
v9u57VpqjeBd6fc43+eH+M9ROk91/vr+n+E2ZH40EnV/1ULCWrlRAnUYnyZU3hVNdBg3gEnyPLNf
9bOLjyRGyLOg89kAmXCcVjFWXWDJen/T5cj+QE6Bh09s4liZg0v2XH1KnMRb2zyqtqPZxhvbz4kK
V0jXSJBxPGvctAX6RBWENXwjm6PNk/WTY3qfcjfR8XukpAaYj+XxE6bszVmzc//Ac7vGOhHjVxjX
PxyAcvel1yi3ydTjawnD7Hb0EGTOkuE+bHu81MLuh4VS7WtNZA3sQj++xEYXLSNk/pMxELdFDAs9
ct3itvYcHyNB0exrdqcZe8j12FX946Cr0ymNui/apPePY5XrmK32wcb2yCqUvOt+eDamB3x3u0SL
lV3lt9/GGh24zMxKvo/AWAnNq79q3O25Xjov5mj6W+jA+Ra79u4+tMubFCjva5oZK5lXUlt0iUZR
hGcnru6FEuJGNkT20c/hosgDr08QikWF3NrME5p5Vf0vofO+JUMTVd7nsMA+tjXU+ug6Y0tQ3eZV
2mHkYVhDtakT37yreTphU1W5G1eAKFjA2ka1qUucB4zE7wxgcF81ADOLoiywB3PKkg3PuClU9wXj
s/6b60aYpYm6WWMrFm/tWtWWPAHEi2fb0aI2w/57AB2+DioRLjrjqcft/JeFoyyb4l1Ldn41OjAW
xkRftq3WLgSupNvEbL1jMTTDzsZd1J+KfK2NsNjTBiMv0NUvU94Nmx5c3KbwO3bgeXunl+D3GkCH
37pEnF2SrT9JORGzwYAw8EN3g1xQe0iBxUi2Hx3+oAXm49RDW0hPQxDG9/JQVarGohwI31yVKEq9
jPA0XJdWgb+4M8I/EOXnwS3PlZ2XT6Byn7TaS+8QUVKfC0X7VASac6vHZXMzWvUZIgCQ/iyO2cL9
jNUOA7woePDgde8DJ4tMiNiFeVKIPXtrrJizV2ETNS47td7IojLad27J9hDJf3Hb2bhLB0qev5pK
HK1qtQuPuofOd9u54J9REZMMmtDjrEKzKSnDYJuN4q1eNiYEMQnXzF1kGbWxL4pT5KveH5/JjOR3
VRo/szppbsch5k6aBEZRouk/qS5PaqDh2ZYgyQ/eu+I+c3vjZhicnZWaeKQhqEVAzwSCPjeqoy/u
+wF7mXJKvpFjpIdAIWHvRbM9qCxHKOKiAI/fmT/kPY49bvWJZUy3BnrPa20u2obtLVVP6/Y5+syb
yCvHpWgbBfkX28iPl1PH7NgmseJyl2KuTQJeUK6uLENxW4oQF4xmPFdjbN25Wbtl97k2PeNHITRW
eHH7TZhWf57arFzqhVtv6uh1qgH6xux08N9qfgnzUbiOeG6S0DtV/gR3uEqhVSQdJJKYRzoSfv5O
FVG2KLmdz5nSled8PnNM7Zzx0D/KKtnYF022FVinLmURcFN2q2j1Nyzvj0XjWE91ovZ7fIXqpSw6
UTAReUu+4jpoYyA2iocMS6B0LpUFjE0chjsMfwblNM0H0GRvZ2mCzVsf2l+vVddu174ejGJSG1z9
90jHbo6geH/hWOcehqqJ927ne1BCh2wXmRoy8VHUbMPaSG5JJY4bJOmru8mtnbWXIe0hRHD2eDPv
CqxJj+gRt4eQ23/XISx6MlBK3eijOt0NVVusfXAfSGYmSE+bQn0q0/u6tkAduFN2j651vOvNut7H
gdfejVEXEfdK61fdz2/Uijs9ScEWaHnzJa47YwlSLzsbpF13AKnUXV/iHl0VOnQ7oqh7DZc+pOCU
+ZUhEO13DO2rzcZCV2v7p1tmjxpriGVDVPAsDAVDorj8ZUIqC3kWvgY9n1CESXG28gjHmLG9dbmV
tonuiu1ggZVRHZfYgh3qL6rVfNPtLP6V2zegNBFY4GY+2+SeX53QKJdVrzUPyL10GCy1xckd6qMX
kxP0A6U5wzDqsHgkE1DhVBkWdfpTDdlmeTlrEhtv6w30wuI4TYZ1o4MjWYWe0D6bYrwhBuKSqPQ0
HtmbRrWrr1FoTWvhqtg+/OFzAbeCByVZe3bEjX2fNV18NKIAJb+sH28zb96+WNa3WCsDaBntiKNF
223tgCUSkkX33ZgH3z1gcgstz8aHMTMFCPNa3dR5370QniBBQo9oXji7VZHd66IpwAE0O9UJ0r0z
efZem+LixP8y2Y5qa995ZuWtIjHLVQ2xtxv1aDzlJXD8IfL8J8s0m7NTD4cEZqowxMKoSPcGQ5ve
YL6ub8kgt2sJ7gr4Lle2iKq9hH51CJuDFHFbRK2wBmk6d9Ghafqkqn3+oPoFIdPWOlo1ZiCG2Yt9
12nBGou1/BUixk+yLsO58qB2FEb4I5qfuVbiLcpeKZeRThx29FR73+PLth36JH8IdJyy1KJrvtte
jZhnp/1USFlUauQ8V6o5rTUteXXHulwVueGds/kAwV4s9Jgfqm8rurIgEKStptop16Ffe2fZ0fNs
c+vGeKpf61B2g99i8WCZZ5HdUmuwz+5l7stkqa1tA1ANvZheRiUI125R5jdKQAAQziDr595IT17s
fXESw7uJDPbXYfM4YUWPlzSubY0Hy732D47najclBJXlhL420BNE8b200fd5n4535XyIdvmY5Rs2
x9GuZKeAo0SnvyB3+tWoh+EX+bkJpDILFXbbOH1mi6b1irUg9s3jMg2mg5LyoDYV637gObJTRyVe
pZWtPdtx4Oz8RMkRacy5X7X0M0CYdDW5DQsutRxPkw96JDMsZxPbxoAeUFJsXHV0TkXVdT1KSt2j
VTjZTtZdD1rj/tGlcXXiag7wL1YjKBI2zYvbiGaRO2b0qUfUfdVnlnFOvJAtKlgI8Nzb2JigCEBI
AN+DEKTQK4H3ansjaoMtIBGqx4w80wJS9rCXdVpm4GY6tZCKFfccG5Hzk1wULgjL1g/cB9yxCLHr
6lcVo+IDyNPpYCowTRY+2snROIcmsLtlIZh8VpoofRVqCGAdONAMXHYJgIcHUOk9AmiGvUwGt17b
YOitMCIhGWTRSS2HfB9hOsN+TVVWlTPppPY8/2F0xENgBzdwo7Eon2KFAEvSbX2tLu6Jp0FJVio8
arUW2rjNqglKbf1sF2N8MxDXIBTS1s9JWbi3XmI+8fuxn7CaVmc6+B8Mccy18wuLVvLBKnZxq6on
ASwJ4rIurhr/ti2/y4Idhuq6cPA2dpx6OidIYy0MrR1gJuDndqlD7WOrpy7Yi7mLbGC3gEaKggYM
NaWIk6Vq5SyAZ420wXOqU9elb2epUeJ81ZN3VSLRtORh6XM55UnE7ypV+w2S+egmWkhOKirU7kzD
WU0e+Bl4+w6mlYG2yI1V27wAsvi+rZSE25/HIitY516bBsRR+Gb2Vm0597KudYuDnjTTrohdHYEp
mF1dapOFH1CDU3M0VarxlqyTcVbH0Voafhjch3zq7Ygz4U5ha1npwXR2lXEOIdyBYF31lmrymga5
6ZU6XJzYfO0h9d2E/Q/sgUm0dmO58VwCt2WUOIfGb1iLzWdagnzOpVKW5aF1bsnyjpu+i9o1YVNS
FCVMSKGkr34SJl8wE5gVUZT2E897HNFiP3gEixKtzbj272yVH0WUfGVzRQK+qwHvdxavlrkoD8LT
QdVaHtEBeG006YNjH3KxUkSqn43mAUsfiI3YT0IE5wtGEgHlZNWr071v6wL+hqZEy3IiHmAmVrqK
JsW4lwccu1gWYG2x0QL1ra5uOzyhBr3aD2ltXvoJTbsloWdjf2x5mzKeceKOZh4wSJ0WHhrWT1po
Nw+iEQsVEdwn0+kxGlOV+3mh7neN9mKAWD0RIPAvRavMsmU8ihgn6jLGkqnHAQPzbWWLBFNKLrb4
7vpxgXOAEAfuNbzzWnO4t1DSWI5eOm1xUXSPSa18CuMieRAwJM2ubp6Ccayf8I+H9NRqt2Wg1E/4
ullLfLs6nrAUcWHxt1pPaMZv/VurAFQFdcu/zWP7hzZN8UuQxTgwqiEZIS9IXmzYMmtTNNFOtsKI
QLsTk2bQK7RiM4HKbaI8qq6pPvD+AMZC9eDgtZWGhb2w2WgeHSzBlmVvGTvLwAgeFREbxlTSINgE
egweuP2cEUrAv8JVV8T1aR1VbVsWvN6VxLEIsYTodwITXcuxutcH21IrsQmTYztAZ7ztifPNnVnh
NZtiAhkvW5Oe2J85TtWlCEyLF9Y4qBvZORcp+c3BRM5wnkoNknxddwTGLmOHwV85JLS3srPRt/qq
Dl3/0praTYe+RVbtLmMjfHmrnpSQ/BOSKVSWZFiTLWY8O8vx+rse6ftNhqn2yU2OoE+iJ6VZ9poq
nhTNwRapHj7BovJuCjMfdlUPeVMxBnHXtUjQRb0Hd0iJ7Etdq32tJvTULlU9YgW3JslmXy3RuY3Z
MQM0x/lauOJOzpHXUYrmSR5t3RzfLycXLPEiZwV8Oj0GAcRvWG/fcbbtv5ZlqC9AeVh3mW/Fu2hw
D5ihZefOSp47NQle4CPrB3wtULz2huClTtp2Q6x93MhWwAMN7mr4B8rWwqwfs6boz0HkGp+6r02V
BTs9LNRVKawaxRC7XjXwVrdNTJITTwtkkLwSd5B1bDl/nKbzqalllb581+HdqZlp5SYZCR8E1oMP
CfOTzZ/36JnAeAcv+GTwa7v30+IgS4olzLs4GB9kKZ5yJFBz8V2Wav5o6NtRRbq1Cj9NNdpB7kCO
Ts4atxPmqCBTVrGtGHejr74dTGXvKCK4u1az4C8PqR88y07X+tTstHU4kin+0FAEsbqofNgC186y
C/EI9jromGFY/3Y5v2fDaNWa9gwffhOJdnx1J9tfTS2g5lHL1RtVJ9wFdnrlovUC/70Ol9HsgiIP
+Cq9naWG5XJ757zDHfxPZKv2+ywtsEgbegglHxpkZ9kqOiV41wrZB/sVWzREJYi9XmZtGneRNhPA
vQ5SMQGWccoPyIW9HWKWCod0Psiza8O137XhQ79/0eU6/QQgPsFjjQtfx8nitc/1Sv+iy4eprmP/
9lP+7dWun+Da5cP0TTAD8z40f7jSdZrrh/kwzbXL//Z9/O00/3wlOUx+Sq3HM7DDZ+76J8j6a/Fv
L/G3Xa4NH76I/32q65/xYarrF/Y/Xe3DJ/ifxv7z9/K3U/3zJ0XeoWZ1aBRLBEJY2kXzbSgP/1B+
10QqilF56r6NupQ7Mykus1zKlwHvhv3HK8hKOdX7UX//ia5XvfZRyTtP62vL+5n+v9dnM8PWW5gx
q/PrFS+zXq5zve772v/vdS9XfP+XyKu3cCCsSvSb61Wvn+pD3bX48YP+7RDZ8O6jX6eQLen8L/9Q
Jxv+Rd2/6PK/TwWmvluNOPwszHhsbrshdNY1iPilLIb9LBlg5g3IHVrBaFlLtXL9leI2hb5NG0z9
mtpjRTk3y47DGICJA7xygqReH/QCz6aVbA76NUa13g2YXxh0sqqfvPRYeawCS73Utzg9OyuTpNIS
3t+SNAPQy9mu7WLmJn3dpKUbnD0kPeWpNUyJsrwavenO28Br1dUKzveNGJXjJv3qR42yN5F8XuZZ
lmzJSRGPUrPiAVTmzqzy9haxpfxBIfpysrz2LNtkr4o7d+PZ9bCCFp4/yG56gpVYSLDlILvovsoS
KWdpyqyyQ1oWYLjMGLDgfBHZ8C+vrrv92bF0nyDqf7iyN6K8pPvfgtwgApe74mYCiTUubLQ/bmQZ
s8lwOaTeW/O1wfzdxTYVuhQDXQrxNkyOlQfZz/s9i1Ul4aYwIe9qJYwWo47JAshTeSBKiEjptfyu
U+K6N6Avx+27MSBP/+j+rhZxxdRdDoYqkOlDwx+XN/u21yLnVp6leFf0Pd6qH+pZEEUr1qf8hj4M
GNrw1CcBag1/zCF7yEPJ9hYVKLvfXuvkWZg6/Q4a5M8P9XKSsnGPdTnZB9koq5xUbDJ1FHvpde3M
mnUYOVl8Rc4yt2vvUi8bZb08ux6A19lHWZykAJ48dUmm+HX8NlYOa8zIX0VG3eJ5lg0bIAD9Moon
3Vugr9ecF5VGkARTI4VfLRBqwnb2sIm9oj2LQG3PtVY6B6d3n2TVtR75rScra132GnSVhww48sY2
g345ziNl3eUacqZrpbyO6wTj5TqyQS2nz1lRN1tJ05Vn6EDdv/F1P1B3EeHzysWl7XIuObuSvYss
LGiHduWhyxmSwz2orWGk6JpXWXNQKsXm3FfU+k/nrWbU6lJ299u6H46tptu4A/fZqomNN+50onSe
S3QDdvT1YJQNYp1E82XVuy4fmdeyPYhdSNfvuhqKL+RwScRGvmARofOPcRoxa9OAKN2krn0MZ1AE
DpHql6xAHWh20rj2CG1NQzRYYLi8/wD6STLA5xtZ6cxuofBfLQIgq+I3NghNo2NuB2SO5gggd8pD
RBYV4Upk8eQBQfYMX7m2v4jmlVJPeu7Xkg279ANqIdaonjRIx5XN/axQsInaOl6FSL2HS5CCOXCQ
LF4J36vvSzHW97JOm+s6SN1YDhGj3ciybP4wz6DGd03nB/vebsSpV63+5AkyxAtZjlGhP7r6bdEV
Q766NBB8Ag8wON23EHMbEvd6j/5yUK6uM3R5/DbXh7pwns/Xbz9U22qkbBV9uO9+u4S+e6+8uYjW
/rQkhqC9e8NcXjukAI+XPrL8buTlJSP8SF0GgJ6WMPzQx1XImGZp9CLghW3z2WxOHtLfZ6M0lbuW
ZXMvksuID/WyyA6634L8/9yIzp0WBD5hTXmQmDMzUm6uh9xv3opm0C46YCIn2SjrL2N72DjLYKqn
9XUYUXV/1ZeVtryo3ZoQDqFBCcQATSOKAAFr1Vpxmldj7LLggJm7OOVxzsY0aqp9PKXVPjFSV30Q
FrEDdXDz2fBdnOr5kEhGwuiBjO7IuhGHvJVVbqgXSxajAnmQRlOzpafb6BUPzrTjNafdQWbV7+RZ
hg+oPkXdzbVex7rtlOkW2kV09VRAtQttwOve4WND8aPyeiCsx18C6nsVKYhYX5oj00Oq8vfVZO9m
vuRQKKRkuNr1A4R13pz6xrxc7V19nlagY/DFE5O+n9Ko2hKnVh+9LkOoUvHtHzp2HmGXiW9um4tl
Dan/7P/uGxnO9KGvcD7XXCat0FMONFIAXYM4Wuo1hJPyYGeg1yQuzZUdEZEE6fBWV0CsKoYKh515
xGWwnEeEc1CvCt1FM7fU6JhpKzmjPYQ72eXjkHluqLURqu+MkK2FVa1S3XEG+w7Mer52G4SG+dfZ
P2yc4kstqb6Gdoyuh9Wkd1Wd4P2LmeHGgufyJPtKuZY/91X7ySJNA/RB0Wtl4Wi8kiRnoMH1ADJM
QnGGEasGumqyVbINZKvjAnSQrXJs0ZGHVD3D9OqlzzxLkzz5op79pIjXE4GvwE9di7K1mp2oZGtW
4CpTmwCaGg2VX69bmH4KUYdk6p08uzZc68K5FQSHtrVj2AqynzwI1JgvDXA3fkxk+CYhSKJeB8hL
fJhJXmJE7QRFaCaWna/XTucPBfqquamANRmOWa7tETheZA/xKzwo7GDU14AvgGRhhNSw6LTXytIA
WZXj41gI+HlKkpIJD7RXJ1cdkp+qfxOkk4oBIj/YebicNW/zej8Q7/13s/qDjjaGouDvw+JxbwnX
2mp+DzMbfNYC/bD+FOlR8BKW/0fbly03yjTbPhERQDHeCjRLlmW5bbdviJ4+5rkYiqffqxJ/xu3u
/9/nRJxzQ1CZWYXaLQGVuXKtaR/WyPZzJ5key7r0RkmMhv658k7vIBsVyig0LeLd2YLGDHndVK/x
T8GS5KUl0ZU3nMgbG+qHJQtRoFCMNRxe/kRJIUOFwS2BoLe7BxWE4/vOiawNxK6sJ2WK7+g5vERk
AH7uq9g2N1FrgnTZADvVsGoms97Se/KUxOxo2IX36V0ZTZV4A59UlR3N5M37ZiNP3DYfPGLE42c1
v6qj4LNjZXtLpXwjyzKw6BjtgauDMty9D1EUDc90mAp7j+bo6mwp0LPDQuWu1Zz4gQ4uAB5VCiwe
jcBtoZ9rgx9Zb0AAJhf5uM27ocdNFhMm/P4f7DzjntTf2pagooNIDFcPFe/sM4UIPRjuLGfaLhN0
a0p3uIOiq54moJXZ9Djo0+eY+bpTeqnKMpoXYaB3vEQChU/6FDZg+JBtD8wVxdIBqOnMB7Zp2Bhy
+UlxKm+EKsJNyXw1Abdr2bXDTYSN7sUDhG/JNgJxewIq6qcr+V7JVJcGqIJy9WxL0wB0+iZtLLxF
ymGFTd8DM1/IR+FGgj5SN0fLDlcD4yDy4Cu4Q4ajG4bDUQQjUOh0Sgfc3hUFuhbvAZ+j6ncPxdAw
KHlYr2gMqrN4rZtTP6+5xORlIgJvmU3rmo14+xzzEjSucvtRHZpw+ynEalU8UUP3S2Q2UFLpXOPg
9EoM7OCk4pQOy5j8FEluG1RZb5E0tpbI2UWhKEgITwvBM0JBtAadLZeENoHCvL9ejSKxR43AOghk
oqq348UGwaCfjFq6pmHvRrD1bLz0zmSvBnBQbD45giH7GaHesv9sL8dDVOXasSmazIKcChYZnZsu
quEu1EMOcFJub1zsLK8gtW9WQTMNexrSIe2cB9XokxON6iTRrp05+gUEhC6lHLlGGF7RmLlMqcHC
ce46cxeIdoo9t+NgGXDzbxrav2MPHC8TfiI6yP5ourzwaETDpo1z4JTqxgO8Z7g2thrd0AgAXGVw
owNLLA4EkRkcMmlzWgBVp0mBuIscolrfXYpQP9SG+zZB7wFhMCE0SCa0ouVre+pBGyvjgb0tTn1p
/7PEozUQ8C4L6nYyoO5r4YV9JHY0nHjVAYxmxR4NFSdjD0X1lKfZ29XAilQjfWnZe5bxFKibkiFp
40jdMnCJJviXJaEPinUolklbXJoAES9jY8/QKAeufgQEMoCiaEgHFlsJcDRl6H9yLENotxibyLSA
EXximgOdHMFCSKU4KDaN4LE3AXz0+dBOG1ThQV3vxNFVjZ1VIqr8Dy/NNSDJQ7EZc8IbzUdz/+f5
FBGBnHaOWK7wfn1yLmsAFAwuX4DQXVD9b8wIHF5pAwm9lYXmnbOj8DU6M0IQCZjDj4Yn4SGRGOsV
RXdWbHsiYuM9HThYU89V0ILWnov7wkKTR54E+ZY+EyimIclgNqd55KCM1irmuErpz/HupU+X/8Wb
ISX2YW4n5w7yT1eoqblDrTpEh1OG1pu0ag6AC4JbCgDYhzHyslgW/KWlVBP3YI3FP+Sag5qgW2e1
E6+XOeFQZivRh2/rkANkxv8f11muPf7vn6frJ9VjJhjK6sxkp7LVt32im3seMLxvZX3PTqLGMnj1
ytgps1hyGNECDFlIdiLTQN45hsJrNOWsNe6il0ROoUham4bKCPUIvw5B+MTTWqzJSO75ihQ+oglp
jearZhU7cfp2l64EcD6rymBiB02MNdTvYsNDUsM4xHVuArqNez4P8ciDxATGLt3fyY9cjnDWVc35
7u29JhjjPbJ8yh1+IOHF6TJnM5acgev4X5sqHdC/Q2dOo8/2Asw7EEuWIVAwf+l1s9rTfDLRBA1f
Hx/fFNCiyPnkGPrcOVm6UDZJPqKfY6hOwErUp0kzq9PfhuSgEAFWa6uZ0Fr7v8fSSlkcfrMtMKI1
1q1SmOLRmQHQynxWSFuVKRD/e/f+9zjowSpABSOZ6WTrT9xYNNQB41WKGIBZ+R5HJjo0UR9+kOHO
AC3IAgbatjw8a3aI5jPUlw0jB8Z5NBgAzMmNSXOQd+lBYC/t0dCs0XoPjiQFAOapfNY1JOGRBQLh
qAzGG/28xoR3mvvEjm4hmpWecUjxszXwHgOFCyuH3tu2rOyHNrCgJrkM0Ryy70MQmmyV1p29IcjK
rollmCdQhI/3E2hSTMG6I0jQxH1g4NDGCliw61j37b7CzWtMrPQ0OW8TaBYdHJbNU2lE80czTdY2
oDR+5dQZcp2d2JZazK4VGq3WXYU8mWGakNSTtkAxuFeVVjuHkENggRWY2YpDpYtfXWhqB6SG2VVt
ioOaROpZ67gTe+WzQK/YlUuX6Lhy1qxxx5ntxhDSzsUhVfR/5kgDzVpApxulR9dcPkwWgus7ASym
Aob9SPaMu9yrIfGxnZdaPgy56QMmdjZ/kGW58llzU3tfJHoIwgRs7JjcWTqx0u8A9UffloIt/Wox
amIC7pb2ixQOzDciQVo/xyxLLI7FtiwDtZ9kNeF3Cq378QkptGc0VCqPvBTmtuyMasfzJntUJnCW
Afj44/eAMYbgRRMiLUNUQEJFnwwDkRfR/6mRxXyrzj8ODTmkYPJS8DIk76e5pQV4OgfG2hs6k53z
FHigMXBegG/VgkOogS4dTTxg+WoqRSBNkxhn5HbZmaLbkftpw4Zjyf/JStM4RKB4OqKTFP9VtQKd
SnSGlg1IxGCFjvl4REqIvEKG0BkdmhZNUrPn89iKOTtY/Q9Imlnoi5ZxtByNkUTq0ApdHxIRgq49
TPscbdA4sEmLlN1YI2E/4Tni9WZdOP9kmZEfgQaukPqM8/zYAhHlpXageTSpdTJ3HXddjHerwlaM
M7Sa0bU+CHQASoV0OQRrlLi4UQAVY4hizV5T7ZvrBGmAMxrwnrHrLF+6PJlWWhkHz10HOJLWl+I5
qGNz5fK2eA5syA6WZehCRaFVVoqJnt2OoaMJZQP3oEGddu7TNpIkmIfa3OMJ3jny0nDxUl/d/+nc
LAtjzx6wJeey+5N1gMewJtbwruDaZ0uynaB8BhS7QM3wOIT1mmwjIJeTP7vllLwvtXUjVzDQ0LV2
Nb1ZO41S7UCf4qxTtO1+1dPkqUWLwVXta/0y5HW2InuR94afq4CRuxLUi/ZnvJppL8FU8wP+AC2U
SvL0K7rb2lUbusEdsIDTQ6XwK9lDPa83WWCYSIzhInHLN50BOBEHz+Zz/MqiZPw5TCHkCnBbu/YV
n3ZQP6l3qpGHD9gOAkNvFdbP+FXn4D+hSNCbiauVgBbm7c0afJPofIKmow8Kiww9UO/y82REq0G2
FsLOzkDj2ZeiVhRPCU08zd7PwgKpUrLF72eLdz5LxvLcFSDHikPrGuHtdY/vIrujA5rYjTszCaDa
COXA1ScHDUUSXKsqd/YUu0SA5x2ZMBOY0z4LH0DuV9y0JkvWgQrYf9micSxRqsozezv7wcfEmwwx
voZQF1tPTfoxopUlkv8aQTxRWRJ7eRyJVyNU0PBRgGpzC3abHL8iRY0ugdxwtJFr+6YKTrBZRDmi
zYkttyHkD0L0NyixeXTBGdr5rnSQ180c/Giy5iyUqkFTiNzTfJgm10YNeDy2zZlLqV29R8KX1W71
IABM3A+Oom/GqVKekMGaIxiafla5APGQlaAlqkB9WJN861AB/4bSs3YEsy5/AI+iuAP3+Y4V+Nie
WopyYwp98CmWDkzNvoHCTjvSqO7iCT2V/Q587u09NpdePzUoSwYQcyOhXN4iD1cyZEemlosvtl74
1AINelRshyGn4lOXs6Pb2sqxLPWMBkUvi7ReucWBEGuw7pcWOmVAi0uHyFLVg2LKA7DmOe4iOAW2
1tDRUtB9z3FvRKVAeihc9rT/p9MihAhkg3ZY9L3WYrzG8n4Nsi8TNZzMxLYejQvFryngxWaR9JyA
u4W6Xw2tQGHvyP5Z9ZNCioSNx0xExmoCC4dPgeRYlqKzMG23yftSn8JS56K4Wt7GW1Cu6InPc9Pn
3CruzSrDRtNIk22j88xv9Rg7TTVD43ynQmfUaL4PVe5u9F6dIEUAfWrSriYbd/vJG5WxvZLjP9pU
ORcdfmhNXWJoSta0g9eJUfOp8LgQRM9lyw91zAjqRZtgGL5Q1XJ2z9zRf57P5U2DQZJu5pzuys7a
9GX3xYl9kF+uTH3MzoPo+2idKmj1tIs/hqnsMi4GZOiynm9p9B7KZS9yIw/vdlqRRmSniPd4shtS
IOk9ni5Joe6rVYOAqZKs1XQoq8Bat30zrRYbnUn+zLNeuqCxpRjTAS8h+vXf5nFnQFMQRQ5pHZ7H
IbXXZZ1+jFlW5CBe26Ia9RPKB9ahrs27+e9BQ7BeoS0af4DlX4Qq2xxGJqewUQV4nzoPyfPJhozv
tyBs6pWmD+q65bizEbtA1bKfANT3lxDQYmBYtRVxELRhnZ8MAzyhFEWT7LAH+4KkMv9zEm/T81up
RIs1KH0bBdrdqlRAQyqEVGRaWeOZxiHkcTa9QCmRbIqM+RiIrus17lb2PJvcyAlrqCwi/wbsNQPx
UPLLQOVtrxSC3dNh4r3t20Mbrhdbg/Y6lBDVcJUXqoFtMaTaBykcRgdkq8G32iDnXYwBGBylcFhk
pQxi1K8U8MHc9doGdLa5R7ZlDeTkgHtqbXtegxxWoblnPcSrprxU9349oICyzTQZw2cH3jl+oPTa
75fFaxc/g8ro8OVz9R0YlEAJI0VbQWrYXJleos/aNi5tAYFXiEM2VxlAJgqgQ2J/NFGonAiwsjlP
/H2tZfnf1xIlf3HjRDs4erSyLbN9oEOilVC814LuTdeGlyBF0ifX2Hdqxh/6Pnfv+zySOSpoyQwh
9FUDFdHzGIkr1OIL7S3aRjvOfYmtzOfo5Xo0Q5Xrk00Yo3s/Yn0adZX2HOfR85jG9nUc8LpXpyza
05Bad9zJPqILrT1TD0+euOE10Y40oKAIzPToZTQeY9n3Q3ZEB9u0B2qqMdEM5nWQzvO1Fr8cmkEx
6EB+u9SylLyUjSQuZLfxYTReRtegQZ+fXENF59VpwGVyV1a21KDYhGoEkAVw+vdR3t81UyaOZKJD
BVanLWSvdZA5IgyZR3DJJ4hTTYAHUsWuD/VoJDaUhCG7vaOtREqPODqlAzgcA59rmraibQrZaFtC
Z4ttmfHJRgsYqPqtVKfs1hEaQAEZAl/YB9IwNIva+0bNjjOdGNpd3wjDStGsTVMHRWYPccGNgv7J
DRg+2ZcprfIN2gzSTS2rqYtXhPqPUQOCBiW92EOfkr3+BJOnIXkrlBxn7wKTJzg9qrTRPPeTY15K
etMJ32RoGyK7hS4iaBo9TRWYugINjP5Or5lPQae/QpCpuJCz4/oKJHn6Y5037oPQoy2ZoxxCfGxA
H+6ox9bTWKrtvlCr1CevGbbKOnQT1NHkBQJoH88XmJcc7U8XQDHxwwVip3U2oDIF6hVtLvxkRqmH
IdIuNMxNAPqEpntZ2h9A4OmcukDEfmvG8fcajRyTDv5TCMEZm0EvLZBalOmXUWmuFAAApQ2yi5Bd
lpmQB4y+1xo2wW5gvGRTbm4g7oKvlQnW+mzMwQ8jMSu9BLssB7IVEF4BvW2xXexu3AybGkBJ5Lkg
DvZpKg0VAlPKuejThV7U+8LiIYnxZTK7sKlWndSnoINVdkhU0WmTAILF5WFxk01MYeRPAxJB5Pi8
xLxO1aBQjCy0z/TGOi2HoevbQ18BuvRuD4FGOrERRHv+v6doOeyn9kNMyeNxm3L3ex+O5R24kvVz
o2xoAGpoyDxbeB2f7XW+JTtZ6IzLOUPa6me82yzmEIKS4LRDkfW3RT+st9h/WzSEIFZftLFjezo6
p+SegjYgZuBY23FMX+ctChVO5OHT/gONwi8Q/QKeVjqBL9M3cTIiW/x7rC1Xq6P4dd4BkXfez/T1
4APQ5BwTltdI6RTNrc3QwKcqE5pR8toGj3BtPwoLnekgrPkHEnbOFw33T+TwtOA0JU1z1BmAkNAv
Yjf8zYdVpHD1p8IvpPMl55i1/jYn0JTg1IYxpLnTUqy1QXgiL7ErRkb7leP+vOpB4nJp2h50HmqI
3VeUT6+tDe4H8EUKL2vB5WgPovRRUUkugB6Pe8sRyla32/LqaG6NnQ/6sJgLumVJHibi4X7sW/3l
0ySNNwrYVo3yyhvwHjhCt/fG4IocqhN4gUR/UGNvUrNgT2kz3mXCyX6kLEUnJd7eHsCv2aDHFBGR
orKnZujvKH/2t4j3Nf5jBJrYHK9AF7DvdOkX8FLk9wR06NYqqltPpmgbNIBFjwSoKCPVOozg2Jph
DnnFAPWEGsaGjWCv6sC3u61Y0XtlaUBtWyIhkiKeF6X53KdFBdCStChhKNDYac+Ldpro1glESwAt
xmuKag/3oVoXJ2gbYAcCcbJ5SCL1xBurwYTcCRhW5OsO2aWpSdQCuC8s8b4OmSDo6dmJouHPDPp+
C6BHNF6B5CM8TZaeXloppNdFUfGji4CY4q77KiY18DNstOYIk6v9KgJIxwXSbmO1CRqo3vOpoANo
L2WVaXBARk5Q/nQxmuDBhsylgq0LzUbRpl7p4HyQD+TQ8stxQnpN5Pklr8AlSrrmXZ2MAFT96Wgs
BXsJ6QiRUZtnpL2Lb7F0hEllnHQGHuLziFRVXrZqe3vL7wzMzjcjCtSkd+cHvVC/8fQZSqH5D2T6
VC92xXSnAd90QgM7KMLeAoo+XjeZAjyfkjhbwbuNqXL7aInAtH2kS9JNASJFoIygMU/uWNHtY4x/
D+iHoFeZofVun+loYqd/GWDWawb0/3M3guljsYMbZ21kafT8l3hL2vXYLYFsbMFFVoLeI0sb/Epl
TpLGqhM2K5SNTQjaIXfhVtq4MqycQzK2Zs8tKi8NRxISyYG7qOmqFbFsgmcFlFYK+A5paFjGf59U
awbAeYU4I0lVgv5WHhTwVAJeCP0MPv1rk44EMmVQhBkAe1KttQC7caU59SlphbhG8lCM5rqtSrC7
yxEdAPg34hYvndLi5p166VArphEoHcHHAWQfJJHD42JKxiY/Dr36lUx0sDq33DuqzueZbdxE+6Ix
f0GipzuC+xMyRt2Y9hAHLTsPROgmakxDhXy7NJKHIulsDqexEea/ikxVgZdJxxO2TNq6nvphRVhL
bUD3Dd7L4aExxdAZHcCSBt6C9LSYQd8LAGfVdW8TmhYS2/WkXlLdhpSRwl0b92RFx1+ua4K1qEPH
T1ImHts+Qh7VdK+6CixXNFZgD7U05UjOaVBVNFRCaJ28DuifdhCtDjzyOnjUnC1hf0NnsXg0wQV9
gxxA2TRN55WNcqkHcItRZGmiO7sWhbqndfQGP53WHMSavHrbDQcN/a5gw8QnAo4juU/06kDLUgSQ
kCDsU+oHGsUFiCix5axPtBpyVh1I7GsBGi0LeqMG9PBMrcc2bIr0LwGaWVHwiEETBSXS3YAv8p6B
RveMrmzcmpuweqxBjrFSByizlfijBUj4hJALan01TMZdFxYAXMicKrbTmhfHUQ1WPAxzvYzYCmiG
9IyHEvhaKgPNNoph+wlPNC8L8t8CIxsiAEGdb9SihgqwLMEpsgQXyNJchhyQ24/8jkzktFoQ2Kiu
MWwoghxWByInmk+2ZRHN7IDRzbs7squtMkCSBppZ6NfXTk1XF7sqCq7BpBig/iJKqzDXQWSlgSN1
CpIfOZ7lIFeRnqh1cQotmHRjQTt4RUZwNyOcTudQUFcW665DWQry1L7rPkclF5clBSAUA20BQazs
KHFAjrg1Rghht42PGyy7J0emt6h5l9ozCDKyg12WBW58rr418s69qzh0DXIzhqBCME2e2tjJMx+c
cmVPefCtduq7YUBCfjVOrxU2fPirlhwdJH39KzXyJ3NIi9dOwX8t+pfFF+wHcj8qsvba9SUSAoap
nZ1onHYitLtDrboDVHn1P65cjsbHK5vyykpU3VWiRJ6lzF5RtP945b5Ln5IqV72kMPrLFBcbkJiB
jXsylK1RCuUbG/A9d7tUBxl246xB8e+e0PPfH1BH17ZsSNT7FIRmnt3W1YvZds8StI35/4DaCJXO
Kf2maIr6HPZ26uv40d+HWaBs0b+dHOI0ac8jT6a16U7lox0FIIyODO07hDTePoaGj6EEYfi9Y0gC
fvoYYnL/+Bix4ZS/fYwGLzZnhvdkrxvxe64HyFegCJE/ggq2vDKO24ocGa6KA7B8hS2KOzLhbav1
3ZZ1WxrS9GgCVomGnI3zdPR1260np6IxAD3mIEW2JyP2exaZEIjX8iu2WgAmcPMGPQHz1ocyCQMR
pCPZmjCUqF/JdQWS4xsQRvnVCt6mQxIM9cTYRDbB6NRTx423QyvPUsDfLaUHulSOrLifkFvJGBKn
0gNyHqj2aOpeBUulT7oOhobsAkog0wlssNDUU3+QGeqikIqRUaRTQ1HFJMSpqtUr3lsCL64q8GGK
wWhOvWRQoYPO+x7vxyCDjkH/uF8cVeMgWn2PFmOzLnmwg1xn5zHkz/ZUvMtScF+BYcIBGSpw1uQF
57W7p0pfrk+Q43VAL2sFwXoGDkxDFK2CYHC2Zaw1zCe9d00aoangbEnYncTi6Yy8OljcVlx6aw7s
TDdwqK6DJOwyRexRJ5ZaORKW+kgUtuSTo8UnI9X3yN/nQWB4jqxYw9BIBlhYMJhinXJwKNEr4Pw2
SMYxrqATIl8WqVROhzna4AxdvijNLwdXKGItKrz9DpG1SwyFAaQQi1cAu/wqc9NnETcVWv1gJ27a
NHbBZFFns90RkmHMCcSrtC/xmm78wuvbgHsYci+jZGynA091dIsMXYx0G2yLN5Rxuc0ngB1ot1hk
eXQXanhwcT6g00LY44vrBqE/slw/UHXHLu+nSbTPn6IGO5G1xUOGHfxVwX9axywULpzYNnyniFDg
lMKsA2vHay3wX0pljV7Hno3KayNT7GtmqOwGlp21gucNNFPM7qRk2K+RUo2eaXid0yM0EUkdG8i+
FICmR+2RvDwzDwK0FQ9hGBm0Bpl7SIueohxr0JIMeTDgkdJ8lUdlCgWrLrpVoq5BvwOgUs3i6FaC
uB9kLY43jWCf9WrWQ9MwCOxNbVhv3hTbappKpr/NlxHktNFgtzahSYPegcbmlfyntDOBuV0a9Qn/
lHbmLFfNqDmRd5KVcfJWI1g16de0eOnXRMPI1j/O/Vsw/dZwV0tPw7GI7dErLFd5VELxx5kY9Tfb
8H72KU5JoOU+ts24bYuUHaPRAemO/NICB/EgqlHczJ6zY9WJDKqG+HI2oPtm2L18sNOXOfg3fkjA
BTr15WCp68qykSACiclxaiP9KHRu+ZCEZyuyLY6/DZFL0OsVzVvcrJgsn0dQyP7k0OT6GZ64PncY
JL4ULbrQIS+zR/Sv2kA8/muiM/C6uR445bN1SXqZZKySFrQplgMKtN+j4whg98z6vpiZCOPlCrld
vl3BNoHdkqxxrqeHUbamGUuwpeS3cMj3igKWTXQvJas6H5MNh8ontOQcfc8ntb5TZaVXiXL3qHaA
GMhKL5607UOLnBNkFmrotsoIcuStsdfQQzZPQntx57cQNxPaFNxBjpSvlMytvvIK5UhTz6NjHvTV
M/TIZnsjoFIEQSJjXadN/bXCu6qmleUDKwKwFeUCSGNp7+V0dECFy/Qakqu30OqeIHJR+tDeS2+D
inQLnZFtkDYhbXT2/yZOKZFeKFRwTY9jpHkum0C3L+9o5nbqBX8x9EgchQrMMlnTLNe8ccAdpYoY
9CvW3QQSbBciPAoI8jZNm2hbErqYbHZnaqX6kOZjeh+3+k8yU5QTO+q2MAzxIqNU196yHHiYUjFu
eNcsjpqJmwDq8eaNbGUU+SOaHK/MhD5JAqFm3wbqeksRNMEQSHdKAdgb2eSE3gJ765wHcPQwBogv
XYO1O3oGXLrZB32jryOZ+rJhN7n50V5iW/Qq4/9mH6YM6rN1sIrGqLtLi8HZpHpfrssiyr+AxpDt
oEvpelHA8y9D1KBp2Q7tleJimEwBkhIV6DEpWGPg8+nz4Y6caZVMDylIyEK8Og3Q2fLzsNQf9W6I
r4PNh12fWo6KNJzFDxUeltlq0MJgb7CtZrZt/5McSgm6q2Ouj/wwh0O2D3ozEKECeqoGC8tUjXdG
XHbP3LdGY3hWlZZDcGrMVjQMq04yTCqQgZVeqJJWEFdAKwsN8xEKZqE53FCZdq9OZ53JjL8uGIpC
gNyrtMGSDlTQcgjB7Mhra+I1MATfpBn2d8vjFtmRTKxiZEigBfDhMUxP2+XhG4xr2dT7IYB8ESmw
wDlB5mV+VtNEHTnoGGRIJwPs7thDasOml1W2vBv5QzwFG95F4YVMnepA7zhqfpKPTMukxfb7JD5O
9VHrhp8U/387Ke6AFgPbAz5a1zrIk9rjxU1CQD2qdmD1d9GERyXB2+atCHj5WKTBP5p866rtJl45
eJk8g06QzUPr9yF5l2BkrNrzMhxSdJxpWVj7rrIPDNlZPDJnuscopD7j/q8jZhfFasis+gGQEN0z
80i/OromNpCVbk4ggusPQwuxHNd22gvyy8xXAJj4MtUQ0hBl3Xx36mjfasDbrkrAucFPAKHQnH2H
8k70Yum27qUot81L9oqkfbSLtyWHCYClbjDflkRL+SnEdzfm7fCilHoPakacCfTgraBzMLwULa5J
Z4O0/TWuZBNoYl0Qlnojz6MNqX0HSKucLRsUFzWIk9c0bLoGQuFQ5CSlMNIMq3LdPr/bSVrMQgID
D+M0wbvg2SkgG7zCiRHg+bOCVMd88tH1X2JUAH4O/RSzTdixzo8mO9jHritebMhZd0NZPbVamZwz
MESvRuh6vFBYHKfKHhzB0Nk07FWl9+4uSfVgG6FZ0UdjsrGOhwr/11U2dT4rM+h+0FhwowOtiGGs
R4gKQRfUmtZMtbfAMv0MTBHuibceoCt+obN3+2Ii+2RqczxR3JPJlICREXY8VcM92clEzv/V/ml9
fMc/fJ7f16fP6RKi433tQTc3LrraNppiGfhC/nvoQWQr9O7SFSl43+vBQemiSL43zA7SNbDtyP80
HUhG5IQ5hk0JhF4SG6owCe7Sfy61WN6Xm6cnoPS1xhwK4VINwShN+S1qK8/VnGxDNtJO6MB8ejdk
6or1Onix8ShlRqjtURpVZ9zY4GTGymyd7myDZf5LXLO3B3BSvYXNMDIZ5vKyO4M1xPqS/hs28fGP
1X4Po+llEOK/2MK3n03YGEOB6cIrE5r0rLavcRsbV6A9B/QP44teqqeMg9mCIluD8Z1lMQdciTo2
JTK+mWJQHUYNuG4pRiimtWpaoOl01FjmGHkFsC+bH66g+nN4NgTTCbQR9xRNy44u7ltsLg6p7XgY
baBWjEDJdxl0MJ/UCiWJwA7CMw1B9bdtch7fFCjS3XLBfCF7XNOM6eh6assVDadJYzuQMauzNxsj
AGHGotiRl5aMILhxpqFcUmTg5KMlC9DrZF3Iz2YYgBZFcZGsiDyd8iby0DY5YOKQgztRLqULqwma
eHG4oaGWRsNRV6FZ1NdR8RiibnQzsjmVQgFNDcrnZXrb1qrn2t1a4wwqhWHiXscarWq6VAuthh60
EzYH0Ljrwf7wZ8Tg8GMz4lH/KQLIKaTFZcnjL2vY2L/7Y8ygD493llxfA4mDlIrFDBwnSbvfJ8qG
iPRn2+wHqT5I9usGLLBmoWhbszZQldDBaoo6WH2yaYiSyTwkhA1haqLBnE0LpuZ9EqF1KOrdRCMK
fZ+oox3hFIVopU708tJl6RHyg/YN0GD7Zuv6E9q4mjNIYm1IltfOGvntcU1ObivuWSBlxaWTTEWR
3ZV2poOVFrPT2EzWaKlvNjTdUVsNO9Hm+zxbToKUxhbw/vieTKrT46UKxM9b+gRj73THCHrAK/LS
GjpqcIWq91cyDZWCDqLBTnf0EaCuXR9M3VIBAPn3E4H0B6pfygNZuJpD9Wn6HiRxv6cEXAuC3O1U
d9WcwBtixu/woL2Sk75kqMZC9D2JrvQFi1KOto/fp7d5VfmRpYO+uUidfYznALC7zp67df5o6knx
mOM9iY3peAlrhu+4qRueqUftjpxASE87BqIEjya8T8f9KgeJq7DXjlUmd4zdCDSh4yHkA9I7gX0H
fPdpjaJyM4zxd9DgfrM66PuAaMTd5xHUGO0s014xkfw0UVSK45sJQDOFr6iJvjclBF9TarFDWVyT
0Iv2irqwuQqqJts4YC0YIIP00qUxA9tphgpGJpWkpJSLtANZq3+w/x6PmuFZd5uo26N1eQSENQVS
QWb+PuUAKzuuPBajoLE4PiQLG8oE2gNYNYsY9/C+L8GlMQRXqHgFV0tDlQWvx+62h4ztFRwByPlb
aP0aHPdEEXqQaPdj920Sppl4mRtZkj78V2APVuKZkh24kUtSLK1BS5p1A80+eYW615G87aDeHfRo
epM7O9yXLMj4hXxPw0ZX/QissF9i7Dzw2vJnGD0qehMK2m7O/xpWy9UIyPweJvcx82pkp4sqndEu
F6XVuh6Myn06ADgBYbItn9L0CF2w7JhrirEVQCFcoqEEjL3UnFsXIHVd62b5VY+jr3E0VL/qBHp3
qT1GKzYCAt1E5a/Orb8KJSq+5nWRQBontW9Cx4+5UqLsAoGKt6vU2vjxKpYRJ2vUwRrQH7/WTH1j
jYHS9HAEZos4Yj6YoQ0508r8zUaTJAWHE2qQ2HCddYbc2w0iMeXBRMkGwjymcSNb2L7wwegfBg2P
A9eE7HAzgQtriYf0FSCNrYq31EZrrvPhuecTREtL494Uo3Vg8mXVAnZjo6UiQRl7ai8oto9Au/5u
nMXjychkZLI2DmPrOD/LVD2pYDlZTmxLmy3uvye/xZSJK55iXr/SOzK9LdOLsughNt8G6p7sg+tc
IuYA+5BN/8PadTVZqjPJX0QEXvB6ON6275l+IcbihREg4Ndvqujb9J2dbzc2Yl8UqFQSp80BqSor
82sXQXZgCe9SGFjZbRPy5rYbbanyYJQvVQSlCkhFGOsEeUZIzqXT1QqFHpCD479kbW0HMUexeiOi
PBCTHm2nxLGvGhC3c2P4Znz2hb3pixDhLRogFwm5pYDjS7YlW4/6v7XuJBGE6Tpx6yXoQlonG7Yl
F/j91aWGAKQYj9g0jl/AnssgUelox051TXNb+wN7rUBec3I8qPfFSjvaKCYWdAIU/hPTOJiwql/V
aGlv6sLLqvcLA/y4mYAgiGMgu8iN3HipvbZdx52wb9KAtkDWJMURCQMwOoSTv6lMqCKkRsiDvAL5
TqTk6bi66jygvQHkQV83kPRLB93Y/GcfcqQmTcF2EivvZTG6iotvnLc+jlvWmY6cfRlPd6Y2nUmG
LEvN8U6N0QmTxhoT/y3qcPox9j/NAx8KWO4H+62BLMMKxEfxY2yF3nb0gLGRoDG8mKmfbLpaGC+l
1n0rygFq5gl48LCr+wG6Z2s1qEma+c8kgG+HCwp6UjBravrLNAzzJMiqzpOaEgEtwE20sM9OSe1o
QT7JNEDMKTtF4QCSdhppw3R8v6ShKdMRQHGK6WgNSKBxVVZZaigETwwIr0MLLDn7IRg0tEI0D5qd
VkFZifhtLOSNOaj1WvXyWy+89hdKpn7HnuO9sNwCD7M32LeM6Rl0n0R8xG+2umSjZW6E7bFHMxWv
SRjtJpU/okaWow9sTYy6cernFtLFmTMcDcpAffL5GI69eDxSr9WhON+O/rQjSFA5QKe8bxDRmxFC
Cj4ESpa/24QLBgoSpSZn8hs+5hLqiNYjv/+4ntNgj+5l7Rn8GyhP0Zm2XiIsva0/gSUdmBsVpOE2
QIGl44KqTKGjVUOTQmg7bRbblPpXQ3urcew+Jp5f4ZSsawN+h9F67g6ycG+jLFJU7iY+wgUgTkpU
QwNgsgtXlsPj3Sdv7JbXzZj3l8XZYYrYO6seP7lByD3ZDE7RgAv8FQQx/kWUlWOtWsQDDr4Vvlam
GV5HgXPLGvD7rWuBgWx2Qc3VtEqTUMPTZSzWwBNB1GB5Pg1mXoHMekMPppbs9tjZV563xVoqZxoJ
c2TgVroAQDAVs/MfDz9avTAtA2SLKEtXbIeuokeMTI66TLrUifhwGSKjNFIbqD5gM9QU0sD75Bf3
RhmvydFJDJQHWRWzDqYtZ9u8gjVW+wYybXa8KqoCchOGYd8l2VTvnaTND9xyxtsEIUhoxKX11wFy
j0yLtF+erPduabK3lhVDQJMKN633MjfAPOJ3483CkvOkQncv9ESwebtHjMidJ4XAtd356bgxodC3
KlSlgqsqFaiphjpA0Mq/WLY0gKtRR3twbcSgv0LpAQgZ3/1wagJziahq4M0R8ll9TNbLRO6gjwZ5
Y6RzbsAMD7cik/XFdKFQL8zChfgOKFD0pBmPpa/fU89VJroCb0m+71xVnqCm0iI0wLUo2+oV4Hcs
bPj7Kn6et2uzQyQ1Mbww2XAbB80hM0FIuNwKuSV8GiBo9rTaMKb7ME3FVYBUYeN5MtnQN6pUXys9
4Y9QcjPP1GtCv73wugPvH8ao8WtdblwgLjZp6b/bULl6H5aaN38XUVXLL9Vk3cifvoogjxebKJb1
ZllIhuLOgmzxhdZBcBj0GyNLEWQCpUql+K+MLPktZMruHIiO3kQI1nqyC9dhgdEY5qmJ+PBspvGu
HT3jay4NKFnzZtyRW4YUem7gYN9MvXn8T8tOplatXAkaLlq2CCU/WgQLbLTO2qNqMNwUztRuiYWM
uili65+6seoSZZne1OFmGQ0lghI6/x3htfDcQ1PoKDL8lNS1Y0TLS9dDIYIaTR3FERlXwCWqrp4C
eygUTT91kTJILlnVZnM3GqV+iSrt17wSMh7XNOLfqBcJx7n2rf7Cpml6brlobxp0xGgsNqz4rsn9
K40NQC7eNaMFzgDcEYwa9T02WPsQBCvPiTZpwBSNWxoretN4cEEYSPM6p2sexzYJaKyaouTJLX5X
+M/byRRY9y7k/aMseAZarrw/uYrcCbBha5+adgUtHfBFzS6opqktx7mnXspzExjAxNhStzeA4eaZ
f6UeTeLYoK8QIOhP1KUlmdfdsyx9GhXtSd432YOmora8iu0dNhg95G7i6jCgdv9KLkjKxFdoUByW
CW0h9B0KAYCgUItQ0xWJmBeJiro/WIAur8Aw4SOVXbmrtPaBZq5sW1uZmhNDZEv4a7ubwrsqL8M7
VEvm+wTyRiudfGoTZXa86q40Sg05j0fuR+7d7JQ1eLg0+B+Y1818MCXpThbtl0nLvbi6jZGCwtbP
uLNGwRUwJH6kmycHv5yPvUAhE6C1qf/p7T8kY77pGILgVavv0i7v9y6qhR6j2PkZp1Pxg+s+Mges
fC5Al/Y3h6xhz/5YVrMDXrz9vhpx6FIr5DgsPTDwyKwSF5r23IiqC8s169UU2ykskteqHurrkETA
aStzx2W8ywAc3yIZZb0uk9672K2niGRNU3ma34yD6eM7ksQlyvsgj/Sp6UIA3uJ+hMovBhr1bqUr
yLyzKw48iTX4a7L4pol9TlaWuzDnUMNzbB+yrrnYOMJMn0WBrWDSRu3PErEqzbTt3wJprIqN6Ven
RVAjBz4bJ+0Ox0Nsv49G1aDYTk0PIXYzT588vXlGyqPfpDl2+43CQrgKHyEaG69L1l2px3SwKUxt
JgJjNIDvUKOdJ99Howjl8rVTAjGlpn7M972Bb3UfDKYJKKwRC0AhfK9qVHILtCr4gjwib++BKwpn
gZ6Z+lsnn2g8BLfb2rT86UQTczWxpeKWaXiq82Q8MlVWUbcevzrqirqRG+J7GvZnY4LWNlg4wM9Y
l/JMbuQxaVG5azuQxR4APuoCzylqZDxHba4NCPO0XCWGLu+M3quuwL5oQLMiderKqsT/Z6XESf+Z
YUWZfw9CQHCY5/YPJjxxopdT1yT+FTJouzbGmz5ozKjfgkmvWS9bPTXBlXl7IpMETd9W9yyApBEe
Fak7vIV5dQDxjvbLcIwzhEunrwLMAgFDvf8NvFna3un0fo/yUqA21STmoG4x1evDNMTlbQptvspG
Hl9yVZWaJYBHS0gCzb0PuyMcLtaFLI7cApfiQjIDWCh0fbSOgV1V50cayPHvtSlzGzl+M4SSa6eP
lxoMaa/d70oa3WtkDhE4csGK5te+9SrA/7VNDTlsyQmsre9zTLe2X40fdpTvZc2T+6624kezsACM
z3XQVzVp8piLsjnjifOVBqc4ri6gqL7wwc3P1pjlayjjQmBRdf0Ob8AVXVITaikeYWpkHDKMMAh3
KqEed0PG3vkOSFx+b4+svubAj67a3te/xM2grcva5AfqZshYQB1TPmeGOoIBZ7uKwQzzJUzrAdgK
3Tuw2EtPqDp1A2yHVl0mxMtURPFF10YfBLqAAUBItl1rpRcdS9VVbkK56VEdXxCvhCZa1CAZBhTW
GlQ28ZG6H26GWg1gMXCjEahgar6jsgMMW1X5zXcRU1cR81RvJJBWnXcdfF6eURHnrj88kJJACUAq
ZeAqj7AFpTx5QJOo/BbV72uQhwbFOXARgSMZDyT9oUUybTPVqAEZytp4QCm98ZALf9sgSnkjjyJJ
LSAO/GGF6BR4dlnqTis8bcYDOdsWarLF2ABzhak0o1FrIhzZbOxSTkVQudp26J2vJjS1DhnomFat
YoZxprA6URciNdaz04n3bjSMyTZBqfJ6qIW7rzgEw+is7uKn3otSJms6yNModem0vjjbrQxPCOqk
K8pqtXYLquCU99uk8TSAlIvuKGzLO+lAbc3ZsSwEJdeADCtNIDulzppxSHYjMEDzSsuEP9dEpAiq
hOssxrbHzAF0i4s+u/MzvNGGid3XIYcJGILTYHpvi6lPXUgi2IUMojbv0oDFhVinWptt534VTYqz
PLEOc98I8fKtS36lJcrCze7GocP5UE0G3m5eP0eJLUjqhmOenIpIZmfsdt6byUsB9vmzH5dVfyqa
E9lpRhv6FmhUdaKasa5Mgc2nPoRgMEMtpRVq5opsjhrAn78MOEBRm4UGhK4QRkcaFUi7OCkeJ2d0
ngYBmMyY3DqhOU9ksbTpAPqI7k4oU2/p9SqtOnYiD46MxLoRUEJrtMbFjgqlkqIGhxRNjSEle0Qx
lr+iLkpijev/cidm1d1dAohLgyy83+UOKqWnuji1qkkGC/1ujAtghqbiRFc0XNrdAHJiawBv48ec
iNxpnDyrqQKfz5+XNK41fb2BlFays/MoW5Nu+KFQ1WEV/k/WZqPLSwcA/sXJ82yd66Z1Gtzylwiz
7mzI7r2JUrs7k831wK/n2PmJBifl0YGtAXG0DxcaGVBBB0pn8KoV2v2Sppp6Fp/0sf4qPirLbaQZ
yERpKmq0FhSVyot65EoTp7idJ84ZrX/WWpb/91pk/7jjspb5zx1pZZNz64RabDw+8TCqM1TeEoLX
++jiuGM+py0eK8sothOfuzSKhHicm83FdjR5GUwRHvBqO7ZmCsQO2eZLDwCVQ2oYR7JRw90K9cyq
QZkBSEpf4xYnCPB2CTY+a4Dfe6n2WrV1+Z1b3quHf4TvoIKeL4AnnS/+NaSHA3uBVMZRDXM1839Z
4v/dBxJgqPICf/fG6RznXA+uvSKihyLO420DndqZHcJiUHapKt25tviRX0zvKZlM6/Vvk0LPbGZ2
iP8+aUgr6zWy7OQsOYovu0Ib7qhpE5ZDKzNYLBMCcXduojbkWaxEX3XFZskrY2ckOKO60hg/Tc27
QAvrMpyX7A1wdeiDCkqoO6iY3l0dxsYuC0EESzYbGcpV0zIOalBebXrU1B9CJvKXUZt2vDYBalV2
3cr8xS6j8t3OwNh2qIGve3FKnCE/7Iv/v+1ljfo1yl7NiS+VvQLlJTSZxzlZVoO29tz5zdOSP8t7
s971jjcES/5MIoWJKGzibZekWGdHX/PIHk5kmu1xUIaoKKOc26SF2Tm2qqfl1h0eOLu6jsdgWaYJ
+89L08Bo5PPStJAOKue7zjWDyUCFoHAnBAZzQFKueeW6gdaIAnUAQ3idR/CEGg+oa3kulI38GjOE
giIQJDtaYZ5LC3ysIsHug4ImtehHg+3pvNJiWtask2yH9w070SBwYA+pk3fnHmX866Fg2HGrjcy8
88CLrxptpGaVyQPP9L7MR1B1qS5tVxweIdcmw+xENtcDwQFA4TcanN3Uui5S4dvFxs3fy7La6H1e
lib5GoJZqRQZzlHYBtGyPRitaZCa9mPZUOCoMFbYVQ2t5hyqFjs72s94EXAQ1KX9DHVdr5coREJq
YunSKGrZ8H3Jzl6EU0+PCuJdOEzf/BZHoojp/RmE4tjjUZ8pI11Rk4QcErFZs6OpIVjW8dpQU6i/
rBCWIPi3+ubhD/u88qebjLmfrJjH5RYhjv4wsOjRtHv9jUGI1Q+d5EfRpX3QDKl3heBvewaNB8oJ
x9L/ZtQXcnCgShyUDJzy9VBVFw4dkTUNuDsLGlPfoexcr91aJhc/joprPAF7gNRW8sM1n/rKmL5Z
KEpfQ8eWq21zuEOKGLEHAeFOvHPHt0K3xSrJrOiOc9e+0gCOAKitUAMaSuzmgUoD/3Jooo5iqI/M
iEGt6CgI1CDkA9lk6wBlN/bjQ43I4NaKNHkL89i8GY1+L9SmNkUqiXqy1eKtBsZ8KAJD5DFizDwi
qnKgopal0IW6UHd2jiA/nwfJn+zUjEgtHZ3E3f9pV8uCHVo7lka7/+Sv7HSDbNLiEwpy5sE/pqN6
F/ljXc4fb6m3ITdAIvlpqvLdsqwJTP0l9WRQa2K4uC4SOgMw+bc+xOsahWbJg8h8wH5LKDYMjc8D
wzaqVyYalPHJJn/zPKAApOQ//AzkSdztfnc2X2dZwaAf+oBkUIpTSi6CyrfC30idAcadZ9+H5Cdq
9Opnu+vGTYxH47nWeXkykF3dTp6NTSXIB1ZR4bU/LDMKtCkvfoOD+6VzRvvV1wYE9xF5v7qarh9K
G6X7DGey+5R7fSBb3Xgb7f4gXSP/rbPp2I1+/QbQJgS6wH7IOrGKZT896iZPd6FdZ8eaiexme3G0
NvxevgFJvxurLP+lj/GXLk/Hl14OI06fBj/7Rmef8c0uN6xn5SvrEA5UrlY7HRLmxae6SZygitIO
FNiOOCWeMT22wngET4fzBo1mqDmFdnuGflj1AJq272THD4OoTF/LCwdt3X0jYgCpE2+t+SiuAwFm
dNUKnlxqI8Zh37L6742zcdOE/wC4BjJZysEU7rhDDWW8Sc2M36H4hd+VIQq8EHCoEK93ijsD2mve
qirwiaf8RibUcGnITEvfileDVu4jrU23UoE+8KfW7k0vT1YIG8ujpd5780CIaoEpLO+oF7theSnM
+LJMyku89cc4AYnnx0IcCeM1vkzpViOICDbU7wuTD4sNsSq85geRvU2Kj7PKuvHUFivuKMq3mfht
bsmHmk/9aoimkwDWtTO8IyRsVo4LFo8yt64zZmGCNAaCA+mWMA4RN8UFBRovNEgmNzYuptW/+wsg
3JEmi5yT1nhOQHQUdtl8KRPbeDARNDv/xd7X/LM9NdsvTi7e/WsAgAJir8D/zRc/TM2HIUI11RzJ
4mEv3vldkQQ5MxfcoIRJoFK1AvwLbdOCeyK07/CLKZ97SDLtW5Rwb9vRMr5MePBGHYu/4xUG+hSR
aeexc6YbVKo9EGWgIFnNRE63fB7UTFEiMBS51TyTHJwQRWA00wKi4talEB1n/8yke+oMEEWa6cSe
/kUAfEQO2Omh9iLaFFFjPwAhnm7xx/DPMkvANwzx6r0lrAp5gdiCWninQ4/aAr2qZWY/IF20HSs2
RahJjDfg6DJ+pDYqC4GYTV+cSZdr35TmrZSRtuunvj26dTuekWeH+Dgr64caj3mU5/X8K7YRT2EG
cO8qfpi6BoxhFauUqoj9VWg6D/722abO+m+fLar0T58t0TSI7KraLyrdigdRBMKK2+NcnKW6QM23
Ryr7Eqb2gDoScahklskVIqugkKNwndewemMlYAyYjS7SthtviLUV0tgcp9aWbQeImQXxEOK3TkZR
JnhHR855Uipeg2p4p7OtiCB2zqphZw2MHzVAQi7S7YYLXVHTpSUYykLXXS8DdR1+T4QeroqGDVsr
jayDx6r4wRtVSdsIql8gT84o8axeyWO0LRP5TesZ1T8ygB57dBzwKLGWtP6nGP98SU4TnCgFwNLE
2cohxrEfbHQjgrsO81CDEuabWsGKhSXaldECGdgDFvTkOoBI29n0hdxCHTSnTlUhAtfjrJEkbXtt
lVsfoZZPTf+b24Bv/o4DiggZK9Y9N0WxQyk38nr45m1NJ552herKvApS6Ia8ZrzWj5npQnZcm/Sv
ujP8GlPfu0OiebiBTRsV68rfMnw3EB1D5kotW3R8R/5jyt6XLRE33k8FKttBrQ2G3a0HzFiA7GJy
oKMtdSs9TQ/zwVeNomIj+dRFLDM5pLWOTHSN6lKPgKtR4vQrw+idjc99/ewQ2hUvid7dojzj7v2O
UKc5RS3iNPlktmcUmYBeogBR9RkCnaG5jSoUlZdskFsap0ZjybfUrczdwM0ONSxoEh71l1LUJUr5
cwcMMp47rMiYlOLdx3K7LqiEQPZXedNAx6IB/JdQWsgqJG+htd5dOhkCTAh9qaAtIdEoM6D5kbrH
JXZe7RaMb+3KQ2hyWJGxUSN05QEpcyhrdlvslWGC+mMe7ay1UQFoOGBn4OA1fhL0RcNXKL60mY3v
HF3G3mNl5SkUzhA3pwY5qlwipPtPvwW/EAevP1k+zaT+lCUGNMsDWmuZAyEhhOJVYxbM2thD7uZX
0IO1Wx1c4NfKCK2L3j0bCu5FDZnpaoqlFbjpyDcJdioMZ5DQO09REZBLRrbR5w30e2J7s6zQJPoz
TicxaPq8jq80qJIdfdXQVZQ5LQeTggsjznP+hqzt1NiA7yovh9lQOhfjnnzIZDvlP7NpyaVPPtQt
y8Kxg2XENVi5NlwISjYSCSPJk/cmRTSyQb08+vng1SAcin7NtpxGyN1pWLntC+03RSA/BSmzJIHK
Twzy9BZo9jPOjp+jmX8EN2my50TPWqK9AAVtXUwN/IDSikcoxY/ppR5zDu6lTrtHEZoZ1G1sIsaT
RyswRvKfQ5RtAFLkwH4kEK5xwvhXl9bfy8htvzQj8vaaG+sP2PB44J4UOv6OZXbAS6sHC06Dan6W
bVy8XPF9cDh+F6kcz/OlZnXa0Wiwp+JZjUoiNUKNK4HMGkGLN+A02CYmivZAh/EVwMt7iHU2j95U
+WcUCzYB2bUO5ItlE9e3LLSmO98ZsH9RE2JwBSBjVDonG/XFT14JOV2p8+eonJrVAEa+MzWj1Iqz
rprFRt1OdiJwcnNbTgCESy4uwo3KZx8o2AfhhYFuNjFwLevG5fmzM7TlMyKvgDdW3QM5RmV+BUrK
u1GvSZufA6/HeRHo1YFWNY/xPVRrlupAiweRPFA3n5xpDSyQvaNu61VIDyLAvaXumIQCp7HGW1vq
puAKTQ7IblgBjSITrx3rEvQWNOq5fXJpW+xQaVQfzOaGkME9DWLrmqwqZ9T3haZZE9iWswYFGc2x
xeYAoaQiCy/43wovdKXJ6gv4suXeNEpnWpl12CMAP4IJ3ihwMCygzKyuqImgCnAMEzRL929+yzSa
QS40ben+35dabvnHUn98guUef/jRABOyO/TGYxhDZFmDSki5osulAfGHsy6talhBKCE/LQMsASV9
XRb/TKH+MuypFZcuXf15g7xFRtJgYDn8n5eJ648PRnehTzIbl7uS0W1qu1y5tnE/dQnObupDLFOo
O7vQJU2pqvQVypv1QbOS8q6FNKSDVNCZK8ZOaqrRAQpEC6tgNK13m6SrNNtqEDW6jOobAGx0J7ZN
l6FW4mMuzShToOUGZl4W+6SjdnvK8SSiuy4DI+h1pCuzK/di7My7uHc3WZX4wXzHj4URpULhNji8
Jd077zhOybWRruelaHLcfc2ZjG/zUnlnVJs40erZxdf8qwUSoh0YJrqj2+ndcb5ief9+9RcbuQye
zXJ8sTGPGv5xtdhctcyyKg0sthosoUFq4xsPejf/oeoZuKliMKlTN3Qy/6EzIaEtM/MWK48a8mr7
uHX6gAZr2/MfSsRbilrql3mS7KAUiCIeRL4AEeWd4DfPsq6gSal/VpNz1Vy9+ml37BozXHBYvDAV
Z5bk4Gby9fDAmuGZAOkEQ48UFh2RgNm+mMiD7EU93VBlvtJHHAhyJ70DgZ59nyYpu+KBtKEeNdoE
Nufcan/2Y5Qh09cCkVf5tQg8NwSLASuiU5Pb6jxfu1/bj6ssNd5tdNXntvs1jsd8pZcF+zqPRjvd
8B+zrsvuHcfJ7sF77Z5FO53IBHGI7L4FEP8W4lkG1bwhCsit7+9jkDHdkRc1bSP2mVXKC/WGJM3A
w1e+loyDSUOtTKZBgLPC1czosNj60moCL9WzHbnQQN4VKLooUcRDNlozriEnGrV2tl7uGrHO2mUD
GKiX9SIrNw/MGIDXMjx84LScvJPttvc0jX4k4CJqKJVWn1Y3atDwpvNHWH6EDCdKCfav62LiYXM3
+Cw+L5+sY2GyMkCTiJpU/MLIV7hNuNI0l336qWozBIzUBF0VuVDjT+AAEYYw5p+KFmW9D9G9ouiC
5bZ6y729VgO3vvykfdNrR92TX5ZfHAKk4P3v8sPy6Qbu+Lcy+kprzX9Df6hU1HW8zd2pso9g2JCq
mEYemAmRBK0shm+paJ/MvMieUkg2HpmuA6Gr7NCzs7SyvU7YhwP86YltCyqjg1dU9nMHojty0l3T
CFpXby6J5WhrzSmLVQcBvsd+MF5kO/KLVD238qctsCJgTq5947Fxh+bOA+lV62XGI5l6A9ReUREl
J7INfVTti6TUg3mCY0aPg7ENu84AEycgethX9+mBFgcnbnZEVMRYUZcm+Phn0VxjuCdTPyGUmA99
s6PFUW1SnFOL/6JB+rhaYpyQwo1u891bSwJtlrgbWsxjmbzqdnUlf2r8NP1WZsw4U2/A9nAXMrMH
nQh+oEkbonsgVdY0SKYSEpkruwmHI3WzqbL2LEGwjlzoI0hUxunTIxk0Bo0Xv570PX0A0Hrox6gb
cJTEmUomr3pi9feTzbq7apI/Q+n7XyDtPm6gCDjuowHduNPWIN0CRjP1/XPVFFDgQwX1F/AU2qDE
LdpT1SeArpn3s7mHAl9X1+ALQYwmeD9xg0JtP+P0Fmx+htTHqefV6hNQz0oFxMQN60HDx66i8JXy
15HOv3eiK58qJNn2nYDED6K0/pNyoNQ29oDfbfGmIcj5PXUAgMyk/Tuz8lubj+bXLm1H6IGa/N61
kn7n1eZwDGs3Q5wi08EaaA9P2QhlXA6Bzh9qOjRK7d8JprMCwWD8i4bb0Mrxr5HrKElQdeSJp4HZ
wshQfJbHwws0KsDlDPviJlX1ee4zpBERUJvdXNTekxuqI95XG5XbslqS/giJ6ACSxyNovlHeoa2K
8WfBYqBLffMVssM1QIlGsRdDm73UvX1mlRF/Rz1PHlSAR187ZuqX0hiRWrPG5PvHTJlDjIJmlm4E
2LZl6WstTZEginj+Qlc8crP5Sv7F9je/SDd0PDer/FOeTXOt8QRmsP2nrN6cY3PGR82Z3AOl1+ZR
hizZxtFqlJl85OjImVbJa7En+5DmKz4hsXut+qrauaAfeDWLauazcnPP2GSW1xyAQoI4b17OfFbY
S8OetiDQNn3tRfl7iJOhSg0wBWcswaNsVtLcKOx8ELs+eLDrOPsPfRmk3SpMuvDkZ5AdAVQmK6/F
5CDhYsg1DSBPWF4TaAha63Qa1sBQhafFLRydeDtGOQsGG9WcEkCNU1f0/VMsTb4BS9mwnbsTiNhs
t8FHMln/1EljAoFrfqZBaiQDYRiKuu6pR6sNmfG+mm3I99UiS4u2fcdbRLw8M1sRZxbkh87SM5or
9YSei33qF01AXWoQ5AUxZySudu0DsKk8BAjEAltJiZDtL2vMHmrCv9f4212sGtqvVQ/uyXi0q0ct
M07EzRBCnXSfodZqM6gvBTT6EhWLlrcaot2PtpxOOsRfN3g4slMsojhovck+i6y0XnTQpc+0dR0v
j2ChrNYRUHNfyC3Ma/ts6NHOM8seRfXud/rGCAHhihoxi/tW19tTG/XeWo+y5HtXXMra8t/6DLSr
UzslR73I+aOaSONNVkJDxwRcyEoy95DlWMcVpvszQsAnjlv5HdlSGfS2H99lnmFAzHUCy6hVThBR
zt59HSiydJBj5GsDydMeDL3g/rD19UBXFo6qkncewgW4mkfVlRV/c9oBKu4eyoRUA1LMLtoJAHp3
TmsjKdvhSdRiGwF+fzbtfDxn7muG1LriS5v/GHE7roWLoCv9LfO4T++hLKc0uO4cX3fecnDtQkxR
vpnToAddlkpo6UVy37q9tteR6bxJlIQHyMtNX+thOBOHts/B3pmU8k2vc8hBov5Ck2nxxFF6j9Jt
XEVNBdlQPJKftLR7ty2jdMV1XWwkb8AMZONBiRKN4kgfOXTz/OzWzbf5E6sfxa1A9kUeRdztoViQ
PvtFdS5LzX9KQfh0xBNFfQvl+KbsuY63hRnH9tFloEr5t31CImNVGqLe4/E3XLDhHy6T40roQ9vl
LjOrZFXrQzquaITFybRqayfelXKErpkGHQTPV0Et1V1sLMvHPbBtzX2vGgFifWQvYKMuDSy2UjCx
rUOzDwjlRng3nIHvme2GB8K3LXaNpdNOB3Z4lRNN66Js5VvNPXJrYsM7PD0izTBvPHO0TaKuInd8
vyLb30YBLAV9DrCSuxT/PUcPqYOtmFj13DT8p4Uo48+kFlsE4uSbUYTZGvip8dp5HiJ7Rim2PGdu
YPJJW4VeYZw9YkSgQDH1HUTksM+JjmSihqkoMl0hTQEt12qCEC3Aq9uUdahWVgV3BOIiGwgAoH9j
uRcEcsqrrx6/vDO/mlOr71PbwSO50obsYOsa3hJ1Bg30XkQ2xHSM9GeIb4Vnus63yo/TteE4xdXP
dO8UT6XYDB3vUOuNenGoef60RfF7LPv2yYuTdheGZXGICgdKaWox8pgsKK4nwvmG0H66DtnE10z3
xj0oBAmjTo3Peb0JmWNuqCtRvPfgvjvYlrNziwJw8bF9nHiI0v4sKQ7IaaDAEAoP91AGebfV7KKF
6YHH7uZvmhWhhVetGpxUKp7xWF8Dsii1R0TX8FuQSVStqfY/Q+pqj1yviVcYVJ5ApNjcxwjGzDbq
0gDQ7e3eCjQGAoTe7s1nlIH3R9usFDe1h/BhA2mIpeuCQBG/V+uSWhEQ0p7rB5liGIdU64srmuiR
OW1+7scsDIjR2/3H3pVWfi6t/2LszJbbRrY1/So79nUjOjEDJ/r0BWeKgyRKsizfIGS7jHme8fT9
Ianaku06VV1RgWCOgCkCyFzrH2Z7JiLwa7R8E0wJiwW3rfoVvY0WzL+W3NmtNaL1wh8iMcPuQTgV
gkPzo3YM3vp2AYrGutYGl0BFvLr1SGSxN5y+GAJnnqEdn7GLeauXQAw0Mq/1sv+URd7aVyY4Bk0T
74w+DDYkOcjrORPPRXLlqNtAComTZKfGafNZ9gia0NhGmPMtWGyly6v0fKOIYfuXZSk8T74Mlozp
uDvNQhousGrcz+RX2lYfi7KViH+/l99/Gfa/tf4y9r1zN09VOkq7nfzpph9JumKFXh4GIgCbrFL1
hwxIGDbH2fQ9926Loff+0Kfyh246zlObqOws/cE7ggKvrmPatFDW2QhTSd5vYjSqbaQEObGneQ3U
zguefj4k7qQvhXh950y/86oLxCT2aYm5jwHzurfSGoPisX1jYr/3w5OBtXmXPhmiFvxO+wptmlTf
JCbg4jAuixMk+GwN7Kn8VNnqN0ltVKxvPLbi7+9jRDgFK8UzX1qLP6ZkrYEwLjfvRbceyg32yMEm
sX3/aI5Qr8zhWaLf87zDmi7wxrNjOP1Ra9nIhKWnvtbxtYM+PIhBXZAtKEGIcEvkrDAJCxvFUdrQ
pHPRnIuyVe/gdspW9orak2z9q7GxFZC5SDMEVJXszDKBdSUGtFo5OIeyFSw15/q+shAMGJuXsnVy
/Ucb284FP9oVCrd+eh/4M4GhDY8odZvGtwwO8QpZDeNWKXD9GxU7fvKTvFrjJDWdoHwlN1YRW9up
yPU7PSrMZWdawUunZZc0yY0fEPvBN7rt96D8c7gdtMA3ulhDyJ93BfoILqEYNz2aTeeBHhg+ydtf
1mtGZm3torq6D7mjlt7B7T5kGcZI74ZEaRE0W7MNEMOdMCR6b1ALA8MP5Q4FG5SoClD7BFcWpRn2
B1lsxvytKKmHvB0+to4/F2VrJKCH/Y9j8wmMTpmlK6Rtj2ZtZ3t3XmCBRsSRzSnT4CTL8jB38fIp
20exHR5VFp9SzyBq+z88Mw/urH4wLmKKz1IMQc96fQtsNNrIXmM6/QFLz79jbXvtJau1UafXkNBr
Xrn+Zy70K669srqwNq1T62silACEh0o8hzracNzX3n0W1Ohx8/A/wZEhB+V1AUGXXj9NQMUxR6z1
S5PXzTJXs+Fz5OqvnWvHf2hlw/A5D2UmJVslEX+3XIxWB98UGLL53NN+jTZKP5Im6dTw5KnKa6J4
xnVB2cVqesyj4FUu0+QGwYHlunD0Lr6RizXX4DcIGb5YSzUvqevVDl5yUipeFbPyl6xvhhZqx1xv
9M7yvausx6Yz4cXglgsEe6ctpJn02cZePFOd4GvqQYO20WI7R0nQnx0I1EANmuBrhDWAKdDe0OzQ
2/48MlbD6S5L9eeMlc0JCabsxKo3O7EDiXbmoHxy9DA86FG48bW0fEiSqLuzYhtAS48z6EDMZVl5
Quxkq9KZzdH3nS/XVjFa32vIHwcWR+xaLEPB8pIImewrDwjXbcw+U25lKSxda/Xvf/3v//t/vg3/
5f+R3wEj9fPsX1mb3uVh1tT//W9L/PtfxbV6//2//224ju6YpoGGhemiPmJZDu3fXi8kwemt/q+g
QW8MNyLtwajz+qHRVhgQpN+jzPPhpvkloVvX2OnurKoAk/7SxCM03La1v5M6J32efeuU1XUf6/dB
fICxso3lCqs3zW4H1MxMztYUpFtH6sphl2osgrEMt1eXwThsfirDIz4HAGHelxlRbEYrsjEpBiEo
E8mDH3sf62TnMk1Wgt/4DfbEoGfng5mlw0mfD0PUVJuchx6KTH+2JlX7GTH9dGd2ghW7mVoVeCSn
u3aRY2VnOQFuCmLx91+9of3+1VuWYfHLMk1y0Jbx81ePPF6u9LVtPTR9OO5IAvugptRpnRpK+VLF
JE3m5UQ/wYMuHaO6kz0sOE9QtQUwsb/uVWWecpMGzod5ejHLbOhDi1mxcmOadfCShJW2ivS4P9lY
Yh7KAp2MkdzUp0loT3y91ve5K/rTYLznrsLDacRPxqO8zdRqvG2DSL8xDI1nLpQG+x9+l67+65dj
CKK+fDsG0BDLtMyfv5zeiUsH6Hz2cF2kW4UJLz83PpGhyO9xlO3uoeo/ycdhWGfKRj7yZHHuBVwr
ux8LvIq1wH0lBtyuLTPNUE3jwRRkNWYNptl81trqZM9rRF6KlywS+bOpFFgGFT1dx9w41PZdoOTV
HUD7DQl78yGf1fRLtG2RO4i9g6xDMizeNgX6j7JVDqjCYWPOuvxEzXCtrUID3p6eLglORfvJzlDt
9zIoj4OHZobex9Wy9mARBs0D3vXmwy99DfWutrS9g3PHL0t76TCntaZ7MzdK+7mp82En9QQ9WP6K
o2qEf1S9mz4284FIYVGZEQJgFNLQ6hYd1MOb1C2yR61Vq42iTvlatsrRfZ9cR+eI995e441GoYm1
ZjTxB3H5rrHnp7LabGRDqYngH34RhvvTL8IUwlH538Qx24aGbOvz7fThScWTRRuRkvEfTF5R2MeJ
4dyryCtLnmFYflLdWnuVizBD6Yajb3rDWQlclmhKhRVkFJ+kq+zVJVaax17tYeXHyi2KYtHMbm8h
IEC8d8oIc5m4PMhBskEW/8e662S+iL1tXTugbEbdSXZ2P6kHYTjqQX4yhlgvF1k4grYiUSR2hhPt
35t/63OtMKp2+w/Pnp8f+/OXiQCUZQjLcTWE6Fzr5y8zDiqhJqnwLvZQj6RiU3ehwl+400LFBfSd
qusucbOXXJhrudaVPaoqgKXXGz0KtwjPkkYsHLjHXbGryTPMz9lqfrp+OEAyOnUtXm50kNV4fBB0
UgPCaf6ULatYRd5VE+m96sbhQgZbZINIlbcGsjMhUQJk3RWjzZZRUaBl47nJvQXO5e+/Fdf+7Sem
G7YwbVVDclcY+i/fCisqw8+axLoI7HJP+myYgbRJDIRtdrmVmqi+FUWrobgPrSlZfZBezjE0kHLJ
sg79PIixDlLyUlrZs0dwcIPVrOoqUtDiTuulhALmJvIcWCH7B3NGDEb+1m4L+/m9V22BTrMF1o39
HBoqvAhRjFDxd7LYznW9A0MpGPXf6mS/Yg41XTvP/WTdWDsstQ3lpZrlvRe2PxkPPIbxFdH8CKUu
q9zLlrDEY8ursOGSrR96u0ZdY5BruMeg1eafwPiFn1OxibR62mUmQJW5XuSDxTOCoCKqKez4Eex3
AOObzqKr3eFBmwkkBURkUrfslObS3NaPOCglDWE5LMICP0PeuVe9PebexbltQmTmp8Y7OKn9Ocna
5iKrcl5dq4QcxkYWZYOaQKES6uvf/0Y087dbx8Vvw1UxF3BNg1343P7hOTS6gtfdqJeXIFDnqHP2
HNVV+DXrAR16gyXuyPyEwPMAAKOvF3wtUMQgv++9FKSVNvimopJhW+HjzyPdqhNsYMajmyohHFe0
WKw+qohJIVcri044rYOinR66wEZVxM824eyIV+RKfkImFqjpXGSH0ewce1a5mYtphfho6ZjDThYh
Gr1NKYtYIa9DoGZrR+dXLhlBoafV63Cymg/Ua9jirIyq6kocIlA17RMDqtuVem2mCEngBKZeqde4
zeW3nm5+oF4X/lCv2z5tr6eQ5xkh5oD71mL7RdPs9t7SXP827uC/DpB4XvRWwylciPQIQsF+VP1y
7wWF+oKqSLPhmeptZbcoQv+8INfVNw54p44dhKy3jOb1fVrdn4gAz8PltEWb+4Tii2PdGhO4Uawb
x7ILHtFcN8DnEK2r7Ho/1mQEoBXYS9Qvwu8sn7JFOpXeU9xN2spThuQ2Axu6a/NO28uZzIYM4PtM
vUj9i1sMkJPxyeq8YalhGkdwGm6yMx9kvVk147o29XapWtNbnWyQ/QZG6ULo1zmccIuJVX3r+ERQ
MqNNvyAAfyOdIZuoOZjD5L4AYrSWkT0G8CewT7WbSt0NIQF7VdN1rsBJvzhhfVN72RNkhvhW8Di8
H9kY4XmBwbWZd4/kuXzs7Pz8MU+nGpuAotvKolUm7b7uAI7LIibM+l1di03U6vk9EXZ1lYvEvmhl
ntyK0t6q42BfZNUQes3K07xpo891mlHWOHdcu3t9kp21ItvLYC2mQagbJtZeBowCmSGb65rBBhvd
CQjhLJYcpNtelEy9DyuToF5e73WvKn90WvyqR5MD57X2lmzTjbtS1eutkdQKeKAJuQZYnJsibPPL
X82TxPshLcotAYtuXXZY4mVhcSlmNgowSFySZyJKpuSYNtZJxi1FnTyYGAfIvtbEU8oJS3Lyw/jZ
yfPVNObjUxRD0HBKSyXXwo6d1a0BQSPnRTqLG5pJsYJYNNz0VVORgeu7Pj7VUV4ua1W49+iTBlvd
KUIcZ/LxGGtE54Ek2g+WRqLAygPnK5yqdZL6xg+/dQ9dQ0ZGDgcO4N4bfhBuATRNm79/Euq/vi1Z
NRhCF7wYLFVVeab8/CAkDFU22qB0GMarhFh7j/SSpAwgN3XnBq26QyqMiIis6/COCprucWqsEsMb
VPItu1Dvoy5jPdCX6becXyXgMuP5vQcYfp9EtRfu7FliReqstIissv/p3LUUVWlnA1v5CQtHjHGX
fl2n13WEDvp42RpjfG6DRruTDYIMyN3ffw3qr+vS+WswBeuG+T/LkjvsD+8DexjAeTuiPb9h2m13
ZpJyywucjxHxIgygaxN6me83feLrK2PQy18fBnJEkQDyl3d/UKBnR6YsWv79JRvqL+scW3VUx+Ev
5/DwMH7becI0VTEaDKPzdUE/eXaFEroffiEmnMxBedR24m3pemL7Z7V8x1cqUKrfq310G6/VQm/D
L1htvPeuo8ZemWGZodG0lmHO1HbDJ81EyyVP1mNQIxxMymOVxWpwUfzy7RNGCMaqb6F5ZL5qrMb5
03u/DIu8f9iOy/3DeyTE5J3ONthgY6FbriEo//xz7sdpCKvJjHejB9XLXOqYsnQTVts2C00CSPal
n3oMdWfCSd/Gd4Deqk/vPTzFmMgPacOi9z1cGzWoDOEwYOUUIDCd8M6BBZoHD6ZIy5t+bpVFefBJ
BI/W4B8DQ+BV9Z/xWW/G8IRV9avoD3//G9Dm6MLP/1xuXsdGJcTQbBtO1s//XKgW6Ugmy99dOVx6
sbxGZIjtuyfNz0hcoqFSzYd48mt0wKnvxgxOGwLVi9hCxdFvO4T5hE3Y2tf07YiWc8B+Aeruh/J7
u+SEOdU//Jr5I+lzNODDP8YUGv8S19U1IjyG4/waxRK4+uZ2GNTbpI2Nmxa78CVIIRBsvel/DlMX
CTyA545dwZQ0hnAh60EA2Ru0GElAh1nw2RV5gtmRaZ1Vcg5PKXlR2S3LzezgB4RdZDE3kaWuo14g
6hiyWh6a4oaM2VfAVtGPtDizaOSNlPk6GSnPeZmlhpdEBtuL4SXNJhVleWySzr4hidxvm8qY7uBm
+yse5drzPE/XeOGPaXqbR1NQerRIJhbFWfUDXiAoSHZngPYnx4/zG427W53DQy0KVH57mpSnCt2N
s+wlq2VxbMtpB/v5VdbLKtkoD2NXeiuVZf/yegZZWc9T1urQLdos87ey7sPJHLvZtmNUHz7UpV2W
HhtRrsy+xG9SDpGnMiF/bbWkSj/WyT6KWeWzB1pHwOL3q8aKmj2hI9wtK61y7wtUEBOYY7g4qvAz
nSRbwfbTzGNUaITrY9VDJq9VuoMs507uLxtfDVndjuvEqy1c1aZ4XCKgzBvFatIHuw3s02R4t5YR
UJqr2sRTF3UjTLxCzJT8jW8cFCP98d6jN8UPRLBtHu1GzHqRkSTi7H1jY7Ms53DniRBOR7SgNU+y
h5GU8Y7YOAHouVHW6bGxJnQV3F3PlLrjJh3HaXWdI2TFG03RrV1twzpGKW4ep9VOtlZd1V5fZ8i9
8l7H3/J9UludwhVEz2IrZzWmwjuHiX/jmMLMl9ABcaQovHGXiOt5Gt8zjli3PMvucp6BtP6iQUjz
Rha9wDFm1g64zvkS5KH00dNILO0oR/mOr+yqgr+JvCpZp2vQEch1n2X/0AgR5/DUYCW/m3Hwvuh5
HR4dtOF4xnQbLTCMC0KPxkWfkMLCT8JdN5YZZMtBiRc4tqT3sgsYAx0KG26koablay0ymq3boSZc
J69JnySbYTLCvaFoxadk8liA2MkrCMh6ZTW5dsB1dLgoXfdVLb34FVwUS4msUc+O78a3rE6thWzI
rOFHV9rKfejl8XGqm2QlT0Bk/ODMcMa8G89I9SFjP/CnkCdJvMe8cHXUV4dkmxS9u60NpfiM9fZy
FJW30ZIaaqlLGkdpDn1UkntoCQYuebpEezW2BRxrvjIij2JRDKEolx4PMU/1s3vZqlpht7LY+W9l
MVBc8EwYr16nqvgNl8Rozo7bigcMMcKNpxHIk8Uyq8QtlMbdtW8zwM/GKiDfeLX+Tc5mF7ayxWTX
XLILVx80ZTAuqX6QbdeaDCZECuLteqmO0mQ37FmwWpmvXE/YXyEiAm2o5qVJPPbtmueYaESybiuv
o82FcdSN7O2ae8u5BU6cXa95/jls0DbI1/KsiQmCfbJtMunzCeaDvG7izf31uv7umuWgoVZ+u2Y/
rhDsJ+9222TDpldic9tW7r4gNwcHrS0AdigdSwv5cUzaCtgqOZEitM2dK1scJYetmCXYul17NpA6
ItPxcW2bcSHzHD2I6o0XOs+xHmAkLesE8qLBUX681hadJhZA7bxMiVdByAtAjx+iuoTPUaHyxhIk
eYB3mTyUKY6UvXsvOwAa0NcCKtVaFgsRaxcGy45yCA5gzqoP+mwj62qHZHEbLrFCHfd5lyzfhjFv
HTTgctoS3W2tSx6Ebza3o2pt33uk5djyz2zznZyrnRr3xDeSdcuyKA6ynxxa+QN2bGKo97IuG0R/
HI3oZSqndu/oZbIishttjWYwb0ScpSd/qFipDysvK/ZOnGNvJbJ0kQTF+EcwbZLMrn+MyfSNHbT2
yclJLkSVl4EJR/huqg02llrj3w8eOjJZp6VfNNUhV8wgALPsdBrtNTJ1hPibKb3IMw9jbt5E0WDt
kQbcFo6FvJA22YcmCv7Qe60kTaogbmk55inkrbExCl+FTYdl9hiX7lJ4YB6Uel0aCHMkoCxeHV+c
kdCe059EbZyBLzkCKBCEWv5daf1vJc6un61BxEujH72HGn3KFTYMAtrH9HZuWPzFzS/nDVvfuYcP
AW0uCPpPoIQhOKsgCn46Hxbd8Pnyuti4Y4GCOernmwoNkJWXYKGTdSoL7rFTXyHmLbxOq1/cGqp9
gGrcThDL+OQa1k2ZzrNWrrp0JoyO9KFTb7MwJpcjRxKL9IJyfPBctbixMZNeywFptp20yPkCtSTB
IKev98D0ncfJte5k+2RFxHTVsj8HBeF52I34nc9nSl0foS/DfuS2a/aDCOJNqVXeF6/aXAfqTrfW
2im/UQURLkz+Pl8vBNTsQsn44mI2BCeN/M0ynycEuHSTh232aXKCcadBBd+kTdu+xMW4kB0UHX4e
3n3pAfGl8uI6mE/JU9Um5O2aVcOdDwbiaKGAuZINillvXJ6az62jG1sHqdJtEA/Kc27wl5/PicRd
uZoCJyGFC+IHj+Ty+nXlGKsvwLv4F0vBocabTYTliCoC8UMg6aWZLH87TEW1w4Vk/DTl+KzMX3Sc
oquAAGZ6sibFBYIXaYuJV9ITyaqncsTBIwRPsMv9GNuwa+Kb7LeJdgLxLIvU5SwEIxtU335QBsw5
57dppUTmpZgPTsLartQjZS1fn6Hb0eB8C6yhvr5QizSctjm6P0s5SPbqQO+OLCdPsmQNrYvrRs9r
OM+1Lctc9QYG1cIGFfOUGIpyH/vFQfU6/3mwc74cyJ7XWGRVqcCcRDqsZauV+slKIXW3l8FHkKQ/
ksIRZ1maZ9RAUTxl84zI0yGsTvzSLDnvn2TxJMBvElLIEeypc2zNjtVpVw7arrfbW21ugOsGiexD
szIUOx761n4qIjzswGU5R8/U/vw4BhYuO9Pw3Ve/9IaP2HfbpQTBXD1eBnbQLB3ekdtSF0a8xI5x
q3WOfq7hm1ymSgQnPRW3b50zhYTf0Kara1kjXghDs2xwupknqzN8SEV0n4RuciE1TsA/cP9orYQ2
rXXStdbU/MzkiWoj/9YWjboGiS7W4J11lLis6DnxFWudKm6OsQ3FskeS3Qvi4iiLg67twKCxiso9
8yGbinU+ZvGzH1RkMmZTLxbS8TNuCc62Et5ba5QM8QrFpnEvWzthvxp5UN3KoYq/nnQBYyEpizuC
L0/yPGlmlDfyotJ5fijjf31RsjUl+igvSkHhk8VCXG69cRJHifK84j3nYkYCfOGxk7mKBcguVxmB
D8hQX/EIsM+dbCkm8D7RtZOcM5w7mWk6rcrGX7OlXwJLih7AgUxPOmj3uIEdLEuiz1miocYuS46q
7/VJxNdSUoxH3c/7O9nmNe4tel3OrSxpvngokZa8lkBVPreDrZ5lW+anX9XADK+q4QKHeXIjRn+6
nkJUyYJ7wztKbXAEVqtF5o4AQuaL89oczQI1cQ6yNeM9v1BTgzyNbMX/nXsqAWnb+uLJst1kmYpT
Y1XxntRY/jhZdrSNFaGuZNFPRHNyKu+zLayQXzE+pf6I2phsFA2nyvXavclqJX8c4i7fZBEhetna
e3p6rEeeaNexDTopTvIou6YZUuUE6lm4zycN2r5b4/iQkH1nIhcFhhvQ/0nV1+dEx1ogiVN1RX69
PpslPr+AcvgYBWAsRhwbNtfKMnBpKmv1Lko7Y0/oYcQSbp5DAARJ9fRz1Qf7YQKjjjhi9qC6fXou
w+AsFFXJAYtObNhUHTuhudUM6+bgjSDOvLTMH2QdRldfzFQDiDVXhW6Pafy8ERrlBKMKa0HLa56+
jB9UoFNegLmjLMoRWrEJ4k5cZI0asNYbzSTeyLZgjPs7wiDX7rJHP2B43RZEkmTRIeyJcH93mezh
C1I5zVFWNwqwRn6g3Y0s+nVpwDSCLiCL8tBX2qPeJMlJnsmdoFeEvL2gLHGh8iDMFd4bK34oyV1v
DGKti7Zb86QpN1mT2ys5sMtV5dL/cf3X1qU7rUbI5sDymGWKdO02TqKtFozZg+xuZiRmNTFpb5fv
+AZ7IPPZjfGbWsIXhY/vL3F2Qtnb1vW72J6R2Ypz814lP8WDvQHJN5xk6VqF4QZpw2HYQqh9G47O
vw50fOyWKB3sg2Kw14kBz2EEBXvXRU56PXi1MxsueDdumyMzk9bI3Q1D9tZPd9t+09oY+7lBEa76
2FdP5LObE0jAdBUPSfDN28sw83u7MLq/bZfjeTWnbP6SfEOWy16VpIgObQM3X7qjvxeliM57EeoQ
8jNzZ2iKdGb5/fTeKsfWwDJXlSuGvUMG67bW1R8yJWw5ARJtVWVtZUqYVdtpxIjg0rAKlb28yH4a
e/SK/bR3N1cPJU196tqwuXcNt7xP9OSTRMIUke9s7KJwNy2vTlKyi9GCVgnJON++62wlSpUeA7Yt
cRwGBSigP7tIja14CMoVUjjDeuzzeFzYbnaH7mG0lwCpa52ESVlDU6+u5m54fgMQKQYU0C3h8KUh
pBxMBpDdDOIMun/6k2zFYgyDY3wdkrj3N4NPnK5QetQ0VS0XpyB21yrZsTt9PoyoX9z5afF11Kr4
RpZkvdNqb0NlnTwISxlWI5u2W1NH6zhEnPow2nX3aMZtvW7KoN70c9FQVHtvRX64lK25Ebm3ZWXc
yEZZVXTdytWFei9L+OUgzzum+QEP9o+zCXUT+pV1j1N2c1HiU6tl/b0625/3KSl012vEQrbJOstX
sLEKewJCc39Z58anpmq1Yxel5/eB1jiIhSz+MlDPTNLiDIIP1hOmmN7OJAdEaebtcs1xknPGOgHR
BZUQlm/vFCXTDpnXW799YoW/UW0P9FdD9IhIGlGKmYUAPKAvO/MoS+2gmAeMMV5lSR6A/I/LCKfz
rZ72CHV3jn/piKfOg+U0Xtgo890drro6RnV7nrEJTPPY90pwsQJAUkmGB+T0SZP/pAhZ65URWA4S
qHx98hBV1SHRdeUkS2MPj3bo1U+yVNl9d6xyZ9omZM6OoR/gKDkf4v98MkO33TZx+SJ7JGr51kMW
xyRZmkYRYUtoNEjQQgKasKxduKhln/sycW/F3JDODbkBmBVBWGj6ee/eQjZ+GwHb9cdUaNB1zGTf
zRAFXZ2MewP1y0mrL+kMU7B5tO/qgjCK7CDr+lkMSAELex1U54pxb7ubzD5Z5rC0Yi0ELJ0ZZ3no
3QEbNjx0Nx2GSmzoaQicGeg8zi0G/MVBJ6Qm+8lWwIWPHa5sO6mslbkWliiWc5DCWq6Kxv5CNsjy
3Kp4/jcwn/DvA7yEMrfXHt4/+coYrIq5TvFpNWL3Y+t7vyE3j5jdfA36vnwhOEs6hD//mbyrdinJ
Rsr6Cg96wmZ1sRNDWL4EbJPSobA+dS0LHiQ42XLP9e/DM1xqDhXQ7LtGQ7FmwsfpmY0EAujzp2qu
k59knWyV/fquCn5tddz+bWxeedXS7QNtq0w6JLkmQCQJJf4bAChrWfVeLz/lVuOfWseot64ZT49G
4p0UTDq+zx+ATPbyA6bw1xq7wsn3akXu8Zdooza4USr1LvHYQ4TyLyc/1u6EWY8z9gRI+Jta80E2
6JMW3Lh/jnD4l56vVCAb4xYwHvq00vKh2fZOqT7yp1S2feJnK1lMapDGJmGbhSzWQ8w2jZWCX4Va
u9QVbdP3UQR2iKEuCMdFyZ13UBpdfZQTV1FJYHUuBhYTuxmxdo8ILzrBo3OHwNi6CLTh7M7koHjA
IlSY/qqD9UQq22sM/RnFMCQN47RYqm5iPCtWRrRWyUp4bqX+XBX1y2jqyZ1P/PPxLwYp6ihWWa5Z
pwxbbUWJYtZKK98Hdckdswrlh35a8caydpZumZtU0bLtCMab+DgvX1nUa4Od1fzylcUGP9XllAbl
/Tgmxo2WuMoSGajxs0A0adm1Znok5NI9g0nLDDwTZK+gMBToZu7w2XUQ7UXwKT3qnSJ7ycF/1UtX
4IJkqhUQDYm7Z0M5yRmKpn07rSz+clp61Umfb0qlV1fkD9Pz+yHS0YMrxOm9JlV5jy/AZC2ryiyO
sgF3kewM+b09CoR9P2cp9zLvmSdcwqxdOpbmJibz+bmr6lUyY5YiGxMDv2icY4QS7O3QYXl+BTMx
0qui+Ckpm7eRqpdeR8oOyX9GllqqX0dKtBMWk/dj3uxCvCpe62w7IFj1o8KJclEWnfVkotKxzrs+
PFWlEh8qZdA2rmnlD0RayG3ZnfGtndqFHBXn40sbTOFzQzB+BaosOAcGqVXVJH4HCTa+RLUXLP00
Kb+GvYPKA5mz2OONqhT15yl0SzRb6uAWuchu71T5C4v+dFUOBrEojJfQexqdLyw4wdS24Y/Z6CSG
9faSpaq99HIzvFMbT9s5Tmztcl0lSQT+HpvefngxrBwbG96tquK9tLwQWtV0z16p5o8dFIJlgUfI
TnXz/FGQqoLu6U7LwgiKx37sxW2DWyL3Xf4oe5iDs/OnMbmTVVbl1svIcYK97D/5nbktUzVZyVaC
+M0ZebR7eSpZ5QTDCqud9l6WmkB34RvhYyLnDsNK2Vh4KiMNy8VYvp4Dgi2+yL5DnlbnNDRhfIeK
jplOmD4Sujp3SZZ/0UMw0gaSPjeV44CtnSB11Gr+ZfRG1Dxbgx8FXh6fC/FVdldUsEmDw8JeFtFl
sPOmf8n1ttzhrFdvZDU+pqvGiFK4FKm2z7WgXMtJO8W8ybkZH62sgZKnG3swZPElzg18ewzA3bXd
4U+Vdx6vwpJ3NdHkS9GAMgrGDpJX1sdLy6/aHSpeCgnSufz/Ofg61Xy2v5xA9XEBjZoc9ZVZsaGB
2Y+exVOkIkbWqoW5kPWZOkyrwu/1a7cqGz50a5zkYzeLxdJesE4+jaG0BCeJ+D2MG3dR2yp+Cc1k
PAucdzP0oD8J4Qa3llUGi2l+iLI+6LYu3Iy1LFqlSR6eQMFRFj39qfOt5lOgV8Z5SP2YNCaTdZYJ
mbhF4jDqFhY5/2+w2VdCywhOAGw6RKrrfjF03OSwThQXxFq6zRA3ysFzy/YAudvZ6GGh3Ecjgm8B
HO8vZteeNTl+ipGB6sPqe5FhUTHYTY9CK97DhedmZ7sY2z0y1uMu8urmNh0VVIWxIvlEguiPNOqC
H77YmZrOdZSq9uQkzoAbDfeeMpPMoqhUtzAD2psmmHBr7TJzHaL9+SjmBwW79+GrYtVoWRMTwy+y
28W68HajUvmrptb0pyxsnF1REoSQxRFI2S5W4uhaxORU32luHV+Lvc9dmmJ9thJ5ZDwlYiBbrmcZ
71eKjRkNFK382tkmXb0rMVK8tlqV3+xsIkLXsUFus85LAqwG57GFRfakHlXsH+ergt6TYhundNfW
1IRI2joCFcq51XWLcOerynhtTVxP2fqdKq6t/4+y89ptHNna9hURYA6nVJZsybndc0J09/SwmEMx
X/3/sDx7azDY+ID/pMAKpGTJqrDWG5Y8jQ6k2CFjrE9uPRIhWIJbX72OgdOzYyI4rh4lEt066B06
qqrK2mYcll4iW7DeW07jcjCdCNOU9XWNwZwO2LdB1ZrlSfp1d4zm8h3voWkKYVnKR1Xw9f59lVo3
Ty7Tw79HqGECymtIIi8/qKqsMRkuhYNp0mofWdim/xgsHTijOrqx+Foe4ihusm9ixE9VoxqnirhK
f3oJyFJVU52uhv5kX4z7dL3/PjTNiUXlKbmwe5u66kz9zSyxNL0/W+LMevGFc5ZJxIqnhkUpnNsG
rZyterBRMPmECezxApb15f5iUYX9SKNVTxkH8n+8PhQOichRme7U2PuLeWZ2cnxZP9zb+1grzmhX
f6hXvj87KU1/Q2DM+HqG9xp5BlTR1W5FFVqC04oIcMmeV1bZf5rzXDhdqOomVhn/vXRIpaHfguSA
pRVbHYDFw9elGtrVuRaKDj8+1fN/PK7Lk4MZxaQW1pec1+e4cc+pSNXtWfORGAnMnZH67M3QwQ1G
Izg1Mf/lquo6mce5SVSPuhPEHy0ebqrdmHzr1LQ621jAV5+GhArmSuDOoJzt94JogGrPimA6LWKC
HKgeji0PORJwhcRA2NAapAJUUXdp8NCuhap2ndPs9QiiuGobm4YkNTn+OtRN3SYylXqPqdd5j1ku
t31gLRcWYZvY2NrhRt6wI/DFupKV7LPVQNVjJNg2rqPFeu+9XV0FkfH3bar6dW8bO2e7QnP1Z5PL
wzyb2gOQhty3i0dVzHaCYNVaqCvVlpAw2oKDbjf/6kBqHALieq8anGrDYdbr6vyvdjVC3UqaPNq3
bJe/XvF/vZi612iDnwQQ18gcod98jOa9vtojzmsBruvvolYGijm0kpMb67tWVe9jRivWN3qgjQdT
emnoGE6CoXQbn7y6yA+jiPOPJMqeFaVkkVHKv0X3zxEBYPT/e0SkNd12XjrkYQMURIO+I3jVxeWD
qXs728Jr997k5SniCPf6/Y7WzPqjVTWP0GOKB9X+NdibdW87FDjaOX3fPaE1D7PFxrFjInYSkO5r
vSO2VFXYzE739NVYl/IAoG8VcqWtWgvZ5smOM7a+VY/56jA8/GMy1LQXfbVxWr2dJm3WN3ke9Zt7
W+oLz/uqV8q76d5lGMiphupO1fiPflWXEi2Mfz3ufw6c1negelShnuga/t9t9yq/OhZ2NcYvGxxh
9hkEtG1AxmUK63iuHyfcGMnsVI1+aeCm6Jagqnr6SJr9Nu5auJV8y3vV6LbuagoyW+k2a9E+tUb5
0iQ6c4mZeCc/yAiXjG32bPqfqk+1gDhNjx6Rx829zXXw8UhK2HRG5rQvAqzAS/WihqsitwK27brv
fb2GarOFniIaIuTRrPzxaBQ6GJiiyB8JxuWPktjHUaAC0USVMfK/61OqHjUGLGcHHntAx3kdrTrg
Thr7arCQDCty81w52SDfogLDX6fBCi/w49fCSabvRgFmvXWKjjx0gyldHgOQKOV8nhtI9Wwc4yeE
NDFo1GBgZhydw7Gw5z8h2m8goYxxmPcjWCMrALNkIyiQJ/2bFpHEG6wW6Q4P6W09z9KTtu674C5V
O2uap7daAiZPXJT1DT87fT0Jo1OCKxGCjz0/v7wor9FSIKLa1RfLMcnjenNekx36T11dqUImsjra
0kLsKY4f3f8WhNbgvk9Ma0Ximwfdl99V5739X2OXqRErtu1/PuN+q8j84Ywn3049+96uru5tS+0n
Dwmy2es7+Ncr3dvUm8kWpJd9XAj/O9Qv7eTQuCVCW7EjHxGGxajei6395Bdy16YL+P3iOfAgcmpV
57/VpflUY79000mkvsneWMLF6/LLMBbB2xL1ckvcxeMzoNeWo7u32P7vzLUarF66iwYERz0pHVoD
3xjxQ3U6SAW9RPxc2HM/tJlTY8MW81PHe50yWuVsyUCBZVB1dYlM+ngG0bryPqbgvYjw+c6n8apq
UDlfi1Ifb181YRPY8qenr5rrHYul0p9VLciIkLjoBpSW9w38ObThsVtuqjABwu7KyNKBKNBWNvbf
HS2ISixXfH/X6U7vwvBfexBVCWNmqOP9CQ06Abc0FocyTzCj/++TIccHu9ICfRlgwgndqbB3aI+5
Tx2gmye78tLjbHswy4YaaMlaWERFHgus582I0wi7Utp6Kz5Y7TKxPaWmxqaJbYatm0BXx97nqcc0
KdWmBz2Zx21BZOsnKjyN4f5sUdrb6llhPlha7V3ngbSa6mhgm+PbqX8fRgcO59L9hpDlH2bZVecC
swZEAO+XKfDsM2lduWzS2KzOneHi3TVp0QlLB2LOECpdp63fxAAMnBW+PRHcq98KNjiHFivsreot
IBc+tmPxQTA67zb9uIR+n8iXek2qojKzhI6Hi+MQB5gCwJDCVqQv9bM0ouWryMrxn9Wf2uIWCP1q
8YWoELyU9SpaKvGPqur4V1u+jqv9EgtadYuxdDvmFufYAgeahCDjMRdi5wm9hRWbpM+G08KEaWTz
Uw7uWzDp1lvWT/Yx8+xon9dD9E2DRjABpfnZLEiOlsPcXVO9sB4nsp2bpp3K25QIXR7iGCZaCcoL
PYwxOhkywytSmtGTuRacmprruBLZUsL9OzCwbNLliGsMnWoYS/RvwtfpWT1DFcJNAIHHe2ip4NKE
veBtjpShbc1/WHWN0iaJdFyh+vSQDCDCo8ER1xQdh2vVCDRfZeQSiaB67xBrtbA7oE8WJkz3Ds11
mkcN4KbXlCjnltL7tOIIrWXRehcXYvG3sf/prs0RHlCnfg0OkiVoQhDM8dGA64oC1qjhjupqD5CH
7d0YFyR+1g7Vpnodg2MuYu2MAQ7bbNAgDLVi8W5BB0Lc9+zkpz7nL7JptLcaaNdRLra5z5tS+ywd
baMGzDhsb/smsx/UnVEJVEdZr2Az8lIYOvndv60gOidntcusW+o65o2I5LiPCw0Hkf+2qas2Fc1m
DWfs52Ae4BByMhrmyecfk3tV4bS5eQ2qN1WxKiaIsAD0d5oq70+vnftsx74739kw+Lb3u5r1/tiq
h1DOkXdQHeqtRGAfsPCJEZlfXbE9qPhaL8XHjOf7baiNOCShT8C5XeaD10hvp4b5ESkC1w5Yd9fe
/++7nCFp3nvMlzTLHJ4QJxqeYCMg9WHhk0wm6eHe3iclieJl8TkOMkx1ZLmuPxBiPambVDt/L6IP
3biGuDzrRrabCPvou990R/9UojppcEB3wPutxRL5fsOvPzypudshAF9nxaI7SRyjjiCzrJtTy7/v
5hP9BD38lxX3v3lc/Pil86cUAL1VmkY4uDglEYaed2lA1dEN063MM31r5gZgYOk/zgaqakqRKh3M
Q6wn/qOqqfa1SY0KFhEdvhK/ZlkB+LNd8VrPZvSsFS+AhKG8rMWCJdM2baZkr6rARVcb5WY+NOmC
sKXfP0ijm2/OUiBkSdZ9A6VqOanOxJvmPS7M5U714nc7XYoSHx7V2xYoes3guFSnaoJpAdTWnm+q
5kTEGCL5EHG8Kc3t6jedr3YaA4DSbQ4gfaOqd7/qL6MbVZ/WMbLRuo3ytNY9f4Ibbcyvvo9sp6lh
ZMqWd3nVYPVwmJje57WmmnTT/EAmNn9U4yX/sgds4ll11hE+MKLnQdgE8HlYAJkCkQ2QYiY2OmZy
xR6LLeDE7FPnz7Pusnu0k0fyUvqWNzQ+I2tnsrENmTefp3aoAVea2WYuZvz2tAGXgP4z7pzgKTu7
TDbPHtzufJ7JtuaFd7CJru99L3D3dpV/1mmtAdJ3tY0gPXkkHXtCCDh5DiImdwOO4h8+gW67Q6HZ
MG0LjQt7uqorzQFu1NQIOJouX2uqjQX27fUqehxsiD+xShOKJXLGkjzqEW7HMrK3fmUSxc1WJPnR
m57nYN0RBUj7xrw+EhhzdbbMdtm8mwksb+Qzzvz+pxAY268Kib2XWrfiU+wX34Mh/iHSODhEiREc
s0gjtsVxmFUy4b9oeXeSOT+4K5rBl9MpbWv+VvRz/ASbYtsJZ+SknmqYiHuB7EEWgT5vjLfeMv4I
DNMPdRBhW7uPiHZqXthaJIj0GeDPGPebYeTXQ5SgxHOqw7YLzRD9KQh05M/JE4bmIiAAkYjYAXr2
IJ7Wk9yS6diNY8+6rOfpZQK2GIqqe+wJx8dE7P/MnBKJ2cbqdnFlNPu604pwtAGYmvmwQVcSoFPy
3XD75UfX9Af8C09ycW5W3eqXQIJtZXEadkHSlqGRzH9F/Y+2RH2Zs+9vpLD5LOR3VAYPaVB+GwrA
JGbdQ8WtXkzQauHYYi5vat/iMts4bcOy0nTYjwn7R15+ovu1t/hkygDTvMmTv3W2CVvH/oAN0JyB
HHM6wewltNOBkIGmjRtzKXMAVs4fZmIuAL7ZUwZJJTYM+A6ZdFeXLLBzgdlUU2fXxAVZvcTk7ZwM
j4Kp6g+gRX9oY1m+9dFfDRK6B0ho7xrRUfYJy7WeCCAVySo4NeUsHou31Q3zCh6Tv2RpUGUivABE
cvydp3F7NWYLM7T8rR8G493yzgMIyo0WiTcDXsi2QtlgOzEHEPG0T9iLX+1lOldCx4krK65jh+eT
AUVmt2R8GSR6h0MCnvScxKeg6XaeiXliVLVY5Njjc28kLZvPrjkkLqKDw9A/Af3Y2u08gkK2z0bl
a6GeJAVIu/7VWyoSlnO1bPuobM8iHU9tDzYXqSVSs8DXtV4/jiMcs8ouAb6C60K2nmx/4mGhUpMm
6nrc4gZcGZLIvfoeMGdcc0TfuIeuT9DOTPSNCwJSIL1wXBZ4DDYWQKERlcaZY7m/GXuNrXvUnohh
h3bTzaA49HMaCPjhTZOYu2Zu5LnPEE6/qcsG3lse/qNvMXUaysodDlLvT1VNoAt0JHeppxiq++sB
MR5BaWSGxbSMB8geJWxnuw2xep/Q0VjkWQSJuXd6/aabdXMGSL7wC0t87FI4H2/lDMikN+ffrFUu
NJkleJZiVZNnZxCy+sVn10RcoYw3Ue3hQZX7f77g5/Q99TnAzV6ThKX503S9VxH1oUlO7xTDVd15
6fCrlnw9IlieattFwLdGu5kMfFWuItlDcGvzLEE/GONVV7yVydLs8h4gctv/Ljw0SwDqesim1vVu
0RL/NrTRqVh87TVC4Deak4th9e+l01V7lEu+d2Wu7bxI8uUh7Ij6z/Cou2IghU+i2pDVq0yGP+LW
7lAyTNxD5pJQqcd+Hw1tueH9ZpeimA5BwgdS1Gi2mIUzPDYVH5aRi7diJK9vNhxdInHI0mK/EFA+
ukI+FEWFtE9WvY+1vhGrNww+ldhE4ZlGRjPbd1X00NaoSmT8GHVjeKoj4zMxPUI1sr3onDc2/TIM
O5iLzlkzNUHMPrNPuUDkou2av4RRVSGe1Jbe/oVKTxpOdoo1ucwxTI2fu9Iyjij0tnHvbFFArjz5
qufio7H1JAysiaOvX1wTz433rTWiLxyDTW2D4mQabBIyP/vs2mAJ+8yfN558qLs89N3ZDUVQYvhe
1P6+It1z7YEstrHsrqXTE81FjgQxNXhYndDRpJT9OzH9NBSD82lVMYwsQk43oQfHMUfzxJfnSpt/
Bx76V07w3RkL7D+t8VSSeQoTQbqYxXnazA5wvsoM/A1h6OnIySsnu4aaTV40l3TsmIP9yd5jnmGG
/er0aeXGB4TuCexq+2DPfrBN6wHvjAxyqhjTiyoG4aQXsqOXvGhdqMNuAYx3ePUzCBZElsLC1cK+
a/9KLefDGedfrdmRA0vsB8DYlxoWojcTR7Rdv9mig/BNYja688r8DVlx5zqx3Iddm7fHOpbFUzGD
w9OS/ln0S2j3Rb4r2NRtTYhZiGKlOHwZI1jawt30Bs7KjSksBIH87NgWfvyALU2E2o+VXJagcE4R
O7WzSDLjnI4WDM2kXC5Vmo3HEhHkB6Dh1sEQYn4ckiJmMwutFXhMsx9GjBHJNRm7Os28p6KLk13c
PjY9tB5buCRTMYBEO4Mtcdngc5gg/rtZUZCbLtPJm9tA4h0hnDfXCrALXETzLuVx0Fz8BsrUf+9I
2m9az+lR20/QGO6BAVkzlkxI5OvfloaTk9EM1afWkBMNsm461Y7tbKG8yrBjuvycHJg+CbyWT2jF
HeBksA/gVHH964X1yQKGsyJUrc/J7Xs8fIWOt6aDfwZxkc8YQZSQaX38JJ7OgS1rhk8jiIawACX1
GThIITmL337GFVMEOobNJxSyCVFtJN5izTpjOGhe0Z8MCEh40VZVU7GY11KDRTQln0uX1Rt4STaY
7rjbN/bEImvb58TlTBzF9nDtEHG9Sv7Wy+S3ewBnnJVZgLZ1UEC1zD3nkb02EaXgSVta7a3L+MhG
ezO4vEskhjKkvKcRjWREYfrYWqOgqPkAjQL2G+Og5062sXGBjO91XZMYp8gf/pCTYkYbBI5/9UpO
Z94P6IlsQQq5G9ywrHAwrPzWOKMXziKzdhkh4NByhoNZZQGe5Om4X+rrkDXzsZdpdF34W7TUfQCz
+J4nkXgikNqHaFKxZLWafkMKHUW/cnly7ZkFu2rnDYEE0HUod5OY4iSrD2m/gczQ7a3VBLUv0w2M
+Ozmjn11ChacVpF2xIOlXv6o+gqfkWo5NLjy7eY6+AAcvO3bMYX4wu8/WkD8zo0v+FNcsCEYDncL
aG3P3UVZEodRTqBVtujgCC73aQplSERofBlj/uRq2dVcp+44J3DlFn277dEO1dBhY+EWEB8ICKDF
GjmbPii8UC8qEpEsD10auS9jHRBUd4q97K06HCuCGlUQ+9sMA7hQklneyaR2t7PfDmeEOtzHVBgp
/3QLuAVJuMywmVBLttA3r0ofSqsBpGs9zEjT7QZnTi9wO5oDG3+Hd3ZDN605GihmCE1Gl46fKuJQ
9S/bW3qM2IRzHJCiSZKUEPLsGbuui6pDFYt8Y6fv0jWap3iezJCI2h/M3mSYRzGfSycc5qEOExlr
N7eW/XVyJy0sSdc/SjGKDZrN/OF6cE6w3igrwjxZ1z4R7Qbc0AP8qVoUKEsHA23PMFCmR/MyRJTW
143sCr1xz7/EdO0k2UZsFINzHPk4phb+I0LuhyHW8nDw9ZtNQGdnufMcGp127oLqXQjXeyg77Xc7
8UVNjmE92nVT7uSc/Skt8DstouI45zxVfZs+5MM4hVo6e+GEy0DHuo8qBMuK7hZnjLyj3RzhHiQG
mNJ9FGG6hnSH8LTf9mSPFzsCvjXVySbpJ2cjBf8nfW0WZ00MUEAtAqPzVJ38ecAZxK+aBzTHrnrL
kcoCKmJhiWhiuQFYlh2ZKNxLOwU4ukxsnox2kAdItrtk0qCsNWI5Fk4ugVbWb52snjUdwBsC2/Lg
SfndELm5sVrD5heW8+ML7NvST7Dklvjkx7gWrTHRfkiyHXLQ7OBjY97qnD7qIBFnOEo62avlDykt
sHJsC7b8KOBQ4LO+WaYJ96E++J5HpR123kCsA5mmKUcbWro3UqXTdQJkiGaR3Od+/OEhVrObAhM3
U5Hvlil2OQwPfEDDIPZuHOk74eUfGAJN24aQ2Q7JVX2XJ6AJKy1GaMWsH8oJPSwZsUQVrm2FHpJw
ey0dvE1XpN1GRMmBGFx+zpDedXXTvbDHf8DsskPGPH2yDEM71PyQwmh+ygFwjEUqniXn2dgh0Wz5
5E0EvJKukZxY9dZkp8/Jrrbi6VDUrrFNAdiEwkdONr3FYnLY3shhU4CQ3Dpe9pwE4uI6frvrkMgl
b13o+wE63nHx9ADGLyInzOFQaYas2PcIvy+9WyHnleLFgJ76Ppr1nfT8NoSunO+jwGEmiUS8Q+Xp
u4Huzq7p5fhqFISFCtg3jWli9RUEeJZaCH81UTptMX985avyibH4Pwh/5nuh4XQxW1svByMTE5QD
re+1OJq0CNqZUQHMZxIfCfEZeK4bDWwgoPau3QxsKfaNg4J5gxIE6PCqe2lyKFwWicCAnH87gaDP
J3sOdXbSdo81GPPPT2QWxotI82ctapbNoBvRo5DWd9cmD78M9TntM3EqZ6ZrWwPOVZHNqL2LxykT
6ukF792tgQvdpmkMFJGqCOpcBE4pk+fOLAF5TTmajnETRgisHnSNM8vQOO1X4SygIOyqwBrJdZ6j
IFv2cDQxw8ggpPaLxkl9KlKAAEFzwvKyP0+jGM7q6l7Ert2fixToFJwaVmqPcDv49sNc5v6BL7c+
W7len13iXftuqa4zYr9nJJGWc1pwaAvgJW3U0/yOZECfT4eGBCMyNBeiF35IqP8qjKA9Z0350foF
AZTSHtvjkhQckQNYzX4+I0vcz+fR6tEy9yReuK5RFKHjoM5ilvZp0FZDvPowzUt5ZhUpOQRN0c7p
qw83ARXQDXHF8wm1SHx2C7vaaEmVcJbyo7Mq2L6yD02yq0PYfR9pente+ha9rNE5tEyH51bPwC4m
bEvDpq3e0qz7Jbuy//qs1JX6mJLFQft8jhYf5ZdeHKLVjVKdM9SVv1ZXaz6+721blxNvmsKdovHs
xu+Qmmomup2B1D+nC7KygZd+WGVcGhupN9mp6xYS7svWGLNnQwtS3Oz5w0i+OchQogTBDl7KKNow
Sa1voLkNlbxmGtMFErqbJJujIkz0KDoseXMcZYOwQokrYpqcxg5eosZmDRjsZJ3VO0DMg7ywt7yT
tqvxq7D8ZaMupZHUHH8jK0w6QJRIhUD/fqvKgKPVaBOvwZDqDNDBPAs45pvag8fW/PSX/CdxF59P
NkJDbjAdn9MxdTywsEFNxEl9V7U5Ved2LVRVFTZiHvybr1/l/+qOMKL/x+jRC+R+HgXBxfJg1OMG
s+XvHE76jbRRhdu5mo3ASJkdh6YISOowIK7x/678FLH0OWyDFnym8BogdxQDiL/9/KfAU4IM4GRo
3UOU98kp1wrk3G89NoH7Phmey6h+yJgHzqhk45BWFz+Qk4sJlEtoWj0es4t5k2jDEw7X/J2XtVoI
MJp0QpwuL1FTlMzdS7E3xvjZIysWFa/4rr+3um8dhjVMoDtOcZ5iZCLb1rzMBtY2B4gI3mvf8hsO
Bh+8ZFG9BYoGif1AGUOkHMaTVrkZPx1/vooZQTbH0yS7JuKMAeINzZCfI12gy91pbKsgY134aE5o
wWhOuJB1DrUJkJZvmWEWxPYrikdlXWfnoFr+5MvGnwbQ6skeS7w1zbTbJqTIzLELrqNYrANB5RrW
2CblCLF1Wlnd9AJS48AxaiPyOg37PK5uTkrGGSErRPvLA0T7ZUsWJmAUgs/WhLItHjemv2SfoP7b
S1Sm9gZL5HIrtaV5yBDOsIxK+6iZZvfe1PqnHF+iZ7wzyUk7S/drysTBWzq85zv71fNEdeAnUB4j
4ugfVRmhmJBqP/rIrjfI0w4gRkV+1XTOPTIYdnWeiB9xnbwTSdrgwG1/H2LxjCCq97sQxNNYF8xS
c295xPaljNMmbHVs22zp/iQy7xMLYI7y9K4/Eix5ITUIx6VvIFoRLdlWscxOJorzW6+wlyMqpsth
IXWwBaVpbRetkzu2j9uqHtOD3qzxjoCIVEmktRO9ewXoj12hGF5K+CRWWiXfI612YYKTTDBfs1qv
VvJKstMtd3mRo/69k8ZnOXYN6uQQJsn2k4fBqyX10wAdoLHcormcPYs0KyC3ZjOT1K6bi/zSFPV4
cdbo3QzUd7Ta5hgMrfaO9fVOBBYhVRh726jPd1Ocxu8gBX8KjKYe7dbU3izd0bDP0Med3xcgG50q
2eft5H9viV+3gQ+2XkbzhcBnvM1t5JQGMshHFPm3PkruP2QwWhsv84wbJwDr1NaJPEi4Z6+J3cF6
JxP+u0U+2AnSP1sMidlPG9ZzUOX16j1iHwNrEM9WExHa0ET5K69/IyuQkCNN6nBp3eAVtHG0jxMP
wnCz4LG1ZMuNEMOfs9mdlll0r6Ps/OceYYukBM+M0XR7QAmc6Ujlv3Pe7FnlvDNyaXl4r391q5Gq
UdVVoYbf7763/c9HqG53idQ8j1iZdoqJfML+WE2Nvy6rEbtjVVdXar0ZEp1Bqv6Py3v/fbhqU8W/
2tRzVNtsdOXW0usp5GyXo/1WljWL6nqpe2xhCKf+p9UabDYEa3+uAdnd4cf2d/3r1q9SzKQBNUfb
x5lozqqo12V2tCvEx1TdlvN/6qhXs4sc0odqNuMXx9D5OfiFtQFEFL+otrpwmd1TezyoNlXocNP1
ZIwevpoKN3uKmcbuN3U4N55s1Py/2lRHKZeW/M6qdbw+/Kst1WRoGIN+urdx4twgZm/dKjs3dolf
xwenRmq80hrnqte2fo2KIGHpm7ofrW98FACRX01dm85LJIqdiwHRczUvHJ/iOUTirfqegLg4pBhA
HkmMwFqGnYjJ3tYwg2E7tDmxlKh8dKtBPthpfvBZYy84ebJFWrL8BHPskHHkv5RIth4Qd3kv29y7
Qj/UdxrHLqaV2H0cuyllh68/ZlN3RgyluODeK7DUAcgNimrZWYHhYnpSoB9XLT+Eh+wkH3TwSkD/
sexa/Tt6a+VWjG650xfjiXRzzxGzR6axyqaNRN3wYLcVmR4dQSbDhCjH1nubDYP+3ngjgNEuW9kU
RJJy/KGwoIqtz7T+05K95KQMoLGPnY9ltOttAXfuJU8QKain6iex/PmimtrY7K9BXpxUTRUQheO9
hPq9VeNVW9eb74EztA+qNiTVQoZpeuy6OQCn1oltVWTjSymiEhpsMu60eBxfVFtSsdkFHHVVtQBX
zkvSFL+Rofl7wDIhVU1UEgzK+gxVFOZfyeiIZ/WYoF6Sk451YXgfMPTYPdham59UW8Pv9qHTomsg
yeHP1Ra9xPjJWAodE89s3nt+vIYnmLZVW+wkz0VJBlU1OdUA6javfql5XTUl4zJv9NowD6qazrJ6
mYmKfz2hxALbBKikMK8K5Aoc9CmtU++YSuZXJFv+A7r9GiIX9udG9O3e/u9xhPhL4JCWuVfPuw8c
jOR1IhvHyaYYNyg4VY9IBtona1r1c5pkClWbKoZKrx67tYhTDTinOS+r5hPUnP923Acb2eIda1N/
ujepqzmPqsd7m58Wv/WgZffTJkHotzJ9rExSxgKz3q+re5urdYAI2uCsRmhkmL6GlXGTHzUTMExn
ojqe1jZmKHrRvccEgnYRe4a9qhqiKnBD6OFde458F1G0gnzWWOE6OBlFcUyFAFS9VkfR1zgGgzNB
qomzl3DfrSAH31bZRJjXqk1S/WhKkPvd2LvvU9mOR6GxY1O9+SSzY9fW8za24coPneudo5ZNiZsR
ndM1QyCSlrtv3lByBAvEh6o5hZG9rnkCVUv8yH2zbAeVpK54Vk1VH7ObKOrlQVVBTNkbPBy/N+g8
bM2pCd6cZNCQBEu0nRME/pvB1uiol2zqVLVC6gX9NTY5arDFdPEEg+GiOiMQHW/fTP6th804W/yu
6vpJXx+adWx3uyAoH9RAbInZ0809zkgYF4aqbWTl2QmJClXA+T5I6gESDUvepBY2tTb5phcR7lzT
ON0AXWRjueZy9HK5F96Qg/2Mk0OJWshbPD7XdVvsAw1j6HxcdS9H95UggUPy1+h3Faisdy0biE7l
+rc+zljd57J4d4xpZp/PLIdpTM5e3PIuSwLdGR3R/H3QJpItQfSBHDQWHBPiz0FvH1Stqcf2zbNO
zI7JzsXL0gMVdPZMM4C+lSFFXUbiXU5EsvKGlBQ0GvNolLG3EeQE1iiftxlAuuyS3O73hLHW2JjP
dr54nXur3NhmER8Dc4v4qP/krn4wqjDzo2VrN6tsv/WmhhWP38w33jQyHNVEvDrn7KJZ0CJTkseb
2K2hGppoCKKaVf3oyuEpihr9DSdDhbgJWzuIXgviWlnDXl3XGj6f2QBdtBbqSqx7DLeyH+Myzr+a
jClKzpo1vKQy/1W7vnWU2FhchYM+3MwW91I0xSd7b/nLt8V1mArjNzYb+yyQDoelm5yXkA15SQ67
64BLOFkYIK78LV7x16JswxhvjHc7lacEIO8vo0AYTnvKsTF5Md3qgjJvua8M4rSllpY7f0xrkt7J
NzZ9zWHwITKILhDo02fdkz1ULYEAN/nVih96vLiHQBorOr/0t7NOjLBMRYVxtk/QVgcZ6y7m85KO
5dvYpyu7MBdnVc0b9EYBTTzAvHefon4mD9WPDVwNa3pKWnvll6Vy//8YO48lyXElXT8RzajFNnRE
RmpRXbWhVZeg1ppPPx89eg7L8va5NhsYAYLMSAoQcP8FqOD41FRohFhKfsLuCROH1K5PBP3qvbnQ
ylmZGy9M/fnzMzlIEhQ7QFD7WCHRT1Ir3cR6GxG8sTem/ozr4EswMwIZDLWHwNcL3L5zUF+KVr7r
TotmbZY/W6zW3vvZ1Z7bRj/IPqRPvbsOD+3NaP/sGJzfzdDxXrMSeX4sMt57y5hw0caEedk3IgRH
rBlX06Wmorf4UvVE7pdaT7L4JceJV2roAZcvjZccQr+03tuiwmw3z46yr/Ms9dnx69OtVprVczvM
Z1NNVGQt9FNSpfNDthStOtzNcasTrqFWdk1/6F3FRstItx9GXXNY807ZhogOmgHSaCx7YotvzDRl
d5le2w/qoLHXn9p5b0ZRj2DtUpddUpDAxOapf5DK7VRZ1VgkVQvCqNkQnoY+IyzZhBimuVYdQhhC
OUyqxfIHSALYHL3AnslaACeiOrY6vWdXnc9dOL3dqrJHq8v+ElnJQ5b2f5lFXJwzIl4PfV/9U6CA
6ezxlau2n3YMqjfe6/yUtW9rOJqxaUat2gAgR1pkOUvUEgwa9RjBANMPHo3EHQ9hD5lSS9XgkTcJ
koDdz9N18TCSNunnYg30KFW3Mp9g3BFlWI5f2+eqQb6othV0GYOaqZyv7cLJD2GcUuRxmwMwhmI5
pCVJ5KUtMhk9EQIKgHPY7Vtm5e+lX4UPUvO8yV+glTiSLzuHNlaOymDHLKTz7k21c/3exvcDxEgL
6IUeFbBUFsevUglrckzo1c9XqWotUA7IeOlRquWUx2d/8EAOL0ci45k9zkN0+8PSZFvTNqrT4EVq
VjYQYh3QRJFqhPf73jaXQPRyeGhb5QUuhr2Raqo71lMNBVdq8vvaQD+ldlY/yW/PFpzXaMUKfprL
716ARZOulXuplpjL82jmuN3Ib7MzZJBihKCWmpwt8vuntCTES2KZ1Jql5epWqZr6YpMsIJA8VYzV
ZtGcVJvMUID557szFtMmDgLnOwDiu5otPOl4nxpr/k3c4mMiEvq17KCLkJQPX/H55lPP1HCDR2f5
AIIjPZWF7V9aYw7vfF+JTuQh81OBiOejnsUfKfJsP9vJeTEn/Nodt/yZZ4WN5XIyXrQSU2M3Bn1D
7Cf6eSYR3xDBZ2GgBW78kI55DBInCO5IkR7jcX6z59zYIMcJfKNM7ft27op5k1Uajzdvap9mj1Io
tp0+Eg1FItv/7qDwuO0TGOjuUJFPC6oewBXQczh0KhqbHSwWrx3vAMvP57qp/sY2UzlbWja9WV3F
Yzc+afjBf+C79iOf3S0JepS7S/8Q2uGvqsuSxyiO0K1NHeUATV/9KK1YY9LaHjRXt99D+0hKLP1i
zPNwMJQo3rtKehco3g+m6+rFrKNfZlT83Y2hSXqnck4aiFGybC7GWQiNjXWcosAE+cELjeTbQJIo
nSwXKFJFstLhxU6q0dvpIemlCiDAS1EcicjHpPwwPW/zGPMX1InJEmhfqjnwTpZH5hPge7qvQuQx
TQew0gAWvml6/2p9c2F9Pwy59mKozQUierUhCxUc1IKImIXcJYGXkXivyty8dozHcfym43hiPBet
7Z6mrEP+cASgXG+JMyonTSGvBqepOsCd15EH8Y3LD6Ae6kNKBGyHvpK9y+188ZGdz3wekdi0g69V
5tavs85Hmyb90SFxD7jbCYmYUijmGF5HL/4x5ZgujgPauVgt/p6hwZSt7uEGGDRbqw/bZ5K32tGq
rPASWDlR+ah0d0GuGh8gP/8erLj8baKCSS7oV9R1FeTvkGB9USIOMbTdRkWk7oxz3/CiFlr0VIFS
kZoUldVqB4jzBMeWHlL4pQ7SZfTufMgqL8ioaMD+4hPYiH2MF8Njr5nq60Rqde/p5LqlaiGk+JDF
aMEvO3vQha+DARl7tPurNBmwD45OZFe7xk20V683WlCeAIiWmjRphoXgW5smFzlg+fqcDb7MzF2i
U6H5i9pn2b1OPpBWMyqfpYYnVbBPXR8LnWXnyMqGfHV7kZqna91rpKQgBBwk6aVNxyPk3Hu5DYuG
A6RgUnLg1cBedDkgcJVpn1SJChqBHsyq46dOJ/uw7FSWYhwI/CmQBs7Sg1D3cPELVKDWUwZuekF8
Nbn95iwaim3kTa9TTLhjsjT9tfGxRsvr8JJmIV+6oo1/262NrjRzpxcntF/S4WeJJ+4bMc3tZFgj
1iS58VaO5Y8wQWhC9hGiVbeIU3onEKPmm63hZ6j03rCXvrmhB5cKm5qt7B1UMj3Yr1tH33zie18C
hqmn7OKFzCCgokUvUiCOUuyrxC/2yX/a9CnKNkHlId5t69HLFIygvHwP7W/zmIaR8eoWnfGazAqD
PpiWs1RjxevO2gw8RLpog2288gGbnCy69c8b0sgjKq0nezm8CuoDcHcfQXS4bZXSOS9SJHHDaNcM
49kJYuelRRv9YYwVaOY6ALTCDGBH40hzlM5EBMNntORY0/htvgX12+y5QOMeYPM/56u730Wm+HuY
/QCjsE15gUunY3HXdLeqtLVmvas1vmdSw8S0OM4VALtbVfc5as6OPsCNR2kajZl0Xher2HpUwau0
TbN/0XJeDKnVrdKfWqsu6MEflaK3p8cScMj9rQkWJI5Wg7cxnDx6clxe8xbtLHvSzQ25XTLFxhC8
SOGp4VEtjPlBaqPvNg9R7R4LPY2S7dwsUeC6cjayt4j4yqeWTuisSeLD2mZ4yS9PVfno9WXzrEWw
yn45eIuOjfoiBc8RCh492eq1zTeH9zpSxyuKPupLH/jxtdbsv9YOCesUlDea5ri2udiVtePtpE0/
IFiBjNDWGu3pqkfxUzt62QPfwOyBFPqlhwRxkRpGmba6kU0vDV+01mzPf7TJYVZT/F23frDTyioD
5JM7z1K4NVFCB0IADHXaSlUBpEsuph52CRzV1zr2y1c/KQmveXF0lLYsyolVxkDMw7wot1Plqxue
ff8snU0Dj9YClWLDBP5TqthhpQyz+6CL6td6Ll9aAoX36L3Wr0WCyK0ZKv5WhQ6K18Nw53RmzwVg
Zwh8akciFaSUZtev6lTHj03snmWnNOEzphG8b7yzNg3lw2SOd3Yd9tzPwXhvzKG8eGPdgQqaguy+
Dsp9Xu4VdSh3TePUO80KZoBHfnMwFcO57xMoGnHvJ4v92B4fty+N4Rfw4furX/b3Vh+g2B6Sk4KX
8LffxQcrRPAgsVjpFMwAvFKrTmNk/5zdHARbfVb7AOaEEoLpVnt91zIH2TbMPnIPfyE928yghLdj
pEAk9fmaS7YPfAzsehMMuqoMFxAT71rtRMeADwIBbhVIOiDlvtfv1BmtuVZTDJILsJNc5ZiO+gfr
LgYb0Au70lAfsi49Y0atXKuuhB7bD+456yHAGcZ73Awxyz+XdTJoz6wP3dc5s7TLREabeEdLMNEo
Nlk+tXCmNuqIky7qxKRvJ9wAvLJPNu3MN5LF8L3aP2th4z0tInwTJAZ7qkx4j4FxNZtYPSgYo2yK
6GOe5zcyQruo1cpDYbfuXZ/hBkMggM21mAYU4G2jukO07AsIixEXurY/lE6Ij6uu+w99/pPThBfk
VowNus/D1jENMreFol0z5qqZNarPRsqZhyqb7ywEZ4MQkEimYLmY6HDypuTUaEN9qTu/3mMfOewa
xwmuqVvPO7XVvwQj/gEgprp9MEPRUOfy2QL+8Vzp5rsSR9UpQ63xikwiuBK+Kfu0cdprWRRESfQB
/tbsb4Nq6q8ACU5djSBjWyfbvC6PXjZ659yYql3KvIGllRluDNy0tnXfnaxqQQQGnbY3Bzs5ABD+
G6mm74uZ6MkkS77lavVb4HDdFnU2Ing8N3ajANdL2vZOo0QnAbgWWhKs2DuDr71hw7ZR/64SfYJX
Z9Z3A0CDs7IEPIzmWWbU2jKtZorCY9SRB0lDhFnyBMmIaGjVdz373tvKQ5rC80UcZZvGz6CXf8+u
UV3Iv6l8CZMazTX1MhWV9mLC8DB57En32vWQgL9xqq2Rh9G1y6vgEozMMDKN93cK8eVJuxK5vWF5
esuMkJXTo0nhRO8Y9TLBTIih2lVdH0N7+ts1Vfc6ukm7JRTYhoRCb2AHvNXILdnOOehDHCECyDRa
jmlZUS+Rki8QAfLtEEc/m6zEJTsyT3zL+wTECvJW9YEL+rtOsYgZCcOTfcCUo62sJwIj+iYGXbbz
4+bVcxs4Zm6D+5tqFOewZhyMFXM7D32zLTtiAnX+hKapeu2jSLu2S+GYGFY6kDDTfBPqgb83O5B6
oaazQlGcjrHXavZBkrhbQFmHqAh+KmQeUGKIUBQilPGjt4byo0XWnI/2qcuxsXNcOE16QA5EHaGn
ekyP74MGIM/8zIqk3ZL3rErzAVvzbIMbwHsaqyF/3rEWCPVuglz8OHoE2Gu9m8gKBy8Iq/D5bCsQ
Sr7agcM34+sI8nKDbRazChaFXaLC4TFbgtdzGhxsb1GfrfqfgetnCJQZwBtdPQXEYOYAD/1jOGPV
qEOY33QaVKb21wBpMAL2u2884Hy17RB1djZm3qpbhKaLvVp0IJQ7BQMWTVWQj0QvJgh8Egul+zpV
08sY2s2VUGO2nbsJUbSsfYS9/EKkudlY6MmfvUkHBar71tmx3Yvi995FSXz3Yi04nSruvjeudy0j
hlmzURjG0qo6zSgsYaH6bQCIeqy67hveBwacYDvYK2Uy3Q94FV0dgsfFQiAOUv01ddw78A8Ts+zR
5woO30ZW7UQ3AuBLcbzXjc7fNAUkiiyuCFS0gUnWrbROlVsVGyux2yPQ9QJQnGcBuuFjcIDMfHFy
klJ6geYW0rGvpdW5RHkKbZfE8bGcWvPY15X3V+q9wWXq1Nb/Mdv1Ds4731JvgcgoPyKj3+ZWFlz0
McAfsVKbHSt179QDPDta4EDBnZCSUnwWbx2Ee8cqCHqo5o454703WsNTOqBR5FBDTCbZt2bwlmeK
fbcW1VA4t6rNzP9s11DEsPl6sHzmjt5ggWN0M4Celecd/MD3tqGH+prG0LdlybzR1YBX0TeNu7mO
SZsy+/iZ5vo+D5Lpos7INyEU9azFwS9rcYiCqnNFt1geRlZnfIiXYhHPMfNRu6pm3T4PfTs9tPEy
clPzyqB9riOmulWdHsvAUcNt6nAbwYSdlZb1R9enzDys6CNJdXQOzeLJMkb7MOYR6++l8N372evg
obVavG+659RpkkvI8uCS+k60MwoIALCxozvLNp/1wIC94Y08Udg9DiCuiO/F+0Gpn2cMKgnssTjr
FoEzLTsJBsxeMtJQhYElmtbidQUC8z+F0pEv6tE2LTzsMowQSS2/BKkxZl5LmAW/BgfZ8yURoMz6
XvexdcVwC44EZqAeHOugB401BcPEitPnWEIjVwSlzzyoxV1jTk9qOI9QO3x7N6JKs52WKjIF07Y3
uVlm6gI0c8IUXkmH9OSsgS7yzOIORMZpmGCkAFd66MzuWWnxf8rNONnpmGjOW8HMhQuB3wJ/tneG
KYdTMLsPY6ppTAW77NEjNXeJm+pjBm70jtcGaMPiezhE6bua4xLjtT/dwufhliiBs4QK6llnpZPy
QDmeq91LMfEJA2DlKTtfeqMBjr1aKaUC2NMHKTDVuXmR0+Ba+RbVQX7O4pIhe+ycHYbdwENIKQCC
K+ZtgWJa5BQ274W9NRny7gcNSm8NUAD/teGQNPw9JEf8+5gA6ymZw48QKTjERw8T1nI7xxkhuC94
IwDau0Tj7qL/myrbtK9/s65p79ohO9ZjzWcSVGDiYGmtJpCEWnicdX12wq9FXhpfkJBHkXN80ZPA
OqWD8jITBFjoreqxMhfjgfib2hmn2BtDsvU7L569cxhZDzGptG2qI6vUqjnCfwaIcfvONfXpqqXx
26iySg2rABnFEMrwYtJU+ejaJA1/DyjQx00BIsjq7mCT8AbLVdo34Yh0+t0NjvYKbNdFGluZWAiY
jNPagqvP077ZFantPcECcB7V6W0GwfdkAEaw86A5VHHypWRigHxlBLSyJJkq1TnVM+Z8ZQZAU1GO
SeeGzJ+MFPiLtcuDzthWZdGfYEcUb51ZN6cRtshWqnriNOCNawu/UKW5Z7rM/9N29k4vg5+TrUzH
Ik7nO4Q/nvoZsLfp2sljgJTLY9BoNZlhpDCd3kn3Vm1XxxIauBHAzlASJOYyft7C1HAHpIKdkCRj
EWycecz2rKIfDeIcjOK7LHvsQsBi33P7DdOy9pwtmJlywdWFICzOpvMYLbjR2pjUM8CIcEGSSjHp
0YeiGP4+/k+TtEv3bHnt6ksZcF29FjrdJitSSgF6NjrIaa2ugp1/mHCEPFnhW9yAFPBfxyZIDwF0
Xrs14BYN4ytC5agb4nl309UQjJDghjKTBYMbOyh5L4IbsqPzU0iS49+T2wQXcFnWvGeyyi+RTXmj
rQou2Uk2k5kIEiws/r2hLkD7uq2OglCpHKcFUshcNrsUPXDroMHrwd8kirbEEWgNwGLtyap8dZR8
l6gBDrk/zX4AxbxcuGY5o2yt+ERbS9R5L1BFaRznbMpO0jNyWq4MsojBP8e3y0mklxaq08Z2snQn
vzJBa5oELMJni6vfMWjUoyiMON4WkvtwBsP5o1vu32hGzilHjVpywFIkcv1lM2aJTEoL4zupZll1
DEtFx39m+U05uM8A74yT/En5GTgvh1E1IE7SV3uvLH/KcekYwDFfbuPtDkuj4KVyn6yLtZBG17ax
1LsjUit4MgH6uGF/5WmAdkuGepzSca/q9XfBA0sxAKPuavh1xFORHMmqwcaMqHJSxni32UvS+4bz
CtXgWw9zce81IXfURkL00CbNq9x7O3EfB+I+h7k2GNatIUJvj6k76a3ikjos/9oQzbb1poEd1oFQ
N8FObpfcDdkq8fhMNrIpT4EV6j555W7jFX1+wdfRA30mm0sBEYFnQzlWeL0ztgzJDBABmDNWwxiB
/rEpRzs4UoBEdo38ctuc0x40lB2d5O+NTUOMutnFbfJlHvWLXLnbVYJauimsdNrJtZarkrQF6/9W
Q3xlwQDIPZEjZEvabo+D1KUwUhxDmi4Eoono49C9yI2/PZpyadanQfbURD43FRj2nVwK+ZF6X3N9
2qDQt0TQmeVa1d/tYhuC3OXt+pq5088Ar4xDxmyAp+5Vq/IWpm14yGeIzq0+vejL0CGf7Sy2neMc
zCCBsePbqNA5UcJt0BOykrz4f/7wH79BNrG9guyuh/qt5+3uoSaDQ2lv6DsZAuT73iE3frIBZI0v
KVze28W9wSn+eGv+AFV8voIGabwigjU5NwcjzLV5H7vhN6XL1P16hRkEL7rjQuleBxe1f8owsTzI
b+n96jG1Z/WARmM/b5ssvLaDrgDzWMah5bWWI2Xrv7Z5XTkjHBAmO3kS+jg9MIVh6bI8CPqItJMJ
x3p9fJYOdjXTwdS3AxJsJ3mCx84aTlNusSyp9rkzYHzkLuDK//p37SI9+yFYYS83gCssgJT12Zvj
e1dfAIxGYdeLvA3D2zIsy5Mk1bWtIPqzjEiWPjt736kGMCvpkxMojJHSX4r1bf3jEb1tyv658oaT
15hbeRJuh2ArcFQ+2oYEgYyFLNibIwrd5/UNX59laZNqsDyFat8fGkB6x9CJDrLPlIddeqzHf34E
pS53TbZux0j9tvlpv1Q/td0e27Ky7X+GHmzlSPCn5jmAK7dJgccUKSC33gbhvHw4dA+iaaCzUJ30
Az4U5OmZF8gdH2wdY1DnMZ/bZ4e5AevDq07EYlYLPLaT5xxQylB3d9aCVZ3H8jkf3O5gmjNTiUZX
d2pQELvpEZjZkOA9CO9gyhe7SHMe6l0QlY8O5sXrjZe/KtXb67TWpXF9TD4dUgxpe+qxH5SHUYp6
Ga5lS0+gL5kxnCe5+nKSAjzjBGaFx673odVv5S2B1U6rbP7ROrjGX7mFiJKsWyZcg/eQ6r7awqUI
uWBdrKRn4uBQQ+IF3zAm+nvUA3dHxmQv11gKue3xMj1BKJc18pT+nU/6xYuN7KDO411ilgiUed1J
BhmNUbuFs1uinrsLi+D2BTDan5Dys7OcUO68bDHStwsbxo6Gn/PgPWEW594wy35iv/p4nh1yeSLW
wUDVVOfMcevv09tR2/UTxPv1KpaZw0iaLJ+ZzM2snW9BFxJSCbyAv8AlG8zEPeRHpQu5NSgnBroo
o2btbzpmMtkCr1sdJ9c5TwBzyOceoUeiURzZ2wzHsNvs6raKirSgIOema7dBGC71Q20kxkHOL7/L
t6Px3OqPs5G3B9U0nuWurrdWtvKu+xEbU7QZiwKlfyjk/yzQ1oFDkW+/1G8TO5anJY40LB/A+O+1
zM5h57f5cI8gu3kCmlZdhLUzRF114Vn4XYZZdru/cifWMWa9MXygf6XQM83Jq3cWBGlkMRwDh5OC
l8BlBN+hELgvuWRyZ+SxDlRijxbwYL/AN+Q/g7l0WEf09U7eHuhlvF8vwrpXtqTL//9UzNVG2Ev3
61AvP0aqt7n4WpetW+McYfvBhBZhBpnoKp19UvFYlC7yZ29TLtnEYZNX7bZJXvsfWP3tQym/849Z
xu3YMne3wAKuJASxx+BDL/NXkiOEruU1mQvkYLbBZH5Da4V4ctgnp6IJQ3Uv3W+b/vIFjQCDdEF6
m8fJkyozurVY26Y5I+WgoRSpARNbJmHy76zFDSUp9T/msrdfX84jTJz7sUDXrWe7AZ5+sMlSzVv0
eguSUH+78kPM+qK7unqWaZlM6mRLitupl2mhVEkEoXkdQABZO0uXtSpba7HexrVt/Rufjo3y9w6h
DsYwxkwZODuAAPlJ6vLmccUTlvHL/tuPn0ut2ETKoP4xjZRbeHvy5u8BRPuzPK4RSrqAppd7EHYd
khvypPz7phx9G6oA5TQnt0x3n6kgAUyRdQn3iRMiBA/Zu+5Y14CyQ4q1n1QH/8eg1fn59uuXJ/lG
9ljfmdt85vYwS6un5x35k/+8d7J16yWbn+ty0O2sf/T6/Ac+H6VoJDZa+02bkZqVcWWdPcix/9a2
dpG9t3m2bK6F3I+1Klty3H896x/LGektHT/9qX9r+3TWT38pWAZ8jObqLoTRt7zieDiTq6jm21pV
XngpCKVAzoRGxOJ9CbOtxdo2Z3iCQr+jT9UabN46yXArJ1+7/rFHNn0zACFECv72RMvLIu/J+rKs
L9V/bVsPk/dO+v1b2//1VP6cL+T+IgbtN+5cHNqY1i5zYflwrcVtJbvW/4hV/Fv3T2239cRy2ttf
kPN86nP7C0PiXTVl+K12XriVoUHWoLK1fqNlDFmrsrVOyNbOn9o+VaWf3yMY0P/QaiQRksKGyMfL
Se6d6a08wrdNaZX6TCibZXVWZQfdK17X4R0wFbTxta7MC41c6jLyMxcKiChZmeXeQkd+YLXzVoYH
ov9IsjYoA/9DV7sNGrZKDEFGl6KcIWEi/rb7t+F2fRQcWfSvfdbHYG379LhIVfaOQZMSsnBheg3q
bO46R0/nrax/EwAGhIuS8S1oh+hwe+PloqzFbVhd63K5/mtVdqyvrlQDAin/DN9S/3QGaZuzBOyE
lvAarYP9bWJ92y/3Zz2ywauExVt2tgiMGEuE5I+V49pNjpVCJgZrVbY+9ZNBdG374x+XPZ8OGbxK
2c/GPajApxoqBa4B0oNIuaGB5Fg+XCWOeO2rDF1+lmTZSa5MmfR5dppVZ9NkjnWSl329o7d3/49g
5h9ThbWrbMntjYqeiN6t0y3IlTuInhhxhEyKjlb2MHsl6RjUXLTpQV7RW5xSnoBx1uPmL3mR/4lq
1Wqwxzqb1ElDcjDPs3OCRDAscUhrUtQN2crNWvetQEH/LLQ25aI77MwWBmQMyGvkw9K14Gjq/p1w
ti0SAJGKdo1cVbkvdQaVSa+KtzKGZyJ8cn25wXOL6E57i2d+uvxyUf+4Rbel6+2qy5pFNm+veURy
cvbMaS9XWf7sWsgPWKtyYT+13VZ1suczmXPtKbvXf0kPQ31rY623wcYQq7gg9z+6Ih6PBkKAex3G
LFWoZwiQFmd8Jtlr6eTODAeZnmWv5wHz1JME76Y6eI207Kgt51CTOrsvg7rdSK+5y8aTMpfmTu0z
QHrDUGyaiFddCi9zza3tAfDUwBRd08Q9qFFo5XskgzBcZmW/JyoJanhyzo0eNI9wssg1IxoL8Txz
cC+K1Wvqj28Lov0lQAb2Bf5NvUM1bkSVg6q0ZQgeZQnpiXpEBSK2q/Ql9hyUBc3uforRQnCALRx0
cvtHz/Lnp7RqfsB3PPWmVn6MuYmrVup/y0um5DU+8Bc/UEGKZ81b783Wd49oPZldPyDhoLWo4wzD
Jmjq+ks9g+llSV6+62pqb1HUAV4VIdulFostgEkoec6tCv0mVd1VSASjDFWC48aIsXoYlz2EkjAT
GHAUCBPt2BR2+TBPSfUgW1JkReGge5bnCAsThLeKONiVFfJD/jR8NUmeHVt1kfLL1MrAjgQljt0S
AN64Piu3uIhRvVYhfBo+RqIqCoa7NivABHntwHq4KdwLSA3Sax7B9hbVr6mfoqdhKSC6RE++mnxD
VlM5S1OZYdKN7iKqXAXCZ4ZFtsYJnhrUsJ9UMqFPqaJp22kcA1YQ7IhtD2hVanMtcyxF8ZDdTMPQ
PWhJ5z3OS1FnwPZsni3Y1fRYd4R6lm610sEVbSA7Y06YzY2jji6M/2tKovnhVgPNgfKvwzO3Hl9F
lveIyky0rcJ2g+6psXc0y9xNU5Oj8QaYvjA082I7QJ2BtWo73daTdoMVPDIYOICXXlheK6h212Yp
1irP5zEpiKEOSBvZcNNK/ZLPZmpsNdPQLlIUU/C/jUVfKdvJg+XuhSnBZkQN3nofwKhrj/3XZMj/
MkilgwuH7s+7ZcJnBpkIWqGoUInp51+kO7+EeaJ/nZoEtAKCOG/BmAG7RgfrcdbIJVtTYt1Vbt5f
9D5uT2kaFw/cAg3Kf6u+NKPCw5Wl5r1q9G81qkH3bpQ8DnbVQH1V6pe4J3HkIPa4l6rsIBX6jvx6
vq/HTY9xx2ZausdaiilfDJZrOY4MNk2OAu2WMWP3x8FW/s1JZ/NOTlU3pvbgeOEJchhOnRmyaAc+
ONVu/QVtkPwOwzm5nbc25vax6dp9riJrs/WxWO6D7BWjwpmgfdGwVrbNO4gWzQvc8/6B0PFZahjt
ti+Y1kGGykbEmpYe0uYY5eeDEvdNddHjwjUQoDa0HyIWy6YCg+6Kflp/rQfCymWK2onscFCyOCOD
mYBm41LoptIeEdvUtlKVy5Ol6vKpcsCELdfHHkeALtUy0YuP9vj79u+kSe4f7aKGc7ZcP1SnQeRl
k4c/Pc/MOJgop8imFFUww3Bf6/K0jS0Skn80ym7Z00Hu2A2PAGdA4AXDBlwXlgplxaCk13/VdRCe
ensI0HgPq29leZD98RDWh1RHtamaFYeAteLiFk488NwEUXDtlmJI0D1xDf/4x46+T7GT+Qh8O95D
YYjvyjHDw3ApZEvaTFbZWDbYKKrFWtTgN/hfOsoht97r0d2IOeD/5ZDUHcBXqNrx82narkDk9nl8
KFWigdtPv056yx+ZilJvrmm78ChIO5pWCwMWRcr7aClyBCbupTr5PoqFkT9AXldjguvL7lJFuXyz
dpItHPTu+PB15JE5OHaJqoRl5eGJMSnKxfmwgOKjLCV7Px0qVfnDLaqjJwch8Nuh8tf+OCLTzX1X
AtD4vGP5VVMZQ3Z8ngv7rxR7UpBLs5vetVOV3rljBOBEQ3mzy8gzqmQr9kkRaq9qGQ5XV6//zkNN
fR3sQn3Vw/qhY4B9IDcN0wXRQb5+vYH+l1O3+p0NtOTDzTgVyZzyPkXN4COqlC/wkYNH2WmWwb1f
xPaT7AMpvE8h1L3kS8+x/kgGzXzT/Kh415KzdOGbk72qTQP98iGs0+naB1p6Py4F4n76sDGTmk27
mTeM2aDxlqr0gWhKIsd3f6nJgHupS+wS5lL6kXk1Otqa0W6lavTNcDJwTd2VpoUi/sa2uv4FGyuk
i6xR30cQKj+aHlsEFb7eceFXfgAFK3d25punEcvMp9Ie34DQdF+t8vvsNu4XS3HbS1ZGSCfZeve1
mQFSqI6VPyGig5Zu2P8OHLv9CmRL380xLuJ2479pgM/QsG0H8J5sxWG7n7GGhS/8v03QIv/Z+alN
txxQsdl8LQev3uPXVqIw5xRvmWLZlybtJjS3++JNhzH9gvX7RnYqwNjeQGB8gcmr3kuT7TfkF9yh
PEp1RE3irHlTspVqHbvm00yWTmpyxm5Q71W03nQY0XfBNINLKKzQuKvRioEWXfuosNn5PUH3uNuB
xUPWE2nZfeUPzkX29K3v7U1tsHjucDuZfUYeBGOij16t+i0cn+giVSdSbWAKUX8nVRsjInwgdf8q
1VmZvrt88x+kNvXZE+N1/mTE4Hv8MTiF0aA8p1mr3kc+NOLQx65qyKsngD57ZCf659Jr35O4Ve8A
KwzPut7yqsSoyleJe5UO0o4u4qFU6uxBmqQwUTmKbAgMdadjuFrgHpvZwbN0j6GjPeXmc9MUB7dz
KwwL6z0y5uWdPTnFXdRBllvEgss7RaVouspFZladdrHXIzpuR81jqDlYgU/WGwph6VfVqrw9upnl
SapwdIDU68VHaY5IUho9WIKlm9ZP/gZNP1A1+Yi7stoCFK/Sr6CosyN0fOegk/v4alvGXe4q1qsZ
Zs59mVgALJZu7aT+mkBLnvm0afdM6zTciNhyl2LWUn9LBK8Bv/u/bWsX2bKU9lfV69rx347XWwAw
nR0/1uPcPIxKBVy6cJG+A9Vl8iX6lav+uzkO9kfjjOgD5XpxzULDRtm4SkHEDfOXvnKfpetopNc6
Mry/6iZXd24dW/dp6WHAUteopaAL+w4d6YeC+NU+LrYusKGrWvJSuWP8vdMAiFmG2zx6ZhdcFNtJ
jlEaqq+oqtQbOb0z//U/jJ3Xcqxcsm6fiAjMhAm3VZRTGankpRtCS1rCe8/T7wHqbv29Y5+Ic0Pg
iiohTM7M/ManFk792VI3oo1IRHAYR2NPzraAuluYV8eCOc7tLgFbatkqTqscMi6MqlPBM/VkFYHb
eXp0UwEn/9eGn32WzcXvWnQkND+D8XfVyVcjd9ke0Pd4Wo4WSZuVVomcsJTi8LO4bNYdLR623Nrh
z56+pl9NEZs71erRbv8ewpTiaNFefiMDU9kkWq5jS9XLvUm/7wGvm/qkGUJurTgd70Z8XNyuUesn
7kaV1h9bvhM7X2HzKN+182j3MSHpkJvb64PV5OITTSKwSMFznquPmzaNJSIVf9pUZVldIr2p9sIo
+5vQbkzcfb0CW4JWwseiWZUHH8pMvQCL5XXeW+QPT3EolL8KnZY/X5RmGqi43Pwak/4jUBT5qll1
Cu1Ymx4CCzY4IYp/i4Ta3qUzVFxVvOTYJZG5Ix2Q3NpIgehxrk3yZzzILG8K3ngAvyM+VL50Hx9k
upOIsAnCY98Wf1PIyHrbPfpYc9TNfdfSswynuH50GsaEbVdqt/RttLTn4LCE7kq6JNc8b6/rBh5U
g5yRBmqCW5zWpsdlTsqKEiAIhHMbg3XBv+Zek73zmCXOqzZGyll0jsM5AN9bBUl1syy2BuS5TEbt
QY86wFQacdmhLWh1y2vbefIRpK/KPlDPXVl4T2E1vemmr1+WpWnuAJe6ebvs6mjyGGqmd7csBZ2/
a5IiuRe57j15E7XE3KwfCkPKJ283eKl8i3hV7ppBbXay6f33XN9VfWW9F3RkYZlTVvve7/NXbO7W
nRna94wjT5g85JfKU4Dn+4g32i7QVj/r5g1hTsUZZ91ZyTLsgB2N3ESA14zQ+LvYHZrA1ALpt0+/
O9RGZbil1ZrbHkvBSztPuDBGt8Yb2V0Wlw0UbPNLPeG2hWX1kWYnvtlvS7obMBxdkbvLL8Y8sUDx
Hm3FOGeynO7JAry2RTi+j+Hc6NGg54ADBXIv0V+jqR/fhyo018O8PpzX//f+Nsil3/092+M4tKet
a98G+Pbv4/+u/38d/7/3X75XL3uU247YiMyM1j0D9mvRj9VVl0LfWfM6cBnVddmQMfj9WbfsAiiy
vhbzuv/1Wd6c4KwUZxfpvBOXiTmrLZ2yVrdcGem/1qnYRzuZ2P7utmwcIsdZVRV6A7+4VdLGRDCJ
5mvQqt7fSO51t4Nj46aDlt8uk0Hw/8q7Z32l1eVGD2L15JcI8XhILQsQ2tVTM0+WRctQEN3/LKel
2zFcg/X4763L+t/F5RPLOth2xyykoe131c+RfpcTHnrTYN8WnK6PDvsPiGTOW4yeiYuqyA6Oh5ZU
H+T9aHXOhwGAjmyh09+ato3haAxvJU/UkOoramKEx4e6ULaG7kwvEBn6XctRF+DpM7Ksw/IdQUo7
X1c25hknbOfitRqFrvnYmFfc6py1J/pGTFwHDGOr181wo1cBzO7ZcGdx1Pkx1zGDHHEug69lwzLp
YHVvbJqsUKJ38iASUQDXabxrKmPlCiC6dfW9g41YPE0wXQzYMUDIpVgRgqCLiYZqp5Rpt2PwBxbf
+C5F8w5ipH8JI5zg47bpbsO60/Zq1KQHb0jEJfB1PDGUYnpOguSbpsP0mw8H2MHfKEJAx8L694qf
zM4YWv9S5nV9zeeJoRIeBjm4xHkHQ5+lSDUtG2ZTXLQEXTzIZHXTO3l7WfZfdsPgaYNp5IgBGnCa
ePZkp2UeL9kuvvrAOvBVq5M7oEMYRJgYoxmtOmzxQasupt/GuxJpzTlOEVUYg5hO0qazGHW8dZRp
Hx5yUMZHR4TmgbRHfuOMU3+TlsNwUNSwOKZGjrGP14WnuPZAPPXSPsXFiNdrRZIkbGNvGzWNigOD
Wm1tJx8QugJdBgDV3VGfKDZJJNurB+0JbjC9gzxx6AYqu+5harH6wdx5eAxN8MitWHVtQFLKz9Wn
mhr0OhhU43mwbVjecE9f8J7pVmU4DmcPHyoQ1FnilmMQQsKCH8e7CcGHl0x/4treePiRvVK9ruHa
hLPWfgof6CX9Di11+qPExh8Sv8jLTZ9EuW/r27Th5ez1YtfNR7Aj/DvoAyuweBgYUFkjkE5aTP7k
9CXqrfhw6DVgCJj2R9iow12FkfpM45+ArlVnxxxbUMjcAYyMin1aa4BkgPcNlwhaC0H5sM+EEj56
iiMvUkNNuxjBB6JDcmd6/b5L+vFVWIydNM1/tHPuFG3McrAB6vAa0gC48Yu+2y+f0qP4UBm9dpNJ
rXfJJeY3KIIihqpzZ7DpYMjhNaufVWIEiLjsssz9Y6U1b1lW/u8tv7sP6cIn5At+j7OsK0sbHRoF
vHWKY+DFLBqsHBulfW4xsLwZPDUFX8EpSeFtk7fsUXrMixDtnM3Y5Phczou6GBEtCTM/LIteUmkr
1InRCpMHRHKWZFAwT/QswO+pEGNxHJy4xMGCuWXyu88yt6zDaZy9a50WpT6jG+v/43MTwKgCgfp/
HXtZ/MdXS3wEDkRCq3+s+/3I8v1DWEw3afJaj0HwyDPXW+WRNA+6h7aiy4wH1ZHezugDZT1l/Jul
k0d3Vpnvl6XlQ8JwHpo2dc6mqexBF00Xp62RFDZZ89INslwZvfQ/Gl95RFDkfAlN22Y2jwM44Gtf
y/SQHYDytmn0TTLjFjpI9KcMq4jXTt28znb369hsizN57qMKxP2MUKA8Z1oZbMGZTqtYqOX5d8Oy
lQDrX/sJLHnyRq7V9pkWGZyb5yMsH1l2/F3srEGuZF9Rs/zPl/yvQytDjF5I954TelQBZs5f8nuA
ZTHp1T3Fr+jGtXtFntrBx4AI61AcX5QuQEKiyzsByfEuseanr5bTYSAC+2cdSl8slRJ7L0kVnKWK
cUmkgvr/WZzX4dTdn8N5sqyjBVPb4ItGFWTe+rth2W9ZV1ZquhU9rgDLYmMZ2SYEC+O20Uh6v6z+
hAgXnFyt3jR/RP7WFeOzLBi0V2PtPWRT1rm0inVXvY2gYcohvbUNoCoRELfzaHb9PqerFoJjSM8+
tlUHM3FggsxP8V6q4SVL1HKbMta9U2HtkjEge52YlUJiPU+f+HXBmpy3/RJbEFDMSYh3PEVfvTqx
PgvTu1FJZPqQcNA1xVVMKP2UF40Fvo8kAwWN9nsYnZOXZfmnUUcfiiBLzdOSBnq6hkyzww1LgFow
QXqmU9o/eVVfwzRnALFsHWRQHIMUKeCyNcPC8+R1U71atkZJkOJ5CVNu2To2VnKpFPEez0ei4pHd
JlX5sGyLhE3OCdASMXl4WzSqcolwEmLeN6fwdplbJmrqv026Wh5+Vy1zuKEGboSPz8+nfreqMpW7
iELUalkn6wDcpF2jOwUOuv7d7/d71D491yK3brxJZ98pwpUKJdLDEDsFJSKP4omWaEfHbrWjio4K
zXqo7ZIJVMyyYZkMNtSgtTLvUynKWG5/P6N5ymcxFZDt/nOYf+xiyggN2XLw36N12HSsOzkW7s9x
l81eEvEV/9hzshRljR2WcA3LQQg2H17pKySCKFj/8cFlw89XLj8wSFVv6wjx/LPOWH7B75ePTswl
6MlWPdRB4/6ff9Pv3v86rvaV+nAbfn7DfBaWuX/82PnH/fymZcvPl7ZFehsBdkUqvjMbWz3m827L
Dp6oSPMss8uWZTIup3+ZFXYLuqH/41AROittvyXawE5tqM91HJbrCgMLP0Rq5tfZh5nXIww9eho7
9WAF3rSTTvuXttzRTQArquFnp8dYRwoLPwoHPpjTt4cgab6q1HO2xExHG4RpWOqhq1njjLJ1Pi0F
i+yoXSkVD3JAswIcvu2QY6xxt7Kr+Jlx5h4R3pOoO2fVcdvB9RgfK6+kubh90vyBgyHzg4gdXzq1
PskI/WVJ1xMJnU1CdisX+keQ9yeFqueYY4k4gmAo5oJfrlB0iNH77tERM0x14mOoaNeqiZU7NWLI
W+BndFd6R0Esgr3cvKofOmRSSXz+Wadh4rKa8j49/H7KJ5PnphXIJXxTlbtlAxq0j2ZCcVU2HVLO
6aEuH+pE9Hc9gVAjK1joGUPyfqJlBHhZxA/xn5QCkxUccrA9KFsJ2aEZVgNSU+HQb2gml04bcACb
J2PiXaseHX+aH6Xfm3T9M8nJFq/RmA1bPYc1tqzLIDDsJlzWSJj+e107EUiANNV3JS56uW16t+k8
AUfhFLK8ayxwTUkDF2cghrmb5kmYGMXeHuW4WhZ5ghh3ETQKBEP1z6rf9bUlXkKzMW6WVbZS6nDJ
hgm70DrfLOuWiaF7OmUimI3LLv/YADHPGOufL15Wm3pOfXfMs8Pyxcs6L+hXltMYbjNWVKznH7ls
DGM1O5oWAMJ5lUla/SKl4vZ+EF3zYpMjCL5rNC28UjP/HsLSO/SacQZEnpwGzKrulok9wfoHa2Vu
f9clY5dh4gaZP1aVSEHS6Bl4Xrc3sRmbdyT7zZ/PtqG1mXIP96OgqXHRshm0eQkeQ5NZ2LufZRyS
ym2VJ2JNny/bg8LUj3PwHNX27eQQHXRTSa2obMWd48TKrRke/XnBCKN/TQazemvJWt6MIpmHheh9
cP+jMeN3vyGGcpRMPHqXA0k1t/CuCO8wvGsvRT66P1fUVIQ+vcbNCipyfZtXqX8VJMmuepQ/FJ4/
HJfdlgkhmb7CFqjYL4vLvhqUddcs6RxfPrWsQ1GRIEmIz4zhhrWj+s5dkhnOHVzu6cYw2nffq6CE
zOt1mXY4SUUrL7JR/i+7QcA8ULkPzsseRH53aqgZx3Di+svHsNkrvmPdIRaVdziIlRstsPEyGCZ5
t2zQGuCeakFxZllcNgBMEZcyIWDEeUOBHBs0lJINY92FPH/jzjz97huQO8XMrJa7RC+jrT3SMQHO
MrgWqCFc7FnijSEho61lU3pbwzEgh8NvuYJ6Dq+iqdGGGjH5g4F8qG0kmArNXibLhNhlwi0LN099
Gog2Ch87PAWzEG8m9XmAh/81Ny/C13vJGrz88NZw6L+brVU8zKFvljnsmlPq1zfNrBJq5xbGZW6Z
9Euj5DxhUEvj5LISdG27c3Qq3kME8CUfH4Ofxqu5z1sl7K5eVX0izdIwip2FD78TYmSkDstyuqge
OpG+iFl41M5Kmmr+CXgToTyyFv2RWQJ2gwZJUgDu7s0y0ctmmDA4qmb+xn9m9cT5DGMdBkadgX1c
NnfdhEJ0mY3AzoD8jyPKHIDzKdpB2fs5Y/aIBUkMZySyLUqIy1n82Qzs5ThnZXawT7A7QGGGfEFs
lNFQkNi1f8dWfHnQIpK83A3Yf7mm9uDj63iTt92r5LQeQ+zAto0m3oNROJth7qqNOUzuHHnipJvl
7/0928vc8h+ghhVshM+5UnBJO6qt7laxL/YNRm03lpEXB4tBQlxG1UpR210vrKeEv9o0BxT6iDpU
/sNcAlpFTG4DpJ8U040qRMyzKC2bO67l/M9a5lKgDZsSLAjv3U67qSFb+KVFocsoIPHFyXD6x4lB
osx5s5wahKLU1oqSeuT7SbiVgfkp0kDZGOYp76vhpg6s/mdiiHC48fT5zKXje6rp5Q2S3/LGyUqg
48tsZjudtllmF+vVZW6ZxNIr6XZyoGHMvfP5bMdSGCUCHYKO//PCKhyZHcIUEMCsEZ3/zGWy/MG/
i21qQJbR8M30Zg3TNPcoLqcjXzSny2wzkfDKUjm6v/+Z5Tr9XVzmHK3H3goBLw/vHE4gE2Nu+/ud
mK0Idq0wj/Hce79cB8sknBd7ShzbKaxPy6rCMzF38G2ikcXWoFscDSyl4//b5fl9otUV7qNGhgZs
Vo39zMpW7w8xkC9E8pzTmQ9RCmwMlsmyGIVQiLVQ+a4IKfsjxpDNaqplhyuKEg1HaeeugU1Xkw/j
yk+x1g3wp3ZVu2QUo6vejtzPl5MMj1oxg3WJR/CNzTGcQ0o/Ujrf6GmHbjQ+p3kZrGCUUSidiuBk
0Qtz9r12Tb29XvVjekk1XhGZU5quA2X1qJbNmkdGQQmdzGJRtgdwA/PQdlKvqO/1/dTjIGTZeNLK
l6Zqsq2gCEMXe9vhxVL727DBiFJkK6VLqY/QJujywuWhEd0KXbPWozYqG09psIXp9C3sf/B005Mh
kkNWFOTvsCQKa/FW9iWehWOyBb8UbkyEfnnTngK/Ule8HFEmB3nu1ggygvYE+JV+koiSrqJSevUj
kipoqdZA2cJtX84e0Y1BFy4pCorT66nQe/yN7dotQFTUNrnGbviuJSfG7hysUvj81Dknf4yjdYjB
lpdFKlxTLEpDjXR1pwK+NSLo+Jhmlt135KHIVumkWg+Tae88WDdK0ewbPeAkwKELhcWZFgFa8boX
9MX0z449py4xgiQeq78kr+752aJpsGOkdcjinaGMCIEV+v3bXtkRUUxr6o/vBM/Bxh7R7xeKFcMm
ok3Hnog9BdocGzwa7Zv84X7mjPvYvg4gkPZUPNUTzbS4Z9g4MKgZ/+gClS6a+dYHGGz7torXVitg
TqF6CpTvxsNbphrO8xWkR1ZzToLpr8nGdVbzoiwZZCvSu+R6+1mm0JF0btG11neYNY099cZA4pij
RsIlIXrK4xoHXAudGApuNyGdYAhE4VOsJmurmZEisJZXg968eLwvXCivK3yZ8QdNKeHYfJdVOiFM
iKlb05UzQvQyz22pbFO/9q4jxPWptP8UCa56vup/jJ2ybWwGgr3WuXMA2FlGcKRXbms6wZcCh3WV
D3gTa8P06pQkLEhAaspfiUUiXCMjPBgamTwnUq8QF+y1MSauF3SPo2ZvMcKlfSSgFUsRKtVWRkhK
/BmXWrudyqF1xyAptor9HChZtjKj1NtUSUZ+psu2pqXkpynggH1DZjDUtFt/iBrQlOOhVT8Y+Qdr
Z5Tdpq0e6hir1gq/LvL5G8sp3rSmA88CIMk2MD1uumc6cg1gR1GwxsUzXRENausJ/urKwTB11YxD
uopksDeFoq46kF1WJJ4BiZWCJkkwXwnxUam6WYT7ig0xVNXavWb4JtvGF9/pPjy/rIA65V/R9Drp
MfC1JPikOTd1a/0JC8Wnjn5Jqi7QUvujAzJ1rm00Q2u75NqGsZWkzGgCtjz9m/QNCBPrLerNSz5Q
tE+ck9DZLdX6s6ES/fNMjzYdrsNNUZ+8qcVANht32PNauMtmwX78g3M2+erHOGvftRZDebUZ70RE
5N9OM643JxGINTqFPsETOgMy2dIzDNjQ55pYV3kLECz66DhJq6rAFFgxlEMxEGQFQivXzY5zr7qJ
JOGPpcDRKLZVanpXvA2bDaWdaD2U8skaUtfIWh4EChjaJHnF4z5xNYeCd1014aqu0xf6RRE5Noyh
hzjEL4nuTavCSHj2iaUzetjUSvIMzP8KOs1e1S+dBYGuDGN09/3BDvWvXIm/0lD/rEsDs8AKMr/K
GIoM9y7r23FrpxQLQo1edjuhjygY/VeNLOiQAvvrx/xBjcpLOSeqsnEuxP41aon1Qs8PDmiVrTux
gntXbQbFmuXOxW0XRKswt8iWzI26pT8cco2XQkqPkAW8D9YLT03LX0faoUrDW0kjxqpI8ksa59+p
IQ9laX3UIQOvQdwFdpK6Qk32NKqQD/Ia/Fp6D1293d80uJn5oKrdkg70TWtEEHn6LnYtBTd6XWnG
lWJmg+sZyqcN2SjwOhrRQ2MjMJXSG2ntxqF6xOaNMnQqdmQBduZEJjPInrJB3Qpcvbd2YNE/TM9K
aHKZKfmro+bRTbf2A3tmiN13RgBtPHkepyZx4c88BtX0mQ/Wi56P185a66lVbi1/OE+gOWML8lyN
/6RmWeccjLWd13AGc52KmqgPsefRpm3t+lBx7RCv+7cxLN4dP3m0ivY0WPQ0qv1z0CT7mh6ceOCa
iJp6C5INNE13CgAH0tAGGK1KTDcuGIErlWtU3J9Q5c1kX9Z5TxJ3hBkHHxpoAN4Vvvk+NsM73tTp
SibKU20DsmlC/a1O488enJ5RDm/oy/7StktfrLGbuvDQivRxREa+TtT8vmiBl4dwmLqYjmrOx4PA
RGyXUwag588gd1RPOwqQwNTqg9+2VzyN8BC0yY/3jfxbixo0BW9YPLaxes8EyF8AyitF9FheqhnY
puSkN9k1Bs2z0qbe3AjH2Q2Wc3hLawB90IYO+WA28PZjmuVH2iMCfDRxYz9iipFf0A3TwifBpuvc
kYVHZoescGN+qmlzitX+teVHMfR7CWnCgPSZPDuVcuTJ90BzWbFqW8mp9y8azvS5qe+aqN8Pubet
93WfbWtOCw8JRv7UDocVtb2Q+L8HBSyLS0iWat/gp6bWGIsNzinOYX22Rkw9Jdv2IXdvb3t/kwQL
5Zj+tGyoXqy2OelOc9fayRo/h2vR+O9myrgRCRnWDX3yJtHUwyfNuzWlGVweBNafE9cGFQGw8Rlh
Q6X1RDTDxjZUGozbnWCccXAYLefpBevRijggVMlVcbu0L1ZDUnlK7GEFh+c2iYZ6VUqIgKqg4chI
/cfcSv4WzVCt0ibp3dJpcYxEdFgF6qFTnXtpEESOAeTszO+ORk2UXbTee9tw302tvrWAecu6Oxtk
7yCnxC6IO0tJqIaWHihReqdA7r7AIKTRySeFZpA7rDqDkyw5jVieTDzQtdRtdekg+LftVRf1qZs+
1CmMqC5W1K1uwGyoq/AeA/jGg23PC45I8up8qUPbnjRAZIzGzL3tNY+KGMFuOu27aCCNj0pI30v7
XtXO1u9AitYhHsVO7LgJKYKKAkdCY7ybqQo3D0FYKaJ16ZMRaFU1JWMd79Opsw+YTL7IEHgPb/C2
K760hth47Lk9c/g6UXgSSo7DXA9DMeJyKcN7jcePizqJrib8e6awPPlh/o3JaLASWktZyXjyahuj
kuyPBrnOnipUEhqOYF5o48+ZnVu/PFoEi36TXTqHoiH+IqCuzgiInom1n22KFmvTn70i9OFzNBkB
xHY3XGyHV401urHdzg6DvM0tDKSiGo5q+RLrJXdHv7aqSb01u3QgGE/ilbCJwayEvg0//O7IZzdH
M58JWeYA723on8y832i6ORBYYZoRStgOVnun9ENxCJX4zvAJyPGkzXQz2xlkpspy6glog26HSNuo
rdQlIfRkBf4f+FawU2N69gKt5A7golG+Sfp9hHl88CxjwBm4oVp5SQswZiDuxSqh23Y/mX7l1hAx
nT5aR5N5rlqH3tT2r6ncYLV8CjFmzUhCA3yk9y4uNkgZ76JOiK2alW9AFm7abIL4nM+I5vdSYFw9
OBpi/Tx4KoQkEqIHyiZJsCpVn7gzD8FM0oKe2TualkysIWW/jizEPdaIKsT8iFoQkF0/4tlu6Vth
jI+6ap3KiDsw4AzHAlMJqpJ/Tel1btJAHE43gWbtQmt4n4YbOmeeEjpSV/iClJtU4zxhJX5BiUHb
yMR43UKr1IxzCt58USDzzb1ta+ghr3p9VLStheHRyjGVB5GLbQfgdn5I5Ss4qEihRhqodzNdDveP
mAebYhxBB751gfFHt5Rx6+kdsGQkpBANGZ4mCXg7IkLT4erPFbQDBCbYJgboV4jxmzCAkRQb34bV
ZCtrIN1vQk3iuUkK0QQvqKvX0FZ1qHLSjXE5XSkOV4k09Q8SLn/xUC6OXUzVWqdwP2JVFOvaPcC+
1KVVBgGloblqnJvzBzYhOWJX1yns2/FOmHBptWHYS62ziQOiYg1qroae0rxGWgmOujkqIVdbXolV
nRRPUZIhR7JuAGO6U0783DcOrr4kKVZWEux6HMehdk4Xixb2QnyNmvNZpFPk0shWcJm2V5n1b7Lu
PyGJ7qdxXFu69p4PoQktuQfRi/jCGyoTPkmframDqIV46GJ5bWsbWUaUnju7pYBSqhSynbfIbHC0
T41Hr7lvhQqqG4YoDmI47qjSc4cgOyemOAnN4tb1G/ycqGNUqrwtGHV0eda7QajeYTjypHe4Yjpt
tvWD8T7wzI5eQHmloIKBS+TBbJ5ebefethSaRPSZxZc2w7ppIgJsAkzwdb4b6bk7QrHF5nzVVS31
hmCnFNk5S57A5jkUO7091+S6KgJjM0QaI7FOY1c9zDaKbhlr+6b2AXaS9KN3AW9wp6XnJJObvlRf
lSSh1NLqO2+AuTd4mOElYNBK2a79rvkMSlrvTeNAfFFnCQFGL1cmUSWjr/5WjQ9E0ibU4QSXqtBZ
a3ln8TX4ISSOsvbozc1KQ1vbdvQ1yuA1oE45jm26VjrYgJGjjwc5vuQiTDaevksEBekMHSoaVH9j
4QOTi/Y1zvw5Q83I34v4rzlWteaFQK2k0si04len7CJEpKMVPw0Db28TV+9t0RNydFZDmbCmPBxg
Eu1IB4byV+HhkREHxaXxg62BkcjWGYdjEet/EgXBbhBBfp95Q2XzSUfSEwXxfKvQo7IqueM3jiIZ
GzrcSn1fX7Jx60ABHkfS7fRzla4X+9DZcmSBJUqEhKpWVKP9SzxyIWH4lXvJSZUKUPOowFnIMyk9
hfU+ALCxomlJrqpc/+oNsFPJk2bJbOfn2rvUlL2cBvInDt08RvGV56BO4XV/wZv5IKLut6UeXCaQ
w5B943iNGywUgum2CrBwvRt4m3IrIjjMPmiJofW7+8bf8uI5WCyHPKM0jM7TTj472nAcK2AkcObw
kjeq264SHxn/LJAo1zB29J0yWy4HxXhKTBXqe5i12zBknKYS+xdF/8w9ShsITfXz49DaVP6443NU
wVsf8G1wwFboKdZ0xcUBa/eMkNRb9aVH99CXM7yUtvFCbvtRpi3RJo2p5kTHGdbVSCeOSewwTOUR
5RkEvNybNNmS6y0r2mveVEt/LzV6qVJ6JkjY3uecvFXWG1cliUkZCuO1o26p+X3n4v4z81Qc/xSY
4tGfrL2WEKALH1M+nk5EAJD2GMPaOuzWsjVoNIYkTMLqzgn8a/GXB69H5adHWTkE3TURjNSsCj1N
1GOLItTXoMKoYdRz/KD6RwCkyZYerrtIdifKCgj9lOQiEr9xGQSe+pncOhoP2oef2R+yrZ9rlQsz
Np/xvnjQrcwVPj6FWABDAcdIdrypK+4WZF10iO9rQ31tG/OPIjvyynS61QbedZFKMibi/S+n0EAx
0R3K9hKXcMB5ANAGN8ObtTdvHrzain+aIBWC1D7FujWRuKs/i3LYllJ5TrAkXsnA6Nd9TuCtmnQz
eFwtRDFtljtIxYW6MkVyk3vNn0wgoQjaCSgl7U9V+yATcTRSq17rSktMldF+rwKoHiJFccXsz9s6
2gYpOFb0Uf4ZpMEecMVNFQZbNTa/ArsiT1VRBcRJFSvFcKePxSW2MBStyuRQdFimtmqxoSv8I9Zq
2kV1HLrNcBPFFJ6jhv43LwMcbG74Ccc2uJVhRpNwf8oUDb6TpQUrRI9eb9x7DRIKz/ueMuVRx0po
sPLgUYnfYSZm5qSvFV+lG6vXLyPsMddotE/ZNgfdCR/ynso6CsCvxptPdpC8j1r3EmfoqnFbgH6V
8zeH/WWM+3Me0Z7n+R+EEB8YqwYrmXdbsxjf22LW5am8yJXUoSNwymGP63TbEZvPmcphRxUvcI2R
1Kwa6hjA62QTgnfHxJEirrNTmmCnlJv3qd0LKujK2+T3J7UEIe1kZ51HuJD2rslze532QO6yZhP2
4WuYVGL9XZrFp2kkf7yioNdSz68ptMZGpjxcrAq3JbMBj3ecsn7j4R9PlxNaba04ojN60JWO5nSU
v6gs9mMPljDAGzSKVJJ6bdZxNdJzPgnDVampwuDy0YJk/VpdN9MQ4ZQYxtvJl0cUlB+WKN+Tabrt
4HxRVrPO3CEvVgytTWldJ8vpwbT9nV5Fa9m3NBwruEVF0wXx0g3U2mlXmsbGBG/A+0fDjzJZ2zp3
Vzep3R5PByj6tIEPdgtknT+qMJz7QZK8keRTVgYRHVdxdjaS51bELgaqd1XQvAYdJfD5EpxGLKZo
LFG3vsWFgn7iMiXejoz4qyebC5nbWw9QPqMEdGhJqW1wITomIn1oAv0tHSzBQC8grEVPZTtQnkTD
izELH5ZWAV8lKUPyuNgzGnvAVPu1aKJPRr+PqECbA9h8PJUnz0X38moWp6rw3ggP6McICFE8EvUn
hUJOpWG20o5mvLFTfU+XEWm9aDQIGUoff0jllMtCuTDWfBlScrtTK7f4ZWdublo9Y/rB2aYTKJpJ
JPE+q85ZrlAg4AAbO1Y+GfeuRrQQIvTs/TAp6CZTkJWYZPmD7d90Yc+gEXICtX1lXUQmtsWjuRvr
VLtREipYJUoEKhGSgZodqMgztN04OuUBeVy4qkY8mAbNSO+VsQYaL+N6tyz+rANDH3Ff1onnSiQc
gPgLnXdVg9m4THO8DGb3p+HVFiEwbgwsLDmM69IZD7lEko7I6d0ij6wJ+k+l0Sp7/p7tpBGotsIj
0wfEnqHN8//wdR7LjSttmr6Vjn89iIE3HdOzoKdIiqQcq2qDkEoqeJMJj6ufB1Cdo/NXz8wGQSQS
ICWCiczvdWMqq23LDF12PMNaSQEyqh/JF35t6nRSdvH0GZVub2qtt3X8Xw6Zncsh1V7hkfGsqaC7
xaoZkHOcflcaDFULg6m93Wkffu7yo2GGnfn+mxGbzZISkbvCNsD0DEyc1Zy/yWZYcsVd1E1TtlA5
hA4cPt/5GXr6z7aCvj0wCPuNv8eJGYN0Kla1p9+8BNNva1MOyklMbxdNCIxhQ5/qcL733Bf887A9
zEmWGPNlO8THUbUfsvJcxma7iNPuMQ9An1PX3cvSpKTpnBMdNbnjvsvewsQ/EJfBSq/xBB14SkbZ
sJcHUw26ZSUNfhEeKfCoyu7Ix8hXIhA9GH69YnLd8bM29nlrEqhjsXrbGUFoYjYBs0O1cSTQnBJP
1MRwcGgM5Dq2yrOM2299NgUt9nG79Y3sVxeN1anGaSOgvK1arJSNwOMBOxjgA4ax9kL1WzQ4Jy/4
pVcGmKwkD81lwVlGbs7wGD9m3YtvRLgLuazRwsAIFkisF32Nl0Nf9EvXi1k7O1a3AFPdxpGq3RKP
0RrvWFa3lFj6jHwoLTqYDdUXuzXvWWM/2Wp2qzI3XSvSjCBaBN/wGEHC7upb1EzqEqIHw+BEOnSI
HaJySJGqWU5lz3WrI1bX+Y71CW0dFYIhrSTZEmTKWfrBAAvbqK79OqLkzzpKlX4LuIKFChJ3EPeu
7lnDKeQuuXnqLhPb1lA0tU9aiiGgamD50hYltCoKVlb5nsQC75e826UDdWYttby9bu7rrG4WQwAw
VY0UnxwneW0o8vG0KZRFDumhSotwH8TtNIHWv1tIXBZUKwPsTnp5UbMMYEW33ooJevJ/CCosSy1R
mLvWx4qaJTRZeRcgDWyYjFx9m7syLyh2Niq6k/a+RV+3hKNSrr3cwiV9APawp8SaRlDxi8amAy/j
hsEZIdnKEJcKpneLXibNVZCZvqqIN5oM+Q/U5U+BJZZpQ92mx1FD6yhrMpcq93ErcPzgiRAK01+K
JlJPdaduMuaUi8FBOR2NJJab6tkrTWNrqo3Y4BC5H0XsLOwkX4c6gS1jwMMhCMzq0FFvT1wI7nHS
v9g5JFO1fgY14/vPR6g/VGT9qIrv0oKyOutWfGpjm+iVdoMXAy4SIo+OtQN+KiRF+9LoFUSx+EGm
XrYea4OHcVd9w6JnnVvT/LNAGje2eythJE2j4iW3R2Pn6AVsZrMY7sxqwoQkdBriN+DwOYlkXpuS
J452Y22G3BZKZyLArigE8kNjmWVbL1kqs6Wj5f4Sy5UcLieq1zJeEtmWYwA1/STPac9bJAM/YSOV
1tI0zSlPQRwtM77VNv9bX6vtXRwlEJj42SPzeZE2f7GweEv0RFRiApthDUjGdtub5VkQi5PsiNVn
fwiKq0oJhTsqX/h8K+swqbD7riTLPd5bK4cNQSMtqDOzLAesZ227ZbGMg3ZnsnAnXjgjYrUx8y1g
sYFHzMZrT0VIeAta2VfVNuuHTPfXbTzcjA7VZeu0z5WP1hMakNzmBNEwRNfnPhrppPwySQmirBO8
lYbdrBy3uQvAUCkcejrGKMFA2dwu3/Fv5l80xJdWbRTCp10UMK1L7EaOMEGU8Gl1KnQ6YSMNCZs5
d7LlY7fGDwnVf3kyh5rhps/1PUYlxci0wuKeM0vtvQ+sV1X/1fbjO9YzhFtgFG6Jy1jZKs44PnVo
/xXzLc42dXujpigogAxxr6kQmVD3ULr2vgNjtknxicN2XYXKd0+a7rrRJIFrUVKcQP6cdTq6pOOZ
YDrAXktVY6bDOgdxLzNW1rVbjH3MJZ4YyYrH9j42/OHO9lWwDZY+Zg4lxwmKfqPgBQ8P+bFWUnUj
3QseF0wM1eGl7bXdWKlUhXv5XLcgInZXL/Ugr5Z952lMFNORTx+cwqr+ntpAZMYvvY0uLqt9FsE8
Fdu2h2rEcqDpAaBDT2HOvpPoxs8BeSRKQZg14U6rrlLeZdF+NwJyvVL/lDRwK83mvXMp6JcxJXjY
lU81RQHy3jx8f3Ob4ofx3PosD2PcG9YIdF6VSb0WOsOhd4guyOL4qpgl7vnWwC03lsWigIqy0lrW
fM7kiV+V+YdqdG91qzJjsbudxtiznUy3uyJ9g7tBeiXup+C9rIx1Rz7wF8XcVWFM+cVKtyEWuJAN
V4kS7zKVQGfpGxdRefFdUXFvG2IV8E9eDKUHPRAQXBOetQ7rrrsv3bUBe3bl9iZpG83rMBRnnrAx
s2BjYZbI52SRwwMpN0M8CXZr1h2EtkGQH8v3GJEVS4X4UVc9fxkKSq9hYUW8onCSBkVzzm2UucpP
au3dDyXYgb6qWDuZ920FzDb2+U/HmbxZTJZGsoJY1/KtaOq4DbyxOkfTxqL6lsGkvZub7FQQZUTl
oUxs/tpqiqDx+10G/RFOrs5YSrC6q3i4+Mt2WJWCcdgvtae4iWLuA/VWYS+x0nTdWQbGzrVta2WO
3i2IQhOVGzXtosq6tfRZyGQdOoh4IftC7EVfPbVOOW712IjWrUzveyhjYMegc4ZMxZYfD8HGbpPg
I9yD1YLEMYVjjEWlj00F1eG1Iavmvi3dhzTnH5qP6SIrNXlfe3VJhvfG5aHvlniy1MAbuI6dpT9Q
5KfMWIf9W9douIg7wPJxo70YNszCsvpRCpxcUHQxFcrWnnTOGYjYqhzNasmkde0jHWyBWPHMmYI2
uo9YDivfbmviC+8S2fQbjL9hLvr33hicApu1CsuyTaKX4bJTEuoxWnenkT/AJKf/YMjFPMpxL5oh
r6JJKMPYwUs6gH+aPJcCHKSlMvzqyQ+OfUO7jyyjXdV5FmyUlGQEobm/HAuOZla/9HXrL0xskJfO
oC6damB8NsZ3s3d30iAmO/7l2NygY5b+FD3aWtWpmfsphBjlQ3DojPJZJpApam4uvXpCx3HwJAyf
wA/XfiRx8Wj0heOZPyfFCRNx3EkqTzeWvu4cdZjXKfjLug3svQfl5w6h4rM2xYwHpQLaXvAPcMz3
KkVsiY6ooPi66X0XU5s4ffJscGrdIaMIL5A7uxjOrQF6YJn+9/ACA4VRZel347rRoe638jQ0SbqF
lrEfWv9MXAjSF2oRidZD1XG4ZjAMtyy3PuTYn0yzOTNLxbY4PCQ+Pbg7FQhB1SYxG+7uaXYGjnK2
49BkOltlVE6MnbDqvdaTg571j8owaqcGLpAOD3hTRLtMMsWtPeNDT4xmkdvVTSnqkTpXwsOA/5uO
MlNAepJueKjB0qi5vepmXR81wmLj0B02Sl17q2oslp4ZcrdE1xRnhmXAWF/ILbZKeziTPMoTVUff
X/5IbeLE/N4gcVr5CKzmNTGTt1qGI3e/vu0E34sZEV5I3vrGHqsfgUERMo4nOX0MgmaQ8aQXbrA0
sSijwgBia/FvbmW7gfjECHsX1/Ez3/+D8yZL6a0C6gWUaSn6V566UDqWVVbw0Vf9Q6U7H2Va39yh
egSF8Jd6rOCT7xCc5eEoJXyWA6Y2sXfAURVSg20TSjaRB+6iyUbBkl8FdXZ844BR2pvmd+5S5PDE
JjQrr5Hns1JLV8Tu7NvexvzhbjCGrcMvKA+KbcbA7dvKN6OJfmFullN5Fv22UKG1IX8P5UfuVDdy
pqhG58VZmBvN58nJmI67srfLzBb34/xNT1y46f26cSModapZksuA7rSc4meUAYKdr707+geAprsO
R+/UQ0lb5RrWCFCvI6HC6fXCu94atUUchaeyUEitNLKjjVotyUW2rQdLXUObs5hddMsmt7da1we4
jZWCCBbxoHNhHNb4+SfmnWRRGqDoJN0xRHjtiZoRfjuU8UdYiMl0qt4bucLfTSqnaVPFYXrLImzK
QBu6F20MvQOVjWVfkT3uWpG27p38KSzlxWgIgsCmmo8RrboMrqtLtRy9t3WyE5ZCArh8GQ0qwVVG
csRT7wr9G9O/vgSx6gExesKdYE5tRa2U664816OqHfKs3XS5EqxEwqSsrHZFrjFvpSYc5RHfXp+v
3XA8RRkDkB+KfK2W9V3gEtweqMQuwDjSPKVae6mCXLn9lvZyLduKKUAdXBSNSX+XF+8BgJ6ICaP0
AiVaKYP+atfibKr1LvPSYV1rzHfTOrGpBxmIhVIcWfzuUgfGW2keAoNRk5xABzjslwfHoTAtZO6t
90FGyivFL1O4LyAo254YODQtB4NFaRgwjegD/Yxg5Rx26jnqGtge2r4M0myjUR6wM/vS695E5WE6
WgqCFAe4rqXUb1UfPcGwZDqKD5VVtwg1cvs+H41H34gfTMaUjes020SOW6/U7nye5IhFl00BQEY0
5TqOqUaS2BlHcqGL3lhBo2TPDZjslPBiqoyqOVruqAi3Q6ttnLpmVkKx0SOzYFEq6dHs5bsft+9J
BVYRjwtNPKSiafjRIPnzi296aL9HvfXRtAV+/frKUNNyi/k9eNmAsYJg1W6Hb5RkAezLXFI8U85G
MT6FlvMSO/1O1Y29CJmqKrV+xH4HuYcJR6fhgWhVbrM4/tJMZS3UkgcG1hCtZ24swRNW7d5kjm1g
8mYaJjlsyZ6i7tV2qMSldXEbfW8lh9HchrX27JHDKoT3PWwmRnwUHpUOIgVEO1Igsv5oZeSeFjoF
7sx9VnFxa/zijOFRC/OqfRQttZg6QAxbOPYJ4RiBdn75kCFkWHjjcMwbbxWNFilKdAExORr4pACz
uhvLlQ+Glb3KiqwyRXXw2oeQprZPnkl52fCQFVjuY1drTNisFUMuCDQeCdBwzeeEgE7kJtiLWYZ8
zdVmpcBSFaSG9pF+tjWHzFB8A2Nq7k3p76ZHHrjAbcwTa2GGOdp0pD6+sK7CqO4t2btLsEaW3YTW
LRRhXNLGrtY5nJ7OhfnY1we9AQ0OgFOk8hMnB6Ieqa0uOomDJLxU3eGr7cDL01RjXersKcEzNkZa
yXNt3DZa85KplMBwRZoU6VsFYXfl2UxKmCh2qFUmGBA/qQjbCTUYKA4w+/WrH8LVNo00j43j4IdS
kgyZMGZjaOEUFDSb+tSVZn3Siqg5UYAYgfU6ZQd9pFtUStnvs8osH2JTSR5YVk+v54aiQv+ITxGP
TdvHC9IPA20pLbXa/j5MR6Vv18QaivPcBB0AHMIyv39dJO6CmHHc7dfWWJUP1GHEA3Sxx1LFvGNu
Moh3vReeuvvsMPVKCTDd8GnD1deFKKSj0u90ZT/3g2zdX3tBfP101XmDtmQXIqgEtuaTzW2VXdVL
GHYWNi5/taWRu9Qw9TnPPfDuGmC7xBS0raQ7m337e8Pa7uqaeXf3R7vJ3AArnQ5A66/+mrBxsTCP
4KT6/VdzSrTafQDDaL7o3J4WA9FToXVhLbIpdeFfYjI9n4QPcaoou/pu3rW9Ipky4MZ11MfNkyeD
9KALaol50DU8OWr3SgbCMkV+Uy9zpz91KoPvfOogvWoZQNbbz7tx6sVbhA3m6vPCgd8dySqkaDa9
rUxxnUu0z67zW7leeQN1MU/zO3URkY2j7wYUJOjeNSLbsZxWlvNuhPL01Hn6cyYUPoeqng2hVY/z
dTTOpJQhxXG+kJVD6hO552/mo3VsLQc4vahq0uI6b6xUyE0i+WlhlRWGy8Yu8Lrosmo5H4bRXFx5
w2gnyWBmFJ/6ZNEYwroC1Pq6TlINPeuBfEuRQt/UtRGdKbGHm6Lr0wsQ/MQcKMsrFnXOqgii9iHB
UnNV4arwOEhhL33UN0/MveQy6Oz0pab6xu/O6m7hiJ+dk1rOt7y38kWqNMUPU5YfhMoil5T5zW3j
7Gdf5sgGY+M9HyGyp27xq+6ZUWRgKiAcxbJVSwaOUb34PTOahTxSrYKSm+FCY9ox9AOiiZnutPQe
i20IFvIBEHEw6lG8p9K5OjD836Iu/u7moXxVWRMwe6u87zrY7SKJ02ETlQHRKJ4mroTJ46uZOgxB
U+Dy3BYkJZLKUWHy0wpxnQ9ogeYwSPjlet6dD8iI4lAcpArTHS712a8M+rUNxWw179bTBQpHd9dt
7+Ko9/d7kPVcQJ8GR7M6UYTLUTrqRjE0XIinPvP1PTDBbS+s9vOjzgfyym+2eQWmNXeZr98rKjz/
NgTvLwR8NhTpu7FNiIsEAj2TFpTtGmHFRIKW4YmfmbKulT5+xMQgWkrNqn9kqXKvW2UXgBFfR9cP
f4nMeoXg7d06W3eJQK6RzXZOSlXFEwclL4yDo3fuhsVry+8/08HFjfZb57ffrAIrl9Baox7gCxqT
8Zo7pf29t/ViGQTd+OBpUbHx7Ay7naxq72D3u1tSm/0zsabVyhCJ+gKjMMYwKbwINXnIR12/N8oM
owXD7oAmwAKbJBT33DgARUGR3CcsnbYGXgunJDHTbSNwSUlzAK4s6YZTYhn11shhFeQm4H9jatlJ
awZ9i7NNcNI83d7yQ3GOSYIQoGDA5Vd2l0M62ZZI+3eGFYdXZiNM6TTH/hmkd/hK2O816/BFVQfD
w9w1skaFqsxfXfu2+qOrgcz5QSXje9vWFqNvkzzCnoqPZJ9tOx9vU9yWKWfMbRQ8t60ou3DdERe6
KqUK6ud310yvSFaO/XGtR2N3nTfEyzpLAzuJzbyrTf20FiVuYJTWtmRoI7g7ppaNq0+w1yPRf54X
xhSVXd2Xd4Dg7yNpfhhVUemH63+pSw/bG3RKrAbdXUGKChzLDjEwuoSrgavwCtJOv57busL1r8zu
4ejjuAkmRL+5zemMVTdgzzTvdaGf3WNRtpv35guhT/N2Mel50Jm5xryxTMsnuJnf0FcbfE4JlGvr
++bvfuAfKx1ru/PcVHpujqWb3BWSCPU+TeuVqnewKyig1BslNvnuiIMM16gR0WMqY0ItS6/ODo8F
iABTI7XJZPm5XwmJAR913M+e8y7G+ZSaps3XJeYDhRXUZxtIHc9pFxuYrjpr/qDu5sJ9rqR8CG7M
/0djYNnqTtEo8c8nzh3nzXwAHSpw8HTyOJbQxxPP3gfTAlSE0rhvqf+cg0xAa8E18AdVwwqQxyou
eolRhTWixykaAEfDyT9yvfCuUYDwxhPU0+f2zPEesftQH71puisEshglbOifF4eixBXKGkib9odc
rOf2JmRF1DXlDRTHwZyoJ141BrrMLCJntbBTDpXD3bSYX9YDyaV532JlbimHuUnGCUfn/c+Xc+vX
8dZDuJZmyq8/2ufdP9os3dX2mUjWnUsNldyr4RDqw++NqlbXqOFvHU344lnoWN+0GPGBWiblD0C7
d8ss7VfFyV9qTav3pm2YW1eLw7WXGbh+4AH/YhYa8BkKj1x3GU8DDV8mmUY3Ei8JNWbAhJWhrCtj
OLi4bPlDbKxghTP+5f39IET2MZSYejaV/i2wKhUGaeGyYu+Uu+6207UWW1EV6H6hdkaw87OcpXWN
tMvVs9fS076TT648YJhdHHIdm8HIGSEk9M1GZGV6a1VAtEFJtY2ChOuH7S+5QLZubq0MyjtNyHSj
IhDbF02QvbjDsKcYmb9qnVGgevL9Qxa28YNvBr/mtxt1l29Q9MXZKbL23g9AGfrphOlzwKAE04rh
BuZ2YG6xk3yLsSQ9zRsj75uTMBvotZaLxYHCKl1AkDwZemT2i7kPWs7pJTRtNHDm4ffu35eYu2dl
ecuytNh9XTo1oAWbSluvG4E0oO/HPb4t3v28lycI0JwW2/t5N5awWKCn7ju3uncABOt9RQUEdpga
LQuhyNvQgqvGuSm+OyO4ddSn1WuRZjdoHt1PIppPDfPRj6q1kWTlAQn2xbgoXGQCC4WF/FSO9gL0
LVkPQ8YNzElun6ETr9EpT+ZyhSNwmNO1chERLb2dd78OJKmSkYMMz7Kl3H2OXpSWGHEDQ+qja4fC
21QlFN+ut6t9aDR38968mbtYU795V0zqIrMLqJfVzjXqVWWfu+i6MlTqrNJbTBR0xFeraDo895GK
ry7TlJqotCz68Fj9yZJeufs8RdfSpdQD6/zZme/pXiNZwpKWc0UwxEX+fo/P8zs/k9xZvEcFpeDQ
l3W3WdbwsB+CJMsf/GnJEakSrs7fbW7V1KuEEhjUHSzhUK7oF6m67lHosTyiZbmxJraeVGRV+I3Z
l7JysJSN4ZM73IjH+aCFq/0KHki5U0t4gnVrlNvcge+a1kbwHPmFsy5bzBH0uEdHhbyT8JwWqVuf
2U9jCsvGKwLlYwO+5n/kLVNSQ9bWU8a11hBkk2NvGeGqjFMERDAFHqlmrnuudTEsw3ocpU/h1NFZ
YSKyY22Oqbth1vFiPuoYIJ1D7fhH4HkMRqMovS8rW947MNaA0GX0JpzsTuax9SKN0kFTEWAHMmbR
rVQoIEwdnH8/Eyy1oqjuhm/wRT7PtBmxluVQ6RewJSrujkifuhSFEgae0TX2fXyjtLoAIkmdbTfY
+iHmGQEdJmtAtOPiyPhWb4dMde5N/j9rJ0mMa5ESfxepivPUT5ZF+PEuhDDdbdX447DIpgyGxhm0
E1BnSuES162pKYfBfyqnzWe/WpoF2RbK7zPmI/UwkJDcmT4RhIjbwbjXMBKbB9towsfSxrMiwuht
Pe/OGzqYjt08MLOfVEAYD311mNvooJmUA6mAdHvfa0ySadvgYOepPHVhl62TLK1f9Cj+OX/VmvEr
srrwPeZepZg+EHQxneNiVXQwp3NSh5qCjM3qZTQm+KDzP8z885zcS7WF7ma/zxE2vJQkzQ9IqryD
Vg/eAcgTfKvTASREnAebhGeDJA2bQ/l86M+XTIKNldJEm7QXWUNIgYmOj1TdRcVfj8szOepDgAnD
wlJdtvnU8LWp04gAYFivTyNC2nXTk7heRb1xLHI9WUdWrNwQyZ877sJ3K2ovZtUZN3QLObB49d+6
+llznqeuZthfSi/63fWPq5qjSsZ6IRLKiK+6zI1n1ZflU9D+YydqX7XW1j+PaN4/jvx5TumV3baS
PiSUUbQki1dqzzMWxT+AqGqu55eJhiFANG1KL8Zh0j2r+HYdZDKt1+aXOR60Cpmq/9467+MML+9G
g5K1Nyh3uRUckIyY2xSo+A5UXrmb2xG+UzydG7Wsd/FFnnoD+nn5Yu7V2Fpj7eYO1dw6v5w3wrXA
ypwmXpQ4Z/zuPx8ZtOBH48nwMDDOXwJ+Gru0pzCnZSK/+LmWX+ZXzEJfasDUu6/23g+0nWsA3M+n
/ntf2Ka/+9Z49y7wOGiwHXaD07yxMPrkPsrMtSMyvEvqBu33/PKrTzUAd/zZZz5sqxZmLS3BMhE0
w+BJwfz9kOe1Sn16eqkrML7mV/OmCnh2QU8KF19tre4O4vS1n9hjsokzfMzmk5E44tT0x3UoVwLS
VJXNcOWCkf3jGkycnGU+9Cr8mhKtFnZ9rRddMDLIL4Ea5heRDg4acd9YeYOe/fPArm4x8PtqLQ3D
WYG0Gqv5xHmDtXJ+qXZy6jk3VB38MJspxxadRkbSzG0EbjwRhiAW8y5SpmJbGTgtzbu6iWRUQat5
nHcjO1rxgNSfSk/XL0lmPs3NXYR3a22SIRcP+XCrNKBelhDOfj6qWOqZJM3xSlC2+Vjl4+elvdRs
Dl3clPgpcRKIx7DGV4j16PSxtBQ3wcJSjPuOXKWb7pNM8t8/rTl9WqZh4QYkqb99fdr5kgmfNqsw
aBao9LezE3rG42JTFwG86Mks/dMdffJT/9oVVYgSzYNCMx+dD4x9ysg+76dq/j3V0nw37w2ZODBU
IvFJtbUXM9dFFhhFF7zd+lVFPXvdV84AlSnMlj5GBfcFUyGik3wL+EFinzX3/jzRMUK408Kdcj2i
i6VU0QW+WcDSorsm5F8cMZA/NErv3lSdtx+8HtWR511EmzxXU3PuobORCXB63STura+NeEkhPjrO
R2s7JhNjSF4CDfZ0bRKx03eKe5OIxja5jPvNfJaud5Qjmzi+95TUexnj4/yWrtKqR5xeQQCnt/Lj
GCBX5sp23h2S4ftI7iweVlX5VAX+en5LrwYb00aSr5s21V9MVGNJ5J7q1ADxUFXExQRZnUjKdk6d
sMBeYs324YWaj8OQmtgN/X24V+AwfJ0yjuPAIIrFvsWj1bBQnYTtYxA27SNBS5QOU8ihfsAuljcE
yHTD61cPrfGfu9hIT3N/Uk+qrdEitJx35XTBCcWdrjWf08nMWuIp4m09w9rWzSDPfY7engkAVHup
8GtVMclsDDt4D69N2BbvZDhl8ASDKWvARG071i5C/y5+tuzqzTOU/D3xdegvtvhm6JZY1zgTHqlG
2qdy1AQZSJ7zI1bEau4qXHA+vVPdhzElG25QI54kluwextJrF/P72YgU09YWr34JVVERPZMxJbEO
FaLKdRHZ7g3iwGnuWsf699ZV0SDqtsaHoqIz/w2F34mlwzrqr78hYQ31+TcUGXOq+W+QqIaeo1y8
Qd9tN75IzE2qJuMOckC20jH2eJ53W5nkKz1U9Wezrn4fHb3A+MeumuhiB2iUbVA7g5MYSvyikpO+
UgdV3kOG7/ZCS6odtsn4iCpRunLwzfs2DO0NCrT5y60OVaqMH7VgmMCEPEZQztmj58v7inpm0WC4
0Bn5a5eJcItfVob9XdqVRypzREZNr/7YbTB5JmbYrJesA+gtRDegjiAG2q8z+z7VjLXfK9ER2Mhd
ptRd13O7cHW4QAid86NhFeui7oiMCBrOMLyI4Bevdz8v0O0NxyRVS5vi9RxHPZomXNBpT8QBLJ5C
Dp8HWxlqaylbHAmmA3OX+ajX6sUBAAEX/RiACiewTSoD62RS3zzZ02beDdPOPoyES857c/vcQ8vA
jwB9HJyp8xjp+3RuV5BxFFrZJiT1ZjkbsKN0fS4x+n+MAgiTlQbPYjZCd8bq2fbc5BE4PfxsL1Nn
2Wh69QO3DdTm7Ttu4zzDoL9cg9L0dwHWQVs3TPPHpAPkqBW1fTc6dYkBdPOq4tq0wsZRu8c6lQS0
Jo02vVCqF6lqz4FMOix1CMoacu9mxWSoxJqTHJtSdGSAGAOu/UNwYY2BGDsPrsjKu6Oh1/bVmjam
Dm/RKq5DHNmTo1hzgoJ5QP8H11KaidzrI9OKr/5NVUUbtWbJNrfNp7UhLPwharLtvDsfUCP5gW29
dffVzYFJ5VRFdka8aV9T4Vdnt1WWXx1wlmFqFg8/vy5TGY7Y1iOivvmk+UDTRP0qSUMfyQUXmtu0
Ou8Ju46y/bzbFr69yaMSNoRKNo4XWDeXJd2h8yABzLvVMIRrnGrU3bzrJMVzDdx1QUzlP6JQ31R1
Y93KIUDA5j1ofWyegC6w4A/UX9Cw1G0sS5Y0c9u8iaK8OqK5QrZMX3UsjI0/ynJft/l3uMBIzz1f
X2mqGz90Q25dTP2tobaAcIa4ij02Zkhep4OFLJIH1YzUlQo6tJ7bPg/45Xdj0LXDvIeVonXx8re5
+9wSWZq6Z9L6z+vEaaHCiqiVtXTaFiFpXX0P0FB9XoPFBXRtMX5H/OIupQcyHQP9a9MAFOH3+vi1
5/ufe/NY1eNy8XWs/be9v8+bB7m/e87ngTl1j3oHVj0NgH/3/Hy/6dhkuPN/Oc/rA9iPQbcPuiE5
oWxMTlbiPzTZ0O6wY0lOX+3zq8820QOYdTAb6P7VnEtG+sW8X43tzzSAmE8+w8nPrOI0v5o3lRjw
VNHThgCxvw74mhr1/9g3nWhXqEF2F3fkUH5e5usKbaUMay2evPum68+b+VpMCtrFv/7jf/7v//Wz
/8/go7gU6RAU+X+gVrwU+GlV//UvW/vXf5Sfzfv3//qXA7vRsz3T1Q1VRURqaTbHf74+RHlAb+1/
5God+nFfej/VWLfsH73fo1eYll7tSopafbbgdT8PCNB4PS/WqIt5/Vm3E5TiUC+++9OUOZym0dk0
oUZm9uRR+rtL5rl2rrctDxjotXOXeeNmwl3mEr6vWChR5zFRISQg3QRxYt7L0TI+N9mo3ZsMrXdg
w/yvcUsy72Hll1tFC5rFV7/5AJgbAZpFhGVyGVEUtfKdyN3uZOVZf5pfGX+/mnrgnJIzjYN3GrI0
Ofm6tq+jpriWEVRa3xz+sefl6t4KvWHz///PW96f/3nHNGzbdD3LcB3dcN1//89H1gCPL4icd0mM
68nWs+K+a9T0nnSL6TXq7Qp8Y2oRa2sgmQzaRo91yLT53RxLD9tAUfknBXBzlZmqheFNX129yJFY
KNDW+7YFnVRtQ1R9f+2XjfwpUtmQPhO+COj65wg0/EXVX9Kkbp4NRFMPCVzuudVt6vik+UgM591U
A1TpDQXz/OkcC+3BOkgriXi/sV7gWqTL0cnTw3w0L5J/XL8v/w9759UkJ5L2+6+yMffokJC4iLPv
Rfmiqo26Wy1zQ0gtCe89n/78oKWpVq9m95274yJmEJCJKRrSPM/fvDi/oqvHvq0gWnoC11PPaxDr
qLsros///kE7+r88aFOovOeWtAWULyl/fdCtndkMWP3sGxGRHr0Ynt/yhP3U4aEaSFlA7EMtb3nG
l+I+Rxa1zjL3uV5QtzCF0RF1AzlVZ8I68GFjXrjUHFtMM+ednT3jh5dVz5PzqqX9qFUY5reuZNxV
+oVzRLNK33Z2M31umtVYEw+fMIjZqanWHttU2g+GJ26X8pRZDhFzrYDJ6ZnXFfLG67qzp89eHT8M
xJgfaANenTABfnCnOjpAw/WQoFs6GcNtZ1nBue2Lq2ULkcDx9sf+7hafZxT4uiLzVp2O8iMwF33j
yUsVDm1k9nyopshqMzE+OeQRKI8A6RAk7MPhTvXKh3EQAoO3jliS3cy/xVc+WNZ2bA31o4r6/wGw
kPm8aY7hdQaH9V63MQkKcyPFMJWjf3fW+fBKRwtheTX+xy/NX700h095MVahHzSvNv9r/y2//px+
q//nfNSftf7r100O+nHSzefm8y8b26wJm/Ft+60a777VbdL8bH3nmv/dwn98W87yMBbf/vnHZ2Sv
iI7iqRo+NX/8KJpba6GbBu3zn+37fIUfxfNP+Ocfh8/95zD8zSHfPtfNP/9QhCHf2KopDE2XML3+
+Ef/7Xm/qb7RpCmFFLY0LFWnl8jQLAv++YemvdF0YWk4sFlSkounGauh11Ak7DdoshnIZOgqgCnb
EX/8/O0/ep7nZ/37nkjo83d46YqkY+u2IR3D1Exi9MzZuL+XXZFqOskUGb52zwhSgceVtAeAKSO5
FXEVh7HyPkFeH1oyyMimle/sCT8uKCyjG6cFdCsxPda1gmuWB3eXURASHZMc3GYWxYlL5aSqbY6s
q6j2xC49bI4I0xZQTvt56JWVhn/X2wozjLh+CAskSZrwYMlGccc4QFjfQ2dIMQVgZjCe5CHJHQlG
eB7a3Vu/rw+jGMxPthOQ3xEWoCAHxwOAXfohbGD5jHNKU8+ImzpdPd1CLCRdaObNJg+GeMds4G0J
+Gk9IVm2a3vkbZo6Yg4P8xeezLsSFTjNqe/LfDhIE4QIWlbGyY9p7FsoDZE+HRzfquEmr4pBz09C
RsmOd6laq6Hnb73KijceKS1apl7e1F3/VCNTROha7quoaPdp0aPhqphfGmN8b2eyuoYc+ZZAD6pp
TQWCFCu5vozTt6PRJEebLMosFjLTfEPjDmrVRpZW8762ve9l0XbQypx0N+gm+UfyKtuwNSG2iE1M
h3bQnBboFQOFwxCFu6jr22tD+lcpoH0c3sqNwOgBHczhe573GPS2ygcFQRHcr6a71IDq2sa1f5+F
1Q6lNKyikRe9Yj5NUL1IsIjL1O89v/EEmu+JrCDNJVJ+qDICG/XVpsEeZ3ooB7C9uJlke2SXS4Qo
aVBffHO/G1Np//oim6Zt8XEwpqLPmcdcL8ZUKbYMkeLV5n1WRqAePWIJegvdZQCSixKKdzQEhnxc
N0iT6JNKqsQo0nxlJwRvFghA5+QFstMAgsw+3/dxJ5B5GQxw8B2sGmSRHP9B5AUCPSOEZKvoEKpA
rGWCwrxNSORqAqJ83wpm1DEmTZLYjdKQeh4H8FSltbcJ6QFmBVam43V07pwehDYIZKWur/O03jNR
BWOUtAA7muTJKuLPFjYP7+sm3DuT9dglrXEXFEgZTP0nLc38DcBkf+sAeWprPUfTf7yrpd2sgdMz
cfN7DYwb0M5MV2EJN6lz/+8fuKbOo9Rfmg6pWnMjZNsq/bshX42lCtu0fU8tsnsLbehNQLrChYK+
7QG7XOnEWBzPeE/u1b9BHD0uulM0KrdD0X1q1JkNEc5oLDDKiIRVTzD54YIlXXbQRVqdmZwicq9d
hSKMiCzjC5/MC7/0Qwh847StC3x6ogGpNKAha6WN9FtwrMc2qG03HL74mYzdpOje1zgKHqIkvC2x
BlupoUXa0U4xYQDZhhvAO63IBdIAZXZWNH1vt77lJoyOdHjGt4btPfoSsGkFv9I1C/R+IdN3aysE
Wj9Zxcderc9JUmT7tJ2UvbRJ6k7NZqSJ35bOgJmEXXwM1dq+NXvpEnZND+oEOs5sz32liYNF4zbq
BOzTDo3IMovyxxFFBUlE3CCxt20kwz1dz1eME4pdEJH/1iPyetJHSXqEB9v2KlIvSOyifBVIN2I4
TT90neDQtBKj4Wz0xsBkqT+mIcqpHfZAVQEDp46cD5bRPqHLd46D2VFPvkvrPLw3ZHeMG/jxSR35
AI3ifZAHdwid2ih/dghU9JGzVVtfBefe7iOZbeomq86ZWkOiBWvWBXUIEG8yToUp3pnZdNNKlErU
Oh424zCDquuw3zmBHR9C1KNXTmClvM3jSZ0qba0hvrApivJQJsw5QOxbFeKMSmDTk3R80tOcJipD
daUXWu5aZoF7jd8eEVRbe47dr7sEtVvURGw302NICwKZvgng0b1tt4eia0cQ8f5V1xnpng/9awM2
GX/YDpYrEhtrbG2esqCuD/BYNZfZPCA+0qVAY20j3mjaFJ9L+D9BBKqmpTHRiim76okM7Ea8grzS
93dlPcU3w/hWD1J567Vhts48Yw+3lHjyaBR707EKsN8srNl2qWSSNfLLUCyJi0OWksV2jOZKJt6I
coz9CcSFv4PqHO9EASvW1mJIoCnJEqPeo0ghEZ3RhkOk6s66i/zY1SH99Bq6jBIi2GacLLqnGOmZ
nt5Rs4vbxsRetAr+00AfvMAvzYChqrYGZFHVdYGqjKYtM4EXDa/mE672O0u5i2D1IgsgTKycSmfl
WJGzweKdYIms3sal7Y5Dj3yr1TrrCeUHxQqPfCz1ViVrd4I4axDw4vNKs+7Rr2o0vOjej0wNvmJU
atzj3ePNioLtcK4Nb5UYpWtnirlXoEJuwZs0rtK0a/xbm+vSLj4MDnTYchraY2/wJis+HiJ9M5Jr
8JNwa1r74EZtGCRrfkXAUBNn8OER6OkawVwNdQ+pM3XxdGJrfmuvAg0N4LzwuhOwRROMRTau/ewM
Drvc5RXccBngWdMPITxbFUt6D56v94X5hn9IVZkS3JSbFlP5g+7YrppY2lXZ0fb3SheuwSQgpsrl
V0ajaNuRD+uso3i2blTINxHiEPQ9idw3ioX44dCku0bHZQjajXFCXPixS4NPXRF+MfEg2Gudj6av
6QPLqVZgaRFDNUbi5YjSBUAbd0hw21sLwbS1E4LvrmpMP4oIbSg+4JNJ7mvld/DKQw9f8VA0RNEy
6Og2SINtOudWUf/wT6HPn7cZon4DAResoxqTDOYvqoX9oXaK+KoBF7pBTzpb534fn20//ppbKKCU
412oOMFOWgZ5X12p77RIbUFmmg8QcT2Zp2eBkF5eFphoT0jGLovD0LXf/33nZf46PZ1fWp3Bs4XS
gakZhm1Zv44WetDaig8S5K72BmfjdL5z8kzwAFOj1QdVao9FlR4UZRruOuMpmpzxSho7LAlg1YYT
fHBP3ytZEm8VNWEUrA01E/NcA2+oDee0Rw9PmWatkcgdGlOBW2NjaZuMQJfB5NuOGtwVKVIloaOG
qGojjlXW6dawtW4NONVBSazC0WqJneS0ZTopArTiB+RP/RaNK7PH7iycvgBQFCSKwMoP9bRtaoSo
h7eZh8owAYgaV0aU95RGqncGHnAMovmjgUV5dAJvM1mTOPT6RFIAXcIzZgCYsjS3UYoIMdJh1h4/
qk0Ztsp/CMDIeT5xGTQsD17OcxuAnapuacb8h3nRWmRTXFci8K27xET8GPWo4bosaD0/IIDh3WYD
AlSqRIcOZ5ldzzzdwew7r8P2XBigqEepRHfEafA6hNDTgPkeQyjBbVw8ggwxTl3pK8TBgZUp8Gvp
V8hg2MJgyoucQYgtq2BkcPRyH+0emgyQ1bUFEhZkaW506OmMevwgVOMmie2PVRbk7tQBts80Lzub
MdqVdOcArL16M8E63zFKPiqy9tx//3IKR/3NQ7KkJQSMZEeTrx9Sn1a47MreuGOMSI8ZxdpNKN7W
k9q6VdCpe675AbcKLIa7oXXVdhqYrkSoknaCyGtHU6cg24RqUwvEwRj69YjZLonr0t8U+KZts9gR
myYSJxN69RXoB1IGIMFotzPzaBdh58ZNeGWV0fu8VeUBBniQdsjJFTnQtkAcew2she23u8ZMyR7W
1pcxSI0DreL0YDlYkw26cyx09YRDPYmlDtJ7YY+wGaNpVzBi3ADHGZD6jMbrRNLIxWGnotBY7xR1
ZIbj5NItm8w+pyp0odrDGYpEOupV8TXCo8EHptzGIQvfAxGrziE4IAi3wZUFqGqDArJ8UMWIkEs8
mae0LuBhVyMNCXbBM8c4RJsG56kO2cK+32vDTioqNJlaYPNVRDambcYHs+ez7JnrbIc+IxNgIywj
89o/9KkpNlFmilN+1AQqxDjJKAeFQdOtkH24VZyqgoSWpFd9Na61IEBOJDfPeZu0dyFm9krjIdLR
lOY1Hj8WvBQ1OKMl9qHVa5qNeljrefxFG4bmsx1r67CxJ8Qv0ENKGRP2DMVv8X34CgyNSFaG6KeX
bLIUCqFo0bhbeiBoW7c2DdQ5V8vrsFBuEuywbioQk+hXJ/lWapspS+praZCGVBXTRZEA9Fku3MRf
A0oA7BFZilsE5lHNKv9Rj1NjRcxohFkauJU5y3mP6vu0scW7fnCOMZpGm2wgs6JKRUBpDGvYFVm9
axQ7O0W2Bej8XaqlEUqvzHK0JthphjMg8U/L46f7UOv0Uw3rOQVGdOolso4xjHVLtNZGzTGvKcIK
yIuWxg966C4e46Xt57uiTkBvzq7ltl/vrTR60vM0J8LHKI5PimmvVjP+diCdxjx2mWhnRkszLqC5
13V0r5Fm9lZWA4dxHHz1iodr/4cgP43Z6694DvapjrANpEgI2LyakdqZSNs67so7A2mn9YB+wqZA
PswFKJJd0yndTSZNv1Fl8gZr3XsNwU4IljUCFP1Q7kevDOBqmYwomN0NulGdZmmnbejdKmlGIjDK
HhDKM3G5f6tqaKOFOn5nAfDhdwhRSoDHJrYLAIv3iJYiXWHj1F7Tby/tLMk1SJIJovBYmPCX8Nse
Frr3tbO7OzXRnQffz3Y5f+brLkZyQhMR9iMEUNb0mfbWKGAHax0G24xw0d53FDzZsJHb1X0dbywF
qIMnUBMYAsgUjoJratKjBaaMNhgk2772ytw/tCkaugVabVzYz26MVj8pI9IkpeNAVc389iPKC8cI
JtiDCQV0mwDz2ZYDzjsZRJqsQShAQZNXn1BHiUOum8B+eUi9e9OZa6uTcgWBPzk6sk6ObehosL9p
3VTLf9uJlOyDo+IqpurnyAPj1EO1vWGk+L42wdAGI5BTs2Sc3wUyha+PTrnTWk9p7md3fqua6zoI
/ZOlow5c5IfM0fuTmIczfoQGdwLKYVN0sFUNhkx3jZjQooMPUjsD4XwyOFvULI96zIRuAEOyR5q2
3CVJt88Y7K0QEfKutTJ3oHuaxjrAJ5lMc4WJQaNk1/UQE9folcewy7tt5hXqvhrR3gVsyTSDQces
2AnC/EFVgxJxZrh1ntdOay+PjG1rBptQD0oUhXpz1bUwND1oVkj7mxWvTlk2W7to4wOSlRhQ+dH7
IPLROR5UfZOAp4aCRxI8TxzmsLV37iJzfMtz2Bg1AvFGIu5zs4lBI+m+C2yqvjGhCUPaitZAB9In
IW/ocb3PCoyZjdfwRQLXSY4IKOsEFL2TJ9MYofTQzZM2eZcI4wsBG3GFcnvyrimdk+NPd2WZ6G5C
MPMhyZp46wtkm83wMUW56gaZGP3WC3TEn6oYnxLIVCuAzTZ/Qie+szWcBeKc6beMv4M5/WKWtvk2
etR06BBB3U+74dBEOkQ75WvYBPa6qSr7REIciSYr0yE2I6gm1Nx+JwGr7IkiQqAgXbuPe+ZddAOP
So2iVtDQV8a+bm68TMW7j/53AKuy0sAHkzPQijUU9OjoG9m7AqGUfatmqluoDyQAGPLkevjR7tJD
WV01k4+Zh2/YYLqar0KP7NOIhQnkaoTfJoRDfBGE1yoB7re936ByB9Ldl0pG81qMj7HHa8fgKAia
6UM5jLw8cZdtUkNk2OaYAVqOWXyQ2cdigBMuTcs6aJFx7lB+ubUGoPJKB2WwkNV9i1LCLnGwQskN
J7ma2hLau0d4sgsHxmRKPbp+G73PQs3Y2oyh1q2NUXea9SpvC9h6QxPBh1RYJRpUnXWLChsxh+or
cQrYon7hQEVGPA0/4WnnWIm5lx2k7SYUIJAb+wF3Z0O/Y7RyRAgL8XMZvIuQ0dwW/iGJmupQjn1E
GMxIT2aBsH7L/AkUF/iMVLHrnaiQAtcj0d2JYpciabBVmxpXnSwIYZBU3u1gEDjFOiUhW93hJiF1
z5VxWvGgEOW2BK6qWR1qtDqouTZlf+/nSXIFThJ8FyYxEBwAxs/D5tH43CRFhVm6dz95OLcCdIr2
GdIA12G4SZxxX7TRU4JoP2pFNu4+yCpOSmdvessLAI1AW8U3Gkp5OYEKjDHlKkp91UnJYFYV9mES
+kdYTAf4WR8tMWkHNR2HoyMYJMQN4v0gF/trktefJoLFW9Qe8GSx+ztyCA4PzbnlY6ncSG37a7wU
IeFn+vek9KdtPIjxvRyzG78K0OgoSto0QCR3pGh3jvMoEET4YBM730A+VFdD0NYHtNmt557y/9aE
kCN0xut/nQ/6mUT6R/79H1ibt+mX8PPL7NDz8T+SQ5Y5p3NAF+FqpcNv0i75Ict6I4RlO2SGdNMR
mDb8mR/SSQI5mFvYaJ6TtbFMin7khyiyyTJqFJqGRTDC/Dv5ofnyL6drjF9UQ5U6ySu+NFOff/nL
6dooslgEoHgPCh0ouObU/25Mp5YJm4oUjUBnSZXRJrLtjSe+GUh+o3bQkiJSp6+aggCgCupnoA1N
o0Pf3/YQPsKbpvwgECJowtsXj/k3KQBYTL+5W9L7Qtd5PBojr1/vFqFRE6wxAUplgIIcIK5Up8Wt
amnTypMfRgdsXEe3MaUrA7Jbqt5ZmA4W0/Vog5dQmi8aoKtOaoeJcAeBC8SbPXKk9q7XzeMoUSHo
GTXlwWyusXJuLP1bXYyrGCukAJ2f6bpEDRvrFiJDxe18utEEGzvvo0Zc9TtZ5k9znY6pZEMGZ74c
zeqhR0aL8QqnprkHZlHoZxs9x3nXXGU+ZVmgZ8od2EU/U8V3qC+6SFugX/IkOfvPmyrnoCz3NN/g
csNlv8vBJ5hWup7rhJzOLxHdgPLmMQ+rc+xFHSZ+obae10vWa4joXiO5dLyrfQgJtnoz1wlSZLaN
fRlwKMWEJ2btJKYzVPXZF6Hwj+O13dzIeDhqSJaVHf9X7XY+mqE9rZb3yazLZDufI0RgrAywskOg
p+TYkokMPN6Su+oxap9Pp0XEWuuDJCA114jD/m1J7byhhZ0v2zfqd82uVn7crnV5Y9QnqCtgkw9x
xgm4xnJfXLwU1u7nT52vB4YXpSixb1ScZbrDXCT1YPl3OBjqlzpq11rZbpcfwHkksWSwmvv58cy/
fb74/BuIRmxLbL/m9fkRevM6ZaDmoChtovhB5dZGPXuUqHVpVQDeNZEokvrovZH6aFET87VhxcwV
m7/bSHvwsMAgf7hG8TTE/tCcm3M258q1QPCrtsHJViuVgWeZpCgmdbs2IhWAPuC8Hwjbquu8TTR9
CrnGfF5mILsQ1O7ipsgpNNadBs1yEk3zXZka87Yfh9rarBghV3Ef4bAgsbtDyo+ycj7ttpD8Ms6G
ZQXjWNHcA4zcESxdz3cwH0b3ZjofGQhvY6YAXTnu0HFETa3LP6eRWDkmjmKIc6Zz9LAgluUTAww2
n7sBofA2vhsU7wFJHWYLevEJpattQijZGRnVpcljX5hIuRn6KmMi49fWqR6tq7LClMxv1w2hECvQ
rtohbDeZ3cKkKNFxJHKqoaYaZx+0Gr0qJcRVMo4IRIxq/wRrfJMGGarNPh+MIgIoCPoWv0nes3ar
983bREUDCYmTFsmVMNah5ZIWWZqsv9X1HbZ321+BD79iJ/4SLPELdOLqfvfw+iy/gCv+90BTEPqb
Ewh/3Xtef+v/cfVtCJ/yl33mj8N+IipU/Q0pR9Mg4aCC5pp7xp+gCtV5g04vwCMVNANAnxedpjUf
pEqLoyz0XTR6h5+dpnhDjynghQq6W02QyvwboArb+RVlZqiOA+TUAFhhgO1zDPmq1+RbSKbez6Lz
//dVtS2G9z3es83/Y76qAJ5BjHuE2ovua5OOt3CpSZhM8HtrJ71qghY9atXfjXW3tzMygpaCdFrV
hs0+GboH3EH2wqvUg7DThzZAWLUIgIgI5HxGq6Tfj/xbhI3LpkI2P0Yye14D+ZWDyRGfMQHZEp0I
txUKCTsdCYyVEmMshJNAEuraKkrqHAXmn77AkVm+SyZ0UKarTJOPiy8uOk7hLgZRUDW3Mme8gP0M
oyWEmDwGU6Ncow/2rcmzekt0q3WxoW7RdmXN+XPtsk8veondz58lS53L5uW4ZR+yovrcv3XbamyL
w6XefzjN6+LltD6AyQSfSO7suTw+VVNUvbhXJFK4uVf3sGz+/X1V4RjABHAiuJwgrYjbXzaXtWUf
IorTXjGcXW7tXl3q+RG8ekyvNokkMPxuaww+5l8X9KLYV2QjktmGOJz9u5cFOt4/1uI6QHX2sr0U
w2SOoVTMlZaS50qXI2U47YF2BKT3GvTff3PaV/suly/GWeX2VfGyealzuZusKUmbaQMY1/kiS8Hv
6l3OBw/J2VWxc77suhx62Xf5bZd9ca3dVCZCVM8/VzOtdzlacLugMHNXyVkUdV6p4M2GHM8PhRDa
61XNxpxcGf0btFnFTjPLWgVkhUwYiVjsB+dzXM72anM5V2yhWkTglIoOH9tsd8PqyKDr0HjJ8/V+
d9yy7/ng5TzLjTyf4bK9rC01X+3L00E7xpWaH/vZEr7wPsltn2aF25hdwaAzGdTn7TAxsVxfil6s
GqOX84YFxPZeFxXtIdXDfTObukN9o7EAgedAoWcMWM8m75jqYfcu5i7hRSV/qbqUqQaG3Jeqy2YL
gnKHbsZ11CalSzSQvL9hF8+LWoQ4Xwulwh53rN8uBUu9Zc1AOQulwj8PWQ6+bF5O04eAMZZNLNxA
LmREmaf56aRZ2bnL2rIwcockm43TwYuCpsZsN0aZsxVx49JCv1z8bl8T0+7ihdPOz2SY3/VlTZs/
wWUtRhYIovZcgkjJoZCd2A9NjI9CaMrWHW3bRvQxvH5d+fm4Za+yfOro/OwiLcHxhpyxuywAr3D3
hd+tm8AqXXM2DV8WIfINz2tLAYr75Rzcfq9WQ3dUlaB2l4VmqX2yyiK0rwzH/4D4uLHW6ylYF7Wu
uL5a9tuBpB/yNTqaYT2Nk9HS/PWS7uGyWPYhGv1FzQYBblSb3MHyJrebF5nB7826GrooqI64Nht3
WYsakNIyL45jaxtuPy/E0Ix7szXdQE2hX+FlUBEGne4qL2fmEuUI3M9//eXvC6iM98ebeGGWne3y
7hhzJ5icoKOGHK9rFa23WTAB7vGnW57E8mA8aR/wwbQw3lYBc7WOdJe1wKh+rI1mm2/jloRlijvu
tIYlV7jaJHFw90u+axUWhasFOew9bKs3kK0BZoIbMAY59fc8qNw1dIVsYwGS1TAqHeu0KvK3CGnD
aw8wwRrQXcNSIXTcJG1JItgK3ok2TplaBut3UFCw7vzcxQIbebnY1vnW5m0MDn/uXLaXkmWRQWMi
/qElGonHwUM0ct6+lL+otJxk2UZ9xNxpGkil5TqTjbOl40Ww1RT93hY9KFSlQQNStWhOdAY2z4sh
LNdeATRXpAdT+MZRm8uXhU7c+XkNi40UI/t5eznyUgeGHSWvql/qVGZJFAKNg7UZFrm7LKYW7Y7V
sspbFvAya7Tlvy0fTR8rvhxp5ld1ltr/jX1LleerLId4Yf/Vd7AduVxuWbv81A7w4kqOqbNeftTy
tC4/99Xm8kORMTOmt83cIV0WYu6ELpv+3IN4c48iGm+nV4PJCzt3LfnSm10qLmvYE9GvXY65FD+f
Nkz07PBqJ86knO7VZZc6f7nPNGJgM4m+M1U/JwrCm74sGr/iVK9Xl23Ms35Uel1cI39P+/OX5S9O
+rrqi+3n1RfnHrSBr07BXWo59b+UL1WnMM+Ptfj64hq/X/39lS43HY/igWhktHtxB8vqpcqLUywl
r7eXnS8Ofy5/cTt6AkyEeVekxNqLRfLnZppHW1kq42Gpcdl/OcCShG+LKYGy/fMcnmw0FwvpFF31
eXUpaRMbNO5cJx/TzE3DPUIVaGPPi2F0EPKYFzHZ6wTwNKvLzqU4aYouWV1qLmsB2pybMUEyOroU
m61TqhgTcs4Xp9OytHa1vihUDMJYXcqfr7RsR9X0AJ2c1HQ728BdDl/WXpzzckvL2Zdi/tx3ioAo
LdIB45tKe1y+lcsXsWyCnxLZ4fm7MLuoIHQ8f4VLLTUt8BEMGYXQnWZu38EKQPRuHgH181jnsrAz
TEAB4iCMP5SSrsgRKKLmzY+F0s0GSct2OsUGFkBzkfOtao3QHZyOXiaZvwk5D89AhxTuZTMd0HRz
DdvO9qPS1sSNg08MdiQS3YTq0HP6Nrbyq0dHnuBzOMS5vzHEvQ81283b7gNydekpRPZn1wiJp7VE
TGnurWJOAxLZaXSUd+Zf1/y6aOfxCxaJwVbiXrZS2gz/JHS+YUczwA1i3TV1OnOzsdZoBlbMDuFD
SPNdwm8xjOFUI9VHFrtzeWFElSZb28R7UDE2Ean6y9zVErxyS4QhHYCxlSYxVafHEezvR+r+D2It
aQKc6b+Ls12h/jD/VxS/UJd+HPcj0GbbbwSRLAh8gNFMizzVn4E2R7wxAf2DoiQJ84O2pBtE2ED1
WabB1R3NAVX5M8KmvhGWYwkHOJvDbMr4WxE2TVtSOS9whFCWDMeZ74yklAPFcgbfvMARorFbGgiE
xsekw/LA6ZtPrTSv0QlxMJYZPJdUG74MWDSlQwwFIMyOPjY0a+w81QP8t9nlJMIecLyNK705gTm5
cbwmP5pK8RmfInQ2RfttmJ1zkVThXU9jUBJ+/73L0UOox+ImsfD+sfx42tVZBCh99kceCc2Q7giU
7lqPPqhjvos17HSnobY3KqyYPTwZBpX6d5jKAA4QNZJ9mpyM23bmNKhYe6QluulDW1r4riC9N/Wr
oH3yAz1YN7a8N9FeXFchwGa8zmAXTcmuV73pkOLtMbRFvKdxDAA8hgpDrNy5ieJu4IvJsl2ESgtA
nOQ6VoyYvDeS9nLq6n04hGB/EU9BxMh/UirhuDJt9IcG8eAD8aCPaJlCNMy74Br1tnDTwKneWAMe
JZE1zeNN+E0pLH6Z6jJEC7zQEOFSEFF0wN05Fpk4PM7aTYXj3t5BfwYsE7JwXjtHBZLmilzE1Thz
/I24u4KRidRnjLwro6fbJJjubXMe3EZxfG+rX4YuB8qRdd+qCDJA7X3sJY1l6kzDWhGo545RKTYl
vvRhOO1Qf8B0eoA7EJvaY+bZ6IqK8UHgJAJcseJEMGPo+3B+wS57gxriye774Xay+INiqzy7E+NE
PZUjErgo2CMEjK8bJ9ZtRd+GefVZD3Iot9Qem+DayCcHBPtd6iUn25Oli0wVnlecMEpLAz9SJ970
WHhtgAVg2V0ozmGsYtdztGpv6/xIyIHumJjBybJJrfZN+NQFRnRq5oUa9D8WgG3iF5tL6VJvqfK7
zaXAk5G6H9DoXrYUE1RR2g35uopaJhSvrrGcr1hKltUplc6u9M27V7chI7vB8qp9jzh86l7u4nIr
Bm812bISZ875F/zl7S3HLqUy1sXWVvG9WI64FCybPl5d+XPJi/t7rqlMj4aJPTLC0iOylH9WfLF6
uQkE07eKZ8DwhfK9DuxcPS+LWuDfgqNVszb7UT33/uwB1aWQGEbm9GD84p3uDw8ZXhpxBz7sz4Uy
yvhsaQn78FZf+wlcXWfeN/TELnRcPMv+41J92dvayPHptobNmS9do6/fVyrYzFKDiwBehXnh2J0D
pbwK8QPZ4lllIzWRKmfmpMp5WYNiYm8nj8xcQ7zslFiD2zv9dKwird82gEuymAykKg5mOulnciE6
Bp4swJpqZ+zZfE0vNtBq38+01P1SrmE1xiCmO3vI653gFvCoTc3fdQRHz75vyvOy1iTQlRHjuEOh
x0EqlbQoL9Y0o4f8TOnWnsozvOyzAlJp7TwMnGuMlfdUwf/ZJDEUzR41lyLNzFPQzzGcIM7RwuS5
T0OArGlU2NU5IN3nRDsvqrxVURtYCM7omaXWslDNRDxv6jbx8qKPP2gMKmg8k8+9h9eJjtUtCe6R
gYjVHmDTQoUAH1ePanlIAcI1wkf3Q2ZP5NixUyijFEs9UVylVvyYFY0J94sJLbBJnLfzVIP9pGJO
MOXD2cIE9DzilrN30vyBGf+AfB+LIdLqWaDY2RpzDa267btJP6W09Iz2guvgNmSQswEUKRDBy43j
EObHYMwCZJJYdLiKuXUcrNUBd7tEVzZ2rUPiQ8pq24VVzHw2zq/07JOJScZ58vZqz3gHw59q9j2Z
zsoopjPSftO5jtL4OBWeG0zsWvaTkyrBa9jRbtmM5jd/WftSShdmSn4ekyPKWQHoq5J2quRPkDk9
oMS40G7wM+yOBZJBa9WudiJE3KBDhvYMkDI5+xMeZB1+nUZz38lqRbJBnsdhEscx7TEHbeBrGU6s
b7MC9SFAd4hY68bj8mJVujKg056kIK29BPnZPL2aSOOvajlWu2VTQpLcjRKpYTRiSZ44FR5pVg7s
tILnUHv+Koz8t4mf3laQxbe5ZXubPO66FSbpMCKjAghoPOIapwBjbHNf3FjwwHJdT96H8DgOuheh
rhGIwxKEG5BgZJjOtPU5PCfnyBxx2X7tV323m3rG+GWj+wzI5zpL7GZZe9552V4ORD2MGetS/qr6
sqnx58GMsr35X9SdR3PjTJZFfxE6YBPAljB0orzfIKRSFZDw3v36OVB1x2e6ZyZmORuGVCVREAVm
vnzv3nO/f7StM5qvpRTe377hT0/9+8OyyAkg1MH7/3El3z/v+8eTGcnlkSlQIy2j9fKni/jT17dl
p21xerj9VI1puQKz8vT94DB0+f3R96fZ1hz82799/8cwmsneJBQyd/a6oun4MVVQPrF9bQwoJJd8
Dqoo5Q0nPpsy/uyjuPHVovkUq/2uze2IxS4FJzvKfJ+ur0xSg5nX9ZjPgjcQWjyPQlD3QfTsTV0b
D22UIa2dCYEDGUVompkH8yprEkXz5Uiw2gsK/KMgEE4iWjNX5Kp6osWeZdf3oygPSbkgx52gwkzM
+WMlucFXDtPP9KHJS7+uNIwQIxFbsZgCERcaSTg09FDwpscit64sfFEHOt+kz1W+pp3cFL42Zr3m
mJMEpJqjwBLJ01cC1bzd1AHGevDRaQWEO7XDwg6KFumxrTcuApbuUUNqUUYvoFTnHftyfxAVAKjJ
bOYgW53rtCIXgkBbLymU96IugKJJy/ViAtPws+p+ZxEnWNER9J0Rh8xQsNWyEO7gUMe+VmlbYDCI
axJw6KZCOuMRntyK5ayKcHqSS6ZOJJlHzXxMpEHOAA4Z0iahTxtxqlNIGsfEIvrBVNU50JpO2VUr
TWGn64nScucGJdz0kmtUYFFuzR5Zu3eg0cl16dJDZJd0Qgmm484niBMXIi/ClH/U9HUzkpuHGDFM
ZnxJq4LIqD4IOEzEFdaXBUbJHtnTq4i7iMmWOQYSMGsGEPAU5UV73OS9vlQUl3yt7LFG2OvNa1qH
/Sre4w0im6htR4ZY01GLCbSZQ3HFhPS9fLaHXPgr2UITImSvUIfXTkSZ787252SrbUC4lJ8BiNjX
goxSt6OrOpWTr0/4G+I53ttqhqGgq991laQy92I70y1+miiIBjc/aovO0CA7jBMZegC2Tc/pXyCM
/IRUeLCrrvHJFQMOMJBAR+Aqr5hxYeQ079Szto75ped27KWr+tOEdmjNkc1V9MtylF5mpbZPSRcm
bkGOUPXLNlstJqxZPS8JX15+VGWE1UStDi0S3GQp+is3FVdqPSSXUs338BrY3fDu96Ug5kqOPoJj
9ww770iEISYTzXif12W5EwbmnSRroTZxLzmoeJBJVTur5wZ1avWmVcaHYjjZIwQ4oBKUz+sWhBe5
/KXMbU12n9xEQThlzpaXbvmVTHL3EvGNgYFhp1pOBfarUPySRcfP4vmKMBJjlwp3n6DtSUk80vT4
CZc8TMWWt1QUH8ZWNQ7DpB+SQciTTU/fKu1LvJRgBFVmc30eVCC77YVrtBBzAYulP4kyvIjT4cDQ
/aBlwWBEVNm56fiGehjTaHnGbPskDPkxC7RUcw6yrRB4wPPhujFMgW+OZcVC9oPgCDuaEOSBLItl
49d3n+bOeE4zZhsjSQxB3DbZnjTHLSXQXcvWowrbW8RHA3HnDNiR8XtOMwKXiARrErTlkhxIry4V
bzZHAO4y5W0Zv0ZDDpynm1+npmqA8vfXicTKN8z1m9NjkFAdNehzokU0UMMHMbvKx5wAhi+38L01
1f1i4bpT5jCe1RQgctzJK9JEDa04e7Zym3jbpJKeXpNvqLu8PsOyBIuRKns3b4HEqQS8SSfWcRV0
l63EyQnhFlaeg+aGQ1SBAD9J4piqGPfcrC6rP9TKZWX4FbHsZ3ATQZAqfj/F9xGC1zO9owCOHvej
IhxvXHCKkDlFgF3s3CpU8uUMPXz+cGIUEUJxXNiPHOVSXVJIuQklL6V8qddMKFsXY/svPbKjg7SR
Zy+4U3Zm1vC7D+mNNoKx6kidw6RLhgqBaIuNiFDhr5FaU4xhs/6Krau0/3QMGnHmLDK/lPM7J1ZU
gKOWevhx5M5JKm0r7aID/UKkcVHFHWyMl9ZOESIWHeFZgmftVIOYEaSvrhiPvbsyzsmm+2S138qx
tTxJfDfhCax4KMloAjbpq1YCBMijnESO8bjGhMiVsQnMzuwLFnaipWC0BBYppOGomF/xcHLWKIIm
azM4ui1EiTViiZ3dEpu/EloYO72Hk2mgUJwScWKlmtCivhlteyTSiGO6Yr7rSpueFuZqKHFZmhus
jGxKZt//qiVquYIXGgnHqPvJdhyFEHBJFIKOkYY8tgxjA4qHW2Oc8HqpxY+ILKodOqyd1mITbKxN
yYtNu3LwEafWXewqWFkM38ynFpfE4FeuJnewRJkydsT7aKV6zV1wZTjFjSqdexB6l1i9j6fhAuou
BwuvkGMO5O5cwlwkLvgt1lH7WfwZhAalf5awBeJnax3FvhTTuB/L+5qTJ7441Pk4kfxaIp/PGHRq
GEQR1KfBUop3sxh6rxqJItG6AdTADz2tKiT+5Ae7jTxHdlN6akfe91hB0Tc8UlJuuw7/grKR0XCu
MZzBNnBbO5UROA1YEUe9y2jSspWTJZuV3Vde4giUmzN7tn6INVHvTeWnU4yHoYvd+7nBnbVyGhKz
tScd6lBb42ubUlg4yy1GfSr/Iv7Aopt6SoarosAO4XPEqTCu6jXhkJUkFl1vCwRE8ufUmG8CjO2O
RWTGsh1lAZxjizsFfAV9rTzW+SMqmP4d2BZsjMCQt4xO8O0ffeHMHtHhRCekyZstrQ9jC0M0Zhpb
ukEcY0nTJn6qi/UrWessyMxlCAfhvK5ALw5VAnBHX2+qir/rloIWc2zwpDW/92WR7QpnSQ8dMVTJ
fC+bHjxH+QP0g9+mewdj71OtIFgt34mQJJ26V1gTx+ok0/Z6dFJ57JIRE1aGJLYxl/V6jFqyBLPq
vaRHg638fpnKd8WqU4A+tb+MS7vvlw0yEMdPTlos3nfJpWdOsTNbNmgt5XSab2ff1XKbUGK2t5t4
D4ApLCfrYrh4Z/NGIajIQlIsRBOSAhG6GZH0pdp6RI+hmOrWl6pc690oOALNoPuZUbg3C7LRLreM
82iDrzAy8quRbe8aMIz7eSQpEBz6LeKJm2X6ZRkkN8zMbSEOQJIlojkNSO16IYfS9M3WfKDN/7wQ
97IZu3Z9Oly0nOyl2GACrE7H9yxDP+Ri1fZkC0bGdM46RtQz3rcCVXfz6hJSsC8s+6fSVz9jnWUz
Erq7qxPwvknHWCcpdGKoouvKNaebpaDVoSAxF5XJ6TNx5NF0jiZC+QPGfMoIh0hGCt7+qr1L8RgT
mJwCdHKqFdcs9L9m6gCRO4tPYLg4N3XytFEc32uBkD43jlBBbqUJaEAtMHYWOK5L1yZzjlbHrhgI
N2CfjKivo4Num/HNZJCqQu5NV7TiAe/uL71QRwIxY7yP/TKDgMCl66agVajrqkz7TCiahmjOgtpu
rRBAI2gkDqUhcNx5vQxAChve/ScJ9CJCjp0s6QyFx37JIpfqWi9Gf1hJNcqMKy3P/AKz5qla2zko
i0keHc0gDiF+Kiv8NtaKlrx1gRfZonhTrOWhR5XCTtuoaB3aN5rh4oivPu1DM9N/DHRmfEtf5bE3
9OdpadCVLa6vtYbjAQbP4X7t8E+w6w5nNx3YFJX40sc1Kdjj4tlKS2FNrFZg1M0VVocDwrqK9HQX
VoqICU9aAEJkoBnG5nbUE9ByOBGdVGe7mvtHNb5i6jQy7Ael0c3rBq3g1dcVy7PdQfXB53F4mbFl
KO6M4mB46aIu0Ppp+1NwwokscW13dAIhSRHOrEI1yjsvi61baGFnMMEXLeFyKKpIxEYJbhPklZh6
iAbwZZlRvMxV91y7031Wm8+NMVDx9i6RMsQo5tpQI2VarCAPNInNNnnP0dKQYpyPfpY2e0hKEa2N
PTiQezLOnUOtJBfVaezzOqTC39VmkTKk2i+ZHqrAAI+DrU8hTpiBeG8LfPKYXiN4v867eQYewq0I
9xVeTWQcOrr8STiN+qsbw4yJpiIJakO/nkuU7sRnGZTSsRO4iv5VC8U+cwgCx0jzv26pklerQhpz
bGeezk7qs5IxOiiiWuxiy30e6V2/iKSvT7PhIAdj+6G1/mXkD0OTLbTkY2eP6Ole6rUMltZ2goLN
wa/jn0U9TFcNHltE94jlAR+pdoFfrnY4fJFAFExaWfJXLIuwKuVhM3cr34l4ytbC6g+wXxixZTlG
L2pic7N8N8IFhjZXh6ijuSBYOiJo6d6YgJAwo5vYNi8o3ccto8U6RvP0qKfjbet0jhctSgopTcGo
H3e+UCsO092xwujprrApZ9hsaXFYE1KQqqRHcBMRCaXpV2suoEl0Jn4GCA6coHH8NSYt0thZ7T3H
yqPZx79gXuYHWTL0bCXgipKBumpTbhC3fiKDFh+IYA0e2Qsx1Gaz17hbMnXVP6Zdp5+6hENPAcjo
XIztkVkDYwpV4VxoK8auJytpSR81ASrEbfr72ZZxEOPi33WDoBenEdHAtY62g68lYnvHaj0OXRna
WNZDq3TiXc4NpRn1gfAXuDuutQS2NItgmWq2wJos6sWKiIdddQwV0mvyXN1Bj/iJZFyeydF7k+nB
QYfFZmemYTJY731esX7kI0eMaN1J2/4gGg22RD5QB9vTYYB97dJv9uIuhV5RpexYuevxinG0McRu
WSdSJcVjG5WKj+k9B5KmboE9qlerxVsMo+oclc4zMSkDr3FJt8ZVGhBfHJ7VEt4r2GjcEKTAanB2
csnwSFUbb23eDVrWWvdMSn2D5burLqtUFv5Er9mScJptlc+WJoWmzgbE6wYkxOrZdRyCibXvldwi
yyGxTn0517QBl4g2hPmTuPjnpesLbBNzxjgJQLluTB9E/uCnV9PntbmO0z6+tEm58fKzJgQb1Qdl
+1wi52U/oZFjK3nYm01o5Sr7x0w6c1akDqAeNdqPU/FIQhJRbz1lqa6WL51BD3id9YDAwS+Ogqul
q8Ariku95HcJfzF63Cn7/K0xUUL3Kj2Iecae5Yo7s0l/ZbN5MxbjY6tMdgDOofK0vl593pWkK8Vj
YHxAfyn2SgM1TwDn9VdDtJ65yMeck9lRM937YdVPxMntgeteWpX8G+Z/aA9VzqrymaZRETKcfKYr
Wu1Ms7/vtzcp/Uh/4bxI9LN5mvpYnifiPj7Xsd1uNRM417QwpjMiN5R57qUDgY1DYu5nZSU8RB/A
idtL6PbcmS4j1b1q4/dKzedJxAQAWB2nsmT9tU5GF/QK6rPGUb3mBwymvZFMD8447QagSdY6zBtT
7tQ6zSuRm0NQVrXrJYZL/ypyfxWDPYd1Y70TmKMd2DbRpefd4jE8ueG2AIO0oNtERUYGVhEnXrft
jg4INxSSSCSbz7yLr1qnfjRGVQIM6mZShDVa0dmdqpqkGZHBh1+1oGdvvzR6xhDSLAkV0gJbjTkD
r58agWzB3LTnpHUhqlkcFePW1HFtl0FuivRqSQZcuDMnnanCX6dGvK9dMI9TnNA9zl9bsrEDkHiG
x2bb7TSdri09FgWDq0ug+lCDfCuiU2wvR6O1Ka0JI4nNL0uxQeMNN7miw1TM5o/SqYmZXpwmwKFk
p313oT3pK3GXYxJ8GLvPtEmmc2MY70VfBvXM7FWTAyl+aqcexfxFjZk+2ADe0DpCiHIA0Y2kzfNy
cyifgjFJg8yyOLQRYEfXEf1kn4/dNhX9uY4r3n3SqnWbirzpOjov5S1++A3loCyEJk5cGit27YzO
tWuQRWMRBbXPVeMri0lx0dr8q8dEf0gaAhxtchj8ZYgYXFFe7mwWzx2ywRHF40AUTI++UMSlD4mw
CLM1vqhiaY9VS32oTc6+duI9b6Cdlk7I+HMpj0pSho405SHLJbdGszwtPRhP5vV5uLQOwOYmPZlj
uuULMIOqnGafDFxxZUHzGktNXpnKpcOkRnldkIfdXS0lzUNUMNXepnV8Mka6L53xQkoDYM3SYv4g
2mtYSqwQjMcxcxOCO90qUoPTY1CRYGW+c4eUPXNq22CY+oEEWwV/oDbh4XP7faW5t32uvglLHT0t
qcJxrNwrQzzl0oXN0G3Ho9SZdyV52KxP+0Ilh68fLqsKO19xbqbGvZ5BDtMWVN77ml7YSKdgT9CK
gYituyg4oL3ZTZtgscQYVokKzri8HssvudRyB1iFxFMyGeCy2eOgs52YP6QYCj+pHoz8dhqInm8j
hXo2ivugVmCQKaWJw9NaSk+hy0BMoGMcpo78yFbr0MJkG/arpm+u3oL+T/CVuyU31ERRnxsXaYpH
UsP2FuhfWBB5C3pitb1GwsofYL+585WIaHeOg1X5cMXuSmc5W6C7d/Vsj0eZzzja8W3WWKp8S1ae
qtZ0o0dK9FkGhizv1kz/YDal7+yjXi1zWBAQwjlU0oUG+0CT4LNN3PietfmXnUQ0UVwG/WmqjyFe
kyxotaN07PxWFtVVpcF17CGnlUN86iKlOGpr1h50Y7xl8t8xxcFVSgAlVQNOyHDJaVSPTcZ7EUen
Oo8vScOLtvYZL3A2EL/bz3BOe3jazI7x0yK4UFUvaXJ5XDtaqovyHtldGHUmOqYFWJw6TreyM3OM
iL0SLmq1ePMIVRJc67CvnGQ9TUpMG2GMhz27OO3Pbv6wuRMYSBwAWo/cHx16BxNejtAJVgfiGS/V
07fY6VsANWwid6uYGDz+8fn3R3+IpL6/5vtbnFhBJ//H598f/fF9318jmWJ7q4U++fs/oLvL1Ssg
toWKoz/86Wl+/9T/+JQOUs6dSuCc//uLvn8OuyFD6D9++O/vtNPy3FdTSpU2caaMcHJmTkzB+61U
336778v4/TzkxVxBZHXDPz1t2w5nzkxy//dn/v789xd+P0XnWB8J6cLwEZGKJd8+gD9+yvdXf3/d
9wv3/WlSlAl5rhFM2u1C/nhFVdAWe2loZ9kqTySK02zYouNlWr/neqv4iSoqH3FNS/MOLMWYK5xc
RnbMWdc5SWZsurqm+cXIoZia+e5aGEL1nVl3j6mR7oVqan4M6p6KbXjKWeHSXvdNLf7BkT/eJRW5
JWyxUwAThWUeqfLkMr4nnluJhtSfFxTxoiyf3IFwGAM9i5Xe5+PnmJcqApMCCtuQXavqNjJZ0AaS
873xtYDhLSDNUvCoxRXh31utUF9qY/3IujLfEYwC1cjcu2hJdpQYthUqpXJtEGq5y1ccY0YaT2Q1
QWChQYFdI7qFuWd6IH8RLFmSu55saGeFQ8MbFvH3DTgweq5Yz9cKtmDqntomKQJJOqInxX5gFo97
KLnMch09IfCS14V+nvric215eStGXCQiBrEK0Mk1uqe+1DdzNuMam5t2Z+QwKyL3oNTOnkaatkvE
8mHQy1sm5RWdjuLhhSaGBrEwPVsIFmruWbLd11k3kTNlhFa3vCHL4eRAdo3TxQi80tCcOxgDU8vI
3Kyfi1x8VZMx+7iPvya7wD6dmSzcRkXqX8weqA39Bh19TWL9scopb2tWMn/cYpKql4H0kXVek53Q
Al0na7RVpHWYsiEKSgj8xJgzQE/lWqM7cvYk7PJ82Zlods1vFzoDplHi2+lZTcec48YA4e3YT6aL
Nn54bSad7EIze5wi6gpBYAvDnrc113c00nBFq+3n4sdD/rmwqZHOWwAD2OI9pJiu7FYnBdR6aGhx
NnMbh7q9oYLgSLGMBe6MeMHqyblJC4uLb9yTukZ3dRdZzMjWCr2meCYrFrdAKTzii5uwX0L+lzGT
24JoGqqbfnWfu7U+WVn/UczydsU94ZvJ8KbOgwgsLccNDi8z/NY8iRrw9Z/Uh/8J3rAJ9v4q6BPQ
AA3TAZIuEKNg3P2zoC/BU5iDgIUJujB0KUbFPdmESXlSy8mhQt0hzejRgosSgL/Smc8kUejEdIWL
odI8xTh2rb5nhoIdHZzVWSsU986cSTpK7OIm40ao7O6BpSD+Xy5c28y8f79woXI7QFI3BH3/v174
KstWLPRojwyCs6MiLOQatPN2s83kbICI7YMVZ6afJzcEiUuSN93qf7uG//Di0f8Q2JeRQjpUeX+9
BtnIVMxJIeGq98tNnePwIvv4SOWnEURgK4cqJ9edyBZHaSgZBvUkbkjQq9/+5z+i8W8ADksgFTVd
U9NVR4PH/dfryKplMdvMjo9DHYEfclrzOPSM51UWwalLX0ewRvsqF4+aEzcXJ8PdJGm2jLV5rKNO
uYxu31xR0O/aLUckRjDDfpWzoxMVjYyYZRpFqHaJ7BhelHVy+qm71Eqne7XNPLxVmEmXeURaldQ+
hEMKyoyiOXMrYuC3B7k99Pn6+j//2vq/v/yw+g0TxrzmqMBEt///kxh1UHsn6cckPgpNL7ypq6sg
dbMl0GI7rGGt/s6paCbOluN6sPSa4J+S+X6+UrbPVyX4oUOhTuZBI9njGJmJ3I3kveIFisZ9vib6
YdCnhyEipOj7yv9P/IH/R6pmEngFAQb/PT3gWbaxLP/K2/nnN/0LuGMhRCaKYYs8+IYAQOX7JzvA
Mf4hiObh9rWh71muwd37L2Wz+w+8/Ka2yZshxmoqQuh/KZvFP7gqw1FRfDn6/xm4Y4q/rycAmWw0
1Dwnl6GCMfjrzeQwd6iqJdYO/drcAQaif5OVaWBfWb3siKNJaX8NJZrChlvDPvdgyTeDII0+xMVE
+vanZTu/TdpiYLK6rka0IMwPDsht6lOFeoJ6Tg9cLEanolaeCCwOllF5WjXygqxh8F2Grzl7tTeo
i5+LEbLPfG9LetODc2rU7kHoT3A9x13HfQvg7QKmYwjs5Dr7ta7tSx3Nr5Fdq6Hhajg74vl96m7l
c2t1NAem8ypBbtt6/Z528Se4juZECN/mQaJvSnx212k+61wwKsfllwQsDvwoCsk6xBRgk0h2AJjk
yUy3TxNmIgqGkgFGKW6q0qZ9WJkG5duwTRsEk95kZvtk1kE0gECPg640rtcFaebq07n9ZcMEw8gp
bhji0Fp2NXjsQ/ORzjk+wyy9B5UL686w3MctZDCVzP1BYO8KJJenfHMl8ue7l9GI5dDQmxO+en4Z
gteV1EDpMNOyxWcZENlOWxUeplclG9BHLTkA6hlvcUWNTH92T8IES9+CgXxNlSkO1xQP7RqZcEi4
fh04VKA7xpvz29G5eSyUkllWSxGUubfLZlNlaIn/zljpNgOWW7g0N4bzhaCNBdOMz8DadI1e67Rr
Z0ejwa3wfWPOkIYtfmHMGGvvQ4QYOGqz6VR0+rMlywS/VtOB02f8Pgsm77zeTq6ik6BNgMLypzW5
j+C+91Ncfa2O8pmsURVOejYFarQ4u9YM0hwzHt3PpbSMPdHmV602tSeCEkiYTpyTQ0EkV4YJBcpQ
2gXZfaVpRpixq++UopjQajgey2J1nJfknLX0eBAcAiwVxUO9pl1YacvnPKN5ZSzS4socr2IxZuh0
uLfxVU4+gYI9dSfyve+Htpg59MOG20i39Uls56GU59+Nm2u33x5oOewItLQO7uYrmfM32bpvplpc
Ra2l7Ai9Rx//I3OcPTnj1IJt2fud6dh+0c7dDszwGuCO+lXIdPh9j0i6ZLyfadsn1VduFy8IwKIw
yoN4aDq6X1aKq8dG+AH8k4lEd/p+iJT8iFkdGcnmz+02py4OmhUfAJ6EygexiTiBee8ug8J5cDEZ
GdsLoxTNJS3apyztD2k7556aWV2QjmI9RbgUThF8iGAqcbZWMu7OldrdtYPIiMwV145IRdjjs24a
SwFWT9xmnd7aDWeLzko6RpkI4eJ4OlFITicduX/OTnrsKxdmldof8b/eJKnbeLVOD2+kS0ZdD0cL
XQAzVaU62IPS0hslHBKB6HBKR8cI21GFDLspDQSTZXtIDr+vU8J7j5MpHCsMiqXKX4gCfo9QTQkA
2n84STeEHV+kbSbStsgWBvG0vb9Ayc8nfXuIVuinjKegADHbp1+r9V7ZrN3JsJ3rOrZ5aUXpZVVa
HOfcoNdhLwdtu1EaRcv9IuqAaA31yZ1adF9gBW1li9yk3zss2m1MLjDdTlSaKCg/F1uXIbkmC5Jq
Ooqj1txZGm9td6RhWi9HGKnqiY3N0L3YHD7XbX1zlEQ7rYWlnoa4+UUKIJMnTfycFFLAFWYsJBqc
isbUrpfaih8QddSHGMWcJ8hBpI4nu8ntHOwcbkHeDL6QQwrRey8nqXjYfoaHBFxWk2g3mdsJBoqr
RoCyq6Bx5aH058Gyz6VsfnCteeWJtUVCZBTtqdBX5l8EMah1zACF8Jw7uyOiGK2OETIc3j6V5PR1
5j3z7qt+6qcnXJPNEYPtlZLILZRiEE9iSPJQXsMTSY55ro/XGskdgUBRfQTwTcsFnyLdCDO+I5Rp
Q2AZEKBUCLfVUiGbE1a0t8Zc7m2zWOlYx+vdoFjdsWi6L8K2xY71Pef0XRePekXTv8Ez/ZQqFzen
VbbJeI/FoqqB0BiOIPf8IbYxamaQO6GmY/7Q2Mb1ewdc81NG4tghV10b5a6Z1vTcJgWzFrrdyWoe
jNlJjkgIB6BR2XJlykq7novhkgogwk4afwH1BOwV6Xd9RnyXaY239ZI8ObnMj1SkS9FBpaL+D4eU
LS7SOutKqezPos7Foe+G6sC5z7kdjLsGASisBHV9NbSEwU6hXKuj7G8mtcczVCb2ma2FrUqttmak
RNDcWWpA8LAWqhW4Wkcszo1rsQqArDBC051QHtQ5ho8lzZ4k/YtSleUbgpIZaaN40DWd025RNI8R
rTTwdKNgaVKQyzTLxwp5nTG+bG/KJf6xwJo/oLA1d/XSiTNLZ02uwN8+JE9RnL8ftGZ5XHPiAv/4
p+8vLrfv+P63xN2e4fvz7/8xyeKTmv4xGOt6pZG4SH7FdTbG6XMCps+0f2QD6d9RaVA1WAmKbtdC
JlQoxkUwD0fLkT2s1XrR+q67UciYIOQnfYlVsbOKNR/PSIaWsJma/hjbaXvL+c1TdSTLLCf6hsf9
54Me08gYMw5LtlbeVAP51ciP9MNcQxcXMeJe6LvzfUH/R4z1vSDT9l4aCc6OGJnR96f2sBSkvmon
zueeQbsbkUnW+s7aKp4dacIDrQ9jlpYjYp3hbraJXmCjUQ+xI/edSfcgEXbr1S3Q/tLkaiqnP6fS
2IS8LApOh2N4GYO4p4EtcrfzVYa9ga4i4GUihvzVyA+d7dKYstL3AQx0UNA+Oolhwn8TD8eECIoF
TkNmpUD8VJoeeaSYAX1xdIhztVyVzDvDmRHDLuts4blZ8iwYH17FTO99PTHtsATiVn9OyDbv5pXk
uHUcvzRYRUk1EEWaWQdjaqxgkebPRnV/Wvms7wut+DGU4lMjaf3QWzD/CKgl6mHL63A0bUdQAKnc
mGHgMZo3idY98Fu9mmRKHyt5dqjZ7sr1UHUtSPqUYb0KTP8qG5cg6a8bePMvEVG8+LQwyy2NWdwX
hnN0q3g5KnYKeH541qhzAiZ5BnGSFYhApT8rykT0S4s0g/hq565SoFa6OlDerv/BA3qrjMWzth+S
1PARLYTKhESKHnt1tsap81o98ec6i2+kpH4wx0WGEKLBvnT7zOQFo38zochp34RdgIbMzDhIDBOO
cLrel4p8mMfUAcOrRPvhdWE4wlY9hFOr1RxgUa9RxXaeUtahqoQ5EQ8hmWMU332NyKqXa6Bk1YEx
f4/aQyv9qGA9LWk9MF8AuTgLlppR+2jWogpu0Ua/jFPFVGyuzIMy6O1hWFUMStNynZHDo+zyQow7
Le8XXwz1XdRVzlmoNvRDBVa3axHR1NbyTU/Go1GI/L1Y4sC0FQ0hepNcChcou2OzzHVzQ4u6wa/T
tlRc3Tx0DBGpsxx+JV8k0RdGCTIqW4iYZrtwRFGK9DimPdOI1bjtFMSyjUPW9syMx1fdbiBhjV9Y
SAWVoLV0CO605NByNzUVW4cNbNCofxYxu7uGpYDx3+hDDk9uTbqwezKZ+4PSG+CRXGldiK+pA6Qs
dtA7+ke+crBu4kte5jOKxS4w8J7s8DWrN3oWXTE3qSDXl/vOGIpHdIe8mYUMh8F8kBPy5abXzy2E
wNG1HqtmjXwivrhflionG1iU743dF3cWqguSIze2YAjNncyPkbHr0Gk3aIbs4dRhzfTmJmISn6Da
WOKL3kX0frOJiA5NBSCJyEHJeN8Jl62R/c2rFO6qipwXZZw81G0v2mBeN8PyMUv9vWVc0UZWtyPj
7qadjMFnzu2sbu8n+Wg88eqOLWXQjaXXb3Nk4srk8FjIO1w6TDw3qX7pGBcLX5ptZJ+WvZsL56m1
XOSPyaPQJ2OHi4rjXCy6X6aEl15VCU69uN7lkYrdbNFviHzxMh1h/zScOQdS+nD3MWXrfd7ET/G0
XMq8eUpysIuVVJ5KguwpyIaEsxDzpjVJeJsNbwaJYIQGXWzSaShSITDnZOrBkZQAcdLiZdJrh1Nc
9WKZe7y6TMemgliZ8QriKTa5me+qq/VNl7dJsjV381fuxf+i7jyWI1e67vpEUMAmgKGqUJ7FIoum
2Zwg2A7eA5kAnl4r+Umhf6KBNNOk4/Y1fUkWkHnM3msjBtXyn9ohT0AMP1FvZAfbit/Blvwu5sI9
FIZ5aZdJHePUJxoVSCbaLWMoimi1kbHZuXX3Fgoym72TQHFLnDXjdv3QumnxXBh33+pavhSHqqov
35MF6SBJ6m1Uzy7u18o+uEsbopTJ39xmONllyS3vcU9MjYFPhR9kZBH+NoE+2jaLzTXOx2fW+c+J
+n9TED+4WaUDR51vdqzWf6URQBlfI4Amm9qaURI9iGAHG44PBlbp0cdKC/K7+0V02C/faGkLx2BT
tOzylwX/c0V0kGXtBgtuqz8OmFHoFvu5+yuy+HMVeGf6GUF8Uz5OKGHRabiXRO2IfTz7YXe0XO9i
o9HCQkxueWIze6Z4oX71WeIhopG9SwM/qmOg53drM3zGRfDsW2iFzLWL92ClLwvzBWLPjy6yIIjX
KPgDNEhuhvSvAUWbXfq2/Z2Q5CDWLNv3nayvln/B4/jLLLEPDAlllZlPF09lvxJX4SkhAoz6/Ck3
F/JJKgTTMiYjceJsCnznQfCPuPyTKCYvbcuq8W/ceeq29jmKhOQ3axT5QZwdghK/vnqZf1Cxevep
wLeukaQ0tCvhUA4/2r5F16DaqfssYhPpkuEXt3EJUCESbbAP+N424YhJw6OjJQeAJ1s6MrKBgyO3
tTdeDvlYJQFGENd+TKB4PaAb3xvO9B501hlNud9N1Sd7mjyqjH/I4acz8S4qKvFFnZifb5SR44sY
q4VDao73+A3wJvoWQRJyekvDeQahOzyFBM9uMrt8GB0S0eySwqmRCE2JNQvQ2jrdK5vk02zhopE1
fHhEPE+uZJBeDKx/srQlGNjtfpjD2v/MRTvtllmiA/ZWwunw4tGBdPzkDEE0KBE0RKCs7gbz/TVw
vIeQgAa0ZQzin4wVZawN1/xg+QMsWrNKcQ4Fy0akHeLfhMZC1o91u9zFPDr7daJ06hMCtAb3WbCc
aprqlRSfasO+JdPGWpSFBIbubLzsu64xnpzm0RrSe0qQH/1ac1tVeV/Nsd3lqii2+SN+K2IYSGaN
UhGklyFPb6QIUvXL9TO2zV+T3Sqe/BGXAs8Wxw3cnIY1cYnNc/iVKHQOMr1mEsV/Stmx9xM0gsOg
COkYumTXxU6/Z9HoHwaeP4TqJWlYZX2qqQkCIhNwtP5Il5iPb0h2csJG5ijSeYjN43GvJfCb+F+c
rf+WwnWfPZNxTZjPz4WWd2UFl4LvDISPwhbzM84Ac63dyOuR7nWfpIdXrA6Tj9RjEz20m7mbn781
LINtf4k+8S5VZjzVxXAa5yY/lxj8iJRiIBZ3zmNot794IggP5zVp26trUGwHplVc65AqghYqgQY1
vimMeZtlWscHp2xPil2GIg9w22Ydsu2mJ3l6vIuuEdsAeeOmIlSESc+IoqX8Ih0r3dB5vy8NDqN5
xZ0/ZYu9l2zKHvx2jNbRfxs61BNF3Iw7hIjDsc/si2MisjLG+uAY4a+wqdRHaX42VP57p0uxRne1
1gEa1nFdZcrRNMTH7jQJtS1BY9uF/yNQzSvpLg3Y6WH+oVSOPYyZYZwd1sr+VA1LsXZN3yzZpZvc
Mopj7yMRyDI7+bQINxHkcN/8iuA2wMx8EEG09ClpQx+SUvKah4AekAZHqygvhNAA+MYku1bmqbWo
6kJQwoT1YIByyERRQcz/wb4bnJH7qrNe8zjmPmrBusXivKQd5vBw7vftDO3S5f/UTovYtnPzt/bc
ad+IP6pF1Fi1boqb1cByOLtR3lW3qeMnNuKjTcgqnAlwqZgVHafGxuqIXMqU68yX0RpMZ6b7aJuf
C1/cPpZYSlxf/alEirmzMpdn4CvPcuDc6giyc3uPS0wQvekbqifG1N8iFTFTe3pe7Oa2TP2Z1PoO
4uJJMMskPyI4xau3RkLZh4TZ2lYl1XLyhnbf5rI6W2r6EWKl2Lg2IcH4CMfZf2Ud+WaP04vI/V3W
DsekEMekUtUpkWbx1EqjeMopB89Adl+SlliowJ2uRSrko8ex2hBwe2O2JbBow5F6kCOXrEmQoI9f
HreEC0HB9esPlLksdjm8iyF4mqvuifK6i1TqnAIjsR6Ngsi6TAs+6eBR8dkP1RQCN4/NJ95hCt+O
e4uLZju4LdUFriHMc0E0Aj8kr2fkOCfUXWGzjLz2MajVTdHUbLhYl3Y+ibJ7lo6Jtwmp/vQ7Q99+
rPEmAhDIaMS1a2EqXxbb4+dGnCWwdHAEkjCIyeYmb4S9sQRzYdIZFMP3bgkljiAkwVUOFYj8+ufe
IsS3zlh/I8zYuhX8WIOPh2yGOHwt3HliEIKMtp/MvYpJOepLFIuFQRQg1pYsDwlyyk+FG7dR2Zo5
vin3LcHxxKXGmVE4l9yn9DKXB1g74N3zhmmpP0cMGUumKRx1KXIEFFAooxYsrUPyPI76bM9Sotvm
7rpCtYi0GdIDIMsYLqV258FMx195i8TCR1LWzIoADIsTurEG9ajCX7JNGFSuy6toeFASB1WvnLTJ
y/5LnA4O4ZXxI0aydy//N+XOX0Xwe4twbjeXWbvDQ5bwzYCbD7KevjTHn6os/9lP/NOCD7rCdoVk
8b3ueSxHZ3z3W0ueZ88jVq0lgTarnFtYrVC/4z8FFmzg9p5x6gzfiWZVfE0VooPOu1sW5yh4fFKw
g/scI+BfEtN+aANw92S80uzKEv1/8xsdO23DWmBe9AOL/LgRNoHDp0G5O5D+Rzzz/CUtmLqyrYhk
+5r9ydsO5VdoLcfAI+Ov9PkZ+wy3Ijk5HWJzDCn+hNIRaYQXNUb+KCt4UTa5f728BWb8zE8QiGz8
RJZxd5DFeJToAXu1MtlLiH3h+S2iZJZPKuyaqPYCDWdvt1OIyH7pFTos53FZGoL/gumvUfzAu7Ot
/aDd98J5XAukYNPaRCxRWE06yI3TD0Jrh9inoRwYZ86ZEYUlDmbpPdXBmH7Ma4+FWgLOH8ueQTQt
/QEbGl3iqvZ4Kx/zef1jNKhOzUX94RvyNqYzGYe0vzdmfQ+f1zVRb+yD954IyE0dvUfMMRtAoHIb
uDSxoJXvRYXKvqbTdTmHMJaCf7ELBNGOuoquvzGN7cgqSO9WllyDzkAi6swkw3n+eUxZLVV5vrMh
nhIPNfyIMbS50lUHtuPpbqUmiVhwHEbZrpu0Zv6eruumiQEKCR+ddMkkavETmv0Z0yVajbgpMVgQ
K7RjmLPJ0Thsxq5XR0OtFN12d5NN+oGvTUDW/2yKkOCF2r+Vsffcoa43TOeOjYAi0y2vXsKagk1y
uwfo/BrOvzHzZwwUbfYugGGtkg5QmCTWOCGWxNbifau5jgxUUaPTfhTp4l30spDataQsGpTcNVTD
GwOcwsQTceiJZY+cbmqj1FewRQP8nSIV6Ed9JVG3i02cymbPoCSI6PaKhzhdPoZgvDa1Ki8dDuA5
ARdQjuKcZBYWO9oud55ZMZUEoYtx2E9ZrzYY8h6nClKIqCHiznkIbaUePqeU5gkr86Yv/beeEewc
s+grFm6WYOLWnMON2dZf+p9mar66vX/rjPBC47UziH1LrHdkUJFwZuLDmEQosXfdfuul6nkeh3fT
tnZrarw2o1QPZWu/mscBeNOUIv0iJC4aihBHCZbbfBD3MKvm17g0duBHsBnYdb7vunSf4OKDJdN0
uDckCQGSzBtjtLAt53yB/tIShDTDGqMEtv2EuFeZ4Y7KlpsURAVi6yObIds6CxphwZxt0jFOs3yZ
LYqkBAnHzjWJDrLAlxzKgcR4qyBZuXXZEQ4Fk3Emx/pjM90dEUTGjmHK+oTY9+pjvNzHGZFbtv3i
sdaBNMe11sQ1aRdDepiZCJ8yyq5Kgw9YxdSSjaMqmpvpF0Qt0d6rpFwf7Hi+FHwmWy9QaGjS6sGp
1ZdaiF7wXIYwQzDDWkLGvIJrY26+A8HV7l2jgxMK6m4oC96z/ohy0Y+ycG13yc+4mH9MMYGoZNQZ
1ERguER/LrFsc8tdkjq4pgtGJBOB6EG/tVvX1zTXGak3NvHbWHtf5sDH4GXGBs88JigCcrcYvho5
5OQ1SHHqd0XRT4/Cekh7s0JT2n/NVoH/Np5LPItFf7HN5EYWxbAFI/IXPyHiMHP+k7a817RqTi7D
Q5nQIzutnJ4JbmxZgpL+ucS73CqP+exuZUOOLVBzbVaKt4XhKHwDJlvFhWwP6d9N1ztkVFxROmWo
6ppW4pK3MtSZ4w11QHay44ziG7PcyPzcYR7Gm/9iO3p0kxJuPo6XyQkOQznZOznj6Kf/cKOmLvNd
3vCV+UjY2dKtL3k8dAfRvU1rvUTm4sOgQAIFwuRqDstbWHlvOUYEQDfjQSxlJH2GRqVcOtAUX2Fj
p0f5a1zEB/5JmN0u6zmVWfeyypFyLcxFwkz8SoPSwuvXNbupYQWFp9twZ9KxZtLevG8oAI96U71h
niPlF5HwrgtIyRyTAWFxuJ7KTOxqNnNUWvXqfRX5vOzgZDfnvKzBFo2zq7XmVxSbtJe8T5AA6o+i
IFOjzv/UwA97lbDZEEtUhxSBM9fVwOxzR098aigX35fuOvSL/PRStM5mgW+/IDAa+4xZyHU7e82V
MfaDy3D9uIYvddg8O5M9PNiwCeOeb4CgdGwqiUPzGc4DTbIfHJuJx4myi5nz0jZf6Ps6wF72zuP0
OhlZeJicf3mQuxfzd01/Gpksnk5eixJCVDZ60gpnT52zqy3sdZ9A/31Iu4JSxvqXsZTTtoBXy4wZ
Hwj/Y3KnQ0Zi6JNlTNYT0zkLVQ/DYGfyPiooxds4oWhgZN6TM1qOCJG9DzPDmAp6ycSvsaQ1l5Ty
flbY6G6l/TyHjxmayh/cE3zfKL42UDs2C04PZiqBvUt8tqVF1iCVAtUO1e1QkDm9bQtmsLig6ZZC
DjL2yuumzJ33UX7GU9tcVhPz2zJPz1qmflAz/kfi/UqD5E3X10NayBVD+5TJVeyCnsjKjv5uU/TZ
D5+QbmOs3vq5ugEGwo+v4j2xZ/0u7RNUHWKE3ZFf+Qi6lzIInpZ46bYYLKlOy/sigqvs6p+jH5Rb
EQJe9gjtHIu53gnQKYYt5qO3aOBFi1h9wDeKE4/VVOyTMdn/HvIyijFSUoafPeinHAwAiZbVeJaz
hoC14Vu/4tSYEU15Y4X2SpTQDxrdGRAJeSBVjgKrmnd4xXzu1KjsWNdQCoXblhwEPPDWEbNWypvX
8WCbnHuLd1z8aj1VKV7K3PYYKk+cqZKt2Hb0m1+SC/9MwCUozhAPPJQJWp8aJyrGU4D+N6gqzUaZ
KRLhfj/01bFMu/ookE2cC8E8A2oChX1+shrjnIbjzRx4J5wV2/3SeeFziLutiMWvKpWI2mzH3/SV
5Fzmx439P97YNOow6YwhIr81RZGT+48hBVSwDh3DvxYHddDicUt5BZfQvdZ5e2r80IvQW3ASeDg1
uupvnGPXoJOezZ99ul7nap0Rp9y9aZGX3u/Hk4FdqGdztmXDJracbQiESzDCZJwdSwg4CwNcIn90
orIVefjKpMi9R/RxiBSYo3Gl0sDVrN157DblzGNZgfCQw0Q3NlK5rCzAljm/txCOGMLEb/bwZaH0
/o/ABtAPxMJs8KMhk12UuhQr7Mjhg/kd+Ga9068xrmRuSThWbv1dl4rEL0drfzTpe2FO1bHUPBnt
6J2qPn3sNM8aRRQo/t7sX8vQLvewU0FamDwvvWnYZ4lAIEFjeza7GfJQ3HGDjBmRnV168kIik9y2
O68TJAGjYzg3p+9u9oL2d9UyyLsDgXz/LeGoO2yy8WAfvWDuaA+BjX+LKbgJbi6S630YFGfh2EAO
wmw+84ZdGT0zXBnb12+chFxGrFrmEHnMLn1hDYc4ZgC+AToECcVbGKPHyen7y4kFXJWO32K5fVG9
2Z7Z3bhR5ZMf+R85FXGu8P7leGfY3e0Nzaw17J7UbBmbCKJXBcOcmR5KlBVIjuFNz1PcLgfkjM6S
YzDpArwioX41Kz5VsaTZFnUsI3ENPk/gwu8Rm97cKUGnY2a/ASkcleLlEIaXbcsUakm4DB0Wtz8Y
ors97Ahk1+Ko8ozB5ADjseBBHKrqPnEPY5nSopFG62oQx381JjS2OEjxn0g3jNZA5rskXn6uEppI
N/qvqzkB4qhQa2zJgXTJM2+ww1TVbliNT0B/E+uV+lngy4og7fo7Xtsrwi5C2VL7Ey28eWZPxC+d
ak5ZR/Zd2gyRm1DDhPaK/dUtKLzIBBX2vTDbYJe7ALJYFv7nl65Iz7xw82ENyuWsiuxD1N5LKpZH
Q2AHxCYu8Oidc4IuZ69mP+fEl4S/hd9mvpE3/bb6Xw7q5tO3GqgM3YPj5YKDy0PYa/9LDBlyzS5S
p3rh8y5zPuYgwNfbdu6uK12i2ejPN8QIjLslsDEnesiy0EK8O7blHDoOudCX9Sln7n6OizhAuBYQ
DY2iCH2ttWUmpbUyKdiu0rbdXQyMGa4Qj8SYwJ+wx/aLFvdHMGM6Xyr/ygWYgYmaFtJbk/UcNLlL
EFp3RxqlINj795B2wKMjqdR4YDgfb8uaqeaylBcmz9hBGTP2+BusFyIb3tfUbbaqMT7EMGPFhS+D
YePrWxnkU338R8u0MEQ9uHn4TONA8bR8gYNFbTeuxaFxp5sRhsmZyG2MRo+oseoNQ0wwaNTCSbJm
mzauZxgEyj3jvI5DPrd6xRzs8SZMXNGst6zICBlltqD49z0m7++3ysJJtVF2OuxaM72QNPrk8Gcj
N+ax/FY1ff+y9g0relzYM7rC0Xj2O4SbTMRN5JddtbeD5b20Qrmn6PihgCJsuHoIAvLSmDcQdDtg
p4MaKus8xaQYLOYDxzbCI/3V9gR7Y/7mSSHvPr+4S5JGZs5sfBaACgvegNRyBshtpL8pDw0pHnOU
k/qKAYh481bala6JP9BTXGM85keHM0nI6l7a/PdWgmuKzZXB9yeTv2GtuOdgg2zwrPD24siSgqFa
bhvHsdNPd+6ei4Qv2dRyujFN3KO90OwLlj9k6jAwS+JDh5SmWZzqFFJPMZibtyaJxJxNKOfOmQbo
9dP8hwE5974HwlNwoX+/gInDkWDYik2mwbA6w5eVSH3I2cXLZAGWZH09FI+T5YFAWOYQElJylwUL
1VCWCSCzvT/MJlmqA6+b26RV5BN4+v+Q4Pb/kYLaCj0Ez/9nAfV/74uvevga/mv42n/+m/+FhA7h
PnsuGncCSG1I5VgA/qd+OnT/Gwd0KITtolxGQI1y+X/pp8V/g0+F1pYLAMEsyub/rZ8my82y+LcJ
M/2fsWz/F9lrSJV0rPp/8WNYFn+c6ZgeFyySbU8Lxv+rGL/jtHZbe3JPHiXn1oFfCw1juKSZ9072
YnaabLgBSri/nZUHZCu+qR7gPeCuk/ejiR+0ey8BCJBBs0CE9j03mg9iAQoh3PXKTiI7OUwAdraT
ET2SlVGQXFFLzxSF8EZyTR6Rk/8j0SwSPEq7FDhJqyklI7gSIGLrNUqDfN4b5BRvSmvxCNTAKZmB
OmkL6xe4nlgTUPCDsZfSu+vRZz5WWQ61d+P/K6QjXoaMhacN1xh12a0Er1JqzkqtiSutZq/ks+kd
KtuGYODOjIuEiQQCfUSN1KU0wUlUn6cemEurqS6B5rtMHaQXCfKl0uyXXFNgCs2DGZ5ToUYIsnBi
AFforVwR4ig5L1mRn7Imxy3kGdtMMU9s7Hy+ec2NbNZmD9mG3HQTjKLtCq2cjedtMunthv831gyb
rm8+wsVmvafq+qLWC60JkecN22SyJePNoyWJqG+mcxvGNjbx4UqlQGJl7hz8fHlXlf3CDtKJauA6
oabszJq3s2jyjtAMnlX9i0HyjKB5yryII/pFk4jplKhV2SLerKpjMWXuRTCj89As3fwQ7c3KNk3R
mFNZWD9izQQaNR2Ia3IPA5uBKNygGIBQpUlCrmYKNcq7ekCG2IIdYNidZeN0+1YTTemc8XV/s4k0
pcisO0H0S7psIYq8tl4NyaPve4SbTZRgCTuuAI8awEconk40XZ9MxLJNB+X6McYpTKFHaD2eLVxS
4fBoJ905zAsXLx7gxhXMUmccQ01dGvKDD4QJtOfvHCjTBJxpHNF4wGqaNLUp9+ZPzTzelgjiVAWT
oDKtm5oSZLwttwbwJ7P3pn3Zs5sfQ+uP0WVv4cBKrcU6HzRnv6z4viz/y53zn27ATlMA6cHE3Hz5
mjtFei7aJM2igtToHyvwVJXmVNHsxBfibwpNsLI1y8rXVKsZvBVuur+r5l3ZmnzlgMBSRkvZt63K
siXRlMYz1+wSxXxNan5WET8ZeTLvwmr5yB37aFfisADcoqNGqqwZXD4wLsf462k21wCki20mYg+w
XTn4rvib41VCUGRj8Tyo4KVMpbN7b3Km3lRC/mYKBIqzkpSdSTz1GhIGQUIzwwxND6MLvzAv1nhZ
yGJx+rugx4YCEXB+tDQFtvPp5l6+k7EiLC8Ue6vtt6ggIP5pdlmH8VHV90YzzcSKj01O2XuKT6oW
YNNmXujULt9bgGgNYLQUQFpCKHnYjkzMd6qB2WbeG2BqFlC1nDcOKRt8UvsRJ3O+sT1Zb2tNYptB
sjmazWZjkDYC4yRL/9k1QtxUirzeKT+yppo2M8MJe4W+RZDSb1uz3xYgcGiZgh22vFdQqZLxKJYs
TYyrauD6pLhCCpDk28LI/Gc4rBwxFv4k2SndrhaXMwy6ABjdoKl0Lni6+GeHdCbFkCfOLvg6Z4Rj
xywNptno/YMJz8yynKmD70EbM1+IO+PFtc++7UNaY33JtN6llix5dSDnIRZBlqFpeiFYPcDrZ1tz
9mZAit8xRdwBPOYu/UYjNZdv9X8q6K/zzBKBl1KdEDhvchU71zwwar6bfogcHlBHztfEHgFtaAqg
rXmAviYD4rXEwiuhBSJ9Z7sKQJCBKX29Rxdr+L/c7Np7/R9s+aCICkZCmkHYaBphr7mEfGoon8t9
BbDQKSAXLgU1qUgYfFdxbhwDQFzWYOI2rvtzyqvC2DbJsGsY2cOIwg9OaQyEAVxe+afR4MRENeBB
gyc7Q2sEwd+M2OQEDOChaLSQFw2GCZcJFiPjMPQyGs+Y46Y0PZiVxnXR+EaHJJ8tCQC4byxx9iv0
dphYS1DxPBnN/IAI/poGACFXjYYMNCRy1rjIEW4kRkQQdRolCWKBdk6lyX7sqvfYq00uM0ij6QA9
IFYOYy2BnUMDKht6PrBn5d4GVMXwtkRgWzdcsRptGcK4lLAuMw29DKFfzhqDOcPDNDQYc54+EAUA
YwtMRguwM9NviKbGaXoarJkVt16DNjkMOJQ1fDPTFM6477eD4MQjyAFN0yFfNEgbwUdUOt570CTv
wF98gp7xiOdehQ4LcOcGEle7z5YApfn0WGosqNKAUKVRoXZSfLWZesubfn1fg+PghqxunQx8brGT
0EZrjR21NYB01ChSIY+BRpO6c3djHl+CEjsnDjRYF4qpgGaaaKxpDPKhR4N3LNoML4NiimCF76wT
3oDY7RPYqJkID6aLACho5UOfs/61poRPFmgVJiHgqinHLvST8iCZhghJnAs3kNyp7r1DEgFJF0hr
q3Gt7Wr4W1lUdLHAbYrlhf3sDQQGLzAHCflf5Edk0o2kMfbs0chjpq94Xirwuij6eSbVac2s8OLh
Lp8bOAe9yXhcI2YbWLOWhs7G0GczjaEdWNeNcGlbDajFo/GFSBrA06WOfSQmrfsvdFjAWgscjXR4
S5mftTBvTW2qnzUGd9JA3Akyrq0RudZl0MDcypudK5vlI+NWgULf2QYar5vB2cX3/Dccf1Qav9t7
TYt9qDimI9jBuQQ2Uah4B1znybtNCw9eYXWfQkN98V0dLI35ZcWiohz53WasZj79AqUgDxybW4a0
oQs0iVlIaU4fUiOEF1jC4hsq/OGb4yfmhQr4evDUUL1dymoBQzxjv/KK8BNOUbvvWKTz5havZGQw
fdS39pTEHXRTk36eH6Cvccf0uIz9ICCvGoWcwkQGgpPzb752hUz3ZvXX7oqByxDKHjTlGKoypOwm
Glpu0lojl5mQZCzkwTD75noK3PDZtoHzeSWVYOYuP5bM0TNdSCxYH8oNNi8DpSY0Nd4wRqejfcp7
RL7xZBEFj06YoQgU7bCbT6sGRucaHe2C5gg0TLpZV2omGBAnqsAJ2/5pdvjUi8XgEdU4agmXOpQA
qluNqh41tLrX+OoEFsAUhiHp5i0iZCf9QjKEmxHqNSkMj9xL887XQOzEZ7GMBmuG/Bf/sNkrrNOr
nBGQxoMyr6W/Iy0XfKoGbbuJ/eH5zI9r8FZBAJXou+YqkPAvClB3kIPsJh9mMHJkkXBMPCgfVSAe
WsfPNXwGib/ZESueUllAstJLzIl6CTy4qUHhsc6OSG+hBog7GlhYduYdpjSRnf39m6LtrWzf8MpE
HR9CP4wn1vY/hmlcTlbetgx4ka6ZjqCUUECGZOdHagrlsRy9AxIRm1YV7HmlAehoYcuTYF1YrB+l
RqRLDUu3NTbd1/x0OOqTBqpDkf6VrdPOljErbq1dngvGYHk5X5aJObzmFqMWl/+sgfl/Ug8N4cAc
yovyxc7tUl22uZSblJqxO/+UjXIe1T8E1l9LKlhHONfKFni0yiDfpJPz0QX1cSpGWJb5eG5LhhuQ
BveUiPhDm3A72puhB8iNSg5ijNb3ywkkoUrXu9/NrJiqPt87PnmHw/xayHaK5pYlije6UNjmAD4k
gQtMXgkGE35xHxqOd8/IX1ZfEv40onsKR0rwys6/MtO81RQr+jZETInMqwwRLwuSwuqT/yfwk51n
TuxdjJr3hCVzoEwEOvLSVH9W+I2IJlt/A47gQudqIhs7eTi7+qbu91kz/KZW+qTSq+eALRFTpV0o
gsgrTF8HE0PfmiXzv8TaILyKEW43zMgMT2xs0e2kYIHOYx0zot+YtC3IoJcHfAKn3JrEFS+3AGsV
/16FIq+CO2fya9IRcuIViDooUdlFVsz2HjtkKn2EpVikFiDqbE7Gm4uIFGV6wBGHLKZojEvBC3jq
HfsGlc7bJvn4I0jZuxUy/6wGtfFzo706K/kJ2KeQinq1xKymwFJvwueJFY2RhtNp9gkfSAL105wU
6+t+Re3q/MML/CI7jlJhXYMU5bIMJfEETbgrC/PGdNck7PXgxsMDwZm0MT0LY2WLE7TWhziLT4it
skPQOe+J37abblLNQWiyHnfoShcGgvki7Bt+d65C0yb4EaRP0pu4ksc1Sjzjt9MczJFSth6ku2OX
36IWHpK9S7Z2rz0XmfErV7CCmQVgBm644TyHmoRmB8mTj7CcvfDZhZ2dRuOSnoOSbNChA7lLUct9
bmkSCYXYtkgK0ja6atPVBflQFfNUrtN/QeA/poMPBDEND1CKZr09+Zm59g82feNL6Bt3syYEM2+P
JWQEAGpvPgCITZHFeDdo2VHHH+3u7raabArwi4M/FlGCVNA22y+rYK+IxiLco+IE8LnWUe5OLlls
xSsz2ocwC4lFmtxXIySwpO2XPfA4yM6vee5gtAC10k19s4eQQLpaBpC3gggaBt37sjA1Xxa0sEnm
/TIG743EKz522JhAnKM077n3KKMctjQpZhiUkiww2wa/VCEAmIhzgRghmobFIQvD3TuFpVh5/xxB
aG2bzJR7W32qLG0uDUdBVuOJzVP7JZjnbWm67atbHSTgxF0mBLYQ88lEiB1JfEDRxFbOG4sdI1Fw
4vnvOkl/5AE0G+Y819XAO8x9OVv/QqP/TCayvEZz7/ZrdwiYvGxsaDB2hZkytiYSbVjNGxgWRKpc
7pACQYgNemVNuFECrqhkQAP7qcalfLABM0Dozx+JsP0z1f9sFYYRieg6RHtCWoclw1MaQ4YKfxZu
Ha3ERGiZ6r4WpNSCk8fz3jz6WOKeY4NoLn8m1dB2+k1nka8+BVczm3d0b8auMmze0CC4l3EfH2EV
sdqiqww67BBqwWiwIIxoyvFhdD3kRRMzqgFdnB+Yr7bq/FPgrD8qf98YRQzDncOlia0rEBP7OFLx
iNzKI6lQavSM0klNaR9jXZckMX0TW/ar5RlQqQMQ4P0MnVCyCnV408T4jj6JECth/1ZNwt+AKwdQ
+EEFVA7TMKZXwVTLs5MraROv0uSIytDpmHLi3azylzntYJimjGW01vmlhNpEL7Zcx47R0IicgsfJ
tO/1mn0A4hruFguXTY62ZPUYaLNu9B3nA+HOlgSX8SVb09fVQTpvDxxgmdtuv1Nmh4nP+j9/+f37
vPoD6qthOz/mR1T2u7Yn+vD7F0sEB8E7d/j+HQzs5tyR13gIGMzb5qhXE+YpTusQBfxq7Jmr32SG
FgYw8WmoXOsUa5O3twQAtb7/UhFjMjJ7O6RWxklWTMfvZhKOSbgvk9nB4TPI51ShNe3Uv9ohfy61
RL8jZP5p8O33aeiTCFQfUg/aO0tq0Ssn8m9lPInUm34pVNRdGYqNHLwa/XBImM4Ec7LCJLRxspiV
1QS9iehlfp5J/5sIIVZAKwMLDyApLFI0R2u9syqgYZg4b/p13aQaNWK8oK1xEQ6oJyf2r4ZCzUU/
O0VZ0p7MEZciece0dObRGcblHhsNGL5hJ81yvBte95ujiNm7I65uUJ0LVX4KpR6bxFBRYwCsKxII
hZc+c98UPtrDikhu06RYlloe7TaodilrMdBxn5nF0V5NkoTKEv8Xy6d7iTYhGv32J9fDxTLHc5fn
A3LWdT0EnvcQt3AmhYENp2+tEMNd8FiM4mfY2h9o3O9dCxeOAvH3NIdYJ5pL1lQmy3xrOuQdCWMD
Plgeeo4Vwo6qDTRbHlrzaQrRey1SAyp8kBK8QnZt/Q/uzmM5ciRZ169y7ezRBi0Wd5NaUWtuYEVW
FbTWePrzRWRPJ4fTM2azPRswIBOECHi4/wJCUNVcOxOGElaaP8wAjuLyrrcUakYQPEmz9q8ZJHvK
cSgwZ1lyGIYOoAsVkAqyOtpjCSRUtEzhfW2DNDmSTriG132aJoUiVm+Wh0EUjShqd8CS/2FwrIuW
9PA1xCZylmIPLD9jzBGDFcWZMeuReVA+yyzVD/Yc3DQ8Sls5h5HVU5O5HxEEjmWFSCdK/WAC5Msh
XYVN1UUhBlYGinU2NVJkjtuz3zRC2WRlQPEZY/VqpFSBh9mjrE4MWVLWRgyjMW16KnFayojeQDQz
9psdjdqvWNb2E3Y3zhC62ygwtkGfvBfmfFfHhPxYiIIrFhNsXoBIX+Y1bpQa2+FenqKcTNKB+fw+
6/hBVca+YGTUGrGHu9yqhsl0QDKHIjxyuM6m9uuroNHjeRkJH2tGm9Ue5Wn5MhoIfFAjr3emsHqW
h9TgxlMhFo4L4reNBAQAnglZd6z4kVTJs638jy2nQzdNXgc5n4devXH06d4yug8PMjDQxH45wHPf
Wl299cMqgoPcjcNhnE3CKcZj4M04IwZjKCGYnsBVJe1WKXpOUpyp7EXkbFEb89IV46ZanJc8deqI
rxVfKz4xXXPwdNSg7d7cUW9pdzmMBdeh+0VAk7AR0D1KmyblYeFFBScBGLN0hKewmW8QOL2nUpEf
+snchSXaCMRg9AmZ55W7MIY8Jtxlp2xUtobd1ANCeOpRjXzzqNWAEgEcDLiLo/WhBnA22tqxV/BI
URG7mF7NQQ1AEB05Og50MRyhTWEpBjxEAAw2ZhjqkuTiVO5EhCH73yTUER7Jm2uQZ+IWwngzK49o
NAkrmANMZEtO5BOnRsrvWUUoBXVJHjMdCLiP6Nvu/KqIkqJs6fZEhyls0VEfLg6dLGnGorP32Bmd
PMAgpajAFpGBVEGTA78F6n5AXdvExLGcQPOPpQVbtNMP2Dhdu2QKNurU9Qc5MWD2ri2sqRaOKOCj
x+7yzBsYQsdeTd7IbwLy3fQ27XyIGkJ1BlfFsktBMo5xdASrUK60llHPxey7FM+znA0jpd61QbtS
aqFhY0lwhPCDl6bws3g0Pju74yurdYVxCMrROHT2E+Q/tBKELKK0BZMt+OxrV1c+ld5iKGhHH5Tx
pxNDPczezLZZWEFcbwN1fsIowEHKM7uZFFidqphUUbjpFB3VtyZ8Vi2GdKM7/bkOcM0WdIG7hyVs
nVJf7xezokIqZMCUkZGAW0imC7jfVm6Al0hz1G3k58Q6LRtOuCj9HsyWPqNStmY9TFsQeu1CH4Ie
2nNWI7PIi4aaVZ5d96ax66Gv7xqyoVpfF3RQvhVeVVCzF5BXvPWQiP+qAJuc9g/kFsjg1gRJujhp
tabGVSqQcjMCjatwZFiKwl2/VMz5w5vg3cRGd2od89g3+Q4TuiucmUhf5BoQ2el30WnhydYbckgk
3EDLTMk+qhH1pui8iVtGz8MwmRPUT127osvUr3ro+CvU+UE3JOkpTKp512FlsdR7dKwZYi0cV3mr
AtBIHfgMpciOLnrdoHdrH/DwaN3BZcYEZczekYZIV5aavnYVzqlWycOA5u4nfIVb6AVkHZo+3nYV
MbZ6itxyXod2dNIsvTx2HnqyOiCnFYifmOFJiH6yMdURUgZGdrxMnFG3F2jTayCST3rv2CiweXck
blUUbqYqPWbatERRpSUGCbA6QcEAbFGxglSiH9wGpJNsUd9fA4CydyoUmKMBhOU8cVySnJ5FcNY5
v8bJiVahhTqkByQCvSr9oJm4mMpWJWZl67IibEr9MPo5LGEqptBc2UQNTaK/0sLF7K8DyKPIjU0t
em7Ir28qVbGBV+j2QS9inH5kE6UGrEVgRqWKNRwQTJdLL5N6KNB/Fzuhz0dq0sqSpdYbhGijc8jb
Fmn3WXxJyJNDx1Ldw6jC0kKxBpM5dK+ICKeGh3Oo1ADVofaD5IrJAbQEDMvWG/wQxjBvDEa3az4F
3Be6x8BQDiofTmGTuBgmus1MQWu2SgdbeAUPR22CgRUP46rJCCY1f8B/i36thdMPzwHeh2Fpn1aI
Qr7dvERt+ovsCnJH7asB1XxpuO2mK5rHKGGMm7jey5AIJI0BKZK3inRrd5374c+0NH3UB9NwaQwl
pTeMzZrMljnMg5Gk79pwFU8DeQwyaT1g5ZWip5+jigi8wSVL6+bTc4TWd4uwpPEYe68mKEzwgaim
t+b0xCcbhpjX6stpINNV1A+OS+EL/SAyJy3j7MwB8GtuqzB6DFWQgSQz0KFErXcsspe0wc/TgFqX
Gx0fWXo84L2LpoHh3lqk2/L4FqUrnN5CUWELH/vsPUKVlX7txpgUFKjU7KbQUQUoM//Jb8XLXqzB
aa7pB8u9lqP46FUECyhdaDF8t9rJoWiR1tZq8LK+D0BLT9ujSMuKqB8F8d8QpCl+OTu7im+NybRW
usOndE7bD74MAOR1lMLHA3X827HAWyQOX6uJGpuXPrYUTnmwKGfZaJvlj7Xjhwsf5iYCqoILOVD+
90Z7wdAB0X48JmcO1pNdzEc4rUWL8EdZkDEGZVqv1cY8OnSKOKFYOkCYuZyus0SnsP/YtFG96g39
FqgurkbIkdYMcJd6BQlDndWryvffWsijcVStiwpopTtyfaIfAhfpZFhE5tV1WlDNUW4VvTz41EkQ
eLqr/FWLYOai9dER1TykRp19OILHc3K0e7BkD/voB8ANGAjrrjR6vmh30GRQO4Dy4xUQCJBqhC1X
L5UJSC/CREO3Ihux6tx+q5HyK2JlYXolTo76iURgwVBVvULwF5EAwk8DDZskO+HJZ+rjdfpb0ftd
BN7Tt+rPsZyv3DxdJUOAY2vwXNvag2ZjTmv9rI3rJAMjTf7vYRxIrlFA3lcoch8nxR5XQqFSkK61
I2+7dpQtOelgSx4nhBo50/i9nDXBmyZkS8w53ABCeNEt9MVjbITJ9IchlfVwAREDe4k8qHjHAWW5
TXyHgq/nEr2NE3R4Nee1t2tvEMEZ803j4C9QEHUPOlphydgJsyYqyYNZMYaj58VV2HgLiT1gz0w6
QyHqcGKcSa6CmwlCrz7UYqKHKEuH5RTzdjb1OsJRs4MTLkXmuqCoCXQZx0Z27pJQIEyQE8dx7pps
Br0nPUEluApuejkvm/HDnlUAglJAWYw4kLzFiduZtmHpCzgBigWmT/wtsWLjTdxk6YGMa3nQxGSU
EVoG6QjKJAmmrIqBnkQ5Jn+8K4iDT4vKRHLYyXmHE60eD4qtcuNLPpGgHCCZQzCmC4ZuDppfJw8G
kWwQ9A8Q8sMhEJOMIc9BfTdEvN3OyoOb85/kivjkyY1q7Nh3SGwsQz3mUgtRNAZrANZkc8QUaz/W
ay1J/XXjBi/60PLvZFENAA6jLLxcz9EjxSATbDbjIsdAqDog2NO7jFS8iFCNBr213iwYz1zmc83a
q0PQbr12oNp7+XkpO0dhj0o3fYvKA4CXlbu0K6Q/PAUHVblMtuQEdN+p4NUnPkKijFDF2Y1OCLpy
fjPMpmXkmj+Dmo6OfAs0UnAkmaSwYY70Pd4x3avaoMNooJyGhz0BZqd2B1KBHRYHBiwzvDRXja3x
NRITvDAPSBeNWwmmkxMrdNauj1NvK//DZkaPJyXkIRMQ60A7gX8qWoybQ2k8pQrdIsyPER6XU6Aq
X6v0012v8AAQazP2YriBbNu6aehRabIwFaqIsMQfJATt/6pKqU7+7D+qlF4XdRv+v9WPpGh/fAXa
/bnjn0g7D8ycjU6poxPygGSz0Rz9E2mnqeYfqmm7nqqj9ssf9H7/RNqZ3h+IlNoeq1XEn1QHEdOm
6Nrw//+Paf3hGUDjHHbDR4TE7v/8F0g7zTGcf0Lama7nmIYDHp0ztFxTM77J3lL4Lht7dPQTQZzI
LchJ2kYMfFsDNTrV0be6GPBIcPkZY3+ZlwtbNchEdQbjXDEUmmoDwoBVH3qRnStmj7FvWvtQsQay
0BZD8XmdFildjiMydzUSmZsxVG7IsOYHOQFirmYYtPXePpmWhlD0C+oGmoXsDOW8pftHgvtw2wUZ
aHk6a/qz+xxMEVW/7Dkt3PdwMu7VAAeFvL8e8dY5EKGv7Yl+wO9vEjCskIAwM4Kn8tQE8yPavd0J
cRbM0FBWTWB121NCqS904TsHbo7un3s3ROB1/RBS1Sw0tsiFVd6EWTp3by00eVqNwmgwYSBfZACg
4JxS+aCP123ntjRsqm7UwqrgblLbl9SibAi7FTIr1LHenTGsQsxhqyBjsEA+71Tl5Lpxk/3NFzGr
yfiQRyhY4GoLVPiuPHBGJNOvzNZS1spsvVTZdGMBiNeM6N0qbdgwQ3aXoyiX66iVz+q9rQJ2c7t3
ZI+ChWHqFFGDYZGN8bwVBwTu8TJa4cGkAjHxsaCvRx4+GQjHAGLBE49KDwz+CO63YFAogE8KaiN+
odUQZYiJjVPY5u9lwFUdnSBbQogRALMZ3Gb9hlfdI9ShB62qiQ4dPGa1Z6oJeDgN8c7L7CtP87nu
MXFpdYf7JQM4AmSzX85jeRyGmmpHUP2sWgNTFiP/6ZqLsUA2JZ3xIbNzJNqHz2FoPl2D/Dm+kShu
bUNg3YChD35jIdEI8kUpNwb5/ZUHpT5xoCOq5rho4I0iLGT568KsfuuoNVE9Jq8ZdhRpgjvPIXZs
NaTQuFtp+Zj1BAptPvFlD63fpHSWjLuPeCZVlP+oxtvoPUAmm48AMaBTa1xLp+PBq8P3aKhAJzhU
Z2odpRSnWERgfSgheh8lHq0wvSEc5q+DamDkVUZwSoW4B+CQB+0FuVzo71rmMXKyN/A7TgZoafE8
lUAzCtW9C7SpWaQq5Rh9xqkj3eeDcoOmy6rPbPgW9o3eTw2MdgtjmUhB3Q8hhCaZfs4agRsCIGAG
4psOGMO2TRhUdhZ7atkdTmpYhqrJc635L0buXVO9UJYgZSlJYUUzkOxeKKX+02zVWwVb4RaiepWQ
fCzdeIcsQ7I0sWUVSuobtyyfrMH+yfiHMm6GADy4ukVYpw+uas4bnPJwVR5vDNclsB5g7oLNPQip
rKrCt6xrzNvc8Sk/4opopRWjIiju4NuXHfofRmMu1cnYajogLrd9HJIBR00vW5s5T7KtY1EGv/q5
bAN3AYXBVupVWuAG3wLYrB+G3uUmA840A4B5E0jQGQOALrGh3lqII4zGEXzWMeyoLik3uHapSzcB
XZqW029+4C2LzFslBGYD3+fDzMa92mdrv6kfwOd/0AbJMdg7F8QIClic7546YrJhNHGKquA+9Fd9
tx36AnK6+H8aK+BG6S76NShLAFbLqqVlGUjshmhg5vFNo7lA+arfcavsAu869+rHtlbvvQDVu1bj
ne5j4xYIT1ozeorS5g6T5OfBRAUP8yVQi91+oLiwUIvhVgdQ53TblK8Ej1f83qOKSchs/25wSVsg
LVkuiD+Odqo+eDEPM/r/lMHb4ZdqXfvetCP2ukFD5RcC0wgLpsN9a9QhJ9k+aoUBlHJCptKb83Ad
NjAP0TfmvfIRCOw/G6O4V8seFRxOEobctalDhmkVb8t/vnId8zaE5T3EA7p9XfZDGesnDUfrXjef
ihRBXXN2kfijbpeTGUnVe5+PgNNPvzU9fxxQKzKj+PcY5EdECjaMmLDaC/iatK1pUwFFjEeUKbpW
1BsX4HrWenEN+oHCP7iXpsufVA6vu04MSQPRtMRQd+jsrWu/gwyx9D7tmL6iC29j1/qcJxN+behy
kAhRV+hCayun/5vnHAEBwNggsY5BSjIrNl/8SP3lANoCi4AQ7gwgITSdk4/TjjcOR2cCrtNn823k
E9fiZ26aoKWhKS5VtFl6PcVsBZvn4F71k5SC5Mkw9mOS3YLLLrhmBJtdaa3rzjtEqLDqrbZN0/wu
7dNfQWxcIQuG1FE//nCNUcUZpbgVA9lIvF2I+2wMxSDPFYa/EIRZ9wM0Db9lMEwGlfFJujKUd7tB
CiZpvF0FmqINKK0mCX6IxCtIqPifjBDwQNSQd8vnj5Yh3zhG94FLwqpnANB2lbGLwA0sGkd9zf3W
3VgGQznFnfZjhbUF4uB7vapPIwIyoFZWyHQsLYdOPof8Cn59q1rzvQYfbFGhuFj41ZJ8AMdNzCsV
fAe4koShvb0rB21TWc7LOOIoIp52pJI01J18YxXE0yYY9bdgIA8WNMZHZtR3PSpVQRRvvew1D9Wd
M42/vLFdK5Ci0sF4KjXrIR+Bujlj9xY7fgsjjPh8xtO0QzyLZPo9RaxQdA24Se+0xkXieYTJXOj3
jEuProfopZYtEIBNNl5t3yL2gP8WG7n5o1d5m6ZMfpiDDpY0ip/LmQdRBRdQ2tmxURB5cBCoQYjT
IjXp4LyZi6B9ViniWjw3PSiJ2kf7qpvxPHHT6hUyIaUbi+WlypOL0Q6CiJEO8Bn/bXS86FRIMefp
zi7NA6Y4hx5VLeSg5idvzI71gD5XDDZC66N9PNs/QXltbadKEdlWPjwT2n9pCRMMbz8kxhWADHvR
VOl7O1hg6EscgxsD6ZIB0W+A+pshqNKt6eX6MQIW1XXQ2Moof7RLXnE7q34YZvyYT3Q5dV39MqYm
ob7+ZCSqt45LcMZ5mp6gaeInBz5mVI2noud1DUv32SHlWbpPEfDKpeH4L0kCXdYK6zfdTW/Q7itX
QRHf25n/K0fRe614hE+Id+Lx8mK38OVwIsHDHRkvZUBdPBs/jBLTRz3A6dr4mAELm0P6qJEZXDhv
MuNNLEAtGL0LesTMbB4Bh4qhuPqioDTGeI4nwVeDTd+wi1q4L2NZkMjVnAXjbXRfWkpNGHMicEZl
CPFzAHP9g+aWn5Z3a3jq+2C5PxtYEyCHhhOKR/rCM+OrCcKTXhRPvhcKISv1tnFKdRHPCRS/sF7o
rQ3wYTBXSjLqi9ENblAN6EzEUNSI+CgJ3lIjwfkOMYtkvg6NGCGp+Frz1SuMtJBuzNSjAWi8bUAh
zIiAkzJHKSMcn6fcE9Y01cPsGu+5Yh8LyyK3lKYPICVxAON/bEa/WEYKkO7hFiDCi1WgHZAn4dGq
DPpdSud0f2j0A3rRQ+CM6PzUXtwI2/ZXK57BRLTlrU9gzb9COWuy0WQaYj5CYXBTWPpAvWzrQbNN
k5+5pkF4nckwOHy03OkzJoGgBo4iMoPpxp0YNzfWkYhcAfGzYAi9Ee95NfiPkIwR7mxVbEXD6Er1
EO+YQwu9zP6uMCCjxQ0dHFl9iukAUFD94wfgOwO68n+ATn+kbEKYkgNPRR+Rz1lTvCRagUpPhbaA
eR+jp7FI0/DH6A6vTtj/nLr2lz7bKyLtj8hDF7tUuVahH993CmZwaYdkggc32AQHAUfwXtOz7WQN
J632QVDhXDoF9Tt0W5e4Q+DXYP8vyyaOd3HkvGJhf/Sr6nfY8omdtPR90IGyae4O83LgMnpyh20v
zqS1+xm2Ci7c+XClqQlEnt5BrcX+aHG2RLGmw4tTfPBAeA+/ig6B/mCoUauzs71rK/oW8CSf/+7B
LNwPI/ZRMAVSQYcLjxyoFWnTRDWJ/7sGkrc7ftLh3BskgD3/bigpDUBKyNt47RchmpBRDNM/qe6G
OPeWuObUu5D0uxU/jWb+OAUBn/8litHpEu2mgMEGlsehqvC8oN9AQLCpOwt+jTWiFTJDweh0PG+c
m8FH6BVQARIjaONVCMy0jU2dGXKj3p2qYsAlaAgxToIwjGWpq3qfZjDdN0Zq7equuiXr/ayW7ptf
xiclRq7LV3nBXAS87BysdGPz8A64wCj6vo94p9rE/jk1GjKh7rYeO+KBOTqFOT1U5T0jQxpsisaN
Yf7iXIew7U1tRMuk1Z4TMkO2i1az34+Lfsh2sZMdR/8RwwKsAoQbbwcydbBjPoAR7FolugJ+Em4i
Awk4oxh3xkQfhQCAu/Df/EEDiAp3SwvQMg4fFRXKf+5ACmom1z/YSMAMmQNa0XkyzPDZ9ftlMTjX
Jdc1KIUkSvqr09WtVvUnBChMvf8VIeobzANm5NZHF9rPgUm8TS2F8fetWTq/qwQ9YZdEtBOV25Ek
I6qeNliVwlpq1ifqJXtNG091dAOHuIW7XWzdwiMr6m81o9tVOsHCmKXwdoepAEOWA/IsysemApQQ
IwORCHUAT61qFA/SHxlEFl7OUWHEF76F9Y2ZNBSeSz7znhKe2ii512f8Ur0p/BW75gYstcV3T7fX
n92goeCLDDkVeBMNKUQC5AS9YtIMskllEBy/rUVrOYtwOklTnvVxzqZsl6MgCfWcwqDw5pBVeS+4
CaNq2Ld5D8G9LH/K/QC1wyNHenhF8eQfxy7Ez+e+F68tRBvPvyeXjaUOwkUZ4Yr1XXk+J1ckPfpe
Q+lpREF1rer1D4k4+Au81GFIgA23LVg6FVUnd64wFZ5Ct1krEf8aQm+kFEI1eO+HEtKFNBUBspZh
/dA8IJ+RH+zEhQnWj5v5nIwB4bC3BtwMRYImFfoBLeT9VfPXf5uL/8uy8GOTqINW5GJkq4Q+mtAn
UiHxUD8/IE3m7wweWk/gJTzL9DC1kE0xKTB5XCXKFjCdcNAakj8xWVh2mvNa/ofnptzbkaAtibk4
N0V13M7taCd/b2waSJSNCOteMBA+yCt3vkoRrLLCStHwEfdaXpWk5ZvftIioymXy+ss9ZEsuOz8O
cl5OjNRLifXDXQV2rx26MxzjjMKQl+byNMhHAtYEo08vnbFK5VLIkwTEwvVpAxRv9ZZ0x2RVH+3Y
rF04U+fra+ZOj+K3aWwyz7d46kiB5GjZGyGmBcW8asGuSICAKRJdWWw72zlAmAaiBheeMdAORncH
fDrJi3/54S/nIJuO8IjU0D84b3m+exE8GywBDbybxcMh8SFdjZ2H3SCOd5+mCRLg4rEcJbDuy1uD
/jM+jfLifb+CKHleF4CClbnZGGGuzevYDd+VDruQyxXmFTlQicv5xv3jASrU/jarh34jzwUhjpuU
qsamVC1QtU3Giz7oykZeYHkcuads/dtlXif03fjcrOST0OOqCSXdJ//Dw6GDRdqZyA9cHh+xgS3g
X6FJWFwG004+wThqAOqk0DF3eGk7pKV8V7xp//Z37SIFmQjm0UOWeiF/W/6kPNs5vkK0gRqEUdj1
/vwkiasvnyQ5e1lWOOZa9EiWPsODcKphE2K26khfUbm9nFze1i+P6Lkp18+kQXeeyIOIi33epQ2t
rfLc4qB+vqt5FTRbPaj3lzf88izLZXI2EE+hil4rBQ0ukxNt5DpTPuxyi8v+3x9BOS/vmmyd95Hz
5+a39XL227LzY1tWNkV/uarIiKKgvuyDkjI1nDMNNjkaqRAg5P+pexaqbDoql6jTxihZulbDaEg8
04OtO2vbuUEK986JE9KV7klPCQMBVLRDgni9sRtwO5VoJnKNd3l2LJoR0yUPHioIbrXeGaJWXSlo
JE/4RslJ4RUtVb4aCJWcB/JIBaVU4VOBVmyJxhD1cPMeuKFdsUZu//fN3PXLzeDqD0laIsllP05m
HB4HMfGjga+AnPd1G7qBbOIBUO+iGnUIY8RsCvx0cJQrgoAPhe12Gzujh87EZ0lOPPHZuMxelo3G
yCWWq89NucqVj/1l+/+w/nLkaHSKnVnDHT9ZYz1vLrt/Ody56YjT+bL0/NNfFlxO8HKUv1t2+XW5
drSt99yvsbYyGmv9beVl//PP6eLh+Hb4GRbOpozap/PhLhfn23ZfTvVymJYUGCVjxlKXn4p5uADT
voXo5hM0oiJ0+NIcI6zT9GyCQoUamfpX+UW6vMmJXCZbsi4jZ5sx2XS+qmyhClAW9YToTyWwanIy
yYUUqEk5jgGuFfIzEgpcIydD53+Zh4VhL0lUEYTKfj+XYYyYINRNvyfFlry6rDeFod3JyoyV/eWJ
rPKBW1vS4VpGEXNMTkMIFskN3YGC6niu6VQyhGgxhNmZibtmvExFCGW2UF3Lgk4g9EPUTkEeJLd3
snZ9LmNLWRI5L7VJ5CwV+veM2sFalrR1AXCVLYAgW9hJNZlKKNaRim5twNAG8EiuIqSAFMpKWke5
wg9NCuPI1rdlda1C5YqFHBOSbriJUcWXE/zRKFfLZbE6In+IbtJsnmv9iBeZ27AilhT3U1b3ZUsK
Xl2WRYPOM2BBgpmmON83NdV5Qi6wt2hbCzyvuP9y3q71Z78ooDmKeyurbZHE1co7fKm+TRgBLhld
kzEWcV0lJrIl7/S3ZYaIHxn7fMYyKD5X4M5teaP7nJxa60LaErezFZNLRY4aNMHueV7Gl6COw7yt
drIYF6kF0F3ZhHEegP8VVfokqn71UVmu5R00lR603OWOyoVxXpCbJVbtFJUrMKMOAa/I3MuyPUKu
wFx67HjPZXyUOFD2zNIn6aeW9m0xHMsCiOVkv32r0f9d3V4uIwOzU6JGgxuAws4kELxy0oK5IiuJ
fsdl2YRN+SEOyC57wuSvDrC7maMPI/DKPTlIaz00/aulzbyD8j6h1gRWQTY7uhBfD8KN1jQ865c7
IW/M5e6ENXp3cFmRkhChymXiiM7pMivfTAhzxTqZkl/yNsgb9He3SppvD4WO2ZjApYiYsrQRsS9R
VpBv2vkWyTfPjXtrmcOpPMMvepFRn5xpl/g5hq0SGSGi8z3MPXTKKaVB0S4/0UKAkiyuXaABl0hd
GwqWnD83ESjsl2rI+FleQlVcx/P1Fi05q5kIV2ngIOTbEsUIUzYJ2HDRQco3xkMLCH1I8UKd36XC
jlAsJ39WwqtZ2pk7Lg3u/lKaAIZAHVEbcXxGRXoCIX1Yn8Eucq1EwKAVpaztuXyWz5YUgsJmozpc
ZmVLLrMUqIYDAYR80iRURBEAmv/TiAjUABD8+U+qQxFQk3/CQpx3+RMKoamgGkxVM0E7mOBZTeAV
/4BCaOYfKNjYKno/ukBCGH9BIQwHKISr2ljymo5mOx74hT+hEIb2BzUwUjeOAWkGMZr/CglhG998
j1XPtRwDjU1XV+EDm8Y3/+WschhvJvZwcg10ByOJFBeTcUzmgxbp80Gfx2KZIydMQkIAgyqwTrLn
ObfEbDSnL3lrB5uhTUg5TwPOnpTJ+oNsYeydMcT5s3cVHal8jeVEgr/ky+tcPrJKlXRkQcO9OtL5
BcWET1cfUH8S/YOaa0H9quqIAYetv7n0LbJ17npkM5MYjN7MSPowwJD9h+w6Qkk4OHfuVkUGO9AU
3LAE3ENOACeOyFEKool5aeqp9xklerP+okF41hqUW8ZZPgEYTeJpFfcdAAs9hsorr5g7UbYVXlqx
7DPksvPqoaLYwQCUikEGZwCRfmghSI8fLrOkWSkd5UoYHyoyhQUEsnxOLBWyOc1gmImyZVNOFBQB
QXRVJoL7eacC5iQUL0Ra4zJB5ZqvWiDDk0TcDWvGjUjLgEx0GgFVKD6/Th+TZHEbEWtZgY12slws
N7hsNfDJtgZDWc/geDZTVd1PAktoCGyhbGl/taLOAOn8bTWoBB/BFYMkjjJqj75AJyZtSccqN5Tz
ei8u5JdVl6N/OWZuiO54aivUY6dMW337dVAo/zioPCV5jPMvyeblPOWOWbnFBBGApZLokI1c7dxS
zBaWr5VmBqh9mnK1nFRz+u5iqLi+LJKtTBxAtqxKmXZ5EZ+3uCy/7IDKbobM3jZTNBB/uVC/awIB
ATy35eLLxBHPynm9XPi3818OJZtk9uINrhGPl11k63yc74f48rv/0oyxF84QmPz+C1+OlAryi9br
zvLL3l/W/4eT/7LDl+blpL/s+rfr5ZbfT+37lpFINZopiBQicYrevP6Xx1u2/u2y83vxfXVEFgr5
lH86jlLwMslXZ6LuDv9AvGGXSdngewmMSYRTZj3aW50u7bLPZcNvh5Ur7PkujEprL2l4kkIqW5qg
H11mvy0rJFRWKvf+S1NuKlfJlpzIA8lDXmYtGdXK+UweTjYtiVr9z78uN5QT+TMWtSalGyhmCZQr
Bgh2/yqbfRz26hopCm2rDs5W8t5sMWiY5KAhFhGTXCgnbqqjSX1eJbeSS9tosGCsz1XDsCYeVmar
xP1RrgJPbM8PsqlaQVbcfDmMbiNDAnIuWZ3JgedjKUCzMVmtI3+DTLW1mlLtCpI3cpz2+BHV5ps/
I0KUgQlDNFxfjnX3kaSUSusWbZI+/TkN2IyhFAO/uiFCLCGTDG50LNMCP6ZRCDTFC6pkhhMg7kcG
KucThJCShktPXTnrL2d5/jcm4EXAZutwfcmnyZzQtxzbt2WX/O55tzMRj2/Av50959n/+8MYrtVt
TSTF5JG9c1JPfG3OTblUng1gPpLp8gdkEv/vziRTI8oIU7H9ejborW5Kssjfc/UydXZJ1Mm83fdt
Lqvl1t9ye+cU3GUbufrbYc8ZcLnwcoj/7me+/erlMPKXkcd7yxLGMZNH1CUx+rr4msqWXCZn+YLf
arE6kVjmyyuX92EDWO9LU66K5XdV7vPtiHI2k19Iufq8pdxpFgeVrfP6y/z5mKGprDCVgsGsgZty
CuUa2hcOfeo7Fa3sGM7ZqRhUBA2QcIZbDKukUbFkNIhIN4jOrQo3URErMLplatolxuDlR4Ln98qd
kDDj+4y7VuiMC0Zw3rbOslPjecWuB9/jlSpCPYn7bphoX5TRIWnebcVFJ6nM9qjl6MvCB2tiOvco
lCAMpGKVqjSkAWYhD0WEgfQ3xuHBfEtmCC7L6CJaDaEkjapHFdPqLaLJr2mkfMKOiraTBruvmK3r
YKBsHMMXD6yXxsu9LRoX3toanKWVhFuzE+RKMCp9ikOa3U7rpkJczy8okACEM7BwxfxlAPqEqVZJ
uaQf02GTO+auTKpbX4l+J8jQYyxfgHaw7RNDBEg5gwfWJEl+TCnoI8tN8mNERL5ybRhPuvqSGcmI
TnCJZXJD4blqV3BYH3osi/dWtfHCGn/SovLWmYdPo9kiFNcP0b2tzcrKhgi++NHneIuEHaJSk6Jq
G5Pi9Ska5tcijX447WysNWRVmocuKG8rk9JktYPGnq1LR/RzVril2NZhrNxjxxypycpy4bJ3Pqqf
zoxG4p1pp7vK7uqDrtcIcAuLCjQR3osBeL4LcJ9u0UdaNDTudOMn1prGIcPC5SkFlujiB3OftfYJ
w+83y/JH6Dn+opvuQD8fYviFcTn+LjELRjUYFXmrrDruRdluNAjIiAGDkPDzMNq3E2uTqb7KJ3jx
LZ1qpRr5xoR3jnsWVasMPrNTeZ+xVoQLvdHdE6q/K8+m4Gl5RbQPHf2tD++QZMuADEVw2U3IZyVW
g6BKtmYAL9pYQr8h9keFBwsZ/i17Hvbj4L7BMIlvqIPiBP7qPqhj12/R06Hq3Si/FFzjK8ww0lB9
Lry5wAm1hnIFgQyc1S3SAMsih1UFDQe2HvJEFkYfGi6HfRliEoF/4rIl5bjIqbKRYG32VQwfK0KG
fFW5tbMKq57aUIQJtY9urJWRuPLatyDpfpf5NGKj05IuT256tYXIDJbkxtKOUKF6pLnBA7WIqwZA
MzyIfGP5U7EDfzN4SMxnQgynUKmtd9oBU+zfeWXeWp2vbcqSx0E4KDRrE+vtrZfcgllDnKTWydA3
aPagQZChbFt6iAdG0aop+ERjOxYsTBtVN3TDeXlm7b6cEXQ1NZvj+BHssOGtncc7u0WwookwtOww
l5R7TNB0VqGKRWuBXIoflG+ule4igMjgWhFaUl+Q3alXiJ4vwJPc4QufLcomxStYCwdkPhEaUrvs
1tNNBKAm7ajj6YK5K4M1M9A+RyQS1yR+QDsHU3k75vaeDM20q1O03UjJAHj7X+7OZLltZd3Sr1JR
48IJ9AkMakISbERKolrLniAky0bfI9Hk09cHeJ/tffa9dSLO9E5ggq0pAonM/1/rW7l8qDmrsKQW
A1f7CkGckRTXOeGXsC2gOsXsvahx4Bre6tjOZNjvhRUZh8axn005NZcm7Z9a6pTEAt4UKkkBZ7f1
vDUqrNCk6m0gbHe3uDwLlNeHycqvE6IzfiR7BvbtvMSaLPetmo/DiGV8shXMKhIsYXCAwsZ2qdLh
3W5xuk4jwhz8NQojPNgdRI9QWdrAWdKcyW0igRDyFgfqCzUuAdPKsi/hEmXjz98sJiOu1ZWMp8jF
NK9idGt5gwRAZRABrOnsZm94ZyBVzQmb7UY6w252GBIcQpi3scy/EMuGqVMihON/tsMzdIsHHHrG
QN6HTld/o3A6E5I9vfU9aWhOOh5rftyNOSDMHNCzVTFhluroptNTWDbXLqydg9f7MBIasa/pvO96
zdKQx/fPuCw5KMIlblnL40NvWU8Y6uydSvxTmXhlwFA4X0eMYpBLtEW3RwktzrN9D0t+U1c2WCNB
Ljkog31VKHgZfdA0012Il6FAD0w4H7bnAud7RWLvbi7Nx0bUr5x94E9bCYPX17Ensdf74b4abdaj
GY6zSEXn1GwOU9uZG30uCVIuopeE0/QgrXejMiYKKPgtjQaRfJuopyn00RENkCLnPl7yTAQoZ5cA
XePZkPTJe3+46M43Pw/LQ41gx+9tDCFhTp5wWzxZxPFsQMFEW63MAHyBOHT93nmCszwMHsiIe7dp
tPPICcaZBls/TeYN1pltMxN+1hX+GWky+ghBvljkPgxqImuj5pwcw67blA0yocm5epI884kAkkZw
7I0Ab0hpyE5Z/wXcML4wATSd4a7vF5YRTg5yq1Gc+f6+Apy6cdw629mZ1R56yJABM2nsCRADzbm7
gnMM5tROH7LIgTlJ4K2aZxuKCspxTjxIFkLfjo1HQEqSwgg7VIrwJjngXJTCJiA7fFUkkG7tyX+d
TV0FNrR6xGj5tp/D95bMwIFK6W5c2hpl5v4o2pyI6wkiMGdKeaT1uEiIzKdySpaoz6QNcgE+AFmf
3SAo7yff2Pdxk5HBlACkcs2vjSeNrd8iVsJx3mzaWvfIXUG1ASz0KxW14qQGZkRgM/fQ1l4mYlld
o3gpFYlDPWi6POIXJgIZe4CvLo1n96zWu+cSrtBGWgrzoRXfZR4xOcPsZJvGSNAmecit1UgAAxL5
9lHvcaRijd+LlKZtxbkhMmheDCT9rh/eQfWiWCItiVTWqyVIW2SB53BA6zdN1kOxo15B6MN8TKSd
Hbo0eQ2LFDtlqt0JaX/YiGtiQ0U3uhcvRwacDFOHVj27OMc0NK8JYn53voTLX7o2hjtMgCyWaBBv
R/LO634MSoR6WP2Tz9ogiIoGLt68hEyxXrfhC1c19m3N18AU1AeZls8eBSLJeIwh0N/HHQ7wMsVj
FDqmDOyxvEMeSpiYhQJv1qunjpkDtol21/f91beadhORPp33Zn3vuOar2epnFBLTkhTqWrBuRYqa
DiBQ0WRPMjMuPImfzXqYHIPM9yK6JObwUY98FFEF+1JHSi8ccdMi4LigN3m0J7Q7RFnt8VZ/ZtOr
O2Y3szn9zCFybhuhmZsyMk4dduqtZWcCrG8hgwI9+nb6ac0LoIrcORzc9ovnE+Bt6fFdOBBTG3tA
LBt0/ZuyTP2NLLVkm2RleGqYQuttdYF9TuiAbnfHatjmAm4Dod4nGdPil9lF8InoOdp0C9SI8I/G
0k+NQBdV4bZnjAsKww9v3TJ99GzwRCLhAMDlQDDZro9zMjolRhHHB0ITuy4VX/fc1Mcyn5OTb+m7
iMxqZzTOva/ImtebbZ4SaGdm2tavauvA8gHzBnG1jYVlYxk68zI7uOATgSt9L/WRwSTGhgvVXEXe
M5KimmXdoerqAzkvsB1BJyGTxNxf1gQw6Y8mbpudpZdPjpSfUTdkWx05cC3itzz16403xeZFs5tA
T0x5jMlFUg36+CpGSaAL5y6jDD0p4kFs461NYh/QaOMGaVZfuA4y3XI9/tw1/pTK90kc47i1yRmy
rQ4QADRHwwGq3hGmsov0b0M/f9MAqEfW6qGoHpd050PeF/DrnegoFy4R0jZ8C6FaGsypCvTBvE/d
9ppHXIxjSzvJTKS3xMzeOcln65l3LchBLEZimyc3AEIseADUulX6Y8ZtB00MbZ3tO4TWO4pjFBOH
JmwqJrm9YYqGU8cLY8DzBv51fNc0jDAlJkS4kqlsQv0GnXyn1bxH1WMpQKwIYgbwPF6ZkFSVnErD
CP1A6tk56WV0EK0Kxmi+DduYBJIo/xJLFR3KFu21ZP1jUq946Ss0qjbA6YYDzDekg+WOcscE9LDL
4nc5J896VLmgPMafeDEuwh+ME0Srn270QjkeVEU3/xzBSLw6cSPJqquXieVkBaMh1IbUVnnr7lLD
9I+RHZ61LkIMj5bMl3qE8Oq28EeAKV12S+VonziWfWNM3W1H43ULW+AUURU+UqN/dyqIsGOvnM0A
OTMm/1L48kftEY+Jzzom2GcwSZppbJeijY9y3IeYFef95+LW3oP7PHuzg1fNTHaGy0WhFvhfINdV
KdkerX/riA5kjMsVkwzKLowevDZ7rdAJwpZ4sbsBzxqL5I0l5meQKvyq8sWIJt4shKsp9Oxu0LsL
o3SyBah+47VpkJvVa2Wb73E1XnA9bOZqQAGJVrzOEnVXaRAskdeSkGfa5qH1+ck046HtM+2qp054
rSHiXpvwDCMdkfh61zgNp3bKM2Kyl/sMERFBVWH3/P2qyETqXLRTjPWed1ofGJT13iuic5t+2Fmx
euqapy63kbwb46EXrYnVCRXwqLJhkfGm/EeiFw21AdGgzGLTRopgGLAFTskZrSQkfSe/G4wJT9my
mfPwAbKTR/7pWUSjg+aLDeVItU1nxUy0En/cV7pzc1CSYBT9z/ukwjgBytw8NB7qCc8J74tlIzkY
idK6clKYDPmEKEyFCXhi2VCahRlAk3ez7sILtK5pKxLkolgN/3zaen/n2l8Spr836/0eWvdrXk+k
ho/QZ38/1zJD89RFSNDXp/zlAUDXeDp+ffB6t2NWgADmCvnD8sHrfWE8bpiNWYA923q33rU+mGR6
iYl+fvr1Sih1d0JouzGK0wdqhdhq5yt+2+RhbKafU9KEp5FgD31O88s0OfZ13aCdlduqd5397/vI
XCoPIVrwbaZrqbapKbtcLLyLmZM5Vxrjzq/XSsIRYcejCYj7bluWXsyPmuMQUE7tHX7ttxW+qbbK
bRIRl8fj2jGZGU0EYHv3hDzgo1LwFpNG2lffz7R7JzlHy47F8ubXhqXVV/I/1M1MUh1xOPTZd1NJ
auXv503Z4B9zRWzQ+kZCr9xzVCRXCI/yDnwgRs3liFI1pqYJR5WfF919xezrgTzS6MFMq6c6jKbz
+rR1g98T0btX1sd1d32u4ZX9zmlGPVhftd6Hni7faVV2m8tpAtMf+de8tPwrADB1Y1nyWxS2/nW9
3ySp4d4F5Bumns73WJ4WyvlUCzO+XZ/BKvCqJ+BGoNPN8IYSxBiR716buhLXuoybwIg9NAuTEtf1
AaNPu5OON3az7q4PRJgPCHyDxZJmC+7Pj3sSxmDFD8nMzG1wLr+fGzcNpo6sE4fcbFKMImRsKdDP
DzXhybvJnsk6FSEMFNE3ITnuVN+AyibwQdhgKehP1JTKTTxN+uZ/dPPfNL0FXfD/7/7f/fho37vs
X9r/f7zonygE5x+sLG04eOgR9f+KQnAEpASStOnmm/AO/olCIFlIt0wUAOQg255t/QWFoP9HDX9T
8AX+GjKEosAhDIyDTuiW6/Bf4/Hv749JGXX/938b/ye3UB3NVNguJXacCQNfA7FwldqAPEbQvyjh
fm/+8/tW/c4vKd2/f5vWjrV9hVyttaGtF8CVls+vVvnr+kqAa+lmEGDfqem2Yf4Q5kA0cx+IiyAh
gRIXl8OxfY7H18qrzFOpRi47FtJOzzC+ArI98V7Y+uCkk5XWfoF2RE0orTEs2+9SaqSfKegCCYY1
l6rc4oVR1oCgjqiY0IvfaknBqi1wz2rWS08AetE18sooCBS48ljRtNVMottwm6fDq1e2pzxv3Vs/
bfGW+alzU49AxK1W28chS8C60gP8TlyYiV4n1+lV+O47jl14zeEU7vBUQrSlpuvotIoyU/tauPRF
CiJsTtIaN7O0Po3eRd4KlpnPYT0I9MueCAxiskUvikzDrLLJTAfFeK9X4UBWuQLnAE7KRnm3TY3O
2XUsCz25JXmHBVddvpppdOxcR54QqgHCi+1dNJZPmQ4vWEpf7rDbFmSQbmJvYhZi5a8RP1QgKJaj
Ld9V1ughOxqynYG+bFM7msN0srwrweRtfBpfuN6IK50JrBn9/eBB6rFT5q7KiS7C8V79qPBhhHkw
x9vn0nU/+8gHkKrr/e2c6BPezfzaxgvugjJWgbyptfwvQ2o8KZfISduuD50oHhSOpqFqlsxwjBcQ
j8pNiwlk47eCmj8xA1Om3XqpdbKajOmYbxGmQy7qOHEcJIb9DXhntgtHVgC5+0p3ogI6pbtkArbo
rgTY5lgwjQY7oQmCV0qDnBr90uWL89ZW1A9rJFuEw2agVqe6DAhjeh9cgy9fx+Y+nKnk1KD/DP17
NQwQsp13TRCfnOtFzSIc6kKbNRdvyIsd0j+M2RnTdLnUopKqvq8Ln3m0x+XaM7hQJK59r6hCknko
z8ICUVz0rPoSDBrD6FUsrKrXshL1UZo1cYDDMO7rXDu5hUUnAihA0yAdU87jNIM/iyj1mjnkXcuh
ymhBhK4b6tuuoPQ6yypiQYQJqXB1zOBmfFdEBMYauXY0XGCu/FfjHXWqj7wtPpjF76BIDEAaxGMK
+03XWf7GzkmWtRu4zgxHxX4vQYRR3EicYDBnclKcUzerz3SYwsDqH2yMGluNGIQpy70H4i6Aaubf
iMQLqAl+YJH5Gk9Ne3QytZQQy3em8em2623IptYLsTvOVo78VtCrHVIeQHt9TEb9tIyvG2+2fX40
G/tjeeuzgl5Q1CRtQ4vURls/lFNYn/sw+elmWPokahY/Sg8VrKqAZLCt5rr9dozx8JJOLK1ns6yf
W9biR03HzLWoi39thAZJjKljMctdmpjML90HrtU+qWoxJINOYVEBNHHjmoeUXs9VZMNhJKmO4pt+
pjQpt6R93kCaI18jnTKyETwHdNJtamXPfSG/p5xdtqb2DACw9h61Sm4siaMWCM+50QJLJV/AdEHA
7DtWUc3I0qHLyfLI210CUolapmONCK7Tcb6kAHP5Lp+w2OxbfMB3UxJyaJgNjEiyCvvpCmeRUO+o
E0dRYOsT2cusUfePRG2RnO7cRsL7EI0+XlrnOHlZetRDqsawOB+rxAMFl5ONBg88cCSZlY51j9SH
bAl6e0GUeUCfHUBTturmh2QYy/uwcbYAxmudzAKkUV/JJrvB/FBsI22eNzpAlpSA3W1s15BbvHDf
edi+DfWjLpyjO8jxABqxDEzb/laT5cUCsp2DtGmtXW1nhGXMYU4anXMFeieNVmwTqB5bE6sYjTWn
uLPa5NFw6epAHNt6snXwBWsf0vYSUHZoLE27S7D30a8wqZ9R+PdpNRDhrEU3eQX2pbcK+GFAVbC3
uUGMYXRLiB64LQKFFGGRlrSt7ZyG++XUmpQcL8SUz0GWfpoFlG/HvmkVzUrDpSIsK+1HMw5vDEjc
S46sL41LFVefdTXeczG4AE7PN8gjsl1s5w8+FOwgqi4+3XFIKj8TEz1YWbQ/yFGGERCOXCr7n6RX
yxvW5s9p3zH3lQTAEpi5793+J1XCiYq+t+sRMF4Sp34rHSPIBKBLzLRyh3mQo5xADsJDvJ+qLywU
DgBQ0LWzmhmOaUG8HwgJjCOgRmXu3NM+de/AQiFzmOLqNraNj3EyH9t5vsBOYIk9zOVlCPd9FFEJ
JinM6G2DNB9rIGvKZ6hN5iso0pdGL1l5pD7nTrqERrjmfl4q2i6kmXkMQbdXm86rOZHHnZU5Ewmq
Ez6i4oeflN0uazTmDqaxCNbPPphnCo/TV6wv+iFsrfewCbe25L1JHv8JrFssK8oLSyZ1UV1CZNCr
Z0YwQfEj2arZCj2PUCG7PyESEGlhAf0YzIHotJY/kyMeectDI6kOxqOeXhMd+IphRpdsbLTLIKlD
1T5pB0Xs4wUgIKgyDzwZ0UfTzGevfwSeAy0CPMxQU34vFoOezvlEPgLayaQa7iShebvaMH40gx/4
tllvR7d+KxryiIe0/EmBZUueTHPomdJtldPEi6n7OHQdmGzQPec5AbnawtKx24G4CLP1tgaljIz6
3M5rumHrMrCxtjonUaXtE1rhZN6SVRDjXs6GK/NIIL1TnOz8Mp7BllD1JMUR4fz0DiwDD3FFzAQR
Uj+iG9Rr4tiRUb6rlPaVflpymDohz8wV3E2f2zUXe9IL4C/2u2YiLjfPmg8jX6Z4Xn8MNTe7IIvH
jOTdz71JGdMqfEr9ZEC6mrGTSyim7StKhUV/tHDLzz24/I4fazNksJM8u96xGgZSs0A2+Pul29Rr
fkjJgGFZlYepd6lIa2RYFLNBiLZD02igu0O3TkspbhQVSKia8JySAp6rcwBNKdxpq/ghyJK9oMtm
LDrqY/KJe3TTKHNmflWMJzEncj/mEAS8KZwvo2itvedQb3E0k9NIM4O5IfdoVFxZ60gEaZphoudz
/RGLd0mgNIST0gT/ATyytylgOpP+oHUwUgm66fdwJNsDuqjHEv/DxQE+hPuaCYPtyluOAeYg+alR
ehY0UcjhWQ6foss+Vap/dK14CuMp39b2xJRZym9NrEjHk55z06Y4v2eu74HjzJRwkvTolsV024bW
s6/GelfRFQWWuXHC4ZNGSqD1wBkY1AlTydm0M7IH3xwDN6nOgFG/m33k3PsiQW9g9Qe31p6Lwqsf
HErRIVK1BiLI0rjeE7p+21RJRaGPC7mKagpNHumZyorkpaNW7aZUlptOQCxqEu2co66NQXvdE9M2
HhyBXgpxcUHJjzl9pLThWZscVv/tXZbH0dGw7Oqok2oClnVr6iExI3CxGBD75C6tiAJWFW0PocXG
DTU9hPs1gOG4WsqRMTMby42tbVrSczdgYV/0NBpIWm9+6H7WnLvUas7rLWmO95ajGydTQ4xUCaQt
kxhnZgvAFqJq/KKR6HkYs/liO5IkecGJ7bD+n9MZGBGXzU3q5eUh1QctYJJ+NxWZdRLeMm0XRPyw
cqyPZhVjtovCW0QoE9ri2tmPTkonYQ6PXCguLayHcx7OybEL1cOcDuFxykKxGXVxM4ke5vfUqBsy
7B/zgWA/Cp3ZKURS+1p41MAMezsZcx9k+DYCMxXBbDSbgZiBs6ynFDyrd1swkEijunSV0q/A57aW
MccXablf+4Tql06azTGbquemU965qJsnx6egpZfiaBaPne4p2K8qCRpVNHtKfuDOALAeEtMlikcP
BR5AlQIOJwaCjBSySu1wXw6EpeS68aU3CaFs7U07FOMdrJiKzKRLFI7EdnlMTqHDMk9YNmqRnK+b
v93nZfn3BBhPEJJqcEPABZdFkllg92kLRX69V0f6XFSMZ3VdTjfuFI43Oj0LlAJ/7g8FYH7XXNYP
JvaqoSC6uyyjn6muWK6pxRaybqoimhcuikm9y3pPemorbmmDTtAWnbzvF8vNBbf5a79v3qPaUoG7
wDuNjPQMVkj5BPIvJmkMTOj6wLpJIFBpQyQhnUzxcGYgd44Ozk4xFYSbrzLNX2LM9eZAVHkgje7L
antePda/N+NiVFp3Z017aGyYG7IL9a2MKAqtwsz1PdaNzsDOAoRa0oKt/70Z2gZqEoG0v9zV67uF
q8dtvbnanNdbvp0cK1OfD6vET19Musy18FevN1s/UqfIuBS/mQV/QQystvdmQSXOoBJXGz8LD4JU
+g6t7ET9IFu4nb4Ml2A2TbFEHQyd/jmOm7LUWW80i3+pCvHJiiXZIl6sO+tGW74OrfQGaz8pZcwY
8TTss4XP6i8/1XprKixlBIlGLsMU3axRD9ZiE1hv/fJu25N4k4zgwaoTXdWnVS1VdZw9VGKhrx+5
LuB/BIN0k61+yHXfxIlww/xE4bJFRrL47PrFZ7fesluwug6Ib7k48eh5tkiG2eQrpNok52x5aqjv
+h5bBaXFPw6+9VaCJ3DJoiiRkKQ5TrnlaIuY6xjB+sX5kZYDEWlFuji/kuUb98uhJn1nqo9jkeMg
N3BNLdkH62b1CNeLbWjswptRj8rDL9uwAkeET4U1cPnySxO8ph6sCt5VB7zulnZNAqElPx1P7/eA
Ix/AGWKXSxcDZLqa6H7dXPbnmCinzEcL9Bfd6N9Uq+suBU3SstrSLy+yYBm+8hR0JS8s4kg7Xpwi
GkuGIA6LtzjGs75pl2+wfqH1u0yPsjKymwbzAWLJXzEOi91pDT8B8lGSj+jeNI3qfiVItImft0fP
ThlKzEfHHqFMyQWUni5GjHzZZJwotLBTSJWLsHbdcE7/cYsOPAP+7/31YX2900eCAuGDNfKfryPc
EcXCut9Ls2jf/vZuqiOXvtN/TPXEd2vsxVC53iS4ImcUl8xNljvTYcm6If4GDdefzxy6xXG2bNZb
6xNpVqVbqje48nQOCTOVQe24xXHd0xcN6nrLt9q3RvYiWPfajFJboEeQFkYF5r/WymSXVqhGLKaz
v15BHw5LyL/uYig5+C6jyuixSN38fnsLkeQuWxJw17/t+mf1PQI81t11s9Lpf+/+7SkxMs3jsPA/
V1MpZSayOCpkeoEWtfhsKXiyzLZBsccMnpPRkFqwZrCsdkXhSI7MX87F2bxNROoCqLtWaJlOqJ5I
SVn5J6sRyVtvUsZtdqrhmtBXD9r6a65Oo7/cVMuYhx7vKJJ4IFV9MQJzCWcL99DGGZRuVwsgClwv
qDX9y29P7PrfX3eTRfK+3lo3cd18VaO0gt++2L9TasNxhvsttcNvI+Z6q2T8nAZzwY0YLShWHa3P
nx5ap2vp5VODouM0s8KDmbKaGDmB4gVixFAzabSlqWn32xWaXJjoTNJlGF53pwit3y+mcr9g+4zh
NNithEzNxuKqz9i03BwN7c4kUvlvB+Gy60ayuVmPSYf6294YbYSnfx7f680+oRSajbTu193airND
bhiE5vz5vPXI1nvjznA0a/+Xg399zu/PaIyayMWiRvO1fG4SL4lA5cQMNlk09ut/cH1J59Yu5kyU
YRtPH9UuXQk0NCwJ0FlOcuSmuM3/dXd9wMoqsf2f3UixTUv/d40UoELVv/Ckf73gjyaKp/+DjoWv
6yZ6DeoIlvGnidJbPJQs422fS6sJGPq3idI2/gHBCXCtZQiXfxwe+qeJ0vvH0v8w6KyYriEM7z9y
Udq80V9bKrbw8WGaDj5OPJkm/Zp/bamEoxYNcek4J64iO+HZ833oTyyQHLLCisj5sOTMIvTDGxC2
+kt0vW9nu6Hz3hrfK/f0aACAjhHRCPZwWoLB6pbHfStV+8wbrnlVAJ4aSX6thFDH0muQ5rQPtUF8
dj2gDjBGlNgqBDlqFeD+kbicVHpX9UBosamwcNe/ZpkeB4Kgww1qsurAYio+FlQotqozb4xOmsFf
fr0rlJGoKv9XiTAWOEFP38j8b/4kJixvh7+KSSCr8TfAti+9NjQQeJ6UJtBxmAnroVy7y+tkPlSa
dnBL09yQlRIGk7Lu9Cg+mir7phkuOak1k7mZb9rXfraV0FBVGl38RfDfoYUys8rde4OWb2iivs3C
rU///v9u8PP97Qf1LMtZrLm07ITn2kv77a89spD8+tqVSXMKo5AqCxw8apEPJNuiFOv96jArg4XI
lxIMDV6eBrisgJmFJvwLuRHjwWgjFoIR2LlxpGUrKjNwx/koCY50J2YHKRUIEx0zsrOPoeZSZZmA
o5aWUhXRhOocYmtyhMoEzR0MUz0kBh6mUmt/FA7pyXXYn5s8yYO6ms7kxC321tsMdzodW+/NHAjx
rHugcYlx0hXTvMHFFUHak+tdKfmjtqul3ENWeFGXfAjVURtMbHyhv4M15241XAk2wdaWP+2yJF7K
Zx9trJpN7A7fZ4xCqBK3Ba9jkXuPSg1BdgS22nDRu7j9pxnH0XbBj3lpOJ+iHCV4bBZH3B1fmpHq
g0ELbVNl8Ba1VxpxQGmJheplhoZA9M49+rWjMMUCuUEcB4Z1Wazpl2bkaGGFRxlQF6fZdp9L0Mbb
dipAhfMmWhU1WxSLD3ZRfo+IVN6YIzL7tASwNxvv2fw8oZdmJWy/e/HJgCK5CZse0YN3tvWa0I1W
YhAounNWEFmep1+VcgN/CTepWph/nU0ROimQLNvK2usxM15HmQdRlu8qm72t65Drp1Szk0P7Vjst
v+WY1NsG8UCA4gCAIuXVNj4XvlIAINGcAs8mwD73rHszlAh+zZ0VGmTsNhLY3pNHUOExbwGyg5Ir
lEGdaJhuCtF/hPSknFgRsajsfZyU75oLILfoyWMO9aFE4KcegEtC367nr8Xw0g50pvKmfCUs81vb
dx8ib4LUlm/Coxw/9OUnEs8HM24peCXJfZv1On/H4Qt4+K+K6Bs7JAZSzGghmTREntw5KLJqFveb
SbffRJKQjGPeNrpqt1VqHpI5JEOjpRFSG2jJapwWTMmzbVV5S8rGfNLjZk8+NX3b4X6G/hyb/SWu
EP9q6dYjnb3L2u/CfLAo/xMs9tIRJMxEc3rXlvxIiVbFSgMFBrLykB9VNKQmzNGsmRqaPAL2vUC2
EcuTg5sabTadT93+4mXieWF90Tu5pDX4lXhKMbykEYx8qMgSfvyQVI+p271XZvc1zgccHbC0OJMo
dctvvXe04LZsKuJTN6V37AzyarBIGKjL053wQwZW93mRzGxE/tF53s+Q/0ubzzf4Mt61DjGh2TOg
i46G1eRfk8F5o+t1Y6TxParic9ZQdmybl4kSADCTq3Cc76HDFyjtd3se24PAixiW4aOX1repT5KQ
HuFc1ZzH3G4DKoWsw00fUGuIrFIVw6GIjB8lZ97GIxKH2Vb+QrF5T+gCay4XWoSjg7o3FfJ4a8Jt
1IGE6kT1KHpizbKM9+hRrg/uTP0jt+4rEg4qMDW888MsvGsyZQ+pO9/5lnZEEreDe8z6iXlzQAQd
wzVGqbG7m4ly3LgRNGZ4wKculOSyx4Daww/TKS5aGT+xEGy37jy91Llr4gEjGCoc9euvz83QEoZu
tWfJDwcuJV5d7Jbzm2CrBZobn9siOYXI+KyUrvrcbpQdsSqu0HcN04+8AEsPfJI/klWjcryGtfGw
PJD64i0baSFM/ofZh48RcQHd2FqbhEhLAOzfvMm6RN45zMgU96M9/oc3dZrRS6C1Jp6xDg9VrqYg
oU1N05PQNZjFG712D+j+uo1w6Z8mMbYr6cbP4egYAEzlCcWIvY170LOdEe0Ne7xnSX4qe+OL5QR2
2pIVJMSdK6ovkd8SJ+u8wRdOCfmym537rguWVE0yXVQCSRLoeVDKCDhdTCmbqIRNLQkFYEH23LXo
Ch3QKjAVyIP3PZK7uLxtYSKHXL9erSQ+5rmxQELMcW/Z1n1et68Uhq+uGMQ2KsWr0WE8y7rPOFmw
+/QH8XwgHIVFQzbhpg0TEi+KoV0fmv3msbb9S+njTsBoQjaR9c2kJA5NgDY3abKxrzCL2NqIzQHH
yIyG1M0UZU01/KQe8OAmPpWP4sPVJ/1manF8ELhMYxgvdJRMC39pqPfm7NxH0MsDAC6nKpfPk0aw
UYSIAq1q0M0kozqZ8b1oWtqi0MDpqnobYTlfswnMH+rX91oLv7SxvLVCSTXYwlE1RfrBslHKhvpt
IeCxmKZDE6CdIfzP5cZnJX6Lnvkwzt5T6kw7zRNvBZZEHLp+vPuW1sn7XKhAuo717jARSft432om
2gsbgCkkrTLIWnFne/RAleRQrHv3impxPOpW5KJSZGQZsyMsypaWJGhRDFig2UkF8Gqrv49NnWzV
wq9RaCf6ue+iT0W8cjMN+NmkT5uRA14jcmgraHpIvYJe6ee70a1+JDr6+dzAPzjDDC3m9BAZ/omU
Bn6e3grRED/3URLRfjsJpOuoW8RVt7GQ+fb4qRICYBtzPiB/ewFKVB5sDXKwYTb4KcTz6HIFjbwb
sydZBA9EXN8gw7A2IRIUj3ErVP177rrq4HBI3O6dPCUwS35RIE4YiwsyBs3L2NtPML13os/6r8uf
jshiZBP8HqPjvCH9+1QaJ3ER62+jWMiwJSpJW3yJjOIJDHLMgW4EXWW8oUGt94J+bm/nn0M5YMdi
tk1BmswFvzn7uXalvfvN5oK4VUT1jTQUXUxv2yFvq03TVK9epHajld/FbnOSs/uoUctPa7xLSfbM
9PNGk9Mz9GQizWxwHqHyT4ZPvzFSJHQ7L+u34/JI7wdeaU7vZflYy7WxUflPXur+6FLikOdJvNYi
eRj4hq6Ncyazia66Q9V6T/gY/3F7JCxyK0IEM33rEdbh+/lVDh/4RGi2Z7I7AIda2DGBi5wIFQFo
1mIWp35y0f6RdGItgAGGemM2A6yEL+SFf4WcKm/kaBwnzcZ4kM8mLH2MMOWYkFXXJogM6GkSh5Ee
NUqxKGVwUrt2iw2f4NG66M/kgF1zYZKmWKUJqfIm3UfTujHaOAnIZKEBNNSXzIYV3nvDPjVZwWS2
9d3rU+OMspuMaQQGKileTNxpm0lLcrrV3nOawU0vaRvJJdY5zPQnQyIxTcogdIiQJNj74hvjiXmJ
POKu/ZFEbRiUCveIl/4/7s5jOW4mTddXhAiYhNuWN/ROEjcIipLgvcfVnyezurs4mn8mYrZnQQRs
ElUFk/m9ji8+heFxM5tYG4P0jSvuwwK1U3NHVof+VBQTL8IwfqxzrFhTn0Qo4pkBM/K+BcBK8Dc+
TmGLrCBr1y2ALTg+TsKTiYenXiGGy0YpkgBpEjYa2oFqchGKDWEu+a2b189R5MLJIFtvM0TRuc9M
Cis2t4dW56jhYCStsyDKDti244dlzTFE8ZYsAQhqBMbJiS6dIa6Las6YnXPjjPFebRw1aC9aUSBl
ux5gPWTNMtEzwift2oSam/Vl2LmD9gC1tjohtPZxhtZ5t1v7KFyco9bLOOQBgRkWFLhGaWZI5Ly8
YNREeUqohtRiNZkPRQLjoJZFyEmZXqrZVA8YXwTVOvS8H5MsZhWRjKtFart1E1M7VqZxzBsU1paL
VX88FeLoNoj7GMCFJ14fz64IycqZgxdhgyiq5mUzak79i4sbjWobPV9xQqtB0mTAgynU0jo/zA4M
DCPX+b3q8SZuQ/c4uOO2JiJyVSVGcfQbXT8HPlXPDDLtHawBRkyWXe0trT14sVjOXDLRfaMZ0f3k
RcZOmxEY13VbbLOKNIiQfNK7KAhJYxxNIsNCHxZOsDwTA6StJ6p+T24YklWT9NGOHgy9uaweiNab
UaZJ231DE/ajbRoxzoapsQkFCvSZcvKacCOLIjsWSOWs3ZaBV9NvHxH4pol+n0a4cw3lO/2R8ihw
OL6Jo+aty7WJXiJUsgzKg5HXtzqhVA9aTufBy/HARoW/0wyAwNTg/7f2FN6Mg/2D+sLnglLjCOJ6
4PUQ4Oqwy1qC2+PcBkXWKvEUGcmJtNl+Zdt4eTstz4ei4lXR5RW9wMjO3hdeSLDlPFJehuZcy+es
8AZrW4fNYy5EczZh0GyBI56FYU6348JgSs/ndtf1hXF2KHVE2EHfG1PMWL2A5FUF4tgOQfLY4eW2
Crll6GoUP4fuZkk1/1QKXmCtlhfnwqAnhm1/+xpCkl5F5EVvDBfNPGzV7Lvrho8oxSFqpMm0K+Mh
fBmX4o9V8/we22qNX2R3JN3UOs3D+KNO82nvju4CfIlU2zO7gsF4GB4cc6CP6Xrn0dHc84CxsZ08
zR0qRIbc36nCMNyr/PleOMNDmib+Pu3Dn3bZweguxU/YH9E5DYZ0OzktMbldnNwpTFmzRrGCbE6C
JLmt81LPL5rkK6RwITd2BmDg+95LqLXFURtgbZUmhuZ16zxMBIeRqlMtsOcSeqxF4pk3lZwMusCx
nVyWyDfSLdQu8zV2nYe0wlA97qfbFhID7PrgbkyM7OBZXXsOpxHhfIZ9k79BiOE+eJui6JOnxrD8
mzhzDhF8BDgr89M8E12fNLZxGivxPXYglOp5OgAtW94xmsIOXUdobguft6pefw/ojWx4iVnH1k78
YzaUW5E31V1Vw1IXeSiOTjatEeM8hDBsDhr20gyRsu6QtaazGl8MhN700Z1bpyTowDTddgVDrNxP
Q3iKiRLaRXnwqxvS6skgoiUpBnc/45JAopTNF2YsP4ZmSg8xeeWTXkIrTM/WoJdnmyu3aZ2dpluv
JI+dUEiDn48TNNeo+BYsRvrkFj2Km6Y9jzA+aj2HvuVyQaBw0ejOheeQqozMAEqnFXaI4509US/x
nOkxnvGoQJ7eUmJO7YMOgW5l2GAcXWuSGqdF2plQ8m4AWu6biliVvv+dZF1030847OfW2+DTk5mW
Zl+Nc/PYcOVGdQj4GZabpV+sowELtBoiBLvzQudImjUvTfxuwfchWSWEaZGemrwIH5O5QnqcD1tq
cQUDkHwdLeTSFNq58uAaSu40cvu3Rc/8nY8P2T5GsUm1lNJL504UFPCfn7uzQJt7lm6jzaONQj2m
S0OMmSemvQP5BN6bVe2jqSDvSZvv6U8nO5LGvGOg7Ze09+91Uot4V2faNnTnuyBdzFOTQVPRc9Pf
x53v3NnOyFOmKeY95KWTgNEMKjh+74Bkb5tvdaPFL/3Ub1KqHA8B5ByAgw+iRGzy6ixUOGEmtoUw
tth9ypgyunZN2dDJHnHisVpzO9mgvO3k/QrzfN4DftTnCVNy1152ZtXZG2qluyr0KK054hURYXcY
7IHhERW4CaHgodJ7qdAvbpr0FcPeW3fAFSHsxuA0kx7RVee8BCBcMiLCy1Z/pGa5wudJwHueR+zF
iazxT5hE+ODDTOL4pqp5JWu15jI0krNTc8MQOODtGGmncEgO4zyQfeBXknxALUlrJjLlM43ooNlC
pJxrlXbKovpPoRlYheiaeUqoF6/wFMSJL4XsBmG0tE6X2biaLCoKdXbK66NXjHpwb2aZtVk8MBqH
fgn1xWQ3Sts+4UvpeZ7k28x251PUik3kEjPACMNbq1VqMrf+2wTetcNEfoSWI83+gKSHf82mZR0f
dam2zG39NMuJmjPJwmMc2I3/Wu7mLN7oCQRmmLvFSWCCcFJzBeNweviI5eFUhBbjnWKtNuCP4a3L
SUYPy45LLR3vzMTxN3rZwLiX6wLVdbludnj347yXvvOYx7439d0vx6oG1OR6wF+Lui5hXvL0TOA/
xqDXQ2qX/mwIWeDvBg3iGEFW5cldZg3Sgqi+hfnmevSXndRKT3MGeLd1tv77E6jNf52f7xkVQ+Co
WasNkUxfRb+NAl/+13864p/WXRs1Ju7cuMNXXvYWeRAiHUWiTCiJTLbUHNiELbjnVm1WoJY5ShPe
pHkipheVJIHdDOqYuNhunCiegu2pZU+unFA5IoTPym01zwzenDwfNtBveYvO2nNWeC+Oj5belFcA
99WnT8lna5czygcu8fIErMEG5WkXNBCmPDN79vGazIOp3muQaOdz1jYUBQAWKAFU0AOE/j4Vy7EZ
xl9RXo47aLL4kNz2ZnUqcldCteR9RLONItHF/JmriOQ3+un28CpSAuiatHrGAeVPBJnet+tNiBgL
7uuHU6YEaw/pHZXYP02/aYf4oZ56nL96/FIqbFcZdn/HyBeLCBuyZG79dFoNp2tN71Z6o330wP/O
4obrZKkOWj19pjnU2KVC5owjB1zzEPZw0823Vqn9CRw6wL7xXIziNUnHlwiHhW1veg8KQSgCop6y
bPyEnk1+EyMjx6y+NeI3ogscErzhnvRiyFTHQacCpDcjoZBR91sU6MSt6exG6TnXwr1phO+m/MwQ
SqrWWpsYcrh2EtBBjPhv46aj/5f0xI72JJmEYfGs4SU0TvjKICRI0YwVtrg37f4tphgWUUzP6jd8
Bp4A8IGqhdh3sfarxeZw47fxvVlPz56xvKblMB0MAeO18cubrmkPlQZVhb5bmgbpCe1DeMj9+akK
neFuCP64EAph56YxXFkGyNJKonWs2zq0MvQQRL7wUBMrF3ZHQ4zYasTdB4Xt62R5MBrGZeedGzpb
6yr1/I1PHcKviSST+ZxrkdD9D7X6qatf53RGfMzQFCANev77rI27egqO2GZA+SQwYPBvuwIKE+Yg
dM/vdC95EYav42HlPyN8TeZbDFpI9Bluaw+OeTwTffI+jK2gvKl9jn59kw5Gui9D8VYRX2Ym3ybY
wBRhe2uPmvwMIyzf+uOY0HuNnzzTDHBsqn6WVs4pt/524EGytxLLXaPsiXdjjViTq0fGb9cGzfjz
JgBMkpDXuq8AIXILbyJR2aTjEMqWep60aqIjH8qBjINv9qbOfzUaTgOLOZTr9mBJ9mOkwQzNU+yQ
loQvsBoL6k8zY0FG6idv8Nfzk6/F+rpavF9un90LV3RrcwpIDKjJdC2DR1LbiP4qcBGhpPjiWRDX
XTt4jUt3X+jtG4OyI2MJhEkDv53Q0fiEAj0p8thNRXTrKmiWM0bZv8t4h5rjucz8Px5U5e1QVic/
zWLYxFhkB7753iJYW4l22pDTlKwFFVX0KQUpOU69SnQ8K1zq9+a3MkMhU+YuhaAMgrrdOv1Kn+pq
xSMlPaRVlmMctZoERiQoos+jy/fmh+l3bM6OPWprCkVSBJ2gXdVsNKfvGS+5nSnvtcrJGbScKtu4
k39Bguw7o+tKgdPaph3vV81uXrjgedI4BG/4DXqLtPcg/VCyqzOqDM3Cy7HE0E8gqV4T3hat48RZ
lxF5RHlWbtDq9KA3zrRuzPAuByrgbebCW9dDgowIBPML+MuwhbOQN3c2FhSKf7SUe85tmUa7xcPN
TJ+aaVMSSAh8iyjKS783lEe2Vt7Ya6upn4PMLdaNyO7TdqHcpH3PJ5xSlpH7SlrVB867WfoB58sX
aSQD+BciCEYroFqEVIr5vbX9z4Z6CL+G8e7tw2YyIdYHRLBNvztwyCZNn2K/3Lpj4a0DZP0SkAbt
qldomLu952T7ZqyJf5Vp9yiWB2nTQqqNtGEy0mVauXaO98eYHC0PUnmR56jvO/nxOzeGkE5PvbFs
KnnQDuuAEbNgPDhZDv8QYm1r6w+dpmGC4tSfZh21+8ScQ4RXxxYgrclyLkFTgPmJP4PHaLi2ibnQ
7idZsO/kHVn0xyIrw42J1nktPdAjX/s0o+QmzcrPRtbTMZ1NQD+a8nzr+eHaHvwAbqEW713n4E9d
dQzM+bPmDmooO2uG8TbElG66Of4RoMrW5oqUJwt3q+YOT4ONpVH6JkBv0Smd6s6flJLBrqqADqjI
rDsiMiN7KQ6MnJo1Trg6FqFeOctIZxR+1GAxkrCJJgQ1TtJPKzOzrZ3hE+Eklbv2w/FxIfos5Rla
afarmxpnIuwqIsvMey0fJlig4qNre9Q8fdasu5Zzykq+dA1ZT1A490maS5Jq66+8qdtwt/PtOx56
Achj6BP4KcQLwBqBZTjb8KCauSACTF8wlHvyuC1XedXhNzUQ8EcaFA5VeBaR0JppvxviH6gbgOz0
tjbxEg25B6b6Lc3uM+zONvMymqsmXFvYt9z2PVx4UlG3aX8HEb7eVj3JelaPiJpEYmJBmnW90Dkw
s/CgAP//f0Padeni/b+pkoePX/9Vk2ypQ/7tSY7xuG5ZjusYPM4d3f/iSW5C0/m3CNmUJuSW4wsB
MxOkCNbNv/kzNpts7MlRE4Ne2YbzfxIl2+K/5rHbRLa5LiQd07cQ5Jloov8r4SLqxDQUTWXdRpiJ
JdJVDPkEuWk+uFGIfRiRi9TMEt6dFQYj/cL7K43sm6Ye3dViNq9BiepzkC5mDnZmhfQ1E9zA0ues
k45n4KtSdUPcn2ZMH0Y0oMkd223f45Q2Ylu16G15pOR7yHqj2JWT+4oJyAz+DivaN4oHos7tveER
244X2zCTlyvd2Rbp01YoyzZ9ObUWHm4NZm6M7WpkcYKXpfR5k45vhvR+00dc4BJzOOqdpp+o35U7
o5/aN3rEL7bVvzWZXn6zfLC5YrrzvaA9+v2IV9rAOx2omYeCqO8j15RxW/jS2aHx6Wp+uA0Ah9fx
6BrnABu7TIe2o3kAStLhzjd779w7NeP0JHvUeP520g+PKOdvYDq7BKM8H8O8UjrnlVjoxVjpQRqJ
NiMZudTvxhNGT4wcpaXfpC+P6fjDlo58XBItlP4RCBS7Pj8c6LjII5ywwxDDQRJreuCW8Cn9jSM9
/0C/+d8TtIdGOgIG6QMFyGrflXm7teD4xXsjp9xZYiUYYCnY98aJl2oPbsrbOoyhNlhFsPPFLweR
CqZXwTqLLOc8Sq/CuFw7xnmZcTAcgdLI47wXNd6GtXQ5FP74x21HCtf4H2pyyE+oJDqmEUB5cjfo
k6DaK99E6aC4BIIULSwnbOmu6LopIz4clqLRFFiU9siV9Y687G5XtOnWBPw4Uc1L9rEL4mx1erRJ
FqvfDJrxUDVjemvN2Lp4mMU42Uy6o5tavNcpAgz44z+ECcGHWTo0G/ndlHhsvSAUrjKDcQTRT7uM
oi5a67nfw8ZCxugy3n+g6HAOqEfeuM+emYKOtyWa3f6PjSfVbW2UPwsEHrgyFcPOTHxnlXkRKodK
/xYKnvChN1JkSYPzQkftSGEKiDwUq2EYrDsLO8yRaunZQmlQ0lv4llbejnEhoUt2eoYqu8pc3zon
MKZ5a4plQ69/pmwQvvrOSDpAbXHZdnq1CXIdbufU7qPWJBDcmIbbhl8Rozl/H8Vmsx5Ibt04tZUB
iGZHZ7T1VdA23gNnffCo0K7CMbO3cJuwa0uLbziStjdeKWNirRcri/ofdV88Z2HxitB42OCSYx/8
eGo3y3SeiDU+N4ZWHeeoQVwSB8DTxri8OXEMYTxk6MaL79YY23GT6Zh/VgbPEFIjD4amHQGx9Lsm
RlAaQFzbeXH+zZSKsNz0yk2FgJsg+8Teg/RYd17u3UQCcpN8XBUopa0GL0Q0bzre0J3u9b/rvipv
XD24WeAO7xBR2pBpg+jcYhG1ns0I4FbryttY8/Q9doU/CLwO0I3EE+L0ll5Hm9anwEPC48wO7oXa
lEEsTNuDA1Z8jCuR3VoZ3Y6+GMgybUhPtDtt2Npta26ioey3tUMiXtAU7lYbpgFzRdvYN3RlNkk+
4v4RBG9dRxJxz5i9rKELQAoW6zR3vFOpg26F7fLA5+xmi2/ClBSowcTeLclvIvSrl0mWJLeFHRxb
V3C78ZNrDoxDY+y6e9+afgP12M9pGItNnqBTxSX23BcT1OyO8obuMCyrxN4LCWCuIBUnImjWmuFr
G+XHf3Xq75Wj8XVZzV0s/1UwwGX7NTNAbb8uXvZUK8GlRugq0tb4y6zaNKHJ3bUTbBEZQ6B2UevV
4rXFHjrvyUrNV+/jasoOsQvWgvJ5v8wqRE0tqznl164m12NSVyXnSDjubz/56zHX3dXRaoOb4f0V
9DI2V3nKq5X/fAYXZ3m1w+XfqVa+zF4OU//lMmv52JzbKSIQGQPxd9NqWbXxj5/10sRfn1MdMzXk
Jk9u06yv7V73g7ryPNthsfvyKdRhX0zzr//6+p38vfvfn04d8+VMr//xcuSX5lWj6N2hFV7PsELl
ywATi74GIPure79w6hZJgfzxvpyEav96ohX81yqzmz2PwB+hPUg4nQMue00CBnswSF5GunHwXqQA
aQb2bVIWBjxQUpoZGvUULarHa/BBUmUtHHQVDnENOVDBDR28+70TaKe/1qtFlSyidrtuvbRyiVL4
0iJmBSDrkudfo3XEFimRcpB48AgJUbNaDVHtsjzHVAEjLFU3X1YWQToc0/LbZRe1QR0XRLOxm/Tx
Pkhjn+eA5iDHyf3S2JKcwqOf8XTm+edali4RhUCGk3ONZPRbvYW9B7S0jZmf0nK5i/1g2l9v0Qrp
BDGE5p3ZmSbfb3lufCirWcpvRh+4OHqMldt2+O22v3mSC1wV5/cM3zmGoy4GDouczFLfoSYO1g//
uHjdTx3Gr1GRmY1xi+v2h2mqzoS3ukdRFSvsS34Wkd/smkYGnvkLelJhjQBDznMZ8JqPMYHkjBnq
ITClKioVGGqxnrq1cLriMI97iy7OycvQIem+5px8N2nXwdT3KPXC8aQmrZzzyjSELpzLrLky5Ivp
B3bOhpMu59Ri1ZGlMHjlUZuc6KwmY5n6a/LFQCMJ5gX+bbzi3GbQyum6eRul3lMTdwHwGgP3oAz6
lbRPTfpY+1MZ9ggTuSoJDAusGJ9H56EZ2/g8W/iVzhp2tlNFwHQWMCScSM1lpHsUwnexatFgD/VU
YkHj6Dp2VoKJrGlYJ9dtrZMmacX5mOgbpZ1LGhMy6UjAgjPUP4zKuW3okfA643tLpqfcgF0aVVFm
bq1UpkzXXQBD2QmOurW14WufSFM2TlhluAKUCkkAXT8lQJM6QDU3wj1vkIgzGOcJP2E8DJNKxzeA
ccspD3uTNxYQjZrzqf7sGRPcDpU1EMPCb8CVXXeHsKf0TwdgXqvv35U/wth5xrHOnpQuTpcaM1cF
aASZddDrdtwn8hxmlR7nYpC9GuWsWs6Wgq4B3TylhlN5uTaa3PyAjnFZx7FF+UDSKVSUwHUSEpuM
3XIu7katMAg4+U9esT0jD1zrGPseEsT9Ql571wtQzf21bu56yDsT9BtPPg19FwamFu5aeoFS6ApW
Y8qP9GXZcWEJMT6LV0Us82uUovTycf6jIVUf2a/wTcuXETtfKZtRH09dcPkyc2tefge5xQuOIgKf
UJJR9YHV3HWi1mFfaG5Hz/qu1H8qk5bxo9QBEsgLQwpJoFo5NRVgewd+r+46dQmpuetEfQdqkXcl
3dVEHGwp/FTqz7DmIa4m18WZuEvoBRlCfopT8YituSelZ5dZC+X8avAoKF/Fn4lUhKqJ0oJeF1H1
73IrDPZKEKqEn9fJrEUtD7gRbZ3p1Xsui5M3WhMZUKP5u9Nn2KFWgPhVTiL0FduJKjL2pXVwEKLY
hy1uF3EqtkpDqb6/qyxXrbsuUpc6tWZjSIMSZ9/bDgp4aqQ4lJqbeXTJnOwdk4pNUm0SitaQNm2j
3c+889QHEtzSdknGA/kPcHFaBoHQs/DVMzX4aJnRTCdTE7tE4Hqhm/de4ArsVVznFM8CJHzGNCGN
9Ow8WclNGCcv49hhXdxW2dZosENWJ9un8PHItuWB7pkOgjZIRZe7gOhaWIG4QCxttxmB0889ORJN
OGsHdXVg2ZLupih7Ud49l19aWvlcLwa3tpKTwPy5oJYaYNmFV3dzFtnHZIDJ+k1hn105IQlqp9Vd
Cs8WnWOn3mpwWE8UzApYRMBntXeI9WgH1P/WV762C5ss3NSZBal4iJqcSp19g7xv2i/RmJw7UfR7
t60e61Rr1mJxNe7zTIOwgz8y0Hm/geokTdipmg9uWWzbhfC/SI8PRtUerQSaQl9gW6SQVgW+ikAq
DtWyEcDD8KnDb3yIf1IjPayF4ZE179Hn1f+TL+KawCJZr71ZyHELc7jLctIP4UQ/eAkQLWVP6KB7
i2Hv+tK6kMhtlgbeBQTG5YLYCf0mL9xN6CKIyCmGG3iA4ydTbvIWv/dGvt0hXxMQb0jPEYxiK0PX
ScOW69TWJYkok7fdS9TzrFmW8DWA871LyB0/t+LnIrT5ZLYhBc8E+izNUcMfT3E9wDvAYT3MC9Ii
sg7MLF3a7QWT9pIW7xXzhmTi+4a6wFZfgBG1P1FLozixfzfacN56Y7cNwtHcDR6kU6idFzhSYZKF
pgFrI70VLfei1wxU4fVn7AjiQ/NFDKxkwUqmGshQNgc+xNEd7hFeJNskgvaB52y1LRrMYy87cPce
U+fDHZp+1yU4NQ16sBm62JPWSrxf5GeLKpjaOrESlGjlQ1dOBhkdN1Bk2eBWiZ/Y8q2cm7dQ6xYG
24sBfgIs4TrpWxc5KINJuUS9Gc+3SYfHskUJ2eswmlPfTj7L5y5EACABrfTXKtJX5RarOe+akKxW
qqxhrZ2BH/Vor3a5BgOrRTVRu1FRJlz3uqwawBQ/2mNrc76uv+ynDtFNB96T4/z5si5PxmOMDzfs
w89Ux0y7zLJ6M5ZduBEzYTTQk56LPF1ufUn+IfdjOSTjU9L42tYyC6rNriyhafPOCuCcIC1Z2bP/
Mxzzt6WCQbtko7fpoQABHQ1oHpbaAY2uvoV9sc89uCmAalvI5LAUitBc1dYQbEBH4LxmzWcwYbw1
Vv57mQceRp9QPoKhdtei7WF2C2qSmp5Op3FYtCf8nj6NZD95lnhvLU9fYY0U3LtR2NwGhmbgRx/P
H24T3xD14rya1L4OlJj6nQGn5T3Vzmo79GWMV4wxO2GSETzXRv/qTMv0IaIW1CkP3DvsD9q7ou0L
VXL5wMTsqTAD/SYE/iAHI7aP3TJiyEY95gPuvzH16UcLKrfrF3R1SegWr4i/7lSrfGtc6rEtbv0Y
LyqbujBCCv5d52k/IpzNn8eqMU8ohFKY56BcOrmODyV81Hjylx+1gXNSUdj9oW795W2soqP6EHM3
amuYoNZN1dbGA6Mfbgj66w+egzt3OwOlgTYEj+4SG+d+irB9lWe7UFNYfCf9nmsNzs4TmUBG1kff
bYRs6qz6OQKKTxwTBBBHOZs0gcvpihDuUdzF1sMQzsYN8UDhpcmZIJ5hss23ucDhB9oCfhBtN/7I
sQNSTUall2A9YVmn1nYxjB+md7Vez6CJ52Ew3Ztzbt0uTkckgfxmjKi88zK9fqUyWB7bCfzEIEfl
wx4vPzBsHkHmQesch1HvX+J0eVINjhXuWYPtdXfRXGGtX3rR5Qe0veLV1CGOkbiQbdu+T0+GnZAw
Jr8SvT37kTm+Lw5O46lpBQcTPe3rYmY3qtUlco21usT6wAnu1WWnDhS1/kk12nwS+hyfIw/vJnX6
JG2uO9Mt32Iy2AF6seGoK0EaTuk/JiEFVn+2ik/SCU7AM+a3CdvhHQPlkAzfZnoMJ/gSag98RY62
oyXftVgkOzE39anigfTYajZQt56Xn/Ek9oEdz9/7uPC3kYVjTSSro0YJ3kaU2KUdnPV2E3bBP+ht
mdsktLwTPvbtw9x5lDZlO3ZcbpNRG35k+FFsNWBG+g9F9NA0YYyvAXuEuTRyH4Ifre9WW9KixjMD
A+OeMnEOMs7naSb44RDm3sPZ5OcOTF70Xl7f6+D7lzYcF+lmZ3vvEO39DVlxyU0BoHqXRctw2aNH
4TEsS/vhtTYqlEx0NzmWlnd20AIoyP8y8QxA3veRld60IaXXummdqLpzWzBcdaL+cHBwa75RO+hV
3yKaaOLbrnP9W14RwWUvRBJVMrs/h96RgUVue5t63cIlaCSU8NvsM/vXCZVGhPXvaN1aYixvM/7X
Jm1G4yd1zcv51CRb9ZpGAIHWBDcxbvCb2hLZz1w7q/MxlspaA5t2d/CC9Zs+iHQ4ppn5MYhvaod2
nuZ1o9firjPm6ka0ubPpwk6/K3t+noFQF0r3zS+65JQix06HUR1VvNuW9pAvxfC0eBrhP4ZT/2pR
Q2ROLz5qK9ewxaeNmuvzXHCO2yGJtTetC58urfnRc+WV9lugwUwEzUrPLlzsOy4mCNyRF3x4/Fhq
19TqUJag6oXQIoZDCZHpYJGg84Rnfn/ZpSihQ1Oc/RAuJBtCuZo7pOfjmRAOnBaGqv6mZ/WDao27
56XXm+6N0gpmndwSp3rxovuxJPMH67r2p4WGC85188tiUIs21tEejXk2D3SeoFQ6VvLshpSkC7xc
fuVclbo/aO+JJopNuMlwvccuaoJgGnrozXJuL7EIPNT5ehzTexv0Jn4TbVcjZpqMkwmr835qNX1t
ikr2jL6pPZceOnM/GMbjFOClPc4okAkUOE993T+PLuC82m2G9l4Kcn40GYcx9J19i8tLdAMfCows
IGgBEScW8vLXq/zv+tBbr26kDbul8HA90XX9Hp72uI4p23waw636gmpGcqtwWZrHoR3TI9YX874j
yeWZFB/GhLIxmAM7D7jqPdB5VnumP966plbeBMIotnbcdt+NHEq53JVK3UccFbwnSR09o5fJ9wae
W0cHrdGjs+QzxVdLfPZ5szX9RvuR9lawGbuyvcHOMILllcZ4x2Xdz9x7nPvc5v6DWjJgin8PIwfK
Ry2iXVAO/bdmnG9VW1Gn/9GSMIHvkbkYTPbToV94dbshKUactf05xP5hmgPju28vw3ZxoumcLEV4
n7eI/C9tyJNSi33oa3fA5ePZkI8mdZg8Xu1mhf9/p2wjtjOBfP9nSPu1+4i++kP864B/A9oyZNvW
PWKxHcP+byHbOtJW3zZ04fP9gjx/wbcN03E8EHDH8A3xBd92wbd13cIBxbUBvk37/4Jvm7b3lx0C
MDnItm4JhFrC9B3rL3y7xOkuKmdvvnUMZDIZdpRY4cr6wJdZx+0RWg7SLeoy+/cOItujPHdxGWzT
haKduzwgNsXSwS+7feFCJHdG/20o7XHXl0KqyeN9MWsPvPbHA7SWGx4840kEwttCqf8zlZjQUnpt
1jyWYi7wVDK+NdT0kncHY5c8mgY1YOLCU4JufRqj5AcmW9/RkLgoecf4UGG5TOVh2pt5X+9yl0ef
LygCZLUDabtPdaJ9ZClEfRIv9/FvU7OQQb3lWc2KHDPJs0coxWYIuhbCmnRZUZuU5c3lq/jSjNr0
5VtSe6mVuuPt45YyJ7kCpMe6MlPWUJmyajaQQbNCRC+wnFBI/GeSyqKULkNz/2mdGDv0XGpLprJu
1axQBTx1pFpWh18X1brrvynUgWr5v83+7/9dNXRtl/GnfST1dTp+EYjJ4bISmKl11w1KMXZdVHNk
CSKYV7PXQ66qsqvIjNBxvB/iTF//086G7eBk8HeLl7WqNTsEpFqp2dilJ1RHJ7Xw1zld/59q669/
pRYjeVFoCAw312OrSVD8UMtR4JkomAboWWrsWqhpLIuGo5AWS2o2k8R0yGj41zUlLgVsvexYyA3X
XS5tqL0vO8nN18Uvm1Nl/tNLQvNlVu31V3Nq8X/erP7Fl7MMocpCRWNwRZRFAQojlXAqoV3tWasM
XX/Uqk3TGXCu1bLS0Kmd1O5qcZFp8eOTWqtWXFtibEItVC0roZ2aux5ZqDDe6zGe1uM0n8MAwV7v
3qooN3YGNYuVfZ3tg6I5YSZDIrNcOTH8RowLlRZbHEBsI7XoUlDcGzWw+lQ85jZOOVdktYhJwUFu
uXM7EtKXeIKLWlCQ8GLSAC6zhizd2nyb6UqXBd3LrFqLwuUskjDaqyU1UQeq/a6LX5pUK9VmteP1
OLUOF51hXSZFtKvDBWODIS9/DnMdYVDQnBepxtAL0FfHdhmWZt27KvKqiUUecYa1iXy0KxtAA4EU
zhcNcE4/jacRhgIBBIFzQNAqRTB36PtfSjubKXs21EZU4dKB1JS3QBkJn/5aslaL13WFY6GjNNGM
afL7IIFVsnzrhAd7Y30TSU2t1TWQezW1tQ+jcTpRzJpOmWPUO0pCL3E+IfjwwlY/BUPwgrfSYxsH
SNcbXOy6WBoiQN/cqMWc6p3o+BR4X8PZlPqSxBwRrMeeQeTAgBm8gg0UeEWpz9+HPgUsouYhW7/Z
1vBhkYq3y9uwPsdFX539tknXvk8tMNetYDcZC4RVTFSqXj8ouz0fUORka5i+qbnWa8TBJaH1Yi4o
M69tKQe9Igpt5QEzKG/K68p40O+tMVoIRuZ2V5MroHBdh+jf2EmkRBW+1SSN0Fy7hXEEwvl/3J3Z
kqNamqVfpa3uKWMe2qr6QiAhNLnkY7jfYO4RHszzzNP3B56WfjIqM/u+7RwjhITkCMFm7/2v9S0g
GKEuilSj7ipkWy5GudIRyoFLYMoQj+kBqhlB7J287q6y1QP/WU5WZVl8n37fz6G5nTYGTA4nNcSj
UBSpay5TryV+/YO2ihO+19dHldwxvY9gYcLjB97EAB2SlMbyCytg8vIcP0e0rocmL40VhXaKAXi1
VKNloh++jDOJVJc7c2BiCZ7PePh62FZ7q2tkD57Mzh9q9RDUJhOdpbi4NLkAw9yi2IrqbV1UhEQM
VH71LjYPyPxNSj6zCjQor0FELEBHSE4MUoOdAJp83CpcyMy4j/Ro9tJ0a+Ld9AA3Rgm95mF8Mwl1
8DfE1uEJmp/TvfC7CN1AQcNOcQpxg538iuJNgg3WLYMfGCbLkXnv/dT92P5UygtZA2qzl0MHrFU/
yvbW6MFVYzYJQkQRe1TJBGYF4hVfVaX+6vz3HtNOZse1rYD0xfM7Ou3zgPBL2Irhe6ackMfm6cEc
j51JCiNpuk7MPFLxI5y8bP7ECB9rjLSBbQ47LfB6HUEe7H8oDnaP7Qxbh67uVc1TlCNAJuOTybMJ
SAAslG5bS6gCz4X+HMIIT08+SW4y7Omjmpzy8FyLXikyJnSadovQTCVAFzliBwtfcRsOpyxsGhoc
ld1iOgQSg+UJpr24eX6PJcgRGfJi9wM9ODZ2PtEv72AmZRgqgQZ3p8m8z1N36F6Ind90wbVsf+m9
Wx9whiQOImGzd7UIaJ2N5SFPvVDQbNPcq92hzUBl3jMzjpXFFy9Bf9DxFJNGDwznfaAYCEVM7A5l
4snJKWu8HhiveKGi2ICh4vgqj5HyzDiPJFzq0TJ9VBfMTPubHGDxR/1sCtRL98pv7DoS/bU76Zw1
GPP3vrbVw23kQ0Z0U6zrz/ER5vRwF0SO9NSeI0chirS1E1JVARu33qR7o+IylUgFQKs/W8Oe0yNx
KGZiS2Bn/R08d1P+iGe61DSTkA7nk2jdCsEpdNesXeKcauOKLzKODv3MdQG3C+9cnPwuAobX54Dz
6AgFmuMdzxvy52K+G2bN30TpIsemDRM4TcfwsBhAUWTzA/buXB6131yzqvYrJA2ZFDXZYZws/S7q
W5545WwTx8gB4zgJOFCo1HF2ysa+Mr1Y2GbkI1e2DlMAKtxb0R01jLUYnvPd1NpgwjTLzuNz1OHN
Rbpq42QW2z1uefFU3mvCVlIfLfI6xb0aOo2HCdKvncUPS3AOyX41XYeTMczU+jE5gUTYqLiwp812
fBtBfmxiCsuYBm+t7A0hSJT+pLW7Kd6NeEo3AXmoaEW71hvmo4514DN+0wm6JmtlaFxZdAb5fshO
hr4TH2XBUVHC5SA076If2ojLw9V7yL/0wO3s1WIKlUshcLNFKEmBJrqfR2ApKtJ98VrHngg/KyBh
RN2poHsnG3fhMBxlZmq1DeSlOjnwmCr7pNh4YFrhFNcfbeYmiBlj6bEz79rFrL/HzjFPtv4LG5f1
BLFS2yoXCjpI/g3uzRbmlEPob0t1N7wipNMNN56onu3KzGVYVPxYJjBpOEsCghwRu3dG2dGNQxva
CsecNETbOFsX5Zi5+b5ocOwStroxuw2z+cRNbwLIvgA38DVBEC62ffvEwElh4v3Y/dAUMKp7I93i
27yXf/n4S+o9u8ZsFYZ5ZJuXunTZJ79xzeyE45jMRtQaT+VLQ1xr5CrWMT2KHb6RXUFErW9D7rJo
iqXh1A8nXdyFH110mUHnd54Al4X4gRYqDLK+6NJD/JDJPrWjp/wlO0OHuFMfhW0734fRbsZhX70p
yh0pux0ZI+QSEQhBJm9fuUp6lkayNoElo1NE+P80FbvK3ELNsNIbgokxsbMblCBJJR2F4JvNBBHj
ar1gMLN+Fs8GcI39uKeE8oBfjKnk4AaYgWKTtB1frMY2sQ4vgbxbGD4Z17LgxD9E5UBoSETthhms
JuVeZ/uRDYcHaa5AL5ir7wRlXoPdMz+q5MlNt4FBafNuibjRuDHASsLDx49ss7kWU361J9LTi4fH
Lnyc5oPJ9HLb4tI5dCkhA27ePQTx72F67VFLM57cROFLhkutb89ycNdTkhRZEXcK1PjUTc17rKNp
tU98Ztn3PS0LMZ6iE1XvQ3mShGOTuBwh7OXE3lZE2Y3UqoFUUJPH8rKZeQzE55f5zl7ehT8i9cin
J0cGNKGCvGKTgAd61O3KHe4LhJWQstotLkByXnPG2Y5SbbFNtB8SjB03rKEVOI+ol3VbPxCns4l3
hs2l/hP8fvlC8CX4gG3tqTcl2c272MmP05VIdeXN37exjc/J2HKmYcEAivsLklD8HDzGOEEeDCAD
W/Zcwou2CV9G8AL+3qKA9qRezV/lPjgH58/6paNMfYkJMaK8izoxtwXOWFaErWADrrsn4s/295nN
Md1QD96EO+3+5+YTd+LPZqc7Xihu5KtyyffydaJRoAPwpA7LFZO/xC+iAgFkU79o971PBZOsHabe
t/6jTrxyuQ3TM5sOxa7pPaKOE1cpHP/qEwgmP5Foa8JYa2wkkxrsPmMTjHboWHShCjQgu2DYekxW
ZuE+bO3irXHLO8B2FLBEBBP3DJfAMgA8DOrdtIUj55C4yy+hYbHa9fmFREAyOyTnw9pUNuVGedvJ
O+nFUztnePNxt5ymbbAn0bu5CD/FZ4lJ12jTvCPV2oJAuWn77CY+BYeE5DBuCZtMt/340reb4qlw
F/6fG93MV0xAvCa9ZOQ7FPb8YbDXWwKMyTSgslRg57RDplsDm+eiTexENzybWrsxOOwvIlcY00SM
np6kRxxH/YP8TFnQyXf9VTuNICKvyVG3MSzNmx0ad5WDZmsnShKX/lp7vvuGOoxglFN1IdOCzJQ9
pdGTFW7PXN4ksgClnE8IjGv069wzNruZDsKUP7AF+vINI52TtgtfWw8/fvNOdf3gH96a9/GUXdAC
Izdz6X2c5EN+IlR63pF7YsMt36aOtck2xG2cfTvbsIlD4WJn7WQ7vraebtrlY3IpH4Uf0f3odO/x
o7WJH42N+Lt6RpLmaZsSXeWmfQ1edFT8jvWIo0Qn2T52WGbtpnakHXeNF1oyTh2OMJaRFHemzRmL
c5o2fLjO9/WJ4lvpJRdhD7fqpD0ixHeg37jWNbejnfFK1UJonfCs1/b82tmyPW6QbJAaaZOOoL8K
yr6wTW4urxnfyg1cOiVeeuR0eI4f29PwO7mYbn+q3lN6Pcx8/RB//8gu0T3QgN/ha/4r24scCdoY
XGxH3FCCTZAU7edDd85le9e9iU/RDfoQJklOKy6qaPMofhL0ICAUsKcnadOMm0frA5ChzC+bHKtb
tjff1af6dbrQENJAqu/1a/xTtYcLSZHjQ3JMjvITcvBrdVOfCOCyOaiufGZpz47AH/goE5vWZ0c+
qMNcoXYy9lgcD+GP5aTbCy+ExdG8USWnhavegDB1Z8zQPIlZ7Cbt8ztuiYfqk3O1eErzjTcf413z
NB8D2pj2pUi2xZm7U/K5nvftS3wX4tHj7sJV5IzHjN8rhn2/afUDHCLcH8RBo2rgeo4+AQe2L7zG
xbSkF0lHkzEKhwYDLTcsDhORsdwzPuaP+EHwbRjgYNekfidhdpxcjAi4WMUn4UM80y5DGtiNnuBz
6eZX/RDsR2/kB5ku46/6tWIEulF2nO/5I1wF5WdAdrVdPAt3807aBfuCO1Is7ZF5is+D8iNxRS/w
Im/cci/uwWBulYNwVs5tEW2N++xzomvXwMz7lZAcjk8Odhzk8eTFxN1L8vltuhdd424+ddMtOdck
7hLIk3CtiK+FjZ14718/o9vAoQYsgawVuBld5UN8F93ml3FtANdWwqd3y40Iys1T8QktiUZF3Ggf
UOr4v8VYS/vBbfBjOMMrVJ9bL3dGT2Ko9t7eVQfrI0u3gmAP96B5zXce1a/U3E/9HYZW9no+BUAu
7/vW7tAuAd96MF7Ep/ouwRA5u9lt6R+8SR/VG7uIbizSnOqzn07zCzdEoGf8jIgL86UxpmGjizCc
saI701bYyPVmOkzbj35PD4+x5j0GDAe7N21FaAfb+o62lNvk25ydh8ltntI7mrz0bjhzXJO9aFdb
4Yg9XLqTD9hyN3SBbOlN9FL0pCdra3pc+GrJk+W2cvI9TkRHd4GeuJQv9y0BsY/BS70rHaCe3Lpo
xp6D/UfolFuNGAruaeNNP2GA5IYX37HfI6GuNJKiPe4Yjb3grQ8+jF/zK8IA7Zf0qt2Z3LvjnXXJ
X8qj7rXHsLGte8rNJFh28ZZbmnylO8g8DCftE5ZvmufaG+zaEY7Sg+lWLj1UPtm9mo52T59i+MS/
Ub0Fh/5YuPO+++xpJ/bZHnqNDYVyFz9Et+SmHfPdcE+N3pZe0PhwtY6CIz/1XJk3rln/mblFfkD1
U0H1FW3F5+l9ei+v9WNyn13aU04raPy07sJH40G6I/pq9vyD7mYX84ZM3IlfPwhJvCdwl8tZ2S//
6eMmJAcY0Oez/J5eBbL58AGlSEA2bW8LP0RKsNEmoQtlEyD5wwzP3GnE58Y/IWGgX3zQD0RUuIv7
1mO8cIt30oVuJmet/GRJm5TqJ6xdb3wMDqqHozSPd7K5nY1PhAw2GcCJPvErzq1jPLaPIAmCA2Hf
0BPzx+LeemEnPgKXDv5CPVsVtklPxwqDIkZ0CNCbdcZNWCYii4FY1HXx9RyGehJddeYKKB6swt71
0Zp68R2SMplStyuG+MYohEmoVdu6LtaZqO/V9VEwIeuSMWnb6yzUuj+mmB66EPYS7r4HyKWjFwYD
aNOh9JRyQFGH3Fwa6Av20bER3nomcySYcEs+V4WbZz+JRXAwuaqX3cdDuZeMhFwkEQYTc/IuQkQG
wMuCoYsuCrq3ylrXeJP1UdMo9X5WBkdGNHto4mVWX0pR2jEBhCRvfQgzOOIuMNBc4pWHgY47MgIi
FZtPgVln2zlQmCHJ83ugg9CiVmnqHFNPmpTqWqvMDRJr2R2k5alxifEJQ1Sj7ZR8SK3O7IsMkzSk
R12OAQWqEQ15xEQE+pcz2hi6QYsal1ktKgJiLBq46QGPtX4ZueNcXNAx0uBWwh1ztPsa5SUNJ/uk
BApmsOJl7A3D7pIps1d5b2ss5ZH1YTfqTGlEaklrukzprnO867zu+gjBP8W6oaqOGVlC7rd6958J
fEuhQxsYBrsgn/AprPLdVdy75rh8i3tF0rTtfmAEts6DrotSIIB8uz7Uff/WdhmUo2Wa9muuFhhi
yngtYonaXdhHiyVBXOwM42pn+PsjAL2I2pfn1sUfq9Oy3fq2ZHVFZPgjJBNdrd58JmLzKY6mTW2V
BmCxVAhI3TctLgtpsVtY9SVtS77XuLiqoCzUh0pSRjfGp5ERT94F2DYWA8cKnFnRM2uowvoIisdx
XqwfoAXQium5tPUXf0lGhHx/lJTurqtqadcvstpZhs9UMavOr6E/G7LZeV9r6wuWiKQfsBDInnWT
9cn1fV/r60Ps8FZulEdlZs5Vo8H/YtWsSJpGW7T3X3ia9el1sYJrUgqWh+/V71crAnHGqifk9u9b
rC9+fYrS1aj0v1/Sh/xmdkaLy9WA3kkouE3UlnaOLKqgG7mZEmYZ+o2/WINaCWuIv7IaVYxDljS+
FouVCHmJ9/3a+ihYnFrm6kBb36Cs3qT1pXVRrd4ldbExFYuEf91ofROz1/idpBVMufy9cfWTfX3U
97Nf6+sb1reuHxqv7rX14ffnfW25Pvn99u/3fH38n5uPi/GrrvuHP96y/kF05rU9LOax74/53u7P
PfvL+j/ds+8/XS0WNxmv29db1o/8y97/5dt9PVzfCVKPOsP68C9/6evh+uzXF7QWa56+mvSW32/d
k395TNa/bDRIvL8++C9/+ft7/vFl/vkefP+J+W1u1SfKdK/NYg5Zw7TXEJp18cdzf6z+s02oATCv
9cfHSGvR6nvz9dH3NuvHfoV5f2/z/fI/e+7PP7N+xB8f+7WNocz3RIAVu275fuZaiw3iqXCrJkaC
T9kU6SmL5dU/Vo21wkn61t9eMdcq6rr518N1+4K5JvStnfvPPmLdYl18f8zXX/nem3/5vj927F9+
zLrd919aP+/7uXGpgv1/TsGQdAQ7/1oydPkc/tcrroO/yoZkZX3T32RDhvSfoCtkk0QWybB004Cq
MXw27X//B5kk/2noInIdFb0K/yAA+rtsCPaFpJmaKOoGeS+6QbTJ37AYqvifqmUpmiUpoqlZCh/4
f/7r5/i/g8/ib5kpzR/rf81Qkfg6/xArY2qohQyNLBL43aaug+b4awqJBN6mp6tWAKAP0ruepN97
nxRqELSUfLLZmSUmpfDb4Ab0f2s6LrFVvv6Xg/ZPklykJbzmK+DF+/Xf/6Gpy16YlsTd0+RYLFE5
/7AXPVzCuTJB7OapVe1KDUKQlZ3nfpIuGtmsuymrz7Vu2D1zN3oggYfUCBwey9AFaoMCUkbF/e93
Sf6DFrLsEsENUEJFAzUV6vh/3CX4X7JRmmLuyRNOriRl+kXscDqkqfEra2Pxmo6ozIumdRUl+FA1
8ts7fAQOIT6bXBPu/RzgEiaZzlU0jeCPdPGPWDOmApFZPUMUBrdUKrTS2Aq2S7a4Uxj1Xhia/SBL
PrXg8enffyN4Kf/jIJNcwtlmckKRPPPHQa4EkdasqXNPtGbxqBijtDXJxdiWoPsVbMR72a+RaCWj
jMtHdSH2bCC86UVbnoDEPQLjku9y2XzxZdH6ahf+4bT8h9OQU/3PE0DjREdyB5vFNJbz/a+nYdu0
cT2YRgZGfrj3Bx1quph69NUmN0BZR2mPIHn68q+a1RECpjFxIQ+Vh8QY9jic0LtMuAvE6f+5X//j
xETrJ4rslapb4G3+ZMbEojCWMrhAIpW9qs1Rq4ldaGsCw7tSyk8ts59T2FrbWcpjVw6GZ7TehUM8
6AjvaqbiyEDy3/+M2vIz/cO1YmgwyoiCsix+S2Id/vFQTY0kztgA+r0SSxSKiXk/6ow2RNkUzlYa
1Q8pJG1ZCW6ks8ePuUSqAanKAOr1aJfV1NFEvxwvuVowm98LcETGVGWYFHg52asoUyk64vQ4z0pK
ycEUlsGO+kiGhnTSexHiqrrLpbimRnMXm4hsiEqAulvKsxONwnYi3II01emjABhhm4I17pqiQKdt
MHOLdUxTitewbbH0ITvfpExdwc6+KEMt7FCxTBcy4cxp+h3FjEfEUO+c0SC011Bz5uxgf211q2Yc
SGjwZsiH3plk8/HfH15Z/Z/XiaFJEs9z3ZMJKKt/HOA8s8wgztpuLzPo1eWsuGCUPFa5ZR3lWKk9
6NEUDSpSs0afUPsc7vec5Pk1DvMrQH9kjS3qhFwSgqPVwzHLjAlPAwdo6n4NYcF3nyofwPPsH0Pf
+FlWpFdH0WRxfAEB6ND6dUMoX33sfmFoWnY6yo1b+LJxABBzTUz50ZrC3gsbQ7wINYv1UWIFwaHV
u2tvMahUQkLimwVEvi7S0LpIvll4AymF4G5RNzf5PT9jx7BqHPdNq0mPPaSVW+jfQU7rrnmbSS6W
NulxbhBKLFxzKy6rDXl/AgTdYnaawNHlgqzhFjZNKWpIPCUq1DgUYakBk/HKPMaEPSfn1iqTs6x9
TJ3MRN8oBWc5JbZ+nrvU4wbniMg9dlzcFIHkGpvh1KgnfQgcWGkSEBrdZO9b0qjOEtDITA6CWxa/
TPCf99zaUHNK83TM6166MG2G8XMi5kS8mlolEHUOhlmSc+s0hBU1Ka0wYBeNxkYqSsnjxs4Urwha
fyBh4SiZ3bTRQ6RiHbr+uJ2ngxCq46lJweRknbKHcPie9/2TWRYmtX5+I53AQrsKFckx8FPvkOe+
apC0Me4yxB+JmzjFbeFhMLgEJYEdhpAaS5KoZ1VGdDNa85i16EJCKYluvtBHNzEmY6cQKYHUBbRS
oZIeutzAY+Obua2P6g6tcXDS0AheKjOfcF5ztoChG7EgTifZiCGkgIW/WXoUe4VSi25Xtm9RG+Qn
oCO5M6HFIWcDBW2ijQeSdgZbIWXEiYUg25q9KvNH0vgEzjU+NQQ07/0hvCSzARRJakOyqyWaWXO8
j5lqOWCsie5GkSkH8H6lPXci+ha9Tr0+VPBkESty9ZlkjKI48qqpex/rarp2C3e+b7NnK0nQurXK
fpZGBVMQ0yfRgN1qWUPj/JjPIwdZKqw7MOIbvWysA0A6D4m7cbcuwOxEnmUyqbuuzlZufr2QaHyP
tmdqen2OsNcF4FWObiYXTG0vH6BYTCfhc1K3VhaZiIqxqJZBE9xAUAW3NJtNj4sE2uiyOlU0prUS
jme11t31KRWSBKxKCXlSRhnTQmkkA0p6SPLQINRWJR5YVoX7dSHGGozFab6IyxYhXoR9alLDUsoz
CAL9ui5amQM6qdPPdS2riRfg62GmkWibm76knBemD+tixFdkzgZSDRrtTdO15CsJsShRhqPmnWbZ
YQZUebXSgbLcaLUPkPAxlLXzSSjJjuwU61mKRIpT0IkelKJ3JGQoJaBbmAQGAXIatdVCb7pt25FY
Ab1IuHRNguF3lqGr+FX5ala9Hem/hiiJntqJkxjzta2m2rOkgcAwwWZ6koozv6tUA13K+DMtOutK
aZq0jzczU4Djb1S/m547HWK4jhM5JPdTZ8adtOt+P7UAGHwLEGFnpaSOx97IdbEVGnWjIa/2tFSr
ts3QalhWtFNX+9YmYgTvEhUCvtmYB3syyV+xKuboU2yalF6xYPZxQlZdGf2Wadp2UAFUWi6omulA
O1HLzGxL7lwIKbjb3Mnq0b9hJn9rFbIYVBrffbYUCxC4XwrS6R2Bgk4j9pkrljE1f7Js4lbHHwKV
+aqH+S0Sh0d/FPTtEBBdNGqhf7CkInfSlHqlbwbnFO7K19FM1Vnw5kVVgevAKxPKhFH8onVdexVb
3YkrgvLW9mkmyu0RU/ymbn6YolDeuFNdCI8ejlZk5cywjA+kh0W46I8j4xB3TnmWrru+rZWxPAzD
+KY26rxTo+bSyUNgd7AxC92EwjFbiKpg/oO3nfehaVZk2+MG5ANeg3R+0CHFnKIAomxOtpGb5FSE
xsHailYkHCqKIxI5QVYoZUd+v6sZRAOWIuNqlFA4CfYwttWUCKBmjL2WkggmSLjA6Aq7uZ/nqM4A
UvPVpt2cETs5RgH13DDHlC1IH6KQ1/RXiQmOQYgMeVcc416J2arFOqRIxzY0h5MabBUpny9S1x9z
gLYv87wHzo4cWA5RNAJrpgJQXuaOJEwGZKlrVHm0U4WQNPdpFyb9S1TgOzVH/1FUEjtIxAUoNTlq
h1iA01F4DrrARHBYuFbXGw4YoflqVrdai6WD30TBzijHkj8PukpsTW6s/Xw0xzrxwgmN1kiM852Y
mcBV0vkcxbFNfODgkTmiERaPm6gMuLNOZWGdwqUfkAm7sSV8Wwdye5ibHjd2kMfFTxEEiyMOZbxX
uvJMcEdxEa3PcIAO4vvKDzo1mpegUItiyoKQrxRPaK07qVOMg4YFA8hIpm1JHhz2naGM97o6S8ec
2JSzbLYViMPEcMV2rK8Y/2Cv57r6XjRm+RoZ4TPZ0dpBAd6CHKzE5ZTimdMlRUGAEBAc7h9qHSmR
2UAfM6M+8cRKRz+5NcoIXQVGR6Kksn2e6FcpzgpXsJyyLAuvAltP9F9BylgMC9UEyOytO4/1rrmV
nXUuAvD1YhVFWKjxO7VdJJ6tLHHnIJN2ofXY91VNM9BHntIuwFxTDfdaFL9WIUEoLZoBlW82CXV7
h3sUCLQaYdYMR9Ox4g59H33UqusV7J/VXVr39R4VW9PAdSv6ssen+1lreXEeSAJctNm/ARiT8hRw
A4815uznypPiStiZJKvv0wLLLje1fKvy4wF0RD2sByjsw8QwnKahKez88QWDnwJLnK+QRBk0e6EQ
PDnmbFo+o4WySPyBVLmcQR5AIjypc6wwvg3arULsIcEX2pbgDO49YB92Q6pDP6iAM5YCOZuIwGaw
Wk7XGFtOE5ny9cIF/kzVCMhau5Ujw/Dk1jLdOkb9pU7moSs7IlIjlCvEfogE8sHxsPr0EZI3tSGK
u2UNn2lw4Bsrj3UnoecGmAPcm+CLoUSBbT3KHRjtaEbINaAaYXeUDe0GOU+6GT91k/i71ihawyCO
7+suY+cm5b0Hg2nPEvxBCTidjc2PpKW2L49pxN9JNS5d8jq5NbXxRW8M+qbkT+yFcITtsKx22KJP
3Fk4xL15BN8oXHotGR868tvIe9n21aCfzTwcjqWu9Zt00v0z3VQZqWuS/ZBC/yoMcf+pGIhKG/Fs
1uWIqZFyM1kY+lE2LQ0FeddtxV4+jAzj1meiYdCP4OSh1c6E2sdphHppfaVc34XsHPAdMtrMCO00
j4ZT3QWl04kUpnPiM4+6MQUIvRgmqbXMquD/siQ53Q1DKe4iLXurGZCh7SU7bX20LoywB5Qp4rzS
ggJaUSWqCOHijBC1XgVfyTuaKKFAgHB8nK3fRitHTi9OF0GLUbUJOvXNZZFDHYUFUkGF6tH/GQy/
JvL2YkcTi/SOUK5XsYonwMAXiSHdTa2uI0FrVFO5+xR+eS+msravmMFBEDeV9+tznTbiVq57020A
F9OVFqTtDBLxHoo0xIe2uq5rviRLSHv7mAolLwZ7LQ9aqqpt7lR6BsHZ1EpKJrVCKVVWblOC2iJJ
a+Dt89QRH9fGXqWQqT7q0njB1XvqxKB6CPgb3DbuwSwRADUR4KSq7E5dS9XJtJInyR+Mk9SanqmS
XKqKZbDDbyrdt4kk3oe6BDKBHfRbS6V6KjICk4MtU1PDRu6Wy8fMt3Jp7BluFCeT9pfiHSoiTRDu
pMYiqmJGsA+BhAL5um6UKlx3tawcUgw2MQOkozCZpi2T20Yko09ghhDcKx164FkZzWMZYtfo6dh1
w4gmeFkUqdkhRfr7ejjBJDaDcd6ShkHLS4DcZyQ1EzSGvW5UAAMq7ZaWwLcMLqIj/fJ+MychiK7S
cnhHDLU/qN2xqS6yPwc7OdJ+CCJ+DlwBuUO/wRtzPd6C4Uq3XYD+s0t/1IVO/qsYHIW03osW0uks
i059IUb8sMFNHOKLNUeXGm6p3sqP9PD2sdRdxohdnSTigVOiqDYwI04tdwFTG5AHTuNblYaJXcnx
i4BMTJpFxQaJ+qjnDL1qxVPoo/XEF9ggqSIuQeunNqvvxmzsB7N/Isezs/v5NRP12SGsMLODx7D0
I7SSceHiamcEaAJ9HprJlpphH6vtjc7JS7jcYVJ1cJGPNqKMsrbay1JMXjDsoPCa5Dr0I6QgInSX
jZTDNvOHIqetCBCfTt5gNE5TQTdrxPeiu6ef7y9VQ1RoQBc2Um1IXqz4SNhIJuhVcKgpQNZ9qnNN
VVJ0jMSithc+pypgptS15B1Ty1I1NV9kYi48oldHnx66SYKzt8CxKdqSSk0QgbE0l+si0xy9DvW9
FFufzcz3jInqqxSils1W3EJUvulQL4iwSWy5kEpELaVpE52wG3rQvIkiCE4Zy/tYF+4FBZ5DUcEG
xkD0MVodnfhleicj3D4xn/G2Cltfh15RkR7r6NNsIXUPyLeNknrhYttRz3CoyKTfPoe6JOkQVCj3
bUGiI9Am1XvyqpCpfS3FDOleNWa7ZQY5L+f2Fw3HHS0QUlxFtkhzDjSqPEa1V7Li96CNSP9jDS0j
sTXPga5crErzCqJ+mAHVJVqtUGV8FSpPulX+qLsoPUQlQ2DV8kkosob4JFfNsalK45YYS+8rr9+i
vChf+EnOQuo/1xVCyKiu3vUORk+qV7PbDFpkw/JD1RXiHsVoe8+gPTmqhjRuzBQCPJXq8CKklkPQ
Xn1pk9TYNa3w3NP85BGj9njqzW1Zcvsy/bJ2wMnVNnCUcN+mguXO4r01X7oyKtzGKMtbRMK1hkcF
ryrRA7phMCjXZbeXCGEv/OzUp6XMYOlJlFrxJA64rjiFoVnlFQdRBgdVtfWRuPYl46tGaYMTyLO0
9i1n4mgzmM2hkEeyQWuJ9kvDj5RKxjVkgjoXdEhKHqx98b2kmm7PgaEe49Sa9rGYv1X0pdykR1Yz
62eS3SM70STNNaUQzUtvEfw29O02fQSca+xxIPQOs9TVXVFFRO3hSZh988Sv1tuxxnySL1rG1kyY
Uo6LzDG6Wcd7wtXvGWNSQZQxWme9bwQCoppJUzw6CieMbIOTNOx9qsY3Ux/8J2xxu6KcnoEADw74
m2EDXrBiorpGkRrFuSMNyU0SLNotIpkPEpJFCbNDJA8p8EXftzvOadS81V1fNJdEILw7jHl9TTqK
RN9nWFTth4boPIjWSMAib2gRTgvAiJ1giT9a45D0zCh2vjE/rUKMZer6b6y1RkL9sGl8VFNt+WZ2
CCpH8bHICcsjHj2jFTKlQwllGowSY8oST2JafZhz+hEzQXEAloAGqsfdfVjXwV6hLY9C79vetgpj
1tUvUp601IP/5cv+Upf/3nowrGY3DSHc5tyVUO9Uvf5qJFVnN2oq61sdGlo25cm+rzJrXy8bMDN1
mIHOcDeZNrVFUnAbGlgwl0Ufg9OcfoWMwRV0ZnTWTn7aRV4qEAGj30EaI4Y46m+5T1InpBHycpTU
TsuM7FpUU4LSmJz2nYCs4q7JrI6RpoCSn/TujaSHwy4I4vmeEJCcLJYZbs0Q3Ay3bvzsITIIFocc
7646JVEDujYG1masa/k4ITzEkGMNxkNXU1axevNFHLPi/3J3Hktuc1m2fpUbPb7ogDeDnpCgJ9Nb
TRApKQXvPZ7+fudkVVG/qqs67rRDIQQAMplJEuacvdf61pMXzOXT4pBqHU6reBgPSmmnx9FwZxg3
ce1bjtL6aQnr28s0PprsCBRC3YedgmCsBWLOR3NYzEChot3l+kqZFAySBrk/Xmg+Tly4qio9euXy
ky+bUJVBsfCrIbV39aTz42p+w7To3WAINHaZh4lvttZJjD/CatqSGeCMrLvENhRlVFb6LCxvraS9
COj0Cdj0zuNI9hW18HgW9iRjirDStRvdXdI3YpCaU1BQbAjitvBb+mUkSRQ3Blyzl8pzx63DGOGQ
deFw7ykYSmg/dD+mNNo5S7cb6NU/Ok6EL1kNin0QRcULQQqnokhIGQqo3pmuRuJuHmU33KKZKHnD
pmIw/hFW1Hj6GBDAZL4PYXRvB7HzmUN9H4jW1rnG3GaBMZyLMKlXjTrva7O1v+eFQU5LZ/G9qhTS
YSY9EKNDZbCnyMuE2vHLsMXWpYyG7+QmWsLAW3ZLwaVjNkTemNK1lOYWv4TeuFPraUeJoz22BYaX
Lurtm7AOiZ/LSs0nXFY5O40S+nPrmT6T/V9G3e6ZUNoH6N8YZJziNtUG7Yli2zGkoMAYxZtPFjO4
mbibx6YL+o3YcmracX3eOTcdPd7VlC/KHulYtzHn4ilijrBOembBIbHg68Qdyp2pkqIUzImP7Em5
n8LLnFjOJWlK7kOK/aNx2/lgfSumrrvB+qdNE7JmS9VPlQG81QEWcRiTSdlCinQuY5Nf3KSIz1rm
4fhRpxPdSUCqw3wZtKS/13P7IzUZEpu4lEoqvneJ2iprPeImpU0C1dY/9C034zZUXR9K0s+WzNg9
IAbErhRXgYlEBfI7GrhNE22TJsQGNMXtxXDT0ReyOFtBGjumc7Pv+/k9ijqG6GOj3ciylGcZO9pG
9oOmAswxq21RltzCOvfNrqDGR1VkHLN4sahiVNte1znGoDGv0nB5iecar8U8PvJtzYKlwhwoHZZt
ofdEMLkzRnSn13FVqUiaOcC4RGRrm0SiJaU63JY8PzKaV69zsvVAG6me1f40ZB3Ushpjgfbu9Plt
YbXNfbQUqBRJB7goeYt1g1taM7bTzprfZ2+8IewXKFnabSw+3uMcF2/Z4o6nwbZPiZ7YN8U8voaF
Ut71dXB2IqyjxmiTTDfRskln+9arMvyYOkTlJWxvYZdxaNGxMcceQ1NZR6cu7h8WO6WSbv2skQQW
lg4gKVQYbCcm4XsGEcRBhWy8VlzGxzl5WYazs20LQfzY/VDHOTotihX77TCVe+hBTRfv8nLqLzAD
9XUWUklTlstYu9YO6L/hq1WF0VNUDtocEFLQ1SKFqNg3ZOYchnTo17Fba/s55eMwTfMmzl3nvXme
uShbQXc74wknyDR9DCc9viEBUj+lnQYz31Q36OysVUqi7yVQ1hp5GkdPR4qqmPE2mpl4RhT0xr5X
dwsxx/TmquqVqz2jcDUhRSEpvnVk2sfxsTfMmNgfes0MkloCQJtAvY1DRkIOnae7qOVyaDTSW6fw
onp4N1oUA6ZmubhmoO37tk+3GpOQTUhXYm0vfH4MbO0TnLT+1JfeM+Fi9a4mQWqtNQXMIHP2ufDw
QyKvMSLLHMm0muinKUg+ByOzt1WWKMeiR9Hs9m9o4976jjusUyzFLtL4is3M1HaEdEeHsI9ImqU/
P6NVvNcS29iVDnm7o6oO8OroAVcM/JIOf2NYOQdvKl9MLYnOVqvXOJN0bI5VYKwxcYcchEp67/IS
uJknhHhGEuwAGvYLVpmJ+APm/6e2g4ttebN9AuWyDjoKR+mgdztmuPXFUvDCTiCBC4inlziyX9Tc
7Pdcq15oVSgUz8u63U5iaKE1NHx1t6W+pHP06W4lsGOjuZq6Md5wd1A6miYphZMAXjO33qPMZazM
dNiZ8XzWGFCcDbGIda7ITdifgpERYaXi3YbfBZrbptlcxdoTUMJuF4BR85X6RCU1P4UGDq52VH5l
AVa0tg+qJ4Nw31slTXeW+65as/XUKo39tFD078b0PVZxvTnAWs9WD4FwxCugLUlw5BNZqNPFT91c
WTeoU+nnubhhAwpnpzwz81MU4ukvmhAYllYXp0nRmSDm00VJGPJFqmn4ZAj0k6+H8acNsGDbR5Z5
tNXMPXjdSx5izoy1BB2dk7Y5DohyodyqsyrlynFaYf2iZIFAlQuGpMl+IWa9Fsj4EFL0c5LZXOtK
OBwS6kLNWAfNvuqh/gYDftQSLcXKAnqwWfQAlKPZVeNNZJGqlmQ04oeie9aNeNwXIylgdLRpMWWF
MV7CeLV4XJLT1rlt6qa97cRCXnYyzmB0KOnemW5pWjJWrzu3uHFEm9qctPZiAQgMrWhPmHmEwQFR
zzxr6W0k1pxY+UxLJt1FN9r7MdPojXqDPzQZ+4KC4NyhPZsJuACGsWSGTzgaCU5DZo3rVSSSF9BM
d7VnCN0ft0lTBU8Pd4Y7d2hfxm4ijjRXLymBjl5b5CdvTKNDrWYYR4IKL4qn4V7h2rzLyuUjcgBL
qwB7HnstvhRdo74HxlL40WgXAFO1u74VubV5X6FBSad1G9fFzmxKBedj9m3UMOano3eqCqsQXXPn
xUMszXj/6KhG+NR02ikmWPsUWj1JFYkDSNBwfxD42+zmoBw3SqSfIvpG75Ma+hBLyAllSHqjVSQ/
mlOC58MaNiYFFLg3zlpzSu17OuKoiXO6BwxCC5fqX94rDb1NncrObjB0AI116z0lhbfzcPnBxovP
U0Y9Ych1SA1NDd+hvKVEj6tOrz6mQf0k3f2HVRblPvDa+amiPE1p4SmujHg/dhSX5PEgj4xArXYm
Q45N1RHxpufInrPQ5jwPY474FhdjU6trl3LGri1MXODMTOeIIB/VwNRdUyqjD/VtiDptrXHfWNGM
b3DSaE80wFU/A+cL9q5Ea7XwOzLanes+xmWT5uahLqlUJBMBY0NTTi8ENn8q7cKuLFN3MjR66Rm1
Fou+7ORF2CjpKsUuYzpr6n6MyFIuedOqu3mo4QsXdDYJSVV2PfDEy9I6L1FZdk8FIVIXOOwvaX1v
0/9/tFMrfvIajQp1EWu7KPGQCQjptzkSbEZZgFW5bQgqslxbhDxcbkazicwqRqefWx23hJhIaUMi
4VPSeo9yURTjq9akmT8hwTAFe7uX4nxVuA++VlPa2gdobRSby6NcWAJn7olpl1xTeyGrLTsK4Jzy
wviEyh0KN3QZGqGQbr/Wi9iOV2FjJBYShewQCL+HVKrKhSfBtXaN2F0kzBn9z7TL600iEeWjkJlK
laZc09LS5hpuvyaS4z4IjvvX6iRWY2EWqYGKrKLWwvIvmFMaNy3yB1jIzevCEhT1WlDUY8mjFy8g
X/Drpf6xrzE9nxzScp8zAVvWWZoFG2saX+TTUrlPvkCqksK4kn/CHy+YVoizEDO+1NRIcVGRmr5W
kgitvdwWixDuF7XmBu3MgJLfzYBitwK9T++uPMq162YQKQxUw46xEs+47pcf/x/7rpvX5xFEBLjp
+spZaGXUDohNlq8QXb9Fua1Ix0LchkcOfpXGZWweA7MhCQtHhLHuyDasKTrvxtH1KB3ilecJivnd
09vqMDlQNE6ewLXI13Uke0iuQgMErC8ekWta5LbY4Lsf111yvyueJtdaz4V/7pSH68vJ/V+vWU4U
/swK/VyucxGmgtcdk5ZUXbkmF/KBPmYGTnKFuY6rR2BQ86Ejj2s1D8CbPYXTKqtzEPAdHbWQ8CT5
NUfycLt+rVm6HcRJJc+kSRDl5EJS00x7TumSxNFGEUyguioAsVOep6jH5nUh9+UkjR9wTkDEwFKz
6shW3Mg3Ego+kVzMTkOmVtpMyEWg03rJgNQJvUBm0UBG5wIdBl1TBAEibbaOXcEEiCn3keq3cXMH
jgEZoan7pLh9QwyTvSPAfOIWbW/zuv6Zx9EznqoHA2OWP06bmVb+itI5/uNQQ3Yw7xig6SfXYoqv
pdp6ZoZHDOGA5Vu/BVvlbvU5/el6zHdohD/bJb8wx3mGuwSSfVG+urNxGIqWpNeAPFbQvheTw22F
CuyShngxqIK+6LV12+lJeA5NyDDEFWy4RJyD1I6ODn/galw5c/udWhy9chqj2AMPaRXwzfCCaDJW
bdvNcGSp/s+1SXWzw6xOIlrFSPsQENsYmPDsjf4yid5wD1mptZNb1fFO5twGa6p1Q1fTI+1nomj6
VzNr7qiYgc951tRQ86PZBd772tkYx8vOO7Rh+oOrNWzWkfcTxrtEcdFr1fOPZaF7b+Z83TRm3dnD
L15Zz/rofCj4HFsSOSen++F29Flmz8FyqdEvCGANklBPByfSmSxwG49NMl8skNJxD7pBCdRNTw3o
Egbxtzom/WLscc5q+nQoEVskdG6GnLllENzFLv3EcGYoDwUPAAcIDs8HqI1nmnWfloy+JSzgYHZw
N9CjLEzdtA6pg/uYAV3RDD65lpnYMSBDTwkJNKevEG0J/aB/7mnvIF10j2mWkTPEr5oAFEBwH3c3
RTkbmzJP16YHvcBlXON3wn6zbLPWJUu5CGkE2jQHDW0XILbBvQmawzTptOt6fPEa43HudI+g065f
o414oER14b23MOdIbkZMBWYh5tNrsCQm1qKvKrt44ez8pXV+t1AnTSDFiwH+wQw5uDRN3weLSQ/D
gPYzxPXG7tXvTCBaTllda3yObdyURUjkGAWuaRt01evckUFflfH3uBpnvIeqj0Iy2CyWQ/Bcrj3M
jgVPNfCtESiPQmRBx2fcN3CSAx06Kry1YNdMQIoQecGtCJKtqtSAa6NuetYziAWToswbRsn6roCz
6jd1SURIOGECJp3xaZoJAR7V4rR4gCrcPLeelkJr7+mqbxcxbZC7wtRbNf2oPahwJ7kLAUBq6+Vd
h6F8yZfOOTiEja4Tk3LBEurOIbQm50npo5oOOiAT+ooIOq3gaUJdfPCYJOLVLjhBDSCChW2JxGMT
/xLvoCVk5960i+UxgmRcNgnW2zlgxKNy2Hho/NC1oFcyaKNRmWiHp2maoSpUyTM3iuFJLjpoWVOr
PiblOQ54paQ2ftau4THHCsYnx2yo9hPbqCTLZxYTh67HY0ywseKuxnxrVIHOtSrz9o6IxwlaJX4I
I+cYmca5pDHrDtZwqheLHkEHFiN3HozOcB4mLd7O2TLcqb3+WBfNj0jNPR6aqVWDhb61Qa0xUdfG
g6sRFtiRk75uSvA+Gqa2Te5hADNb40ZjZjeURXdC+P3BeCfdJpQRqftNMcNFczw7yUteJS6j/7HZ
BO3EUTA+IfToiLYdMby7hCGPFcPCTL2Q9mpeLH02AQogVwTWnhCjOducyYm1poqdUfZ31nEYaWdT
M+/rYaC7ZIfThnJVuyqVVwNi/sXo3POE7moPNT/28xzwEU4JYIWgpFGr59EGffjnnOmPKCuix47y
PHDH/NkeT/PSeo8WxlF8sa+5No9n8q+rS6JoEGlQ3dQNVcm4VI/h0uwHm1//75XFmnAM/EW47aK6
cgwLN4cGLfZPq8Uy6IkXw1Pbp5qb7sldrDZdHihY0J1nF9Hi45SDUWmWGfoX4o7J7uL/4U/Q/8nt
4RLZjXGEED5wseqfiFgviLqezIhqnyvInYJev3VCrgDKSEAyN7L3TGd8jiCg2kLQjm5MYok9PdfW
SgU2rIWUjTIujE5CbKoOWn47uOFTR3P5wHRVvREqUFmN+vcfnC4E1398cK6jqrgn0OGbqN7/qnjH
zZAZSTnxwXmdDTlKcw/hENxoxoLsvczMnUXmlD8NGsy0OdoxbUrfF2Ovmen3eJzPQWt6HxMZjG70
3dbVl5JiDsUf6xOBigW6umEITDXmjqileJXH8fLFSf6X5gbh4/mnv9/TcRG4Hhg/SwrOf3w8xEXY
/td/aP93bhM8M5pdcqkrGLqbCgndXcubsBqabLPgdKH7QfIkTNXO22DHXB5MsjM8cG16aW7Q9p9H
97uVJhilbffNExWQOqneOfPukqmqdlNVjus2j6xdl5g3pJj1a/kl/G/NLyZRWDh6/rVz63Uuc76A
341bf/uZf/CeCTC2DM01LZXXcgyOur8ZtzRN4yHHcw3Dc03hwPqLb8vAK8I/lUNV/4tvy/M8h3QZ
15BBx8b/j2/rDxOI6qqWqpmMW5EQ83sMccj9dkhpi96mDQrXG6N+o9LgWATRKltcEpZ5p+b/g+VE
XhZ+OwH/6bf9QZauQ0OtppHfFlzmX6hM7JeSbHjMpPd0eECuWOBUTuGF6iiVi5X5Vm3iz3AXH+g1
ot+BTLOOzuOLdp5856CuppLQtNUCC4xx/um3L/Hu62/6i5EIrvZfzzbVxT7G94bp3vQsvrw/jFuz
1mqZRQkXdTUJQFW9tMdCLLxRRFghx2iP9LGcdUVi18oonpwW4oGSo79AsIzqshPBV3ItCUHLhFNj
+pFuaX5tArjU+xhwjVgMFCm3gal+k7MbOacxNMTHeVKVa7mvwMhEn3Ou/DqBC5HGLWHodc1Z7ubM
c672UOktLZYh2XDrC1eGBAZ/TaXFFFxuy2m5nH1V6nBXuPW4lcxm2yJrDfVHTBmdwux1QVOKooiT
2NsQRsG16JE3FH0rK9xfdzWyqU2GT4p0B/2HNgFi+K0I0vcVTP/JoXMjqguWM+r7oqZjJvjWX5hq
W8Kqr5zqxRxoVomMutFtgp0xDNtSTPJNbhJHOfGXa54oAcjNtjmXnaYfrFY485Gr0GUXLWi5qMUa
ujQYFSogEjlFRXFAvmph9iQfiimr3C7NjKL7FLzWdPmppQiZRdodcwEzWCz1osZdsJW7ukVR8fjr
yD0CN353BQ827NJfyNQYK4stuUsurptanbxZIzNP0rjKL2K3RG4TFzUReSeKLfJbcZvw7LQ5VSXx
fuW7lGvBYFCllKuqm1bbfEker+9QTxUizuS2A5ga2ASVoCpSWpRHVLjcSRAQrm9WrmlmBt9E0zez
Am5AUUG8yrWYsfVuMJeDO9Xh1qPyIh/L4iA8oNZDg4Ce3lboIcppe1Rk/GpP70hL6MuXr01DVEHm
nS7KYZYFSV6uyaNDZxC8H01wZ2K/3MU37q47j2M+9ETq7FfJDL0A7v+oU1auUDJPoeIcO0Q+kCsF
2TKqIfkRZg67eHRYhV5Rb2LqyQwRYRnHtDKOo+ms07JY9o74XfKwlVWGr7Wlh/ZM/Plvx2v1xRAR
RzHuM3dLi+qrgIdS5m9VvD9KeXIzEJ60uFys/TBz0AQul4q85MiRm3IxiQeum388JTOB5TbtDJdS
VCTxIxKhl6cduA8q5zsaDDtN1i/Fo4tY+2OzCMCYel4b+2YyWH6bMR8zUJlpG/mCpMw7tOX7t+vL
yzWRTLjv4bHILcbLnHVMRdaNyDUdRcypzDqVa3LfXAmONHVYopiHKFjJnYsGu8iqPfK75MO/PbNT
P5VByUGH/p0WLtcmM6maN7k6hwVwWLkqF/QoPyJuGZtWet+vD0hg+BdWXO6U29eHCZVHflQwZZaf
fPqPjx9fnMZppz8wkxsPtUxxk/D2L9y8ltdkjyzmapR/O/kZ9dc7l29aN4Z054Xq6etRkzYi9YVZ
SHm+Ho8g+sSNQarZVGzsxDijVwb0y4t8PVc+S26XAkJ+3ZRrct/Xy/32M4XS57t5zKjo65SEVFT9
iTjJ/ruXue7TkasQbN90P522rHzD69aRqH+6IxmoWuZ8yK1E7FKlhzJabF/uGwVdQ65dF3/uIyJP
kMPJUFX4NHKZMiefUyzRr1m8+f/2Z+WPXR8p5c9dt+Xan79K/IXXfWFvRkjE6FtDjaZi8ItIogqd
NjdcI9I2zlTBZy7UNzOI4TeJu95XXqqoSNfYPZ1M0adqNwDqseqwowdfKjOKsIacn24mANJsei4U
LFxLfSA3tNlKlPd1IUNRr5tyrYjrzzamzSeR3mpVJmskJtNaJocWAMjVTTfqPXqyvhGCeHAPYqGL
G/R187d94q7XpPXE9UqQ5BOHylVhwq0uxlbze2yg69YScXF1vtWhrJC7W27TBgYv6t2DoqnnhJC9
XWwTJFlwp6U3wzV9eDRvzTRNv36nVEQ58rSqTRwhU0o5yZ28chNbfDxNk+L4rZ19Qb7SRu8gpgXi
/jjk7ciQTaxGJLt+LZouIi/eDhdstyV6jznYV8MP+dlYBrXLfYmG89DqN1fwuUxaTZ32NmEOD7uy
tTb5aP3qE6M+oc9czZP7Ube4Akcn3JMkP++9wu8xmR3N8DlKOHlbMcJCvdeQH9zn6nqogoe4BFcn
94nDwdDNbN9MCX8wSicq6vp51LiFtDWq3ChI78laeekY685zmMLLPpWNltK5yO0ddO5DbYX02xSD
LF6xWMz+1oNdsB+6GSN36d5U4KoifXmq82DYJnNOj696iDUGOKXmNL4FbrHBwH9PcGi11rtJ86UC
TS7ExfYrAPS6T42xDyHHQtolatZy8XUEyNXYThkEo6dEcYr8Q3eUGydydMRdCxP+yDyPtNfXeBOG
VbdgSXDH8LabLLJNRwSqk8641e6dW3shv7NSrYEbKkrcdlLzjS5ucnIhOVkSKyU3C2PA0EZaSVGa
PysS54sMn1DqKgOiWtbqJEfGjPHOj0pOwpx3QMDrwjfz2zb2aPJjv3anXtR+PeZy6RisJttdd8kf
/HqNvB8YktF08FbEXVpU0bgJ1WJBfAWMa7naU2peBfEANM0UkCt19EB9yadKZJN80h8Yp+sD8nlf
P7JM8c8sgcou9yHh8nYuyFS7KrgSiIW6FNSS5TYHO0Xjpch9xmykZYqHHcXk4ao5w5qwDnKXfBAE
Wn+Ua6WSItGo+fOyvsEc76pUMAP3UPQWBnDb3HKk0JLUIzh/wbgbbexjhLmKfV3zGWKYwUjAyFzu
snJN8VXDQ8YmnnF94Lo53laMcJHJZ1DnV8O4cRWfAwC1sLPTXFJSdyDKOuMERNtyN+Nr8UmEw2WE
uMTdcdf69lN2w7TjAUG3p0crf8gfZgIGJioD6FhWOlZ2m1MCWcdDO56b+EbMkigFh0iBXnqi1oYS
zxLM4U2qb6L0xUxuCZHMcV4rpzK5dYDc6pwzOwfsJaG7Coze4lwkN/V07qczNA7CEfPg1CkHvOuE
PoSoyoDixajcD+lcrhtqzbyvrQ2K1SV7ljv2uvuxkFa7yX/VEUXlHYgFR8ENsyKfdHykpGvhmVPn
W6gLefoKpVHI+vzoGVZ4/V1TEKivB8wI0QYsvYmGb0Uf1sADrGxhs5rGzlG3dn7oq00Yb1NooeYt
bbLkuUnuWvV7dlG31eqMFe8DOfDNtBIKLdiqIHePyDe/zefWT34R5vnRQtXdUC27s7gSFavpm7eb
1u5B/6ndFxv8fG/w414wgPjTHgFmdGug4epW5LTfOQhvV/Ydk05AnQfXzy/avvpOumTU3QCC7QgJ
xJAVbwPl0EJxPRuDX5HDyQi780tlFfjfoYDeEnC4XZ5ILoKweo+l/BNl7kv1qzzX54mZ/7rZ5G+F
tbKZZj/jrbFu9Kf2zfQ/u/1yOvTfAuCFq3i37OI1fzDjkGN5dzTgne5w4c1UmcINAeuJ4yPjM3ZF
DtLurUv2cfQwhhv8E02zteu9sILj5M13tIJR7q3txyXzzQ6Ws1neRyQjvIclLqINQqdl9icAo7C1
+j1qYEP0fiBybhjXw70lZh4kd0USp9p8a05n597jbRUHe1082tPRHTbeJgY8iNf21Vj2RM4v84Yr
5MLB8dxvl+Ac7b173S8u4Xb61mFg/amjZ1gB+U+9PTB/0hzmxwzHmLftpj2QjjE4JJSS7QcI8MWH
UZ3ozrx3uZ/oIPP3VXkzbsmoVNC8bDYRd1LxPy5WM1RNB9H2CLz6lDpIWk8BQ2Gs87eat0pf6nl9
sp4GZQU2E3pn+QqSn/tgC6SUI+kcPJDr7LwPeHGDdfbNQwhviAfNk0kU6Lf5yavOurlXz4y97rNv
2ieqUioT6nfcu4SufqgclfWZGBRGP7uC2Ju1Fx4yxij2Go0GWr4Y+m600l+LXTcgYV85L/b34T6/
c9/qw3TJVewaqwpWSbJRhoNLYt0j0bM5jZuf4br59Dh9NKyhsM/8Sdtm5dY0d/yFvDzBr9201i7G
0bgv5jX4DS/fk6Yef6qX8UP5kd2ZGyzhx/hJfwt/pk819pFy1ZPVsurWwU36Wr+WJ/UeaCItzQ0h
A0ScQjrNUDe9ZQfz5mV+sB6VvXGXfOKTdEIyCUAoq7/iwrePpBFsaiQm8655pg9xr++hlh9SEL8v
KH+GD2bH6QHW98rcgPgs18428FG1+SScArQvV4LUw0+v6OnWGpJ2kjSgC62U++FbfqBhrANyxo4R
r9CE+lxTX03tmK7CxzLweevlBgfssNKZ/WIIW+lbd1/ce+9EWr8AIfGXffot31kbpUJheWtgh0au
vOaiCfyzaNcQPNBpr8ozp1uypUi3D2EWv3Icnmmpa6DKKUnQIAlXOtqpG+w17rQF8nr/I9iHZ2ae
+2KPHHqXwb+96/Z0UbjyNFuToAGugAbKl5Xu1498plBdsVinPtZ8OuFzuI95D4OfqX7CaX3nvSEJ
ot1Shuva2AY2CQErIPf1jUMKxhoza7sLKHvtwHxDf0/ex0vZPDP3SmCq84re1nrViCri2CMw4gwL
91Cfg21+tF9M/uYdKv49tN1bJ187p7raVnuDe8ra5K6+DilH4sZINp/zbXr2PiCXPIeXcBd9Rx5o
3UwZ4ITr7c8tago+8hZpcNnI0ffuKR4dVdMhQMOg2O+izrki6kwxN+rHERtGa/ebWEeInLiMrfem
PeqwFareNwSNEs8OBTSxRq7Z39ZGy+gKPNTsHAFBgJUlHY5WKyZY8ZxMzm7+9U8bac0opqXl6nRw
vsveXqdd2Z5c51dUFo6AZHr9sf/HImkQbipGNhzlmnygbSt45zTzMdnC6B9RkhBjiRU91Q8tlStX
xOgsC4qJr9VJhOu0FvZCAE8tiTuIcNeoDel1u8OE18QhqycXMT22COxJ5HYgYnwwevpzms57Wwb/
yPj1axB7F4lJwXW7Qb+ziyP1ZIv4oCojSEgX6hRVLGSctly77tM84ohycokC8olijYPfnvmCmZ4w
060LWnNzoim7ILwN6Y0cXZl2BIHzkIgApC/inBhQdykSTxGTJDVO10UopoLXTV2ELRG8dyurbF/y
I1GSbGQ603WnaWO/dgTAToqdbJKdVLJN97Ic3ImSoFyzRTU4TnV1n0ewmm3tMRNxUa4IjqqmIV3P
aPVPQV/Vp0bVaA2TNKX2L1M9j4eRmB4FwMZOasFkAUkV+qE5BZReFHEPKbzulmO+UIkxOhFu5dWE
MuiMPPsBtofV45QWm+oY041jqOSRk+WIwKxIZmdFi/ZUEZe0lTIZ+gATUqHJ2BnEtYckyqNTNa1X
YrAJrM0muO5SqmSmJDo4gVvhRP27uEiKheTium/AJHzQg7MUoH2BFs2+nP2ZxDC1bW/gg/mGiBIb
RCFOluhE6CWGRxTQMhDRlGlkX8XjazFZ14dvloguUxXYrko5GeTgdSfmvhFX1vr73KUe50jfRduy
NV4HYZiSCxUrT6GO/aZtbG0jy6ryC5aL6yYCD/IRUiaGKmPyq75NmR2NiVHtWetKUI7n2aW8I+Vl
XwtRQ7YqQXYNkbTkXsSQpO6CtbJoVOhkhRUfQHP82nZxFG3+d/fQSCul7/Sve2iPJV/S//E/KMJ9
/KWR9vWDf2ukefZ/mriHbMulTWXRBOU1/95IU+mx2SbYN8szHd0WeDVxDEX/9R+m9Z8ealaXLpuu
OV/tt78TEPX/hM6n2w6sOBrpGj/1B/Hw3xIQDeePxjw6UTwsKucvVQOd/qxAAf7WTPPUtoC8UCsn
ZOyBX0VBtSmIRVv3ut2uJ3xKbUiNVGnBrljBzEQkOCZT+7bkyl02B846qdV5nYwYZQfb2eoDaQXC
dLGZM5NpfzjehT1JbPHiY7Q6Bo3brxY1WKHEwO1F9X5bRuGGvFMSKjwseL2HVbbMH7ivvRlLC/+O
8lfTFzfRVOzq2r3TjBR+OWXqg9FoCIaI6c40711tnEfPK5+TZbkZzekHs1/Q+2a/7UUOWDEf3YB5
SVqcrVTrySFxLimh3CC30oeyi78bCU6EZV9UCPFqtX1ILSgBQJ8pOPd4cDuLmVuSbTJ9ss7asKqg
yfpuPjIuVopfaM12qjmd4nJLTuYGZNgdgXKE/GRUMyaCxwK8vhFPjoEmrDrTfO5H6Cx9+qI4oQGu
m/dsBc4qHdv7pQQAk/a1zThX/7Fo5mbuRvj6tf5QZ+mR6+RjJ4A+RgXaA0SQ7zbKt84anqq6+Oj8
AbiU384JaA6ovgTUk9NTLhtlapCyEdqijsilNHgi/ZCs7Xhc90jXFcchUGZ6UZPhMpR1v1LG/GIR
Q5ClfAoAQUgwKIY7DEAMhXSa9VUc7VP1YCfVQ1dMe3fR3bXWp0x/SdJyRwZVih5/1HNEeuIc48Zz
059ldkc09S2l3keoKZQo4mibcmtZoSBuQNWgtjLwBYYDg8VEUW6CFB1TbE3fmzw9KxHGNahi8dZb
HrL4obJ/qBOa+yobjx0fwlyV0wP12z3e5HTjfXfT+ESmtbqu+uDJmuB/8F3rAZ5kbjYHSyUWg8aQ
ADWhaFTSZNNos+NHWfTcG6O7j5ruklZ6daqc4al0zRY5Yb/XFgvRp8MY1moBpfBlroY25VBOCI3J
JsO3DSI5Qjc922UNRr9ZV+Z039JM2lttdENFipQrbinraCjecrd6SyNywQr1xXTSV3xkGd0IGAK6
o70A1PsxDxfVKy56nm7d1BXXcmRvGmG91Bi3VVc+lqP9ADQIESDj+LkakbmqfmvjpofYd2db7Y2O
NUIRwW6x9bA4JK/X5d5a0GZbRgPeo1sYEaenDkIPt2gjRV/090VrMz0vC95i7mI8bQXZZc7G+Q0B
LhlJIMTd7rNPDYbfbqGtcBXjbKzz56riK9IHe9MRlKMt5ntt4EDqIkolxf/j7jy2G1eyLPor/QOo
BW+mJGhkKO8nWJJSCe8RAfP1vRGqSr16XT3oaU+wAJCiJMJF3HvOPh6Rfw25Auibb4tB2kfsiHKT
6kjCZEdS0izDoEvOImcAVq1XOspnczkfV4OOWvvZBxkOeflGBcKqhVhTYtVav66tN+PdZPsv/3xx
TaklsDNes/Z+1rWlcYhQ7oCJqNf+8nElM2270YkINOHmY08zjpyY31t5x9e0M9JsDi2zRu1FGYyj
U3oI6Bwm4nYPYN8X6aenu+huhN52xz5ekMkWyZFBKrL8iFDyrKahEwBDOG+CemD8i2JZrWGBp7Cb
k2/yZ5fan3XmVTql3v7n/en6DvW2eUWzLw4hYJh+Aamv84WGQLhy8cxDl5o0JNU+FRGs3qIWVRw5
Z7F++Nnz865U4cdRR1fc3Ixz9ZPfnwQXgM9TO9BAo9VkduZ3nN2OrO970Nz7vErth5GS2TwfmjHP
3hufHoYJfS/2rdexfowWYeAETMnZqL32xkDFu8FBY1+UUh5EO2QXo6wfxnnuTsJMzKNrVFeq9C7W
in7XVCnFjG0lmZwm8fI+JfIuZXpqLkyRG60hbpTJ9NRmV0sZ2ZfTLB/KVKt3layB8Xh4qUx4YgQT
mlAx4vqx97Vx61k6kLgG9BsTiF2RZjukmxdieZmMoNr4KIXPo+Wls6yNcDQkVr6OjKNbDtOUDVd1
3p8xkq7J0+1pABhAAyqrP5Zz/WFPBHAMTkv2VS/9xzQgawnP1XFIIaQ1tPyIm4xfYQR+VYno71w9
qm9MmsUWRSDYJgIZqEgxqVc32OcppE1D/exO+a6ck7syS6K91pMw1iTQTHpPf5FDsuAnbQkVDXjg
9oYIk1+imborM7ntOLv2Y0kpDGZMf25U+HfnivzSiO5/yLCVy5iCiYzL+MyeyK9wqZjaa8NHNaSY
tWBnVds+6ANLBmfT6OvlUXVl1GJJo2spPWYHq8ljgrVHQNTQj8vOtxnyNxJyu63sB56HZq3Izt0J
rzMFCrrti0hd4C2MkBUHQC2Uxz9TPfWf7blB3NCI+QCVzKRh+KcPgGTFx+nBGdqdu6uYYqI65Gok
3jSrAANsDrXoP2tq38+mtzRPGkyV3U+3bK54upO0Ne5SxgpHWpDRJtUM8zsq1157ZqlJEGs5pFT3
XQPFcjWDCFhdNmrxTU9Qq4qm4FvOs+tC0JhX04DDqMC0ZXVm0NY7X9ZFaiBi+Nk0EsB0EV7bLQg1
mhTTKnT4XlWNLLWtjbbcZXnzaccLlQRX+3bicEbyNRRRRch4MYM3HBc0CutMoF7nCBgJKPGuU8yl
XG+OKjLFaWgjtVQN1VGGHhHyDTdoArDh/Bxl1fTr/7QE1QvFnH85xKFQJ5v+Gufyt3QXFZSytGLe
Dg1GTXXcVcayWqTraaD2Nco/FHVuvC/d9lEde1vhINSqoZxHsda/RBVNOM/TGyItP/oY00ekR3aY
xxWRauprXb+yZV0MHugqgRGBK/df+9T3HWe9sbq1jqpD+LPQVpnNz6ZaU/sW97Wts+HMV0oV9Z2q
002t5WWHTzoCgKTOt5/Fzzn4cyJ6hX2mr+UAqaZ0mDqvc2DEexV585N74yiJkdoe155tQfMW6uq/
jt33NapUU2o1rQZubfkc/hy476bpfzqGFol02eiJozo2Ul2z31fu97qTNZ/e2mZSB+bnEKkj9rd9
XgUUpV2bgT9X6zehQx07dTWrV0yNXNA20Z9U605dwX+JvPkOwgHWVZ4x7KMQvWoH1CWjLiWMcv+8
vn72GbFx8HrTPqhG6gopybFQOB4eeNVztVeFmHrt+w1rH7aOMYNIR3hhsIqedI0un/dn7W/7tK6N
Q42x+8b2YZoglhlIpytS1DrJ0sGhXA7majOzVtWTWqvAQu6WoHv7iS76OaIl3lE0WKuKrEkr99hn
2vclqC7Juk8SfcdcnbGLk/s7gHDAC4w1JuL7PnsVjG32fUlargd2CtfwVl2Sbm8zB+sLKqTrFeqq
PAb1Q41F72NVB6gDXbUuHSJ1taoFSjA+vWuplObQeraooOn1KjOfOtJ/2e59F5lPAfN2rpSoYi0d
qsPcrCIjXe0sJVS2fMAH8ef2rDq0alOt/TRs1b4ImHZUIWX5uV0W0SpWUXfO71U+/xWKQkJ4XW/v
g/UhU67RS+6Mt/foq39hsqb1H1OvmXG30KLnHZPB+OioVtVLqqD3sxmbOim4pqt9SAyiyQcE6vKg
yqaqiqrWfhb/aV+lSqc/74mVcOQ/fcS0ak1KRCfqY75LrhF9ZWfVpvzlx/7Tz/5tX74qYBal3VqP
gXpVRyjjrYoZtVVPgDrWirGBrMYYV4FNtcp4bCXwWRdyFUn97EPhx8VmItnRV+3OhIinXNU8lhIO
qR+LlXpI/Yj6YbXzbx+jNv/yM8EqKkJcVCmhDXIjY9UdqXd9f9z3e6WSMK1dduxIOQQc/ja1cNWf
ql6VSJ30VfOk2WucVD8iA2i+RVGrPqp3m3knRV11R6V2/C50Jj7Dgqo6KCuoMoVO6uHeoJchlahG
Q7HcK5nmjzUzTlykYnFUvnS67eyU2XAGHLD3m/GyXc2XUQONHyhKVF3OGjAIbjLUc/8s1OZfYk+y
AIXXBJWZZD4evN+LH7Fro2Le/Xm4tX192I8oIEu7oYe+aiuVwFKJTNXmt/Q0qx59zyo3MxO8UEkr
Jbw+vrbo/G+SU/VfYXl2D7IsDkPg4ClQastkHSXgzch3foA1Wgkr41Uko/FgYKq3PgP1jHaMmGiE
JX7KvS9ZRylKaqnW+qFMzgUn4noDdQpA4KjRdkpH3K8qJ7VmODIEvyuOSmQ8rW9Vax39og5III5W
VDHpemvPR5NT0Fjv2Gp7tAuKSqZOdwWDxlEVYJUesjQdm7tk9DLIZcRUuzqTl/V2872mO/F5ouEm
sui2qvqmv2pJ1VrLP4apR5yy1knMnXkCUsAFtP7jauGKRIRVhLgcQi0tq0rn/9bXAUXNXJ68w9Wx
60OLDZXJdEy0fUIFEMTWGOs7ZY+etfimdWp6/n+K0Y6yv6pqdIQGmw59dNkGMSYSB8oTMHhqbGpV
dQcqU5+JS4Z5u47BVSdArXGMVgPvn526TLRQdGSdqy7Az6L0aYVhMv+WS6v9qpgMFD3eDn1EicTG
iIE17fZHaK3WfhaqCzEY/bMoY3QR67dUqGeXWnWnki/eJubT6qRzHGwmYxeRjMUxsYBOrWNwtVAq
5sRJwMEU01FXYl/1glZbTA6G9l0VodXZ5gclKhq17SiNcwKKmoNrvZsS+EAZzwwG1hHct9iXGqEO
ezX+TbGv3ZmUOenv0+Jcqhb4+mq/DWKct0Rd5Ez2/2yXcTse88YPoy4fz7NsGM9rX6KiMNoEMa7a
m+KIgWhTfQKkAzQczPI8jliozf+xL+u2WjAiFiEi3Kzq61aW4xWEWIIgTeSLOoUigHxBbkfgnsd0
O7javfSX7BwwlbdPTNfd+kFdHTy8hDTiy3Y/60u663R/uTFQsuiVd7TJKiya9r7pF1h8E8gvm6To
PsURN1juq2nM2A1WJQmBFjcC6dllER+byD8x3M5OIGmti8loN0bmcUHEyW405mGXGvYWfdJNQDX3
yU/J+8hlA2hLenfZ1K5VmAHRtE4IQ06hcspkdOyi5TaP5pSkSW+4aEZ5KS03Oo4ttt96dPZprE+g
JbST8Jh+zH3Wwu2EG6+NFgnAJGCckZd2VUXk2WjwMg42iJiNC8npbBDiGMQr6rJ1nKvYWy6zVGiU
gufn0Qqs7eiN87byaH8aGglViLGNs8Ecr6ls0alalXhqTeTIGy3C/Jy2B+iSqEEu/eNcm5Iwps65
XRoU+q3o5LZyWnCLsedstSiCjQ40+AoH8RrdGtV7fLtLQf9Zt2xsTEUSH6uuu1qkd83tbHywBBT9
2cRwbHhom2zaOIe4GMtr1L3bxOzWMkjch06mt9vOmwh7iMWl6Ver9k/I0LJNssMx34Wa75+sqqv2
XksOd0JtBm1PQanw1iF/vQis4eB76c4YKKSWFuiMtL6wAnPEiQlLp1jgHAkW0ZCUIU6GnR3JX7WB
lHI2tv6CGbGNrAdnZcQQ3pgdbWd+nHQz2bVZNWwm4aMCShZ/lwnxVkOT3YjKKLYdlfU50z/cniJu
JX+BCDE2zaJT4Q+OCNCWreUSlNzbyD2s0dx3lk4luMjuWtfoDlabDPuot6DSOZN+29s8LMcKVLNe
mWEJMH7v86TYIhrdyAFITBE4O0kRfEuX0Tk4mrmzNVOEEEHBceqztc9LYgziOSachKH/ngCH8axZ
zHm7IveWMf0li+NAtrfFEPZy0bIvHazWRjDO2+pG5SEWwS7ulfXJsrSMUhO/uEHsCfnUSK7wWMzQ
Bj2HYjR8z0HQzAAi9TU463jTQr6YM8EE1V2HglQQqhQxT/Nh1axMpIhbw3BECX6ISK8JrbrASJsi
54SKEk6coKhr/etIhwyjufll6w9HHVjgWZ63H81Es6Q2rOHb8/j/1rhmGTZmrv+96fbwNb33/9Zt
+/6Jf3XbrH84Oi5PneAi07KVOe1Pt839h2uZpodFyiQEyqQR989um0WPDl9l4BtY/g3VUvuvf3bb
TOcfFGSI6ALms8Zz6f+nbhsGrL95UDGek7/hBx4JOyDoydb6926bPmgaFJha58ru5NHt5X0rAYcN
MZ6o2nOJhLYiVIrNXRkzmAyW+bKivwFbbidn3mIW3MmipYbH7O8dv7uznPK96+MKzJ2HiAt5gC4f
SBljcBAkt43j31O8BqjtoLRdsBrLBEjcYj/mGn36HFzOJb2A90oXNONa6HJrBAHEWsODDoKAOCPJ
WzTc7P1i74n+ealyvCtJdcljE61j69y2Vn8F39Xf1nCcCDaY0o3WWjeFcPtd1S+H0c/3FFZwjQ1x
iMqDYINP/GB0gHLT24wdURzEmtH0MMOxTqnpG+TZemcdMgwkDEYDVnU5CEM8lUw2FyMf+ceqg6al
D30A/2ck82UUGQWdFkrPmE7mQY9n+j4ldNr+jVi1vejsS+F5NVJiSKMe38fWGj0JJ+y8lt58noL7
uKhH8Fkj6TrbRsbmqSxn/cJDU6O2qISaJ7VmdOQKFDrQdM82rhbYUtxd0+AAyxWOgGn3l3RYp4te
s9xwnhYjNN1Ag89XxzfgneKbutWQJI/L5TJbGXklwxQGTqvfxAArgXWI+ntT1FF7M9vER6TB3jLn
BHE7FXVP9uY5DDaiQIjWolcXPcdRpV3rQQx3MEZH4Wl+dK0WnT9r141Z30vrowxgrEULcHQIvy6Z
sXEtGEVRQbVL9ukd0d0RRzlLtczeWmXjgtLu69Byaot8G9NIAE2Rp+pxeqMrzfHjku922c2o54kI
u4AC7V0GY92FBZ8TpoVMbqbOS69SuLTlLAgbh1spVufDdCjG6gb/qHZy81nc93OaHOY47UPhOcN9
1Tn2rYGZOjhLbKN7REXBQn+LrSW6Vxsmo1V7rOUNQJaNMWbuowR5m1Va+sK0t7iwdATiudtnL0uj
o7/RHXeX9dYL4W/zQ2QNT5Kx+Ec20iCYFtu+lW5knMNAmHZJpI/bScBXnDmnaZxpX62rcQITbiFb
w0ZM59c74gIpiiB/fjBXXrNL7d9FwhJWnXkPOn7+5bflWTw2uIlgjDJCcZPXeuQSL4JDl9sl3AJA
kglNkTeDsc9mNGqf5yt2+Fj3kn0/usHGr+RCZXyIj1Ask9slIqkhzX3nzV/is0bm0QdcvC2QhusA
5MVj79XklkDW3/u91b9gDtkVkWteO9EkNvrYWYdJc6IQBl78lOe+vW9KbNV4JuKnMreYgjuxvlev
BqN5MGimrQAJn6GxmJ+93ngmv6S+6W2LQleHIMCPHJKu+l7+Kt81A/tCTv1hO/ntBSS14KqfwOPG
hhsciin1yXeCRGlXffOQEHbjZPzqomfQ12aLfPCjrj93JVRk0z4xl4/fS41AdqB2ZCgZ+nxKcgy+
ZjnZNGCMHJkdcR7wPTtuFMF0X2vjdF+Z5lE4cEPHvsLPsO4fE7nshnQ2duodXk+GXSfpzjK631JT
nG9zBmK3jj2MJ4wi5z+7OJY5I00Q5i6JEP1UNc96YxEF79faTm3Os8mQIYn4q8r4ohtl8eyAmIvo
AN06i8gfZwI/3Hx8c1t/xVUm1UNfFVdp1cfXamuKSfcyE0blOdcEpSD/gTsQftES+Pqc5vpzCZTN
7xznYZ5GcdM5wRND3JB+YnGH2aq4HZgiYKmxt7Y7Ozum5uXJ7qbipOXIFS3ixPzYpAAGzzm9iMwH
27SY2aS+t6+9yLlv7DWhHT7hVxIwAMoYuLce7ECtgTpa5NUJNWJ3zfHT6MZLELoz0Fw9qJ9iW+vv
tYqgG8HjEpl72uw9Or7HxrXIH5TpL/gL136ha5/TXhjuWeHF87NmV845WUa0INbNELSCHXaiNc86
YkFeCs6qggywZ3I/gwtvcSTEyNJ/GYOl3xKpQITW2Fg7z43rF7Hjkd+9MN2LyMogegfK5W+pcT2Z
rnFNgo98cjWLslVqoHKVkbPHTciAPNai28ogwCDoLWKOB8iSvmztm27uq62EOHXVVj7a3aCsQkmk
0tG1k+bJw0O/Len3X0xpdRXVTXA9LgLweuzF5/zJ2aPnEAVOutWLGQXdHvNyel/qtbj1Jeo3W0/u
29HmXk0O2NGp6+ISTvJl3vryxs4bjcs8E8+do+2ztKZKS4L549R3CEi9qj9rSH15NLs2p+/Ef6Re
JeDNyzVGBESwxLEOotX1uuXGccWtES/i4nvfulnBsts1pf4EeHA4+etCrY0Vfw/sjQRpcy4vADtJ
2v+s5cUUb0H0owxLomlnxTx9J0L8eDb0LlhhGEypaUJryWkxl0HZ3hTGeAQc+Zuqm3EIJJzCwkZf
S0mMx6ALqL6K4r3hU1lb+BI4f/yjFZcBzN7CovP7arkGpoE0PiaFLs7KGmiLlvFgH9FJm50XXTbI
SIyKCBQT3E53U2pDeUsekrmyO4295n4ZCwMim4fCodSXeZObfXshVxmFm+r3YwQuCLqlcVysyA09
vwv2dd6cWVb7GgflwYiJ/EbjOB6dsfvgJrxApNKC63gGOuTW4rml/X2S9vRut/T0SYoBM8Dzgbo4
Pob5PpVFh9gpsjcM+vm1HbmBtj2cW96nN2cPS9ZyR823o4bppu+mW8NZiCvr2t/MCLZCdHrYuvqw
6QfjRhsQbFum/GVNMy6aCXivB8Nm0Jx2U9tMmynhMCW10VwF5UbPBF4HYgUgfU3tfkwbIC9JFjZB
8wlVmrpIVD1pg7NsuGoAF6+66HIHQPrJas1PAgtOw5qcqEcQDu1XnxDZ0fBvRU25LSvGL094yaZt
EZGkqfsYi/4p95xD74INawXWnmb+ypve3TigYsUwPTtR80lTXUJtii8YanjWiF1s1sOB+eOYJLfY
78XG2eujLneRjN7qQEML8otGLyfzSnsiGPMQi0hu9c7AXGMDcCfthJizfivT+NPMO1IqSue2Ieuh
LT7TrHtZbCdcCvwAcycY85WXkVGct2NTwv02nutBv488dF0CjgzILtvTf2PLHsf5KQJT1ZioW2Pn
GJnaeSyH62jRzjvUP5xNu4XxH+Sgqfe3flfSDUi0O2lp76syS49hE+YCdbh7BEEHx8ZcHfTTAy76
eFtrTU/XhAgNevh0nKESQGGHqXZHoeLBTJcyXAgXoPjVhlz9eJx895O8smTvm1ySHSEvpoPNJQM0
P2JPcC33ss2tkDzDxxp5FlFWAVrStIGiGaMSwuZ8yfgJqCxG/CSaNxPxDCYYy5DQjz6kpEH5ADe1
HrWHhMy/PkB81FmUTQCfQyeztuuwO9W5wZTxC+jZ6qoI5KtXthf1QrVrgLfZa/ODzvUYDt2IY8Oz
yINZLsemjXChciGiLKTj7XhI5ecbkEI6f34OysUnHq7h8HSJuIe+fFHqxFtVvt6BHEdLFnXGnlOd
SbnvJpC49Ce9tq5y3cNUFFjgaJzsdWktpuoF/3fvQ+FBi7EE5sRATj71pfVKPYHSjOG8xl1xZYlo
Db1D+TEnX63NNWJp7adscEL0AquJ++iVwRuZwB+Z/4snwE3UdfypTeps2pF8Lv+3X84ftmtemkOP
lacqO0zH4ibvHTBthRum2vwuLf9pNuwv6Y5fc9pe2s1X35N0WNblpV0lgBs45E6RfCZOegvXF/6l
07wbiHGAac88vmbiT3gWybR5QzeHc6b1D74zHeskOTFgfjFG+RwLB+Gje+U3wW1hzjd1vRb2y+mV
KJVTTX/SRqbJ0Mjc1F3yi8J7q07A0oZtVdT9XoqsI+vRve5yF+HKTFA0WgC6iF4R1n5/E1XkmYwd
sNJioaxtWWxp441mZDdZY785enoT8/x1CZ3Z1NNS72UvLuPePrbSSnZoHrc67oiuvJEyaoA3ezDG
cJV0ZYm+HQ44ouauI4MH3hiGtjEJG//NXvXO7bJ8CbC6m44KXe9eaWW2wxsabRk0+JsFbPjRGtPr
vjCHg2vIG5/ko7ro3qJAnNWal+1tabTbAtldNaUn0cppNwyGcXDTODTsVj/OrUPga/1eV9QPbcTb
6Oo054r5/t4mxYvxRm0yWmJ+DH1qnVdPycnO0O4FfXLjdRH5zt3vfO7R9kgLWVwB28T2P+O77N4X
1r0bVOlDXlvPUcSjPe4bbc1APJdOX+4ZZfVnTsApVQViOi5mdW23A80tu7gcOxO0cDrnkI52U0cc
5IxtSxtPfZvpd1rxkNKN25hOQ06Ghc5UyGtmfnYYz9xNYjnNYRsg956TYG+4fkRoQ+YctMlPuHe7
T8mQ1rggq2svn7O9JN00pIx8kXPULjT+U4DaZ7Ml4x3I4GtNG82wdfxrIJ090rtyD2UelaLdEUeH
FDD0ufVvLW16cztPYM12z5yEDv3i++WRXLVXounMc+Ko4rDq9V/GgIsIRagfjgFSvMaiUgkFb18Y
Q/vS02EeOiQuTPzv8zLFtha576ZljRhruPe9UdezSUQk+mDwmTe7HPxNa+moklLvNpmjPdNasnk6
/47mtSLHPoEU43HZFeRSIK6IB/+6d6rbOeIGT3351AtN7qos8imuXYw8XkErD+eYYZmgN7P22NNW
0dDyh12QvjgFuuPOGU9jpf9GGgr7dIAh0eQlITKtzcQ6Dva9oIvfufTzqfiuTcY/22onSd7PuQmR
Qu0fS/pzCED+5/vUy5menjMbaw/qR7uCszulGPG3j1Qv6hEjQnvSL9VHql1jK0PUqquOlgdtZMXV
Ba1qApFK1EdEPPWWczZ2NQx7CknV+JWUDGaHWX+h4HFKz7AK9GB3h7O6H65x5Z75lH0IcAGELdwX
J5UfebN8wfL+ai18ZWKOwj4gl2ocv5YcqUxdJw88xC7KZNsGWOJg867tFRv5m21+zfOWOWUSdo1x
qmeyy+QvKJjevih4CkjHuGwbl64fNNtakKLiDUGyJVfR4M4JW+SHcKHWloJQGjm23pYYMnEUo45+
5V/METIZyv0yOo9tjkRLojAmsMM914fiKEe7ZbrqbYiln7YTKX+brA5Iz7GRxAJm7IEXI8neoGtf
RW9sN8zxzxtxBE9yW8OLO/QZyGHCGrHPUU2agyQ5z92i2gFLREZkls8klSb7xUOe1C4GKtYke1t8
KsLSis0LXZLGqRbmn7WV58ZQiiRNEqFy7MJmfjaPFMLN7L4o8QpCGQQB/ct0qcHp94MZP9E5vOhz
4JmpcQoc0IV99Oil0xFEsWNOV6QcjHl5SQNlB9n+3DbEQWbLyTJwyLk2/k+t3dnYc02hhyAFDunU
Mp8JC9LjI84NJimrqvwiqun99Y25K0nuQo56SyqjPJ8RPrpk5QbaW2uQczh6FXrT4Fcz+2dpj2GS
IYLjMJztotALilthOBceLu6hJfxDnJqqvdLIAkVaQdMETXo0htT+GOK3O6cmuEIkb2SfnTCdcC0t
MZHDIqKagqcms/UbvwraMLmrcjPCm0ZcxWRS04TRsxT7pbcvJImKdbLJtebS1jFkT8h2BYkls29e
m1GGI2pqt1MmAJlX40EyoQajinW99ziDq7Z4qAWFy5rYFGZRfvEwz0SD2Gb0bGjyEGkZ8wu6hOY1
jjt8sMXwEfm0o7oscki2KW7MNQJoMDa21fwG5rwNCu3cn/3+whwwyrtUBHzUZhIMxVXDjX8zMWpx
SBw3q2neFI1szsBR7ya/2SHovAS88Fg3rh7SkLzOWo/Sf3M92xXRlPbrHEX3WpFUWx5N53V2I5yk
YhjUeFuap0RiYhhaxHAoiYimG4HBsi6fI+HvJsNytoTWUGFN0ofGPojSQ9vUMgtgwMGp39PI7u4X
hvsbLF7mtnMxH/T2/EjXmvuI7BA3ta8JZQd/2UXMmDZQyz9tQsMHOwfHnWafENL9kMItlcmZ6O3x
ZOfF2xQJMCbQJ0is6nbQyY+DixW6bMCj1lHyi6RmcZXajB7pAk05j7HCD54zQPCbSIiHLJVMZcAk
2dX4Qs75NhuKr9Htnw17PmT58gkvKSB3Ia/3DqQ6ZPzjWbncF2ZnItoSJFZM89bRNWQQeRDaCRQY
otbxjDgXenpAPHZHwPV1DPC2GuZbGTfamTG82HZ/1IZn4aUQWJrdKNozvbDvsgqPvu4ZVyP6wi2q
dkjc0vndadZJg7GMrp8IMMIKyuhUIK3dLNZsUUO56gv5BfH5Nc5uLKN9LpBehFVTlowmXWs/utzR
HGfYyzG5xOYWv4qm/jTc/MzqtcsJQEcUP9HZu7UkoxDfgq3rR7dGAIwMAPUeVel92+vPtpNdOFN1
HxNL0RfwSwtCxMEB93ToyoyA96F+zwkb3ugpLbraCvrNkIvXxA6SQ7PYH1HmlhAcaEqWTv2QJPl9
uTS4NuXBXNrfUBq2ejTcFjr3HA9cXU+nt64+lnT6iLgpGEb52w+M0yAawGre25w1b2IJmGN2YW9X
WENqav/SAKI/GtxWcoD5JNearx2BAiABlge8bvdFuyWVB/uA9ljr423h+29NlKfkG2A4HpGb8AcS
fjJh1pkfiSPy9/Fcn1frUDVqqt+DNhx0E+24FVlIQtN3ERvXdgB2WRe4nmfi0xZvjzgJwsESn3j0
kX9NprlBxpnzafIIayIc2rn5ahlXgtEbfs0rws/Ohim+Jbf4zrUZlC1UihGz+E4bumN+Y9fwXNNU
u56G8rx3wC+A6k8NXDip5d23mQtriqwja8QxEflUp43XUQ/uwOYiRk7NncfYUI/J5xtb6A1ewb9b
Fwvfdk7Ojzkzgi52hOX626WebtevWJTNQ1AERD9wRwCCvTeH5JOMNiLsQZHuKv6F5DVbQEXROA+H
GToGYONHczJOo8vGCqPqFlQHbolPyilww6efsnfmk50mwcZxtJciLV5xUq5TKzxES/7UxYgRx8ex
omFMLOm1upCGglO/+c3g47FMvXoXT8Q0DsRhYsRqyZfajHNAtV0zza2nG8w/AKvP+vTsufxTZsSY
naC8DRUpHpP5cjIN5kW0PmmP8VnEZVqcMTzRW2IcIpzOQv+IYA0beXKTjsZH4QGqEEF7ExsD130/
7uYa0l9h8gWS4bsD1Qb/fIaBVMfGpdvQXjfy4IqjD3C8SjGfUQ7RJj3ZxDZlo5XKFvvOcebZscVf
hy/LeXRa921y0AJ4xmOUUOCQ42/GuE+iuMcjVe/TGXnI6NYh5xaKFAsyNG0nnispYBIxAfrpnBlb
m81NIc9/O6Or79rR3+fTfBc3/P5CSLFvhM0D1TQ/EG6TCoPYZHaikyPE4wjLoOz19moBPXaEroO1
U78wi4V8SpeJdoBBuRSzQ8mVcWlP8Un3N4k0aLqRIQzmbp8UJq1DEsio0Bmvi/FejtnTTAsGWgio
kWC9Q7b9qzbJd5e4q40/Jju3lMalXzAOJQTTxFfPnzfVDvZWPC9TxLNVThV1d9O2mJ1hyxt6b9t6
qAg86DIklmw6h0R4SaouEl5GE/j3yrCBMIN9Or7xtMTdpTMMejvOfcL0fMKaPcjdafLYCdTyPTSN
bgieF9RNFuFPovWJ57HxvvtOfO0VwW1vUiUdrPuhnZ4bK7iSMb2MotVeqNg6OklXE25zQL6UKN0k
5TnLAy1N54+UyPN0aUEH5N3vxV0gdErmrPT5IAEQNDl4PAhGAhSprwcEUXxQtve4hNAggPGoLPMV
HCWP7CL9NcG6sUuPA4cxfbc0Wxkb3t3G7QeJVAdKoC12QBs1mgq6B6GAqvJCVrtR1mSeOH4oAk5x
o167mzJuw7a0Dq0tnf1gBJ8Mbx7jhVkuyaZhLIil9QvgosnwWcLvGVKPsWsA+TwyXCaQ0V4nef7K
GMSTETB/Ev019lwO74VH8Fw41+M1vGcrFJJGcA8fv+jyR2/JKUaFDJaEfeW57XQhdZMqbVwbl0lJ
JlZGDvuT3phgZMjT3tFhA1fSv9uLS4ipBA4UyVM12Wlok49MAw+aydLvuT1DyR+Zp9ODOvd7QoS0
6UHPm5MXc88LiAvT8mQ+84Lm3TZpJyXx2VBOFLHkl9+QNOwybzIyc4Mk93EicW2ftjpV+CTbO25z
VuX6siMq7Wqu+69Kax3cLdbeps5vNE8G2XmrPINiXpp+NBdTDyDMl/iXmkPiZNduma9hZf6XgC/c
Sfp61eqI0tY7QGnTgh53/GkluQdlB+CiROdc6eAC4pRBeYCphm+8i+V7JeYUFc0uMLpkO1hCBwKh
7/reu2VC+5BE47uZEwU9D/7OqvzhMOjWa1d68yEaxH/T9V67jTNd1+0VEWCsIk8lKlnBOZ4QdtvN
nMliuPp/UL3x9YvGs08MW1ayTBZXrTXnmEugVfPRZvS3jLiHfT/a6cboMc1Nxq3DoNAhygYRJSuf
paVnDcOcGiObpnqySZmmbMyASzolO+JMiVWvagQlaObuMRZRozsjeAit3QrxPdg6OxhJXlRvtX6g
GwKHuWH4qk2+a0Zm66FInmTGttmkE7BuCo2VnSYgr2wyEfAVYy6fAOEPJ4ji1WhRGOuBufGkCyKn
mV9CTQtYexBdDi5aNVG4ExT/8VcvucnJzTu3RxXjjjchkxefxhi3jg+d088bGSEziMqj8tp91eA2
Il23W5MB5E85WpvKBMBNy/2B0MLAJ9ASa11dgGtzRe4Psb6ICigmnddAWvf2GGbEPtIlhH3re7J4
L8N47fUvfdKTl1QS6JqpwDhazQ59T721zZ7a9klWpvQVCwwIAmRmUJtixvriEmScyUyerH0iSbrU
QhKDA0tZ237kIlOJZuL6Y/zEbP4gzHChJfmrKUuW7MUWmwFxmk7R0A77PJtxyNriMHhc4pKiOVBL
38PDqADcRWfNYtoQZ+MhTpE0gecketmYCfCgDBG2De9sXo9eG+y0PkUaZsXboqVEsAFEuUiXucCQ
MJkINuRzq72VjbyJ6yDdVpXf1nBlQjLb9ZCGitW48DGnxLxRmepWQTqzFpVLDmo3faEvnc8ZbAqm
Z5mv5w/xAmqtNXkO+nRkSMuJgVa1LJP0RGjLY9APFB4IxGnPLo5Tx10xqgWCBP2e6eSqa/oH9rHb
Xte9jZEwqVUgP25UUe7m+KY1izunYLBQsc9eaW72MKjQewU2Rg+nrBztm+7cZu7ELiPQz5i4zNhe
exuYrvK1RIGLddzPSFWsmqpnpYaRMuKw2lqq+NKTyC/bJPTnSLLGalZHTjEfV5hcnMK84RL6UElx
UCgnfacjfRlBFTgnQb0JpQzPrQSNw3AG/U+xd/oc1m+UuEjpEqY9iDNLM2DoQMdnYB4ZSuOr0ML2
2FfabZ02x0gCqZ+QeQVBlt5qCYnG2bbiT9qHJcQ9tiVHvOw28wPaIUgjDvi110iOgFLo+d3UzydL
xpnPcGeld+1d3qSMOjDPGrhEuDpgnpWo3xgusWNq5LwhyPzRcgtrXYdFv8M1rt+7QcgoUbOea698
IMeqZ9sRseVU1nMckMxlL+o/ho4HbMaY1b0BH7pXbXUCCXyiF+4y7WJrHdJSk4ZBql0QFaD8WFyB
M1nlE3s4xDsxWt1Z+6yj5Nl9o6F/zLSXwZ4OFn4xshwdAcWDS4/+Yw3Q2bo2w6mMPYVeEBOH/lNn
80UiJqqQIb2HpFYhdeU/SeQ7laubi40tNMaD1vCqTJfxW2Ftp7mCeLtAIafqXk0oAKMQYmKad3jc
S+HSR3IvkWcrUsyp9swiIkuL9DUtlccwcRBBWSmttf49Rj20AwYycpgHNCrOeHne6Q6yE+macC1M
wit7oh/Ji1vbkFGYfNiXjJDIAdQBdpa9zHNznTNc1ta1UK3fmXSyudweFUO6ddWqL1Ha2sqxaxIt
1Rtre8V80vg2WrdeJ5I06tzSXQIk+nO+cwPlD02EnawgliSl/k17tfOysqY63Ex9zJaKpnxtoYJk
Zln47Om89SIM3hgpK7aD/LlRNL4d4XF9DoLpAjoZfliYH8fKUFjnl7izmtAY2f4OjYQ2V/rbLhvX
r/iPuEpYAMwIoEQSw3VgKyP7a4oHQJDaDTHwGwCv3CtWz12ZPCZgGPiXJdhbh+eJv8ZU3ccUf3YO
aLYMHcom0kmRE7LY2kWRbcpJ51BXw/JvSh46C8Ngjv7HMODgIHws+K+x3c8fU3vsUIrC1FElfKuu
TL/NiCmPLsqnABwDson3nvE79nIWIq9uP+ck2lNJ63KW+yxEKi3L8jeDqpcZbLjO7s6ma7sKwv5F
GuO5ndxgSwIt+UAKkCb5uYS2ZZ9ign6XCPOIDpzAloKKltqf+tZ9UmIXoVLelsmAx7q+eEQq4Coj
L3AO+01AE3c9lGa7c9P2OyVrm80nFXCmy/q+r+0jwlBvk3fptpZaQCSi+YjgUzFVYVCoo9SNYLVV
RbOlWcH/potoOJGBmrbkZOZcPG06Gut4zD+EK8k2WC5LbjSy7ns3CdfxdZ8luypXLXpogr1H9pOV
EAlO9/aHUVzJ7gPhVVgwRKJPV0xehk/BWuyz2LkYdtHRXLKPOOB4alaGpLV3zVHImk6H7T1qUeYg
vmi/kXaxicrgGJhi6naTRdwY4ysYFITSEb28hRXyMuvadxOO9k1blYdG99IH9+Q+GWNUHNuQeJYy
EfQ7SamzfkSWtHdlMt+HGLfXZewHYzReSPnkFGHHBaofvZ2TriYxgw+pz2Rdq3PZtc3OtQiyi7H6
rGrRFVCloMe5uv4mWuehsZyv0knfwtwIdnYy6VtWNSUfHBqsOws7MFbxCHjUTMFJTItzFjkLZGq7
a9pMja9LBR3KcQ9j9ZoujPur8VB36q+yVSDWK2vdB/1dV1kdCwMlZtnT8Kkardk0XeUTIrSLOiSS
U1uFm7q2V4WWXQIk6gdDTdOtIRNk9R3e0LgBhDHrtzQO6GYn864p/QTi/kqPelBWttGyLxkWki5R
AHAUULWTv758OZVxEnxHOSO2sa42ifB2mggyaFFt5eumtunrEbBlGu9GJ7jgLVv49BwGMNov0yQe
jTKwHuyMMLShWUyPxmPMLGoPLCukNMX+4wgDkCG2XQb7N4brAfowA18fjWeDDqFjE0OcBjqpvsVg
3JiW+5lUtB2nxs62U+4wPEzFqjQUu5Zu3hhkQXO+V6TSLd1syGEvxtxGPiCIzxZx/C5ipSmEtiSm
0iEja2UHHqJdG5mNZi3NFBRwrz2gA9FZSj5As1TYJAoCoIk3gyjCGIjvJq5h+l1b5wSdotie++xT
ObVxa/RqM+Rfge6kL1mQ3ceZ9eVkYCYqQp+9DGhnE2zS2tv20fCQcSigqO0aX7vufjU/kOK7a7pX
re7BKoqCcHtsHllpOrua67JeNd8izClMPdmyD6xuh87kSqluhhIcoqrDA+sUu6kieh0SjdXXQtqX
e8FuXHac38RuFRc7jt+rkutyTrs61gDSZW16QyRmubdcG2ePxkylprYeyrH3m420KJ+mcP6w2AyP
+LtFlaQkujDFiLu3wCSYxUu799Yk2zeghbemQv4ZmgrwbAtFwsNU73sxTbuacNN1P4DckXKbaxyv
89C3iG5bVq6GN2sW3jqM44b3nzCGkMeKxUaWwEdVrb/qVPe+VOpJDxvooEub2C5j+HKEUuax1227
Vkz0nBzLd6IeDiuLk0rS4GZyCLFK2ui5MJ18bZY22llQ4+tm1oqtjqkMSSe5U6E1fTZd/rtLxwqh
lLwrsdJBg5+dbcbcYY1w5SWNKQGHuXjpBz432+pnkEHlRek1PV5zBipTDU+6UvO+9nPDnzKLW+qg
dVJysoND5JFTobZ2dLz6WPXFSXX97h9a8f/vbSa79//PCXt98HT1Yv3f01SUQmuBk6E4GklRr6/P
c71P9ddCSx/fxdP+f3zkIK3Q4F1/jqeIX10f8D/f/n2bf37jsNiY7uHvn/DPu/jzJv+8Ite7dt78
7y0hjixf1gRCHEVjcXwsJvzrq/95I9dXM7Ez5vu/L1xpKSXE9a51KhYP8/KoP09+/fbvs1y/0yXR
1BvFQXrw1EcogKO4eVsesJSYh26BDf5DKvznNneeY1Rd/0czTBBZ0VVbkCXXe16/CxcP39/b2iBb
k14NLma5/c8zXH/758H/9bh/nsbRFlkP9nAYd/TRN3EPzI6B2O3fN1KbGhOI63P9z7dly7GK6ZPX
vb441pxwCwLqOf1jqU71aev2JHovds/rl2TBJETLl39u+/vj9buikyeZgpj85/br46+3XZ/k748z
VSh7H3w619/+/cXfF/t72/Uu2TVX5b+e63rbP09z/dHryKw2Wida0wHZ/X2+P3/u9efryxV9RcT0
P0/z507/9bTXx6SzRyxyX+3EwrxpC8oyAwcruy9+lAHhb87y5Z8f9bEjleKfXw86tk13m3hLx0UH
en990N8v/9yml4ow+5FA3L+v8M/L/H3sPy/1X/czvID39Pe50BfCFCHRYrn5+gAySJkB/vOk//P7
f17k+uO/v9a8vNpPCZim//oI/ut9/efTXO/4971e73O9LUJBthmk9dPHBKGi813yOxe6AOB/Rh9G
bjXdXUhi+vbPcjFYL5rT4sE/R2b1fF0NysVVD8ioPNhWKkEyLN0HoOxpqtFSZMsmLG25iIHcMIzP
DtfBjulvc5yQIR2d5Tu6dY3NFlsQhmCkzo6/+QK0Ilrpbv6kB42+Jwtxl47qqe5jWo4aLU2JFXo1
tqj/etAgVaBuW6M8Y6tFWdZTM7f5dDdV6htXpJ9G6AmspGPvwRyWHmC9yHUnnyR3FGmmHuxyQ//2
svHJqLx0G9WIIvKxRFzUkFBqBPHGzKmSwvScl8ReNrEOQXauopNABUUeJ+2hEv7tMOWX3EALwBDb
8T1RIAigFGaKXm1sYl3vq7o/jPoEPXmYdazdwtzPAFgswXZ1lK+UJmxtOlhkQ0uhY7ptuI27pRJj
Bq5ytvp8pn7JXoWd3q1tGmLNzAfEudYxy6Ufg6kFof/8bNnZoaiqMypdKJUt+K0B1ks5ZVsKqHjj
cG2nQjlFIROpJKLtxo699NviMEX9ia4Ee4yENqCml60fJgaGR6YAQWfH26Hms3M6ax+4UfQUMkOc
KxxtWuC2fsXGvHUB3arxdyv5YFzlvTNTZzyqPLx6KYycjOcpEv2G8O1xx+zsZCo9QvSUsG9potda
/U4CCkhdpyIYZ8fdBfNKalW370zG31rj7mKopquBjFToe4O9oTZ+oZYct20N/zjr2m8Z3+UhQ3t0
gTxW0EreWdo0PRBQj6pl0KjMs3lNKPVHq7yIeFaETfD+UoQIEQCr2Rh2dpdtXTQaG9PmDw/RNe5T
936MvWbvtrzpcUbzGWIFwIvPPxrOVCQ9oFaGtXJDV2dswLnUmezsI+13F+Sz38Cg5ggyE9Gds2j+
YYRNmdwyHqjtj06TwaU0+181ucRrk9NvjQxQkVOJVC6KSG+19YScWdw1jCkGv8EbAjtphHBMPKad
ars51dE7dxNDkZzZIsqX1yBOEfODJEOzplAPGrxhXkugJPOLbla4+NV00/QOOjptm4dtcD+BIZ9r
9ws6m70K9fBzUtq2czVtPRjUZYZ1pp8QHaMCK5cXfYM/IvN7jOhrj/ObV0866pO9of1Ir0B8Elvx
wTL0fO0l+v3cBe7amjI/iNTTZLj407xT71J9lxqd11Q1RLelv9LaAGpeUxjTeKy2mvsSLRW0k+CD
brKih2xQ0AvRytPMKb0euoGmuGHchrC3NjnT117/dGqwzEAm1KZvHtu0fkZMn609OpXCq96NTl2Y
oeVwn7st+LmXUg8sSFTgpxs8mTRpFPsNY8SbHJYB8inGHYmM9o6t6dTJxoNI7Be4SrWNbS3L2CO1
ea37RQLvxTXCjW70e8NCcJll0ytItM8grBumxuV3Mr/NZgpfDHWoHmPNbc1nt46eFe6DYxF3UH+J
x97qQnmfHS5cn3bVOCHGS4CFrkRg/obf5He6eE8G54Iu81Vl3sk2uVtuDGdLR3/XzXayUUhauqo9
AVeD51hMuzQi8JM4qWg/fQnysILsKS36D6MvmAt10x0wPDCUeAYFnURMEqzdNoOwGuyLUfQ0WJvB
Dzkm8JL3qOOST8WHBH0NIQw2i0M1YsHCplWvO/aIkU7NLvH7tJiSq21DLNU9apQO8LwH+54RMqQA
34IRjGWNjkOWvQ1hn/mGly3KeNoRbZu/VvCy1g6R9dmYxn6YDrMvGp2GzMhEDJX9ptWyFwGzXo1L
c/pVCaa+dZxipUQQEZvfBFZ857H5q60tuhxkuxKdHK56meOY6SnX8iBdxwZCGjdjqhVN4ZuBSmHM
0XUOU/moJ/WlJkGKlMwT7L4fq6VhZQ684cjcei3WO70zm82oiYVjWt0yt4IDJGzfkiH71pBMZoOL
Qr4qUlFt0YvQHu1EuE6MA5CQW9lKzENZeclTGluWPNS1+GzjalOO9l3kZrlv69k+MiQgyaDrgHwH
6D/c4aZjsh6KwvZrrrqb3oLSbg8KvL/G7AZx34S+YUn1trRfbs2AL1AjpGSLycCARkmKHVPvJ/BZ
O9nlNgm35s6Zh3MaFc/FqG9tI0OIHiEPmersPcZ1X2rlm6eXAIbWYeSunKp+QAP8lDvZyzR3ZB40
7VPUzL/KUbyaJboaWsNgurYiHM+z68uUhqvRImU1hDiXFTKaEr80zTUJHR5UXoBCJRbgODXcJSjV
3pnaf3hh9iSq/jQKZ5XoAwLXbN/a2Xs6ckwkXbs1e2oDS52iGRHRhM9Nb2hqgeq8i7XGtxrOzxQ5
bQaTACGfypj1xYNAYl9OQDGdj6kbP8KWmaDMkIS6JW2CmIlvnv4ifu3Zqsd3Vc8/CUNaFVpLcPSh
t/Mn5qtM5PTyocJV2sca0/EUfz6fx6M9I0gp51htUsPq/RzDK7Gxn63bHsIeWw7dTWi6OdKPTv60
djv7HVfYVd8hYShsxk86cgvNHoCF6wWcWDxCXXGfhgAsSFN0NpiidqPwDu95mywNMmifI2N6TGqA
FCaSHKKYa7NmHmuilC4qQNBuS3O/6KjrKiDOWsL3dH7pOcYjfXjreVMHvXqNq7Re6VP24gEnYOV7
jBuy5/te8tGHF6OiTHBMIlOG/VgS8r1vaSG3fCwsEkglYixXq4Ex4Uc0MRjsZXWJ3UW90LUbvZ2E
P3qntCwfs95CzWAWmFQ4ewc3+Mmy8aZMB2ddjM0rqpCT6XV3vZutZT/cV1344UDxYA5BG4r0o3fp
eegPMHuu2yUTj3jcaTVzbKQ27HgWsde6MQYqmnFD6uiJU3Jn99N8gMEQlPkFbwBqG8xAeGY4XfpX
0dGWg/s4LtE8txkU4xUuHz5NGz2nlYdPpch+qsW4knfZgPS6f45pxO+biKkKgh6JawGPAbrzIlRH
pFvRCg3jBzYYouDJ9xbwOmSrzlbjnbuySsEtoKXPYjxfjNYtDV0BFmoS8bB+haS/W7NDk9/iQ5Z8
jFLiIMhRWfm9KUGu4mGnz8JkNX9ET11xzCFmQkO9ctomfugUydWie+ICRyV5733rY9+fQHmsYcI5
ezfonjR7Yjfn9R9ofuGBa2QvDP1H03rbULlMNWIyyz0kcxlNmoapSFaWtY9snpOHIqxGE1iHjM+Y
9SFIzdN9Piv3APfsFQQFnCCkOapCB05tPA2cnqXiYhifyPfdqXC4Hb2Ew6WOHwyWH7/tOdeCIGVM
WJ/CuPwt25j2OJl7YBWeg9a9IDj5MkZUKXPTUnpjEgqgajDuPfdhfRQUiyFNNuWFF0qQVdI4ZzNO
X6i1X1xhVWsnNNBHm+MvulIMW4gFuLgelxox+anbf4ZVzNVc3GuA/shAqZFu15wdw1o09G4dlTNt
EhkwHlKs1yKzt0kY/1Zbz+6OTmlAwnAgbxrj8OyU5NCZzkhhBSo6luyDRX+HDZVhr5beWfTGmbl+
0RIrdozZbmvi2yhoIwXLYmVB5/UNt3hGQfTFTrleO2mN7NVg4i85aLTf5Lh/xmV6CATTQeKyjpV9
ySvdXnsRYuKMdPL97IQI7lJ37WHKSWbn3PTeE3yuH0Y7lmef4jHYIHn3J5zSK6xGm06Fd4mybUQk
9fvYJDd9MT/MFi0XVX3UtoZa1UM0BoTqubKRjI5V8OwOCGhrPaTuxJSPVhYDuIuWQwchgDiF8cq8
V2KCy+d8Jn0erRRIFjsUJiEB05OpY15KOAMjPuHUjglWdLQfB0GJn3VyxR4xgkIVi/FjHm+Y+zzD
B9dXeT4QgmTwOdmDfQnH/DxhZV42SSblWHtuU+dVgzEA1YQvSr2Z7ZHIBKGPjAEc7ZHk+q2y2Y6x
SJUYA118oNOLu3h3B2g6acrCpllHK2rfVWR9QXqbtoGpHiGaA9k2kvUUZtk6bqgIAbYnWLomb0Nh
QkBKRG4SNX4XI+krU+u3xbgCEGv/w1D7um4SduCYawBV9zHq+lVUS2J4mN1roD5W0jE/Hdf9iZkv
YRUsD5Y5ANQ0yUwxjYfa8ZBOGR6iYgvrXAoDjwds4tjpfARY+9FNGYwDODEQRUpDudQBSbU2PCQ8
iDveEqM+NEF31BAo1iWivzarnpOsOEe6uFFN7UOO7f2h85jBg31biWyx/CX+qmznC62At8r+npAk
VaSxktyJmMxq+3tZDO+yHX7FOflJDLWFaXyg73T8yhrSdTHXq2BssPXNAwMBDp7KflSpvO8ZhgLE
zs8Kx5LGjHJVJt574qA/Qf/0FHQPva0zCGXrTgAnVGtdBj5DpXPm2CfbYPKZht1GgJXxG13eVuw6
FGAJIh71O88enk2lPeteX2zDaHrA4QYyepT3eeAxCE+CA1utN9d7AE4IadbMITIzR1534IQ9gwJz
4Q+Rd1T60+DcIBtbqabfdTJCP4TrOXuucYBCOiPTq27XTRVZmzGB6IrcjruacbHRTEHn+QYGDCL3
Fp9fCB3K6/GeFnIz1PqblmU3btObu2CcduUYbEuVYXqpZY+kqvsV1a0/ORZJVgpPOAXGIFcOVSW7
r+FWTw9U0s5BW5QnKiaRo1REmbWCfAtPw/fhvRW1hQbPTb4nGb1FXbSZJgzJmuqtdeKZiK6m19KO
s01g7jIwJKtCFfmqxdUiEkZ7dv+WFkzYA6adfkA6kO6JBi2MN+B2JOnGk3vuliziK5E+jyNXb6dE
0FoNlBxKdGvg30Ceo75AJOTd2OV3FRAamEbVpQujrZU6wL+n8Vil5hcgiH0QJT2bNvTIdfeLLPrn
FBXbVis9D+L2chHRJHtDj1NpGNpLMW096ODTFIdoPTuQxGnIKLQMSO8JNnamKkKzBIMByPB+HH+X
QXbSJZomtmAO23qnWs1xu49GmNxk10qit83vwcLUkT2DTS92CN8+JGoWOY/0TzzAO1b1XTID2soy
+wZK9klFPWxrM7rMIULVmi/rdpnf6/NtE3l7eTdyNeVUvOBU/ozNAPSU+g2S5ULWHCRz1ihDEkOm
5ItnjMep0VBy1OziS6u5VY2Nrozpn2R6lXrmTlta4VE1nTJH78C5Fv02RsAoGDavqmp44RxFDWJU
iFwGW2yacNrxuFU+96GfJtEBnNgzHlTNj5n+vdgm2hEice676NsbX2vXekU/8yTznmoT6oqDzmLd
BkG8QtSBIgktpWS3QMHLuYlmt6x3dSO21rsuTPwf1suY9xofaPNQ8uHRFLTutQycbGdbbwruhxEO
yge3hEQy88ITFoKncBbwkSnQ7TBqKYXhCyMYcdnD4pLF39VbOX04XI/KvCN+5L76YeENQsR8tXUC
Gnef2ezURGOi2xlqJAT6G1hcczWZ5cXJhqcRncJ2iuK7RKoTHDAylZnJ2oxhfTaBpEhSeE7Wo/GJ
lPpT4lxudQ7M1HmRkXg0ReHjzz9HHnDsDgtKNt20DWdLiHXaHfetpb/1nfOlSSQh/F0HTFVb3Lg0
YxKu/3KOrZVuqkPdX9JanFsWAM8GUdZ0xnuwbF5dLTzNJCTWANdSU8w07tpfVT0uWoGXrCcdjA7p
wPCPwlt3EIsEHC1UMX1RgtHScVM5TJDLoPsqbHVfRT1swcRhT9M/Qgg+IrJo1wwpqKmQ2rtMLHlj
GgzWPPmhADAYypgdUYDlryiP9omT3jR4i/WUNDa3oU/VNBW8VoOwuHhnTtUlFem4bursUJGSNPd6
talL5zM12pvGZBLrOTE8afy3SWd9RUFx3xBMy1s49tGthIbQzsOp0KDfpALpRgz+YrAegk7DnRH8
ngvtyVw8azh2nrT0Q6FxcGZzTehuRc1lou3MyfbtjF+y7w6mFz9CxAkPZZF+d8HyYUfZx2So17TA
qlJYOI3JsV678XCZUjK6kvgRC8UnJcSnvsicZQnirZo++iocVq7OhVzLPbJI59Jez6ZE3txfO5Xj
bmTJ9K2J1qwemzeo1ukmRB8elqBlpnrKs/CICvohdwd7JXUY7+Fw0mvvJvLIYWAJB4qy64jUZnBt
oqoBmzfEb3HW2OvftVP9cqzsK6iqgAK+vM+1eoWEjcVF4I4h1ID4wOMMRzzA9iro6GWpUR2tLH9E
DLkqJBqSAvXLNGBhiozgNUlQxTo95Jd5kMd4ti3G1IjpNaIARV0Ma33dzSQ9Shmn2zmUx6wsPoVd
fyAdv1V5QKIzxylnyCtuB7nRet8rynPcu+HObJK1HPpwI7ViTfLJRQsKYlHVvKsdawMM2eL6A6HF
ydauydmFilLtHYXCfNFTjy4Wu+WPqizvYZQ0b8A0sSunouMoLs5W9gJBhjCN8q6JurdIoX1dDsF5
qs1VQXm0DQUHCr38C3a/HR3xt0B2Fzq3twE8SnYJZItlNRlISXXM7Pyxi8z3fBQ2G72Isnaodq43
byK748JYxI+oF7gO6zRlaB5Xe3Zjj92Uv1Vd8ovd79Pgdt1B4gchcIaMvDp7c6pTUwXvlAf9IYoo
UQIa9SfNtUkBwX6P2B4Qam7uG82mrZdMFiVDHZ7ySTuVstIu7DVfx5ze7tzLbQO62UdpMbCnR4iD
oYbOuJ2lEALPRakxIOAJYFhpv9j3rqZePdlx4O7HWbtU7MoPYZ7SxHTDGxUPbBo1gpsnUumrBNF9
BQFvanPjRsvQMtewzJlESDZqbqTv8sDYTZNXHxzNRY4/ee4aB1j+oE0tmhrIHLvrj39uC/J9wnnJ
+MaHVw2au6hMrlWdwzY+L3dZRLhdMb65dnxm8NNvCWAGjOhNh1LmKY4D+SHoIxsYqFfS6rU9f892
NihUe0iWTW6Qj9eKlzlr2p2iQm8GrmGqoQEZd48Aez/7DgRULLj6zNpwsA3l7WTwW8oJ2EvGaKim
bzy3NZECODaRvmbvWj91WJgo7cVg/OAG5qShws6D4MtKbLA5JC75UJVsD4t8pC+4ccGy5MKLHZaS
LdIQbbp7GchfkWdifrFXycQiHPTBwZrjk27Tseo889VLLz1SBDzC53p5uXiZwFgCQuYQfQye++La
EDFcUg/w36zVlJxmXTzk1W2VgGFAWfNYhDjcMTIdmsqmpSlv8TCuGul+N6MjuRhC8nKy+2QZHXha
TttwbI62Hg64ICzOCK+YNr3e3fQK3WMdwiMsJyRrCN04ra1DoewfT3fYvcFPQSdepxGdUBH0K0NW
LUeWRdDQhPEOhNRtk6i3MW8ph0B07gIr/z3Ec3vu0m4X0t7WHXbKVuhxgZ2AsOCq2niR/hZP8uyF
v1FBJUe9WbwIbDir2C1YHpPHfHgJLGwpymWPFoXIY0us34RQoBImUsb1EvbOElkeDJldEuvGa+ot
ec8dkLqUFgs0KGdnxMcrmlIo+8Ie+0no+Wubu9lGazAYKAMERajBCnPNXbxI4RIUmfwTyUmV+t6m
c0iTCp0mbU+Mv3PGrARLcwUdeNbEZXTSdIcyiEeZR4tZ2FZ3xeeMITEfaFUGiuGKCnlUuzDeupE9
nGZBWCoyd50K0taCWT0ZWUmhatU4iyH9rCwaVk71nSb1XeMVwz6bFndRhmfEtA9d3pHCEzKYamea
T1Kmnz1NPq42pYbZlI5ZVkaHMFFLAW2+OwL/K91KMlxpLt3pOZqlwUTetoyego+aDgvGJY3atTth
HMA0iKEyzKDpUYzcB2BegMzR7Ox1zdupi9IWBE3eVxuvcBpqfsYeQg3uoa/p+MVzPzAv44DxrDCF
wdH4iOeA3zVpf1/nDIFap+VfM5RH+vLn0IGr0NO3GTPkyANtTWqp6pAoLDTspnZRbYMd6GP93DF2
x1HKIiZNiccmPhe2futVJAzbel9v1VQe5jrBoEFWUGSCoJ9DLg5haLfHgX576mJpSNLxRRT4QPXu
makZ//9iBjZHRzaI2+QmK2mrs28lPgJ9YWOpbaFbJOjWRXzqJPPTuqFpX1mjdmw4imGAAQvskHuy
gXjzvGJTOEv9WXbOcSbnKWUlzeLypRCztcdzlrCEldON3S4zoUbXVr2R49uSaUNdmzkrEt/Uxo44
LAjUMI/MG/OOE41tlnBe8gzbmDSI9XTtdWFCiXCGCt8sp2hbkVgrgltiCGlAT5zCVtY4azILLVR0
9Ql/7Wsn+GwDoxNQ9lI0NJz2fj6+NIK/uHZ4STPFYDaGgmWNkYxw1avjOaQHYPh2aUoew/Jep4XC
EcWgm/8K6dQtlEeQCJuA1zYqQpprllBjqbIks56NcFGCJ6Ha22zcCSTMtY3Z28WOYbEVOcXWQ4YZ
RYrXqz8JqusecjPYqGR6BcdwqpRUUBOSEj0l1opiYkQ0AxAA+MqdtN92Dv3accKvCvyrL93+JmSG
SuPQM70GgAVtc1F9m13GRzQld2px6rqB+5JFyt3jU1KbsK5IQ0OD6pt1ve+LY1NwJDsBrilOJMgs
1dmeiEoux//H3ZksOW5kWfRX2mrdkAEOBxxos1p0cJ6CMWVGZm5gMWKeZ3x9HzBVilRKLVn1sjcM
zkSQgMP9vXvPzcROCZydTCss9jlZGK+Dbz3p4r0bptc2K2/dIlpZVnkz1ba+r0OM5bX3hHaPV0th
Y+h+8CBLLYeCITNhxmNrfXfd02O28U9FQUekqPbVrSQ5C0alLxjvkBRIjRigyXkJYmK1A9peEGSZ
6bDOkVcjM1bWtRuRM1amwxgvOW3vItMb9zZWnKuQpY/MWiazPvhvrdA2SRHeN1qiryvnRkiNiaE+
fu4GAFW1TlWYhLamoyNi9/jufJJEh94FrzMkE1vvn4K6+ZrYtMjMd9GFNw6rfRbBnBW7bniUguVA
i1/tKnA15uzbKreCs5/jSshN2gbMVfoaPW/efQUegabbO0HHJeKqfe0dCvpFRAm+87WHhqJALhL3
yheZTfHD/NQBE+Ys16QrtCBPGkv3KlAj5LBQ7tIougXAD4TGgm5DeE5+lbvUr42ONR/UOIr/Rfam
m/1z0+nMWOx+azD2bIg3gfWZPOMo93gt5hLNYWUsVHXHfxSxV+Erqgor2QQmGM+pXMZatE112EKV
Z96A0432ObpkEpPhI+EFHAv3wH6UXfIvV0HT99ekgpqyQsgygM4K2qdxzM+cYSNmweYVppIQJmqG
DqRYj1FeH3GWUfV3o+JGn4rXqEYL0gTRvdAJawpKSq9BbkHoKymcYKBrzyRGh6n2Qq29/6b5W7qv
yNg1ed3VtNmmIXtRCj6okiyNqvq6nJ05kaFPGx+q3TmcLyyqb6nmqv3lLnwqL51F5aGIbf7b2nkA
XDAQF+bAPEACQYGIGDjNhSxYdeOyKBmHvcJ4iNowYj/QH+si6JeGEEQPm1vHxjMmJ/fRDwOgMhU1
7bxO+1XlsZCB1s5c6Koa8nJXDvVDp4ppIzAgrTpgSkMsfXrHdOdggZQbDh5cxA4WpcbB+2vQiWMK
xxhro7Jn5RXnK7Oq2+uucO6SjC80m/CrFkZ13bhNcRWHICl5PQJ4raG9UfbRufJGivyUGXEUPvet
AZNU0ZaPWuOzaZcKdce3osw8kp0wWOegyyp1TumILbGwIydGOe8V2rqjxWokWr3MgZZFmLY8u8Ma
nu/jqh3WaVoCD/OugZKdfJu1CssydLAFvFgtph5joId2i4JJzvDGkAuMTc3JktVt2caUYWxIHCP9
T8l5ySeLudLwZnrdTeThGg8t8ukbGPRrLQH/VhrOu7I6vIfN56FBaSZJt1moEYVtjRXfNKdXOTjb
yoTOGr0rGzPYlCYv5QBJQ1cNcz8w1GRG+YfeLD5VMWKKhp1L1A9DXB/cCoUPPs0VOvNPRgzXQLny
RXYVPnnTAC3nCnPhCXUUYKkT+i+rzrd3LpKffRENn4wJC59faHTbc74AJV/hBmzaQFvgFEnWg0fa
NWkfDxAi6JsqnPzIyJHTjefOpHtgSe9rcIMChVFl4RHh1Qry27vqBHgs2SDL2I2ddy5qGsSKWkRs
DEh1FO+JDeoxzay3ahpOErwBs9Rl4AUHDMkkqdm2hiCoXscSn1Y8z87oo5ztKMDSHdcYNjtzW1rN
zoCY1KbDvTZOxqlFCyQKi9NAuIVLYTF5N99EbIIzhhWh5YQZtlPMyYDvTZSLtET0VDnBoaGXRs3t
ScimOaL/ZLR3xrXWNO6yhqPsyoC9JbxNcrh8PmN9Xm1qaezsLuFUDiB5lRjFt8QOsdYN2JWE9uZb
7VMs4+cGojJ7v9j0Jb+LJEwTH1S8tqcaXC1FyChKV5oW0UEz8fOJHCSIxMVGhYGOrcXX3KFZRvjE
CLuPmugTv/+deq7wSy6J5ePzHIr+tavjO2RZZflvQz3c1UK9FUnzSBzdPV0IKKSR5vOlN/SdcZcB
eGfJYczqHfqoGp5rW4I30gPXuWrTqWTJr9N1Vp55KErj2fB6MEsZOrG5m5U1PsKXxAEWlhUkl9qH
rtqP5rhRHEEZ6r2UgduztS8A798rgRMblvWwyQE19x7u+eotU/WjW/hUo+fwA7k2PM6cjOnEq7jb
VHanAaAE3tme5smqdUIkdbos1j4T1ZLQ7pU121wYfF6VeKOh6ayCyT0NSNKWmSFfSGm8xSwc7GEI
7QdruhjKTwWAMCbu6dEGFBhnZbppRktfIZuzmF1AbMzsjdEP/rFuinLt1+UdPrCVbuUc/rHcVyxK
/abUMMqDHkjdsmGEx0gWvQUQ1zAtNDsz0/i/wSlKmyoO01sWYba/0sYeC0TgHqhsEJSbzedBcO+D
yh6CoroxW3M5AHVgM8Jlj4926VAtX1TU/GyAuVcl7fJFOMLQU2Z8jOzylkywOU6yoGM10MQY0ohi
VbIpGw1ASXFuJt2A2tytcU2AV4uZlBX1Nid+E++KvwwzyDsNuUJOMJ1C+NULLyizlV4QEelEO+KF
ULijODIAMK7g1zyGLBaTAb9LVzMFaHw4cEz6AUC8+jT0SqJUkUJp4VIbxZPdlGepN9vUTcZVYzDf
TRrcIcyrtUWW5LC2+5vGN58LefBNRs0h7BXtsHcXjUMuLYiVnfumxuaJ4pcsnc90UDZD5tMriQ8m
i9LAZxox+OKsouEc9Eiq+xa1h7Er/CRdG5QH7NS+GQRmOMpT1aYo9T1cGdBmlXisB3g3JQVTKwWz
0pBs62b2dTaZ954Z3UnGlLWj2k1MVqNbGHuPM7l0okWb0yCzQSZFEdVILHARFglREuSKjJJbc/Ap
TSDOYPCM9SbdhTmo6s5Yq6ZhVkKx0SXm6qrQkqMcqlcv6l7jml5FNBEgcpeUbctBM2KFyb+gu38N
B+ut7fKVB+ncBPy/0bWBftkIyLBk1W4Hz5RkadhjIKN4pp3NfHoILPU5UsNWF+YOU2a51BpxDHtt
xsui0Wk5IVo1XtvjO1rqVakXnDDqatG5cm2VnGH1/hnJ+k0SP0tzBhzEO4q6t1jCCFpo8sfJc5cV
6AOsTsYnN69QI7lfycnAthAGRw1MwhVCuxbh7HC0UucerxUF7tT5pFfdsfXy8wXl//81rMCgnnj5
B1+G//Lf8uVT8/Qfb1kTNuP1U/r2z3/8d/L0/JT+Lhv8+0t+DStw5C+OS7CATcg3ml1HkXzwa1iB
4/wilSFMZTiQi7n8IazA+kXXlaXQtprStpVLXvevYQWm/gsNYdN1LZsJnm66xr8VDf5TVIHkbcgm
ZzPYu4RuztvwYzB4ZBRC1qbUtpQ73LVwhmhhTi595j7fFrB98YJtUbzpWPzmI56OHuxUL/6eYPH9
O7vJk9HPs/+g8XWTE0lY//Mfxp9thnJN5bI1uiPm3IYfN2My6mrspg5ZSoGheEyEc2BR/qyAELqY
CPwSlkQIkXHVwmRYNLoGc0Hgg/vhp/uzzeDHKL5v3e71n/+w5m8DB6tJZIPpKlta/PQ/boYjjah2
O9Pb6hVsJw8B6Go0NLHTvIXZqV3f519im9jl0P2S0PljwdAsCmOGq2SZBqKvY70ZZuXqbzZLSlLi
f9owBWvQgAAuHcMEs/P7DWOWiEEOhOVWdYwlKRwk7JLlGfCIc0wxrF4NgxyWLPTB3E6Cc/U4GMsh
ErK4KuuWul5nQ5HEI7/xWsrQRe4ejSGpjkohvPecIwKuaYtG4QbxnjyOv10khWKgsnpouqODQazP
rVm5NZynMiRUQRsfvTKF0eExLTEJ3z35l4CfXH/TSsfey1vLR/vgQwAe+s04Cyq0qdd2vpG9u54z
UFihkM1ouqqbeqvK5ATkt17ZOt6mroqbk57Wr90AzYhgmwX/dnbSo+neySsCcccX8mypSUf5emhW
4Lq9DmKJo5J8GY/dwcfF6axykFOLxk7NdamV1yp6BdiMJLYPaJAC62cmAAi0TMZDJvoHqhJg1dvW
XtXugVLKIhIiOya6tNeGG0E4Vqy6nB5PZxztKpKu7Y4gVlgkco3kkV71zgmMbRKxWXH6PpY6qb8F
LCAzcN+a+QfJguHUh4+pZY+boWnBBfsdSyeIB/HM+OpruXeRLi/Dxtn0HZ7YcgzfspTJ36BsXOfl
u8Lln7v+TWky/5KeuBq68ja6JznzmSp/tai7DKJEzpBPnesco9qYZkbu0DET9i0YamTKI0Pqjvgk
NjTGOOfCkGVVK2kfipvJq7Yqi1kduta9Ydr2BiP5roMBQm25gvhLc8ZK+0+OQImljWW70iB37Iuh
fLYNGBvqxpjUN9KctDWBO1BicEuTFpKgfRnyhWbqt83QXKs4ecMmLa+aFM5WRX71ojZRD+p9Fywz
9dUo7kMDtRbls/Ac6c8+7MJFbFGAmnDcgnVI9UFHedW/DZRXrWKGDdbu7IPF2hIRFgjApqWNkA2n
djSYGPiteSOB6QFnoKfujMFmoFcKW9N+GX0DT15kYGoe+/fEFuQUGTNqt9WcK3StcDJbppsGHei1
GfpqGcnCOmVedbTi3luGJauUwhDV1k3MPfRLC+MrjjnN4oLakoU8aL6qR/2PF2kTWMsyCqmRzg9o
WJbHMCHDUswJ4UNwtv0aJInPvO5yV+dXdBYuty8XTZt9MlzB6ue3p1yuxfPrL6/4eOBy38fNy7XK
GqZNpFnbdrYyZlSbpkU/SJJGgDpd7kNjme0v1+QMQJVj8ohJA+ZYM/vg+lDm9InnF1+eSEYHboFK
2cvLw5cLykRwCi9X2WWYb/CVVgsayhksBl74/c7vl5dnhW4MJ7hnEnO5Wf2Wr3i5OdmtQ8H+8tIf
tmTUdQgMhEA0tU6nqIR7cHn6x7Z9D2b8/jmXe8fLxl/enlI3G3a5Wl42lyEEWSrLBWkndOsj961l
onhVa+yemm88wzIyr4Tk4PGtZlxUyBabwHfWCJNuaGxu+l5HaIZ4rxqqfh9gagpl/Zq25w6GwWcb
/nSW2vusz7pbVU6fccG+N0O/Ry2OlcJCpucVAUIRFD9bc6qnK44LfQf3CUqF7zvXSVVtPd2/k5ot
SB9Elw4/4o6KJBQU8+zFugslubkVvkMTARcAxfOVagMToFUll8GsvSFki7WSI6+DbPSOWfbN0J3T
UDhUfyIWZozfVJ3c4q3pVMKyu9pmJqterMqs4K0I1ZJu3LsZ1MW8K661wQv2wB92shunB/K0wGzW
L7UaV1MoxarKeshnVo5r2S9vs4k6x+BhbQGf2cLVowVDOc7Cxz9qKGsKfzlOyVIJY+c1IUD4Xq+p
2bqwaxJaavSZFhWotpUKU8HwO51ZYL+VHL9fy/ZsB+TqhJo5rZvXWPn20Q7tAjNNFi0FiJ8VnVtO
WjStWogtSGEpZNdtuy6pPJPBmWIpuXKLECFpPnwabVCCZiaqdUfHmFLXoR4C60ZN/rYXkHMFi511
2L5Wffomp+m506tPllZld1qnCGTW3C2m7uzKh9t/xtZBW9oHraa3UX6Q78z3XLhT1GDpiIIVG5NF
GXdP9QAFQlUtuUUK4jPlEzpVlTgEMU1AVyfinCMMRPMChgzcB9bF2kS7NqW2fVV2M4G6hRd541wA
KgZBSOTbvsOHxZxuHKyqfDWcol+PZDsW0OWH4EtIVWkpFCIjVbZ7+uQrBMomgu2nrAvFwXAsFiBJ
OWy1XLs3WtZjnSQe1oDpnxn2s0jLN3sYBOW1slyxvqBQ4CbNMi8Ohj2cEgcuDt3U60kzKWxCvQc8
gQZsqAr44uhqdPYAUZrrWpk7IwLYZ4ljnJCDycRTRyqzZMc+2yIY17rPfFPafrEV+Zrq56FsQYP7
Y4DiuIm1m5zZDIWMN6KPHAK5/Wkdedj5mv5bmOsTgqAEV2Bwm4TpC4f4rrNstFkqXanCQsyTLum2
f/IaiBuUhR5sVlzdnUMMrDPQK/FaKr6VeKq6YmsGGbWegmJt6ARfzBByo+7QOIfRilT6HE0018oO
X4zgBDV4i9gtnUWnieQYVv6NPkNRrOkOk9XdmHZfekAfCwUD8xB40VrrfOCH9g0zv11s+fViGvKt
FsJnwmtxVxkSiOW8+NUm8911KE5A+B1yapQZ2PtVVyCXSPVvQ0lhLSAjQmZoWenPN1cpWpCrMuQs
Fof3vcvSzoUmtGw3mTohqT4PAEQ4Q+F7bMkSNHz0YMMOzcJepM6No8qb2kYXOQDpZeL0dfD6ky7V
5wraBpnS7IfanqgTRHn9eDOEPl/06NwS97OyjO6BnE1oAXN1uvIhIFLZvlMeZSEvCBCfwGIZFHo+
6rrEJuZiW6juES2WBdKRZHvETBwcCbXDct1kmCCw+hxtmoaKhDG7C9EAjke7IQ/Q0vRjllCHmbr2
UE13YiLo1RE9bUmv+FaYuCBaaXwmaQn3jzQf1HRwZjFL6AUnnabRGNlvzqA/jcMi1rxPYA33sazm
vLMrfK/3BImAJY3GI9lyr1mfPuYFFmA93LqHsUUPb6cKvRHygGuFYwxAPKay66SEzRNmI6up+ZHL
fd8fNhKbuRSwhTgvHkpOMoDNxJfLs7wirVYFiLLFyOkfbLTTbsScmNAIp+GfoeIXxWl2TbjseBSD
vJqCdLymXrpqhJauyHMukWq5s2gFZ2BIL2uZC5oZqnTRtUFSQCleLTxHf1fbDsLt0USzugrC7K6S
yGqLWp3MRqhTbzDTy7HJkQaHu61IxMKeOKXBtBtOhvYQKsV/OG8J1aJpZdceTB7UJIu4IzDSRVHa
IzBYFq1FQzJ895spOw9mzgXC9CvZdU99QHaFIDSAH34sEO8PHgmiIxZEfu+Jv3mu+K+b9OQW4k24
fbDQgNZrhblM0F2wRPKOUTM4O5J4bogssDdZJk+ZhRtDTO21k8bhCp3Qu6bZ5xhHx35q/HMvTJOT
XmNekwuD3TxJThDH0CyKKd/pub0TOUDE3qpOEnUJ2nT91kqEvlNpnR6LMV0GjlbzWoXyZP4RIf9G
ax8eEJpBpGtjbYwrp0S2XljdbqzUyk/DHDQpKQ2ydHdNWSArxGRzTT2pz7z4GltiuTXG8jnM/b0p
kXe7UR/v3WG6g9E2XtNSkHtcYnv0Q++BzTa6uF3rjo9J2bPiycqvYe6cgNXMU3DrscwY961a3yIB
x0msvjoWvwr+uIK139hdCzA2XaxvOS+N+4BMAeRp3g6bTrWQMN2W01SSze5SZDLwT8N8KA/uGOyy
xumvk/nCFf0byQJyners6Pb0OXHH9MqCheezGGqYuUhiCiAMew0KqvDZ9Yd+ixQqPiqIOWmiFztP
TK9OPtxY7rMNmdAEune56OZrWq5IMb1crVtjMhaXh0hSdThJsaILyn1BL3J/uRZdYrs/bl/uJEeb
KPnLVXyRxHqzkP/1+X96Zy3dZWziQMjavF80Ad+2PacZX66Fc2b2/3rz8hQapb8++eO1l5d93Pzp
rRyJ2GxIcC9c3vnyBozfFjbvnafpBHLPUdyXax8X/+t9ziU5+c9eVzLwh3YOY0dOxdXHWylB/C+5
cnzS5QJOZv392vf3+vioULj/eibUldTr5K7EH6ErIGLzy3943JezPPVyb0x+AdPY397/8n4tabOE
FQoUrFUDaXP+zPiSyH25mnT1LvHFp2TSmRVAescYnDDxNBE2WtT6Qf+esWcSDkR8B92QItlFPjEu
WYyROlOOtyzbpCG1Or0JIvoHA4p12MhEOkG/xfGYLyuZYzVpAb3KJq3XJe2KE1STak1AOWX6+Sbk
1+QUanietMAa1j18h6NRm58jhFmbyWQpnVigM2Uyp+Wg6NiGWWXsCCo1jwoT2qRX96CN+kBG25Yu
6zEKwuRYgGBYoDgCCBvYqDzrbudU+jlSoH2YFo3VcWTzZmljsCZqVzVTfiR5+hML8enYZRohkvM1
pxJMEnKXM+1805gvMhOTApOHXV2Gvz7NnwwohPZYrWPDwHwBjLZgSybra5ja2YkMsvhqGlkT1LGO
AN30lk5DZroOlrAy7Zku6fnHZr4wqF1AYrR2UVkacOOkvUSGrWknwUpl7+NROAhqzpzY+I54Q5bz
nF5gWx8ZTSkk++lDKSzFuMwzKl/rj7HWIyuKffS4iT23EIuUZXpChWEIPytRFVhKaVcSGEMLQ2Yv
MDnF2msJ8nVr4rECeUgn3TpoXbP1SpagU4LpIHejdAPSlVhxQqKbKPxSuXa4wb2vH/XE0Y+Xa5cL
sx/1o2vp00IkgJ0ifAzUfjSTn6CbYvwil2cVo5utqczMABvXOpRpZh8s00Dp6ajlaMCWZDl/pIk6
N8saWn/cauc9hfUFdUpJdsfHfYGitII6ru76u4LcEnDlqSRbiadfrjldT/KmhRaeDvnIxLE5tn1r
b610MonabMxNHEWPk4v0Y4ldPCZoQ80PXR63+8I8Ei9cBQmTPqii1Gz7la/n084qWFGOOXYh2I8Y
jZC4DBwkR6GnkOjna4mP8RAPPyaPtKCRdCQBr96GraWVS9PSMoiA5SOSarJR6AiLsh+vrLiLj7ZI
YjCXzVfyJl05GOvLvb42VkvbTKnw5E4E8+Zfz7w8/XKhnENktw9UYON1O5L2YXYpIP+RM3E4/1hB
CpnZmb/DZt7pLxfQ+XPc+kbBubVgIQgZf4Jg+P2CGAqAYJfb36/ShQUsRprHVatNny8PtPNL8qiF
Gv/DEy9XL+92efxyU+HZJ03aNL5/zMcDH596ue/jJhgdcylbprwf9318aGHW6X5sH83IacCWBSEQ
/982vfBtlgBy5pj9tn0fn/ixeeVly5OOyplHL2BxeaRnh8O4pm8+nne59tPm/XTz8pSfNuPjK+ia
8AX3wokkjHTjS1IcBxSgmlXE9zF2YWDiuJ4rnOoyDbObnILz1izML3kiteuoEtnCp/KzYpYeLkiJ
sU4uap9eoX3xcpes1uFFBzAPxAtlC5LXdplZCdjmRIgjxUfSqPCUMKsPxmY6+9FjrfRNQs1iJar4
RTDPXTm26zJIsdKVuQPmh6MTSwdJFzop86wtg29Otglz0JnOVDurvh+mvQwFaqRmTvcRBpZh56uX
jfrJbpMvAeuaDdUNlqPmgODHUWLHRiBnqpkOWm7krDWDtN7RPwFQ/Zbqo/PYBU+Qz9dFNRh4IwjN
6KqtVnWEMDLONk3YAmuhzD05XbUCl/o10IB7Tj0OCllSSOpb84VG3kvcJnI3VzqQ4OEnaYboupHd
19pzblJLt9eaxImPJCQyHlmnWYdkTFYTvyXOc5IpPLx9IHdRdZYOWJY2cO89SxeLPBoZiUjtyAPC
YIBeHZj3owkBTjB5NUsnVz5bhdssSr3fZRyCdyKPgW6PBKU2fhVvXJ3s6KKvz0PFXVne9FSDh4Uh
63AztdBTRK0/92X9rdEtY41gb4lOz1yHxZcpsvz7tI6R6yPBYyc59T2nfyINb7pShGtVDWet8667
kYIOh7LcJ+TJS5JyQpSZjV3d6m6zqmLoCG2nZVuPRKGDBRifpDDURPUm0oEcutI+Ds44LXFyBRSg
Wzw/3yLPBpXZjcUDtsd9Q/lyl3eRxDPukSpIeO86IPSM+NDcPsuW5VKeSrhz9bTuusK6MyJ/nVXg
drrcPvVab5w8UEFRkZp7RE7gV7zAOZRh/yZo8G64MFfMs8ctYbztitpZPEPypo2XCu2q9vA/oN7Q
dkxI6P4G2ipmSbzSU53kG/xr60B2qOXHSbstxuC6dfp2Z2cpVY7Wnh0ghdjmY/QuAyc+6zLHO84e
RaUNp0bYb+ivtWtXw7dGz9hatUn/zKrvKhrsaUVisNjRrt3FGCv/nwfL27Yjf2it/aFZ+xjWL3lG
bfl34fLfX/Wvfq39i4P7zSJa3nKU45IF/69+rSt+IdrWFq4rYTkq2+KhX8PlpfpFJ8Ns7s05Uihl
shm/9mulIHeejh2tRSn0uRf8b/Vr5w7kR4dSOvR9lWXqdIB5O8M250bhy9NdmPlzW/U/haFTELQC
+wDAhlaNR1UTTa9lZNXWKgfQJyTvAsuOrgpjQrTsQxDP9HEVKlPftLI//fD1/VnDVP+TzVHC1gmb
t9DbG/zfP25OzJdSiCK1DqYlHIJLgoIk8ZduVMVZz57cwsO076QNai9wm8Rc7P/6890/+3hp8+0C
iXAcMW/eD9+Gi0MdcZySh2rwvlJuau+tgWDfBgUMdfhk1dsN0PoCxb0FefyvP9v4fU/28lOwq7Cv
WBZ+TV3+9L9XQU8NKzbkASie9ZR7Y7yZ9ZLpCN0nqkLxoEX+YUqv4lxNey2KXu30Qo9ND9TcGhby
KFGI4A0WaV9P/14n+/vGGdhjAEjohqsuG//DN9NTUh51fBcHEoywjdTlVyspi3VZesY6reext8Z4
4UvioKzMWWphyjnXT5Yo9e4TTPHo3cG7Dc76r780OTfyf9p/ORpoTVm2Qa90Pl5//MWGPKlTNYTy
EBCru/FLb6CIW4BY8tx3PY79T8CwNqZItGU0SThvSWftyfmy9mCSMPBt60iKLTWQNWLa8TCOjVoT
cwvgm5CMs27sXbdbygE2lJmjfxkVBTnbD41Dbw+vdlDZhOB+hQ+pqNBL/A0jYIbQz7/ZjftJo11+
h3L0hoMsPrkGQtcmMm5tPVqzNi32rTvetr73XmeyuvVg56BIcMxdEKmvdGMedZG5x7/+tn6SRcy/
oq1zWFFHNpSt5M+yiMgIvDbxPVCzZFOQl1jLpW0ZIHr5GkEAzFaroQS8luO0d7LqhSQuEof+jxti
GIw8Bkc6B9RPB5ofIWYKiFM7WE7T71sdQDtkrbupHTaFaO7HiYzaYqwPxD7tGlRUcMWGh7/+Mv64
59iz+oHWitIBRFvi93tO2BSVZuetPHRe8K6JLQnamJPacQc+50aGlOJE8XfD2x9HWz6T+eH8O0CU
Ez/trTrTCdWI2ZmrW9sBwf1Sq8V97js3uZdSjXX16ZBapFc3BjqASVEcp+I0O6tRAP7NoSP+ON6g
exBIdYgU5If4WarjoEvuJs0wD3ncgOzoTfzR5H6DuyMc3r3TnfHFUkj50gyRThL20NS77ETffdpB
1gmXZlCgsG3Q8dZAZ/e9w9zSJW3eBHO3Y/aBRaWCs8uCBUpgPa4pUC8o48+2v669+usfU/xx5LZ1
yXlMnwdP+QfBjycMTMR2LA+9HPMDuEXvXFU+3JshSDdDBCzcc51joWHuwTgjd0ltwW4f7W9mXpR3
9TxBLHT0CG2cIdPDzGr2FfTEIuh2bW8ekNlr10ntrzxUsZTojXSltzGz5NEntVKxumnsmDVtwQQ3
cuvqb4Zf5Fk/jXL8U4i0JNJHSyn9p8MFZQkYtBidJLiEcjtoBXYvnc3tqTIeEAK2PvzJv/5GjXn/
//3IanM2Mh3LIOXYFD8fH3RwKxrw1GVCyx3uUt8fb4qwujGKknqKRTK6mzrBhmB253C5cOas3Ne4
zNK/OSkbP6mohCOl7upo1JmhqD8eqTSw86QsC23feFhI4UDegw9IEBj7GLaHcNiIPtLXhYP7D5aj
eRJ1zZkQo+TWEXW7ARUHmr3y7zM8Jn9z0rZ+EpqxbcphNoZyhUNamvMc7sfzTxFPuB0MwBalSz6Y
lqiVYTXU0ruUFGXfHZmQR+mcbXLSFegZ0piWBT7r83xe8ftEUAtRiOE6kwBaCy0utafZNW0iECpR
vlvupsrZjbMMrdDQOwTnYRQL/dpdDYIXRqMlcXJ6h8ForeNQYvpxo9K4dkK73I6N4y4H6d3qAIYK
WvhElVpA4dDh1ZGj42yn6u7M8744SMNNGsMdqDBPMD3CmTSFYhlF+crQOndLHrJ+Q+ndyPPDX+9n
/IS/39Mspr6zVI8D19VNqoL2T3t3hkhQDqkp9z4V00Vt2Z/0KZjQ7NvamkXN2aRNyEmbfNJIa4Bx
se2LnJCDBTM0qqteFRO0E3EeKXWUzCHmoCvQFGT4mCPaVTTqSTOKfdj0EfYp+S2V6W6KYCuSsgQL
Dfz9npaduUfBdzv0c/xjTCw4SKpuadA7i3HC7zOnjja93V+XfgRB0SeKxtZUvQ+kj2jD9aLFhNGM
Ih/96H0EB5BmtRsW+8vtIaKbWEOlogGPoXxRKMdZe5STTaiwO3zaYOoLMz+EgQkSIqzcfT9sLx2b
rJ/WXtKmB7qPZKSTZrxmesAu1ENoQ3S8mEZny7gR3tqNqW1KMyJZK3tMirjbwX2+yx3rjnENQQvT
oirpCOgYVmMS1PeBQOrbEdGxckuN8B2ESefYIiRLT+VNwxhKfbzJl5DtCH7Ti37H/H9TRkF9TGuH
6GbLV6vYpBNOprB7ZNGPP9YFSFZbYthjr8L/OSUEFg3ElFAlzPZmbSyiUnxROm3t0G8TFJDDU81J
+D5JvkVZ9MW0tslkhCsD4zds+XA41rKnYNfrj3nnQ9M3LDzhbbIqatSbGIpwjhlevqmpvADExZnZ
pJ25X+cUk69kgdfM6q7D1gS84Uao4/PukFU11FdX3ff+5IL08ijcN83GJWl6P07jJ0wD/REH21ZY
ekDb2n7LBocUmcAtV4mi8mHmoPOkQUSXChC/d2TqESIZbk3A2d/ibDxLTN+pF3Z3CjVE3ZtM5Jv2
zp4rmF6SweK1vGxVRpSWYjgXRKSqW8ANFT1qJh5pWm36wW52oVMmaPOT99qufVQg3runY7OkOZeu
aGKD92saJrNWMp0y/3Nc0OAh0moZgre7hiA7Xglq31/6ArRIlJ3KCBiEF8hiw0S1XcSeAkeW0LVH
aF49tF2LXarYtLMo1anHOycNNhaVn2sNO6KJEZsYO50OBbv1DvZbtWgoQKwcoMvlhFUgIYeHfc1c
5lXLfGZOaTORFFBCBv6FKBImno/t+LKHVxmZFqnHnoriZ2WU3rsbVvUBn/Kr63MOdknmuOmd/JqR
TKDqmdyNb0ZI8moiueA/Gcv/4e68luNWtmz7RTgNkwkTcaMfyjsWPSXxBSGRErxNIGG+vgdqn3u2
9onbvaNf7wtF0VYVgcxca805plI/DG6N19D5lpbDU5Al9gXYHw51Kuk9OqD0jBYKilQOfXhqnpUT
0YEcwoeObkaK3ZLlgzCAwP2ZEMK2lQU5CsgWLWJ0dHUsovmscm9YiTSNMeUw+5nS5rsgk+LQkox0
UFH+PVQptCo3uGohmgeeIO32tPWYRIbfRRBO566ofhlCD3dRb5nwGRFmmPxVMXn1yUskucLK5KQs
OGMifCaPlKui773P7iJnHT9V9MZWqELIPPVAAKkyY/xeFKecOD/yBH4Fg2VAvlIEaCz+Cg/4dD//
iMxyOAFgRymRoZrKkvZrYh7puntf4NG/JxaKjcXf6VY0OyNiochWCrK7EKLAMHjOiaYnfhTIDeuu
YQmcGxoANBeh30JkMA3+WiZyUWQ2MZk5npFeqsZ4aymH9xJdyLrNFU31oPooOFKsFo8xUML6oYbG
dNSMawsiYu4wNGAYm8tnc4zDnUtcuDbm91jCukgb9FKW4eXHRsMubvR7i4O0L9Q+KJE6URu1EeYo
qFi95V4S3zpMKrxLg1E9OsGOAFVAih1mfyHblNuuUttWdZShlW29lN4h6rzopbcc8kTy4rUV6XiB
QxO+NUL8jEwAjeQTZpTRPBIafc5jXmNWwXoavOFrqK5OyIqUejnyGGB2MDxpLCb4NMc2x7YRNl9G
TmjYxKP20Pb9eCl08BIDjuB+03tntMT9km05CjqqmCcXKZicXqLLaGpO14KgdS8yrwnT+HcyH9cw
nBDKC2rqYpRHpRrjqDvroQmbhf/cX0Kl/Dtjvmu1T+r0UpyVVMY7u1tMt20Lbc7yk2rf9qUHMWDO
OS8+z4qhEJruhqSIMHkE+9RV5bi1Cl+eAeY9lB0aGzrvevG1AUVJ1QttLtKySIXfNlnwTihW9VTM
AWLGLh227sDwrUQx/0ULgqWwDUK3ZXFyyAm6FLb6OU8q2gCA0scyJEzboBqCjYC+l9S3gZphE8di
2la4V7hI7MfIAJ/rSmqJgEw1bt1Mbj23E9u6zF9I38wvjmKO2RqHoGr6DR7haDr3c021WI8PiiY+
c/loHatQXmrbeA2QODEz1uSNRaTyjH1NGZ+17PmtZ2xhF2RAHIGf0OU+jabn3NsDurjMgxbbDMFX
YL5fdZ60h7EQaGaC5hvcRf2VYKd5HVpkkpkRgetlY4aHbMZ8XC/FhS8G9UmmHqFVkAnPWQXvrh/p
GjWi/FUoJ974hnQuTew9dm5T3AMHx0DW1eMOUdVF66595ByOrTYIom0QLkknLbJyJTAsW22FqHdX
e2N5IpNJHJ1py+jR2UFLMpBVwifc4YTYkjpKtuA0Ul0i+xb0ePfJjJB6xMBqjKCe7W4cL7pNUbWm
acvfsZecgyqqf0H/xmr89tL4xkmOY31OtJ0TzKIHYgr2ZklJTHiCRz2uh41bYXmzAve+rSBSavhK
q1TE3RGpI0m0Or8GffvZ2M70ngDryjsbqAS0lFEJ4PZpf1Uhao3QygKcZME1bYA/p3jB8Xc5oL86
Wl42vVQ2f+bU3Yi7iUH9ck7O/AOY1hGnHkxNX9lLXA85valThLvCSdK7KafhsALKJ7e335g2cb+v
XXDNmfyWR9ZwScOAdEours1spxIsMJFh7Lz2BZSWU3SohctJAvkp/W3IrAL7Ifk8jotaYGxxy7e5
sWNntLbDjDut85cs7OGofPGuS/ezrlPKXWGSfZMSVhGYP9CAJZQkRbwZDP2gi07uMF1y/dsB4x+n
3S6zdwj2V3IOKVRE9w3B5xF2Aw7WmqiB+qeQ1rsT2NxdNhzbcEz3FiNuWiMfVU0ur9DF177K4oPO
IKsRa7xSlvs0FuO4C33pbpoyfnfd89IMG2Mn3nvEGlCl/BpLZCraLn7gc/siVXb0GBi5yRjA5i8i
DnFyNw9gONtZPY/csluo1gQR1e/Kr7N9MaLdRngIrnXsjuDcYPqIEmcYpvwwtu5EQwQRcWJ3Biag
g1nuyt7CAfeiB6Ry7ei8+fw7WfzZhm56l2Pm7pJ4PBKfHaGLQM7KOPa7WUzfewv9w2R9SNIeELjG
Zv6sp4HwTz/FnVYLjL1vRp+A+cmCAEmxctat/LRzCWMyg3MB6hKXL5jWkT9GxQSKIHuIllVtw3Id
5XXScbUeGlLrpjyTa6cGV1im5CS0DRr2CR5YHJWP2mwwHE+kSBIiGTqGtfHrNVEuUJRmlJ5tkm1R
7lyakXCGjHDvlRpQuGGj4PTrbiqFmBjfhyKotLpWqei25AEjTPZ5Kbrnvib2PG8gxW2CAG2lKaA4
KGshFQ05eRo63+l5PFjuxLlX19QekdzGsqbYweYy2RmbLBQXQwOhqhe2dxENIUYNpJhW2rXrZgw3
VgKci6Kv6pKBs2weA3/En+zO9012JXf0W5+Z70VcEEXugjrsIG84srw3vHbfh0yddMCCTqW24YwI
Ylcl/QZ70wpG3U8q3oMoEWsh+ys3uhVvbAwPnEU/xYxNaMCgmkYe/idvGDZ4GB59IwEoh+zLaWWz
gwsKBsAqicXF6sTAd8cJHVZQdiwqB2AwDmo69qQuND8nSYnhVAwYu/pLG0JcC2glSafgWBlBdawi
+9mMWS2Kog9Ws4c+Oi0UMJIMxXF3Qi5TIdMlpYEHCo/ZmVjH3EPQ1wmZVA4cSYV9M+/hvofZJ5Pn
n8Mo2TMc09upKQWH7r2Qm4nWssGJEKbhtihIUHaj6MJordmhdgT77+sG0k74WNTZNfFRanAIZv3o
BDVl8KENlkrd0qZn7BPtghHSgfExNi75kPLZGQjYMjFGD63z6dQF6l8mgU1BOETbJHrT2LsxyLCD
uuQOVBUnx4rtR3VA2K3+h1M+zHkMZhtRCTLkbWS4awKy6O9KB7mchrdUVVA2J6zVDIAOmf2Z6QFj
b6VhO8I68jC2kllOyhxirwFKobZlu3a7/BJxEFwTyHYovQBOrqw9Vtox/jLvu0ZdfaCqeP2DaJ0L
9Wjb/EwD48HyQI4y5FkoE4mOBnSAY8MllzFDV3ct3Jxq3WPmDfrRddCHm1Z+ku432VoL2bAa7yd9
CFMbrkQqcU9p7EWDx2vMpevz+mdXQrKLLRhSek80q7aiECd/oR5p60cCejZAQzSO3/MkZqsPOCn7
8A793sEAtsZYyDlfFukac16/8kFbMhV7Ei4a1XpBBIQTul+F8j9t2V1hDO+z3PviWO16ZNwftdbB
BpTqufp7K7/mdvdpBBnHk+60bGE2YQybSImzchJw2wn6FhSwKLdJjIpNpA8k+J7EEJMgGr2VZv0L
O8br2IOZSoeAclj6687PrxG7XGgXMeJv98HoJqCMOfFltKcPkL9hnprBE+rLTa5KfaEFOjwD6rK2
1BaobAK6RM7ctFvpL/AUI0u3FkEBICCyZu1MwToMxDsdTxM/O9QkxgXhJtawy60IUyTBLCahlKWx
yaGyrJvGm4iMSew9DJCfMvCtO9etLjA80pOFU4/MNW9n6tZd2Wblbn2BFIGfk15v7+VjmV5j5HTO
FM/HPz+uOjD2xjwhAnCrhIrKxCRlc1/c/nt7Q1FSY0BckFs15rx1LzAujApwh84b2CeOk0G/qIgn
acLh2C0fa28fm6CaIrGPD9XYRtfBNg6RqcyT18TR9fYGlfo/33OdEI1KNIEMi/xXZ3C/itzRhx5a
MwEVagiOcWRcmPnwX29oLlktuYQgcQUWc4Imsbd1kkN82FX1IjAz8uJAjgrytHQCRulpDP1GBnYB
TT1V8bjx4PTvAmIRMxIQTIJAkqL+VGVawAFPobGH+tEfDkFJ/eNVggBnw1goOZxhmOGfJ8X+bbre
iadEcueul2hkaW3fLfi3WHcpWgPkBD2H143nGp9StpdZxApMMv0xyTaTyf45TaP7Po/NvajiHT/2
nqZMtE5mqrmAeI3ViilttktSG0O7nl5U43yfEuWS7JL+6mfcY65ouIGWHuPCPDaaeFNIutToiPmb
1q3XHpWY4yff0thBnfgB60NmJfHdAE1qTOiIgv/Tl2WlHHDls3NHHGvL1DkbEbB/P1LmETWYQBqi
ijVND58Q2767+GT3QOcs79WczFes/tWeTYp8IIebJ0wT40n21kHYA+yEuLGPyhzRvRTz5+RU8TPT
izvP7uKL7zfGoSXLjuCcMLh3QYJIhXok84JDy9ECvpjlPVuSzSSMCLQx4qw4K1ncK0ksaR7lw4F0
6+KQZVPAit2Ne68MONHAjHHiJjqZCUZH0F7I97D8qG4Gd67iZN/aunowaZWtRq9a47YgeiUl/Nwe
vhQxiAbGG/JC0tmz2zT3MiFju2phIjUeohK8D8RS8JABMvt79s0BqudDaSpU96FvPcr4Kcv9hvCU
JPqiVXH1ayv+AcQFDg9NNzfxNnVDJKNhgyzjbvlWgZ4mkxzdYj42xtqb8vZQea+p17G8o3q643eh
6a52UAlbau+kfc7TY26L6izj6qNtWnVPmGhymLUPzGlid7Xl+B5o7222bewrrVWceerxvi5svR3H
6FQNzomDKpA5Hw0oAw/3PJZkDVPcZqRg3GH8sGfH424cIpSdQLqD2iU+QlkI4SeWbCXb6anmeN8R
HXuuooookQJ65ZjLA1A94+I35TPmEgQuVbPzXfZ/0L3FpSron2DI3YLcjL4A8/xu+HYCt8Z/mgbR
IuV0X2H1WWdrRPzo0qM71TPgcBhmT5bjHCm3EUQ1lljfik+7IuCz0+4dnaLooVdRvCpK4sAzTBD7
gv7hXW1q8y4XqXWnTKJ1mccGO6VMJJy3D96+ZiilvvOfSxCphnDVYyzM+HkYgE8kzIBpWHEEWA8w
Ayeg5I8gGgCLpHhAqzEnd6GvhLxUIGag7DoTBhpR6pUemQQ4/UB3pIz2nv8CwL49Afm9Ikuf1lVZ
TduG8ucwDO4L8XPBoWmLaeNVLdTMaN7XQ4NcyGYGzkNnrmUP5rFOKZ/z0F7HMiMpXsVP8Wx9Ncev
6YBNzMkTAlDhkSgT5qvnAX2b6tEA3RviZCk5erJgmdShWzw4TsLdyKNlkbML8sJCTnZ+chhSVGFF
RSyqA6TJA+8myjvG+bCSEqhzqBs3fXsfUJDh+ZpQqIK0/HDcGNadYUynNCGrI3YDErcM+yTsHndD
9FbrHqTR8ob76Ane1ocwfFZSfySu2qTVMi+hkv1Az/72Hnk69PDr1FZbsDb0TrHGnU2K/k3ghCM3
rIubQEleldynpQkseEDibKw5jZ1ADiRnrZehHHU/tDzZV8ZG+xbEP/KPsF2BtdclBp6a/gkab7fk
3jBZms3IGHdBbB0LgsFg3uT5UbUUIfbkPk+D+6EiT65BvSzrq/UyNKPcE9f+OEA4ICTCa7ajHO+T
NKInpVdxqHiZHU0CdA9kFtIZuQ8OZnejT0+xozjjOSSuxP3PohHj0YOziIOeWRVH9Y1byGOW0Y1u
ouqXbDPjzOp/oAsH3r8XS6zZPqkp+SbXGUjSa8HW18FrPXvJYwJk0Ac31IvGPVUTj3iUBulSHasj
JdnKzNvoznLhrtVFUK9TI+WUVabVqiCQ+EAVG4GCWDWsnKs6gYcXNwjs4jZH/jcQcNsBizBpRRDn
FLw5mODOQ248j625dEDgSEUudHma+37URczJArj4NKiCvH0HVT4dgbQQX5CzRGku7nQKNRaubT/K
ZjUr8Et9XvB6w/GdBuxhtHp2xWRPWJGtFRzC+cGxjsYwqj1dfrxW4qlmpAUdvW8WRHI6oweWXRJs
e0i0tEHceF+QYWjJWmxSziTmBKXU8mYam4bzLYGdsTfy9q4TbXHMsfEzvIVcRkYvIwV/HRe1uyWT
hNYc+H1KJwSnLIQBTULqHcB2nyZNoiL3aOE2S8tnLMhar797GSS4eHyc40kciHh7sKK626OcIQCv
9K9JAXQStSOgaaMHCD3066pqGWNjcK7tlvxfO8X7kGBLms3qrF2s+ESucaojGr6s3Z+NKPqdF2SP
DnU2hQ/R5Ub1xWVj2EXEJvmWOIQy/FYE5oDfh3gAmgPRqsBVhHpzIVLXY4JsHNw6dTU/jGEKzK2N
rKtHTbLTzqp/KJrhBzcYDlUcEJXsPkVC55vODj9blyiQCPSnDsl/4OD3nqDnWRkBh2uRM0prPOqg
JPZOgEjFjgXiNbaKZ9P2o23kht+GghCAVPvlbmzpEgA2TOgoDWSdA+XcdIV3yE24tqXzFkYRTEeg
67Uz1WRT+5iIp8TaVEHCqkC1GmPCyrOQYSp2B6zhkG/LEVXt4olUjn318GV3scPEI2uf0rb/mMeO
SxGoLqeFhrGTnQz1OSyJbGa656c0RZJ+O5tf5zahhY/7lR9P+GANcWwOCGA0KnfjYdk6U8C74/AR
1EuLg4n0ZhDga9um2MP35pierF103EyE2fHyEXGWNeG7mJIdMrJXOZY5QMf8TbptvUk4Wa0KyaE5
qAEc4+aAl5i7j7Mh3ieTBAlX+PYJ+goUU1FtsfZi9FOkCU6hYLFYIjot45dMJ3PTAoTfupMgFVv0
tDysM5xRZ8/wlTV+aj6RiHF7+OrTDJW9GXGnr7oUapbdW4urZPGuERLhcQCfNY0MEliaYX41iuox
mP19YACQUt1gnppaN9taTOODNtEzc5Ck+UUQYJIwI6WrzSBuJNQgstLnkRL+PFQbB+3cZuLoTcZN
ypnUhfCOsiaFB4783XAbcZJJyxXUzN+8qOte0ySWOL/1Qn2MHm1FqAesEvKSfAarbdi6lyFnTQiN
Ot3bBvPkweQQXwjwIANnOxtu564vjggt64tq9kijX0vf/+4C0jv4k3doss67r6t+FdCn383ExsDp
pLAobMonfC/3yazPRe+MzwUjQ9h83ctMxN45FqV/AXzH+UpsBocM8bknPb32OCjVpHzRcnKog22q
o6K2uRabbaVcxvkTwZzMDbj+eusVKTRRePBQy6w+GVpEz3JOfvYGGWQUzSVxpeNVIiXeTzYJGGZd
fJQLQocmnjo4hg84nxzNqHbMNzsiS61LIBeUmTrUCXleGRTtwhkfSg5cp7ik8yKCL9Uy7Ajt6N0Z
qy/FAICQ4Vp04FT6YVc8GwySeu0XBSOjeVb7LvXKbdV1DqNZ68GMahNbcTGSmclxJQHgaOktsTrJ
rsTQg3IBiGpZB2uiXWIShiqTUTBTIs0vepFR+Vl5/YdozGxPQMCdrFB3w1M8wJjOj60PyLECcpeT
xbq3rXzYOpIdmhkSKN249jhN1NGh5NsJ5QN0WvYA6gbTV/SsemuPLuYH82ictWnz6LMW7x0faO3k
NtjRVYv+sOwwHbvTtcgNInsSYhJbupeJrJlwjeIxsvAZOdSfRZMhXmg3MmF163GVraaw4LQlGnsb
BaQO1JO175PgqW+leQoj3O+g390twtS1agpMqgPkuSk7odXBBWB4hGSWPWNJ5uFWDEooiNh0w3jy
wI3Y30LNXy5GHJHDjENnkB0J00nJSWAoSkM3k11+nDVXO8m+AMroQnKGpiO4UanCJ2XEJwd6Ats5
88x0bOK3uieywOQoUjG5WQNSYtOfyUBpPD2x1bjOUZaRtbOJXF7rGXlUMLv1OYjTc+Z1gMrbr61X
lHu9zAaFCVlQhumvKSGFrB6cH1C6zUPvY7+ApU3fJYo2nZr2EM/zS7tQR0G1EpCbxNHRMDLjOWxI
fZSbNsG4Sju6uHc9D0bIzyW0IBprcSH3zd0gURGr0kD/CR7+UFe7kr/SPdmhG3CebN6oZ9YixpDR
ewnTMyL14iHYTkzWOqWadezWXKFxx7FQLVgJAwfZSNIT0hzo5254cCq/P6YZBZVBWRTZjMQNdEpr
euMUCF6c7ODAHtrIE4snJTj5NIwfEFG9mKjSVlViX/NBGDu/4wSX2k24t0g2cL/aY0FkB2eVC3g6
fmL6jSrbZ3cNIOW08lfjl9Y29ZEMWuAuExJ8bg4dYtFQUgfDiQ30qnOgj5SloGQ181FLXewWu27u
Rkho+/qi3fZONyFsmmo6C13l12YmsUPNlkfnADBoh5ac5IARo7qGPOdFKmbzmiyI6c2rN3GrEB/x
Wpt9vYtDnA2Wqc6zim2sFiW7vZbzteeVQ0/TnYTHr64Vca5z4M+L0YShWtLD2q8Pkd0dnKCxqXAN
Mtg5yjF6oHZNwTitPJEUXNjIrhbVPLZ6JigT0aapVVTbKfWmh0GaHDrJiNv6fXNBtdBtSzE/GG6p
tg5V2NpefO4gHsp1oERxbWtr2mvo06vW9kbQJR0lqOOHp0y/pWtXmVAGKyhhY2iqnTeiIIm1t+p7
iBO2oO0+jUxyas3MxC/0U4RU8LkI7HPW8rrBkAlPoRmsa7ghytBfEl6+tYlFaFXPkNaj4DyMwauc
0x9WHx84F/Zsvenvb24f03/9xO1jsKEbdgRnXPlmZmxFzTAawPApiezqlHoS4sPt3dsHb2+g1qZr
pVwgl23Z7iskmmGj2lNqY042Zgv40e3/f34Q/Gd7ati7CFVf3r19pQq5zuKOIXvhedTfA6sFUd4L
VHf5acCRzmHFNpkREbf063hM8e3h3N41i7I44j1gAynr059vGiwx+W8f9CbOoYmbfhh4208NT+80
S/OpHaZmJ2Ql94at9rfP/fkFkAlcytbaX6vFTH17tFZEjsXq9u7tTbw8Wa/XF90kKcd64uRvlKNi
edkHbv+8yCZCn8LqxFj1uclgSsvlfyCF7gPXpRW6/O/2ocEnoEpF4plYnYIVNMrwixPYltBh7WjC
z8W+cqbkoEPGrE0RfXdn+Xn7dsyrFQZ0v91b5YuC++7ZI4djI0DycFPZ/f9KSZQyQOD7H//5f/4b
SuKalv2vqi2T7787b/74rn8abyxL/AP3DBrzAFqtlAJN7T9BiZYt/iFMaZI35loC1zDS8P9rvLH/
YYJPDALLtBF2QjD8l/HGsf8hFxGR55tYsLHy/K9Aif8mWJYmD8viHOi7OGXgA4pF9PqboaIjSxH8
aD9eEUkEWws5ft2N4qJhYuwjZMevlRhLkmQTRB+JZKluZbsij67eJ2FPllFVvBRm/hEV9ODHIN6F
TnlN3HhDmwAHcHlfmIFxCgXzd/agPZW0Po6BOCBieh18f7wv02m8Dzrf/RtZuVw07H/qhm9PDLku
piVU/RQJ7r+hBUU51VkQ9/oa2U6xBwe6tjvxMYtWHqhvS+Jw4JtYRZ/uyxbJWd8r/9IOo3VFvPWz
i2cOB6O+r1zYIJzLygPRMZRINp22llxKc2j7B/Z7wi3FkB2sEcNvu7jtQz/81NmQHNCAPnHys4gx
q9q1ZSu9DdNan4km6fauWf7qqng4t0tA5MQc1iib4RjRmGHShhc46+Dajp7yljMVEXijFRL+ODyE
tHE39OWd134Eixx4EAzirQSqeywn33h259rhuMg5CKlx8jevqftX/fcfr6nruQymsWvBs/w3haxI
vBjP6kTg0Tx1O91zggi06MHre9GLjkyYdfPE4i14sAnnmrJO37tq+PRFpPYJu+gZU8yOEDzzXuve
OXRIGralqxFKpPsWD+1zSpDpE5FGK15o+zUI/IZ6R34FZK5pcZFUpNnczjSxtpHw6VYOAGvLxBxe
sgqRYewuRVeMvpHSFQFtXFsrzy4qkCNWvG9k2G646UBMVX5+ryUT7n4ZUzQWXIXJHqwXh9NFGcwP
S5z02xRJaE3FsOlkHd/RfmYM2J+8mgwi5lrdIbblU5b48yGNu+LN7q6NZI8H7vBMHTuc/nyjg2SE
+Jsmf6ym/z1e9K9ug+Xv4WE28LjKXe5hjHp/vXnBi0WDUefqWsofWTRXZz9rKYZ0yqku7vHlhzbN
QCHdu1ELjpktItpF92nHyHYJU7VLySlImJekY+wdG8yzN0HTmG+/LYoPf9x0v2NQF/H577eiZ3me
5UP6tFljeLNcVr+tMdIcI1GrqLyatqFOaQZnkBbfVsZDsuknN/ibX3ezD/377wvwYHgC616AbeCv
v6/m+mfcGFfXjTKs+N6AptbhijAMW24tFFnXqSPmJQEI+9xwQ60WQYQbYGEITHhEhHw+eU/MJaO3
zgEXYQ5IphrvR9r0CIgS442DBFgyQqf3VWhy0oaxdlfNRburbQ+ynRm6f+PXua1Vf31C3GtYHwAd
M19kN/nrE2JCT2VRFslVCucdzUR89uJbmhlZBXVMAzlyM5MoH6m3StfGhQNjDjKKWGf6tU9JYkcb
bcawr/kmZ2I1VLX1cHvDrOOnVXbe0Um4BSdrzjaDORMlx7iec0u7s/uWld3i2eFLGnZDT2eRpG7w
WCTKJAXZXpDQLMZMENNV6+VX6jjyVefU+wJIK17H8WmywvhqpT1AdwDtWO67dbSkSGBXVruoHvxV
SNjSnUFQudVBxSsttNuWBxvTUGAElRlfjRbpB/BpsemThJxln4yHGsHgIXJzxQGvpKsiiFj+n69b
+VdvljSXq3bZHh03sAUbyXL//Xbhmm4vSylD425iDB6ONtJQOTz6sv06xAYLr05J72n9ARTf9JlZ
fvrToX6102r43mSetaY0dGG+pOYxQ3S1B0IVPqUTAeTJ8rWanBTHmD77PruKzDmOtpu+p5U/oQ+Y
4vsMY9pDwwFw1UqC4lF1ie/CCj0GUU9gyCXQTwbr4IUhrDXTAw7v4TJnc7+R6O2OUWk9D3ZGD9Ju
xCHGwL+eG7M8GNKkeShGXIKkpBgG8VDj0qcRbsmYX9K2CNtvOhvr+9yp2zfhPba2Gr/4SkKttf7G
3GPj2OQl/Mul7QiHFQHSQWBByfAWq9pvLzHqx8Rs4865Q4+drBsrt86B31tnU42gXLA47vPZ9Q+3
T9zejH4YMtNZvqZl5EKb/F/fY4XGRz3X7W8f+u1LpIcEa3X74X/+NK1oIGsPWNcfP/f26TBP+RW/
feXsGqDiE19suFKc1e3bjYG2ORS83W/fePvEH7/y9gBj3IQ7/ERvf3zMuT2CP3/5FICrAS7bm0cV
I8X4fz2nP7/6nz/X+iwiH5HB8qxv33F777cHu3zij8d0+8wfv7Svi/uU1kqr+73sfPNcLV92+4JQ
tD5utOX/t8/c3ky3l//2ruCWzZprzB6/tzTNmVBFF8MJz0wQgoPcJKjK7jRzhZUOGAGmRh3u6F/h
XeUc+0ah/WuGt7+butfJGH7pioCKPnMuqZh/mWPnbkAovHRZ/D0fqcfjbPxRF6bcpD0o/MEDRAhK
sA/M+jXsvWuqgBBSJpFG1pZfbHptu0piPujNbdJa0b4vizMbPrHWGAt2aWmgVQwdplFIlOquhS/Y
cEzIQvuKOAi22fg4GGznEfy2JCepeyAOiqk1MPAuNNDhilVEH2Nnh21FYTs+DyXLKBQkEFQ+Y3Mz
/cnpjDGCMTP7TNAqQvwdbPeL8u2rm3w2qb6SLJ3eJY6BqN/vdpmLdU3b9z2erG2WEqFsdiUIaLdj
9NkbkD2KcFMGPk1cp3qKHboKkYvj0dfvIn/3C3Bjktn+KkHLIR0laHbHjLEEKOwlmjjxSfUqXB8Z
BjPOLKsxVDbulrx65tfC+jqPM8mzzongvWtEy+RsdGA8c0axvgz6Q+u2W1UiQUX9SPu/yr5mhFrG
SmfEx42fqayfbYr/TeXaT2nU3tEX9DdzUDzNEIIIv8HZETCayvXJKMMXaKshQ6VkXTGKKXv94Y3j
ps1LGqEWVCv0O869I96zrl5Tojt7ZEUGIjdaCMQAjLRI9n7kWufKZGVk8JFPCSmFB6Nxz23skn4Q
9OcM9O6mj/Nkl/r0LjNaRHpBuafjR9LkT4VXQnbCcIZ80gHEOO4iyzCPk0eUtTFygZU+WuywuxQ9
zfBSy+MYk0WDuhq0ZXeA38n2HiOnlNMe0FxISl1KulNW8kp3DNAtUOQrWxHMPfcppxsiHOzMe7Ua
5uwzQVhEEawKYirWtAfgkM7Q/yjjya7V9hEBuL0qBmNaz/b4ywOQl49vQmKnr/odUiG9lSJ9Irmk
vYC7O1Um4ppqaJaxRL9Nbf3D8eIL2Ix8bSRPHfv8SmfWpWyyZ42bLq3VJgGXubIGxJoiP4SGde5y
+TbSwLgfajIS40VgpvRD27hEyFHpMW97ZmBkEy7hutuoBYMr7X6LphqYkbKGOy8KdroR0SkIaQCm
5YujSYLwkwhPxxLiBeFj08FWXU1jSX4JfYg19NDPWZD7btfdsMXGhocHeGbpgYm29LUvOtqtg3mJ
iKTDg5Xvzcm9Srq0aC2xMvgxjeOMhNHBmnZl6v3QRnTPgsXEV2Vvy0iFyq6eDkzPTlM4oSpCRVZE
tsS0Qn4fYUiPAmECt1aKNOV74RrdxuGwsaN3vaNa704mWjbfjaarfvHS/N5hBGyyIJKRRljePNPg
JKNioM2dXnslUPciQASypV4aTT0Iy+9ieOS9jR638ljWh3lR/LtB9cpha5emwevgRumuzCtGYAoD
ud184xqCnc5A5uBkRbOSRQ3KdJhRUjbym+Hz+o1So6DFkLATGFYw1oDaGbOL71bt1svB4+IXf7Y5
oQKGKssD8ckJ+coNcIHA/zmohuQ8qUroB96ZcuiHzIt1tbzSiYSsInzjzUDesNA4v2hGBpRiOO/m
LliLeY/U525cMDyQW5lDk5uVVgxrzZtJvmSdzKmK5lT8F3fnsSQ5sm3XL8I1aDENLTIiUqsJLLOq
LrR2Bxz4ei6giq/79jOSRuOME1hoCTjcz9l77fQh9xPyLMfuvtNTyqH2UbZEOGH7afeuW0PWDwH0
hyIIdhMweCVI45Mi+4Qkg1zLXHeE0WCCe4tRfKtMokD20Jy2ijzDQIrr6Nxj7TGPcJU72Oduh86d
HnXsPojJJB9tZNEoiuDcjjVtrIDAFh0XoKJ9uscXt/JQ3p/729D75rmo12DpnKdEz8lRR3MYtxlx
RmExrcy2eCpD8l1DQS4r66IZ1FPuDedTBv2dKWG2kfv+DATkzgv5hycRHzF7+mu0WtmmS6YnfLM4
WsSs5Kggi/bWFwdYD3QieckYONdj25krGsz7mFn1lCXluh5skPlZRO88ncXg5WZsUeu1KVdbr35t
Mv1xVVfTRxnAoMyqZFUGqQFk3n1vG3WNGTrrYkINbdIH92ivViQPysLx6TvnAKrAtxPopOE2h5ob
amokvcLHIJcEx8EymEFb1pOh5TEFHLQ2uFTizViJZ/pvGjMbQGmkP3u7QAREVdRUNsvmnmCbp7Sf
DlUVX/Q+/CXL7JchO+DdvTpANSrWhqHedcTT9HrAlSf2QBhtTXBmquSlwZa5sQfUCRGqU+GUb7R+
GaTZyYELUcBvWTXFTnOMi7suaHcMMElt2T+GBOr3GBrvpqP1W8jKw7mPAu1adhU6q/kRy2a5mk1l
dNPdWJ1D3Gvb5Wnz8w1+mB9+xHv306Q9CqSth7rPvX2URelzIvR/L6/RDeMFo618azif7uxCN09D
4Gk3FBPleppfo/QfehRq34SNJWQmG/FVCbL3ckn33Qpa7aMHcru8ljdhfESE5z+YmqqOLMWKvSyA
W6VxiWKQOC9Pq9ufZmGc3aQT75qN5hw5XXVH2WW4aHpMp1GXxafmRrvlofz0+UpmEeWRuB9ZvQ3Z
MZ6m9qG12XV/v1p/wVWY/zA9bVjnmPLh1Pji5MdaT7dSWi9hHbw78/vCC7j0oRe/jxIMudKj+G6Q
wrlEGaeM2g7GT6JPtwNpYz+VB81zlI18YspzVqyat0hWggN2U+NBl4iilofp9puFAeIbV+OcPlm2
tzFSBlY+0dCYbpNXz/Rfl0c6k31Ni9h8k5GvgPco4IdaF11jYgMxbRhBr32WUC2rxml/+hEgGd21
0ie61NreHEcTjqSrPdCSRM00fxcbUHyrl923AqWFRciPb9KrgpOLUng3IzlZwfv4tniokTf3nK6a
NyyL1pbjYDg3WQMO2RvSTaWb7VdFIPDyUFw6EiJb5TzWWZgf3MpGbi4T3AEWfpDlIQGzXT/20e45
SbD2DdITA8vNzpqWQ5n1K+c1DOKn5aGoWR8H5KCvVaP727Z2qnPBfoc4mCTdwpX2l0BU8/uH9DXc
bFPZPxrh1B38KK4PxiD0x7CCB7q82gC3opZ+sJIRr+F0mDqkMdLl1xv7KkaSr2O9qH4M9ps25eYX
TBHyAZH531V5Ja4m1cHfDygJobXsOcYSEoCmteFdr2nxlWwPBO2jVf4IMIq0g/FduGgkbAzQl9Ee
ABlXRrxZ3qJYK1JCfuiugc4X3OYldL3uMki3IABi9L5p9v/+KC0mbCm84OKLNrkYtew2BdK3jddZ
+V3YH5ZHMeUjFY/3ulZKs/Bp8gAdYt3XqD0un8cNaZaRm6Ffs9wWd0FHD26gWf/Vo+75/YFwUKEl
CsLrWBvpnd54waYUjv/p8Wctj6AOgcPZL5obg6dzjkcTFSaB1Z8dCP7lXZxgKNYsOo1bznL6jAEE
eR0j3kfMXrm8RtdGyZofKL6PIMlDSWFomhf3Hy50++URpAEgrgnC7j6LQJlOOeb20c7jj3KUu+Vd
QKQ7KxPHR5JqCWuDZiJBvQy27Ezje6qItJr/Q0EMwAq9bfYAThXWL+fcnetq6TsBtMfldWJFKSFO
W/XQmVp0GhFl7ZyUw4vpwWl5RBYJAgk4JB4m9EhHhN9ql1ZoFE2veq2MaE1ehvpK/CzYOCh0zg3A
8ken0X+g0ldfHDz4SEIs+X7MbB/UO3lv8xN04O/UJZ2X3JxDhVwWNmFsDp8GacnzE00HI6agrnHi
fJ5vLR3jguuXL8uddeXHFFBrF8izL66qxlKxvGqaTY/DoMvntO3co9Pk9rbKkvGLFqHJWPglVFvs
pB5Xx4Bu44tJgW/5+LorBnwEhYUJPVQ3IycweHnBvlefwvGyJ9lZ1imB4bldbi/poOeIeT6AiTI7
KVNEqMoxXyfPPiwfkT5ZtBmi0YDGnVj3ToR1aHmmm5FXr7zcf0hS1zz3I2P17ztIIzOhO76D1yew
RSOuTQ/c7F1PEMrMP0mviJjxJ5BNtC7DBzErYgKXRZrmd8F9XRqCRKPGuIfcYt1NYiDlcv7uCjID
ZZ7ptSod1meG8napCqaPmkA8Q444Zuf5j2uH2VbVLXSJ1C6epK99/P5UJjsaipThpieOffE1+gLL
HV08XbOIgIAeFcRRBBlrXCWzLwHScf60Ei3mtukS/Ic5Rr7KDKkRm9Xj71+nk4TZRnXHWB56Vyfu
MBHNu0VryJeBwuiTZwz5SVmoWZYvkWtnkxP9px81cmdZJbuMqtwXv01YnvIlNYPW+rKLSQxjt2W3
G4n3+jTTvW7GPxR8oMeI/NYTHst2azElEKHv4Z0DgwyJoT62qfuJ5b8+FJbTXKoYFbRRWv0e0Zh3
IZaWdrgHZrHpe86q8pFM+uqYokBdDTqLVcM29oNO6HcbwINg5uffUjE9jqK1L1XQbXXkpRB/0Qi1
07c7ks1gJoRt4M9w1n03EDGq3BEju/bp+TXtGTxurOz86qXyg2OSDmpVhI11UoRHtyVrwGTWtXsW
q+rIliauHBpvk9k/abn9SRmDpCXfeZVmjK/G7Gf7hzB3sccx2jm12sY9fflJZM05bDwUfPMmKkxS
NqgnzX9aefL8hMSg5aJynOIkexOUXBPvfQRAp79u/+fjlgcvG8soSmIqea6SNmJT2ujL05YXWG6f
+pb3WC7+dSPDeLCuPAdapZ0i2kflRaptj4zQRsvUax3lAtgOF16rWis4Nds+K19LD0cw+jmCqjUx
7StfvCbxe0GHiwlxgeXM7etTJ+361MybTOLOSeqeOX8JcsUIu+E0iIQfV9c2jo/Q0+cn2uXul4ci
6KgFhgCzlsOltqt6Fq5ITgIq3fr9zbNRaC8P6Gd4b4bo61TMm+VSdtYpTh0sZT6BV4D+EHcnof+q
NI0vFCc1UoJ5MwIkmBxMF3RjzB18Y2TNBWzCpn9POpTbCIozkxjRzuuGre00t8IDrR213X75eTjK
uq2ZDUilsxbyDiiuVdr0L8uXozpanxAdF3rNyDFU00nY39msB9dYqexAYr0YPWT4rhPPehorvKY8
QcxS8oZAvwmbPG4voyJUdb5tubecE4Vcq97EEIs3xECuY69tYPt4GyYKqHWt9fLBYjAuoKdYxZFT
wzeeSGvlT9szHXvuMm62Ou0+hp++rcz+aqdABCRLSyA7WwPL0Mn3ZQev2epOVcSJtyp1zHmuRIOS
xYShW53ze//4/epOizRjed8iMYJ1qpAgxfgMjDA94L/IDpMhS6RoKOPR9+cslqWEGkfJIU1yjQgS
T1u7aATXvWgfSIqXe30mE6cyB8zUeXcuMGeSXzIE4nShaYjUgbab2uE1scG5Vo1/qKIgOLFYtIWT
nGIdZQa+6fbU9ooiZI8Yw/EVsa1zb6+uIY6DGBm3Rmy5J+KCfgxd9zP1iIzwJbmgorGudl/WYJPc
Wz410cZUw2s/H5ygw4pTN4dALZdaehBzVNMAnxua6pZo0ulQttbrlATuJczvSLD27vGQxGfcTswP
09o/Sp566QYy4PKOvMy20Vinp469Tb05U9tI5D702kMnsVKsQhN3V5+Ne6hnOPF6Q161ZEqP0dS/
CkdOZ5Fa+bns7PoRcGC2ScbIvThuZe1SC8X4CKd3TRPS24Vo5E+9NKxTqATBKYq5xZyy53FqWAej
Zu1RE5Q3H0Qt7JuQYANm1rOuVwczMcNPMrjmW9JKyezT8+lRK6ky8j7AjCU12yxOkxMZZR71FbzS
+WAYh7rITehGwWUUtQcJBbFLtsh3ZFPl+86ClsES+bRsCty+QacbLGfNO38ewGLAz3/bZHNG11AF
LV9H+xFlyYse+GLNBCwkokG+uvBtu0zRbKAg4ulNd9LB6J+8/tPxM2M3KvM+tszm5HUOS3A/PcQW
C51tw8yf4xr7PtgDfiDTQOVvYb+fcU9/bYAZ9qupxY6EqPg7jItghQemRMbn//78wyxOUn1urcBE
xJt61gAtG0pO8pR4r/hj1ZH0WXESIr3B5YHNYBKMttwEBePPpT4AGhN6zuukcQDmCp/KKjI4DJN5
Y46WttU99R5l9MSp1twXRqJzJEbYN2WI9w93AcaWZT/31hZ87BPZ7f3J0ay1iCb9OPjZeHYKdZel
EH0BAjE5AkpyavJA/t4sV3U0LDkKBe7RKZ+71VAdMTiha5o3hYU3OMRpzSkkDlFTsamjPt8WJYRp
JFnWGi4AoUX6c9AyyschH2HZ+Lr351L4X5d4MeBkDb18fIvDSbiEpC+X7JnZ9dfV5ZJee5siddH2
NW51WjagqzivNMVLZAN6iA1ARsum+K8Qib9u8yEprDBb2WttVphhWeVkgL17BXC7XjEcvMjInWiB
YoXyZ51aNou8YlxPa6do1FqzPYW2lZWkURMqFfj4QVSB5JCuG6VRQGhnUx8oQ9MCNUEfVK92P1Go
sfUH4pwAsYZ1dcZFEq/EyHgRzT1YIsGRO7Rzo5Tfatm4zNZXlY6RYvkhJFgCivizo33eK5avk7Uc
QyHLdV0jlMKXO5VkX7oE3g76bdOMxnCQ8zi1DFtkJVL4oGZIIyS8p7yGe2NCKxzFgzo5tq1OCF3I
WgmGkpCdQEdNXETHrCPlV+sZtAuPQ80s9eLP9QAfZgQG9Ag1DzYXVbW1XVhknwdYoVpI/dBuTtQK
2NmlSTJR7kUlUk75nM9qtXE+VpbhYLn0j9silx0Rkj0dV/YLKapgW6M2uJBOkKLcJroiq7Lyjl4h
zmzDJ80mJjdg0iPck6Ct6e6yGDMr+xnkebPTVerflGvuJMvcL3owxaYAkEhhGsNiEeKsGRoNXAnq
bqkSSQk44nYrOrjeRKoAKp4TWsRdouLmMyjMS0KL9blwWnX2ews07VM8kw3LbgquJRqDytL6UxrQ
EESXDb+Nlji2LaPbjwRR3YamhlAjtHIT+q5JgTBwm22HOY7wnj6mFms6d4ZD3HnmxvfFkBUIc81C
bOIioqSczssVz7mieBlI0/P0rfIbfdPnw/AAGY9llAFLJkZXaE5aeV+0JVVi17oPMTOuzYDWTUug
gEfx5R2iKjFczTxap8pcY+TI7gx0YisDg+vudzhCHU10Z3xz0xdR8Jz36c9WD+vLco1aPFPAikEl
T/FDdIFjv6nSXo8Ev39KggC3lm2gvjCL5A1g0Ha53at7uggmJjXXytrXFlBZVaXOYzBUH+0Y4V7I
LGpKjXAP5ogAxpyc5xpz25tNn/9YJ0a+kVHZvVXG5GxUVNIUmu/1M9JaHYBwRPeVu64AsLPKjVgj
mohzMwry9s1z4bUDtv1ubIP/w0KjXgCA0HUx+7wRUg/qUVwzN+1uy8bq6mRnMoU9pk2GUqKujC+h
tYgHCuc5kqFkYcDEA3baeC9pt7P2eG2E5r9aY5ccyiG70EjB+1TF5n00XxqTqdjGCflpCMo5dByR
MZ2zx4c4b7U1XOJxDTqu2qD9EvzU6MNVno6rPtWRudVTePImRqBcju1Rjx3z0JX5r6KVOlz5un4N
+ozeRtJRbLMnbWNaiM6gHPc75g1iBWYo+e6jJ+Bkh8V4ofzk1KkMeIcbNc/IRXPilvp2jYKLerJ+
7TrN4UNgAkgNV6GR6yZkf0pc4jxXWzfLCSJNCfCEO9Q94BySgCOr8JeViWLbdUiJtkYnj0Pb1K8t
DQ4ZVfnNnlJEX8q6ugGJhI5pPgMqFM9uwtCQYmkYBeG1Sna3km/herichCXKu+VIT8hnPifYewn0
ECPP4V/jVFcC/MjlxTLby3LN8BDtaXpD58ZryFCJ4rUVTvHtAPnJfvNUvm+nqvgeAupsYZ9GyNjV
R6Pq8Y62KLVvx/KOnu+YD868mfrpzkmpoxe6TQIoq7612bCTBWku7tE+IXzGFGe07bBJQnd8sJyp
PvYx3bbQIt6oQixS4rc9myFzz7AvrXeTYuUqVvraw7ry7eNq0cJ2RV9bfqC7cjeqA6wZglB/hit+
77iN/xnNpQRKlfUdDSI5G73dXZ05Oq2PcfxBTs3WB3L5AQcURVQeY4X18eHUetXtNAIRnkQBxVA2
U/JDRQmwGc/9paWNynZg+yPs1Ll/qmqxZSCLPxBARjtorMVpkHrwIMeUdZF6M4LIemkcPaGByInA
hPb44oTNn6vLvXQ4aZI6TBWrLmyeXMXgrEb7nRxlcI9hhGRlvtq06r1vDRR35vDvDvDUtZ9p332Q
30bEAGfsUUxwyRmA3lFkN6qWwFDbiF5pMlI3obyruz/IvWNOnKdgD0MaAXRJRogMvvcIoGpuw1TE
cVjT8FzuHSey/62L/ruimfxG5E+/QbxT3PKIWVISlJDR2oQ+zpil70NCqmbdpy92oj70rIKGojL/
y+z8h8Y3m1+DW9GamRlkU3Wg+APjusPD7NQzK6fKKZE60NCyMepOI5CJ53DCd54yI4AqMJmbaGYd
WqofbklufORJNB3tqRMXe/I2hpvWrzUje5HaL73rDk8Fx3xp2eKWaPA6tdE3juxEsAQcMGqtDjNM
dnBoRtt1znUvnqomfzYaiEKpNX3mWKIsnNesazqRPHZaZ2xaQiwO0VT3bzznPWttgGYgOW8trWIs
Nnh5oFxQAoElwTFq+2+EJfkrDIBZZ7nvFh1+oI2qge5gNdhXwcPvcOeRNwET1KKUdKDMlKwdd7AP
ZV/q8/m12moC+lpsUpexwry70RVmwdibpGtnodhWpek9taMdrLqqdE85hnewe5V3EpmMjlSPpr2V
O5c00+OPOEoJiMq179jA49ynirUrid6bkRH5R6d+2mqgBztY9cXS7Gpdtr1Bip18VdqcylcVzl0q
u8+2NeAORHV9Cuf6puu3zpf/oao62nfCwRJtmPk5EIXxWHLyXDGa5sx8S+tlmryvtDZgN+CjdV18
tBNmtCNEbNhQaZruu4nCnF81ghRPy1+lbcDqDO7KnrYIJzE9Gu+QylBXSCpvT/erutgymEDTaJcU
kfaWfnH9OEO88OpU5vrPPwjhe2NF5jNOOLWBsgiqEXYaamRt7wxxfvSr+VfRLWwFiXXUs7w+1yF9
XMPoZgiQwlyvtKshYAfO1xwXbg7nlO7SgfKp3KmMVzS3No6XWD8z0JmtY5Cgx7+/jbpEsYzwvgYk
sdMqYyq29sq4uQpBI6NpppdOIbyAD2h/BP1LGRND6QLuRlDZaRdLtwsQ+N0sJdLPHfFYfzZttfc0
+YtOxv2QEtDLipOpRTKps1aNd3lspC9Et3vIosZ4FZdpcBszGdw4KkfE3wa2BzRbv5RDEFAa29OB
NlX6lBfHtu38UztCMol07QlUJ3thR8xP5prTtSozzG0sxTpiztdTSFoOQMppZwL1WC2L6a6Q4hzm
5nEYuuApNzQEMElyLwtkD8oNuitDlFcRcjywrKrnb4j+Sbs0IROsZtimwwtRPPJC8cK/dgL0JWZe
57WFVkF870SysFEfaRrXm6mBG5WUPFc4DXRe3MWZPrwlrKdAXYFnDodyq8KmBt2mqq8kbsqNnQ7u
FlILM7SCBgLfJr/Y9dCvBPWFkzaMAsJ9+YMK703kifkwZKQ+E1yZbuoOF6/ETA85AJCYcLsTPsTu
FZo7th4cZMV8mPRdWWElbtRDNjrfmDXdeQk/PCCxL842U/uZwpZsogpbZd/O3zx8iSwcWzP760c4
zyg1dSBUwSTT3gal/GBZjQfqpe+/fU4srgziLfWiHHmQkdzjzaV/H2obzOfyRQvTLXGOCac6snSd
qYrW+JGBz5RZeud01pPt0WVxE226mRpp7QBe0kMUqHCX0/ughd99FQNNINkW/6ZGQ1fN8Iq7wWe2
ZLrJY+MD5AKSUR0cvx/WpcWAPblOfsY1Pq6kFXlHDaTGofMNzLiDRC42acO0SuCOHezY3tRelb85
JTR9Qb2+FBnnfFcE3zonCx0M0VNNGHDrdfrG7t3glpiWwEwb9+exSqJzYUQkWlf0U01JL8vtPwpg
HzRvi/ysPGPfBYJzWBK9A0Ee+MAhqm9tUxl1d0lSa5vrOE5WjdWX9/AF5ZqPQP/JYCnE1+ZDWS8k
mAr0DdFDnWYzwGLItxSwjMeiSfVHDuBWrTJBZ9QGfjOCJlmk4kUZt1st6bINAC3wc0E8QwP0fs/5
A1mUNNuz1Yj2XCec5at2PEYI8PfMOMLVnOy+1UssdBn3nFtftWfWylfNRZMViuFFAVpoMgnkZBzL
TWnDfZzSGOx9Pp/duo9YNOm9kk5z1jPgs7GZXf0sF5zh7PhC5YtQklyPyVvO93YhwJwnIe6uQrsn
PdlYqZ5DGXqI+wZSv0lL+SqiXUJ+8lX4Vn7VcBgehRPfLzcVGYjGqTDXZp2P19rMnqNE9557XRjI
S4O3PmnJW27eerVXlE4eySCkAOxiFCTXrNvWdrb1K+oknnEQ8eyDq6dNb7XlPoIStC4czL5p/Wm5
dHzTyvl0XNk8pjWjfVcU7rfekJddRdFTNnrm2hLYaKLkM8UOvmsctzyISKg3gS4pLVWwLgo7x3dq
d0+Zww5L++PgB1HnrionovRXWDB8w/KJX2OOQBDxGSUMicbf8CRZ7lqfKgIlkqowPMCSVKckyWCc
Ms+pCAdcM5dpvwSyYkJwSyR2nnmWsZowfvBLpKNUbxhPplWKnoIGk6femLMgpAzbR2kTxF1HGVwF
/s2hbIMtmLv24FDAmGsHEfRYNomCzeIAxd8EkVi3tvCel01GaXc029WQFOptKBBDNWmUwleK8ba4
ARYcDSNyLPNLF3I6hhMJswtc3yEXsX7KQsBLBciQTypV98IK3zVHO7AW75laMRSkkuWrL2GblZ/m
yHCXygjauuvjoaOdgyAFvmaZ9/l+JMudf3bMnsVEoyZgJdA32oqzlHENa62gYm+zVk+KZ8BrcFqo
1qYR0m3BgibINKAvshvWft3WZ5hJLFQiHQ05ic1H8KsMCoZxGTuWmeS8NcxNtBSsyuSwT7JuU0P+
IF1bXNI+uItcFbOkxMM/FTScNUQtnoc2W9RNcdIpfAcdB1oGe9zOEmbXRJVvKWIGjz6RoqQPfHaW
B0kYjtkpZzqCRrQKXycF1uaVRX6JuyUvbwhMtj0UqLt4b8DwvEVxk704cbLpDX24NObcDSw649ZG
tnfE6ftutDHMrk6cS5E0R4vcrxevNE4lAS40ZPCC4zKFueinybcaTwJ8PVCfZ5IXh2cT3CTG45+0
sMRFIx78gRUweNEwCDG4apQXCjj/nKSbizfQeNUBmaPNkrQgdHyxEJmTQ1ZBS2PwyA9CBC0TDDZu
l1Ecs9QZZ1Bx52RtemAOhCpaKcpnFfHN3qA7z7EQt6i0i6/A9C3EXwhSSGeoLQCEvcyqj7KOaOB4
zi+LNrtbBoAELYdZPGEITQlurnAq40KZSr8UtFouyPHEaWg1Qh6bbUlZ6sPrZ8aRiBPwUOGboCZ8
oINHuY/lOzXn+6TFxtRYxXMoTPkA2mDlFCVdeuahhd7qX1Lz0dtp9Iwl/IyVomt6JN2LklFTWK86
ScS7ZNQo/2eO+QqTlSFu9PKnoTAo1UO6SKb8xauR6fQymVi+dvWOpra9o67XAum764zefyq8+gJT
bEvRyjmpiiLZ2I6HxGGkg3YXMnvTiYEwqercVK9HrAm6N7er7NtyUxxjbS6rvj4AUKFmyFkzT3SA
lHgP1qIeqGois7wbTeeHTUlrXUntrWgmdQplM9wndqTu4dNEuwALIJ0biYiIbnLq+Oj+lZ6/suK7
YlVqsNJLbHaBDpkI4eWB7rtF5WOmIprNzUMCIXwTahd2rUdBPQNHo/biSbGbOsfeYU1Ld5ZmkQ0v
E+j7Zv3oksiyK7VqY2q2Q2krpykyUpwsKaoeYMIGe7yN5kbLqxfY1Rx8U3Hf4EzZwpNgjPWNF1i+
zSGKMiYMxhxYPYJlz+TM1EjCbRVOEdAtQGLLJgna4JSVU1EwTtVfRaG552WjdQIxBL5ASi7EhiPH
poxQNU+I/Y0HD5zuQU9wIoOXA63Zsg5FAJEwa1e+DRKe3kErHtJ504Ci0sgf1DwQnoKu6sYwzvGg
Zx8GUcrrcYRZ4Y6TcRLMVih1WykqTi1FcyOjlVWk5YFetLEF2+asW1Wbt6QFS4HbTxx6jbLhOGjD
voM8um2ppGLgKf1TOcT+zkiaJ+l6/pmStk98Wwz4PJ0gEoF4X4Hhru4SrZyeuvTZnsfdyEj8/YLG
QBrCQr4T5po0jZ8A28ObDZWRUAmIEE6OWMP1u+KASh04zKyCKb9IZI8uY7+IQUd5GxIOzFB/sXop
LmGG9CprTO2oGdEjiYTeVVXSfR4Fx3uCUez3urqPycSgI02NGg2caD+Dpp8+lMsa1Akt0NLzVQQi
d241oRGnRLDSqzI+mcqwb7B4GuSlk70unfrd6oR1Pww/h8GQ9xOEzk1foQaSlGAvrCWhynjEVA9j
zuo0aDY+6hLHjsO31FaQRwddP5qJvOdAo5Nv6v2GsMWeckXo7Y15V40rWFB4Ik5D33TbEGLCCriP
fVbLRl2p+jQnIqTBnMXIeQ7obU9uZurXYkjEph3K18IcAGyWvvXhNtOhmCz3oXExDlTVsaos96cd
ReiKZaoeYeffMTsIDkMCBj6tsvSFdmBwTWY5uW+1J4f4l7UPJu+RRDOU2tT0Mis+FTNzmABg2B1o
Ia1a7slFpsdvlj+TJmLJk3TXPB3g40ZxfzQoqJxwu68s2wwe0U2TYpnF9mG5itir/51mMfnGHXkd
aNb61iJ5lWPF0vQLauZqS6XUXWPO1y/VgrUbTEb0lFOiYUXdk5IfhWYmj6bXdU8VU2QtMj9KV9df
EpefIiI/4Pel5Tat9yE+FNbeExrySUxXT1YeXCij9B/TSImrHnuETYBWiZIPZsYtQ4aBBgkzqqSF
GI2fFEZh5bbqKWmAEvV5hgHARbAsh6IFbWFCI88n4lG63nmxfcSaY+WKd74SjbEkrcgR8V/aKAJb
Jqt97EzUF3VxLyfsJ7RZWLaL0J3WTqz879kla6YeCu04yo+5juZJLxHvUI0Ln+0O7bQZuycvztXV
0jGbxUk3OweAzGCybU/gPYFI7HLLhjye9yUJ2TL8Eg4JIrJ23/vU8XaVcH8OHpVfgzjXS0VA2JaQ
V+2REjI4manMPhAuvkU0J0m24iUGVuNHshdAvQRa9MD4idw+w8aXIzeiRkmrIG9U/LRsyEnBfjMF
3skcimYzecG0GWovITeaTSJpcDSx9bVUcGN0loYGZKWW8pfJEHlsonvB6HXINCUP5C0A5kNOsw0h
prJzaNuKThvyagMXZEJyXD3BtUGJ1ZC3VdDU7QXMYoQ7LPBsCtvCE3s91ag/2Zqzd+l9HRzKvuus
pY3XxAFLIDqTB/8bD1rwIChwrbvcL/a0A7otQ5q1rhwKymSWOXN5uLEH83eQ2P+voAS6lHN23v+a
lHD5Sspff4ck/HnGH0qC6/4LfaxjuwR8UYp3ApzMfygJnvEvHdSBMUcFmm7gWDgI/yclwfuXzXzH
9D3cvv5/UBJs618sbz1H93QmBQwn3v9VPOk/HMy276FaIfzLDnwLYIL7D6O18FJdE0qbDnJcOSv8
V6lBhAH28ZX5wzi1n/IZxyUn1JVzRHDxtx/q/rcX8u/uaeMfFkne3DdchykPNgbdoIj2nxZJlH9V
AwR3QoikVvrsTTvnw7WgycZejByx4TT9yxj+X9/2H2QIaQPTbhPetn2X1FyKG/Y0MnrX+InC7uzU
O2Yk//tv+g+77X/7ovO/8DcvaOYGbej3vCMKJDk9GCjlum0UrsYEEM7/wSROSM1/ezvKMmgQPHN2
ihuYh//z7bocfFrUNy2xLEN4il1vj9v+pgRKLk6azYUaR7yFodTh54nEZrSy9BLQUl0BkGHIMzNO
FeVElTIk9QSDK/JkGtg0aAmLagtnY9BJQSOly93k6W+hB36zSgnBGBlkZGr/nBmQij9+ZQ1eeSij
zNogChf7rOQXzppwG6fDLdQa1rHpcLFdA5HcBGTNUXh76O3sqJH1G/DEscAjZ6PcpU9mrycdRKga
oS7RfFlZbnENRRKfMHtQUWnfsoBUHC1RL5Zf91ROvCf0rOHThegChUsLBOow6dvQ0wmBYLFnxJ1x
cNsvpn7sedYX0yewr+X4Qqz3eiglDPvcOXUuajzUJazTKnqRzul/8HRmzW0b3Rb9RajCPLwCIDhT
oiRKjl5Qli1jnhpDA/j134Ju1X1IKnFimcTQ3eecvdeuU8Z3+vDHaLybHlPnwTT8JuD6mrXdp6FP
D4nltu+JZbDkx6JLJ3AGruyaazgo7Tgs2HVHqWCl6hFFYBXZlfbXmPVtAERwJn3A7Kje6Rj1eRu0
rWAnJg8wRYdUZ0q0LArtyYYZnj0jJKfu6oo/Wq1TyfH7JF1bX8fGQQ3BV8b4sInCA61e743W7FvY
ejsxynjHZcNuuPyqFfC8lEjDAJx0bAOtKjWoE9qMTSejIGg+Ae4FOdkLzrh8F+v8SG0jtJIZG+H8
WCTY9xJaAA5uGmrO+m0YCE3av2jkfo89CVsLEGimgmRCknbAMInoO+It4hkYr2NHkLpJKLCnh9VW
36qkAwxHGKz++g3nDi6w9bQ0zza5f2HRk4TQY15sAbUwCfBdO31JLJYrDmzhWiv8L02zM/X+wkmy
ZhhIKtaotB2MS0YipWFMYdVz1dxWD6Wt/ut1vuNxppFF2Wx+K46r72G/INSgnYkMNtYlgI08+9cX
fIMKFpOPgvNSoCIg7IDmol6KX7nBtChv+r8e1A2UFs68G4viVBX83zSAvtUyQ46d8Mzpqx14tJo1
jSCtzuWDdKaNC4+6KVAnxmFqrl+RsBw6uyNykSmk7/T13dPEi7nymJSadmly6P+T4m2qcwBxpZLC
YocpoDObkB3PD/wonAklIhWgkVms2n6KD4RHht8wdfufG+0R5LN08W/Xc5/5WUnQUCiMMRdD6mLf
KqbKn06sCpKSpNXvC5bTn8e31r0BalXzR8vtCUd5eU+WPPenpF+xQ7ov6DtLxvJ8O+yYJNVRHtFS
WDd6f3Hcnpt5qd+IXb5RL9PKLodPrbOTAFbXrmnazdToKcBGBWP9rWCYHcigFgMRBbTekqqHaawi
Xt+zozs5GsEVKoJhI7EVz1k90zAe+ys99YdSC5xZI5fv58kjn5j+zFSjMmk/8UXzJGRdtc/JlchE
nOwIxpr9xlF5YPZql9L5A5g1L7yzHWqpw2QRPKa3uyJB34ZChrcTqxKKRvW70oZX5D23QsfcaPKm
atvfDMuogn5kjTdJPfNs+ZgcrjFA7U8H91DoeOOdaQwtSW/Zu5tGkNd5Cab3eBL6brTw4WGTboME
Ni9hTVagJSXUNoCX2+PkUoPRN2QxS4Ys5BD6KI130elmpJIXQ4fFvlvIYdF/AfsrLE7kyzsdA0kh
ySuexiuGAJb8n/uJLGTptQKE7HAdLRSvgOpHJD98KTS/qs0fkifQgnoWqgleKX0BFv9ZhrUev7gt
lyLnppqr/i1KVOCG5x0owrB1Yyfmg8EgnTH3NXckqHcxyT26p4eiFyISGYkupDX8/P55HSLLaT48
XT66aXkIr8K+HGN343FWs9kJknx+jFUSJU72Om61N7RQv5bmt97wOUe5rTGi+hSZ9ejq3ZTAfPWE
8d3ky0O3eBpZy47qbNylWd7pl9+JWPvnMVmeLECb+vYem9zRdeZy9UoRweMbfdWtlsCCIxbEzrI3
CbDCs3QdVS5FNXN3xvwCwBJn7La4ExXrtw5CK2dgYG8VOThCSfdzG9cFUPyuAohvsHob+Efo35lD
FmSWZ2/l8ASwoFuH96U4zBPrp+Lx1RI3x1FKmjd2wc/tksDypZVogpumTwPst1yo8defL4jV0fK7
MT39PPBWO3x2fX6qcfaAgNwhukoCeiMTGANr79C0Y0cmWVNPdyLnhpOjF+/Uvro7Juamrv1E8vlL
FKmGnMPc/wi8FrbxkbpAIzJn783pRgo2GCmVX6tm483fVjUrVhtfahQgmliZfa2D8DOZ7WIpMXXL
gn4wTbemRS03tHAwpdPf8wVaMWJVMg4Fc6DUuogWVICWiiXQZHUXNS8FquJnghNuY9xfu9oil0Sw
6G07XzqUVyMf7ibK1h05iq/s0WduYQx/uDmJgnwwVz7a2aki04I0j5iTaM/Z+8fkbl8JdoAU0Xmo
4VnsXb4CbUwsUFa7U1YXaC1v7MnNavQVw/LwnE0JROoTq6yyb4Hshy7EGpTEcUR6tpDgY6ud6hRP
jJOSsKQdQYaPi5/VQVyig9TAKoqTdtpVGmpKVDoZUtOeYZHFj2JT/dtbK5Jb8znPdY0NEO0pfzVD
XW6930OrT/oHSJYQdRXDV441cT6eZT6MZ4zxPKVWNNUVCY2KjRMB1zhuA5OEO+s/2+FR7homX+qs
f0pko31TBPR/+qAR63icUNc1MvGeVlqM6ZqCocWxN8fDxKgJbcUk+zgoyxoMLDaukLAuLie9OjK0
i7dpRUuio1Iksab8Uhqi3Vx7Za+YEno2o6KyaAudMD2gDQ3w2RmMwomEvNGf5IBujKAAT5F2kDgM
AeIvcyFzpRiUT2WAgpEqMF9ygmkyJ2iSDpYMlhMoVvoLfY2joJ8KsxMrRN9aMEbnCA8vJAZ0pWEF
tpC00NU9KAz19LXD9W7X534t3hOFxWeadbgZqK2gBKAsUBkmaVVka23YgoUOZkhyHMsA0Xdahdxv
tWAKuvLPSqLRKTcE7gsLPADJMcswvdFmgBauK0QfTw0PkerixXNPi8GeLkyp7Nb+L6udPNvTvFEA
tB0e3dJ3JTYwbWyCzIp/A4oACvHzIbIupf1jHcyFie568ebsU6toyHYoZgMTxxHvR8rZoGn6wMg8
PWCQGuWK+kEIAErvoT3Yxqwe1nYgDQdoMp594I/5gI6QIhQJuvm2GNmLkTpV6AxTchIEAISCIc0O
3DFNVXKrgpZB3n6e3RvpLJwDjZNg76UNA2sRovTOcgjccL5iMt/DUqn0fStCbZ3/Tuh5Q6bhLePZ
8sgCzKFgAHEKXzXz4U6ohwGLVU1Mk4+yGF2KU+2a9m9W8UCkU/rH1JkeLauz0FRCqeTEgF858ZLO
MMS4v0hXmv+u6qTtQGxPHLQQmzBh4W1hye1AlHPA48P/PFEsFBnmH96X+Jo1do6DCcW4mIKM1QO1
iSZbAnTGuqbnp9cHroSxVRKan2pLGeRJnF1mJX4urb8JURXAZpsccFp9tYq13JmoYIN+XiF8WNlu
ceNuZ2QZrhXU3TNqzsJjUGt6tkKKNCh9iltONi7qp7gGubyCo4jAubLTa71BRggtO5zpY6IXu5Lq
i0lW5+wLadFFp2faNcfVFdNzlS0sA1gJrSTex2zhUd7bnK7k8G8WbMQghr+oiiZIfGio287kLIx6
FOg0PNQ2YUenL8xjnIeDQVZw0uBhUPV3ZIZdAK7EDUXiZgGNficDqGukGtcqxnDapsVLC8PFz6cY
CN2Y7j0NEa8YObbokBiY6LEe0eT20oJVsZpwG5O+aGbFV1rLmr3tODp6FYylToyCad7sxvo7UrAG
Dnr6vbD0YedSbgnTAfyj/4Mei6uSth61Bwlenc59tc2eKF67O9rE5wXgGMiSKsaP0p5enNZBYrjl
qVpxekyw3Pklgv27QK01YdMjLS6/Kcn4DzlyvLNakAHNkj8MGNuRokt55Ix6s2rsgaXdB9mGGNX0
qTv3HC2Y/9I0Gyg2SXTiTGn7cbulK/cjxQYR0qk9liGVQmQvWb9PnDgyxLw5VtxfQ6FBRzaV16x1
XvQW0HuhVAjDjJVcDYfYJRyaE5pnkluIWmmXtt9jA/ImK7saVvwaX0u4XC89o2nEIAViNxTTuRmY
amMFMcTyKYELmGNEQxQy1Ef+7cuB3RBqih1JkIX4iIYuTJcthQV5k/nhuXL4PZfeK5Egw5GTFXD9
2Y59rpoNVcNhCZeMsYy5Yr7Pe+1J70muCRU5LYN0lGiye8TShUGk9qDqECPMJ8Wdv0CVAPbRYKqU
yY1ILXmsER/EkAz3VTt/ubBEWRR5z7ReJaIurqnd3T4Nubo87iBTmjwHu28mRDFKsgpcU/RIcWaq
uH64MB3gdcuFPNijHa6b4EhfVm+rNnk8vSIP5kRE0rGU/SS3J6001VCz1L3BtJM/O5IpFaPQUMFL
VkvgLDh9MsU4jTPB3UQpRWkH/p9blTLcowNxqF3VCpj2RFNPv6EudsrUsNbkDmmV6nogcPncyPY6
lMA4PHvZ60D3nQwaCHorEapp1M6zGtJx/a/W2p3QpuIEVuHLUdJPme+K7I9QgWxzqvFbq/vdmDjO
elgChWaeSDm9jKRPru68VyY0QnFR3dW1+y6W5WiyBQeeqDFg5Com+IbnV1eNg93X/6kLOt6m1o5L
096bTPndJpXjc87usdURGrowzmG67dscc/ze9l6A4fThk9YggzcExARZVERPoNzVIVzsaTBHa+F0
YYO6m1nKy2hRycbgPEGAFF85gwhfrU2CJ8wWiK5evNYmncNiXQ5xvJtQVYf2aGiXmJkZQdR7tF7K
7NT7ldxZpg3VDWDReoA8HqaMtfHDkHytdExOCRgwWwJT+vZlqqAL1PF7jSIisEuyGtyNesmUUNk5
ytlQLSWsUlMcM6v5aAdLDwn9bsjh3On0o6DNkE3vOQUoI3c9t0woSszAe67uZRbGvc/Mq2ETSCDU
Jt8jFSCYxJiPpsmnKYGxmZZ58VbytpskvyoxnZSc28ap1nhuFaRxhNErvjkzsGQ6vUcQ64ROUUVV
2T3Umv7JDLaB+NA1KnpytZK2erZ7k5WZbtJuaSnvhqkmZ4eDvW9LFkFUFju7m1BxgFLqATEFo2q/
2xySIq0GoiBGEWxOzjN+9WP2rKjudFjSAdttPv6zUzIl8r1TNzToWi6X3ieckRwA++XqMvss4R6K
ChB2x4Sk3JxtYxyC3ashPzTMc1zn0S6ZF231XWERY7d0HzodDFIucE7WLG957u5jdYGfk/INuvY2
OryO6VICaEJnAt9Vgd+kv5Sy/+XUA2qvZYU6Vy23whEMmmdMwEZm7xenWKPUAtGibUa1vkdRm7GE
pZDxihpIpZEWvl3M03UmPpeqLe38gpbgYakWGS1aMx8UAjI8g39rytb4GHPnwpxdRquC8sg0IYQ2
BcrVfPXQr7QEOlv5i5MoFYks1t3oDONccwiKt6W+UJ2TGjeRMuc97xwROakTEzu00Pk1kqQCepZY
B2hWUN1X4yvtxRtEySfdSZ3QiLEBe8tyLjUJQtJBGNda3lVWqziOsjxOuv5Udo0FZlIPzYT8MOx0
WVDB1hdTSsOpO7PgUNhvezUKwDLYMh3BrApQP2zYOHE56sYQogoHqbNcuw8AnHvYTJw1EYmFMy5j
Si0c27rtcpJz4mdvi56URJZUREBFLQQDwWC9mdflaZbyI84b0rZ08Bflkp7whnJYdgxx7KDIsC7m
j2n78J5Gp9ju6boyD93LeCKQVK/KnTBptXbWR9wAgtOJRICk9retlP9KyEYhnsLytBbsCqXl7eR2
AcmzPGrMlDhQulELnDgpFkgBWMGJmshFMLH2ainhy33tvbsWefGWyTUl5oJkdbdAZQ+wfTZP5SLO
tlXdgUzinCC7g4NOw4mlCHM6bVyZOpI2UdM8Nb62FDUFJSlIpkoiJ6LbaJmgcTCTptwajWwPSJnB
W0WQiuTJKRWlp3z7Y8cm7TokJl5C/7YEiZZkEFtEQmn0ny3QySWEtiwI4YQ4Nmhh8B/TfKxXgp0X
rfxX2/YUYO4cI8viWB6PKJl7jWeeh3smQsX5CzeXpmDJJxOKiaRGeZpyCGBERNekUwXrrBfPZqt8
kUGfJYUT6mr72xPq5BNuWx7YirRT8mkr/+CbeHvAX72f9NhWUvJ79laeVOh0GSrgVJrJjSyXJb0y
xj00Pc8cX4VT1ijvmVFfFJMCwls1K+i84m89s75j7oYQ/WjWeYdShihhSyXsBTBO0M2c2IrYZYJu
zRinJi/oUY9iBKc9R9AM5j9QZg72iVyvlTenJuggMySYEzUlqyA22RlFVfvCphOEtZMFKJF0aYka
236yOrhvvbvAycM8XOjFHynnsPCW6g4xYe09kPZ5e7UJxuRQ7rGalF+Z4lWBBwtVISfBr0bCISHS
spWu9MYb2T1JnRwIir0hgEf0kIOp+IlgHBBr7BLauJ2tdTsSmv0kFRrQg0qgchNUE9K2v1Ycn5lL
O0FVQhxdUuveEekztIbcblpkTWnUte2R4K3fnXVcNsRW2lGS91b8ZcdZFKNu5nAFDlPsVg9zt4PN
G7ih+2HMxtkue8h9qJ3Rw10UmzY2jrmq531HboUEX/wuhJ7SEWQ5pTc6+v2uEdNflFsEC2jlzcaL
ZBUJB/eckLfmZbYvho3CnxadshssUq9BziEKE3HU2v0laeMmALf5hsKcFZ5I4WkrMlJFC1UrvSd1
ekTxAH6FdBjO0sZHXOS+2XW/Xahr3HAgRERdtUAXlnH5yBP3wpzg3mssdlLBtIvxdUU4OxdkN8m2
QYLMVxNosmkMfiB4fCPg6E1C3cgGiE/MHP0C+Q+hNnlLclH1u7fXV1Op/zMFv1Ao4uz1RH4uOClp
gLU7W2lfyjYtg57NslgtZbfMGiEwcDHwwJJc5l0qngWshM0fpBNwdwXrmSAuKVjeK0377IBV7AZT
x2PBfgcmloZnw0o+VsAsuzIgbpJgsW1dwOByEqUTlNRXakxkptnlPXWMrMh/Sa+TF+80ytqS+VBI
GBhEGfOlsU3vFfsm+FaKQHLHgzomwGbuXdTeLWduizGLnQuUHIOeheK48EoGXhxP+Olg70kXkGKb
5/LeTB1BfjMgEKiYmfHU01/a5aYLvtCenykkHfrnhxpZUJjp9pXR/LqJKT9Wy/6l2lMW6sDMYBAT
X2vWIEzltAWqGLjiqNzVZOTQCTzBhvG2VSvApLYir0zoIpi4sAZUY6mSfYlimW+9xbIP1JxRSJLz
Gaj9cMv34QCDzY+95lWbDPdukfcWbL6CsLaX9qjrbRfZQPDuEvVA9S0n7ws9zrOi85pbXvffjB6J
u0O1474pYubPyzfGnod1Cj1kTp8FYUeslm5ABDrTRGj5/k9hOxjolQAaaLxWpaEZvlMRADRwC3MW
yBnJsVvYVPsjxxL43G8ToijRjTRQJwnwDQ/LdmDpOlpEmpzKs6XcCX4lxr5znue8bi6SicMdYfZk
qO+V1LAqCtU+WXP2kY/kiipa2UfFYkRKo6bnhlmdrwr7YXXSPJQmlkUr2wvQQcCugsJkxNR1rX4Q
VfEyOVN3A2qALqUUe3RT+R7+Su6uyrVojLd0mf/2SsdsiKb/mcOeOFtIfvFdgXNSGMHEVPPjvLKb
9A2bLhSDQI9tViquGVBWjwageBPWg+y75GiYVnJQPjoRLtpAq0C4p7ilfwUwYY1+9sJE4Qfk+gsK
AHaD2QaCzJbtwmQ2FBrAFU3VHT6iDqZ2qFg1CQit8waHu+d9TlNuohdlcc9sdGaMqHLzfhZ6FAu1
30tAP1abIynJvn4eXQR3lPhqif+u6LYTaErbTyr/Ss3kIGR4F7Vyn1WA3GFVTLdsTSIM6APjwBjI
Tzt9mrNzcyeVhsL2nlOv/DME913Pv0SG2KXs2n9jku7cmB8LiRX+ZtsYBNpAftmehqn03rztMzbb
casr1nBwaV10zXYioo/Y5Q3wtRpYbrrQCIUIabeMexFuHOas4Ue27GbpxhbFKBaNmmsHmWbpJz33
fuP7Vk5I03Zt6S6HnHgrP3eq1Fe1cVuI8HjHJv2OcorvwCsNGosnp1lp0JU7lp8B8yFOIbrDaQAm
zVvZldd+ZPQtJCW78i+f5IKzhLj3ul5D23F4B41q5XzCh9SpN/RVKgd80b7XUT5Re3FyVIman0H8
aa2281KkR5Nz0hA5EQTknYwe9RuqACNMnWG+/fwTCjwt5EElKMqes8iLUSyOpFYHJUeBTGWLGJJJ
HkwUa6CD2ENaw4WzubQP7LjFUSsOznxHUUrzYagsP0n71se5iF/dZbVONJDF8Zl5ZXnSJrSLOYlB
oMKwxbWqkRwbOSVbBF2YksWzj9kfMXTMzxbEAxoWVfY0qOV3abLLzLYYaSm4oR3r5a8uN/ZC9fC7
mf81xZa9aC2UktlzSmcmStb8b606jEl1l6mNZoTmGH9ak+Iw7jdABVefi0xIxZIlp0bnWqfhuo4e
kvchv3keVoFuhTqXYHaoN+OdSzGlAHzv+xDH1a+FT847OQINENR2beKFWUHRyqZ9aSw6CzrGkN3Y
tRkZ0vYfyQDe0kve2RYEkOUmUS3z8j8ALM940oJ+tZ7gjqtseDlcNyOfdozB0MRmy79xmM75QPAY
uojniTrCt7L+P4Rae1r/f+M2uypDrYWlAThcTy3Qux5zDaySVIfor5NBAdA0RWCfQiqgt6abRlhe
/bfHXD5UCO006fe2g0M4rEGrxcwnDsiMVvFQZXY0ONannunrCUPEyoei3Cf5+An566WtQTUt1dQf
u7a4VS0mkFrHbGuRn9sgTt1r8fQbwEv9NiO25WhZ7ulrPUB3QcTIsJhwYgUFXxiB6jH/zAx8DT1e
WBpjN6fAsmThVtxzutm64PN0AbYIhRqmMn6Rh0551k7gCJQ4fdNMAat103h69WJCiTOPxNfcmI6f
Yhvqj3Ry75TU7hXS/3BuK+13OYCYnssSAhZPY1jy8EYxTOtd40yC/FCGn2CEL0ax/NMZiITjtKwn
nd7S3izqX3XKsNPDe8biZc5RirkytuVZ7zw4JaSJ2tbA6UjX93OOul2F18ecqIHzn6DARYCnojbJ
kOslm3ZCg3iM28VbavnaqljZbTTVRw42XiCY9bnO2r04JnClzt6PjfeMc4vmxzpThLv2oVaMIhry
6akwpUZkcuUGdFx39RrTTKEeSjoLsXJJ7qGTaJQdHmSXn7817OInQ6tTbJn1+v//qKs8YFpvDir9
YdOOurq//d9vZX7If/r5fzE6rcavn5+QqW/EbZCVuG6VBZyfwYQII7iP9OP5sXk1ZJGRxw/yBK0j
MYdvAOXFUymNhCFbYuypbCps3rqHAmX17h5vQGC02uLPaQvI1IsKeDnBTFy6lwrl94u9gm/t+413
6PCw1PoXOQ7fxX1JFO2YDWWFfjV+ant5LlIiTfgO2UltIVvm1s5xQVxi2vKeVJ0EQo94UugJ2b3O
mB6DsSsQwHxbFusY3nUHYRuRN1g8xSsxNNVKzkwsiU1FFq9I81hbQxPlbfsfNr2BToL8L6+0oJrj
6QqRdcLwYZJHRaHFuca4Jph7CEblHhrZ+phbiSltonVqjFmBJn7eexlXpGrB4+iVNV27Bg9h1oJt
heF10DkyIVaPMs84o7MvOFkXL9hERKQUzWPWEWZszJ8V3Rdr88wdrMYPnDgXu2hfEYAyptWHZ1sU
oN9sieakF2d6UjV6swn2UjlZJwWCASVVYR4NdH8B6SVbhdWwIAyE5jX/aC1ySLfKD68BBJI5GELi
ltt7EslIp7TzGy0/q9X2ppvI8zxjzl5qo7lN0nH8lM7hTkt678QU/9ipTJel3kSDwM5byyTMq4qR
u2oj6VvYhT2kYDKTbkQESH8bV05QST8g8NWr/bp6JJ3NubfvGavRfbDGByqdnMJ7idJMb480ALOn
VEXVXQYDFempUZbvpXaLDwQVxMVqJ+zz87Hu0X5kKdPmDvV2sOCrh4VONLvtgRguah521Fp+V1bd
Gegvo692iySKbd0fFd7/om3/rqnhRG3qvrStpDMBYtfvFkbT+SZDmlKQMuYMragS9mnRQYRmvfyn
52S/NRVSaGZ3wNH/5Yb1bsnlz5h2yIoy82I51pnZW0hjiGakZnRbZ+kDWR45zWP9xkNs3UziRThB
kxhPaJP5aj+7SjbeR5BGuQ7ItlLhkxqIl2GUx3YIGMg51pXNABsvRsl06yTQo25Sb+cae6bcW05J
04yC/CCGyj3ntIuOaa94p2mKvWNnYEeQFl+Dx786Jp5tAKhvemoQT78AN1v3c6Eb1zxusdEak3Vr
YibseXrtMbzf0EPpO6Hn6rOjEcQDJas+rEx7ULgINwQonLxo9CFDS7OmFzqwpBEolvJiSDecFA5w
blLNr4PJaF0oQ/bWmQoUItGpb6PXLdAEneqBZGeLIW44AKc2Q04G5TDUKKhM3rDArmPxLiljgioH
oALKjSfcytr3JOZsOqtj/T50DJHa2S7fNZf4hUoyF1ZFi6pb9vl7v/1QfRHpO73QjftcJO/xwnxp
4JD6mGtEBPBc3AcL0xZp2DoP5FVNoE2meI4LDzdYQ/iCizzKFSgSf/41T1f9ZsUNNJrs11jaRAlI
ZuuxB/Og72DM5ZZ1zOxe3uLEnPB4ZfIm69a4jClzzO3Xhw7qXutVE3MqBzKaNpxF7hy00Xbfh8J9
DBJdZL1+lfMWOVRs4wVFK3aVm/yXr4NF/CqpjYRUOaE9mxpXKZ+jBqTDrh8htLsTNwJHtRaidfvD
vHKJMiEg3E82CvmG2ahQteWqcy6hMVIYOzAmv5WFMEhVa54J1ZT7tb1J/F/7klyY55VPrOT2pU7y
k5dvOQUWyzETYPyrmJJfqqlGF8XnJ8fQORcSCIHWMxHEkUHvDuvJJnLES5UKGuDKDiSPjS7Ama4W
pKgToDX3hGjHCGsxvgxJfh5EA0UDajTCoOJZZNlhFDI/zZvmK15Z5MmLh0FlgONtIL9jOcGRZ+9o
7G+gDKolmEiftdpg18nNflctwJnjnIZbcdO3VTspW8W3K1KXyd+gPgLlm5H06g9MSQKJHJTFnUWk
nvpLJ9ga7LRj6mfv1wQhFkKwFoGATpcnJYEOFaXtGw3p8V45qTxV7noxLNu+5hw2KZq8yDWW8ayZ
mEpqWsBPuEjw6U7nXoARN2P8m62bEa+Ae/nA40dKdPWkEBGKiHWN5JTRPHeWhN9LEKPprJzSytQ6
jCQe5CTdherCOQSSMJVDzmDRxAhja91zAvzNN2iKsWwDlmhIrqUU0pPsfQXz8pLQRrg4ZIuA3VDj
a59KyDFgpggu8U5I4oK6MYhdB7qQ9gn257FzwmWmJ8CXXI9lOqzPzqrpdOqurqoVt548vEWO5qXM
AB7VjuOezAnSzZil8NnUZT8lWEhsS39iKohQ1TA+lLz9XkrxSBEy82QtT3bLsHy2NAObLSsuMPrJ
B5hXHiD407Rs6NWOAk5y3NMUgNgMi14+IbQgyoAqRLWrE3t/TPB2WgcE6340ZNCdFtVbgmysBfMd
ENpmTOmhO0+DOTbkFTOwGVu9OikpGRRTOl5m5GVHd4H4n4O3uHAyIzounjCxtVQBWARBAzdvlHWQ
/StyPWZvPhE/SMKgmPp9S7Qc49gxojIpT5ajiB28guvYJP8pqofsnZbxfhm752XGUWIIDW6DTH7p
OmVQarhb8+cgHHHzdMDkZl+Sw9AB1YgLYqW9GHHVYCen0a3YPFtx7w0q4IkDARhLSQ+1To1wnWdm
scBvOdksPIzTxXGGSM4lOPSeaKetcORK+gKa1T7FZOVAyqRdgIJgsvZoUu27Ygs96EaLVGW+D8A+
5wrsZmYgN9m7QqWO7lR45o2S3LCbQ/JeKS8UcMa7ikBJVB4eXULEeIHEzUzjKn83krg8Abw/2qpu
nz17uCy5NRzMPH+2moUuCbbIwOjM8ehkklpoSIj2SRoCk9aJ+WC7bf4/v/bzN+Cs2jlePWRpllho
Vle9FVa2YxyE3R8Sy1HPyNhICLJJCTfjrjoa86Kes+0//PyTDrCPyBpr64gPceheXRD+9wmuhB6s
Cbktvn3KgJUwvL5PvyRy9zeMoscs1J7rX+7n9Me7aIwL0w9NiRQavzuOVeY75YJ573gQzJ28u8s1
/m3AoJB34sw9tISKv7VVSHY3o9Tztf+SKWr3+UE9lPt6Z//hF56aV5vfioxeo95ofBL67rjRSFjP
fV4MRHbWMzkugvb1w7lk0XpV1Eg5vIMqxJfGqWR9Ir/Ee2NEqH45R/2WG4HxWnzZDqEc4dr66n4O
oWXWf9s3uA5ed3XaJ7CN9j15N6tD331N7ZUFoWfEyD7CKLM+a/0OFiPQkjGJSHsYryijK+ggNQ27
0HP3WUvFUEb5JQZ3wfLy0n01ALoOVXl1nTdF+cNXR5wXGY+CJJUCloIv/3ZHhCW4SFNA8v58gxPS
kmZ8IouneKteOXWb9XHRSDXZY9go73hIxmP9nr8rn0gJaCVhe9g1+9HaGe/mV6kDH/SNOVjT7+Fq
PLwT3s/yMFZojw8Jw0R/OncX9G2klOSf0+8KM989Dd1nvtwSmH/mvfxo59P0K30b37UI/x5S26tC
T3r1l1d2NSREeypObYdcBGis47eBKFFh+PVDbULUJMpbrvgzyRjTbhrCeLitT1jr8otXM89h4EO7
0i+tQBIefFpf5QH7S0O4FEvYjukWwXg+92Y51ZfqXXuy3moZmPZ91A+gU+OredJL3NCnmTnEq3p3
3nSMZDw4kN54rrvw13jCG7DSG84D5VKd3SuNYwrJt/yIr44nIKHiABf1wcBuiupvce3+U+7zqUSh
v6+OhKucHwgndykh9mH3kfUBghq6yX96jry/ScG4qTft70y73ycAB5vDk2CP+8QO8cECXBlHAMVa
tpfmHiXGwKZ6844p4us+cI5L5avGMX+4ajBSycJbpMnMqxqOb+CxbtThaAmWAChC+l5uuuqQO9Iz
YhFhfwEpfEpe54eyz2/WPjs6D1E/W9nRTsI4+R9p57HcOLp12XfpOSLgzaAnIEiCThJFyk4QsvDe
4+l7If9BZzEZUnT04GbUrbq3SAKfPWfvtZ0n6SjfeRvOpjFEgqcGKshXtUsXLIM1xRJqqysfIh5K
0JfayZ+rnUcZ8KldqY5wj8WRnKPGJg+T5Axe783wlmyrg3FXrN9gC9d7ZV0sUeXigHWgQ7xiCDkZ
RzQu+bNKfLmDU0WNV6G/JFal+Y6+8bkinqjhry2VG1G5I4dpR9Gnf2UpU97p882CehTga6rfCbK8
G4UHg1LTzU7Wu0bi+2v+ICxomRRr9dzsyCEoe1d6r1/FeEmjFbLjodyI7QIVqLUYFuZzuTFPUrDo
PwBmONW6vU1Ps6MHKe5ki258SnpXOFMrihpeKeUg8ayu5I/6OXqD1lEujbV2nCDWPBWJY564J07f
UkLSoZvuxZNytI5BtKEM5m0mCsg3PCEu69EWIFz9LqhOs+a4kS1pE+nbYJvf6s/9ynj19tXOX2du
8V3DvFxE7+XcabIt0s3onvAvBwdK3pLtYft99XatcZ8cE2pdq06wST0/0v3AOXsbqY7GoQmnjUsm
CWJkpHX9ty8eSIyJWrZE2/hExzmOGGBueqQ1EF5Zgc54Fkr2GgaNjBzMLiykeQCbbZVAGbAVa2ik
j8GbYOA1WtQf3Fih/Y+QZGyascBQl7Ur3QWoj9cRlJhduw8rXjaDKZNIqlwos/bBNm+LI4gBM3dA
52fhDnu5oS0QQCOv05cgMx9UUMzjQqzuEUQO051wkuk73kcP6LkFSsE2uSq1uoSe4WK8U116ps2C
VffDvzEPReR0jrhs9sJpuLP2061AE5UTwwEnv3bwvnpzEe2FFbdEfBjKmR1R4uz2rJ2NO+PFP7El
vJCJ+Snsa5f5F3Gpp2AA9K1eBG71WEHVtUOUogvx1lpiZlgEL/o3xJ4jQbICJc8XiUJ/b9OR6OiR
utINUU3hmkauta0BxrULBMCi4kCrM0/gRKtv0V8K2+hV5JXeSxvptmzfon365DG0OYOjV+5tMDfh
AplM7vBf8uY2YSkbPWDFvS32a3VTl46/SeHcfVvNo0A+iaNBC2zUw8B3mW0jDslNzCzy0k0Ho/Sm
hoALP7+yyccQN/B0ahuV9ehgiMYeDMf0GGTw922Qbk7TLwKip2zjqIy2vGoerYMkriGaNPC/7HI9
7IFyME2kW+E5XsIMoK16F375hyh3zE+x2+isqXejZKNdaGH5rNEJcwhSP2DZ7OhxknIZlg9dQ+4W
kNjFsEPmGyzzm+zFeuaMLu1LAdjJgjag8EadHzmu96ndxL0t38UqEcETeha7ebdEdHoIjA+Vx7Lg
CEf95HdHfdhOu8SBt77wMQCty4Nvd+/Zk3wen3Gwm++UfoKtuctuUnUJZeixGJf1B1MOLE6zU96F
e57uSgI24/DAjP6WBzGVi5CItXMcuJZ1jHqcxRvwb1pDWZO3xJy2lScx3OrmcthooFHtzpXWEyKN
58Yl6JDwZngi+id8gXhw6oUu7jzRMQ7ddyO6WOxlmVrQOnusEQwuugfhZeJJd0s4r+mtuQvxlA9A
Ru6TXZLtPNfi7m+X+8BV31XAi7cIE3MYleOq/vA2ClmW4aq9jzRX6Ff1g4ADI7UbDwONnfLwdhgU
xyVedRgI/a3W7vVgjRtD3hvf8BPr0NYAphzoyWvH2bsvnEbOG9D6Hqtjj0z+PUNzuYRjNNwJKx9J
DcpaA2UyETpLJma2LtammzZuNd0ywuq7tNhImROICxpWyB/aXdI4JlakbCvf8783BDvDbdAtx/uh
2xkEWqGtJCQOzySonWClZCtT23JnD/UjJ4Uof9DVQ9M4tXnmIim0Bw5sxVd131inJnI9jqGvUbqR
jixQyJ/k8IGiYHZf34a3GZ7KbV8u/VP7FJdryPDMGNo1tu8YG5ODS/EhGgQSLvxH7XZQ8KmsuBWj
DNBdP78p4y3FOY5zqJDCG//NfJUPLBLJV3TsXg1qd263VF7zPbFW23bXvKj3BSwhOsJoSk8KsCjw
PXiggskFulksS8O1Xpt0DSS5S3c4zMfsFiA/FsBgYXq3/nTKP4vXIsC5YXP1I+3A1758bYndI/vG
25WqX3jLxme8i9iwEt1GJYdwcBZ8F3azMm4r2Ra3lEnhWobtrj7R7fSeCD+eDtN3vtdP+XNE9I9r
nn2OX9vsEQ/qQmkWkGmTQ6E5BS8L6wi0RyYrb4nBdgRSVaFAWSQPnOOa7I3UjZzS6GGgrgdjC/Dy
AvMA2xd5k5jCbPOejptXPGndUbhLTzhlBtXmOE73OkIq+o7Yc/piYysxRux8jhLwBXfiE7qVU82t
Yyso8DJt78Z0awTTc6TXQjtqB3T00eO4Ar2vvjPwBYLCt5xbMfw4FMyz1xB6zFe7r8EpLTGMzJxK
BPmPGUv11nM5tzjpMd4p5Eeu8m2yMjfhwdwXeMFMTsELQBy3nBx8OFJ2suvybYEFRl2TlFKc9Glb
RPChbRICwB5W1tnDGsNo07bajZHaw466OnUK1Z1DEiCCMCPkRXGi/eu/SixYnKgiB2NJtovNdfLo
SQ4cxRfhtRhexfzYJU75TNXZFzbeihNUuEaigJCa49lQnQe1XJv3bbH0fI71TUbbbcGTsz55Geyq
Mcd4LjQb2RYO6Xl4gJ/UvVpEPGwBalJl/xw1GwaS4NKdJBVuuqto+a3KJ9HlNXr3HpKinv1uF3Dw
k8FOrUzZDR6YoDnK8ZW6TY8+AesrCEXmFh7FPn/rTNvfJWf/BrxXbnFWahHsfFEIuFff6c9wEeXA
ai6xyVh7FMvksCIW34Z32T1fW7oTX8WjcqaYwcfijuKO8ILXp0ORjJx9B9j43Rd2ySu1Oy4KyVft
7RCQzF32s//JapwKWxRVzY35hGH3Pfqu3IiW3qZYqh/e3sSs6XHn44xs5wfrHi8jdb1i329T+ORO
vQw+04geFvcht7FRyTxXW5IKKpvx0j5TKmC/bp8pfQCyrDC2OBBZb9V74SVdiR/iuIIeWjNV72LW
Q4SfPPLmLaK+9FF9s2v1pdNMi7x2+k3QOcrS+/B29ZNf7SLEvBt5LzjGNsXmFhBQY7fmBjjqC7yR
bGCG8rC/kdAL4Ma3+EAMtBKON6y0tXWsjs0DYs4nc3Rg1VD1ZaZzLSNqdx+8caqOvln9IF7r8Ire
Rwp8vv3VQWJlV1CX6LPZ5Zun9hgo++RTe2Z03odv3jp1Z/pW6Fg740bCX/hJbwHRBRFEAQXMpaEg
hbfVV2EvuiVG+aU12qHD6q/vaJ04wYFhNYDu3MCYxwJ/J53mxWYWiXGHMzbSXTFfYgHGkbKIW+9m
fJCen0uJtrxD2YemLZ5zNsbyFViKvBhWKkx0nMWL4Cjvgi/sr+Y94arhd3TuPtgEhJO0yl6yM6Hm
OfvE0VsPG+PEGsWkMD7puu2V/UjkvG28kABPWOp04l82vDS+04LQJYBQ4ZS2CDaciL0vlONc19He
Rl8qVwxORirKSTsgr2Yh3rPK+/aA3eIQ4YE5E07whhzd2s/1TYGuz9K7908B88n2npIvxnD3zBF6
3KLHFI/hLcuRzJKD5cym3VU/1U/aS/3E8hjcizuMBHek5T1xd1UP2V5aGbtNfIRm8lwx20oEpfmK
xZPFUnvhbP3QvfYu3Zin4gGBGiBbdKTbjqP0aiRAzJnhwntSDuTSqVciLT+afY/WltH0Xh1LgbLM
IkYUBsHlbD6Pw85yuhsSTIanCOpzutbEda5yt7RR9bsGgWsAXSiKLFkByx4boy2+zBNouCn7XfHt
raCJT5BfOQG0KxEm1pr/Yb7WdnATb1kF0Rxa25EvW62rexhja56AuFeW5EcmD3iMAxscIyWJQcML
tAnZKGlu3czHZ7yE7xnHMgi3S/GzNNdxvWQBfxJYyGfhgl24xDu91c/YKWQuntJReIA8Axsd3EvX
qmsDEXRvJcR7zLkzf/4qHvQOB2pBmtJEcKlRMaUR72NoevVjj5enxP1EoYEQlR1e2UCMd+Gfvx8j
wkrjpmSoWPGuhp22jCr2cTxPngPCi7L1lDwLiVKvjEbjd+u1IJPxkvGXvhlvcRzS8Ytwl4ScvVAp
oxDt27tYjMp1kvF9gqLD6jwyGfr5jwjZzaKls4HHe1KQwdV7VRo4LoG1+p8/BhOgqlroa1j/5G0R
vKA2M7AqqZJya31ZX3lNiqkltGZrI+eiCIs+YZkWAjeVP3/o00NiCOCLDZUiJgLjYklGH8eHwHxC
ZFm5QcHBHN0jFkQKzyreU5QclGjH6VPUorMQ3/lULIAnm4gGJKzP1U2vyp9yDEUqi7jM6ebR4/du
AcRqaJmIji65c3kC928Ld3fpj19K4R28xpM5wvot5rFn2G41U0XEf8yLaFXZRa+c2pBV2R6Ho1G3
8XrCakFlhsaZVzyqNVhq1KvzX4fmUKIWqT+FKDpbSXGqhvq+ESaiaMB25UPy1usFJdTxaSwIrGlU
0aWyvpJG4w74tlsI8o3CxdPqgK9L6snwuBwZsmbH+siNpVJcOfGOHs2dZd+Yj0U7aauY0BAasdND
P8m3vA4OMLnqUScqPk2hIy6ha51KHD5MWROITg5w9JEzq1T7OhvqTYvLinUmSTaVwdHVGNxeHIOb
SsB0ghljXHtluwa8Fy7IHKOLWRsHM7GGXZdxyLQ6ioFlSjlImNS1ZckfI0Vj0kRJOQoRZ4Bb8/CP
Pk2t9q32CB8Fj1kHv3ilJRwXWrHdYmC/icqA27BkLv7X/0X8XCPXgACCVT76ebb5/N//S1NNE/GS
oemWijuTD70AuuhDImedYFZur8KHyC0wBR37BSzyTZ3OeMdyXanRtlBkNuNqfPj54//lu8yfbkmK
aOp0iNQLvosxaEOj5UblinH/7Q2qI9Y+pQMS8kjgQaDkVTrVLhGv9M+fKylXfrYkA9OE8o9IQp6/
2F8cG7HWi0EepIpOS+oR7HDbV/o6NPq7UccLP4mo6dPqgA3voBOiZNNO5mabKxvV6re/fJX5N16+
AUk2ZAUsocU3ungDEtzdEXlo5XowwZyoFMBCCF9BbqKKvA1u/YL+5AyEYfgOdM+6Gcw/LSxOwp0/
/jIcjCvfRZbQoiqmqsnW5XfRQk+ShTykV15mGKoiNvgZK5CMxVuAF80TTPWXN6FcG4AyFg8Di4mo
Q2/975sAs03GSyFUrp5R7jP69MEgIJD1zSnbqUG8yeM3pOa1KDyAMdm6xolaDhztkQPgMkm2SuJF
SIwjW8RKS4wbZ31V4/9Eviy2WxxXVfVI2N6qGFGmNimvt2hpgZPhjCHuDXHYMjSb488v9do7lRXF
wCJrztSri3E9+mrBruTXrpmyEergYWy97H+ZPH8G6eXIUWTmjibC3zIM+b+PjjyOZmwsuXK7SjvD
pjl2qbHrDYrfDTOmoARr9NmRSABwDBZ/0ZubIdIO+D8G7OvJUQ8YUUld3PV7TzX3vPt1YapfVjMz
S4rXpKwO0whAo9DLtVh7d2IbfOdVWq1+fljyP/Qs1iBF1jWZLC/JktR5iPw1GYmVGSRfVrgOWBxN
AbFDK9DRONFqGVPe6VSFqUsiHyHkRL/PZWVzlVXJoy/1CBxjCCP68OVb8pcZVw/1zFwgFgQYRu/f
ealZ/TJHrq4dikrjbmaOyfqff/7X11VqS88B6gOlqiAgSVBtMFwtphk7JaXdQ0xLffb0vw7aLlKo
XRI1BViEqq8pNr99l2uzR2HhFlUU9QhDL4aAj7BEgqVfubFG98Qo49GZaSNjQE2oJNLc15hPTUeL
3aeN0Qfp58/v7ur0VSxNVkU4bzoD8eLd4Tf5nzE4IChyKkmmyNyFiETHB7ONIltWcrueZx6+LLIo
Z0qM0smnyKSuNONkBmxy2NiHL28GokyI/RdNJH01RkzB1T8USQG7J+GWbTXY+8dzF3jvcCJ22Cgp
mEYdWXPTVzNjqH7+YdL1J2vqBruxrJr/rEtoUBlAIgl9+U5rKbHrCq5AVGurAdRME6ElniRrk1A4
jyC//Pzp1/ZFRthMPCM+W1Yu9gQi0dRWTdkTxpnTI1Ca6DG4MWmjteQbD5E2J9L3zS+/+dqqpYoQ
k1T4PpDsLnBy8dBm3Zj0lTsNvEsEN6+wtl9//mW/fcbFLwu1RsYnyoBF5HeY9Gqtmukvi+/VMclk
kBSLeUGT+3JMwintK7lhUpTSSulpAYysItbAANPy7EhsJYUvNVxqZXvAL3PE1EQzHv1wkuwTr9yF
VXfoRPyhpizNcFi6VAYVg2AMXkNAyE2NArhTGMmtMD4EBXvzOAOjfOO+CL33GThmeqg0fn5w0jyV
/7vaK6IIs5JcFNFCsn+xp6ha0SoCsCDXR5xuN2zjtpqkSxkR1CJKmWZGnTzg7qblAO7GF0q6JgVH
38LKnJ+/inXtmxgkaVmyJkvG5aJT6oZojoVSumX2Lfg02wOZ+rXRSPRxx+NQNQA/AVYEyu7nz/33
dIJq0kRYZ+hk25h/ntBfC6/lS81UxUnpTlPgGDJzsuZhL/Kiw4/Golt5v52H5hF/8cz5fUQbYZzX
FPXydGzVRN6Oo4k7TDXhR6DM5ij7XFTR48+/7OrnqLIo8YJZzdX5l//1y3TucIpVQQg2qd2QPLMW
eswMZF7+/DHmv8deRTL++pyLw5agJLqHcCR3QVI0gqU6aL655eu2MCALkIjTiyLo4MCH62hg3S5e
1GhjlIChzbnW0LXdCoI+mislXSrosSSFmKCIk5A9BSnfmJwB/hnkgx4FW6kCuGl9akaqNWC/L8Rs
DT9UIAtHRNEL3ae1IOhbnn/yU3xgssc1P1KIFa/91dSt8jQA3K3SoZM6g/RSX0UAnxOxk08f+MyF
Tc+FEs8ksb8avfyi/ehMEXlBHPhciPGLARR56w2H6ymtNn9o0KuZL5KBUgLsY4G5qSckZ4MMSTrj
Y9yafvDSpzrA9xa6jjaoR4J7vkWYeE7s0cE2NJMa5iQZq0rTnsWVHE13XJrLNeR8bk40wDsduw2J
UAjlhuAxnCYSKW5/foXSlY2JA6WhsRiIKMO0y9NSkkyCwjUtd6MUIIAc9CdCAY5KL5/MynqnGtHZ
4hgfsfM8WWl0V1uBCqSpx+q/z0NtO2bqCfP6syaVSykoHiYheZV00htlpalIOJDX0xhQ2Cl1JxT9
x6rTM16u1y4wJa4HT/ysavzVRnzE1kaXSg0e847WqQAQVLHek74/aY11MzXtSY4puXbeSo0yGiKp
dVOVwRJ++KIBug4gJ1woQ+sEPV7O6JjK6h4vyVFuuhOWOb/6jMZsoyjS5+hLaw9UODwYMqEq+a3N
pHUx0HoMeexzXJcahgmlpmVZTYgr8Cws5u8pq33s1EZ7CnTp88//r9P3dU6YnYfcooNQISPnaxKL
GHTP1WgLtgD966hzPSLcVUl9VuRsg89im4TZYZpD/jT11o9hQwTVgzDlB9wuMHeC4CHo45cqKKZ9
E8Dk8XzhvslqAqCMT0vTqeab1VOOHfEu7khrzrI7rHH5PXdQxhR5QOtfRsiVjUK2oKVSfNJQZRoX
i4mXQi0lOg51NBiy3K+IdIBcutAt6pBppRGEaH2ScKEjyaiQs4i89rgeaIJ6Su/+8l3m7fxiAVVk
QwU3YcHysC6vKFRZuq4v0twFB4I8fRsLQjgb1VIy7YxFq0vdFuG9uBCK/m0wmg8pF091hbImCEx1
mXcF3URT8Dd9M/yyiUn/3joUbmgiWV6SCRXzcm2v/LETArIwXB/LAPWuwkQqS+MFcbm/84bqxUsn
6ISGnLi1AWcrEPpN24reL5vaDEe+fETwbdnPTFPjP5d3xWaMzd4bW/Cy5gNEgHSN/w8g9h9uCKYO
e4iGcZcliBOVfFPNNI1m9pyrBEVXYRLhaNQ/tHRHMhSiu2C4g/c3HXJPQP6EsURW44VsoZz1qsaZ
dOGOLFx+S9jIEOdga6n5tPJanXhbKua/vPx/j9AK9yMFJINGbUOWL85hddwUSYynCkJre9PIFq33
ilijzO6S6lz22ZmoS6Q/ygQsJn/7+cP/PUGr824qGSChDUvTLs6ZcVfgbpIi7Cgm7Sb8Ss4wjmeq
datQL/e9nN5PBNn/dkb7911yagd3bRgcjBRRv/jFRZ3nrd+1iZvHSD7REs5BTpPeAv2IbgGR75UM
j9zwlkbGERX158+/+c8R8L+zTRUVfrYsqZKua5cHMz9MikxNysSdtEalt9gxOgjFHTFIUVq9jRL9
2GEOoL2t0ZMWQFv0VCfKTrUH0XyqWuXczv/YDOPbscbLXwwmFZP8bRzvlfYAxm9LEBIzpPrtbf27
TPDFuXRwaNc0vv68pP11/ik16tZ6m/LFMd0HCm7gyfyMMOGDoDz+/JCuDQyFop/OY+IkpF18VIBU
2DMbK3bjGK6BgcPDN9ap1h4MdN5YxrhRNtbTz5/574GZnwcxXQFyPi82l8cutQCsKZgxSiD+9Vbx
lo/SGSSDIxbSw59HHnvEjsjGL+Px32OlKnIlV8T5sM4HX0wCraaI0XhG7Aptux2TzlXV+DbUxf3P
P0+69kw1kXKXQu4rj/XiasKxawhD/t2un2lHveMOnzPRKLixVeYvpaDsY1VeRaK2MmELqDWrbKXg
tGrHTYgoEEiVBgduMp4E77eRdeW4xDOQRM7vpizq3Aj/O7QGQR6yKML2W+EDmsLgpGgDa4C3b8Jm
13Yvkhch8olgREm/DTVt3mkv5+O89JHLrCHHv1wO2EAaC8pR7FoacAkVox8VEFgLokFwyJD3ZJlV
A2mxlLFmEklGPia/AFVx6t8GmODtvvOmBfDBwx/grSlhBDSZ1IqE93hIY4g17ASEYjHtKZhJckVW
DmJEUj6ylVeTnatiIh9mgswf6FhTqBjocZPgE0tmR9v5D8tAKM2l1gMv+vM/B4hnwU4C+oSJnFIr
OLi+f22Ira3m4PspF2dTvL8KTELLYB+D5AjfqeuhfBuA+wl55wLishayVL4BeF4V8zXglwE3T9J/
HqxpzaUZybTUywE3RTBcA5WFjsybVy9CLxdoZOdsScN+wVyeLzyt3eYZJBJMU5+4c5ZKUd/9/CWu
Ti4iB2hfWDL8/4uFJFVLDg+kHrt4OpFU8bPFWDqbRvPLpe1KvZERbOnce1nUiVm8GMG43ZSsKLPE
7RWaTmgTzRZkB+t0XXZbjlBnmAfowXk3jaIdg1beV143RyT+9kWu7W46B0tTNil+8vT/O5WmSMRG
DJrVlWq4Fy1/OEO1rv23OB2ftdnKWdfJe1VqN7MRPjXf/98fOE9BZUNXTVG8rMgxDfQuDljNxtj7
nJ93hb4srbxfFmv530syRTBWRvoMlO/ly1k71HEmTTkrhh7TYrDg/NtJkaDOMgjQlKA8sGZFSuOG
BELafcMohzxvd2hM5AqKeIzhgZuDO1kceef2XahaTynMHNkjbGBAHlhLCJx+X4avrTbEUKjc8K0r
ZRlTr0wQfl2MsrPdCn2zFYrijUe5yGR5P4q/rvpXn5OswLoDe2H+07lJeEiGTvXLHYdbQWpBIsfF
W0vZFCSkibImCd/b5F0F/NIL4Kp6TqR6uQ0zBDA/DwxjngGXywEviiavKimEk1zsc1YrA3jyy9jF
ZIxLB9C/CfgBAmUJtTJE+4VJKm9qEr31I0eCo2XWa9F8MUz1nKKtyb9IZkXekXZuzXEpYoMENR0Q
5cAfnSWhbB+0g2Z5h7GRz+ZAMaNgMIhK8aY28aOlNKe0yN+sQdwXgOoJJsTLVJG1rS1Ln/wybJRv
lKopQVrnSSrvFWhNhRXO4OGvMKfZHpipssxlfY/H+L5TQMAURrULWgW8hbiiw+94hgHwVH/KQq65
DHsRxekggrWU9wHDwSZVEtbO65+/NvSUCFqeclFSUQny90j8bVdVr757gwor6x/evsujfeXVc0kh
ZWcrq20GbMmMu21Pk9OZJ0TV9+iDgtHVpLbiAvOu86QjSzpHVfYW+dVHG9SbSVTPQsgps+lZsMuq
PMHiuJtUstYlql9xFXxE75IFcqQNECXo4x0OLzeHRRbPnCkj0VFGC/pnx+AyC41wRQXd47wWKwb/
SISAD16KuPCkw0mQ+/dNTT/LEH7ZBq4dMCRR5RqJwduar3H/XRUTox2iEICIKzSSLQ3ZvT94WzFa
Sn75QLjqm1ig1fGSo5WPv9xx5CtbkMRiOB+aadYql+d9WWJWq9i33cmTPsG1PQP7fzSkYFla2Yns
0lZSXMUdv/TZWKYh3AmeyUfa557yZpIpnpUA9cyCrl8xV6rW9YCAQvayFfUeLFVWcwqqZPPzXL22
ulLTknTO+5zH/rl2d9BWh8rPc7ePULQZ2aZsqe+k/amKs81UxFuxN1ZKgEMLleaY8eXQkdi92J6S
BnWEEWCdCW4TY/qIBvU5NcXPCRZcZD5I6fgW1+Ivd6qrr1eSaEvSi+FOd7n7qoIVhZVZ5+QtUoPS
+wrR0KPfFDtRDI8+h60sGZZj5K/HOYf554d17WDNZ8+VZ1nSLNbq/44tlry+qdWSsUV4ykJmNEuD
umfWrLXc0YTohLN+G0ziZ5GIn9SpVxDb1lnv3Whye8Kab8dklNot8GlFzA6/fLkrxwG+HNcZhTMY
N7eLVTcliBzgPG9yavJncGOrcdKeI43l0g8MQtS1vZhRW/I17Ub3ra06+I+/fIMr9yrejGgpps4F
y7w8BhaGGjZpRnWpHLvT/H563SKNEIh586xa3UkU48c81fdDbN6E+MnQeeSR8hzV02djkIaWqc8Z
kH0S3EkelH6ZnVe2Y0lBVWMpKnvSP935Dr5lNlGHRgndcq/OvzStPCc1Ayj0y6PZZr81g6/cwliQ
RVnWJFnmuncxWBgZxGHWU+ZSHVhVPmp4eCY25FWn0INTFIz8zeGX6Ty/44udl369qClk6aqqbM0r
1F8X92Lqh0r0KF7hWH6a0DEOeMON5oD+6LfCt3Htbf/9WRfjzRKiOFLVuVBmwceqQw+DqQSpixuO
FL6VQw6AzUTWqCrrQCxvpiI3MOGYO3O0mLS6g2X9PBN9U9VY+fTzqmLciLn6BKg+pZNPOgm4pWRa
F1IbguERN7VQnLHEBiD0lYZiLRSJnbEr2ur8h3yMRDOl/Qibr/hSM8kdFc6FWgd2JZo2dSBtysyY
g1dvx/DTl42lVWco6YytiQebkos85G6Tj2uxtHZF1d1YKdAXYSRfsL4R+vIcA/BpBaymGECT7pB2
40ZpcamV7XcUNeeu5lv62c2QQTBJvemkJXRKZItIoxyT9iI0QNgkw2QX7+YmiLme5aoF88UTn4my
eYlr3a1AlgmjMi4AaVsD6dGE5CgQaVYlfrQ/hEuLn7JSUUnixlO3OpogI/LLVTqglBbTtwJpFpXF
mhysZjf5YwILNWMf0UuSfHJGIHiBtapMMlAkP9wyg3GC0mpZR36PcLPpYdMBiurHiICINr5vUw6J
iqUCBknEhH/FTN1HlggrQbsJBiNYQxZCMk4F2yaE4dkr0VlHlrLOiAUyheIIRg+PDqN+MrMjqHNH
KTiPGeKwqTO2Qg1qXIxfuCM7yIq/LOxBRlifTc/caWb11YX50a+yI4mvaCk8NE8qlvb8gzjWJznB
t5jF+WM0bGAZ2oYO7pbGwROZ5guvwOQNpNgK3EDj3xV7B5FQqxZwgBJoq0bYzENi0MujNRo7Ux8x
kfIl53UASPoafetaieEeesG+D9vn3PAHJ2vH9c/L5dX5IxmGxOKgIFu5uLDqZV02o86CJNeeU+ms
yEF/NxYkXqASUkd92U7Wjp/4yzp47ZBC/YPbK2IKtEoXH6sFIwwVf8RFRvtHEq2bLE6p52e/rERX
6vkqnWF6jXRsaSNaF5+jIg4CXm9lbj9abtu3eKIgwae4damm5MjpgG4GR6uSDyGxOKX0+0nh2orP
pmroPGOqsJcXR6tIy7ToNToKeDiSEsVpi/69F/Q9f/sGoQCXPtMm6P6exX8ZhCheQSLuxQpAsknx
sSWQp2mqu1gmUsvUd14q08HSgCV7BNH0kDPtVMqYgrXn+kn2mfvNfRv4W7jiO2sknxj8LfTbCodC
RjXfJyjEx0Cc9q0z5vpZacHAxSyX7Tj3CBNhIVfQSoNxdjqJ45uSTW42EbgTGAvJMm7SQETI/ynX
McKcDgM+uV62oYT3ZXGszBwNu4ppQGymt/lt5pDB8H8NsWNG+iNXqTjVgTaM4LOiYwVvCXIvJ5FX
T+gRLswdu4B1Q4Gj50h+SKGmI5yeQypZBRE4BapQdWo0jhx1PlUGMI4SCOHEC9dEfpBCgEC9SYov
jFSASUXY3EMHlh9hRO+rRBo06rkY+nI1ovk3isYH72Dh0JbgUNB7NDp9W4uYKJPKt9sBj20XPU5x
AX0jnUXieD5Djw+YsYI/z8Fr+6WucEW30LsxVOc5+td+SXQv+eFxl0E/pMckP6R6sht7cR1LxNX8
f33U5RWtK+AN5yAf3cCApJjBF86osYNJXPSN8MvPunpK1rlXoUtBjsZ17r+/SyzlIi/Vit8Vu3VA
mp6fLYOBJHbO7ZE0vkg+8WI42cEN//Izr516qNJQkuKoxT3s4tSjV8gKsoTlZaDtCwE9TbG8NM2N
EVg7qeD98t9/frDXP1Gjkj8Hm/5TbQBOjboFjqFbRRUGsOoMVeZN8sanPKm+GvYQqE7Lnz/yz9Jx
ec6a9bHUOlErG5fin6kuoPqToOBGQxIsVEIOOzSOmC0tgkZFMpIb/VTDZiILrk9OpnkuYyiO1cgZ
oernVl+Ox7w5CmxUNWZXfKZpw4k0nNbWiLRBE3KoEySPGKm2ixG9UejyMMVNG70w9MVUTWvfK5qF
YTLfelxpZA1Q2951cHQd5souDOFL0bytF5J3qhKMcQ1MuNRS3DyVHwarvMuEbLQ9KrEImp2gCaAJ
W0LsyOQnUJvtcR3P7vOyBpqEAJCQsHzB7TNbwPF/iUyoExpwvJ+f6tVRy5hVaAXRmkaD+t9R2w8e
WWmBlbp9WXwl46MFbST2pg34uhtZXTatE+F3nH4rZF4bQPCAKGRS0FX/uRnUnTAGhaynLoTqr2ji
9VlT/TYmzVs6azCGqjjC/Tn//GOv7f50nlC8i/Mff07Xf6084v9h7Lya41ayNftXOs47+sKbG7f7
oRzK0BYpkuILQoZKeJdIJIBfPwvqnplujaLPPBzFUUiiK1Savb+9VtQXBJIhHxZsIQ24mm1ETmvd
+vvGO+ehdV823fN6PvnPn/d3K96/fN5f78/54pZj45kVg81THJY8Y3ko77RtvfbNePefP1f0uysp
JVBCYlxLWRV+KZUPOkTogZTp6NT5dZpGvcuIrQuqsXZfDmhc2h8eMje6T0s8mymz7CHMDOqGFi90
kshg48mjI76XDfQj35/uc+E8wqqcqgTAqVMS8jOs78JnFku6wPIS73NORnJv28Ty0JG7EsZgmgPO
8ZZPgwJpshRPrI2weyFPHdL6xJmWsWimTSTT2pjbXn8Ol/hhbqJ9YuwuuisappE6g/uGBf56w82L
gnHDWd+on9FsSEZCqDsnVixGD8fdILHpIYYkSrWvPf15XFyNBI5rjzUgzk5wy/oCkrMGfonThC14
gDFRbIUNQ7hwpke3TM/rubnrndeQE/EkeTZQKuxFOr26YkGDNTznjbpD99Dug8K4TIW31+BnMyP9
YSz9vPfS4Yxjdrjz+hRbFMOvGHr/ZIv53ZsmWgXUNB54t/4a6izLVpK7bKmrt9yuGud1BEcxmO6r
13oXGr6vA4qyP1np7d89vBGZDKYhAlrFvz5P3C8F3kIWCL8M7myA98RuE3tnyW0HCTdb7VDW2oKT
WXT0kxylYZXcTVmeH0VePfWKtmZr0/atsHbY+Y86ad/I2yO3GpcVLVFcYPHCS1AA1cFm7cuREWDL
gwbxn98Xv5kUcJmxIOdhs9xQq/zlfSGMuSRTWcI8SqoD+Skm3E0q3lNv3bkV3xX+rXaTMdRnzPDX
CyNFthdFBLPnhgq5YBDRiIZ4VKzCQ/2EVY/8FqNOMdYCJnHht6P0KF9G54DtHXh8C/FyMBBQlOaq
hjbxvmZjevzP39TP+tIveyKnfc9aD1Mh5Z/1ifmXFS3y57AabKc8Tna+7yiqg1ILn4cGlUVvTwcr
StpdU4EOr2zrOYWvwB2+ZrxX4AYZ6iLOCq4BUCvDNPyTdeh3QQxC27SO1lNC8P8UZsXkLW0ysti2
YXqjsvKLUXaPacNgtOcyiDzgOOnheEtvegb+eJ9Ow61H62szJtw8Bxm86EOV1h9DwQsFpZ6YW/Ux
YysINB9C1eEFaQ1pH9f48Sc/U/M3KyjZCKICBNxo7Pza1TTzRPiUjSry2T0ipYJ5PzWzbCTmGfMz
GRF+utPSZCedniMNeqDJi+U2MmE36PS7OXf2PQ00utslxCAnWf2cqiP1Zs1fxMLbZS6/4oes97oe
7qGjwj3BrBi11Dhqn3eLl43GLoerireTN9sMddwLsyuLFYDKugmOZRG52HZr7lKhc25sDDlOSl14
7XzBTUnPANSA9JUUKMZx5ZomH8wpXl9l56RkDSNjb3YtyVPDuYZe9loTQ9o4yrU2uuWsFBrhTRF9
CzRLsJ+r78Izd4nHaaYejwTZdp3/DrH0QyTiPAnYTyL3dsJpHtf9ZAw+ocF8Xw+FQ+m8yr5/tpT6
btPro2/+Oma2RfefD+yYw3PKmV/r8RS1Aw3y9AK1ftyJTP+4TUznLmI3EG5exFQLGUnvO5QpUfCI
DpnrI0RAltgR5lc7HJdy5Y7O5nvdzN/+5Fn43aNAIM0xCa1wqf21qzbTTCjl4FTHKW9KsJDOBrzv
tRJyirnP8fPJosfRNZB4rusXczZFZf1JsuQ3hxYGBENy5t66o/9a4EV33XXVekCLGl4+XbYvfgBi
eIw6fjbESY/R3O0X5kg3GazlP3sX/2b1p1RCT4cyLifEX6vvNT12pausPhYKiWRb50e3gWEWALrf
OR3jVQ3DSDeh9+TxHjhUSQo8VB6TtsH7nA5hbNf5XaI6++TMqwJwjIAQ4uUyvdOopuQWWuYOYdJz
FiIO5WwRc6rhTNj3/9jF/uvb9N/io3n4x5Io//4//P5b0yJeFenwy2//Hn80d1+qD/k/67/6P3/r
7//+W/7RPz/o7svw5d9+s6+Jw8yP6qOfrx9SlcPPT8enX//m/+8f/uXj50d5ntuPv/3x5Ts/OSDC
TCt/G/745x+tM6ksnGtt57/+9TP884/Xb+Fvf9w1/ZD+ZfulbwjefvnNP/34Ioe//WEE3l8ZYvTp
mvjUhbhv8/rqj59/FLp/JTlC08C0XJ/JKYe9o14/7N/+cPy/EsOk0eOxp5DL9PlXslE//8j5K3+V
Zgd3XM+0Is/5439/kf/2KvzfV+UvtaoemqweJB+Yqjw71L/uYMy68XARD+LEapGfcv59BwuKqav6
UubHjARl7E/tJy+ck9gEqV+3tnrMnQDTTa7PdWWVsTkIi4Km6Vz5rO2mqBZ19tA4E7H0r63RRYha
bbjbi1HfQIOma7243gO1zlC044MP0FCQtH5q4BijD9fVjVRt++r0txH+7CIzl3cK+TWcSN3d2UPd
XgBYMjmYA0YcMit4RNoQMeqWVE9BoXaFQHvOLZF11DbmA/Mo9sXjXoElFhwoUvRkZ6dYfVuSpQBJ
5PRtiIzbNLQMvnKqHm7tE/ebEmp01qzfzL7f4eiYPmewCIxu8PYtJ/Y4r/yG+CZDiF0ajCenbDiL
C4WF/WfwaG4JYS/DJ0kmBrDNAAQnpIDjm1b6qRbUgbwyLqul4tLb3M3L45yk7mkMuy9RwFQMM1yx
1U3locq88Cb3lzTulXHQet9izrxznOw1IlG7D3yGUQHY3kTVzRgW80VyBkz4Yb2QnWYZ9mH+RdgK
fLr4hjf2O259H4YOMcLz6UzJTlYsHRog2MabbtzhLk6ptOmrIhC+D+wnGufbTLgVPlMLvIMrG+hO
N1g6oxe4E49m5NUPQk1viabLVk0l5KVqBRn3TAFEiFYBHUoN3SSyKINMo/XgTuO17kfrrlLMcfhV
mcbQXhYSBkYIm42Uwn5oDGTSPRezeQjtswwyHNkuky2JYoYjW+oHpsLJ1ncWADv3O++j7ljklXsM
Zt+8z6Kk3CW4YGRhJP0et/YUpvI+tCt7GwBbZ2NblzvPnujfDsBQeHEOXApiF07twY/MHlojmAuR
F8CkqrncGXmnjkNBLdJovfRiIRRppPm1Ncz5OIvOeTSNsxhh22GcA+ihIrwDfFBEmpmzH0wwsQ6k
Y7KrmNRHJwNUmqynUD8EFTJGzgPK2HAdxsdu5pTvvWMWN+36C9LRCz7S7JjiPbyYRclzj+Akks65
SormHETXpQzs2zCb7FuOo9VOcrTZZW7+VGTtIePJOocJcy86n88htN0HNFVbvwv9x8mZcbWlJLZ9
HAO043quc21d7iMzow7SUfVo3Xl6QH8Gpt4IgrMxwgNygc8xhB3s0sVQEMfnl3rGzozHqdwG0P/j
HCCgT1V3kyf5Etvr7Jcz+2gzIA1Zba42z3qq1YWq6VcUT1ALOiANHkqxOszLXYO/aRt2RrwEPQOG
y1UThOy6FqyeWVGzsdZvfyZhQTC/P04GMKCBkEE8rA9rmwwZIwy+u5MWoIp5LCCd6eLVBGT/EDX2
ky/AaCSOc2uL8CUlz0l9Kt1JzNWb0RfNW9VYcdDLeluzAt/y3nn1BpGxcjFWY5XLIyI5unJgBtnn
8gsXJgYADAdcZ92UO08leCUGulN5TotZmRTNGZ4PsbXiAjBdlom+aX0OChOMiCzrbnMnjQmdvLsQ
MnZN2ORns0NX+smIIJq6mbptbIpNc9+Hp0ihyDWd4ZyG2bzzoOnUUw0dxW2oGzOiIPU0ns0leguj
IYuXlRmSexX50YRwikvTLDSaz1kOrMYMDqpz2ltRDfWdH00Tc4E48sqgTW+YNaQsznUJGpUVgDH3
/C1JB3U/BL396Bbmvd0N9X2og8dlgbMIF1ywgFNx6KJkU4Vd8FWD3esa74SK7EVoPCBh1Yb7etdA
Hj7NMvE2yiqy0wiOZEcNPdpTdMniLE3pONlGfsxb46uXN/oJGcZ9U3rM75Hu9qkqbPOyb/bsQ9DG
euexntWrObPyWx9mkNr3LU//PjUz805GzNvXYYCcjnRpLCKYWUL17PcjvfRe2lu3C76ILIlenGRO
7tzegormEMJvE31UVE83Oq8gElYG8XTSjwd/yQ8VjbqHJWXmNCeOeh84xifUNReMBOpTE+ylTcNh
YwVQo618PJgDjdAsUhiObUXqrklvvJqhR8NcsmNVuPOlC4u3MrOeRDYZlxA04FiUxXM/f2vH5F6l
9jpvYbxVgbq0LaTWBUbLubA1cEhyVVscdsu+oqWCvq3r7+y0OjMywm/0/L6Y9TukCACclJsPigP6
SXg1iD8xg5fKhuwY8cTvhiTqHyNuKK7zXWA6fOlE5x0XUzxkIbUkVYT05efC3uo5u05m0cV1z391
Dg8MtHVFf3FntdF4cUnjH7OufktSD157UcE4K9JxO4Y4NScOwPGYtOoA/9mO/dQ+4uhpnlUJvK6W
+Dp8q4nuQ9rTJu3BQ9AHw9bDkngTde0A1pqjKp4qvQ+majmJ2tQ7goRIh+da3GmmBJF+ce+x8BJz
t/rEmOB0znLrYckqse1d37tSCnMFDlO/Id8+JHC8FAn8mJ263dklWEvd2T/sef5SqcJ6ma2LiT32
hVHjKwejL0sNvrybZQRkVn4SY5SCwzOVvFk6UNhFSBt21ogx9FsrkZo50c7v2mYro7a4tV0L0M66
kQRzfkpD2PhzDh7e7Xrz2FMxoqk2IJQkf4kOs2v3KSW6h6gsKZnbX+yOMGChTetUmp1zYxdOdsg7
dmqyxcwQyjo89oMyN70FAp1xM6RCIdu6srkLVQ1DzJCEmktvO/mpqaiSqGJGyFqGR97umzoBV1te
y2RJLt2U5PFgMSfYd4UFLRV+4TBGF6dr4lH3IEc93Z8D514o17zSvZhkKy6ulZ2Z42pObTE4wAiN
yzgly4FRCS7KspWPmGVQVSXJmuhSuHSq9VYk/ZuxTs9+B20gb8k0MD7/0S0dpwKA6VsFcJsJoX3L
Pe4qaM8M0vCeewsu4uCb29rqTHT3IjaCZrip8nfkAvUpHObvvek1+zpCL5Uy6ZtmYX47LUgRiNW1
fD24jyipwj8bwzKJeZ03YyGqd03H5mCbyxZfRAgl0jbvMmp5DO3SLEIkZwK/ks4eywMRAQZRu0bJ
vTOsI1/UG7ZLCPiqCdX96CsOjzmkCsBLx0QTUJM9Hl6oNeGmH+30xveaD4Ui/QAF/+BTj9pI161P
kpvpg2MYrxoZw8XtnobAaJ6Yo1+PEYXZ0N2wrnlVWwezgxWuC1W/jd2eDKaYjOXB8opvQc6xw4V4
1DHIcRtyLty1ou3jdAGvFkSfa+9qpK6+dxP3CwORKq6WoxmuQDIrl4+WzXTVMND3L8tDx+XnxqQC
RC/nUo7zD4Zi0pshEcGmFgubAmAJUKAD9bW6Ki6D1e5Ulsz72mqZm+zz4aHiqDW5WuxFrhBXLNVN
xU8R4TdRD9cV5TF1EB+bgBY2tIisA4W/l8qWcmMUi3msGm/Z2kEBAW40hwvUCGKTlKTdshHHOZw/
ucRKYsdOnkH5Z7TszQw9q75PObtt6n451a1iQnngPT/wFfk2LHB1tpOwfwu6lo+wa8e8u2/deu8I
/RjZGezz9kw6uCEe7ya7iMziGR9ds56wu9zHHKPVsuup7G4Sf5yulQu4eE20Kq89hWPF3tku17Vp
YWbpfNtkNEjEND006EcQ4lonObnOyZiiPWFu0H0Gh/BeN3I/yoLsLG1ybHR47w0nuylqYKAZTq9N
OgTu3RCOit3OX2JuXUDQDIcZxdQIDjKk+5SvO4osxteqzzEorYchvt5N2zAqOQ7tk8wUDLtE2fcL
yNoEIdRNsPawVNniVbTbp2BKBPK9LD9QLH4sKje/5c/PNPKYiylQbBmFXUEAXfq9pUcqDO7cbX8e
ynSgp5s8hWiIwYcc75BHF1NX70w/M8Zr1FRjVN6dxtqsdwG+yxuPOA0SO38fBXO7D/1u3kf0u45E
UynUjMU+79BBZ1PpPfVO2O18JASg6VkPPfRGNp07fYWuYd31EKt+/mE20k+wdLtZqnaO64Sp7cir
riIyeO+yHKe+iUhKkNydRyIkHYftg/JqANf2OpaxRCfD4eCrMs7UBox5MjvNcap4KjvDzeLUsY/B
EN4S5dJbPjLkT3Pch3NY7xv1PtqcsDzuARuII/vcnX4EYRvuaEyQmBiKb8x18YZ06NcHLeVULCDG
lgkY2MHSWTAq9xmgLfTLbPcYk4zqXEbjyRZQBKlH2HdNayH1a7o0OTqGzSOQQuErRf6WF1i2Ehki
s16XAV66vSxfcr8DcL/YHojIsD8NXQF0FMHoQCcJZQlkTtsWd3Ta62errd9otJ0zZqKPggPjzp5Y
65N5SrErTU+V6Y9xM5iQRBNn5HLFTjdxYTHLNjhWKnteJEXprAAlSEWO8YFoCnfBEz5chY1vYRUt
VMUG7kMu9JMey58xxmU+v+Kose4Sws/bUiZw5tfHsrebjaWd8VwVxW07t694lH0ePxBfYe1kl7ae
P8sKQuvozs0lx710CCVYf72QC+uy4o3xfHczRsApC7XIwxj6t55t1GdPN7xRkiY4lH4uCHYWdDfc
7mR13ncr7EcmieuEyWMmx+usNI6TSDT7qnR289jQeZI4ubhwZ+GM5GGonuYZfqEeLeBCub0fkdzt
UzF+g6rDy11GG6+DTjRw+SQyQnMrqroQGwwGXVPzVssqYod6NsSh7wJz1xY1PPUCk3OTVs5hRh1M
IxkeraR35FpRussCMzgWLeOyhYWQ1sqaW8N1mGnntOJmBO4tF0PnRnrfMiwLidnR39PCjpl/hFIV
RxZ88LRYmyKs24cEmzIWvG9yOTEOnh0XOUW3IJfI29V1dNslxqmdCnnsp9zZqcCZrpY9+byGs77M
reRaPrAIt6huantJblGyvXNz5S+g4USSNryGpFVOre0ND33zUGc6Zhcf7hP2o9hdlVRdy8+FolWs
nB14Q0jqmrGVwee9yFB7eTD7AmWymJA+yuUjzEH0TR3226nlEpbP4Q1CQevZF77DK7KUUNCojxfc
Tdk96mua9Ce6a7DMy5By+iDS2A8L2NiVPKEtnBrm9m0dlKesRoi4DWrIx1YgQefPCyY3YjCoEaos
rpI8i4kATZzUwVDOXk10c2jBSUy7oUqTl9SSsTLb4iAwSO8sh9NOUwP7ipYbGnA0a/A2ciMYYhWV
a4FfmIR0FmhBM5Vnn6z51lq3wKm3zZskyj/5/TDdtJTcRyIpy9w/zNUwXyrs4QuJxWeaKpUEnkxM
xLvl3hHnQx0+DJMJA9pY6zkvxcShy/RD/6RE0nAmqlhUU2CtUV4gsyd9ijNyy3aJuIlxs30jEV5k
vT0e8R2dqzrVJ2MJH61KWg8NEhWpuLDq5qG1qoMlh2jfLJW3M9gOTvDYtr1yL7TUgP3WANYr5Kb/
QLcEJNB5G2en2bpVXIdvs0K/lYMhXzomvIyx/jowU//EtM1bksOlFkn6/nPHyktUAJIIqmV19aFZ
jE8jhZjF8vuntGB9cXrntrAXpk/gGMQscvaJZYUj+6MjaOalDhX3GT+9E/G99fMAyKqKq2y077Xp
6m0jExE3POTIdsy0O/sY1mCbWM/LXGy4iJjHyOChZq+mccp3OxmOya3ZzU5RrofYSQPmEeY4mDjv
CW3NR50M3sYVHOe6nHZ6YYkf/hLMD2XpH9G6yuvEEdCeMXGp9nO+jtUMwMVrpxCHcCqpTbmAmur8
R+725q3HPCBK8W5DX9Q+5RYu52iyKWJIM73z926kwlM3AZDxkZQkXVyl2jhJEnkX1N810bloOIip
Q7XaNMaxC9UTUSq+/r5At1z1R2JQdTymNG8JJQM+ntPsttQe0wp4kDaoqOYtzBP3q6JL0Lmn1tPy
zcL04cLuGTas5PduNaXHMk844uM0Yzw4ujWb7+E0xNOENaeXTE0iBvwMdmCIQ+ozaDkpBQh2twdZ
WVdzKYglK24znGz0Q/ceugt5K6cHpe3UZzdJmpuqMrxrmqa7XJqv6Tg478J4SxJDQaf3zuS4khMT
GuKShyWeQdxSvnRPFHKhMuUhop6MdZ5d3NgZhkExpjIfjZyRKDzE4522xlNeaqq5Tlg81Qrpz1LD
+vLaaT8mPLPNWqx1tLx6WU8xE0MbZ9o0ADiPPaBxaxYLE3h+8Tj5DMfmnv/NdlJ9Rnpb37tuQzVS
PyPcDO5djcQv8G4i9mXb0rA65AT03kfHEkQudBIf9OhYTTmyuDCh3ogrsqoDPkle4pEhcLgVupi2
hhDGESub2JCtRWpbJABqR51s7AHgjNeilflZsRgXVW/gBNINzxr8JyWdeWRe1aHr+wIJM/7qgLf6
0lArR5/8gLLxSnuKlLbv3qlJjS8EzklOJStpNfw2ek30VORW9NS6VAgmahOh+6B9Y95alhGtJeec
rKN/wrXKLEKYdE8pMBKDw92tFsWrJPlwZrnEB0id4ZH6yLaZQKvqZapOE2c9yvq0oprZOdaFxu1m
OufZmkGyOETfsg5gvbY/M1JMvVAR8i2H7NUP2iOwvJfO+zaOi14rHLQRTfOHj7CdkiXlj1Bwck6n
6ERavDs3LUJwX3OwlXX5mE8NYPUhYHCIiYJydu846oiTMFfVQprmm3RsJIYkA/A8IwnbpLP902jY
0VYp6+wJxvSGqAcJNOY9ZJBNHwY15yP2CnrDxVbWEjNT5m91a7DnzNbDVDnVITTqL6Fhr4JOEWd2
c2bHIcWP5pwiQ4jNFWvcEXvjtijZj3yfooIINFnz4C4wEciO/XZSpgPPnbJxUV4NJEJOgc7MWn8x
v08ZpcGqmI92MLbnIfOeTEoohyFJ3o1uMvZuwzKp8FRxuF/I0FBxNfhLRp2b51Clx5lhpG3faWYT
RvOeE4hz0G6vzoEk9h4qo0edYjRHT3V7f2D7CqRKNxHVq02Wo0pbfHWvBKfqKQ0PHihEykaIaZ1G
n5UQ+jyRGA/5sVG7Bdwf9OkD1wpkpp4ROxXWIgES1Mz9O6n8ItZL9+gmNhfeEruXUYlm//PrLEaA
+CBHuWOXQ7k1oRgaUUPjurnNXTKaE9gfUijTkSM1i2tje1srY9ZImAjevw0s2mdfzt05nxcdV3Nx
6jrEuT9/ERzXyS6Zp7mjOKg1IGhEa2M7QJ8ei1d6x9/bpslYi8RNJf3hXGdcHR2v/BE0atkroSTX
4jCgToNcnal5OOlzEOup+wZ2ml0UgLdR3OR99HlJ3n46ZO0lcI+AfMkvBvIcrL+IAj400x32zqnr
9mwaIUKLCs6Quz4iP3+h5DtsIvovO4PU9Nn1miJO1HhT2Hl/RiKo902qvw5pRHzaLp4CzkFbjnty
TRrTl3CbE/PDBFwrzaVh5EYIie6g6+JaEw5iOhjjk2So01c+ENm0OYw87+elqm7mcHJijrrOJHh4
533BJWsz2YXeZwsnDKOOvoqu/N64Szy0wfOSlx8wYQ8moFeaNzQy2CV9npUTejgJiUykBzs1XxIz
GM+2ixVtHud38vbjBlQ1p8AylpPxANrHOs2tZiYC4OA2hcI/m5Mihz4RY5p5ITrEXs7i7pRpShrp
rjqH0wNPLltg490qo6vPvptXpNuSS6NVurXydompT/DwCPEyuqP9qVmYfkyL4OixCIAMC9SBoCdO
hHb+FNHH3/3skSyy6S/kzPlcdzcIw807IyTfGTbDLsfCt/ECaZxba5UeTPbBNALnbNbzi60nfw+j
Gu1FCHG7DkVcGJo1G7rY2+zbKbfHMxxld+cUVLmpWM0ooWmfcJfxw62bRsOa7BZ7slXVHjmhA3WG
YJLqzsxbdOdZtv2Bq+b1H8+lPQ2soA6yBdf/5GbjbT8Hz0CTvOEFkeeV9GayWVT3BTKApnIRqU1d
+/dICr3tooofkznv3GiYdyAqWYUBQ0DRDU+UhQ0G5AcG93G009dxnWNbB/bZ4B+nNpEqV/Ia++AE
1s2YSHvDoYiHklFqaogHX3Fv/8YxJfJB+ktp7TLDvdGle6XiuC0VQHHDjb6EdvtukqLha7qMBQdg
/2mSD4uY3hn/YSkIWi44enwz6vZVfgvTu8ry1d5IbsxV5z6q9VJtf+pN+QQOjzFyyjLzeG1Dtavs
aZeyJWB9JXmssGyt071dFX0q+nQPG/hTyl89B6m1105eHL0oa9l+W33Ui7Gy6EXXOSe6G+pcpTY/
Yh9YzUYqOkKKE+9Chazr4rSmok2TeesPGfj1Gz1wHeysGffh3DBmPFlbm05StfPsKtpxYUW3UxzS
RTBmjt2a6ru4FjYSUlVbQMtkcecaG3thC5+zJ0H5ieOLcAlbjhvh6GWXYn/fNEuEk803zXMAS6Gd
maCWavqeezQAUXyl6G9WdyktU7571L4toelTv7jHtPeiGHT8zvIHfXTmcstAhnu01rWnJLXEILB7
Vl07UUWzjWNgoKqxy4OfR/Vx1OzbbddxTXKi71WK+doWC2fmytZc8il9UR/YGuRsYAlEt5kfvHEg
Zhoi6e5DFoyzQqPKCduzjqIXZpxZjmRCYv5MZ4IrRg76w5sF743EzBFxKLGXDYK2sdLuOWq7CqWQ
eTMmwH84T1LDU2ZMlum8eGlyrjqO1VOAYsGfptfKikY4XPNLu/6zREg2vI5XB+QwJwSUF2Vyb7L+
/Nzufv7Srmu7m+X1PvfCh85ML5Od8v0ljdz0btudpVM+dZ7HEps4HIib1NqNrtiz1nXcVWzuheUI
wWMLsNk9dwk/91QsvLXr6p7UAhy+hEMfsKU70+RDROKMufO+HZYi9gve6AXD1qFuYaPQRxvqnkvz
ukuvX/nP/9PllzHDBR/ICYVFY7zRwGy2Zl29TI9OXW59frBtKxkg4eDbcpyhPIsHwq4lfmDcje6I
hTO4sl/pPeNb16jJ3QOX0uXsmYomgGUxg1YFt9FkTdsxH1/toPqihD9tSakuWwM0AXc8MuZW5KDE
4nTi7SOH5dmpaaoRHd8ZHE/PRWOF5yQY61PPSLzLfHKsLP3ieewZLOeI7JKCenxUAL4vgaZXbYc3
JAwxZ5YM1pRRwtZV4hlKjTE6A4j50bneyfWoY06LE//ctylgqZMhYbUYz25GGHF9UkInuQjhAyxy
r5IcThzIINm2Q7FQLaOLEIzzvZLlFCf5YTJ9mpM4Dlyne5nHXPB493fkGi8OFaGLa6b72endq9NX
HR0JjHyVP0HCqgaCAPpZjJr5y46pCc6godf3+yrCWORm9Q9gIFQT8Bsy+OHhHy9fQ95JnWqZJBjn
W+22x+G1MJV9WuQcbGvt8MqJsd675ofUHacnWOZbVrokzkaKeTphOIEr4KYIZX9PRbRPMq4sMjwm
NrONuAims1ZTXJYMSAVrYc4JGnEonrsVKlin6SPrBErIkjKGR2c7pLLdWqyM6OJPCJuTvUR1lmNE
3lC8JRlUmaDt8M72TpfEXiFL4K0obKnYuUxzGwdVeebJDOWhFpJyQRV+zsqwOKGqBuc63wNWlJc+
C6kmkLhRmb4fEMtuOZiUvfqS5PVXk5d444foAUEtgOvp6T/rsXuvffsdW3jpDN7FbIFPm/nXGjr1
TTNjewepp0+Thw2QC7vc1tysGWNPt8Z4bWx94sZjsUtu8shEI5Q59p79sd5FxWSwGQTjjpPzSwSZ
E3v3d9MyjtKycZi1ZGG6clsDr33IcWbvgDj3sVVhRBEgRAMatkc5q2MxJvgzvI8ESB2dNnHyuEtu
e5+AftT86GElvEU15RVZnWyZYqOMu6gU4PdJ/mm3dg+L431ErQRqh2phQ/KU6j0jKOTuN6C2w+2Y
tSeHzPyeb0AcTOiqW9cD0hvWRLeDoNgOUYCIY4IUn7j+Cw/BOlED4Fe2NvcjggEi33lrZz6JqvtM
l+JoD1dzJLpj4IWZi4wDnit4U21rU3xxOLCu7ZRvflREO5Pf6DzYLJmY43JAqjAmZHUZqvEPhtC8
wasTVEhNh4gRm2TWgkrTE5J3cSKCNW9JMsg7lY8PIpCHlgBwFVnfKd97D6FixibpbocFE88oWiPW
GeU6BXOGltq9xQXbq5hzlkLELFD5MWwAKXKVfqvUaQUEJL2mNuFMeZxFEZkks2njxKvjhMIQqxWn
FGwrJX5rRviTKBj3wTJfGAtaLdwIk/oeLY9Lagv7xivM7GbX9Kt0MvSX7eAFw9F2go/xdmEMifpf
XyXMCrmo2hs/p1m+7BDE0EA7JLn7bvfPTuD0/4u7M9tuG8m27RehBpoINK8kwVZs1Ft+wbAtG32P
QPf1Z4KZNzMrq0bVPa/nBYOUJVkkgcCOvdea66AGNArxmIBwd0aUP6g/fH3hYho0uUoYynZaPCKu
cLdOmjUMlJEw5O4+FRq3oxRkCiQxT5I+yFSGbbxi6NhNA/PGgXFXIU6jvuzWUOiU8S5xsvBk6+UX
Z7Q3uY1/gVXQqXsGJHGCVp0xLj0LFg1NMGxq0/y7NzTTSl/+MElwPVnG04NZBGIft8StxJH5SWyG
XesnTY4EMEbpS1bVxmkqCRuqNfZ3fYpbm2QDjdscgusNcrBmRVj3OkmaJfisfmKXx01az+p1Fc++
IaZNFgNFwzKjbxsC1qVGVGI+FOt4zh9zGgUbK+6/O418nrumh02kNlWVHIIrUJycpiljI/qO68xT
B70h+UuMzbFsTdBYmFw6VXgoZQDcBAPTQ0kUlSAJZ0x570DpP2lN6K0jzo4qlUcGo9m6DgjeFRp8
DqM4yFGv1ugsIYM5UN7D1vjB6Nda4xCzNm2CB2U2x5ueJPlmfGKH0xyxlxEHacZb4c5f65hw8zKo
O5pe4xe7PIdeizW7ItB4INbXHRx9i1IeT33ZfyD+yZcZXYAR3DsxCNZ2WQMzlB/ZZu741BS4/cqY
wJB2+S2DrYttDVOtFqicujJzaAUdEgtHOJL/W5J13pH5jb0RwfSr1KNxbxX22XIJLGYLgcI6xSlu
Yk1005Lg2DC6pkO9CoJO7BXyvDzrH8LCNVaW6Ikj4Wyt6mrY6FrJoJm5xSacuf/SSFlVJLSGWvjR
mI9FV8yvS0wSZ5QYKK0H0zS2cQIovMUzTndSp9frDER36d7DktK+YSY++jlu+b6wv+BpVGu3hbis
j/CREzb30ozWY0sojJ4vZ0NL8mGcmWtJFmUzdLOv68mLso13eEPbnJyhVYBM1DXKiGvuNUOHuEWi
wTad8wMRmdU+WpEbnRhTnQeEh+BZ7XgLWQqDevAeeWWwUZ2zTcIxPtmiOaa5JBOHLn7X2ghjFPb+
hPp/1prNbDAxyqeBdCERpT66rFsNMStwRjI5DU4bVzTE+KU16XV5DKVtAGRWTR/JZVTih5VxuU5V
8Vp1NVPe3vsKMcvcRh6pYlE2IYMzljYkiNOZrUUBNmC1qMF6wEGxOkJu8qv6hLmc0SP3ZY9RGPV8
/BZIO6HwgO+RhfQ5ddkdh2K5EkdqaNa+iFHwUqHXuuq7U2W/wvAg+Wmp3J2lur4ffnvqsHGyJ2Fv
ZFyVR22qU5ocWI3znDBNa2ks3A/GH4/+f7+WJ8ydOzaes5eJDUS94hiUfXHsE2It9ZF95gS7Z+s2
7rPOljAtgwm1UbcLmnQ4QoEYjvdH0R+P7k//3dfu3/LnT/y7bxGCiHO6PWrTCiNlpalJF26b6BoB
1PdDYx7XeomhfZqCeaO1tGeimURvYMhiEJ+hCptrnMSDH9ipsxI1Ya0uOOTK1outQI68tvku0SMz
7Sz4GqSKJUZ1dM2ehiBReHjl6RYOPTHiJeVaW5vbcaImUV40XgeNaMIoXxLPJqJfzI5JJW0Oyah2
JVR8gna/ArSotuhY1mre02wLvn41UsM7i+wXayZQDJ1lTrUTnMCaxFGCfFam8S1MLMzxQUuyMN4c
zUhYJSFTDuwJab4bxzIwP1yWjkNgb4rR+lqZwW0KAwLZ2cIvQ2xNDd/NyjZOQUyAIdFjBsyeTTYN
5GBE18ZLLHqGFuLHHkWRif3fXCpKO9DeVP5Lb738eTA+OgNG0xBHm1kPXsOa0JqUVCmr7apjmaag
9sgTIwXFFCQb7tJKiW0wsLMfxvJznhJiFCZug3r7pk2YaUjkICLYzS6UC77LjmgVGU7qx4Z6ysEK
9NoTKiJrw4t6HQg9YpcOZMMAKGaa8Y+WBgVJn/G4Hb0+xzXpvhRaBFkQf9oGLkpH2Gp/teb8w1XD
85hTOOgypuLJvQxND7A5EYYnF3TZDvy5PGLgkMdeufIoSvclAxNHzcuObszHbmkXjRtnnNzt2DSX
TCntWHuOgsRiDwyGP2vJhdvV/MKytbRjOSY0sh5DOrC10zWncryazKpXLJqq8TNuNJs4T6PVRIoV
5vP8cZ6Af8N6Y7xu9pumJydMM0bnaOc1WJcpr/1WFuKQMG5JY9qphM/tUlZB/jp66Xk+7byGtE5i
EA5u5GHU90q/S/OBsDP2eH1ZpcwPlpBewHu+V/JeGCHRJMKZ39ko4sn2DD/0hmhfBc2xqlI036Ox
v79+o7mCMKCFMuoXpuUATiabnXf+7qTpTY7WLRnQvUVvIkAF5IIQQ5ZAY5mm9JNKqHdM2k/3X+TJ
B8vmNWkDLefI1rYdPYM+auw9ug0CuGd6sfh7QtR8bnDsNHOXjx7BhFGPo2mSO0vqE0Mrk6l6eUpj
yXJ2SYrkWOaK/7enp08KZYgHXJPB0QHlSmMxC9G4svtPPUwvPeRz9oLCaVGnYh6cKsq3LCWROz67
0njvRlmsLS/41lbGg5XYuy5zPuYi+zI2WAJjIDjOEHxYASQtDDHquYejr886ibwRmA7JyExYAskz
PLtWBV+MWulbB7j9uo6nj7SqJib+9KP6REv9IAn4YPVIfy5l/VPPnV0TpcmTQsiw0mvQ/EO2G1IR
PxURky01Z28ORumzllGvs33wHSZSjKbd5JqnyV7XgmirlSI6J53tHcYi1ndeTtdlEA/l6Gl7FTdM
HBuPllAt0XhHV0MZbGe+2WaWPhTztwJ90VQ7TyOtnJCJY4WoY9tO0WO27KIGB1e+OaNbcJk8MHfE
DpQNL25GnyNTibNul6lDWXnfE9wHqLlU4RtuNh3N5fTrJK16r+VtD4sZ+F2rTpFZUd+TdbfWqUjX
2JnjXVC0lyi0mVtVyXtS4T31hqSAw0Anf3Y67mL5FM6sfibrn2Hn6yREB6xspg7T6GeYV9bz5MG5
TGTI8s9dNuoxGXvxeLTUOPx28CpCZweTvkEVN+fC6HuSQ+2LayEKysiNzObkGHSmzhiheuwNeeiW
gcb9oCoEKlLXyKB1g7eR6McVvoOKsIVY+VY/fuYQ69auh9SZPLATJVOZLneQlDBSM3wpcgpFnBMD
RCVGLbYCfSmWw1z2tAhJQWTNj4ujYcZvc8X35m3PXc021ckkRnrOm08zTguaq/wMCgA2VsuaZuvm
L3zBHT5o8SYakuQ5NWAdWsw8++bsom/6ILRsYt/R+kUwvjfLBLt0webqQ/qJXCo69G6lX/sW9bsD
OykLY+0NvWI+B5AazYHYZk1AT3FSUEmt3XLXHJkD6Em5rtyCHNJARadZ+zXRr2cnIU52G9tXr2Ok
XcxG89Ot/GKdyT5ci8HgrmJ9GRSDYl1HjCUHN77Cf3igf57tUGSQ1i7UOeevb7yifAoc+X1sredQ
RPOHVpYnzxnGn7kVn73bIOfoo8mZac+ajJngVKiT3aTdMLV7w8u4TmY5bPuEDv6EZQBSoLv2zCr+
Yirvwxpk8zm17w5JA1mh38JO2OyWBrkRhfUrcBCjJiW+yaRxEz/oTfaGBYItCy/KxojCiJ538DOd
BTpq0nijCRlgWM7FeXKQiDbG7BH2iATcKxv3qwE9uWpvnS6f7DpWG9mE6aF13a2b16/0qBhcZYtb
IJ+3KOO+yeQmxjh6KRqDNnosNzFDfa4MVjbyTb6ZkGBOANpzADyW2lJlVwcZIipJy/K5RCNXBXqL
vriFpG7XTwOyUeFZ/Q+3c0FXMO99qaLqmFDZYth9sifVEac2+/VkFMckNgK0Agi7proKccAYmKL4
HO3IqQ6hSw/WnH56VvZQhMmuTAfxy6yjgwvkEl53aW9jYAlrT1nyqlzDOLAUqp1AYfGM54t9Lp6m
nzLcG7NW7XHYyo0TzuoURhLHjDJujUSqTSbPYXRs+8FU5W4iM+XcR9Z8U7aKdqkZ0QKm3XZ2bf2x
Qy6NfLktzvBUma4mNFP7RoerlinjozXneBunpnN0ljHF/ZCzJzym70PUVeciTapz3sS271Z0V397
SiN/13aC4C9qlUnMw83toi/RhMcrxzzNgmo+AWyVG8vr0VPVceVnWr3YRDxtnUbdOtCkw3o3poSy
dNhMA7s7dE77xXHm9CGUy3te0bkRqSEe6lR7lcr0fPoAhd9FvwwHEKFlT2+Mg3r2qDN6SIFaWjIO
VvA/+HhQObZVisg1m49tJINLjx7AyoZjHE3pzX0e7BQJEcEFa7dUCCS8MVs3heG3A3JMzBuUxKag
l1RhmilZjPdkV7q+G2j/LVFB/h10i2GQLCIXEiWpGpgH/2Z5V1GQxZDDkj35q5h45tY8951+jM3O
e+Tt2ip6U8dUWEUHRqnxbTG13MWZ/M+Q2igNQsTs2RRnKFqStx6uGff5zDzGaaztka/kJOPYpKwM
lfW7FcrKInNdNk4GDrzd26ANjhMlPIqBzH4hO6XF+wFc1ErR4ZeGSWi6oc8+/aRob1bBR1ZYw7n1
6uRgKutaBTOJbn8c3Lxo4Qaql9ComWsJ6qQeBZw+OTYgftVWfqUbT8rxgv+CQxB/R5LxNrqWwbxL
OK7FW/k3WtEQYYiYzS7cd4PzSU6i8YGpGu6BReAlphubDkcff5m/VFOL5gf+9oY2vvWE2pH84ywr
D0pk1hPz1/bqiHmLZgEDi8ixv9DsfubCxYyjnBd9ApyXAh9EXxLexjSxN7z3rV/a9o/MaNoj4uDo
0cSGiOQi+komMJqicc7fjHgsNqIUNE4FMC7kn8HFMdTBHaf6hCT01pn49ERbHzrmztRnrfHmCubn
f7HV/u5Y/WeH6r/6U2FrUgKC+7b/FVRTWCooI3QBe2USOF7kvW8H7a4aSl5uYk6UkhIYfVN3p15H
yhr124RzYDdYCj6AmC5B4ekPUHt9Z8pIqVwMbAk4s70MpefnzBvXn7KCzub69ThPr/kYX0Y9ByyG
4XqjBfkHzu7+WRvECQ3Pf35t/L//9sXZCzwUufC/pE4WEy7Wop+Rvdsk+yIvpX0KctCKv0JqwwIZ
ljWXEh8E0yuI3nULlVmLte9uTYx4X1IEN1m1F4nMSLpm2Mr8tF9hmdJfG08OG6fJaXVzWq3auUS8
wsT2GlpO9pdHqYwuAO26y6QSounNtPvRs0Ta+lS8k9vQbN0d4p/xiCvXuMxlW2zCUHc+gio/5IJp
XDHqb3qXfMRmH79S3agdqdDuXjjKfMoQgq/QIiHEHCYbibr2TtfHfsYqQfhdEgu/Yc+xLkuYkDVz
k/2U2Qfb2nDlGCczujUuoVl1aLjP3PSOSMvVeqiz6KHy7OjCZpYFIcBL2SRjcGrr4r1v7f5nz7Ar
EN3XUk1L9gNSUFM+dT06htSB7GbITjxX9PJ3VT4WR5cN9UYzMJLmNXI+R/X2FyieV6OZ5U+W1j3d
z+Bk2yOG2jgIVp1yw5ckECThGNK+YLPDcaHle0yXMfcJepDRlvt2s501LCrDtp2r9gPbG8Lx9sC1
i3938LoHE7hCIXpuR0NTfSGi2Vt5iBTQYoljEsl831nNtINzou37xAQhWnaWn1FmREFpfPzns9D6
15VIOg50BcjRug5lZ3GI/4VhwoAn1iw8uXuPhuleR7ps0do8O/171pu32AnI9g4b26eZSOalkQLF
ilOCgUXMjt8dOr9ZZo6xbn7PJX1ewexu5+jMyXWSVPt8mjazh73DbHEKqEVVP3fuyoEZtM4nepBt
4/pWCe+nC6IPhG2INuiOrkU+n/WO78zcAVIYs8r/8rKX+xRToz9Sp5EWSh3XGyg8B/rW3ykjmqy1
WZlOtJ+d8gqHxbyaU0z4RabFl1CqU16Y+b4Ii5fS9JDJA7R/YUdz1QbFBrNp1a2F4ap6h/yuSYZn
LcjspVlpIZPBs1z1qL/DvEc5uAgh5/GbgftvZUGk6cMkeeUiqjYeM7G0aS+2FR3NUu5pR6fbDCLY
qnFqucnMnDR0uWuZf21mxln/5S3gBf+b98AWRAzg96D7+Hd8stPrFY5gGBa9WcGIzUL3rBqLeZn5
xXa67nEO7ehYh/EPR6DdEHH1PsRwO2GDbhfOph/mXvWRpdeuN56zKUXFnJvWS+6EhJsXhPhwEznJ
uunfvfgjQKZw64f+O8nJ+t6sJ3xumtDfrMSBhWNzpbUJfpWpvHZWgHyfMXZUZm8Fg7frHDfvWtiB
rQrS5NhqjXr2nGMQFNWLoiO0qfOx2itV3rJKH64NI+SHMZy+unrbIzPNt201oQ6X9ls7JfLakR5z
Zb38kolY39imwWkKeuIJ/ZD1AGvgYtZKsjXMsYcM2lnhKlrPoZB+TALqtWVUs+kmExg/2hLW7EOb
seXvdYKKJKSmp0oaT66qypOqmyfL6tyHEUHUU85msPJmFMfoJXfMWk9aCY7T6KDVukrippjdnQJ/
2kHjPc6DHrPkuY/SIMdes4lPirpQ+IOGIBWbYliRJl85lftgylZDtIT8ZURatqX/8elMnu7jpk5X
WMCK9aCy4JblxpWOQ7ZL+qzxKxclcVuEjR+zffd1I683o+sgvjO0dBubaXHTY7VHcop8L2ZfHsw0
u6URguGMhuSEprtd2RpNcxm5gW/Uhrkjh4Cl4I3iivovo6OnRRif2+/SqOh8zRNSrrn/0B2r3c0R
IhSckdR+kISQIEFS6BP2Dc0c/aoz84Zu82wg2boOOc1RgcPURZizIlaluTWZ8nzbkZY/TjRc4smA
o9QXaAEd1BZTrL/gMy8fs2iM14PNT0aBTa0+u28oxVaWw74Phan9kKuJAU8VaK//eWWBZfuvl5Vj
wrgyXGGIJdb+n1fUyNBoDPWOtmOaCuqS2RGw+CBYo+g2V9MsPns20U9FlQQbAroyv3JEcRwi42tf
OCH0BBp3WgJXooR/dWs1Mzooj9saFJoX6bnxvgFZsO2dwdhblv3eFfp6rKb8LEvZXrtJQ7pX94QZ
RVl38Qhh86RbssG7jVEakeM+xY8UpHgrSIQnpAHVb8BwHvpMsnP7rlvlXc/PhbRTRqfIuAtZ6dku
ET/0EorrgFX6LEXO2Lw0DCbD5TfG5nSqXcIIo6hC3c/5GEvDuZhZV68tO2630QAwaDKwbudT954P
pnMb0ti3cJstPj1AU8dcU+0PZ2oPsYf61tBupvmd9kW/10qm5WWynSkiLg4VLneSYdgDD0F/QsTr
wILsDz3/S2jakrlUMO8tO7x1RYLkhi0Yo7npAPdCbu4+eOmQDEtbLwuqeZ/TsVll9uC9YaM9pyRO
PmjisZjRXFF4W8dIetgBiTLfY5+PcCZ4FhlZUb6aCfe8pgWlOcKkB3SYa0OrKDYwejUEziHzKJ0T
2Tw60ZPuImpblBCIq9G7yJcE5w2dLzff9AFazCQt5z2pufUlRg8yg63wRYgZD5VkEib5Dy9FGOAl
5soA/HYyHbyK9zP2/yydR0j7P9J5rs1PbvP/ROX57Ud+p/KQE/APCHSeDhTfxiaxMJ1+p/IYpvgH
mDPJ7Qswpk4R9weVR9j/4ASy5RJyYbK8LOTH36k8wvgHLXh2JxTyggtf9/43VB7jtxijvxQnuhQk
mjjSZNsDEVy/bxz+UpOlrZrTQXnxrQi4iyHNKhaNs52xnHAZUCjTpCgVBhnyeWePJqFo0ld3BPKu
RwucXBRrz8gL/BX/7+AuMz0mvA+jLY1NRns/XpSF90NjYfOtS+4NjmQkKZfR44j8d2uM2pndsUnr
kEPpqIR2ZWIiHG18r2/qg20gcekiVhOC/WzwQbPLRRJhX017EDZI2ffK6k+BJX4kmRbcaqT/287y
3hYMyGpJzbAD52Z7myYcppuq6/gxdfMDU++LMbrc3FqWNZU2h6K3vscUI9xdtFMoBlza6EK3Neg7
bklgto/NohG+P7p3W21zfKuGRbVc2lerL6qdzOQl7fX0pEW07vu2/QzG4IceWQxbMneiy03IR5zb
A2GpI5OtHvV/E6htYQzyVC0Hrx8txqzfhjxsTnUQ6psG3vA65NVoCVIDBrPWcmiRW//29P4IJebL
mHYpHxmfQRHa2r5zxhXTuBC+EdKymT7mqmCIXwxG/ttroGSzsbCKVYcfdF7fX5zO/4YEpsr8fuhi
n9yvF0SumHR15kKTuRC2XXNlNil8fxVJtNTmNRbNhl3FNjUaTAbaZK50xJ+bvI2wZvU6twmACqgP
NMgBi14i7uxDGLjtrmCqgPCtKyuQJ7ZJaBRxQMFsmRsnheOch1jq89DZIfw2DoQB/+Wt/9sn8een
U8ap8Cneflmi2OlQ/vfGEqNguGOFghFN7v2Atbzx3VIC/CjxSqsBRT1qvp2qZXO0l4vh/ujPw7hI
0c2Mka2Y5Nbivz/eD/cX9LenKMnqYzMHjDFNw1tF0IjndboIl397iPrnNuCfwjRtfoilwpth4R7v
j/58aixfm51G7N08W98/+HKR+Nwf/Xm4nwz3p/M01htDtj1qN67I+8XozIXHYHQZuN+/eD87mHF8
sXJwQu0yMri/dX8e/vwa1jX9QCk8THNxDJcLOZsnNmp/agDu/5LNQ7BxK6Z2d5lBumgN7oex7fhr
l+s8j0lwZY6GZl06UeybvaiOjZXki4cSD8pfnmfp1p66R9G2A8CXOMiPkVDjTNH3LUQBeez6UiAI
d0fU0N1M1IJBDb8c7k/vB9NLWnaTlbbKwdYaIB7pS1d9ke7DqkOgPzKOgrQ5Iyme0u64KJ4zthJT
sSvG7oS68R3oO7pA5jhOzKzWtayXCQDJduhMN4W8xB8FNDmOM9RDXGz3LxjLW34/WH88uj/1WnTf
zFd34PyL47T8gBm0jCeZG3KDQEpYGIe0C8uTnTPx1XQt9DWrnHndHHRNm45ePcTbWYxf4hyEBjTa
6CjmV97Z1ACfiH4Y0lO/aOkVTcuaVTuSIES68NQ44sVNFkvR8jfXy6cd5agBR9tEvLQsaPd/6OMk
r7+QMFsfpqG2jYsxJC/T1M1c0frC9ALAUaNCRofqq769JPP4vSPWc21pcAD0/iEOgfktdzpm68Fn
jP7+MNeVgQgGsH3QPGeuHhM/rN50UVOEDBYCY+9bXhmSKWv+SD/Xa7IjBucHMITZFlilxdiz2wPH
njdqSEjBmLJzhXtq547jx4ic3RjTjxD33AGZH7Ks3MUSW81sZ5dTYRyvFjFLa0PpH8FkEIrGbhNT
lLpgpwq3ZeKmR7MgDRi1LJ1dXt2qY7PjN9DWNoXZM2EuHrJqRldQ9vGDQDM7O5xNYX5WqN50fFGn
WGqbkRnrgay0M3S1Z7hgxnqQQbZiILsMEpXpT4r7m8RmVMsBedegjpVbAkcZo/bkpdMb6Cp0lgnS
IjcqPlM6CTg/1A9SkMRxrgzHt9wM6wxYqXXdPwauFvk0Cl6BY6W7KpmuWuJ2hxCW7ZZOqrGq0GOs
bS26WlZinZxW5ocidRE6WKsQUdGaWb/tywB6iqwSPGgCcwKWeK3xkAQWdb+WY1vvWpXma6sFgMJs
0tyEw7UM8atLUXdri5hl+OnoK8Y5oVgHfagshaAFsDZreIm/V1jW1rJA8rh5+nMyZtT23gSkh4SE
xh5e0OKZ/mwxwC8tB+FyZ211ppfA1vqNZ5hqbyZBta0rfunUZreOecSKD35kjplql3GK+OHwM6KN
d3EzLdug3VNwG/LXsepGP3USY2uU4mvJQGeLH4PY7bleRRjRbhPIM3bK+nZu8B9qjXbBQUYnf8A5
r/KeDbpEoTokTbuVQk10VjxA8Mo4k7pG4hp2eO4iev09s2ExzAZ/V2ypDGvSgIvQtd4Hdx2pU+mB
1J4L81BG/UbX4880jPDts2NYRQ4b/R4KxYQSo+d+vu9GLiAoNgufoNro8+BserSVB61AV2Nlnm+m
tkbA+vTpCFJvetPQMFGsWzF/GoV1c/Lgsaicc5rxniL5/Np57YfLsCwYvfNQskw5XLe4RJoj+RMX
cjXdvZk5e4pLDFIpVyemWYeYZPWANUK+zk6gESWBU1SG2sEuqtcU2pCS2hHgDBpAAact05OtSZ9o
MyDAZEwUvZW29yMzE24nOuBGV5faBRuKystkB0OPa9LIGXIOegY/G2mVmtQNjpbm98iDqQyGH+Hi
j0mzIAHzSvpMd2Bu8T60urmpNPEx2uxbQSPj0Hjt4gx9rSZ+pY0jH4vmpZmWVm0IuzDs0kPDJobZ
RGEeiSPiz02CfQvFZhXINKcdsW8Iyb2ZqffMH3qL41CtWxKIFngadoXwgF7/ZzJZX+YqNCHb6Q8W
Ecpo7JmghWTuxRG2V4PasodAveqQqSL+1UFYBQMGniw+6Vb9q2I4jkZSj7ZlZjMBNjS4u0g95tys
/aZxvuP5uSaaV2MnqM9xgLKs7CN7PabGQ6fGizW1BJcU6SPwmqdGz9in9t2LUBsL2QWW1uYUoTtp
lhFzKMvxMKTYeVOjnTlVYoluiiE0S3+4Cpb+fU3rbdWP7fuQzkhor3HJdBbHKOIhMRl7u80I5FEa
Ahbrm5RfrYmIgyZAnSgjJq46Vz1SRWKXEOsMDqWMLsIO/sD27lxVabZ1Zg2uFZtvVXyJwphKfBbx
Jossvst7j1wESCpu2T+AxKmiQe1VhY54TJ2NR5ywn2r1ZzF73YE3Ak5Mcq1wBHuV1tzmZRKrrSMn
gZ5nx2sbHPo21WIHwXM9roZynDZWFnrHfoxRBVRIA7hjnyYDn0ocKNxeZbiuFP39WpHVEGsbszB5
YyeY77aB/1+PUeQwYZwygCwpER7kI1OgDbhiVnKpT+7P74/ClH+5Px1abPSTRkm2lDX3A7Up6r4/
nnJLLBA6FG+jqCi/8yLxOciVvqhR7j6r+2FYaqO/PS3VCOxuPNITxjvJ3YQu7/RsWWiziJou0L62
8clRcOGqOq5XBBAXR4Z6YBZ7HA6trSA1ifB1LLJXqySlVfPayQdcTnFjMC1QWfQjXKxTd//UTCvk
eD8k40gF7FIG7Qs+JbJ9sJhindmYbYwqf3GwFeAVj9lyMGRPIyyKH+7mpmLqv6VA133LzA/xgBzm
/uUGDzfa6X4PBmZllfV0tMMZaORyiNGnbqSFkEUjquHouubnlEHQcAuhqAbjCmiwfsT80/zl0C1V
uRnmjHYt72wv25/7oVrq4Rzg5dqzPYn7wmZzdO+YCvSTkCd57uEU26a5cwWEW1ElsqNZ3R8ix0XJ
sFTl96cGEtVjsBVLZT+kXawvqUH1kbWL2B2dwlANu2ws5wuzUkSQwniWVvkGkLEnPxdVcT/q4Tns
6/MscvEiwmCdWO5Ny0tO7tLQrokTfyqYVbt6oGszYQfcIpzBddgl4wXEw3gJou7nnNnZNpPOhNAt
132jYX80R8pDatkjDo8C/WtcUD4Z9g98F5UvoBKtczLQ1nI5RcgprHfTkNu4JKZ9gKQR3ar9TdFZ
e6jhrGRRHF4KDyJKn1vmKkUyQ902tNu2Mb+NbLmcoS2fGGXm1bNWl+tca96NLglfbFfDgVKhJ2E3
rq0ErpHXHgHs0TYh+Yv+10R/+twZ9B4Z5eFLW/aLcIeFL2TPJe0gBIwW5exgS+pP+Gm7JpEnzjyX
dZUl046NgquynG3Co2S4EVo0nk1vehyz9lzZ5YUPwttDcUTfYvy02ga/Y31ICrztQwQKkyAM9PHc
4lf1bOfbvHUIVoKaTTRTPF0TGspbMBDrPsXG1JbjiK7c0lfmiEIEeTPNRjmhJ9I6JO8m2HQHE4cO
T1cL8+YwQp8JCtFcaGviWSlRe1cxKniav8m5tbGx60PzU040Dbww2AGlqefuDPx+3o+TuLWxW56Q
WcDR1NjJ3K2akgh0AYiKcQznMvX9umr1+cSqcGiJmX+ZHFqjMoPpAW/kszZn8vHMlHzMIdhqfSR8
FGoxU3as+Vg9b4PnfAErfovUaBymeVxpg5TgCyK8Een4rfHCr8TSWLeORKxLIao12AjtzOgq2HlK
fMYdPJxS6GI1scd6tPTFvifHTU7Vgm6mvvRGkZ0K2VPPEbOsd6WPeAE1rDUAqkxZqXA/wnnEB3fN
ST924iuzjgc5KXHBDnrSAQbuxZj/6Ogl+xMRcmxJk+RiuvggCpWNj2kdYhTlJj1wYNc8PTijedSp
KPwe6jTJPCiCmuzL5CZsT0o+10zC9okU6T9qAFMctWi3UJhbK0Rc6CGTqt8xEvVWec1fQwd6hTqv
3bXzZK31FDPo1KByTdmrmjQd9qpO3kubjeycdg+IuXElPopQf6rp0uz5tYWPpqTmLo9eQWucXVFi
2+dz8410TK9m3BJzBp/QDUYLZrEgaKR9TPVxeGgKZwC/xyO2KCAbtIRpkE3kAEGSJFVRprLvQbq/
hLmx6ztrETjnKXuCcUpgWICjldmpvtFKRATcjBhmwBUWZazO6P8JC0OFvU0mFKFDj+0I/7e5BN7l
TMDT/+HuvHbkRtJt/SrnBThgBP3Gwb7IZHpTlWXkbghVSaL3DLqnPx+ze85ImkE39u3GADVVpW51
GibjN2t9K1XRkwjH1cc6tXZeV75nbkYC19LjaGHyoLyHsRv0iy7612gM9Ce9+EyOW/KIfWdb97l+
7e0SQVjhEgjYvKF3adfIsbotYgcnWksYmkNLQKHsmRWPg8ge2izMH9wqSq9Z+zboYbYGLdQc8LeE
L9UcHrWshkbT8FdkSfltEGcIDDaAAaQfedP12yxsyisOSNZHEyb7RW9Rdt1XJxPGGWotST6qMf1E
IJbNmaxvmHWovVVq31Tl4BcwoYLphf0Bqli/t+AWKygSVxFZi45FvNxvtDCqn0IyUA5aaA1XkeS0
91O6Gx1WgdhnUX7m09HUMy4EFQEEdsWjGQ/hRVlyS65m/hgZ+pXT6HMbCAKh3fHmAAO6xCVXYIc5
RMF0XlmYeTeTyRSiIUZmNWVjtXUc75UbTXYQkzzQAr9XVpNdpnDBQuEJ2wYZmJHD7BX1JmHj5peD
PEr05diA2opqxSV/k3skV8ynFJsRJWZ3iVsp2Cp7YpekveEzNQZClWtiq9lp7nssRPxKNg/jPKin
ZZo67he57XtnEyiDq5DPVLuP7cXgUcbLNVzuwuLNHNicqrrfA3IlEEi8UWIMe4iCgA0t+BQJ4T7A
BmKCG7ENF2mNwDMed2Qs773M+Q6BR76aVPeqpouMNM2+COsYVXm9AJ++Yk6z1gEWf9RpEwv4to45
VmTwml5yzzoksZ1d+7S0bpTX/Xpo0oSFKNJzTSf21JXej3Zm0VHYhPsgRo/XiN4csooC8iJKCmwl
ihdCGNl/TdrajYaUjla62y63Tdx6eGRbSQE721Tz9lIO1EMD0qKR13spprPAWxUW6ylVth+6zLX9
qCnFEUD+K1vBo4mzzLdQPDFqCCGcqzD1OcrOfRiHoAlHdOVwAQKK9a5jbm0Fbunbs3XBgrD4zjU/
xd62C1X2PjaT5+fwBpxOfshs2Z0MzTx5iYLKnEn8QBitHCcDDGklwQuaXYgEw1dzmKPTkBH2Xk04
SfU0zh/6ufJFCLvWy/GHoqSj5owakAXpDNL7VOhlcxHttepRFw920G8tt5+eEejs0jYZ9oyiSGhd
PJBwruLFZxVdM4vaG71XuoXf/a0G8QEXFsRhlf9odJZFhJwOX62meoJVlm+sOu2BaQTdyh2DBYpl
MNbUQNOZSXTxHIeBA+Io6GHBRneQC8+UP+s49uha5TOd1I9+1sez00J9oWOEKlwiSe4kYxNpwEYt
NvqkxX4IVpIzg5RDo2PQoSSb2YoV/AkzBXnHxN+RZ1C8Nro+PigDn6D5tUsS9dFUCSfbDAa3c6FA
pFmE/8vrrhoC471HKOmpaKctob/9DZLuhPq/cLnDmIuLudF8s2oYf7biCcs15WXuncM++jihMDoO
tYW7B+0wCaplfcqJYW9JCYmXc0a/9CrlPByzchPJCGqRyjQUnDpuenx8+1wM+wrP97ZYLlijkT4C
rE1hV+PF9FptlxbVJ712m3M5JNGJ9MbVCKYWtXou0W1Xgrit4CuS5ep14oMIXYWb7LJERCe7myst
hHhNPGhrcY0V7D9Ewlpxbt1yZ2HTjT3y3lhsmn5Ga7vJ9dBCFkOQOwg8PPwtLIR06I394BX9KWrS
fDnmNT/oDBJFl/8KZkig2GLmIC0p5l0DC1BOlEPTWeLFILXDt8d2WLssa2gfagVE+am0C2/DBtPE
mNPKfYTGW6R1eXXD65g11qlJQcqg0l8EatlNaPGwxZWq+Y5H1sEQLrJ5hXyHbRuIoUlThxiTEErq
7MJgYjeYuBT6WrYng7wd+C1YhHscnqyCHHHo7PJdWhRFonexlGHwAFbOSCKrRbinKtoaQ8grMrcx
fBowOqbsEUWXLv1aSVoDM8jedwYcIRDui939hRYAOKAYTFetxpZuBPrJqaiDac96TqK5wAqaAG8k
iOkcxE5zEzrqcjgLbJQtRl1fAJjU4F3KFz1LZmSCuH6S0AMBJbtLmeM7yGbBXTZkdEHaNd4FBSqC
WpkBaZt+MlER7qx8Ns5BnuMan/K3DkjNSp88Z+/1esY8smBzYhTn2Ka4CBiv+lhkE6g25faPHfLI
xvKQOpV+sHSWTmXywJmMo6kLsoudmxsyC8trp3dbg2e2q8aYxtAKnwJmmxeSmLkrf4qBNJ7dFGCe
HRj1BnY+1E3ye5jsaU9Wkjin+xe36RP+OiKQUErlD0iYyY8bcm7nISVknbvNLh4c5yJju7jwtF0V
aw9mYn+2LOUdguWnzkk+4+ZpTjT1PQN87gUDooTc0YorPpnymhjyCURXc0riDuUUPeuG0JFNJafh
qVi+jF67yQr15PV0qsWYNA+1+aFyPHUCi1T7NA8SFwGkqLkuwTtlSX2aYwHu2gM1VmTiEdfs+KzP
cF3TaU78eMFKCFPIFfwJ3MRt5cA1S9x1rMPHsFhY9gudNXapXT3uXeSyBgnW0pnUKD6/ZTm+4bGN
95I39YpDeq3lE7YEzDNQfJA8kHv1PoyWeUu4DCHy6c+Az1dRBkgoLIm7qDiESQ8413a6NvuZ4jw7
mIs0w8M5s20qR18VrXpgQFifhjCemG+bKVoBykaLwW02eeoCOBafE4cBrekqg0FapFZzqHJuwnmm
dTA96FiYOCFj5yIy+mYxHp2h39dIsDoSBwdJKIjxMljyVDW1u9OSMEboj9VT1h3Lk9pLH9KpfwDm
0h8zxoE4qYaViVDvkOcFc5p+WoGZilYJ+9VWTCZ5epheJm6e6zFnxYP8N94IvBMbyy7JisF8h8HQ
/hEnzXcQYKD4Cvctmpzj0Pb5tezwTg2kieDnrtXGauZrY5QRYgdjWEcMp1cV++HdNI7dzsw46hPa
pi3in2XgVhNxoRFNVDvCj2SoPuRWc1YakScGqp7VPDnVbsqhnejkPJysrHvS0V+t+7LjsY6U6ZWr
XqrAc88McFF6c5ZkAZrlOBYIiZRzAHdStnV1sCfLONBzc3HgedYmS+1yi9mumEnwVjLX6B7dWzcy
nhosXH4gCU1/aq2F5sdEqRbtdyMcy1NRO5tQt8r9Ap8xdA6ZVrUfC7v8rE8lXoJp+KpQdY3umGzu
z0O5yPyM2cHBUHABxyC0B6FeIxfzFj4WjbXbwxx8sEcz3PakYXALtBkQe2xuHRZPx7IzX6r0hMB4
/GRanDtDQ5KLZqk/dnz3bd9ve79//S4M1EtUF8WWaS7D3nyZJVXLNla15UZhejsSIQMFvQe6tUzK
NE9l3AkSbAeEGSwBkkuuxKJBuP8MEGPN0io8MDzUjxNM4pWBktgXQ0T5bprjMelIvoiBWiE6Cm+h
Ig0ZwFLs3/f23bLGp4Ya9qKJfF3FSBOIec8NF0sMdnWveUhIZdqFrI6PwzIpgz/iQBKrPHiMYjiG
YFT82gjE6m41vn+JMlKwOqSnGqOaYzuZKGxGLm4g9CXJKw2dsiVvfFgWpnH9wZoHSc8SEwJALwOX
OBPhmqV/7usAILmniqo6ATpbOThqDhkmNIbQC657obc5mt4cvZmTV87evGIO+ioSDXJpkrcr/DrZ
KqhbFu0wmta0IAF2BZ7J/Yu3/KvZMuT71+80QyZbgHKvv+2hA4MqKaUbscZgON6f+f27sirGn368
/4FTTYnfGGySaA+pghfn9v079/9/d//xbtAupXyZu/oakRi5zqsxW3FjzzbTgmQali9eUdDiG5rl
94vf7f6FRNPyMINfcmEGgwym3yM+j28rOBB/fLn/OEuK0SSBrAl79M8go3DWqQN4MZbHNi8zTeb5
iwwjvYsUUu7OTNVZGrOtoOBNjIa+z412baV/EpOB0HqZnBKb0h7T+7yUGqQ9eo71QXnIsRs2y0e4
Yd3x/l26fBcVRI60XfJw/xWLxPEQOR+65ekQsfDnl67qyXsjN2/VLxPhu1ImtAHhlBNwT63yoH7W
aNQYmqFf7FcZotDjv770RnlWUjSL7QrViNUv8WvLRJjloAC0BJ1M623GiEwyoUg8mm4qtv+7dV2U
ZeTZ/0Xq2vfh/xy/N+336Rdt1x//2j8T14x/eHhFoK6yzESr5aB5/lPbRRibZfH7xbuELog/+DNv
DfmWYUPdcaXlSURcix7sn3lr7j/gQzu6zp/oJjJx+3+k7EIF+rs2VLc4/F2BdZM/ZCn5qzaUfV+B
pNVq9u04rpto0i5zR0QIwwaYLA0k+nZJoi8ao9sQO/iiNYSYaXGeH1vOdZUGHGBe96TCWveTLsHi
2w7Vmj6cwFti3FhRt0uEDnrJdsSe7yr7C5+0gKm4fm3K0dqKaTaOcCkOyAdAZ3p2tTM+JUPenFBD
kPKZg7LEeE18cNeDW1ReDpaEM9CLKUfqr4FI3hr25LfWlOnGbJ1rkc/DuWzSD7JkKk1WS33K2j7w
W8JR2D1DmIowVu2IJHh0C2JF3D57cav5Mll9u2tGqFUhMG1N1z94FrOJKPXodcfpR1w0SOXXilZ+
JasRZb5mHjumEjT3OIDCkQabCLAXVZjv2pB8qQ2v3JW6C/cjSVnDMK7tGGJht8fINaVHJy1gacs4
WV+avFyV0kguSUP/2uoEXLptOa9YNeXsWNmvNmbxAqXc2dYm60k41VCaCKHyuInvkKq9TqrBHDDs
3GAodnLgb67sbIBOzdJ9YtJAq6yDEQ4/hSgVVm3jvTS2BBvrvJR1MkH2jc95xO4NTTMo9XhnswTK
mZIhrRAejl6WtEkfvKCiRQo8kJFQKGuNsYmfGh3a2iTWvefxa15EqAJmDGCk6P26lV9wUSYrHYC0
miBJDCgBVd3Bg+06WC4ZTXwyrJCfQfer+MuzID1lhv2581SxAwFeDl35VOoxr1ves81mlgV4GAdI
jgkfzE6LmtbRNkmg2UxzBWHRCb/LR7JOOwsrbDftdcnL0XjLecz4aQ1Sz5+bD7o28qZESDJ4nIZR
uv7omftZEXEVYRm35mzjJo6xVHPNc7f073FwEbNjL23MeSDxZ2tOcvAJ/1sGCj0kEk4xSSehIVPe
TT0vb5+/Smd8YuZgM3jFZx6nx8mlMDV60W3mgY9GxUXHku3ctzH642B/pw6j9i+j+YMcudQaM9tx
DY9bmclgHax0AheOXZ50mxDtPnTodTJ6LroJTL1zvZ4KuCymI2Jflji2HAUIfjC0h4nsgmJ+KIHJ
nrI6Htc0MFeDTndtwQsbRlCuKZ7EFesFrvl+eLPtT0Q9989K+2gJuhje1BkbucabCrwtaRJsBKwC
NukcfVJtoh0BRzJqnEKbFIoy2eSy3EWJLD/UTrrFjWfvxngo9nAFWdDWhXUoRfMccikwCIeGo3fu
VgRJc5OBzoRX9Ds7725lo+QukFCzRrNNVrQS8yXLUlByNlrHhiI8aDSKmBEiL8GFJel7Oxxd9M9c
PPnG7IGcaMh89k1enQnlw44XwQU1RkIbseRuOmX7Vck0fc58otO/iM66NQY3krjJnoESQuVtBEND
QPnA7jCht88uI0OHhQBLa6qQQE3s5nhLfb1V35mBe36CgGk1sLShJRks9tC2twscHBsjgpYwA8kz
Qn0KMnSxXuxxW2wR1Ii+2FVmdRudoVyNBWDDPs/e4mXbjynpWxmmpAKH9Uva0uEHtBTrWeftTRpY
SbwLynda8mtAQGlA7Nc9TJG9+SN0yxgqCu+z6837aRSLRFCsrNjLzhMrp3VFvbh1nf45o6CkhKqw
qaLJ8bMSb4KNk2pGLXdLSSYetO+pnr6ylXWRb/YHI2dTF7WtvimcXViX390SJmhQWCepaxumrW/a
uCSwRxmIo4rNFOi5lSzTt6bVmAcgt+nxEDHk67mgmU9CGvdQQKYPZUcqoBkxX+zHvEQm5G5TRncZ
KoaNvfxDY8jEcSwKBF85C5w6I+wRAbFLJLRvDYm5SfaISIsvWFzJPgG6gnKvNil78xdXFeCejOns
GVwKBfjnQxF4Hfc4EzabUyuCL7wrXnnAVEOQ+GZZBVtV0PGWMXBz8pMRpsbhd6rnvVLLTRV9c9Rf
wgo5lKYhStJo5lsXNnpBj+4PdqxW7WjuOoZ9G2KjuW1ppIAUZXhNoQuvSLqztnbs/ogdTZ7tUvak
AdifKSTtM82b3GYM7lYkngFEiesdI5F20+SQc7BnCqZFyLQUBfw2l139iFsMSjjRImFT3VLHrB6c
XovPBdbCqM2XBeYCjZyd26hgmAz84dkN62MumvTWMJNYClmEAlq9MxmS3/puulIU1ifLidNtEbvf
Rs04hpoMLlMXLcRJ+WOWicVciSdRSPZ0Mq7bS00i/XFOuTV1fDwLCYzeitGPghY4sUz9DJObHfts
LZfBPo/wEY0JIX5ILqE2cKNWbrFFlHklBLIDwcs/N9Xc65yjpkV87kv7Gtn0egamrVUQvXHa9wt/
QduMef88Nl97fZGxpDMJgazZV7Nep+ChIOQ6ZfzkzV16DNUF1n2zozTjCcfRa1vDhcvZIqxDHVPt
/cPISmfVV530F4IlrdnoW+TgVKk5781+TFfJCO58FJ8zGXo7O/OuTjBOTJc/yFZjeg55aDVhnigb
bjU6fy1XMbrweLyqQp/3rJffXdNk8MJQFtOlG6wKFmRsxxnK8XquAETqe6OPnzrN9W1DYURzABxA
NgPwRWfrWV9n6b5wDBGd2iF3n9yBhlWN48Y1gXgQTNn7aY0GqwZjsnFb8YOD2VzGkImatC3o22ue
iD2eEpBfHat4kTefMYdxYXC3TYPq3Ip02ppM5ICdiDdyPz+WIMjOAWXhcpQZUdEdZTwSTUqBZA21
47N+JxYyy3xHl7vCsIOjQJi6GrqCtB8P7BoJpHHyGRB4vSkSRGKdil480I5oiaLt4E08MV5cYAag
PudSg/xXmR8rDRzhoDFqi13Lgu7/0MxdcymFtWV4d9SjiLSKIaM2AYzPjQH0K/lF7EOEZM3FXDia
dGBJvM6JTaRYhUDgrE02b6gakJjZNQ4athQHDsVmlZVx+dCQqgglaPKeJrd7d2fz2Sa5/lFYCQDC
xH3Ki+cSW9MKPUN7SkU8nAaShT1lnUvO5pyz8QmtwQLS77w9uixjF3ZbMCasImMnfqxM5txhOnNH
DRcKHHmAdjC8NK5B+FptfGMgPz+n5XkaW/1ZMZ5ow/7l/mWokldiNJLr4LT9Cz5sDAFT2O8DEOlo
+uSMoy3Qd1UDMYVhgW8RePPcmVVx0zQO+tKUxHJagnsg2qgKx9AhqAgYmUqdQ9sKXjgSyyspGeCD
+6jeRNaIYT+UziFd9qVuwpauIOLgYATSuiBc+GyPmNZFMWmbVg3iiVp55eW59aJbk/USpOlWL1hu
//ErjwyEYtALrAEVmjEmRGnIh6Ot2cCWUaH70GkJFELEDIdfMe+IuvEV51pKBipEXSvnKUSj+W5N
UcqGizdXdhrP4r2tPMuXoywYNkPSDSs7vnq5PDbWKoFvdU6RMc2s9+yRAKJBT33FFiPuUbAU+sF1
ynmj8b6tziSQuk9CEP1g2v1rlmX4nLE9rw3UyaM0b5jjHxwEBGsNqWiFg2xdhGwFWsue1vPQvRCQ
vfbqtmUsBs+2SRFFejjBFCjCWVUBspD4QxaSkGjKAcOChs2VIy7eDkMmVuh+Pg56szKjod5lkg4g
UOUnOw0yFN4cJVEv94Q2NvMUwdaCJEW4SMnOLq93yAG9g/CKV3RS4y7FuhiSpYxJYpfbvEKCcmFf
NFJdaThuRai2uXA49Bj++4rDbtWhQjbdfpNUKJCj2DW3icmUpeudFyzp2XaIG4BHHWohKwfMFHvT
sZbiDQdh7+cmiPucxEdMa+YJJMIKYBDozGKutsVag33m1QIWyDwnn2LW8mTRkiLIjbUGQ63DrgdF
P40K1P1ARI4+9t+SL6AU8xu1iAMlVt8RyXG2jBdsUO3JcZCadUuF0mvVuZEOrCOvfqjnYke4zRvF
ebcxmfLxVqsj8+O3Nq2MG7ebU1ODGAUxBJrT7RbEb9ic6aZGXMjUPdLY95rs1rm9gMHSHyTfgHW1
+QjYdfqMtHEnrengUpuwz0TLGxrud+xSL7pON5mDy/aZ1u5dzd1q+XAbYwKkR8lHd0T2GzF4Mz+F
lnkxQgTkvW2XPozQgwinGXspmnkCep6tSHzCXKj7yCdtVIAOPGJMy0EfXgCkUS722TN+jPPC8HNt
mpV4bJ/7Imj8duq+EZt8QQ/sQgYvmDM78pNb06CmlR1uZqyYqzaK0n3cO1+miijufpSKYC4CLy0z
fLQ1dnxehmPQ7VJ7Hdt0EfqyPpIUEjy7EGCrTNQ5ZrUVDpoDUAj1RWg81dQmHIM4SBdVNK79H1VY
bmU797s6ZgNRZyU6zm+OM1i7LivBH7ly3Ce2SRoUjxg8PEd3kKIeJRNYX61HJluNGdHelo6zGbwh
R8TBtj90HbRYSKtmCyRZOngncsP4I6ahkkPiZfEpB7qR+S7SsX2ArXmovOrkhdXZFnn3MJTmZ1ca
yMYieTXLkqCzMsRcnpFu1HaXANYlOldinUxTkp3lOfkDEQkP9UjT54nyK+XBe+qAiEAKyoh776Ds
2zszNBinfQnTGBl9zH5kMBmqZqnq1qGF/HU2YVsVFkBiPlyrseZ2EcuIEz/PF3ecTdWC6DZJBTfJ
FtacFrZoZ6qY+PU0J39PRHDHnM5BESAv7bwEGjZv4PG6kxmpi1G7rEoVZYOEPVFINWBezeuDF3N/
UARjHNSAEIDR0rB2wAct4db7UlLlpd3F1upLxHl04IoMuELFJYCK5TvCPiiBPAKDGZhireIzqhgW
gzD3KbC+F0n1NqPHPXADtteST6wfkY/D+R6jlsXGjfkWr3P97jZQWgISg/Z5DVgKhB9FAg8OcOiu
bG0mkEqtbRoZc0bxzLj1syyEdxw9zDbWYMgtQSsEliiqRuJDjVNhto+hVEA5muwz1GKyCNhBNGUJ
udWX7tOkWhv+oFOS6kzmfRWN2H8jkB5EwOJih97YkcZLUlRzHHvAqCbqh/aEKzZYU4UJFHQV2Xay
YTs+dASa0uBlrbebvSikTiGEomzFBQiiuF3badzRuH7g5PrRTzwFL/VuBJiS40TiXtLy4Q5CxYhq
YE41usW+LXHodugzkaWYz3lD/KVjUpLPeoQDZvyYRbq+U924E4TM+vjNKBjm76YkJzK24y8BBTib
ZG9HOfK178p2TTZq5d9IJvyCvBYhRRHmqP9pJqwW3Q+RJe89fbgCQ7sx7Iq81ejNFLlYSXfUfKVR
ouFYyjZGi02oozSk9duUrBK2vXqwHPXcNbiLsjHZC0ohPzHbboPc/3HGf0mo5EL4rpMPMb6PFe5h
uUJ+HhyRzKer0vkyO3rzOX0oTFI/gpJ1SWYTmDJr76BHil0bfhEGf4FHnb8roJuIAfWnB3PLKYBT
EBS4mnu6V1vaNAdhMm+BBdCWMM7CbYMkgB0nIbY8AzFTNBlwx4ZR0zZhlryh2fTWUmcUM5Wkctmd
t84Vy0Xma4zRquBlsmZzPcX5x3sXl9TK9TXjGnCY7eZwApXWIXHgdb63Em5LFH1GxRjVr12jA/4s
iQwf0FtH822QjG20Es9Ji99mGtCitJjCwgSyAdVEszNhlVZL3V8lM1dRHZxoz6xt0PHxJWLFWGZo
+syOJ2dUkztFtS/1LF6wRsOmrQfSSXK7P0AHe0u0nvZ+0I/seft1IUsCWfODkz1rwvqEnYF0BoeW
uKgzZmG4b5ZR5dQ3EJH1MNzPuf3sdSlSoqGXmHrICA7NGnsa6WYqyR+DCcV9FqHpQqzGiqMKHjIa
p0vPPmEXBuH7kKnoGLTZM6aS7ISR44Yc7Kz6SJ6bFkNER+O9YUqCEIqMJHbXC1XCiD8qkgLuioes
rU5tPLqnEqjaeirrYauEgpNRZesoR2iC7v0ZHQW5Xdp7S/7HOZzQrrvCOv2vXjxgsTb/0lD+8Wsb
xUXY/Woq//Nf+8lU7gls26jTPMOyTFYZP5nKHUAz0hXyp62D9w9dJ3XHEa5k+yBcMBH/9JOzqTAt
wUYOBgN8eh7df//f9/G/wu/ln8ys9reff2Zo3TEu/3KTmy6AFxYObH9todsSfNKvOwdUMrXSWmUj
e7UQBzYsLfGhQMDUiaVTrPtzA0i/KxmhecA07IEVtq6X23LAjtxWbk2j7e1JstPhlKY/flrh/AfC
lzR+2YjcH53nCY8diwcyQ1q/8YdCC26JQ39ys5lZ1XNpXjJvYS27mnWIOQQI13pCtWEvitzF4wzS
zkHpvoeaztIwd2NGPYxTA3R5EZq8MychbpjJgbbDzvlBBfEWSQM8bmoAowze/ubh/8oR+vPhG7qu
u67t2Lz/v764DeamASWiSS7HWH1u5jK51nNCfKlTVetqpgcMReQ9UoooY/g8ka722Al5ym0nOhuR
GVP3Zce6c4urQx6zC9Gkczvx6lUN5gSmEUUe5NuYvdGh79sn6aCkCkIBxj6HxF/pzjnXstvfPKfl
Jf/1gnGWHZnueq7HNfj7c5IoxQovyYwbF3qxa1pI4D3UH7T04UHhzmTxLaxzyvVBPAS4L1R22tES
0XRGEjUgramBEcCJc0i/RQstrqb7IuMYZjBH2pOdsSgOkQqOXtht/vqhLx+af3/ofHZMPlF8qozf
rqaiKgKFFkDeROUybdCSpwkRWo6AI8vxRiJ3iU7FEpoeTylSwGz8wqENQXNrWVq/T1i/bMoGpcAY
zuPWUBwBQ4oghIZwXfMUTloiLxqq0jVAUATWTRE9uBolRznopwiFoO84LYTSOPWOIEDo5ujAVjaU
UzoMimJDtOOmy4FD1jFin3TABoAVBmXCUGF6Mh6ssNTXmUkU+hzM0a0KAmyU1AIKM8GhnsJrHNkE
MS1f0sR3egA3lh0p+l/9gsk8PljES25JfCWxC9PAEJbTFw+1yIqB1ceec/SSEIG74VYx7lqdgo0t
TrI19a5/uH+Hae0xTUD56EveqSElsu86YHvgIcAB0TyAXgBG+WLPZrNu6IU3mjC71ZSgqmWAQl2u
Vd8Y93iHPG4/ESlG6NvomrdIVHsrR2D51++3/E+Xqs2W17JR6qJS+22f6g4u8gsnkjdNqnPvqAUY
1jQ7jlHi2zOTgYPEXGmSfTa1r1GMNjVdDMlliAcNNYK4RCSQKE9bi7SZzwBGbwgqw5SWnzDymc2V
hyyr8D7+zcP+lfy33DUc1P7cmB2XWzL//+tdA3SSk4xWI25U+mtu3NFTmMKpcBCHSzt3t3UhE954
hIeu4xYXM2KooqXPrfdVZ/19svX4h7vg2gbXNDBHLjlxdHJGXcz+FKl499cP9w5D++2GgEjXcB3Q
JtwWfr9Hs2tETU7u2S3Hu/gIVBKlZ/qFWJpzpEr2im5R+0nhwtMzz2Iu0rMIk9cYf/Phrx+I8ev6
/P66GQIxiunqPBrr/vH/CYxC9A+9q867BDfxuU6hrTbU9NCcytigC9EQh/Wf07IwqXPSSygpC6m6
5cP9pZxa5oITCxrSHU0fNPsaszHjhgOzuWpF2AlI3kQ78+Ys8Q6YXsbcOci4f+pTs7wWmOWGQHhk
fRFYxP5CP2s4d45akn26x7//9VOV/+ESMVA3U1IIxyKK5rc7mTS10qv1QL+1Y/xuYrU/DS5BnVSy
jp8l1tPUpj8YTTBrrImfCMbsS2IbFzEhKpGxMW+rpFM74AgIkB2wQV2OxJl+kj6r0FAX0mf99QO2
//0ghyPI7Pb+P8f6HWkqqkSHJNhL1hsEB0tymgErCOCl6r2ausXlh4e+zsAGKie1NgpI4ClvEvPQ
QhVRqfUoiNkg4nR8RwjvnhHypmwByi/QilHU67wpgELTQyQTBgYgq6TdGwfX/IiB3N3DcWnIKmNI
UfBf2KsWeBPcHT+vWjRAaJNXvXDys8qn/IwL3AB2eHLk+JTqcgl27z3Wz43Ys0zGld1vC/Ru19rt
D5wK7gNjl87XC/lYtKH1Q0uIqoorcdOUczQSFR7LRDwLLzTAh2rNSsjSPFrM6AgMGS+BjYIY3T9T
b56UbIz+D5XPL+Xez+WdudwrfvtwOpKPhA6ZFxj675KShGwRBf9Z3FAEZDMZZf3TFCFsY/tIOJBm
Iz73+mEdU1+cp2kmVmKY8K7R4vVajuJdN1m7tVANXLEzC6z3ilByyxxJStNDaON15LPanE5V+Api
Yh2w3txWJKAtixJU0B21YTGZz2Fhe1C5k4eUNMkX14U8UMjTbCh5cctKJ7soGC4S1jjD4T2shey5
rxGqe50J/0shP+QcRCPqVJvcSr2DZBn9N1eooNj+t1cKdY+LXY7Xy9J/OywI9ATwGZjiNlbFRxOw
IQKZ6FOacSG2tTB919aIdRuaeh3EeX6yJpauRBxgmBgR/AVZuzKq6VIYzuT/zWfn97IF+iL3NBoH
XVi6K35/ZHkXwgRNp/Y2VAaCQ9KAHj2L0aeXvga15p4bRztjrgfRCt6eUR6Y3qCerZVrV6hSl8u3
MrC7WhNT+E5qxqVxWQUhY9XPU+Ax1Cq1dRjY2Y6Zm7YF1Rdv03ZOfVZC06Yw9qEy9afB+DjYnIva
MCOaqWxznzrdV63IhgM5YYU2x7s8s+oNydkh40NUt/UMQ4ecHXJDdZQNy8VvEHqs9xXawbgiJxLA
Qhd70VbQqsM8TS2sAV61NWCd+INl+PfGNU2/JunEzFNtqoxbM7VHSa0uP6S5EFtSjNFlVlW+9cKh
WUceQ402ZN3MhmXekFEa+k4R/x3oWuJq/+1yoV3S+UAZC+Yag5a7HEY/HTazm3oOJL/wpqVDec21
GXufljlra7HFldrZsupvcTB2WO0n99Al8dEz/h9d57XkqrJt2y8iAm9e5b1UdpoXomoaIHGJT/j6
02Dtc2rHintfFEKlUqkkSDNG760X8WtLHtERgTCbbu/TV9hhZ7clXh5vmrCtVCwbDf3oebik1kML
F9GJ7IZu2WfW4MvzEP7gwxz0W0nNqGvx9+vEs7SV8ZyGYBZ6V4d08hAIuHUURhs+MB3lR/0rmTsQ
+HcVHmonfqYI4b7krXZKrahbmcJEpI3TqidXxZ/tidZsVMQlvrNn62I4mxhR4uobZhxBvQKLo8qe
PVLdNkQeXePeDQ6uTwSeD/pILrZgn7qFXkuK6Mo26YXjprTcVF3+uWd2T5gBTvRpLXoPGDANnJj6
bMl08Gbms0nTmu2aHr5NiTBl1cxWTjmbOqPUpHU8hE80g9zuUszmzxYXqDFgB0XjclKzQXSaraL1
bBrNZ/tojI80mw2lUYy1tJpNpt5sN+Vl8QctFtTZjMqJTmrQbFDVS6yqajatVphXZxNrt9hZZ2Or
i8O1rzSkC9LA9NpsG1SvhzocFKQXGWHb6cRtnHkxKgzcrYV/ltjdkb5PzP/p2DdldxeQ8ck9ozCG
t9pKYsr8sx23n425gPDJd5/NugrXbo57l7IbruyhueU9TlAXt+qm7gBCwAF4sgfOHr7ebC9z7zdq
4pBQkVk5OFQkb+n9TfSB9ehbejkWiR9+Ee8EcPQnXH20uB3jiJfzQfzV91rE0yMpB1yqebKpDU4I
QY6dJpvyUKXY2x0czfZsbVazybme7c41QrpyNkDztSVkw882fszRFoqbdUa0bTIbpwljpviXQnHJ
RvchuVQOSgbtVaJEh8sVFPEFbv0fgsB8agmNuGboEJnAyX6Lw6a5hbN7O6uJjM67+ugbfn7GYL6l
nFGh1We+DapgxCc15NdQNtcuwURBnR+LJ2wFnJQazBb+LTdpx7u/uPR8UJRJEhe70imJ8kDgiAUd
+VEfsguLpiP8v/Q2ZH/LjAtM4Y05GHp1C3jP9GOfyqhR19EKo03nkLmVmChJVxUrcAZkHOea5Z5b
t+/2Qx0Q95XWOOinqLnb2dSuYKTxsc4me+Dc0bZ0bLmJbdJOfV290+rkxND1gtKA5n9DPxSH/XSQ
DfZgUif0R9a2+gOP5PAQR6fIIXe1fEjkxRerbuYCQNwtIE3DCpBAA0hwdlASghEI4Wk63nRIWoV/
K+vpakLrRrukOevIn+Ta9Sy5Nevg14iaP+utnwpm0b4XNPM3qgXw4E3Ii5TCnGhN1KcDkAfezD4I
5hvcSBiCfIpC7O28M1E56b5X2e8xBytPYbs9olR5lOTTYk+wX8uiudYU30kMtrAEBnV/MOL6nUhf
88WNzHOsjdONLBuP2gOpMjR7NE7bT/Kafo80R7AFUuE22qC/gFoibYSR0oBgd5bOWyzZC6GCS9e5
beBYmbzHspaJRHKfBYe30KtvURzGIMXycB+l5GxSymB911ekejTC3cZNX8KtQW050weBBvysXCAa
lYpfbAh1qGObbW9N38H2VjtM6sHKwDK7qXqvfB3suxR0qtPKuDNOxZtOikMDlIeaSBOSEYm60SXE
oIU/iatN1Ye41/7ErWEduzp8WDi4V03Q2W+GYb5p8aS2ygcfPCZ4jv9B8P3XXXbvxMHvlQnAbIHU
9XNUONsi+c+h2ahy2ecCyhDBnVF52i2UOqySk04v8n/RdY4eu6swIbCBkFzy5mY4x3ITQ3g0vYbW
7AzR+2LqLfcgmukz9cNbACBqZoGgof4dznQQe+aEuHMEWeqAxEjmG1I/xlNI00tzzf5QgRqpmO5O
8UwfMTF3iZlHgrX245+HQZXErgkt6//Qf4v3pEtygEIz5WSxQiBI3ngzASX5EvcvCv8v2X8LPsXN
B/LTUREQGwpbxZwpKwO4lQjsCuqbGrbtnDVb5NlWzMi9bMSRZMVxsEEcijmw4GKZgAOtJGAXcya8
5DPrRRtOxcx++bIALD6Afx1Osy9m0ipn5QUNGb8LXwbQjDkTZ76S/KaZR/N1WM+0mh5sDTYFgtPn
G+ZieVoOl3vRgrxZjgUYnNrQmrXlFXf0VS8iI7ZWa5mSvQzU8MBgvzHxwNWxGWygZ0370i1fUTgh
rIq6ZtOn40NPRL3RfEh6VUmkj/FHl+51GAT6Lp2o2drryWr2XQTCFV1pBJBELtiuvm2rARreQMt6
EOUtC17btk52EWj4rWbCwySDYxoI7mKsJOCuT90N4XA7j4i5GbBMHjkEj2YsbQAkc1BblfNBUa84
DbX+Vwu0j4BEz0TzuDxjdrhpmx1rMYdaA0MmzXgTwRL1WOIgBR4JAS1JpqmY+zPbqA5J8VFoiDrm
wKJ2QtOFHaujX9RfTJUte/WMFB7txXUSZCxhSzmT+EmQYR5mRAtXqu0fijk0kY48OMZkBipiI8SD
BPooiGrkwvORmG1Jy/OWe8tjX8/953f/vz/+egUnpjjY9hq8t3/9TYic8Bu//oys9GQfjEgxl/e1
PB1DDM8xqz7bG4WHS2pGPn69uJxXReSA/UFeaE6AsXnfJcMTgMu+5RuZ2Ostr7D85Ov3ltdeDtNI
mqz5oVtEo7ZxagEcuVA7IbhCSkBUdKnZICHM+C1EuNcUKkfWadPGDMAcYjVNiL+ab+ihk2wjdAv0
TcuAPxo7c+zbdWH4MAlAya19BzqBgPZw1t3U36QBqCxq5RTDpPkLM5h7TPTYORU92X3p4JBNUeBV
3+ENfxl8nyt5+fFyQ/vdOfke2GizkvY6KKzEXi8/YRZ0TqMgeV6Iab88b3louVkOc6ewD5oDl2t+
keVxJ/P/c4+8YqoG6MgA/PBCyy+wkofLw24Za9ToHxx6nsLX2uNCt3RqJs9Q0xtznU1ADvLJOYjv
0RC+OLnjbyk/lacwcsiVWu4WuQY8sJF+ktEg52fLzeDqRO2JGdVZzplmHcaGTTiDK5ebYEZLfR3G
MxrJI0oyXX096P/fs78eW35vefa/XgYHBqakxmf0GfSJTC3PpIhgzqcnKT4+ka6peo2QQe5MegAs
gHKVn75uisp1//vB0QFd+fXjfx0uP2hn2OXXU6Ix9sf11/H/61dYDpCGji0drAy1jn+enedl8J+7
k6V4F1+/SUItAZtMOdACGeXN8BD6yf+++a+nff1RbaZwfh0u9/71vKUb9vXYf/3jy0/+9StDUGng
EK+BJR815dPW/ueTUx1pFHK9vA4w46Z9Ad0B3SpP8/ywfDIy7Yv8gIV41eSec1i+s69vdDkM2pl2
mpcZt//cXx7+eupyb/mikxLhEUWW+Rf6HgIwfKF82lsiOfS6ybp/ADiOnLDcVIhVu3mYq0cS2LbL
GYDcSDTf1TySBMvQ4dbsjowKoizkS3LGSBJPGxZPxWyrW27qxjczdDL/exzCK1xrZFqtpOFK8rwd
dhicXMuLxjO61jENIsnM8JxphGs7Wo1400cXPHcfl++lZuG7M6vyVbKrQ0PJCobEvJYgkbcsabfL
B/ivj3957L++Irmcpv986l93QyRbjKBd99Pvol8e0Tonx0lK8rNBEkydj72l8oqnDgOVCjVAX5Oj
nolDTaOVZMel+ztfQ56VCOnt3TDsELHRw7TTISXHsYu3sm2RoGGtWZcsJZFWTDWcBuuqAFl9cx4a
5vyLXzyFhhMd02A8RnqE9K8EEdjFxudkNPatKtH4oN4/mu2tS3VsWrn9BH/CPFBo+SQJrXHGm000
+dZmCGbOo0uEgopc8sq9Jgh+pxqBtJfZr2KoxN6t/M+SwWrVZUJfJUMfbzWQpWuVBD+xphm3shs8
ovqs8Ajc47zYXxtX/xnEvrvrTYgIrW/8cFLEbLMUYzFFl1Er7xhpdnVXEJqqh2pXDGzoNXv8SCb1
s9D68kzqtEYRl80THSaTtUHgou4FeWih9UJzDy+RjINfEw1gfN8aHo6oiR468CbiQQB8PYlofMdq
7h3HwiPdMB/RcXXBIXSGYQUf97kqouTZa6YKnrB461FKbmkOZxsDtdHGGkt/K/LB+TB7CmaWMUXo
Y5LjwMVwj0qqVUmc9bsqKWE36d+cEdKRgVlhneRqTmqubyjHu3VSF7+0Qi+uvVSCqVEcqIM+GJCq
sz258TFLSC4VqEkyN32yAz1/7frIYllkfypz1N/r7KBbTnkuNc/b4fYtNz4RVp2LHKedekLU0bwj
zGQqFGSANFh8wXgOvybPuvWBdM5JyDwYKvwBpvibl9QpUz1313pTGGunIgiaGAU7JtnCL979lL2Y
9arI1/mYkx9XSLpMVEZRtvfIem9Vd0ldBgXHaKqH2YxkNjbGPmuM4FKV/spvNXUatZAAwbK/92NX
HTxDjc9JXKN11Vea53RPZqsooVgjPcrcT89RC8bHywQbPSY6zfdusCUxgguamOi64JpmaK+e2g6D
XtfbPpAp+R71cECgZh2B4GU7xPLAMhx8zXWI/BkgDiS6QfvZHbIUSbBKg0sW5x0c35hoF+MTC/6w
xnfuMLtGKD8nlEihWzlHywWs9egRBpq+xnAhibTwWR6VfvM7Rzx5E4HxTv+GFSw79J0BnJKru7yp
ihMLTN/ayuvibNTeSywt85J/TLSc39vg05Tj85gU4ZOR2D+tylaPSIUYyMbxSgsvvzmeYBAL8Hzg
t9RR4TTvtaqdF7NKrwiNxaXR1a+ipkYVdbF7HZGwwlGmjxTokOBprr/6WrYddAF1BnLIoWjK98Hy
5ZH96RFRhL5PLKzTNnBgL+mPkr6JWxb1uTcmmLSm4N3xAa/q0CZPb5zehMzq1zkLNwSwmlq7yI2a
Jz9P1nXpMrw6YFpY2W0NqAuYNE3MHWjualLk0P21as1iMwKTHukXkrQxWGb0DwByR+cAPH7hWIqy
JlTVFBaMhfTk3E7BN9Wb2cVupmndmwDI9Ika4ajj+bJmeSHrKAXu2ETyVllYx7x1aBSEIebi+zjw
ztntE2hTt9+1coCs1WfhVfOKPxgHv8dkEvCUYmeZxKloeifPleq6Z6QHL2ZN7JvH4Sac5Owx0Fp6
8Z8BuJZbIf1bF6fNcfS0Hzq74ltLhOFqJFhQElBCXA2pm7Rdf5l6+Rqo5rWNSISOpHconekqcvm9
1Oqb69RqryMv1wJ8NW1qbLC9jlsR1OFmbj8aFuSL44Cd/8P4buIqgBinAZY9Sq8zXpPxZ+JZ1rHs
7Z+D2bkHJJzPrSP+OqmoDyqjb+Ig4M1yEqLYy742dKhJqxnrYz4++0mlb3vlEvk5ewyGngqjhR0B
10ez99i1ki2mvRFAd/C8C94g8zW2cFjSDrg4ldmBECVEN9c09Hp+r5/HSIeBXO96Z/w22VWzlVHT
3pweImpZVsE28F70wa4vUdFS6MeMo0QPQyRkBzhqXkSqj4CCoOBegJkpdMJ6HFJ62k6+mI1PScuS
ECWHfOOT+H3Jp89yGOsnn3JdZw4vLOXc7UD3QEHW+2416dUieLSxRPwSkDe1N2JRAUSvJbayIX7T
rLB/8nQKYVOA/Gdyu6d+/AVjqP7UGrfayIqs4jblpKUaWbCNHkz4XGpc1zMcLZKpfBpb5jS8r2Cf
lk5JRjWhm5761gZyMT8SWlF9tlTxJxVBdnDtDhdg6e51VVx829EOU8MaitxRAt5Q918lvJRE8nds
0ctrJFS3G5yB66LLU0rDKa4RNIk1lLb16OfiDn0O/9tEquAQ1NwQI6ZyJztB3q+3nBPrxjXPXcPE
4CEh3ch2/O06RPLNATvRmHyAhfCOUTEP2zm16LFA71uzqGTpReBm1qI970ZED10LpVnLH+jy9ycL
AhTuHc3b6j10cF23tZcsxbVr23+JCBzepQP1RncThCJZ8gwgsFw1SbTXSzE94iD9sOKxvDY9UvGG
PvWpfdLIYzi7FX4FBvo9bRe28ra3r8YCUpSdM4dRFTXdYw+t8Y3SCqev1mJBQGNaWlDTfWLIWCsN
HxTn9X1GjB5+wiG42iJAPISwPVCputXDUyR/8CdhGPIp7MCUf4/dGiqkHksgjfiqqPmPhPxRMg35
ZNay8N7aMmV5oTn1Bs2vB/gy/RZlUEd815wB12azq92R0pxOb1eGcbHSG+gzrFS/23b21g82i1dK
rEFYtRi4B3T5sXpNncJEXGaneEaiu6qpfgqXNyE0C04aiXmYG33E9xrFFRI/dPeD5p1x071uzwdp
5dCirKIxtkBT/0Q1nTkcQfaTUlhoqza+eMFDRb0L/Th7KSNO5T7x+w3ZRyRC9YKzYpzuoLzEKWCv
PLRec58Mp9m6kXpP2DVTQZ6S19DtrlEUkqTijNMeE9XaD+2DJYLfSaWyvd5zubYIiEAXNjctbeuN
Gq2tILzum27/ZVVH7h+YzQ15H5wunfxDM+fZ6Uz9t6UlFJID9xuzl9ymCPYNDGlPMvPe4imfPuLI
DRE+T/CNrYo1Y5/6Zzt165U0K22PNyBeac4QHJsIxqBFTGRVfHpSboOkGU5hYgCWtyeNMhuI8ymK
g4t087tB7tx+Qj2yTbIuOTQpO42atfSFrXgXpN6T1swrrzA7dCEIndTwn4hiqg/tXC7RJ9AJpiHL
XZYBDRoUkMDI7igLu2SG58PMeCPolAw590cQZT/9OM8hubrVZcDXNwwqOuvtGK9wluv4aKtgPUTW
wy9y/+Fg9g+x8dALTc60BA+Usqmr2NOPak6trxgMGtoxGwOM9aYkb3CFtg1/f2c9CzQzxGS77aHS
Gm1duml2pFnFbysadlg7YEfhqNYx+y0JjLGtoJy8SQ82TKu32bb1dIRIgf+QCi9Qauo/VJ7NNBQm
FI+maqF6EqhY0zdMfAfpqd+VY9yxR8rBZazOvfBcpcEDFejdNCi2QCA7phOpWm3eQFpxPIgJ5Q9p
pOekk9qeqEQwA/Dmcai63b4ZeDssqwSaiLY/xkb+LEYsyYHfgVjU/L8seKyzVjfhqg7s6aiM4egy
t93RPx3ramBV0QPK8nz14TY0YADVJ2+Ont5zuzkpFbJscptpl9RVuk1bj+qShdMQTdm6JUegiC1E
2OlPR47en6IJP+zyRwIE99kV+j3rrB+EhwZ3L5DfCFMxTq1p51tTNiPrzSGkC+g4B8zZZyKtJRhY
pH5xYeRXt2IHzMSC3BI4FVqsUzy/Zu5AGZvx8oHx2hOsapH/SqdtBgDEDq0v3X8mrnGbjZ1zzkpi
oCG5CHYrVb7XZW8CHVP+FrXtX2rjzzEwztgoPb4+rPSudMfDRMpvOYRXlkcN0SUuKNxouukJaoNa
Pfr04kX5j4owdZBm+DeNqsJTWJaAyfgmVtKqw60PdyG0OhzsrbUPx/Yxtn53TJ3wVNov8ELtq9G2
Dq5to7yacf+UCXeVli78sjAbga4XoFwNeYoCIyZAAYrOIs+MkozgTi3OsM8jko3NhiaHA5VUOXJF
WILcwBpc+6mmbp+9Rf+mg/S5yEtyRPG+rns3UIy/DL9c2zSoAfsMB91vpmPn4kPiUxhpAU8Fr5zA
0EC2hkx2k0a5PA7J8BcZ4j42gIfQfKHbT7NmpUza1QmRbQikzoRG/alIY98gw9FZHJWgrVGPumGO
BXIVvce+dqFLU94i9VOTCDV9ipAPBNFiE1XM7stNitj1WuUjuH2vO7Dyyy9TTrCoj0WAfn6+tgVK
pAyMVWyP+YHtzStURhYW35vaRiqJhW0V4kvd2ehGMOizB1naTpjIT2IIrasIq/f/lAYyzTpGqXYu
eVClGM3pso/ITSdHkhXHfgQ7ISkvwFzaQxr4v+n4HxgMunPVpE9VmhrnCNsW1PvxPFoeXzi5DdAn
h2kdVqZLvor2bA/jH/bXzQFK2aeJbXAjAIkchrg0ZizZOXOc7zT4/KOfxgGCXP13OUm8SVOh7cD4
NsA545ZuhTyAH03piGkYqLUu3Oj48kxhd1sLFvW2KanB23UWYBbHwJkF2IooAZvHquUwlspGRzDq
J80LcO3bKXZ84h0AYWnDnh0x1HAuLowZEgpeCcdyzKeHm+XaZhbaEDVKsFmCK8IIFGIkXPzK2zZ9
d6ARYX1zyt/YNrYeWfGXlt3YkXX4N86Z5txYz2TceE9pGtw0SZWm1fUcA6uuHiP5520LxoHTFI9H
ZNtPTqCdqS+sGlsU14xMEyw81sHVQ8yHkR/vJlI513HY5RhapH4yBeiJPoMSYSDr2kUF3B0SWL8R
vpRenRqegBNB26HAlWyz2Av2+J3TNTrMYa95rDMlqt8zLzbaWLc94kSIcnBRu9WYNbW5QJK1zW8Y
5eEVUu3DjPo7eOrgXbXY3bJCJ8hcS2BkSWiXCbtFHWHgqbANlqSZnR8AHllbIpzRyTkddDZCA/MM
q2ibWmKtjUBfNUuoDSQffIbmsz2KP+VAjzVqCryqodNdgjwNDg6NsnXRGn+1RreuXpNvp66u7sMw
NAQdJ6eJs3StcHcdoNZJOtM0twl+N25kHadNSbAHLS+EkDrh866uiIYLhkc8iZNLfUaLh/vQuG9S
alcXr/nO9gzYRQHuX2WM11YExJrlYAG8KLtrVY1/dN6QRJUjbvnUfYMFsPP61Pw99CT75MSLwO01
3waGxKB1k9e+xgRr994N3E31M8j7HdCWX6YJSd2qzJfK0ZIDRl59bwZ4nKAt5U8dDJUAC+Yu1CSR
QwG87NGHUIP45IH8EmN2zdWQSTJ8ClReonXF1qP2AHI+EBu0lPOWYegSopS8Bo7P4PVXAPWIokpz
64VueKglmWIWYxqK72LijBzZrc+LEmEY4hRJ9ggQ9em0y/pQxYgvpwSxo7SGV8sZ+Q9p89MwCM2t
EngxwCaEBBHtzJAUcLML9wIjDx0MLAwYlRL6d/pHwArKqWo+41R+79OUJBjHFM+GRTNEgiXASr1Y
EnyfzYtuZy7Xa1Rs+ij6tJ20p834HDFc3GKt+JuPJk43tuR+qpDyxEG+HXsEl01XMO5Pmb6u2eqt
6aNouz5LTpHAPekVg7j4410b44J94whuNTamvd+8aQKkbAp/AGRlaKFmwlzchpDd/JKefZPb3ilt
Iblg3zR3bZkYNJzsHVd0gVCSC7Wmlxdqd7MATtDX9jYSenfW4dA4eA397BG1Kj7KeZgdRttet14s
92VfvaRwCBGBXy1a+Ad03jkNX3v3T31Nb57JPp3utQzG+zixXai1jFjRIvw2ylpuI9OPVnYmm7s1
PJiNkovWeN+XEkzmAcd1YtM4pD+sMjPo4SIIKtctl9tkK5qIOIkbQrT2Wv0nqR3g6slgP4q+/+3k
7pmYC5xmQkepnw3O2lPOi9NgOARnimyiAq7llsFTT1jAMZU1e1ZLhVRJ5V/+7SerSt7yIsLyTMl0
bTmkeRXSYXHUU0UZZgnHHDzRGkJsfFLYkN22+Sa3yEEw48K9m51+SkZ7p2bkqUTEjT8UKosWh9XB
9ErKfx4ra8uS2bNpZG8+CIxARfYxihK1BYOKyFOHA6YHpb0rc+emGq87S5oIOtbecDw50vrTIbG4
GLmzUYYAeQKVcpvoNadb4EJLgiOwilJmuISVymZKSD6sOiNd49VhgdGjcWykc43TPj+LNLwPhQ4i
p3Q+Bnk1p9i/WDl1pFzgPnHE9DvVCIjK9Y7zqYbH1CXkURsdPJx5VREq/7OQbvNtRa2KHAPHD/fY
VJneuODvLgZax3xzlBr+Tla5HtkxIY7DHt0bnyy4kns7mdT9apVdLb989G5CsbHMrJ0gpXiXcjWv
qTav86EDhzH4FycyimfqtqRGJa63YTX11ooq2dNuRj2QOP4FwdEPW0rCIiM8Ep1nJ4TlhSbG1ayF
s9J0J1CqtD5q9+KG7nrUczRJAiRl3+l0tgN6+0EUv460JJDqog8pSgMfs+tsUBV3h0Y3LhPMjmuI
LBoi7GCPL2MWQ0iO62hHWYnQobn0KKJqWmkt8UqKKr02AvltxfeKzfBFuNp7H9J/8dF8nqNU3ptk
Fi8GhPJYND1JpIxOQ/AsPZjBy02m2ZxzTf4MkMC6pan9J2aPinAY9dxq0IoPeBmskstLkbrqWwqa
IQqJOjFi7A1FGrxKO3jJuBDOETHWbhPMVzWZLiuVUeJK4/aOEq65m9LfB6GeMcZvdZ+yq4bJxguy
vzNHYevJiYmskVcrzfUzTZb2OE41C5Iybk8Omn8j1S5V1mVviRLgdj5NstMKEpbemJ2NSzGSdlgD
3tFM8aKjrMdyO9KyMezxGhg1wIm02avZbto3NWnKc23BqJ/ZomgHfZDJfkpQGMb0P3S/Tg76bxVr
8bnqGe1TS3spWo7MztmMrRFcxzw9amXiIbmvqxMGuJ9J1flb+C9cUT4IsMGnypsoczWwqPWgyRzw
OFDDik0LhAJMbYLXD6OAygy1IDygEEEuNObUlnLfX/duUQCQat2NFlYvemOp/WDEOzJZvefCG/dW
i1av9OESF+nPdhppNfeyeS5Sj+raALOUvdpZlo5PYAuFQiMp23OlxftSmfo9Lsp3PgKybCaW4KNl
PHBDJ/uCDuUacXu+q3zhQuj1bBzYebdHo1uffCossSqR7LnmZcy0T23o3X0B82/nlXVBPss72erq
EIcEqbWF21NYTa4AeSFtZH17yXxAB6Hq8ludfgZlsUl8M/8QjKYrC/kKjp/oKtN22BYg/HaOIRiN
XLzTjsLEoQ2G9d3pKQ6n7be0zMjVabRXS7by1kSMWyAZw31VAxJWwfRUq754hOpvQVN+28fsLij5
jA83DsVdpWD0vOJ7rcvmVGIZQ5oHPaKfuQx6WLTXrpDmtnfYP0D2x8LvXDEdOVc3SH/lAGKOJTD0
O83+lyCj9UG5rr6pAeRtuMIZX78w58BTrnLv3JjbENTpSsOleeiDZ+re6Yum/c3GttzTM+zX9rzV
GWR6UVRGrhmcYwjdCWebSOKLm1p3AWcBvrSXE+/x9s+B2XNeIMleEwFBFLVdeGeyKwVCu8GGvgtP
lWmnfE3MgZPEiPqL1RLw1XfQYoZ68g6L4cIEXTODrBw4Hmm593XkjcL1L1VPy8qMtPIyjOJbN1DJ
0w39UdKwauLO3Waq0taeNGoqUeZh2SnyL6D6FdrBa1q+X8F47zstAlvX2+Ma7+C/jiF7dIp3SqiH
E7HjjMKnOjbUnXfACt0fd9lggsALyQBF87sv+bLWrGlI4wpG7wpJ44N44n6nOiQcVWS4O2KRf0Tz
eOJ5YbGuWu0panpo5wRcHNAxkiLQe96hHytKwN1TVljDlb6BRhCUimlz0HaUBHnA20ezZ2PIL+YV
a8GyGEmMWMmOyYFil7/S8F+sihbgWN+UZ11zKT4xDwMVQ5PlFfASm3MFM33bSGRzfY/fjP8JTWLb
7/2OglykjPe+ZFtWDb8oYKaH0R5jYHK5vzZk7a3sBDm/ZbbWRQ7GWeqTuLNPlmwFSJbzY4hsZSFL
zKIRBdfWMV4p6MNeyKixHhxvGF9tYYuniCErGkdELd74MjQOzwD1iK4MnKScl2eJsQ0n80JxAaOR
IDFhLCHQhTXue4mFZjRi8xVIIzppcc1tE3uNRZl38OUf10rto8a6+FYAJKUQtyERzv1p4VH0XPCH
ndUyMHX+2ZgHz9zTu4PO96ZV5roGMMHiz0g3tUjqg1l61O/yc4+aDxdt7KCRnu2TCSVCmlinMqrE
o6eesXYVpd6mFS14IKD9snVv0m+TzcSG61K75rfQ/akit33ny3pLBn+gX1EPK8fqUBe4in2nHtu7
2DbfgPV+2mY13EJ/b+agbzKHDdDCDEfN+TzFGJJVTShyJ3+Y8C+HPHnJZ1CC1rntYyrzo12JdUl6
NrxLOnPEzQ/oHQZyBoyRb89MIEtC8bmZtjh742tnI0AfyyxggCR9E94ZAi13+OHMUCoRhNAkrYPG
TumS2Z8aclyiSaINTYmKabPzNnQwozU5m/G5BWYA4zQN34G7QQLEPVIYIHcIDB/AKiZUQyIUzNkE
hrMZLRBxOSXYdjgD1BserxFipbNjg8IW7yydqg1iZtKt0lrfdu508EOLVsmMWjeL/A2ptDoHthrO
I50i1TjWqRvS6lojWNkH/vTpWVFx1k0rPy/3SkcW5yE13qMKtE04J+dGc3Lucg9KP85QbaSWRIyY
p1HYdjHatoQGrWsjHNemiWzMTyKU0135PGAfopM8ZzP0MbJEEeggMMBY6elkvI51VK8rDxt7Hfk2
WLJYXWva94u9rKC9+jKJXwixiBYIAf6xX4kD44dUXvdsZYk8ewMQwnaQYFw172yls6kgoRgIFfZq
9u3wZImfyBKdl9ZO9/YY9AjMOsCZ51I23caAmb1O279lkn+PWfnvaT9Q1UW9zqQ8eTvWtlDFBOuv
PDklEYx2HeKQEftqE/gWm8hcfCz6CBVBZQqHZE6qG6IVSmnU5UNBIdP3AeDH/WscCNIQYkZKylAf
HW9EoNVboab4a7ROtXIcLuNad2e9Snvubfs9N9Qz8rxgE4nyl5hTbgzibkbTMYDDO1d7TsJp5kyc
gHAcMafkBH5/rmkXnYMwv8g5SQdwCJSuklW31ZKzIwMCFgneifC9n1gmuQTCN1D5KYuAK5tW/0hk
ie5JJBEeyZzjV2i+pB0ISDPr8oZEtcjZou/2d01O9SQZLCJlib40PUkcrQ8Jx2eUKPQQ4zndqbUo
gNWlXQ5JX1Ewr+EE0dUhfIjkA7Ft5kCiLiWaKJlDirI5reiKBjJ8sxpCjJw5zihw/4ey89qNHU2v
9q0YPueYOQC2DxiKlaukUj4hJG2JOWde/f9Q3Z7dMxgD/oHGbqVKDF9437WehSIlXiOOJrKOkIbX
ZCbBVyQEiVIWy37Yw/EakGSSlJSTmDSu0Uk5nZd8DVOa11il7CdgSYNztkYuIawawfR/UHej8Ewq
kzISzyTkHxhdSn8gtylaA5xwlrTblkynlmyndA15GqHUNDA4xv6+lJsLWUiN22jk5Y5kYZFvS8Uv
XkOjwLtJrLRl6VKTKJWs0VJ5+ZJTUrOxE0GUkyqQTJXRbcaAXZ6BaGJeQ6q21hpY1epEV01riFVv
5NlpKvrPKZGoSwbpTpmNx1qiRQIsFijYGoelrsFY3RqRRd8CiyCpWbppSSc2KHdNQKAWoVivIQlb
MvSSa7dmbq3hWy0pXHNPHJfyE8xVEtEVhRjqxUKkH0b/if3fqnkcz4JqiLtmae9//ASdKj0g8ITR
vAaBqSSCQfUftuA4wbADv+sqwlpU8sO0kZkij9LaE2bLwm4zYtOj6+SA5FSOAKXfw4YwMvIqVgGp
9ofx+T/+wVz5B0vjs6zmhgSc7p++/W//qzy/51/tf66P+vtf/fc/fsuD/nxS9717/4dvvKLDdnLX
fzXz/VfbZ93/oDvWv/y//vLfvn6eBTTS13/9+/uvlSMdc1fGn91fUei4b01swv87QX1X/Irfi/d/
8Zg/KSam+jfQ6YpmyJZliqq+Gqz/pJiY5t/wlhsqPlMMZH/8CttLF/3XvwNQN3C0U+c3NEnVMVj+
HWWiGH8z+AW7fgVjsKwZ5v8PykQB1/4PpjxNNSVFgkqBeV6RYQTLq5PyL6a8XgbVskSTsGMMXNTe
z6AD2EJC3lYAKIuREHxC1BvnNqFAqydAJtWZLeYs5XeZmsiuAiBWzYrRjUQmZYENCJNY5ue9Tn5s
8961uWAvqfyhG9XsqoV0x0JC3Q9p/F4bwBrGkWgzsM7k35VMyVkOX4+9GfkQeiQeWyGmASSw1Cza
dtdNL12vpUemKL+CHHuYx3DPbqZx05zaISwixKl5ebQyHFvRPByH2QJPVo5Ugk3xBDUAThnZ2k5d
Jx/kDxFFQ7UJrDZTRtCuC57+HkLd2ndrbcRAyO5zTUILYNmkOZpOIPezHTFbzprxVgpTtCEmxQ2r
JmOLR+VeMYEahtStQ2rh/UDLSAJ425T7KlGLX5quvSZZDmJFpP27VN/DsyWu41NLfZucdtKcU4vl
reZZ9Bj9WUgSGO01qHSq7r5Kz9UZJG07NpKXWaOCrWYAu17lO3F4Jzb1Kx1YYsvwSzKsRIV0IZRQ
9mt9cZj7yOComWcqQouzLjoF0tSdVaB4TT+gwoujK7vnzJNL9QOMU3fBXoWjINXrbRmKN+GWR1KI
MhL2uZJj7F/9JWYEO4lo+7MVTOJd3X8n3cWS5fB5nJgA8xGvuWLIn71qEFmj945Chx5ASbycVTa2
+WIg+qpk9twqqLrsLk14wYEOE91cinvE6Fyp6Rg7DJf3goIcry7TX+jQCMWhsu5AgkDuLoyhHxv5
fTkg7YlAXxK2lSh2UgfQ+QzlDmgq1D46mySNZ59BaWV77NC+XmQiG0wQnC3LpG1sCo/ozzyLkIC7
KMpINhxQQ9KULlgz86ZZ+nntUzmV+k7O5vsOg4urlGO7C4x1P6JXR2lqkHyDnhOUukfJC89Tm1nV
wXchghYESh/MvdeJ+m1My+oZIzGwAZdEULx2GZXAQMQJN4TqQg8hQ7WGJmIxeoiA6qzaKBa3nRA/
pVV5oyMNjHYKx53cthu8sy1NFmqzukXBWUqLegMNQNRUIkAVod9HOcFreBSpCLxRc51W+SSaDHAx
SyjPu0QgH7gXEJPJAvLNsWZDWV8MUx2Y1ImZ7sG8ODIKKKlMNxqbcUfMs9EdEQseY7FFjKo/9+0M
Gw68NAFTbzJt6gSbH6hcPDDEZd0LZqgds/rOGBPznCa4l5Mko0qKDcAdjK80jFF45QMas59+Lxg/
oQs/hCzCTj3TTV3yTyFNz5EizH6B+UvmfHtyzyaJtplN+Za4aZKoSB9K04oAHBJ7UaPiSSONdnEp
UZYHrdevcyFG21IFwkuKEZtJQKqdQdRR3b0kc31IejPaZhAGenP5xL6hunGvI0SCelpMFcqHsLvr
tX4l3sJOkzsMf/HsGhpI18Doc/h8BooxQ72vTwqHS+3IlR8KREqLQoZgd5Tl9kxOkluE85mVTbjG
T23EfMEbQkMiKheKZRUDkKqFVLLMZYv39ERSTYRflx5KNvR7rNUqKxQW80JOC7AfjxJXx26ivJWE
BLIJoT7SpK/vIqpUzmBmuY32b+pRR6sZQ3tsQXjoEsRwknIvVsarFoBfDHHlj8JzJvdAnfr0WWAP
Cu+anu+MAcpZ0IgC72cpr8zhS4oICyYT9LeuYIzADRWJ1ktEdhflSHrai4yobWrq97CWz0MMDo54
yydzRvbXDhog4xTL7xh/SWU5wlYoIkddzId8EGgCY7y6QSm3wzgffaUMr1Cn7qc4X+xQF0tPajoi
dhjH0YPUbjolqt1jDbXM71CK6dXL/WPVIeTW4i+zI/MK95pdjVjriSEmY1XtXxakKe2ivxAXc2KL
dy9M4n0n1r9Uk7CseMgxnVOCBmu/OoD6bj9PFxI9NqAF6O6vcRmyUA0emjsWyr0P9DElpVhxK/FM
VHl16SXjkXXrcjKlFmNtFQm+Ur8WIr2lRBKOSmqB0C4XgqeTCj1O9EW+0XRMjG+U0/ous3aFMNeo
q5TdXElQG6X+zlCy0qmXixIkyz3bLGhPaeD1Uw/suk9mev4FVdM2Lv141C70YvCLGfNEahfJGUtj
YrLWbHRiqOgn4xbCqJAxyl7IjoI+rtEuz0BOCD3Uz0hc6mNrLu+BWqBhq9In3RDHMwrpHQt7FvzV
VN3nE13A1IR4oDIa6MQcsJfUTk1d3I0yDeK8pb/VWxRTCxpBXitWX5VViMcmlRn9Y7q1st6/642O
A1NL6M3JyakOaCsEptz7Wo9jNgODkHRBu9E1BGlSYJElLY4fi6KdxaQWnhS98XrV+kCDBfSpNjUc
6XIFWhn9XlEWV0HT95BxyRay6GwM/UcCJ8CnTw0CtitmNPMJ2YMK83gOtMrUbnPCcl4gv8FVe6aK
fpEIxOjqB8gRjOVgDD1NWbwKB7o9RUaNsmx5qKuUxNcuw5XNXCjMrb7BHBlAJXuI4GQ51sxw1qFn
PzUd+ih4IYRq53jlkojiWorTaUkoZU3St4xw1jdxDBqdCDDC0N1ZArqzUM5LcyZoUjsXad7CGxgh
q+qsvhTRoHPJRBpGVHezzrwA11wcaUZUQZpWh/kiiUPa6m3k5qyfDrMhXsN5rTkuSFy7IZt3xiC/
k5jFbtjoDVLcCfNUW0HyNSMF9a52vyQIcseaSBVXQzxrY+0/JcSskD4jlc0vtviA7KTyUVfrt65S
BvrXTCOhStp1Z+3JY8tucdeAY1XvTQo2biXkz1GMyhGzpi3OWbWJhoKSgjgxZleT4MnC8hG36F6k
pCBTB9+kpXUSPSD1SYbstpEhdNjZZgBOX13FQPBLM2dH10VM8pWkbkxYb5CyM68Pg8UWy+UzGhPZ
llnpwUPvD4mcQnUwckb4qthT9cXRgMSA4FnpVei7lkUczTUrZUtuZkTnzDKMzxhUQBfALZEY1yRi
aEuhwjswIJKa6k1WKuYKEOh3g7byc2kvkEqQ26HAGqRckidTqcVLkp8iwbrhrBF2StwNri7NlBlG
Yu7bQ56YxDCTau4uFMDziY2iNT8tDPSTBgfewn1vZuZmkIhKK4CkbRpqvRuzZBVoTPWOAoO86wJo
W3l1TlXxDTEWhjdW+baGwdFJVD2esZVr8LUFcU9H8SYbSrmZitUdpwAh2BtzUO5JacIdV1VFSwBB
9CsnAWKvw5Nzpj54iNXoAR4HMN2hGdwspBuP3LUpva6MItv8uz1xTc/bb1DV/mlX/PEsssaWdmlz
r4CSzQAjm0QQpwymPDYhD4HPSxdHWVYwDlE1aAXtn18XcSduMERc6h7rLrMI2uX1q3/17b/6GVp5
A5QnZe+fx2ZN1qDy1StSKf+XZ/n5u6CWELbqUw8ysEez9fuvtTQvMlqs//PojjW8G5kZYoHfv/nL
l7/fVKiDtcValLm/Hy0IMs6RsJQd0WQx9cfz/l8/pQSKg8EYNS23wNtc65L3+9X++AQ/T5VW4G1z
RbD+eOGfn9EpQvhkpKbTIisi53kt31MUxRjApdAomF1+flGuV8DPV21W524YMJ39/kWDFgNaJFdZ
Rg/FQRvXOToV6IzmdJpwmlcj/M8/QVKATU1x1mac9HWo+8s/Pz8j9gYQUpHCYCiwk4JM2P545H48
cxR8wR5HMVqhH/+kWNTRJsuzR3k9oVHOFfrb9vhjTrNWH+U//Qx00VZMBrBdBuuWg1xDX1StYq/O
1MBGjf4VGhYu+PXekXHQouuABgarTAarQ4NwgLEIpDsc/mKn/HmdH+Pbj6Hu59uff0pwTZg+NP/H
J4hjutiHyyDQdEiP8WqR//3zYZgsgrHk44+vsCc5itmG1/x5kBXp95FUlBvrx4Ya4hoH57A+nWL0
mEIGIFTrG67WY/3z1T99K89zv1nUA1f0UbPiar++g4zUaV/ABoDgNWn2P19hfvnz2wi5JU1+QiP1
dq73DZPdvllZAz/f/vEzrjug/raf7q7k/u6vZWxfE5rEebcX1M2zaNl+NrLIiu4pxm1IUrON0/O0
h5C9mze1CyjeH2avNdD9OIm2uS7753Hjdx5GZzJu6K0APTxagSctu+DmD+k+p3Xp+MGt8bQ7evWb
I2gLp3cHp5ttf9mjrLIb73V9sSODM7K3a9q4zwTTHpG57J4Lw33GPKFf5k9+0Lu8IDCDm0aZo/wF
hQb8Hze2nx+fg1uXUT6IGdKRUTjLPt6xCr7jvUk+S4A7n+fm2v5uXZgdLjFEzujS2htdSF4lwfPW
LV8QYHAsqHPz6cgLrk9qceGwUB5ul2upfXJ45hSExLKztBe429PbNF8Ka/SWuNtGMgYNr0NJhVlK
2BDrOuQespoadZ+xC0JvWnaE9LHIOfPaAaq70MtYqY/XccMpkQKPZIA6OWbpdgDt9F2YDjULA7Ne
5NAVMsdn3kd67E2ft4GDt5ltwA7wXZgUdgmpv6wXUZ0DLLJxzPEF31qE+y67ZcavQoUAgZmn0r/2
xfGASZjAN04CSwLdOplsmD8VjQkXmyLb4a30BnGJn2rwWkd44ohdbyPZA7iTkCjH2cYo0CH/vNh0
ljIyh+3yZcEGsaI3HF69bD0BSMwOPDo2Osj44mVhXjv14LbjHZcFVi+nmEk3YHzq0OJ55s281DvT
vGTBlRnL43/qc+nJPuOdfEeqqla7AeSlzk+f5tmJn5QL4XWVE6CltNX74iTTsTtF+Ldie6+a9vjA
DlPCJWB+iJ8UTDWOtelHHytPxuaADV81yIE3jk4+PwX3q0LNks9Z9N57yyZ6GNw4deaPbfsgbjyy
KNpjuYubUyd4Vv5FW1EWdlTI71Mn+yjyUzLqmzx9kppNE042/R/xvrctN3YRvX8HnywWwT3gIT9X
p0g+dOfiMauOwu5b5capCdDeTdldJ28NBEU7DeM6hAjsA1zR5IKvsFNwxIrLEgeHjPI9fSu8c7s8
Ju9cAr2GfNXYqRJiYK+/DeccKaXTPBEHbXY+gaXV7HFRJE96dWetCNDqQaJ3Vt+1xSsP7xpckOvx
UC/AW0PEBFyM7LFzlM5vFOCr+cL1yCnrnedlL376/LJ/oVbyJhFz5Qxs3mlJtmR4YvDfFt/kkE0O
JW0M3Xlx4bXJ9jMpCn5z+quC5Ob1kqOEqFYnLi7S1zGzrhcaZ9a84Q+LnvhwPCU3RMSJNdr7bvZq
db2iUwWr1YYLf1lOhTrYem/zpEWzacfDimxKb7P8jXrd7vp3rmQSLmTJtYRjFJ64KDMDNrCDr5Ef
Yg3izRzMdp/9HKUi3afmY109WNVnr/yiZe8j94MvXDY7oPoGha1mw1PGCfEXH4QUqjyBZt4UIgrl
I02PVR1LaIEvjfNW6t+V4Er71OaWz+u7dK4dxoq6eBVFej3lVa5O5m2R9jWaTYEzMmaExI7PhNhQ
WdkN7MUjyecpovLXM/6b8qltvbBhIeZy71ELJGWNe5LYNMQYu56sNUf9NCWbTKtm1y9X6828cIbl
ZstxHZx3khcunQ0k917z50/uYB294VoyZEPkjPhEqLpuc+uCBuJduVP8yp4zh6E8RQ3O6MlXnA7D
H/aDt47djLGvXEq8hi/t+0/GVYxlnGcetOyLb41vPN7KsXiizjSTGeiYdFJwbVnvVeTIN+ELzT5X
D6eNXvqnuKm8ym6JpElZk5/pcNz0i3GC2sJ1Evc+nDsGemXPRcg7wX/7AoDwzDGg7kYVw1/Ul15y
SRkJLtBtgMw/MHLGpG/uCpvsXLrsj7wFlT/WaJx5SM5ezGmDbGLmxRl9GEppxfO5UpNpMdhKe4iP
zBz0hpHbOwipc6/AvMvrsbnvbap8CeAgPoPhm/FRv5gpMylXvfCodn7xLbyhutORhO45WZRx5Isu
uWro5Tvshjw+T95e1Ztw+poCT/zk0PUu72IGgsaCjLY1T588U0lh2NXi3RJw5zv8lqH65+WVHEm1
Ux5J83s33jAi28KjcYfK7MW0rTfjjumP82j4HKDoffzkC390uauZRdLYTrMNMm3mYSZ2zKw/MyF4
C6hMe+GRMGvT5tpQimslc0VeEgPR9Ga5WzijXFq8VxgjTn5kY8/l0NhkiuwVDhdLSZKG+MiO+PnO
lcd0gYHV7vb1kfnLvHCWrDvO5sJM3G4w+RyNO7TrE/OB/2y8sQ07VjxxNLr8OYOC4osX4YR3EyKR
zX/PydPkfHIQ9NsEgcflMGknjjhf8vn5WFz8TKED0A9u1QOuFmALtnTH9KLpuEWesif5xmksj0zP
wc04wUfIHIUxCqsHQxbHCn0s7+aOuyw/8rTJe1QcZM6fI4c02ba84uIzlZk2STaaj/ZlXZ7wOcGo
nRgqqbNuGEXbl1cezBol55K28gND5Zr5vY2PnHgGn+yJYVDac+fRLznyyRgDXpjctdMrn0J549Og
0GcO5cjCrPRagUgy23h7bdojpEDhjX/WcHf0C274wGWf7+bQM+56gQsa4ct6ghTUG++EILbMkzuy
iFxGSS5Wej68AQO0IG5AV7lj/OdR03qR6tOGyyz75m0x+fMSbMWXbd8QpnhtP7mtA8PnrBTLjil7
Tlk2eLy0dRrAJOxYRQlHHjnr28m8rVep6mWSj2yO60QEyLmjaDyxWFA34zX7phZvstoL7zFIL/68
TDfqBxGF1/6RebNjTK3fSH+mZz9eOQTlMb6iZWtHDFNOviMVjjiUQ9Dv1po+V31nIQXnTNpV4uRG
Y8/9Sbg3KAZuJw4x7fzKao8UPwZqJVHb8ndND9xRP2RRvF1AHeW7ztjQ1ELHWrXXpoFR9lDRPshk
2AgABE7v5o1Nul1pNkPDtA5ysmRjgpvOofF4nWvU0D6oz/ht5MTjCJ2dUFDsFFYnIqS063ZGsBzX
gy8VP0u0TTzenrOcyiKZYi5cV0jRw0G+yRJma9JPHIOyxPg57SUwLvFaBKgcOiKvTKcjTzOS1YvD
1m6Y1SYUWpvSwnr7tErs9qj40YK5kh8Em6I4W6tYeb0MzPJUgabilR7Dlo6wecbmPM9XVubi6Mvl
CUp2xYpYPayUUQ/iPhpu1iDLfXjSSg/lSpR/mez1n5hajceEHSUXcOgp3KehS+uHNc16gR2hePLi
t0+uWaZz1tlcu8RQWe54RdjZvg44VFn5a2iMfMLG65e534m7YMOJ7pGPochWN8yBRXGIzDMI3Olu
Ms+SCBHeHizIup7v+wxyXXMvPDbNhiuNeDJsDzJhI5BWbVJSeuuUsxwKiRI5qRirPBJZR2dhFGBY
QfxPAUze0RRkh8FqZXLEX2bsK6IniA/jcOANs+Pg2vIjBCDsd5heWbshKLDNhyIh0d5hkc6M0fZb
CTajzdogY53CQnhkgnKgmMxbGVHSsf2c2u+8oPl3R3ev0DiYnbaXH6S32uWmNPwASyUw1OYA49Bk
acyArO4VdVnphG4mTteainSHbRW7fiOx4Y9e8Tl5yTup6sjesti6Zcle655SnweGbFE3MaKs5sCh
MHf5W1XCq9yrGvmsXoR2gWQxJ84OS3qJ78CcOZOncXHhsWf/xQXYQdrL46PIgkQ5ta8dt3uOPtVh
1drd61taFhmiVuzEdnU27faTW46AXW7ixLDpLuegCnCI2B1tBhZyllsU+MY2KHVwJ7Fp4nJxSKOt
P7tvpinjYBUekW/CicGEkxupeHVOJdY08AySk5/GE8VHmp3tHUbAJQfLaNd7Oi10T6KNSAGRpUsu
OARsioOnAi905sbTaYmNlGt13DZ2P9oCZh0atWcTKM1rLayX0MStTDJn/8u0IvuKIxepW06SMD+I
rsSAFv3TSKdbA232knLZNM6knIT6wE9mdt5PJUK581wg23JVRn7cSNPLpMkO/rDWFXsMEF+6zij0
2mtIFP0ESRC/oXuUIAjewFxV+7suuljiOw11Poq++g9Au6LzcomO0sVN6pgP9yQSbqLzz8JEZtdm
h2/WmRvHuLc0P/8KH+crE5610KE7qOIhobIrw28NtwN1AWbdHI1iXxwThWWIj4boV0iR/r5HfXgo
mAbt4lnoN1ZuBw/Blk03LpweiRyxjNleTAwYNR1qnOFOu28pDKtuUvvYvSxan3ZbvxmMP/XbsKSc
a3ZOkcvyHp+c1TjafXCnEwT1K0Mo9hS84Z2kIkKUjp3cwhP1Xe3eIky6+sCcNhS7qvYxfog3HDvK
4DKMSW/B0brvaskpOxgsjUf0RALf/I3TrA672DdJ/uwYX6Y94w+XAr5YlqoC4Xnb2jgCB2hotDeH
ebiLtWs4PiwY2QcPypAfRa8Kb4CKrh3Xdq7i7tARHRwlmPWX7HNR3P6ueB3fiLBcYpcZmFHyMNns
X4+zi4cH7syRWVkunKGzUc4XTnTJLvJjd6URQxRTuoJebX24WMMZ2UOgumSeERCHZVs45bILkKmm
0obw4J0Rox1tOEP6aGPvRLqAnx5s87Ha6f6859iNNR7+t2UzHbVjxOjmdccQOjc2+ILlwbvpn8jB
eMAYPLK3RLUXckTIajLcEGmpWbt17cXGfptUrJXZ7zlL9N4K5lWkQOhWO9Up36wN7DnOu8PG6ik0
XfOkP1Jk8WRKw+JJ1dhhYPmzu+du2ATSBtoB6vmMPqq1gTlRsb/aAq9mjRLgWbSb7BRjg9zAumFB
b12Ew2HOd7Qx9LvwUPvho9xv68TFmJ64GoU5fAy2+pqepoMm2so2Tz1lq7j5vUX0ZHSMGM5cdMTC
QbtILhVvRoWUP5uOJZq/8J0Ac5HLx2leil1B88cNXmtfxDKg+hgt9X3lq8d+R6pVfb0FZ80FKXAR
KCnYxqX0kCHPNnFPyDe9iFUoDJvvie0dQXvu9IB3cYM7J1xe9NfwrX/sEFJGeyInHlWO+JZ3DJF6
OYroEciunGym1WfpHsppeZrTcymDA/Sa9saJJgqC0cMmPQ/RKV6/NTx22yCPC1ls+eVpRDbMmIgf
gDH/XHW2vDO89iV5ZhQVX+mQhb7EUVZ2ccL4fSixEhh2PXh9/VbFD3rschdL97V6RZguGWi8wAN/
s+oygaYwKWELjXEjsfnPQQI3EAlf2Tox/bFCIDydtSiUuDPYDdyR4cv6f1xXHPGMu/loesV+8cLc
aXeEmWBnh0w7kdEFRcRNwl2uE4+CU093Oqc/ji8GEgTWtOZzfoSErplOH89+84xGoQw9FemvaJNZ
LBxoZrGroqVDq81EGATdz+7vVOR5J9lyQhozq23SBnc9dbui36LybAzU0dytySPLTXbo80sqw7kg
8NyGmWZdF+mOUr+4K9Y9O0oSDxYJ+zTmf6oZwmnevHMVyNDhmQV82jZz8oaxCh2dF52xBf+i9ceu
qbBTg76JHT4Cu1JveNOfLX2PxMKOnwgjDYuteirt4HUdvcPHjtaQrWyml/Q7fu4/gC6WlN9d6VOj
euJa2xRWPrSleSe2x3R+a78z9Ih40+EfddZJ4OPUDvfFt97i4Mfty8vgE6tBQuOexVVwpBwgU0aJ
vNrOdrSZ0AdRPkABxAqBUR5FRyW4yUt1A/bb+iMdjK25Y5F/W+p96+T3MVdGsgmq9xKbgG3gVUsP
6J8oDlnn6KKOtlRss2eTuQq/BGGxhh38SgrJS3e52UOc0Vbslws4dNrHr70rUClS1t1L9DRIfi+7
2uIk97A6B7bPVv1aPVFS/eySO1Zagp+r175zQ/WMGFZqKQlXtJmWLUNHurcGOxASZ9iNZ+nZfO0F
2699tvdHbkllM9y6Z/01YhSlJb4pScdlVtKmbZhcU0TFmQbYzu6/OALsAr9zFJdfUOkQbRyVe6wc
1qOxYpFO6bvMvpfEUS4RpOwbrK5O0Hg0CXB5FM/VR/VRflonDczMWuEQL8gFUAso9Q2SlN1PzmBP
HkuVrwTMWcxq+2qdlQNXR4w92DF97TJVdyH1hX23F6Xv4Nh9xI/VM05JVmWX4GFNDeguYQ2PAMtG
6urBV92q3C3rYMCUlMWbAjktZuavDueOs2zDA6UBw5MNT4BWZ7NFX08LW0Z/+EA6bA/cPjxrRNPt
MG277YQWwVmPI14NP7xjeXuyznVtP1Sb8pwaL1AxTNzs7lIMNuKN2711Dt/oV0VokMVX8UaN7emd
BpC+jrZP0TNLqISzzMsa4A4fzSuA2JI1ABwjxtln4wyAibr4RWEkB6xI8dNOoF56rZ+ftOfpF1zD
8k25Lx+DXa/axnO8nx64Er9WP0JRU9B+UsO9cf+gCny2z9qJHzF0nQPUDa0jnNM90RrMyFwKwTUD
+ObW/kBophO+5UgW7UsabQfZk8WX5aA7sLnshepGKt91I3iAcddZDwahA50QXsO1n4KHir3/z5ej
svaCmpk1pGgAvR1LxRG7AVv6ypace8FA4DXQ+hhBKv78zKpjXF8LE9XKYoxWwCMSCQoyckNJMlnG
2fn9m3z9m9/fquGA7kF8QOQL53rtzv08/uefnz/t1IRnmlMtQm1ZMw784+NTuUGHPO6JRG32naDX
f/wTrt/+/Cwg7ZkOnam9W2iGPEzPOTTFv/zpPz3y5zm0kl7R72crm2D1F7c3TSOWKGoij0btNqjp
Fv38E9bra/x8qdGwx/ey/so0QPR7xpqc2k7R4fefD39/m79/ZoUC+u7f3//8TZ41MVAGnOZ/f6mf
n//+9o+vojwSnX/6TapGBOS0TE2/f2EqHS/y8305si5D8w0Odn3uv7z8z8dGEYoyXpi5rdqQBST3
dF6RiI0yiuLXWsONi3kzVBYFvRoY91BvNc2INnT2scor9SkEB6PBsnSWRXnAQcl6dLzBA9z22N9t
nLI7YQDz1iOfaHTN6Tqmdp0M7zgUPsy0O7Wq/GaB75kLdJQdZs4GjGPeK89E84wI7CXHEiwEIyr1
H9DXqYOWl6wQi+TRODH9IZckKsaDuhkGaSs2yArSAC6/oiGTjdLnbEwmR2+1XQcTbczFB9yGaH3S
gfhZdXpU8ASsyIbbOC6HPGB5JhJ7P0CCkbZyYnmTytqyTq9J/oK5eaNS5QB9SsCQtYMpxFIxyanK
Zc3GamL2K6j323yjSgZjlxJel3fRJMyiX+0EibBX8+axioV3UV/uCi3dBOHHOEBsUgr2zQw4lnxZ
mqJ00KiYdEk12dP77gQGjgLoQlEnMN4m5KIOkbVXpGahUzaVxuYIdSQ7ALqvzCKa9RqGiPUqlYJO
OQ7CKcrOY2BAwiMBO63kXyhJThBDX8IUCSukPaLJPyVpH47ZZzE2+IGLFc4UtehX+++oMD9oIxeH
XlQGvxSXyI/ieFNBNyPogiIU2+lORqbbFc/GnNArl/YNkVeISXZ5Tp9lCY5TLN+3zXCdIRbEY4M6
qtjPKR2hpkCU1W3yLnWaUWctxnAfNKga8Vb1lj+YD7oKy7g0ZK/XFl/SzUNIzbPT3jhMHxiJTpKV
XSQ5+YAa4mQTqQqLFHqyCh+QqkfOMVMS6atK+o82xEE5EZVgi8zxDSIXjtisG8fOkBpbaLToALGH
WCIJZBjSWVhbiu5W010dVurnQiZ9E2j3eTe/5FVDHdTqqaYqGTqj4ksKCRGJeuEwtiXk87LYprXh
TzllMK1nT6WufWoWlkkizLuoTn6VcGNkQ3TDfHysTGbXudNIoBraaTekyRGoB6JdbXJboanI+8iq
Mx6T16WCd17DgSEMhP1kLj9NvVTu2nx5S/WFIUWW0Mq0jYsMAFQKGDH2+nSfyB3JUF6CBdlYivrF
leRJUvcUjOZ7N+uXgK70YiDVWMTpcZqGA6QGr9FJLjCHHKa3eJqN8GZExT6XlI6KFeUPZZTvp6cm
p6CTWYO8S+hlVnInO2GsPiq9iVlfk9/rT1GxvrHJDLu05HBNJM5GxnzARBRswLmHrjXPTF5DcOi0
eMDJSiZIpO2lSDgvYrBB4RucEb8erKT7kkZLxlLY3rJKf0RN3iDERH071+FpGbR3vUC+MJWso+mI
LeTNe0Ij0rWYy1/JDJYCo+YlFUvTSZcz4ueLVKesPwgs3qhh8B0oMCnG/oVIcJqNkEnAe+mepNDd
jmbJRI1uFU6WfzdG4HTWyCxumvhbgPAPMOGK4Rts5Q2188qOYVsYBPHkJEQc61AF4p7dBa4/shRR
9NKxptmBVyn1qqcM/AHWteVcCcJTxL3J0dVeYp2kI0kQX+sY9kk406vUY6fvk7d5lJ6xsRGBAuTe
FwV2zHGkYU6YFcpDZIoH7bhTWv2kmdJBjwFyKbN4zqOMleoYXsuvoal+rbGQmkYDMt8rq3e5VjHb
RwbQABnmPqASD3gmtTZNXpeEdFxIWcHc1b+VC91PTaDsKTD2bEESUDGb4muU1W9a1T7WxXjmmJ8X
KMM1C9qpT+iaCuJzaFL0wsMfjPUVLIMvVNX1/3F3Xrutc1uWfpVG37PAJIZbJlE5B+uGsBwokhKz
mJ6+Pvqc7h9VQDfQt40NGLK2LUsMa8055giRqoB9pGwMpT6IVvCKftXugJ+vaoWKhjgie2xlVUmg
BuM8+0TthfOqZskwTG1hgtpM1kQcchMsCpvnl5AZD8jV9a+qAW8Vz2KG/d49YfG2a+VxN8ohnkEN
7hbkCs171u9nQYp5niBxZE3q9fpQvaNfEtL7rVRz9Q/4iuAUSFTFuAtCe8i8FyYXwIPvGBe84pp0
2CJVdbpRtiSVDEKeWOHrZ/JC0fetEWfgFY+PJ1HSWN6R0yi3FnZHqS29Bhei/lx+7YSAuJGuqNaw
q0dWKYA6fld0NgGGFO2TaU39OguP930iK7mjy+Ooa8Tq1BIrKxSubZYKbM/tKdKGiurU3ED7xBAG
4lzO3DPvIbDLrvDM57gj6dgzqoyBUW21GYh5XgOCGHB7uzzbKimzL6i4KY6O7UXELM6KCL4kgIek
+07GlcOcXMQSv49AxPc2f9cAIWVyFAf5K8MIOsOPwiTMOgSszSejiR7kEmS5MAh6BLWI7z2sZRX7
ASJGhnkM3yh4NrNUxZSiJZhCmQvvpa4gzFVExgxhYMI16Z6+hD3ZKgRyNMk9d3Sl/zKfoFNiBWT0
egHRNgD6ibF+ESBPxP3b5N0yJ8HXrqfSkQDa83SPCK/yGlUcLK0CAjDkuRgMLIikgjhRIFhaKcX4
M5OoVL3zLynR/hU0+v+vEkyXyGf8vyjBvj8f2X/Vgf39xv9Os5b+Q1QV/kmqImqaSj72v3VgkqT/
h6yQCqzKpkYG5//8H/9LBTYGWo8SMcxkCVOTJfLUqgx6759AzBzTTtH+TiYmnjLK/4sKTJfkMfzy
n8zDCWl5oiLyvtDH4rus/PfMw0QKivcE46W11Mcgt5Ra6LJCwokHmrQ8euKF/nwghf37kkNm9bTw
sUfcCwsCfSb12Pjw70tcATiRDwacU0xKYh74MoxpOP9E4mRdDDyRovJg6BT5ClO7+d+XN7Yz80iR
//3tv54TGCeEQblIMQX9dzrPnwb2L8FH/ovsUUsDMo8OYRcpTj7PY52p699DHN5eNsZXuq1ml6EA
YX8IJfSMENEWwT++xnLKgtah4S7WnYli2nwQ/2oYqm5Xes7L/AUAaUTlebUBo7d6jbcTaUrmK/aQ
74rOO2XFzU19VvUYbKRa5TzTopk/8L2d9wQdzwVYvF4hVxDUeepPPqViiEezWeT7PiTBUtB5T2Fs
nNCazXSYXvgTZzNFJjcwqcgYp+nK590wMmn/HlZlxUN5pFYqUuckkQAHYqT6CTlm/n+Poghv96D2
imc4zP++SEPxgL8VbTpMFfyo7EFISGlISOJKunBehAGjT9pz6ojGkzQYQJ/kLi+wEoIrwThLZmXP
CaLBzAiqtKp3MzVUD6w4KDJquJdj1sF7zKKQWkW1ha414G7R6f7zJRzjCf75th/bZAfXKxBq6e0l
Y0bH3xf6RRKZxm//0n3+HsmkvvuwTi1zTOP4e+d/X/Tx27/nhIFtsENQNrLBiUkc308d418RJlOZ
6dBhGMF5ungda94wtoudAorvAEYXJ3lywMCz+y5FR+1Ap5gjgF177JkwOOFX1IDUuCraAjklttF/
1qP76KGAYo5dNo/M99QcRxdUPQMlqub14qZuWqutvEBbVPoikVb0nSnYn+RgKXFhchq58YRBqF0l
swYi4WgUhtqjO6j5dzbxjMQv8REoE0yaexooR6rnD3AZu8DA3a7QLDNbtCW/b2bDXSTGC0WMrYIM
7wHC9AZw8AEKgx2KJs4o0kXNo0wUKA7BrlWcqB1ERWrqaj/xFh1wUIwIYYGRHMNxaB6H9IAZjHbW
3g5oKocNx6NJgpTQfrM/qPNnixEqnxU81PSBv564nzJ7przVsQxY5+Y9/365DYdv0xyjnXYWTNwB
GUfUhwZ2NeloTlgRCTFVC1sG/5NXPfpKUvkW2S4HndzzfP7RWbr7mcyYGyyE9Qv+BpObjzdjZYaY
KsYFFop/GeKTatMdD9jdWOp8hA6baR9tMSdFAd//vAnYLr/oRnUoapWlJbOssIcvkYq33kOt5ejW
0C80ouBs8TOHekctj4Bl3T2mpWpjJBTKcwyVsDboFulWPimXV2lLE9YQ6xFbBDtWOwpZDCTyQzAf
Zk3pgkQziU9CT+Pe3OeGD6BI9Q1NWnwhn3OfB22ZpgxJcPA9pWfTfW6YVmmtixmYWX6YkaX7fYYP
v2W+afyIb8PsyjFYkZovHYlJcjKm0QoDUqLtCocJW2o6xlFZCleqHD4Ml636qf4wloBEsmCwMatn
Bu7xkSvITiM7z++s8nA2IXQo/npROgAexs5rJSusFL56ThZAEcB4712SHZplce628s14+eWVXh51
ARdbszTyNSf1/cvoD+EixAmzcrmgJk8PJj1qnkJfUFAbGnhcuXCjmai5GfMHK+JM0Kg7ZN1CzpLc
eqc+nOHXnAP4V5bsIVzSbSxJf82vx1FZVD/qtzKffEbfJn4rQP+udmAqQKkOcXw44VyMQIEqkMzZ
fFsp0662pUtAHWub80mPswjoAfhq6gezZtOTiMl2wARhsKpP+fPFXOfpG1wPL3yU3Mc3RRFweu58
N6u34jSrvHO1i7pEo1y8vGYFk4BJl1O5SgLfyAquEa6+7nPVjnmAVrGonfJYrOphEZmsGfbE9I1f
7OH6szigXHeV+lopZI/6AbxGCGnat/pynvp+8nB5UC6xu5c/+8FGwcQtxZbLy2Gr0g9u+YEFsuLH
37Q3GlWalfjZXno4HPPqczjGnnTPfkyWUKxzfOxf2o6/7yPfJATgNFni8cCy2E4Zq8xar+PzN/bk
FH2QVNJ62ZTVsr01mPfN8m1c+xIckQAHMmxMnSBYi+IsPwZzjJ7S2n9uha+iGM9vK7iceu699AiR
nz8oRzZ/p1u+zwG2xaUDOE+xjfCN1BDm64DGDCgERnejks1P2ehYd+BpHVGRNyUDfJcJJaZjFKjw
DrDnqbE7wHnS1Xbc3jtgkfuDcLevcI8T9GSjI9IelB9DTrwRuMdfubtmzSkuVgncrINQ4Kbs8TIB
BuOMK4WlLtyqHm5X52XVsvySDvU1wJ/M0vstoxdUmeG5FacvGDEMILGVJKKSdOXsNa2lc5/borir
uo0u/j7efHwnpKlktX25gbrQnvgn/bxiX8QSXbLkXXdFkknIIh9bPwyHoLnJ1U/FIsvdW5Arp3sK
t1BuPWkcY2y2tBc2rq4amvBQ3OTtjeTVx7hkhLDzQise/ZI4M84zuD2ai4pgKMbQ0sp+nzP+MXjw
ID3zwVj/xSm12fzxxYRdso4MBnbh85qoK3mNSDaq7WHVzmyiS8nQBhjjmhXRMwkW2EwXfuE1HMPI
hXVSI4H1Ug7tGJ2Ews2VHtusXKDHl+pV0055e2WKpTqG1zOE7tifDRverPSe1Q7W4qFF1zsjY4+u
BleoaqcnHX3HIvkwof3Fe23R++pa2Qyb4GTMuaIZPS2Eq86wmyUmYbAPqerKWyCBrqw2QuQ8GCYz
76ye2Ia4o29btE6hPkHiAhdJ7WBPyMcx87A49ky2h5mUelHuptE5qteE6LbqChCuX6Ru4p1rGJmw
Bb+lx5eKK5TsYyGvKFaWOQBgBlTpCLPrEJvuaKHtaXajahGIdnGvUfNiRjBKJgW/g6OVQTOYFpLL
VFOGkxAfSdt5T1YSHogq+u6VhnFaasvMeJ47WkSCg0efTK6uPQvRaXyp1nptHtAhqW4tc5b/ZIVT
noStWgDqAdwhILQ5S2Ms2k+U7OTY5iEz1bQH1wBZgmjI0N8lLiLRpgI0jcJlho+BuJmc9dan684Q
YEhW9KVe8pX58TKsdMezfTkNFo9FJ6zJXGJsdMGZkre0lxcNPvLLbmrcIdA74vK57yunH5fT+pex
B725OSNpCLmOQwilY04VN73VO5JPd0x+twK03lm1aRfKR+HvNCZBP+WtW9eDa2xyXgMYa6H66VTL
SB5z4naFDvWKN2NwRNEjSjY45piHQjiBpTP1OTSZXY3uTX6EuKadpQaa4rOyheaAb+VbdlPMdFKr
nIp380NEjH4h2rA8NYnT7F6MK5zq0C+olXgXgLm4VhAONEXx+Jw/V8R9xDt18dz1l/ZSnjj+/LEI
N84dnuDlmo2j6VwbGPHYHkkX5opFCph7ZLgMz3U618/Safh5dK4S+a90NZzKOW1Amzu4lomyG369
t/mnSiYTW6ulge/C8iGLETJB4j/271l4EI76NxdOOZVOIoNjOIdnSZlKKHgRVaFuES/GcCB/R+Sd
fEr0M2d44hGzh9ovm337mE6y6QRjBcyhPAkiCbB5Yy1LmCNQm1jhrSC9xbtatYoASYmLxb/oZW9X
TPaR5r6bqdZYQPLty0MRr3wSS5MB/H26VbHJvtmnTQQ5L085l5aMfeH34ApTIrPqWWPaOAHRVRWb
+iTeX1C2ruRQwD9KPYnSs7OrapXj7j14Lxhv1bbZl/tSXhFf2uyVbGoms+QDqfcbOueiwGEaJYiH
1+wXH75Q3HbDH+g17hg4jPNiK8P662BnQBi18SiWRUeI5m94ZJuhgpeF8RgERD/dq/WMKPEULSHw
sWSBCVZ2sE42wYV39O4ZGsJrCDcNVkKpE9cebZP5O6E8F0Cd7FzdJS0xPQc9v3cv//1dMElur2jN
Egg+uGF6VBPSpiUtc8rsX122MECdtB51cw8jhTukkPVHW2bMJ+/YmCstE6X8Df4rGfO/L+DE5lwQ
YlrL8ka8I5T4h0m04/v970d/z/19CVX+1xTx7YHwGlpP3KAW+VuzlTqInbICNOv+BpQq7fL8T/j5
96iVEIT9PRqTaZ7wBphqPtUqZijZLDpTjET377+7iVJDTfg//baa529nosGHrye+DtuxSIRrUYYN
Zs5UipMqQzdOGOr8Pf5B2aDtjBQONUEU05fUEzL5rH116Al3Scs5Dkps+38PlZw+vyeA05a3UEGy
Gp+rS/iT/UTyIuH2X9GiwarCvyq063I6KacvJjmIaXQSIiEEODg1UTbTpbQ/xixd4Iaozhp9bjAi
uDPWMMjOsWASCmu8EiKVmTWmWIGNJ0omE/mMDsqiwVw1OJ1BXwH016a8qKqt3yvSEG35oB2UFSZp
4NOC4cE3IqmB4frrJ730W8GtqUUZYfM3qD8vkFqDJRabq/eH/PFH+uLTr5mHYw1r1z6K4l3/cGAM
f7xXkN4SRviYSDtYO8F4ehlQD1GRMCWH3gRlaC5upZt2qO8CQN8Pxl8caPUjm+qtx2yDc0/c3XPi
ygyUf5rveEuTmj/3k7vhTHYdjRYUIyQaKJCs7p56KSClJYE6LuuliuSFu/BXkO36mvj9D/SrW0zd
96Hv4H5w6AyrX8ffFMV0emhLg4/qJ7sVISGDdoxPpD6VFhy8ArMOC83HB6N8CUKhacnn8tCAZrMh
5c5ofbxU7jL7365C1W7V1MOrl9vCwndgKyoWVKV+izlz6k929TwkJ9dS1rhMEfCbYoSGBKa3xG/y
SfCtAEpXNzUUUyx0LTwCSJEhixX2JL/ESw17+LXXgOQZu86cWtYtSKdwj+ETtl645KqE053e48fY
UzWXB4cTGvBFcL86yKvCNFoGRxJnoOFrs0G0klWAMgh5QTRX/BK2PV39tL4TbK5+86qoXqDNp369
MCvbvOMqKxzqh0vkV+LzxF7Y492frFTIOjr7+57+WVmAo0gLiYXlEG9C1SIIeDI4WevGCFpI47H0
vUjQ2gDJmT+SQ6sh9EpiV4M/T+coe0828lOmQlmBobvAsnuXkopVUMMX+welIUmFCSCMxVPwzpRR
6sJia67EGWOWzn+f4g3sC/1SzKUFnsjPTXZ7HBLIi5nTf+u2sgsaFz4mrKSAK9PmvJAYcIelBtX2
celbWkscB+Rv+Gc5HRUcXq5g1WIKCk0qgNcOXezC2Simppdv4GQYH7JqYQiMK+mK7gVmxjv0o5ua
eyaNQMIanHkYjEujcAJes1vhgoLnWuY8K7J2bCgZjIJHKN5XETWgYKgweLc0df8GfmLjhCY8GjPu
3m87OGQP2MwIfWDuG78MmxUSs8qZQO/+RfFHe6pN89kIlo2DRiKcXagT7Wh1OLZdamTTkP0ar2mz
pI8U8Zq6DcsAF6WAyTfcHTuteBNkO47EMpqhvvLen5P7y9dfNhNg2FJgI4xeg/CQPo+Tiyeeu1m+
iYCZYIVLPmD7Q3RahPskb3CPg4Nd0g/GOiHhLQmeIc5QuN0dawFp0WOFAN5S2dVtvIpuxg8oggoA
w4VBtg63IQAQJ/y9AxUQrjTfk/s4Hb4OtdXheX5TBmdyr/rd67l+xN4TQOL6/mGJe3zkBQQuJ3tS
qy2aLWlFmCAzIr3ksh8z2V3zvgAnZtoOYS8oV7xtb6bErAGfxHF6108uSQ4yifWlK/6QrFXd+tx7
c9DaFdzEge07tJm/Gb8V+BeqTvgRN2MuPmwVnRGwTxjN25VJM03i5D2AWcSlvoLP9joPznsab6AC
xKjwLq+bue8na8icLd6PcBaeu2dyDFiZLiFuK4ndlNOwXVXdCLOwhGrxGvYo7ti6Gy4DwZOJfIUs
ZO2ZXI2NA6ADOMFI110Ol2abzRs/OPQOdl/8wLAD1rK7GvGoXX4nO26SUDnoEzbO1QCZ1PBe/fT1
mJtQGjRLcaoTFNudDpLmF0R6nF47cpiKVd6eQb3YiYIJ4V6UCi5bTnnXXX0NghYtlAv3LqznfpVv
tG2/zUyoHZbJqrSsKBYyS5srngLTCnqsVeyifM95LNpZfxpXith+HDjz3HLC5b16GjtGWBYrrMHN
eGfXqPppTGKcItn9m5V3kZ2SVbvVb6Mcy36GjvjTqT6MtHeyEO7viUNMIf5H/WP+yklY9WGSdToU
CGwmtlhlcRuydoEjZsLP3/HmxKiuuGtYBIwPRxTtB3RQK5swn7aCKZbmeK5INpNcFh9IgDpFSOYj
ly9lV6L5VCsHnoPYT4GwjB+2WgitEDuF51WL4YmCE9lcWFG70klHh6p6bPfyD0yH5sDtpjHza10g
cbC7GNN02Qtw02pd/qAKuRfFAPsrNwoDVCjR62w20PtriCq4ra308wG/g0nAlYHz69rf2hV3Ggs2
Y66YCJbGiqTVMz6J5A0pNqnoM2jNfWjpXE7ZjA6VYyUoJ6qFVncHn7tWsAO82IV9My70Cv0t753j
rR6q1ue+0FBiIfBZKLdJ5+oYRKOGGWbFm9T3adF5xmvz5mr8jlzaYw9eCxyM5OVq0lHrXb30ewx6
cIh7o6VxWEEO42dmZcGHi3O3wjwCKg7f+JM7+VSAn5zwAJly7of6NonmRDhaFV0l23YyFkZCYMML
hj5O+hBpkuOFogKneDX6YBaYim2tHfnWJSxv+uQA4xLPXLP8wvbTzg2rFjWUvBhj3pn//EjVYTQU
RQH/XosnNkVAQYwlmu9sV4UzrLQ9uPKcFOWinsJdeFK/J5T/a3gSiDkunVXZVG2hb24YOZrwJb7i
bbio4ElmxHtjkG/BWeTCyxB6MZ61xFPGjQnRhUvi0v5Qe0FNrBkO2UggzL0awreX7j3KsdAa7h2H
gnJuVx/hNRnn3o1aZwidYFexkIxwNAw/zmmcO167r07a/PWZ7EVXQyeHSMejuS//AP13O5MuE6/9
NUufXA/Jg63nKelM6L7yzK+moW98svyqXJYnNklk6uKBAxsQvcDh/aEWx/+aKX6JZDlfCZ9s6Qlk
WnVurPKrhHL1V9Pptr3BOEHwsmJSSRAwIUbjHNrBPAEI4yl1BFZFIEuSqGCo0vPfIKVyr8g/8tsp
c4w8nPbUuuH5xR1AgUdsAitV6ksTTHNh/2q/hE1Rkz15mYkFRjqqc/lJS553S/mXVVd8kvhoC5tw
wVVWH9Jv1YUUn5Jfx5Vg5ct+V+tu8IOTPyu4hnQfHCieDww/2h/F6efxttiHPlfrF28yKLyqXgKW
5lhf4a40D2Yqpdt0kqzgi0Y341ysVbdbRNOnB9usgvcMmToA1Hn/si2bT/t5lE+UXpMFpgiME5bS
ZjLAgyKVhx9SHIpzuLl0Vb4seZCrBfhDk7HMCEhVMJZQWh+Rh0uQmC1p7Zq7eefmhIraXLhY5G95
zCq1rGrVnoN5uuHurU7dBcY/N5TD4fu+PY/DsjxUJxbFGPwE/OYYUSa48kz9GO7mZaim/SkhG+PG
vjRRyUZbPxAcT+DGU/crt4DodG1hfFGdwGiG31jGs8f+RflwnOxyAJ0DhHPEaU8utyUm31yTl8Z/
/xDGRVO2QRCwE6+T0spmOMm8lulChUkeMDux8NVA34S0nrtJnmEuvQq3iDsfPpq8TZZSgU/c+Ixf
rMu9s4xQQJheujVh+Hb79gqRf1myJNEsrft6rBzqDZA4g4qHx9nATZJkmqdLdYGXjHSHGd5A/yaY
inXDet5Ja+gbn/I9FGifwJyNwqroxlj5qCZzl5QHrnCMIKMlecBTYIL2KEZEaDli7QLqKyhCBo9o
Z/ltZ92i90rBTWAtGrPs6RkHuGEo5xVLg9cnQIG0dXyFML3cDLbhv/V5r5xyFtYELAq0ASNR3PaQ
dbkUiLnbfsGgm9e39thU3gSriSv8xZF/TMVM7g2KkHRD10dhuoevK90mrjbLTnR8CwYCMxoLTHpZ
iVbPdU60NBE82mh7QatRfYggrSz6ISbELteO8Bn47bX7Ffl4iKRXxVWoPdR8Z7JGzNZ/7ggAhb+W
4I51NhbiHeAK73f1IsxLHIb33bnFs6SG6mxDsqJC4l2B5ms0ZOQgKnNt8GKoSgjRAJoQw0VurgGH
uCFadsZ4qZV3tryE4IGMS+9uk4ctLsF9CCMZlqR2TI1DcUUxHDGCohjXe1gfdgFMsleTW8MnQll7
RSqKXQFWHT2XDtj8EiT9y68EMC9EeRGYkIXvAMCbhQ2gIWG0YUP40XxYhcJ3beu/ypmhB9Yjr3A6
YcQm+dFWGVboTisuCxs1b2GcYELmiLK58mmDsV0gv5vJHqKuxBGmqt8mtogHV+r0jFanxheCEzu8
Yv8oYoIGMo0nPu4QuLdiA7CXeucRUGmgDKLtpMXrN891jfEWN8zW+MJrgB+mL0D5rJNZsGLVftLt
0O99957KTc1scVusw4WOTsyVvXz+4uahVGYjQYvqwnH/fJ8n93oZN9YLHeqnCJRMHjTeEL9Zb71+
6w8D0WHoMOvTptW8WjxWzFjDX+UYT81jNceogYa/v6m/HYZqiAujcTb6sN8Pf2J43Gmw+faBsB1o
+2GvI/sOsA7fDsOaV3y85901SBedbDGQhFrLYh0TcBTMjWSejTZYSxW4Z8Aqz3o2aC48BpvRuGed
pLuIMajhS+aUoaUSEpzptC9HMKZDdVWTGfakCAwYE5VW956m4VQe6whmokSOkQPNud6rFOVIZ5nR
XZVmztT0FXrZSKNEzI4FuGN8UhwHa623ysaazNo5BQHzQho/BxGJ8JV+vMDWsDl/zFNzN5lMo+d5
4pcHCRsjhEtoVL4eMOPYspzEf32ibAvxbCP+g2nwc8OAozUBpZl++jQuSI+5F9exB4dTXKEwYB2j
undlWHk+Z48KONlFCb5r4zsYDOu1I00R/JOgsBfSNjivq8cmnhCmi/SJMAfMERqQmClL9pqPS2Uc
X6mWX/ky7ZgRZT41mvmpn3BDSM/Jd6jhXMuam9gERnyABOijEjC5ATO9dt0yxCePojTG6V8nfWna
HOnhGSiaH2XLlcGLX4pkzS3dZnwCV/hpv4wPNjl54owbUuMjAXrdhmDcvtnhXprD4toc2rX689oV
lDgz/SuDTEk4j9fLswAhCM3BdHLFMw9FDzssd1KCSx7eGF6E2BUSWu9x0Y5rNSefsvfoFKXHNJl5
GaJvyaq/2ECRMX33J3RkApbFCYcU00Hx3LrdRmA5kplMDdQ2RWuZ5NUKFlarGX0YdxrXtWA9TpFX
HRJsQdDzVAsj9R+3J65K2/yUZb4u+AwXmDjg0FvjTNXMpHjbt2czJgGe2pmFgmKDt+KhawLnmWrA
Ow5jQa517FdW/SqdTSzBBzriWqCyy53mBC7bR05OwXTQt/jBTTYyGkZLPSse/h4X3Opywc8quzlB
dS9jcNtlBGicAEvhxUEtdgjPw0FSrLdyI3Wj5g0yhmCU5Rvg5C+XeNl4YkdCNk6qdG0Wkk2IfwCE
lMdNW2tuNU84UjFywAiyQXzC5Y8kl88O0wKbOPRAITQEy6otA3MGRu3bI5QKyJJyQ2Xoqy4Zng5n
kAuXMdb1zZjyJG0x9tkUx+eeTd0k3G6B3mqqfDMwiulHUfLPGDhEaKeTg6hu4nmLHSekWPv5E1zE
Sz/y9e12VnykU7iQzuCC6iifgN31Dfw/nyOlfku2vChvqYscb1afogMfR3UCCcNNXv0xiyAYsFzj
X7YKN90qnSLMZJ4SjxO6CCcntiG8JI5E2DOEP3KRseDJhTc5KFeDhXvTQbecmTXygmWTfSBrVs4a
YAxhI53bpd6zYyZr67XDuDv/SZVFmbgGmBCzMrZojj3lzsuvev9Bf1Uzc/Hwnp2wvODPkXgkjcbG
TM9XUoh1z+ydTx86jp7ToWOW4cEiewWeRuQ3oQ1/84dOnhqY76Q4ClwIEwRTJLdrLa3YWMp+zuiL
o6f/zePiiSNCpdWZR1vKB6lxh9e9S+30h4HwjpfnihlPwrxC10ZYCY3SpVqUP6XIJcKWbulLEoJJ
3dkb4vjpFMIzmSwBbRUWI8AmZlGyhCNnh8+IfIDs1fZCbKujr7QNNCFbXBh7Zof4QOvfk9iFcsu8
m8QeACUEDgtt0Xz2XyTcKzSiv8w5ZiiOO6smBSWetu05fK8lxVUo0hI33YXXprAIYNrpKwiqzEZE
alt0wQjZ3o7ydig3CEY3arpZq79HF5qKv2BdByYEimIsm+YT7lMoPXdjkYf2Y5ef8AOOPGHG6iB6
xIuVuKRn3tCSnWhJLrcB2l+Cl47qNvyR9piHVV8GakcbWsTp+YMrRU5cVuzIF/5e4/HZwaxW1UX0
lRMjRcHJDsKHtu8+wtiXZjLcbVv+qihRvt8OOwVA3EkIZ7VtTpktnnS8nJnrHcr5o7PUS3hgUdAw
qWR/V6HRjk3K2li1PnOGHDfQ2OL+x9l6K03br2SLAdZc2L5RlMO6OykfKkOe6PDEpeeEIgMbEMCf
xfvI8GQoxuNZYrVj9Udeo96VO/GuLpINshm5JI3EocKDj9Kdh1s5VcJx1FoBNICLHhgyo2YIXNhv
8lV2XofHjcsuPIiAzZgiMfKBk/tafn7SVicgDH43TajBfvTWqk8FoJD94A/xHqODyoJ3iE/DAW5A
SlXLCo5L7hv5D/7nVnE3+R1z+fvkgBJQMw1HZysMVh7MRg8vogvjI4NbeFPu86c/aN5jVy3GCrlj
44UIYEEhOQFY4gz22mhrAVc6pl85N9Yi8so9xl2zyRZ9xJZkvDuJLkprQQtZyP5ka6DMv0YXbt3H
PHLSHXoYh+li3y3EyIX3AixP2blzpFk6jRpbJusOTrgPDw+YBWB+r7B45OOHeF/qW7PW+LSMb79H
yDbkVDOlHJzHQphYqKgi2nVYyCfVf+6xXFpOfovHgvtL8/GkiIoZ5/kbLAYFplBN3xMLegdENy5f
iDegDgwR9fmwU+QZFk8AysXRnIuLF8snW0+x5LrM589TFjn6p3bnuTdmRD8sEVwo0kcMnYbK/lKu
8DihYouoiFCMbNvajZnU9BYGbmTMsmTzCdVwqtDZFjawc/sYLxHxWO7gfQoQ7OioyaKNP6nec+XY
UCQNriRjyYJrrSV+FUteCbKsgWDwjZFae9BgvnAjpOMkmEB3PFmdyef7+DrGC65PhtcIQASQbYiY
h3olzJPjewaLirhHpvx0jXtcInunnVGp5yx9vEV2TBrEh29cGGEXcNFXGNliSUeQu74MzynadJtV
3ehuaInNTfH5wP7LGsBTr3BCmNvkdoP3yFJgu4c+5+bmJoARCx/uXF4rWnD83J5YF7jdFQfQAXRq
Hp5hdAhLjbR6uwaAv7HTHZNkbuwglu2gue7qj+IiOvirvZ5e/smKLViQFRqFy0fZsIOw0xAMAfhe
QEMDCLcpNCU0coVN1AfWMFs8a7AUyyiPy11/RGe4bRfl9JnMItXWqWzP5ZQFZvMm13RhHp/hTFuL
EEjYmYE/hi8hmmK9NA8WiNpY+XDbjmxgFqpe1B+KMe2npsNKcC11pzsz6y7P8dk80ZTWKHLZbE4h
bRDllxs67/n1GazSh6NT14IY8yzyDtB7BuK/iATMK64ZkAY5keEUw2DNLbblOqbmoK3BMrhyCXvp
GRB91590qlEzjdfmDR9LSm2ZbQEfEcIyfKRv1JNBu0jzdSz62pf2lWDtzaHiIC513ZkkPmP06EpP
9b6qPeMQV2NwJW50it2XnWzbbxFN+QEbqrXCjUnk26ewZad7KZtX+FHAYVG4uFT6KeLD+yXWHGa6
j567VvGDh1cwaqUw/SmY/12oIUgOoMzIgLGcAmzlFH51iSujIIAnQZvDHWSQD+AT/F5IdpdM3+UF
CTvbJFtTAZwmwZb1ucpKXIZ15q6AV8yasFGEELXKFvXUft54rZ6yiudZWhpX0+b6Bzl2+bS9R+ms
wvvA1xYTzX50Y0ON+k/FUFSiWRwrmvDlvtisH+MGHB56v/7ppvIi4g5qxtnC5FhdEiiqof/Ilgax
0qAfqoPFbYbJBMyMEPkl7B1cjyheaNps6YtwnWUOljGMJSzdDbhlaFeF+2CvKiDKxIDm7bmrN/qM
YGtYPYoCDRXlhsVY2gtZcEK/7fchcT3dvIAEoc3lN/aW4xt+Pa9SAGUUj3CBQrSZvTO8KQDI/YDa
Wh4PfyG7ySZvZy9h0XS7OttHyUZ+rV45CZMQ2Yk/dgbhLLSzttmm/dxg2sUMMmMwMe+alfK899pc
NSCLnXsy0MWUuJ+RhkgtRJGgcnoBQyjZKbtl18DEicKc0iWGq7c0hWkAqQ6Lud4PcKbWHGh3eJ7s
zS30pDfhUAiEGFhnvoDbDPMohFfZJ0G2FdYiHRyOMwtzpM2ak3Zvtn+D/fc47f9nzv/3raSwqmsv
SfgXF+Dv5x5GOKIjJXw4fqHTSNklVyxopxP5Mft7rg9Ia9drfdsELxNtiojTFcBYXHEn5AKgnDYE
NcFfLX7T4yM9J5Ck7aXJrCiXhqDSK/499fef8pBC2KyBtv+ek4aU/zbH3/j73sRdyigKc1qPDtWv
GFmP2EXfiOpAIv+e+8e6uhj9q/+Tu/NYblzLsuivdNS4b8WFuTCDmojeiLIpN0HIZMJ7j6/vBWRV
6dXr6ujoaQ+SQYqkEiJh7jln77VHuMi/SdbfTyyv+/0WPI14JEXYNeuOhJWr5UUYtnGxLneXlzZ+
TmECmPzYqaS68UF4FlTjJkC/sfX2BhurWaGzq/BN4oXFAowGSI+ALQ+9Na6tbBP+iNvxuvLHu8Gr
wSY4fGt5aqgbKwtvMBq9u0Z6b5jiXZddszUT0wQjedWG8XgIRbSpOF5b74b0CANcFU6fInnxhEvq
TZQM2wQ9Xex3A9yE2sfPnFPk0UFwM0aNCbLY0Yjk2hYaJY1jUya36EQTI7qIMH5Ju7w/dCHrUxwn
XPosrptWGzK4qtthn1pMtsP+PZcgT8g0QHft70fH3PCtEJjKZ6Rkt60JTGIfpDXa36aNrp3ILmK6
YasvRzKLd4xtYTOfjOu1U41vuEJq8KgsONoOhpCHJE34LIySkJFliL5Tobaou9LfjC2yxrrnQhgD
5R17ORySPHjpIkIQUacOuEs8xgOtWxR7qRoac1ELlZY6QuU+JjVVIrx0SXhRISKvyYwQ03XdtW/p
P2uJnNmCH5DV2naamJcXQS9X+mR/Ral6z1z6GUmoPGgpMSQblAnE5Dz7Fe2bCDWFaTPa6wyN4G6x
4YQnZAFOUfQZFesNQYQcziU+8C9nICgQb1g4hPcF9UONWqzqKAOi0cdgO2GGK+e3B25yCoOnkCTB
ey+PETwF+p0muXAoQ41nO8izXYZ7D9NYkh5r9QF7TGUCnw7nwDGHA81HvqkHJO5amEybMG1fPEkS
cpH+IoKMxmCFYN0e5qSJWB1dZgEdpodQo+dQNWF0IeKAkIT5XJNk72GJ20K7REWJSCF3EC1MDRV5
bL8FNv523bM+3GC6HvWEppQDQjOTajuGyGtj/iLfpLepB9ZwSRUIjyT39ipwWPRyqB1so93k3QDd
YpxQcwcu/WBmioaVP5XsiRut1+hDlgccUYgjY05mkZP8qnrgaYUz3kwTPREnHDlBZxwfXg9EQE0m
Q56Etav9ximw+GWm/ldkVbTWAONvY40Wlc4u29BD00vRnSdnxKdicJRErAZIm3gVDteCgg5a2TAg
qkyLlAPSAq4qPXlXZUqrq4pe7FBnIUcU3MYuHmRMSdBh+1y1HVNVXIW3fsSlLTLch9aEGmIUMY5Q
TmVRkaobALdC7289dqS119GM0EExlYWPOjdB/Z396kXcnrWYM7epG2u3LVmRh2m4s1xG3S1Lmsjz
h5035YRhIbrNdROdocxQzydyN5HLzQU175J8OyrrZPEBdCXdw7RlN+smuuB+H5h7R0fiP1XRuQ1Z
qKQ1q76siO96/z2sgRASbIUQEWZbBQPJBO8zmowhwrj/Skm0ASnqvxCLB6jRxtWZ6/FuNGa0bEW6
l96a2bZ2Rg4TlKp+l9H8ryaTpGhCaqppejLj26FgNNUwQxziEfFzyx4cAAxLBE2snMFnSOZ2Go/y
zjbT5ibXKWHi4VPa8nWY/fC5ckfwnPEGWfZHnVPbH71A56sdjRvHpOUozKfMgngTLBKgkYFLJBHb
Aqvn46nugchBoqLdqBvMKm16wX7QbRNTHHsWEfpgccGpneYYd+Fb0jrRBhPdyagDG1UkXG0FZqEe
IAR5HiqRcCzvXA0jdBslp9xgTByVrBwazSC7qsyrLfEwNzowY92yfWizUK+9ynggkTtD/E7P0B5y
myVDOG3bqcJ+Ywc3mebrF6nDWyYdJ684TtqJ6IYBZosOWJJCqw4uaUEBqhjaT0pemRLrd041Z/eE
HumK85suvHvh+TPiQsSQjZKyUadAsb6IXIbk7tnjFJk7LzKmTemlEQN8HApkSDf7eujBeCc/3GG2
K1jtW+ME3kHaLId76yOxUsALlrtTQ99BlKEHn24Cy4bE4CEt0YloWWN/027aHKk5LApc9yb1Etmj
O2LGrN3kt8gm6mDjBu6TSaQPnWb6FBxmKOXqAaGIM+GZ9Wel36r28fcwce6ziLQdYjV89IaZBJfB
1ehJtvdjXz/V+f28iUfPDtipAgB4Bvw2LTIU+0nyhE2aVLkMMKgeMqOpsrFnjIPGQ3PpjDhztlKS
j83WbVlMZww+Oku0SKDlqtZGgIOB70HiUDexx2rUVma+cavp0GpBQWx7cgcTYtxnjHl6p4Zjpk8A
xCaEDVMPXTEdPYT24CIte1TAwsGoM9bg/AvwJlqTfX6T+ezydlR363FuUxMUhiCC79SVTYotAe2K
KDRcvTSXi6kDojHS+9I9yRCiUc+JpGmQOuepEdPGLFFPkG8G4p4oqqLoomM+kCKg/GSTZywh3RRr
X0Su5VVBitRV5zngWajCSCgOmaBRwiA86ZEs+OR6QJat4q1d3RlaATlNSYaEA4V9ZNL1qC1qv44r
7JXN4Cmw3REH4gwjE2ixUY6UY4dr3aqLnZ8h4bMtEIoDPWMCLMaOWWzLfD+0zZXOqX8bVBhloKfW
a+JFInLdJGLqZBvirt9Ugf6sOXSXBfs3OEIu7tEYUiSKH25SE8nsgN5pekX7w0wf9Cx6EqUPtJUT
st/WPX14ihGZ6evWx/SS1RG+JS4maWU/17HSn1LzMhqV4kJe7EVLA5OEGRxbTf7FJ07J7rjPlqP6
l7F1Pr0kfRj0ZsKg3dWn3j8YA/MA3Qr7k9J9lOYuRX0Hu4yQc+fsZum78jyoWZIpfh7dDoFjH42p
/TGyB7KzsqxhdVf09Q5nK61XJo2RR0RYytoLHdeE94b5U2qZL2BEdq5AxBbZHoVvSA+LmFGYm6X2
ZcTqKa9KbT0UcjP04zkE4rDuqF/WqoPLWWgmOfVIF4L6frLtQwh4WgsRNehauXNKn1ahj+fHmEGC
dV9SfZHsEA40sUR2KRRAxGrCMMbwoEj1rSs0cdOy/etG+dUlH6uLJ4LXcSCHDbghGz1GxHmZDcFI
I92kVHenXWkDEa/Q/8iaybYpk90w1NHBCydIxP1tmeThLjNmDAvdK1AZzA6jEhtS2GJWnEsgUSWb
gLVA3XGZDoFb9dp4sBf+TgSpSnQwCguG9EkQrTPz2hJgVyyf8aqyMDLC7FJ980lmOy/zb5FBA+yY
aCcUxQ8vnZxDeXaHxnyYdAvfrQbrEEvaxOJkNz2RrGFucYBPexeucMgwx/TYa7VJnftAMUyBMarZ
aIVsvTqEii79UOszuu228FMMt2RLX9VqZTvNiLY2DUAK2eiu+uvB5SrRM/upSwse0Igasm+fDMOI
DmR+3yJEGPQKwyWC+lLjqw6bwdhIUW0y3L5XnV3ah9EuT+Zg+vdFFK99MudqkFU0sEzi3svmzXaL
/py67okszWPnqmLXDW+ZuiaWCeBcgS7fhpaTjSF1tP0caIowjSFdtWwrH1OEmjD1YhaQ8ePoOx+h
6tQeKoe7rbPmXiN+5ZyanMqyMX5VsfgZN3ygij6pq7pDoIrXqkRiLNL6JdVD5hoyv4ReqRABD8ee
I3edWjBTm4ZPIQR+a4sES5PxIFO5LsLuxi/o7Wm70nck2UnEuDSsnMpsOvcq+LL71MPl+OHFdHa8
eFQbFmPbrCnGi2Fr0EGECc8UlcLW1AokxwVNtZaql5O/W95Jl4lKE+b1rpiVvVHZAmkvxco30H9h
2FRTRxPDZ+1Z4xAp1fhkDilmxRng5kdQsVxVnkoJWbx2XnOd63CfiF1M9jXR8zFKoZrm2ziK2wpr
waNkaNaH9Ws6RPUqMHp0k31s7xTC/PhkdToltN6dLIPrRxOQtWZnKfdGtHPSN6o1qfZAe41qE4ZI
NSqSRlfdp5ymaEVgK3/pXVPige6xlAUaVHBLYQ7tuxCZ4uhDBPQo9SYjfvAC+JFJy6yWb4O8NBVv
ukTWGy1lYkQVTT/fidchZcfBENatZpf0u+ptLMejQDcxpIyHHIYUBlUqEmagH1y04Az0B45k974u
zlVCcGs7d9zQCnLwoHEq0rUbQG/J9V3gVYyVx6C5o6fwQ8D7LcxU7A2PL1BoFT2QoX2LWxJeydTd
sJoXoEjkGU4LZgCVooKk3QgSxlDWnUU1dNTUXS8ZiEXjU+S3+yXDyA60ZJv6gg+Mg31meffPShPm
KvA0ZLXu7JetnzB3Dye9QG91Y2aZe1KwCsvEbFHEqmAHqOWu6zQq74rFjGcQ5dqVzsWw6L36AjCP
Ny+WNXZO1qUIcmpy9Lp07fgu810XLEsLrKiJTprobiNfh5FdgeytKdhEX+Nh78qLLYlQN+J4Vys+
oTbl5JdnqATt+F4fUI93RoO0ZOTzlfP37qEnNTTvpHtu8iwtjzajaE5RM/sU044J5AjaJgVrnDQw
6gfJ3GVw6U3zVZoNgw0i7JPrYe7z1YW4VMFHO0BCHJv45Do1e4djMtapfFw+SFodygpi5xhaQ3np
e8M+BNF9niBj8IPmM5BoKiqaA0TCokhgrg6OZi1tvP1Zz6db0JzZ+i2CnSZk4C1yigurxLU1jiSA
chXAAF0Z6HTRI1ql1ROCBofdVf3cysDjrSOKI2+w3VgDYH5v0rNDW6Gva80po9qGgWWgJpde4exa
NC4VwkeVmxamqurXyKlXucF4TlsSV6Kxglxdoz7qXeWtTc/rL/WMFeym60nqMJEddH/DVJzctqnX
ReWhHfTCjYq8u7hCfC0m/WTM4x1lcmIy0/rJSqA1Srm2yOTxfQkhTz11poGYq6vtKzaKnBZO8HtT
TKhiBkbumUpPRtZilGrQTo8wTHswpYbC1zA+GYmFFVVOUJWWTBIuBz57fT/lkqw3ooqpgp+RZhSy
0j+n8iHQQ3h8nPVtvlAMpqs6vEC2wxtshHc5wo5CR2FYjOW+jskt04T3ICscIhNzYf6wREueCYje
dtNMU2J9b4QnloUENBQTYot+l0n9FyfKr2Aqy5VNjhZzrh5mj5GuvRqOY9XAQI8I1VCZk2+s0KWg
ddzHbISxHlnsqDbDwp4a/kbnZIM5y/6cwhBNCML3tpZUO1b/ioOq4UusqvOo+GMDFNVlkQ1bUUbM
OUQT3I3Wh+PfY3Eo6EmRHtK6G7vX32TDMKWfp0fji91TuSRW/aZLyrpiW3vmi5fjLcWCdZQNOo+k
Dd4bSVMoghkAtGod6j3LqoghZV2WLxxyNJg8Db+INF8ro4WPaiA8lVamI3OXH4bVP0wVM43GusRV
jhSgdpDzaQjI+vgrsMPsdkKqT74YSum5jlWUcBpruKL3zwLjhNPTAhkS7exNofOgKgYiPcOrkeaX
b4Taxc61da6wUdXA0cjtHLKHyZAfTqEFH9Q2X8rjkNasx8xVdDWN+ovr22tq0XtRjc8q6yYvSWqg
nakGf9j6ZfhqShNd1qHtuaCGJmbeuqWtxqnhnKJwIRF2cBqQ1EZa7pTPIsaG1VAZ/ZZLF6MJE15H
TzIAabAfng74UEcpnnusTkavIm4AJnhgJtp2cDi9ZaP2nnjuj2yK8K8ky8mK4ZM3XMIheSVGtd9N
Vlqfy8F0mHcJ2K2hzBHklO9dD7CZMgPKn5o2Iyi8k+sSLxOxbskB4G07zbvmRBedHN0Fm1VkNDcc
7bFwS2rDdBBIPTHFqfaFi1d4Fw/NuIJb+ODYvrvxJgjtwJF+OFm2tsbSXA95iS01Nx7MhvNfppnV
OvGLnS2k2KFR1QvsTx6Bu1zn6PEMnPuyQVZQRzpynSrzWOWZtbdRHhiJ3e48wlGJD0Tr5IH7ZKGC
H4FVkgxzfPKUeh3hz3zKwCHNNlwJ6MZxFrl7g7XF0c/NzzAVM9KquJ0kps5eNwZ47FR7k4PjJc1Y
yAO1twhY80q57caGmaWbNRfjo0d4knLih2QKSDhmsZfaNVMH79nIso0zAe8dO+YZQfReFbl9CyqU
12Mfszr7yUV8l2L1w/MCQVQV4ldmtrveciwqN3Fjt9WXT+Ntk1doJfrCmEhHgV1b0KwvPZbdc9c+
l2m+9W0jvuoD39733nhxhsEglZAZqfJGFnIliwNboCj2BBqEUeeModG/8iGnIWUdxMpuWyiO4inK
bbVOLKrkoMhe9HFK97qKAUHWkuhi7IdGO4ssm2adjvj4Rc+JNNdoNhv1bSUcUAxEH1/ZfqC29Vsr
2lNVj0yTph5Th0ViY1W3NRcrUa87DS+PzGCJwftktj/Rjhi4wq0iEIv7SJf2ptT5VAkU/rRadW/U
qXoFBYjTKyreImt4l4246JV15lp72/PNPhWeOg7SIMIhq1GskF9EsiH5Z9kLwcb23qvgyAjUDNk5
7jHyR0jf056Tf4MtiwvJcEU9wvXZKj8Tn8jcUHOQF+czeeff3w3G6q5vZkPVjK8dXJVHN8vL/dJ2
RgbVcxHR9SSZzL/j94vmV34/TEsLJsLy+Pfd5e3/9vnvt09dxXZ9P7YdJoz9ThP9L/7LAI+EwRbP
N8u95WbJOazmUMbvh8u95WfLs98v/tPP/vRweZ0HbaboPjVSbEifsUAQkxLpxQV/zZLh+Pvu8tPl
8WQMPCVSaB+6mz8s8ZDLDXsXSODvx2Ly/vHYnH22+GjCFzud1D6eBGBWWesrk1bmMYkbAgUd0RxI
zLxKitHZe4MBLcdhepp2pToGErTjFJAE7josaZaHTQlHf7kXzy+xLZPJgzD2329YnlweCppCO6uH
0zn/olCZ5nHQHZxsrYxN/Mtwe5bXLc8sN3la8Z9TdN5HoYFx28owdEX/fHejK3XI9c/R1BWCYbcD
5GehFQihiJ1YOEDZmmlFdskw30u4FpcF018zah6aiAFNV43VypozYZcbfWgQRAR5NaFvnFCIQJ2x
8+ZrmBPcSWGm+xlp4SnmAm5WTMyCumZcKATA5EDfhzPFKZpBUdmyg88Pl5+lxNwyqbSral/5zTrX
OuwNyzOdn2nTxiuyn0lPV/77fUkdcEEdW+voAUfbxctvWH534YuZPCK6E39OuPv+/37/L8uv/f2a
5amhYZKi9Rmu0H9uVPzPLVtevTzxh9/9Pz79/RsKJ6p3blsfvl/7h/8zD519GFenRGMBDDOL05+T
AlJQbrQOfPehNxEu6ho+O3tszjGtZ3BS0DM6ByA7sR60Lt9jUyv3dukxFciDgx2PGWFIUXUWbc9U
KWaO35AEEnSbqEkOwke3UuagvECsrD1XvHeV/GWZQXrsSgbxFfBbkiRzfG6BosqGVCAsi54YM0vd
o/J0M2OAAAODqHPrncfsQ1i0AuqGQCGglyzAoI73nNLcUiKdlXLjN7G3LvyuxKzEsL7LKoSfDrWI
OQA1qGF4ZOnPzg/FpiLONWYtsG7j8balRbfGLo+6yMofG4sBQhlABtFQUnR0ydYsupl3N/gVw8T0
D+WgPeh2dsPytiYokRwYK4z2CZfgfWdp1VWTweDRqMsIi0FO5eDnytvbRCOeowy99jJoDJZaJpia
wZiundXgie8eu3wGLMaYtiKBllhNxcShBRTHRqsM92NEKOkUoiIOlPZ9dAOvNFmlk4uERmu+FNTh
zRSVoMVd7ZQHfYv81EOMTmKg72AAkbb7HCOrbJiDrEEu4yBqUfRkxKVP4r1tyWersvpD2ts4IWSC
xTwT/Ti+rUuK7UgVaKgD/LoealCd4drJVG+2Mt71uMU8W9NMM0dtryy040GOMCC/6WLkhnZSPuMy
SK9cB85J1fg+kcb0SbWYjKpIqyeAHJwfhJkPh9KmdvCZwcZNWJ3sXlyYE1Rd81hK1sUalWmTwTCB
BrtiGHzpY+3cGxDrxxR4aEPUlGiItuqVdyN08yMr574tmyPYhWmO6OJKRC3IQADRcDSyX3YSnhKv
xzjul8CcM3poXM5gCoWCzyTRLz6UEUOC4q1q2gElEpix8PVVFmsvsjF+WrHYZz7mCt56TTuAAyaY
blNhPXRWNdzSe9R9FmuxQgFmKcjZNjyakmYIebdyxDUVxwfNoQrKXAE/9SE2O3XXJPovpePiD5Mf
PgsUHPUZul3ztasluJRmeg72wtcoE6D0kls463qt5pNh4Fz49WLjlNR6DcFTidEmmyLirGakRDB4
KWtWI2OkjQS2zoAkM8bSN3lsf/pdFTzltLc8zy3WQR9uyx5wm0dfd+ul3lHGZKmK9Idemt6h5BMC
G07QVZGrH1renJMUtq/rcBI1AdpDYVP7zgicfVN413UQVkfTBOPc5emRlsC1xIQ11N1rmVRvsmAL
0gIRbOrdFbl2WwcDpR+fdyc2nWIpaLTjF/BQcV2F+AT0mhaeCDTUNOiw4hAZeKS8lyBEVD1lEqZO
kLLoxAPcBN51PkcfSI4P6BHik3INRQWJHS4GX789mSjseow9dQVSidP5FvQyda5IfTS1aflB5rcP
cEoWa8MCvmeib9No7SF+ieutPZn9Q9pUqAwjhDJ8tgiYG+jKrOkB+GmIbsfs1Nihf2u3XJN9xkKm
GfrbwdDenMiVqGEy9Jd6/GM0CZqsY8pwLbDVBQrxZ0MLrdUUSAwdedfQsl1lG92GTQE+cDJwz3pk
lo1D1yGLGa/cjs6U8hFNdb23VdOgbwq76R/bvGds2T+WdS3RlgY/dQNabEmzYNsoNL+DppPiZ/NL
mRKjcWlnJ2LvuqsKz3RSpw28k0gnteWGTdTXek0UbNXS+jCHutxlMCoZ46OEHcb8lPl9AzoPNSlC
jt0khNr0EaYKaEBpjNIYTnx60A3AQkoEN5BFezRaMwmB6d3Wi5zm0Phktk/owhhW/WgnUNlFd9fX
9bTSCbK/GgsNe6H0zWPvtJ8RpNQriChfQwSSsK+CjFWafBKyrPnUKzxIClJm2YwnqRyMbYSpdFFL
Cz83aPAY9owBzTBblMMDkHX04GZIt1hAvi6mU4O4JlF+Cp4blAOr/LwLz3FBIGmVpmf6pDdCLgL0
kBC4yCJPp7SrXdug/++HiayYii/aneqL6YfAaQrSjAsxvNoxGpBkGG5i+vbHvmCwkjrYuIbIwDSc
uwc5xK/A8tf2MLwmFsN0aUXX7STQR49YLSwdC5OsjJWvkMKP3Xhuqyg5ltuxT++SQuOcmrnvRVbT
zG+w+FrVU+zIEM1M8WAx1MqmEIqoxZU5FfYXFHNtZemMcOL0XPUcQPTsWO1Nw4cny0svxwJoDn99
hONdk1iynRQLchk8am6tNKS6bnlAl5OWCBGggP6OsrCA2zFmxgY1/2x5YnJg45W2+ZjXjX9yAzDc
CWTDqJLtsZ0JNv18o/UxZgo/+xGIIDgGaeUeR3N4CQSgijozwN6z2kNewk0llL9RKXKCCB3UKS4z
7VC601qfu4dere+GOetc2tQFJXWkU+faTs6Qz+VG/+e95eHvTZzfUIchgzlo7mx41+gs54Z5y51e
exRxAuTH7uXawVuOLvI5HZpTkY3ZjuUjgPh+jJujozvcZZCeX+VWZqw1VwAgqdxdBhMxrV4NH+2/
5qLzXJb0y43psCvo883yMBAOHXQKtrXZVO0x9t58swXdvmyUUdf9tGkIFQnmPTyGfr1uohgAM0cL
xSVFRKmDLsnnm+Xen37WOYS7tRYGo0qPaE7OlZMQQK05IlrUl7G6+G1LQZf1xJJ839TzGrUNwd1L
Js5EsDHs3GszmXVBpPqkv8WcfXdD3cBKmG8iWyFlWh6HM4V1KunGuGSlWaIjTHuyu+I3mTWt7rvG
0Q6WDbHImW+mBCGvIGNj1ct+JlUBiz22Ba6zKlfXgZ1zgrB0nRCV3Dgu9yop9CPh8jnNDFqx/syI
LQ1jXospSg4eLduw3LModdeWiYQrIPdVldqxqR3tiI69CyzvoEpoJnqM6NcvAkzwiWaSK2DcMxbJ
j5nmlLsgIrDMq1+nnnUetR6BWzN8WHdySVK5wLJj18ax0DXjWAPoXrdcQ68aC/WBrXOqnNHJsC5d
O4MWAPEm8aApECBiFUzrRgI7VkZHLcMc87aAdb/TUpvdyaXk3TSh+NXPdcxy0873NNIn9tZk0Bj6
BybXzkJnXSU0RKrKyU5Zp2FfElzQoHoVhC4OUYjCmRv6q4e8mbTdwHz0OM03y+e/PDRoKSYpzRw+
bh+A3vwdsHL7+407wFBx0AqsJlegwE0oiPSAVDv6t3mL4qVkwevOIOHvHXB5OEZ4yvNx8tZt7TwY
Rv9aFHjqumnWSkZTRPKgHD4M7PGc9+1DPxSn/0zNrg7MRgwXHRjh5B5o7gDf9Lny0rMGPkkKEXl0
Gxt3mHybvgIKiIg24QZ5NTzHjftYfojH/MRoSiJSRak9rwVhLkcsiIH8r+xz8GN6BS/2NdwwsfB+
BI8pWo+dPUI4XaW/gCjOB+Wwo+3JBLHAl8QogNwoc8MQBLp1BDiSafhLNgPHQJBsOalPD/Ckqx7Q
67aVO6iOQbeX99NN85nzcEQ2eGUihgBxxAzwVefw1dYIcxrioXGyzN78kCy1e8xoDAlT3OAIb6xz
+EE4HeLlwuVNE3IG/MbihHeqAdyO2X3Y4QjRyeBVn4hhgNUUgEYftdc7AFab8LZlHHeFzRihxaOg
UypIat1FM2jKOY+f/q1+Rp0GuGCDPxYiQcLo9avgcpasrAfrS130B/FmHL0H+vGs9WrsWAbs3Ssv
OLNm4LSiv0bP4433NeANf+5hYDc7/6yFB3POLF31nLQtCsmtWa6JRfORk5+Bz04EbWP7emE/wAE/
J6wxNTonp+gDxyVJoN5GM7dw9IlzK8n5CzH2AnhoQfSHjLBWyOMARZHxijt1pLrijzmjttgNHz5B
vvc/3WbbjEjlzyM+b6fkYrg3y71rP4hk9wdc++1v1vl/ZG16m4dZU//tL7oDz5114ejn2eHrb39B
eCKVZDmhbAdpqqaUxfOf7/ch0pm//UX7z6IcCAQyNIya8lgIJCub+Jc45fv4oz3691BOE3QLW+nd
hvZ6THe0Fe2zcz19soewrkWjl8xsl9Faa9vKY9l0EMnMSY38XeAcvOwWZmdfwFBdG0RrujozdtYN
Ox3J3wtEE5SBT9Mv6H7bdJu+QuG4xgO6L566u+g+fSyeGjoOK31d/YyOEGtfkncTg8uuuyRHrv3o
MCU7LMb6vbEbmUjs7DtOZmgN9shmsFMjn8a3T2qYP+70fmUSrg6vuF2jLJ1M3FHNk30Nhnmgm322
uo3bbn9W3Zf1mJ7B8Qa/MCZgaLB/4YAixM06UaWtAaa9Rh+IIeUXfWvkr/0Dg4XHki8dqw2sYp7h
qIbXIJD1IyU7YJj1zuqOXbZh/HiP2Kx8RmLhXPLtBaMEXl16wwmf3xFJ1KsdssjeJx9o9bfizniC
grl1N/7P6cPC2G3swsdk5jTqL46xCcltlPtgZ17whZpvdbHCPrXBet/cgQFE8Jw+55BFcL2gbNog
d8YcyXFq4wb4iDarcE7ZpTvJETbezAiAR0OufgImC+0Nq4N1swrXe2CWwD6ZYAcYCE/tbLwg3XAF
Tn2j3TOsJOeyzs60yKGLz/QGdltkfJdxzSpjLco9RIYDf6K/NW61rzQ9lPvhnRKcTeUCvlPH8nU8
ua/UlTtWblvW5nuybGi6AVq4vKo3lIQoRDfHaOds/pc9X/67Hd/SpWZatuW6uvmvOz4g+xpFl95f
dKe74FkKCMaePW3GD9t90WeFKRm86+wN2wzKJoxGP3Ak1TPxe9Yq/y8bQxDCfzsKNdNE8SxNsg/+
fBSqqBmsyu36S6jTK+RfIw8klY58RCDacNhw/Vjjs4ugYzAHuynIzGOAi83yB/6R8GbZnP+3MRUW
Nd8fPvD1e/P+Hz+zJmzGy3v6829/Ob1n9Xv9LzkVv9/y95wK1/wrky7b5mxIn/h35sQ/ciqk/lep
TF1aSCf5hhTnz38kVcg5qYIsPItFkMszbMPfkyoM66+uy3ANpYRhOZplav+XpAqafvPO+MezNP+B
IW3H0CxlgPy35p35D2fpkjZeEvmDddI872BEiQTt28ozBfNwpFZZ+TK0dtlY7LQR1fNpSYowl5AI
4h6KI7qkQCOpN0d7GJJSNf9sCZJY7nVhW/7hYY7Xr6NLsF+ezLy30DOLw7KAW9bPy71l8Va1rXEg
Ae77x9/PLT9LppGF+vfTMD3jXWHEp8rWURoETsllz+QaC3qebu1rl+aAb1zElaVALcw0JkZjS+hP
la6cpY/dzsv6TJ/b3mQCbSarLPaVKwGbkOWW+WjiNVOs0cAEp0QP4Zhb1q+uacudrXWBea7Ses8c
lrTHVMnjclN7s63CSZ61VHJRWEYhks/7UJCJ3jIntr1sKxpHoKskZUOf4yf4/4rjnx4OBcHL5Ipt
6glgdkLrVgVQ0ZIJllnNWECjpVlYWr2bp/bH5SZROCszBy+xSa5c4tkKQIZiwasTYrjciEnD9bjc
VbKFmMjfnKc+hPKOhKzvzVi2ZZq3b7m33LAdzbaWPToFVrVLbfV9s/ysgbs89HBLs6j09mWDfmuu
GSIa21ZOapKzslQCpV0Y+MuduVC0hF3/DjyRRr/WcmJTBsTwV01akCHKwHo7dcHD4IYD6lkVHqFo
h1o1HK3QZuCOmGVOBqFGAK9bomRvJyPZDGgdsCx20LHcGho8BqeQ3lBvUw0NNz4CxaNbIpQ1NFx+
WQtu0sjhL0jcLVexZMxUskhI6T1nkyuPZgEKMi/JS888Iht6DfB6UWofbu6cl+LRm+vm5UZvU7mX
Dhed+UdhnkOFboPrKE+oo7+zNry5uF4e5iP6PC259ybz2UalBlNL24QTg+2rkjS6g4HMmkUEcupw
n9nsmS78NdfDqRNZCbnYzHhZDMFqjFE+wHU16mPgEDff6O4vt2QxGYUAgMnEYi3w+9VF6o+ovOZX
mvXPoX6lIiD8zfgv7s5sK3Jk27JfpDPUmLpXvKd1IoBI/EUDiEB9L5lJ+vqapsiTZGWdunfceqyH
IBxHON5I1uy91lxHmQliF8zxUYwRIkvfNzHZ2R9GT9XBLrqJ1pA2cmaDukYjyWa0BE2LxoiguAb5
cBl1ChYSe2lvDriWWt18XN8GN7caqqTNt/UVf732dWcdoxI/DFHH9kyRILLupNlJ/rmnXq9N93eH
Sl+mkYs2baxcGEeb0pHhSaTGz062yd4ob70eWIg9sLtXfYiUJQlDBAgTmkSisXZLZFELRvZFTlRL
IW5M3G00Nk/elM2cYj4buE4+o7+Y9zldVdo87SHPUyKjp/1kR8AYBmVeKxT/1wSG9Sbxg7aOV1k3
8b/383ZMyF2AsU2f5PZGIcfaBBUthwjdBpHJDvzwLOnQErnq6BNh0VlKV4VtqKAVI8Wgv23KydrN
ZfxW0vC77uJmuLY7sJDGFL+jX22xk4SEfA1eCro9OGKLAIxCS53yfg8vALDEuhNfI3++EoDW+6jh
yF3uZR/r1R+0BJO2bc5osNR4QmnZ4BpviFDBtQK6vYdd2TrYaljvyF3QQYb8/ZTyYjq2+PLWMWi9
yw+hhgmUg1tZvFnjpK4d/SUPKGTQYxBZCXin6eGftC7pxRUNx/Vc+H1TkHVSr/UYXZOycsLRq9TZ
5Q6WxDwEZhbbp98BSuQKASehIXRl5+F0ncXyPmkYIWxznK/z2EJRE5xDixbN+lZC8Zf0Xm9UqqMY
3fjZsx+Xkoxq+jKML5iczAKn9Tr+ruNblZg3k/Cy3+NygLKPkjZCKr9Lq6OJ7v6Qx+rRSNGYJjR+
RdPcpaghNk06ik0ZpZBwfH/eOB11DnNhrddNfrt1dWcQvdXBi9Lx2jCpaK23nIytmm8Mx1ILB0TN
x2ERwE67mrF6/Tayx5+tCWs8SRrwAPpPDWnCsOc7v+bcsXY1ZoYbzFb5DQIhzaF2YybeKSugJq03
1y++vvP3LZvFeOQxbHbaOjl5IHOSOcUPKsAYxoXQYUlOebOYRXkzW2N5Myqv2dUG9PtycKEZVeyI
KwxG1xOl+FNUatKTHlCGKMmuW3OzOCU8AZMRNuYs2ou8/Fb1Iw1ROsgtmYYEgB4pFdrkQwwD/Ne+
PvmUocO1aLjeN1ME2oY4Ka5KxTjfB3TlLdM9+ZWOTWwlbNWBK/5Aj+ahKpSW0Bd3cjKno6LsfD0a
kjpk1jLj0/bLeookkUOlNMhpl7CdWiK4BC1H3WQNUt+wDcFDwlYDaDA1YFPi2jA36+dT6tLsemv9
gqKXqGx/IhYK//CiDn08fptmPRKzXUJheRxbmrowXhC+hTg52Qdfr1+qoEHP2FQvow4lTnXJqtCV
qvVLpW+hRc9OLuhJPzL1Hlbfh3SXYWEzkIjRTeqBBoW6tckI2yT4onKbRXvfWd+yGr745Ms3OwFI
qTX4TSF/pHH9Nvcs3hwFBlwZI8yomcqkIGJh9r+Tv2sdSJcyt/3sX6dRs4sm9VK4+GUjD5JPrn7M
edEDrIxuO6OhgJJ0uyDUl7TB+JI4xrFz2XNK7ymPqN+h76HAnMzvbsGeS0uwuRivljm9GyK3ONgJ
ueGBsA8FicaAtMKX0kqpeyzz0aMJ08zOZ297uBcW9zRG9m6SKOEHK11eupAsjFjIvbNkEQN0++JJ
+qVQs/xhKu9L1ngOzKmKUjp4GOxG5eKjLDVv6UHLfRonFxQSqGrJ2XVYP8H3zkMYEuUx8xfc2hOR
iawYke45pBz4qJzqqdjWfa3ngbemhthnNK17GnDVbYZ2B5I4H+xzm3jPJUZy/rKflFCbU5qn7qBn
n5CpZZHeVRVNJjjKkACrKB93fi77ra8UkidRPqV2CL04Vct+WibrpWdOCqSWBJTQjgrjYzAdby8L
Eiw69vjRAk5siVj9Td5PS/J/Gg5PllVA9RzR9cbawEqBc5stLDLCafF25ZLu6pqyk+y56Kz4ZmpO
UdYhm4lJYEjN8jL1zh8zaZ+PksDnTQMtYgqAx9B/p+h6ad06AVLbncI5VYxpPboy33+wyRE+CTXz
9obRW1AD+8WtBa6MPWRdpsXWOXu0oL/laUkAkVNAOS79kxNQOZtczTWEQO65AVi+7I6SMTGmLBz2
husCRxli2qq4qzgJik1fUcEagoywWriXQur0DdSyxaS57356SJPqVdbGPk0zprwsAXzeWVcdmtct
HchiKwx5CcYBbl9ivigXq0vmfVPogUGkBK85fXJtHLuvEkrR/Z1n46IkCTTT7j91N+LIqUYJpXG2
wMdjv7CW8LUI1J2Ba+NKPo3xI3KEm8QbYO2bEgVH0tlXzpw8i4CqaNObAASwCpEcdx4cWtR1jkBd
KA6fEKbRougvPv9UBhF8xsPfJMQKZ/4zPntIPUt2O7gFS9KesLIG052jnOVY2/JxjjHU+DMSow5B
8OSGP/u4YyAUKiOVz89JoojMg2FO3rbGJRB5DzKrQ65iJLVFKTCrEZsx+G16aEYqKGOYbyLLPRQz
PBkz8gEHxtGZkParDMiDKjVH2P1JZ+RAUw3EXB/sHXS9cYjheqre42TkadOF3LSLQYAVHwyU/+S9
9icsdXIEbygAYQ7em2zlTrFd3pNO90cXWuyhMJZthirbzzTx6BAVydzo/BsW2quGrGm1Tm5VkskJ
lK9g2mCL5dIMQKWJ9Ozry3rQ17fV+pu17tysd/7jx/+P95VpdxfSg5uAoAwOq6M13t7RM641aQHb
+v36JdX7na9v0cj/+8cea0bUcP5dp4ENWLK76/XW4JlYk0xYKrl3Z5TsGda71y+lPurr0K/71lue
17N6+7/++OthsprwyPXb+Tsyk/L37fXBTdqIp5m+/frjrwP/9ge+HkfmkV4uCk+zJv56ATUr50NU
DKclk+Fuadofq2Br1W+NUZ9u8w5002/V2Hrn+uXrmK/76lnv7r++/8cxvsRsVRkDbWGAMl+H/ePx
/iZI+zom0dPu1+NVY0Pv7/eR//GZjaFDMEFQTX8etP5qgWttnxO02AjcRLtawdsJSLSsLLul5cfW
/uuLp1dd67ftDEVdRQORFetaSzYakfD189/f/+efib8eZT0+7xIMluRBKR9aHWtynp2mRUmTsNt1
K1xUWa4e1puL8NlUTJip1haku0T19Xrr68vaEvz61oTMUDCYHr/uWm9VRowXCCcyPAv6mF8/XX//
P93HFYMF5Ovhv44xQ3ILmnrZm4Zj0eKWfOmqX4ZXAlxroHH+f115tE0R+P9V5fHurZuLt+rn32uP
f/7Sn7VH3/0XIj3fpKYnTNMJTRowf9Ye/fBfFINdJ3Rdan+W/RWS64T/8m3AGD7teccLLeqLf5Ue
/X8Fge9YPuIs4WPs/x+F5Fq8mr8XHvn7VD5NukQhn7TtiX9UyStzZCWS5Diil1FtR0kDbxT99UwX
K6c7hV0ZmWReIAUHJ+MSHqUiVAF+QNuKDers/SRY9lYQGURMSPbflPCtf1TN9ZPzHUrmrs3LDIQX
/O9V0aEIE6zb3kzPYETqIKhSSSgu7sAlNdDkFGX3Mgv/IEqpm9IEiHgkrvzt8zz/hw4an8I/3yFq
x7ZDbZg6r23/ozQ7uL2JWDmZjvPAXG1KQrzaRkHNQvC+8aOnhi1pGTv3Uef9es9wq+1cCUvJ+GHm
PEWkfFcitL7XPouwbND8WtB8jVlciuEi0Dlswp7nbFBj+u96Dq77fz51yzNt0o9FYPNmhjof+W9V
5XGk9iOJOz+6jo/WdfwhfbYEtuMciwjWVjZ57iYo0xs/AX0Tmx2+SnZq3vKasj+h+lOcleYYrO/1
kkv8HFiRbMQ6iGfFMXdrXO+qJNzBfJrshIzjUPN1o1feJFIdwTr5FX9mSNLHgd7HsZGAJaY2P8Qm
OINyJHHeboMUT3sFkOxo+aCdSoRluHoyyF91BqCxyAFvk+AmHBsNHwRZj0QqdrdqN7NZhwjHOtfU
zFIEvRX8cfA4kQnrLcSRsrHkDG8DYls3g4OKXdbLY/Mdp8WZ+k2zW2qOKUqPTwbYRJED80CxeMw7
XnwRBQEd9IZWFo2vyW23viwPWQlZeFg07SZU11St2i27Wd5JfXSHRtTLzk1I13tYRgTXBvulvMFA
34sISF0e3zS+s7MMM9wmvRewC/ojrvz0mCQtIqxIdFfSjj/DuM5OLPhoKAe4LvH8XWIl/qiDBeWy
PsEjtGf0/GC2I3nEN4gjQ6Uolsv8xveaj8IU+dbJ8KzORkxFwX3g16EzUoIFzqWZpcgRKcqC1XIQ
86bZixjjFuKAcYxCigeidm59ME4at3BuvQRlZQ/1N8joQITUiNnq47C7EDLsJMGDwM3CVoHkPtUA
ZlDBxm2Qf+YDEo2+sX95PlKxwYh43IBJMcLyu16lBnssg60K7rEzStpLHNBlFRQeA1/96L3s4lbJ
fVPRTQ7zS2fKjdM6ZAuU4ROVO+D8CWRWX/RwaGhvxuZx5kGARcc3CoNS2gN3m5zsx+Tml/UnpcXH
JBUxoa74PgNfIIQWP/cCDbjPF5BlAciHRHYofWkxV6p/FmavMOyLF2bbXevBFpAVIeKiwu2bUwlo
ee/8hsu6XZJPv4lvKfQ829i6PAO2eTLqRUUQFle1Foaj5VlsUND+8FAoHAKdz+DRpQbg36S9jyxO
xAr8hLLY7gwiZuNSmfSBKkIwsMONsgm26yuIU1rT4Cq+CzXJTRxypmbQpa5MmZ5z/bkvUnwqZA+i
U7dOpp7UUhYbDbVSMR9dnXu0GquDReL1VWf0+TegBkk0bScDcm2lFPpaD7c4Rj+88iTPtsg2fR8P
hxvd0ZPhHQ5EtRUEMo5giahy+vEuXASRxnEpN/gBEY2o5TWTSClt08Zal8iHJQ0hkE4cj4J0XtqD
7bsNTi6I3SEEGLkUL5lrude2ct5tCwYlS7R8H5f1c4dTlZHjVzzCpKa26JwypV7wVVLlM1xrkyxk
jZh1s8siyla1w9mbhpXaVmn5PJSqoDbBL1IdOHYGuIe2D/lIA8px6zBem25PWCBRq6aIQEAq8LFe
APFQcirxMfsJfsJ18GsBc2yMyKZb8SJM8hEwLBHWTCgBctMEPb8/FHs3HF9Gi5EtyLCGrJ9NM3J+
1GFxmRcTw39wqNGhtj1s8GbkIlFphpo9ZppItK7Xaqw7yrvvXckUkRezhjugxJ8byKbagp49SF8B
dRqYfkXOpb1+IuPAwEwxY7dMxi93Sr51E2PEXDG0C571VCCzSo+BBYK2iHl1VUT515Yg6QsePVFa
2woPseIzYsf3WTfraepxHg+8KU1dQmAhT6N+XlTyU8wgwlR+sZwWDL3+Q6xSuKKpBY6OvQPqQxyD
mb70QfvgZEwv62nC3EB2pIq/LTYq+Wrh0qA8juzwLVPJdd3Gf6ynyKIYzQp81H0dEJnBLohSMdtU
FNd++i1RPEPodpewAL2irPzTNpmAmp7JY8wmglhtVMDSKh5cF/AhlSnSuOj3I6Utrhyv5PnC5IcK
muOeEsgR4TtvQz1XGCU5Spb9ETumTkdlTa/PfSdC4gRWDyJAzesMTDbSy8DmXYkffQGibJii03pi
RnQXSfdDVxPhqjN0X9+BEV0v/ftAOY9yqu4yjN/Xs8gJGVZEvLw5Sf6AHG7ng8IDpsrH2eoTHPBK
sRFLeTvbINTGlkKiB5czGDEZ1R3ndpcxkhlefbELEkemON930nut+OhC7dgr9RCtbUll6VnUGSld
tlR51p81pQ6gbz8qmDRkSxGrRQUzusaREJQMxcibEVPynhoUCrW7CqZc+oKQ02Qyhow75g+lU10a
plXquYjeZfQkTT4VtwRDXSOHZG5gSEaORFlJTxyhbPdDsaCMi5l3MlIBLWN5sESFvirLfoqIY2TT
Pve8t1FAKI4/5pA4Xb4d7Pi2Zurz8KEClEMXP+GCTEOfOCJGb1r5JAiGya8s6ffIuBWYojTbaByC
iNxnyavfyoAQLr0OMCbO+8lkmuQzuVpKm/G+ukdDBfTVVxrd82NomVSyHH/O3OefeTO+NsI/l64B
JW+4nbEh0B9gs53ln9X0ZNekrU9tdDEA+wAPbvTSGbT4hNxTMCaTwQg4hhSKhoHMXkgeNudNwqpl
q98zx4zfZKr9kbwQo9nlLcK3Alf9bjEH5ENd8EFxKtUp6XrkXBTvaWrbyHoBnjU9b+7vJYiV0lKB
p6Gd0NzPaTEEEBYaD1949tA40cGzHSIcuMwhdnyXw/ICxX/igs5jYopzgIsaOSjQq2x8HI0bGbZH
4SXbvh/Qa2oN8RgZu5q80IgMnM65n1vjJ5sSydXJpTJGQ34oyFZqBD3PUUw/4qLjitTDqpXw2vKG
d6erm0sYM9q1uFY29r3X1/mVkyyMZ7wXPXa+bVNGDD5WBLgDqkBcsr5yXJ5CNsHewBi2XrKAPOhT
ue1myLmW8XFpwOD8Mw7MkUA9BtKBrciGhZi7GVzjV0izAz39hAq4DbaSNssmwJ4SF3C3i2kXC+Ol
VsWnHzC1urCftnVqED8RfrLf2LtNmMClM09zZf8xdEcfKy66r/ixT1AIsVKeD4tex0+iB0BaPDVG
seydmRdZ1ZBax/nU24zKhut729ysUfuJI35mlkUJA6ic8f5nefxQo6eHvMwJU/XlRz+O3+x2YZGW
cpk7Pu9r5v4gIyiQznJvj6+9Hm+zzLpJA7hoYhrnw6he8tEhd0F+RgWXziKAGzrTeMMliBPXHh4G
FnpXUZF8opTXRmxK7qg3PVOpHbSy89gVlyyrzo3xXkwkBmAwfwAipedR6qUxRF8fnxIlJnBvRQBR
lnnI6AaYojAKsppM4HIUN3Pqb0yIN/sYPt5V76D+7GuWiHQP19MvlKLG/bgtkaF5S/tWLvGOi/LO
14Pqup6rp/K8LoNS+7VQ5Juug3FmBU/rGmQdxLOeydXKzMfIGfi1HHCJmXcXO46o/RSf49g/hwhA
MLNziThV8NSU6Xmq+ktGodizD9Kf7qfk2UGYEC8sM8KY2bk0MZJFff6xrn19byAB0WAOd9CwStbg
jWgRSzYjiWdp8Wk2nPd6wV30hH6zvbmyJEtIz4yu0zH9TK38AtWE8dIjFQMYkkKPXItra+7OwQIs
YJyZ/wJ22lnWNzD+BkHlOL8sevhfiM2KW0KEmI9YbQRQjnzrNZIMAV0HZKB3L3nJRCpm73sR5o8V
Jh+WAMXF7wUBot3GARQn0K6ZKnga0/BpqmDtjoN3M8zuZZ0dF4ONq+2N96UihZglOBuKdMCudBai
uKQ9q5raX36yQKHgztlclNGTHfOS9WufFJraWJ6lXjeESKA3MfSmoM4+WSWyDWHecwXpQTMvyNJT
QJjXt1Q+WAS0tx1Zx5Ne/Mep+2ZXv1Du6xAT76Yq7DOaISP/tZ77vqfoKEQpJWx9RJESXu5HoL1Z
xVRj/71suzu/0vNLjku+SoEdxJ+ugJ0dsOmWKethnFEA5HlvArXcpYaNs3yS7/VwyVsmzPVjXpJH
SLOIjLN42Xduco6tgCyQQnOrgMqP1cXuea44Eg6p0/gHiKsgvvoPE3LenBJoYWSfeosEuEEPaN/V
wmi3nsd6Hm6FgEzN0ypHlu15eZYquKW7M5uYKtGDpIfZHn+x1LwIzxv3vXT29LU/B0dGQHDm3dzp
fa6CP5vGeAfY8mEOJgYrycVJDbeNWaZ3TUMKIvU5dmsB/pmFKBOjfXVS93kwyXYLw3u/qM8FTTUG
1p6Og1f8rFyNKeTM3T/kJkNMK5/SxWsYlJQ8gGbQmz9T71LSGvRSpDZwSm2XTtFCSifWUnEVkq4X
0i5bF5W6BmD1bNdrd6Jlg/lo3XTW8d6jm88yjwWh1aQvOWY4v8YY5DRyGxgsLWwvega/SbfaNwjW
zpkkF6getcb94AQjgdGeD01q3Y5NSDBEJEiTtIzwmMQOTebwU9IeucoRzGc58YMh+bztcIgkV80I
jnCSZkpGUHXLZH0bB6zE+qU42bECTtQtXOwuRoS0mmbemfkNAUDAkkIH5shTKzNwNR5S9qAcvnMx
0sMPQfAPfoMaeILSuq1r0q7NqoSHPC1+DeiF7KZQm0RyB6WAOldFUps7WQYWwmrv3tMdiK8vjfbB
mNWUsPqHBHnVxMD9GRq4k2hVUfruEal3gh5dPjv6T69PIrJZrBw7/bvrnfRlgYL4Flm2WhNWyPQB
hY+3N7VjQmpfig+qTnvKxm2+avRGreJZv5gWOYoFSLqvu34fgo0IKYitu93rj4xVkGfaKTtgwgzz
lt7y1++st74O/vqB1KX9SX9Z71u/XW993Rf+lvrpp7Te+XXM14H/uO8fj5qWFZUqKjV/vjzUT7Qq
pJvRr//6O+vT632CMIchp2P71zOLzOI6yeaaqqHR9Tfrg+dDKMhI/+t9ysOfNTo3EF3kflomgWOO
ZxDTY8Iw3Fmdo7nOWlXl4G/Etq21Vuv3se89jk3Q7iMtoAm190uhA2oH4NxmchkHn6aFViNEIxiU
qY+mTZEUHhpOga7DCwZ8K0XgXq93rl/atkhgEGYGKhLHuKYKhuojyuGM9ZN/HRcks6+3GE7RDzT4
D6YB07PVnzG7in09x/a10TX2dUJB5jqaJW7lkPRBjx1m37UkuLB8jNhwnGKi5/tpZPfl60DPkiZ7
UaIFMzMyvVxeoMlWpDQUQGqvOtYh2PcEN5tXgahPBRYZPxS6Wx/+HOddNjvXXYebIs4CsCMR+V8A
4fBblN5OZOkdJOOX6hS6C715M8oPrU0ocRTpNYhBvjK+pCG5d3sgkUkFA5U38pprlRTFPGUBoXNS
pPuU5fKxkXhWrL66NyDQbKouvI/MGnvaM228a+SPxsaJ0FFECr5yby2gyANjPxvJXe6p27TXEGvf
++ij/Nw4xONaNEYRtSxsaYBc2togOboL6/AofpjM9JFG43kxmp64+PG4jPb3MSA9FRBNzEQXVHvH
CX7Zs/gIKhieRmuQ46XKnyFO1qu+HT5aEponSe4QYDVWiM2hToezm433fYPkri7J6krQsaAG4hBX
bZtRBCfaBHfVoLayx6BROWraqvEnpjT5rQcqsHNEBJu7BNqS8JQ9Toig8I9AiorT5Crc9ZAwusKp
H6bSbxmqWQHOwGrKDsj20Fikm2Ww4j1CX1yoK9R2SH21OzL/Ss9j0ZILHKtQiEm5TxGAkHeY9Blh
QeCbBkwUYTkjqJdM0NIhXIsVaBpgVlhCnBkqFtR8y/leloZ19LO53yoM3MiV6JJjknEDMh2QEe1E
j/wnpCtfS2c+yaLb9g3+D6q3KIbkBT5RRAVGEl/03U4pQyvWx7aSFnVbddsMTrAbmgBsbYUnwQlK
0KBsMpto+MkzYL9iReEhd5obN0fzLz12Iym0YEoa2sd6EGaCuM0MtnHSEUZAAFiZ5qclToenLLQB
Oiz+LRq7KkKbVeX1G/U4Mpaw30tzcE8heANHYtIb++aDreExbuyLYGo85KzEcPybuxEkC9sYaohZ
x59q0x3lVGSNsQXfJAjuJbVrTiBiizqTlD2iKmxTwi3Ad6tqsXd7dDOji0vb1SkfsXgwMVVXPSBH
q7dQOTnqxRuSM2WEZy+CAOcwWHhJe6698K60/Cd4zCQZByTIWOlDb6j5yejNdzaulFRgEo5G/cNK
SI8I/fHc9BO1LK3PFA1Zj6kMsKe374UiBUkRVLHMIFspod77A9HPuUKvMXTAE+LpxE7lndLQe7Jk
d9JybowCf0la3Xv3QLLHPZY9595SKZNxcwj66NYosIR5KZkwk0EWTY5cEWldTxDv5JLz4Vn31QSR
a/AoV8WeWq40Lxeynzx2rf9jnvziwSalUFfnKm/pT23d/ipD1JN6z7vY821eUUUolwkDV9ri5gPm
ukTeuXOa7tiODlF1ydPQlHch9kMYKrr2GFoPSso7bIEjvs/p4MAn2VD45kItInRNwSno0UJHWqaj
kPaMDXBRiYWD2gJ2bZgguWneVkWW3NlqPmWTkZKNkp/VkDeMnRbIai/pbh4dKdzvsIURkHi4zZPo
bA4hxaa4wOg2ey+ucJ+B9AcRuxcgYztjbDaA11/mOTyzktuG0kMX6roaN3NY0v4tWu7cMntqa3Fg
qHtKgZBoUmEKC8unubfxXfsHWr1N0rrHwXOuQ1lfIxjF3IlgRFtj8zqGleq035tSXTW0giLiSCB4
lbQKMqxeEPzK2wT3uN3IJxF4GNP9sxmxxUF3tgnc6ZHe/YeDPjWN6vu5pGcwzihVrtDdkeVJymZu
pZs2KA4K7YUpcMyD1ryKW4S6Qxnejq37LnQtw6DCSGmdTomxBXFFl+x+6e27pm7goFiXqrQf6G2B
kR5OkSzfQzqErj6lLbCetzIwktuhdghcImUqJn1WllCqambLVytCju4b57TpwKE7d0mbP80Gw0ZY
13eZ3CJuek9slsF22x0r03pRsf3oe+1eY6FdJ8Zp6bkthlmW5UAk7kEO3ORZTB9gPApJegfvednV
x3Sx/0DAeLaK+NZO1YPtUT9wfQrtS00sA2DItCgffbO47WLWajqIDxNbliOOs/CA5gllKpEt277w
vznsuWDagmpZ0IYn0y7rOpgCzk1JPaIS4kV/NPqhUp/gM0a2gMqY3d1lATGaRN3VSMnSTr5Ggfcx
tf5TvxUhvrZp8p8LPo5xal5nriG1LLvAenaj5N3tvSPkjG1UuHS8cKdahX+KFw//IDoeizj7nEgA
DMt31OCxNlj7gBL4OA3YNC/TLOGTUDotAh0GGW+h3LxRT/k2f5tjMkBjE9EVFU9Qwbg5UcwlS/jN
KOlQMCwNh6Jo2areLAa0ZMUbPxeMbKn/2AflW7XE1wOxqRR1ir47uVl7gZ2CATAx3npGsiGjsiSC
EveHhSeVzv2dY7iH7m6Y7FuyA5gDMzAbVpt/m9z5FzWxHyxVSBhoPrr0Jsg4DSumK0h/wQl5b74T
5c1UlsepmKiL9jfL0iJJtXLJzjZ4nClw+BB32WGrI5YTh3C9rN1AMjqLuSITmq0kRdHyNvIRhpjC
vQGBTdxpd21wMSuSzbLA31XFPevqeDujl0eLFl3aqf3VTDoEsId5YcUewXi7tjTcm2k2j/AwGQ2q
QXeZmu0QTO993r57PbN+JTgJzZwWq0tRubktUXZZVLlRgm6T2r+devWZyKY8II/Z9C443ahq2Ea5
8asyONfUYtFYZXmArnunDBlvywAGsDkOHdzjpIf50p4MP3t2ZvZHbYloeBJsLxL4rMbElqrsiheh
HP/Gs6gcZ8Y3KtyPnuFge0BA53oTNVqbHE0B4NvKrG8ziyRdecm36B8oKLMdTNCez6M6ZoaJITwX
B0a/D8uKXtyYKKyhka9j5eA1LE0SQqDi1jRQk4mPND3X9fJqTpplVzGnN7O8FaoEJcyMLQS41fqH
tDlHVFb+GMktucodz91XKVR5j3Ibk+sdGQmc82p8nZMEgzREOr/GeoInnc0sSHUE2bwnRftsyPnO
S5Pn0iSQ2/YnrN8QfAc13mSEBCrP3pSzDRGfuolvxrDvyUKmW4YJZpGfYUhdZevS67qqg+SpdcOz
KoNnQU3Oyd/FwvqatZ6HZf5qLtkL52X6mE3tQUXiKOzmVY4P1gDY0XpvFzqv/JvRRbBe34zKpgOn
9p4rvxNnQu5Co/YWplR6vFTFWu0NcQVlWLDBKt/pXwuYu+0/f5YCPxMs77uCMnpG3ykoNz0niMmf
8Hh4/Wgp2kR8PQeZvHXS2P77V+2kYTRCLKIPCeldTeQv8OdqNzzqhxjhHeUEgs7+uJt5OFby+lvb
qbZO+rwsZ/24cYv4n//1wRF/Y4QITzB6zkjIs5qc6mXJx02aPyFH7kA3NdTOwirfW0xITeJtG247
mGLX2/pn/GtwnoScOU4zoprmGBapVjvuILJthPmu8JMYV46TrP83tHfZVSDHOXQGJ6NBJgC/rw9p
LH+vb+vLMeRxyFW562RPotVe9De2eGAc2lhU7ORgfuonVg2kQzc8QpaqxyaDoODI/cBvWNlNyLey
DCnhVFw4hwawgz5C/z2gm9ek2Gz1c3V7THNLGV2cNDzqP96QdrG+ABrXTj6d6CVPbbXVD6efl/6z
hn454FHW185jtO4hZrelfzsJzIeOTjZhNnv9405FG/326Jen38J/v1RCpLb2xGqOulmL88tzWMHR
WKsnsWP83rcQMEvu0yE9s19u9W19DKYVKifvJtsWUVPN4NA+/314GoMXSMme5eHykEQ63OEWdSwq
FC3JIfqumB+DDD/qQ5oh3S4jOxTSi4RVfOiHMpHSl8AtPIruc9e9q7o664fUx4T1fbE86CP0c6rq
XwSA/PmkIF1d6SeMveKk/xR/4k6RLFOxec56a/1z+uE8uGQ8jEPeFFuUb+ECMBRnPgAvr6pvy+4P
s6aJBTv1PNkUFrt4uR4cunpVloEC7tqttOl0xE766bPYdriqMmWguTc8wmBj02C6n89rA78Zsk+m
2ydj4nQl+me/JOVTnNnhjYlZDagS8AASob3M5FyiFm1WnIpBMtxlUTQdkCN8NmF/BKFMwEFtpvsK
EbGn3PbodhbykOy2jd8yCnpMNvYju4X3Uk4lDXf/YZVBiJYTVZb3TJIUy3RTRLRPuFuwyJd+DyB0
rtnI99WpWo4JaSUnJ66+4557isgD2tiDxb5JKcoNxXVfy0f9j+woe9domZiWgvWIhuysX/YS0xqA
hYVJZKOS5NOMZL1P/Q8jHNpN584/sJmRLOpSojZTKt8LKzbXQW7gdP4zBoNXp/LxJ7bdpmDDoDBD
yOYyu8P3PGY9tLgU2T2bbpMzM2cIyTbOPPlT5Z5mPWF1maVHFIrGXsPaM4jNp7XcjQmAI2tYB8a2
g5tk6H6lpTswFOwIW9FJmClZfoZIAdLUCY4DRj9gk7AR5vMAju4qK+q7uGBh6+mWmTmgoOir/EN0
KRGJMbtHW/H8q191UNOsdYpX9BOEEwysmGjun1RnHc2SBpKdmvDSAPcPzY+qsSocv3m2jUCXd47Y
LxaNliEY640Yze9NQU2bZtolqmEvLC3sat2kqIk7OLYOe521OcnaGVsitQOk9FAT0fVhBHIOhMnR
iS2YhkOKKrOaD45Xw5ye5I3ZFOLUdOYNnja8sSp1Nv+Lu/Nojtzo1vQvwh14JCYm7qJ8sYq+aDeI
7iYJ7z1+/TyZrYU+6oY6ZjsbqY1URAHIzHPe85pRDjMdszwrCB9bppLLVMyrEqoYhgzIaFjX8aSM
vcGyDTmGHg14b1n5GAYUqepFF140YWjibhuSZLb2FPRkriEt8AbyLFqGfnj5t1RYzJ17+cpXmufS
jzsJdk5nd3as44xF3qon1WVMqRtJnzoUzjxe41hFeGzr3OrelV9qz0sw/YrFglDTT3bqR9cT/At8
8OLtZBa4fdlhcSTfGf4XefCcqfRkVnnzQSso+0oPHiOLFZqbpIMVxXWyxOOmDcUpj3kvRt19zibR
kEUCcNpnzm7wqVuW+DYoy3kfz/yfWCGuHZ2KCkbYxZLMjJE9OiFvciK2XDIZ9oVTX3CbFvgseISI
zsGVZeOwMg5HjGpIF3hxglKsatANd2oWKMxRgWH9LyrOcjsns7mH03DqWuRTk/mqGwwnojE70wdi
NIi9144EoTsrKn8x745WMG/8bWSjCw/qu76NzoabfIns2vcpjbC4s9ezBuos10JA3AEECMwPCB5c
Vy57AM52K3OgiTD07uwbRyMEJySfhW+CoYQrKX2/x6lyoKhYUnnJ9VDk4c0Zv7ujdW1Q7+OxWG27
kfII94oECtkxB7aJEIGsUjk9tt2RUddAoZfFV0RJ4X9fkjPL0KDJmMtRfrynFEzrQLIa5O90u7xz
Fuchh0HIsIfBDQu4r8ybrreenYQGrtD2OiPHdCjPg1tj4zDtdJS5IH99ukMGfl5KYi5Ia0mDu0nv
AXDFsFlIrSIQnKpM/pCRSXQRGC9ZVb63mfNIghmjMMnikXP3kWEZKW+gQyzg3OU1y0SGG6H+Kedn
ipizDOzD/NCTY8GbACu+DueAOS09mh0R9xSf6T1AkWSfO4Xgb9YgTnWSvuMBdmdh4cs4P3rTRuzt
W4baZp94O3R1rOdpS2SevnECDvxu8ftz29GB6tMLmVdvkYSBnAEmTxw5WPNIjgwklIuBc/yq4Bs2
UzXRk1jpOomwuySgctn5YfwBQcxiqGrgOgFEpoUuC6GHE+E242HsiUS268w/5xqJnI55ttPhYWH0
DXTIC+IOfIlYPiQ7KCgj8mZb1mW7xdDusWp9aTqAZWSJMsU1YHqUiZMdfde+tUoHD2nzV9Xj7Jkw
Q7YWaoBCx5Fk4BH4Nv1FuEb0/HvMWOeYrwVEW0f9QHJeSv0bpni/DELytOQb0zd0D3aPSywzqZzh
XBO2z+nk7xOHO9d4zLS97qtIxOU3eWpsfxTVlzbex+URy+8T3qLwYuXIL4vda6wSr3RJ62wl0zON
PPxKDXCTCktQvW0gjYTFu5zYuXLIPjG82c5z/CWHgq6onltzfEwNH7CGfmMgrWQNEByv48q95715
KGSih2ZTuMrZWQ9LpCr912ZcXseJDahMmH3WZIPgvoRDwZAlf7AEsqTjz9+8JiACG65B5hjUahwn
4J3/Jyu4Qe9WwoHtDkEFh4JcEjkUZfIrRFJsOEEfF8ihh7wFRrS1ANCMcGC51JOem1RoTN0lPUrv
2PgmDnbJVarJXtmUTXlHAlK29kLKosD3jup3ToDou4ADxz0hS4WQMxSI7vVs0eHgspBkPf3bwDjS
lwO8GpkGDejDEnLf/p3J7fyTTv77a1ueY/Dd/W9WSNC4SsTx2LfRpmFwZt5MC9HTHuRRjaN5tTTX
afVVYnO2MTFSWtXCsFZ8EpyLMmFB0MnBCqBcKeHfzZLmE8EE2DJZ+qII+UFEJQXY4v8U9QDhROx6
h7unTlEANhyrycPNONbMiNTzJmAhQEEOtPhLlk2RfE8Rj7AnWDyP31x7SXAo8Ggnv3O+o8p6Gxt2
bLnDYTFHSxQNR6HX8SElcfyzjpfbRsvsP9w0y/8f3ha+qGm5wvEZ7n67acITqTdoVnvQMNVeLVVw
WZhRerIkUrPcqXnsTMZiikyp6BFMXY6lDRwnjxYalrNXYsVaONrTUGg3YW3uFDlG0ZqIquT4dOeS
Ni47pfjebQiYg7miR/fApG+/2Wy29TSYzHEXWiRJbgjH+LCkzX03TByq0ZEAyzAClJYr8N/fGe+f
74zlsGmgwhAwGf8hQUDvk5p+HLYHXW/NHapKLcBw2cPXHCw3ZL41kMgtyfS6ifiyFfFJkfQ0i0dJ
vigkcMkmx3Lg1iFMxKq9LZvfYXHZ6vLh2FZQLFXBMNXz/QTToJSHSmjn77PgzhQ+KSJZzg8kjR0x
Jy1Wq52CfGRGhI5SUYdQ2kKZo63IKlRr+dhuRw9RUChgUiUTDA8MAjxilJNlVjykZLTRn7fV0RU1
3EJ5ttmRQWRhbB9LScQS4VCtjYwxkAV8FNOC7/0G9mf6rgdwj8L5KYWasHiED6rTlXFVRUGOgboq
lM3ER/JZAoDZxxom1ubfn4iJ/84/XknPMhGtWLrwLdfTv8lCnF6zKrxam0OCVcpmoFjdI0+dNqYN
Z6cYb9zFtRB+exylNZpxt8ZgbIi+OJOrHmKzibp1lpy6SvKsiro4EX90LZzQXWvoNjdaXLw0ZGbi
9E1Rojal1jjaLoZxQ51sNcP8oY/LBza673DPdmMbX0w/+xIpG0euPQJ8cKA2JjMUWGUE5hCVWHrX
id2/L3lVbWesWJALvdWSx2kHYEPaEMXbaEY+7WlPQRfhTlv1463vTdtu6U5a3eFmP5jkAhfOqTBG
5+RAd01TK0f4HawiPvo85NNV4A/I+R2cR4ORPJO8vm3B6g7WlJGKQ4EQUMTosMnhzm4qLF2dTAZ1
cShOZvkuOfhe7QJ2suFJZpiis1kdDHTH+pA7fkNOjuL0ECXxlfnhrhPsTcS/8aeSSaX+3qSQw+3i
Xh/CryLH2iSxiLJvP1RBSerbnasxwWyKPlwpnYUkbiEVviyBzL1haVfxq5c0R78Mntgp32VrShdN
2IrEhqKseyW0iNTeakPSCZTeIZBZ9s0eGPJcL1RcvkaNQMbWKlzKN0kMouJf21pEmeakXzaR5HWe
n0w9cmkS4dDHFlX44n/MRfgcNtlBMVW76EcZ9j81U35WRA/h2zL3B1l7nk+0m/hAp7wpS8TETu9L
gkDoROO6ODeud0k1GLyS1SUrzjZrTUkGyUg6zM4ii44Cl8hA/81v62XfURA1udLznj6yqQ8xHFIB
iOBFQB2SQGdHjJ1S3Lrtgss1WwxvmT3BvberS2/A569b0qplK0wlu20hRu7a3roXQfkayF3IW/jh
elc/x7X5qhZ41KBldorpPkoGGABViACmNu+qZAquyoYevwV4CJnoxaJ5QVB551jY7Jn0PStnTPYO
PbnQGkq5nPLP8GmLDE9/mOryoUJkPUvdRMcouaM99lsOfz3Ixk1sBxcN8HwTYITdWBg9qLa70wBO
BgMoYKG8NyT9sUSDDuH9GMXjuQ9/gPRrWBvz2kbRySDLrjWZGWWWOFUuDP+kI62p4SbbC6bYYVG8
jiSw1QIhW4qDMnnc2lOflsaph57maCXJXWl8l5jjcZ7FeChNH6DHw1xzXIZghyANyKJPH8pi4DzR
fWdvL9EdLgnJUZN22FWgMwAU4xknrJ9OOpuPeN2SWDactQgt2IKIpfOeRFSzHTU5ZnwdiJPMetIj
HGa8qgPeKgBkO6ITi4g4DbJuhi0dutgQaM1oPdu7nYaenAzRTelPEiUlhHaxGdx1ktgDSbMgd8fZ
KmJQh6xnxgifJ7GdHPy8YZVdWWlV71KtuFoW7GgaQllWk7Zcm6Dm+wj3zohonGPezebV4i9YzNtY
lS7mHQmfONDaFf6iS7pf7EWH0PVKalbN4V2HWNi3X5PJnzoaGEMp3WShpFlXnoe5rPoVY0MjxUxJ
M/X7xSAVHfraodItYm5c6+L65XLld89jHbvgS1BRxrl2cip4fimtPXtCKsooneAr1trJ9JoTlAfc
bYJFO8Ve4l01y5f6TSv/RP0KRR1D0MaGZlvMJEYLstESS1wvkNcP2PH5p6BfMBcsrJe49tMzkVAk
Fi2E7xm5w2hq1k9hW1739D+HclxuQuwTDllCBl+c9dDNszo/ZVqhrXHbxh6U+IFTNJh3kOiwOpBX
qa7C8oikKKz2qwzgsARl0UB+iBmpiBnnedrQdTlazj4Xw94M5+joZpgSdXWKJVjiY8HBj9PL+FTo
eneoMoBzg+Hh1jLg8bYwBE8if6576HUm4vDUa9xTJYuQwCjh000tUZx9fG+HXXdA148RGpBKSt3J
oGV69hN9t8TzZjLND2tM0m3Sm83JrrvmNEXGrxpy+i6fyv4UVYShwZAJd6U745k5GEfPLhjmgBKe
RtP21mQJxnIvfgxC8ZzGA3HqgQ6dJUB0lLtrrMsLsPTkNM73Ds59RctyiXzjjogDQTz6An9QazGf
fgwLDLAE5mFcQL+EBcBQQJxlFg371siuwn7u9nru0iXX9dJeOdKTrA+s1bAwRCG+zrgrpBsTBPuE
BLMA7jHKBTBCA79r2sIUkcmVYKfm4Em8jfqMECrvYUSWsTY9zCCyOLqJYYhvTKlRoRlDyE5pRsw9
oTRsfmmLEgXPDphZWoHxfwis7kUHJeHCKYezLh2+QnybJSHurHatQmozoFd/ZPiR4B3ypKqLfJjL
DXOy/Wgyzgu79nUIYTsKxn0wubN3MbNN4eNG0AdX45QA7YmNT1uwVdRojNnjfYSganYQmTfpzzkM
T4qeXZiZu/YopBnXYV9sIlobXe0GftROXaUiTEuIaAnyuynaQGq8MiLjxrDJRGaogm2oz/irvag6
qZk5PsYwx0kauhUBZs1a6+nOgGkMAG9y7ZZ7eXwqDjniF1j9DXs/3wLr3+SB7HQot236TmIaRxm0
c8r05rLU+bvkw0r2uWvBQEfYxChx2rRIAmJEkEFJHKBEzcdw3nDqU0q7fFI1Qs0p8Z0NwG46RIi4
NmCLQrxXneHiHU2rvufndFCfU3z2Vlpf01rxJ0oks4SVvnpX3H7cs7oYx1UvAyPIU1Ka+vGy4A50
LPIUZwMrum4y/FtJ81SaLUUQnhpkBI1OL4qjFzSyGmUZRMovqwrhlLTgnDnJl6t6WsQqdvMro0P5
mpRSg+qbh0mrbxrdv4TOwqzSvKO7RRvijhdSds95Fn8tdcZaZQTVa5d0AnFwXbQDzfw+CBgqnV5v
zbm+w5r+UMwuQhPnoBpoT7KN+9a7hS1xO+YtaYUtLK7Oa4jElWia1AP62rEJmjs9A7/BWA5JBL4d
fXnVEqCxZNZjJgHNSqprtAQ8Rq997Kp6ihbr7Jjwpuj0hxblC/+OR7BKMvkCTAixtNbrlJAQUDRz
urICK2Ugg4oqDD4HIl0IpOCNWCILLJIyEjtDMpHlUFWBLVNAf+IN2Yvnd/skbgh3cY4h8xV0xem4
wQ8QJREX3R7zHrqKPVE9FSF1kYtggMCzBYlu/k500q7NtBf1A0IngNDD/mAVU0cKTHuRoh2b/YHd
tn6RtafCD/Bi2XS1E25kfd7WzWPK6BqRDLVvDmiTJLT1kVaeY2yV1mL0HrLZuqm17jr2YEETI5Fu
2sa/6GEMqZb5retz63y9QjiT3DimKyDIg0v2zmXER3EdTi+6AaZjetyOjiRbDMFjEx4C/6EB+rzW
Z+8DcAs+/yhFYHkpn5D7KQa/xPAt9s+dlKLGUooU6BaXZjOnUy2ixkf4XnQthvCDpNUSzTlo9ZNu
BV+VtmDOAn8SKzrsHj3cCJFg3o0F1xrMScj0iBAYeyhvM+at7D5IXaZsG5MRbBTcQ1mlcmBv3dl7
X8b6/VDO/pue51+GiVhArtvOiO5d3PWHrvpMgxRnGACQHOQXXa9+TOfmYwA5JRsXxTT1b+WR3p74
C2nkmg9zqKD7yJcSO8OGMD/LhC7m2jqNxmHUWDo+0SwbTRtxI7cQN2LbtXci2LrWlHwpRETAdAi1
oCWaK8fEl6G7+mMtmlfBYDyKVPwQk38DBrWV9VI09Ft9EHhVS6hKSYfKkGxnG4VkT+Zru5xS2bD/
3stCHvRYJu/+lP4QYfRZRG4NGl2hpO6LTSC9QSdjN0d08pDE2Q5bdBPkCE3WSFGNq3HZ0+BIzV2r
qTxcbydFK7Ifly2JM9MYUZPxQ9JoXcOfmcuZVkHq6xPrR5zOCAalwkP1R1XEqR1GFeIZjF28wb8o
4ZRSYBjypapn7akgcaNATq0AOIVbm7Jq9lpEKd2I+gZDBXilOI2PFH65xJntkfBgi4WaAkQe+slA
Zp9GvwcASp+jo3NcBbC/iOGCSiu7DtsU67jdjfqxwT8Rg6zyDtt+G+3zvevf9Eu3z0n5XRlwT45x
a0DGcgVTHOIq4jkqOFqeetvlYTgnkv6OBqFra6v1sl3iuvRjEP8R6Wo3w+I+dFURrB2pKtM6XA5b
69csd9mUHnTs8BzXGojn9GvoydxK5tUf7GlXRVBaMcX1tjhtmh1PUSli9XjmJCr8LXLaKcOhzyho
9PORbk9dgp2w445B/WZHOvp0Frc22bftVHC6siMlOc1ibaPa9wBo9ZbiIB3tbR3Md8ZsQMBAddEv
fnG0KlzAyxkhEWKNKyUQHcOD7fS0Rt0GqadW3KoBp2pyzQHdnuWdew1PQhz6Vk1evlmdtgvL5aYl
lxiekNxwPOaVTj31O+tn708XX2unTWcjUIunwj4m+khl4n6UyCB2Xe6dqwIC7ewB5Fezbh3L4CcB
aGAPuonSNzgom4651+Zr037OMABc5+OAsEQiPk5oo/lrCWMEm77yfLQHE1toM49fZarB//RSFh3u
4ll2l8SwhARVUyklhkqzrJQnpOEe2dEuvl2/qZHbPHPWEeb+tvjGOdGX+yHH1hUqPMCYn0qWQrGp
/eRNwVYKcg6j/icenrcTvO2x9C5dPT3bGXknqXsZg+G6KZ29kP1rD1QBawzNltRzkmlRbnOp8pLj
ZrdGLMvFq35S0/FrGDV82cj7AvKJSwjn9QrFgf/75Euq5q7tmR4zzSTK+S99U2rNO5uYHlGYUJfS
JzvkqxB/fvR7OHRBt8pkeYeDrrlVSy6XExk11JCDon746blGCQKu1xh4PWc2vXvHy2WRj+ToH6QF
Q2rUot3gsnOSK/EeSuRYeHBddR/ahzySRRr+1JISqjJ3+fdI2pAmrt7alZooInfOgeY8qkmveoZQ
LZjVJ4DODcP8pmqOvcdsovUuDJo4WWSNVOrsTL1ALgf/mjxybN7kMJ5AqM/BHl67YLwHDmPgkIYE
7h1il+VRAWCot0Fr4mqr1oXCEIhuBQVHrS/xyf2sew+yZoa0mW7U5EINsDrnRyC6R6Ul8pE2rzRI
jQ4pGptJ4NKPAOeZxFMoDUG0K6iHwR65VhvQEJ9FByN/yaNIgaDqDEcLnazn3yAmJmxrBapOyzmU
L2TV0zvLWrq38FOgBz1qTXHnC6ntZeM1SPd1WmqmONRgPMD2phCaDpY88QSUT6Tc2Z2sx6xy2uRY
10i9IN4QEvuSlZZB6anuchLZLyN1p5gAfJTEy3jyFrzzwlRnLtlqnGIYqFLtGEF/mu3wS8768MS7
w5bkphqSvfosR051l4pJatLUFxr/r0JDEj1p3hWZmeFaCYtzuY+z6wPb7bM23isMaIJ1ovDmKTQg
nDKTkFMX+GfuWqfaY4Jb7RK0h/XYLTs5woRqxsxL8Fjy5g5582tLc7vU/hPSBwYXYBkw6s1rgihf
1RqqDWPceVODYMUr8fmft6JDYSI9aqQkzp1KXn8R3ikhrZACfKnm9bSPDJACFZO/R1tCmSFXphiy
d4AjYuDw/ZTuBj0DbWPG0pNCaUpMeTOe1YhjyTElqNxHjPr6T2cuXcwYOXsC7wZdzntBS73ygS7w
Z2C8VGRflle8x/l4F/szcsvQUPNv29vVFtxjpZ/UBIeqWXFy5kQWzNJMIPfSYldNexs9QGnTN8iX
dSYReN1JdEqWLczI4s3cdjulKpT1XCytEKwc+atUICraiCMdKe0EyLhmqA19CrWmRnpxuXZRBW2L
OAA2Tnhr5cJi7EP2tH1vhszLdG0edzZi57GyD1ZYfinCABR7ZqaEZowWoSXvTaPh3k6jFi89BUro
vqOFOchbxk73qvvzTrYzsdTW2m1+F3lUx3L4LXe9pOq3sP0LmqPQWo1T9iExyLGnhlQKbs6P5xAv
HZwceK9FijRYR+sj6/QK6LdHJ7oEzpHQY3KZ5VeI8Phb+8VCSmZEel/0qCYYhXw3JxFclK9Fisya
MxL2L9GaJZ4AaaX369Qx3/2ZdiljXcUleLoIl4eJtOdVTfgqf4+3AG1IZaJXDVvNhQyMpsVGbU4L
QR6dUT/MmUueEX1r2/NY/Ap9bE/UpoaQmNdCFSsooe6KgkBuEX3JOyp/WmQ1dGRS0dGa+m9MOrfN
DdOzauU46bkAQV6cItspmF+nMTU2RZN/9Fl8LSunJaVEo7bdZUmMqrjg3WGs8ozL8NYK0Ijmxjiu
zOWFaHEMUQA6XFlIOKZt4N+xnNSe0UpdepJAaErRT+IMbZ2CZtoBi2+5XBo9hum/ZfFUNlPv0ToL
sFwDh6XGBSYtp2VeU22kSCrodsN8I50vgIkY70iFQ950nzoDDw0bk7VJnGmTf0EdBdwNvGNv+OAp
dGC2FNw63bCBS4bBJ9ZesDGGX26S7OXrrvbENIn5cX2yU/MQnBAPduYxUqIEU2WmHgmo/M4vUSKB
6PNzYkfRWogiuGKmuR5rDUtLMHBlWSBiZ0cfdaOsCgwpio9mUN7SQSyVU0Oq9RNZHgIOYN5VnuXW
tlnCs6y9bI95aBUuN9OYBus2bmDxeU9z3WLALJ4UmKBwDK2dQ5hA5qMyx2iyGbYteYeW1AMNKduo
8CN6aMu7irLy3op4cxYOG9cU4a69LPhVblLMA3e56JFrfM02BkiphvS0dpzHiAk4NoYLRve8A0XB
wa77g0GG06GXNi+EXV1rvY0HiTv/EOOnUqkHNZGvhs8978FqBE2qU8XnCKWuEANHwYKuyx9lfBbE
gI6OCBi+WmcDi6gMgCEj9iErqDmu446hwlVk9ARzFxs5fdc90MeBcncaq+eOLVkiK3kJHmNUh5rO
yPMh/UEe/lINdLe0j5bVPw84nK9Nnk+aZniKohpG9t+9akxtx94iB2CKaM8h3440GJ6bfqZVeZwz
nRKQREobg9XfQD3ssrc5zrEwZotgOjesx0Vnr4OyZXqQMzREOnG9tSuIXGPmnuJAn6HU2fe5ZHxk
43BTN+bCvCa+sQUcrGaBB5dL8lRFVlvhsCoBZ7cDR0tIyj0BCqBvNSjpRveDjaJcdK6g83RCQnuo
bGqf/ThYPj0KW7g5qF4KD3Pm31PXJX/Na9QYToMLUOPxeRMhwqxQiF2pu1XkociFSzeHtKdtwKZk
Z9nr5FiKxdAaw4+ka9d9zCV7zbtlMpB1oOSu5UkuZ2LKeSd2GYDUDh+q2dqXZutbBaDwqGuqkhdl
rhKn9TVR3o/y3KzhoAPc9yccqpCRyxY+YTrkGSzzNsx+lf2L2kLVflYk77FLU2BVcCntl8yP90EM
PuAOU72amubaY/a6o81/1yJna+TVfVR/DqL/UdXM1UXCcCUzKdnIDUjXk4cA00rPrS3JSWw0yiqE
Yrwi/3sN/vouu7si9A8iJosYoo5VuIA8uHAvZ3OIpD1AC14Df3lnV/5J04J9bqQ/lSlHrrHD5RKa
RkOwaiTpIwzExe+owAKLCkywnUv0y8MUQHE6xiW6GkX8CuMQcG9aKZizYtSzRk+49wcvPihjKMX0
GuuVFXIOKOKAHP4RsWowjk4/oTxRGQV9sLLr9FMZCzkuJ4pfWmQ0WC99Yn8mbfYkDYzksakTXAEv
uPkQZXsNifJDjetg++3ntnpZBHUQrjsV3i7StwH4THKGiBEp16QZfkRy8TVdeUGieVQDYAMn8DUA
zcr2/Tu8AG8x5QdRlIMqB8PRuAseZfs0TZT3JYZMjCQB8wZPOlhRHeaS4tfb+bWLs/l6KbRPBQ6b
rpQTTwPwVL9mQgKR1eG5Gy1M+KIRcKyluQ7J0KjyaxNRUb8bIL+t1UvKYHRYO4O7zltCJxnEP/QR
7Fl593m54fUwgMy76gxMeJZcJdQLB1X7qd6t1G7iPNguhGDzlhBmje4T/VcD8RFitoVBExRdAsvs
FEdn98Uw2ZJhm/6MJKU2Mpqt35qMSKlDrEY8CHraq3ioXjrSCDeMd9a+293ANYMIL63EZJc2SUsk
9H72yo7fJOY75GQZAmItOwmvl+2llX7tqr3ppNOYGqP2vflBiEqx6Z2PzJlQFEo7CdnZSHQ05gQk
adxYW5OHLJGWLeOvPSmflVQQG2pIMojbudevo3KBKmDRn9lOfYVbJ9to4f2QCyLJoaaZ6GpkFa0I
cGlLpeUt8Vt9i7kzD1p+0UhWAF1/qx3cJi/waBe4hBjtvfLvSheO61js4M0LOkAT7z7GrVsXanhb
WhFrWQbbkYn62wSy6hFumu5FouNL6X0UWvNDOlrJnpHBxxOalkOd1XfSU6SMnfMC6AGITM2Iafy6
8R+xLX1FRYgOk52c7Y595S5f9IvyPszk5fvaedI1fVunaIhb6UaHk0i+Dyxouu0JEBNLelAWY2Ln
iMizbfXmqQTnR3gaQwOMrY28hfOSEu+QDA9CknnKMiBcz4MEQ6tlZcVzpqupuqJQysZTrdxFuuvJ
HkxhT2AUVxbVS2bnvyyJn8q7LKrlOq/ElVcxrlvcX/lYI5OBoqvnX7P0PPLsD9J97uXjsRyXzDjG
m7TFDANc3kOehgbIxMyGpMKp55na9QMSPg50xnjyr01KtAmVxqqWlZW8zaoilnC66q8nj0Wv3Irk
fz3jDgdbnJJZdYAd9gooj9PTLDcKeYKjOUo7nPf6KYEkQfhiP2tStwmybWnEvtIP0zW8o0t+c1o2
Xq1xKbjxqeFOLLLUFhK+x+vy1p3Qq0mW59LDuG5q8aBOkgGWD3ZHOqU88/2kohLhFX1zMSzMl/zK
DkI829ii+uu06N/kXqPOfidYbiyIR1t4ova8k1ZsPXSclRnGXwE+GCtSvk9GhbdhXFSvXfk4W85F
OUjJote1lves8E8o8KT9oEWMYRi+dDd6G71VmvVR3du71C6dTVPxQGVVoQ4bTaAGnecdlEgRyFJV
ohfmTYtZwsoehmNSjEdkUrdQ9J/b0Z9WqOsvxfgQ5UySkURcatO0GCQmbF3pu6pvtcImRDpYxa3z
VDaERinUwTAAAxwHZaMZWv9/GxEbvilIJvtf//1/fk3/O/wsN98j0M5lj1PBj+LH352I//q//nIi
FuK/BEN337fx0sU+2OUD/3IiJiANp2NobqZv6Ibj/t2K2Pov3RSmDkjtmp5v+jgI/5WCZvKBvi10
3HFNrHot//8xBU0ST/9GTDUMA867ZRuQ1g1K/++JffHcjH1JnNQRvjLeN1Hr70UzX2ro7SlOtgRD
u9q2AC/az820dqZ83JkZkabYZOtRDZMhNXezh1LEd9OzMJyZkOPrqeud+ybIn4wk2/ikHNG6CG3r
Z12LK4gQ+6CqQfCn6EiZA5+929c9bQ/akrfMrvNd21B6xJVWb/om79cQYm7bCAa617T4OeTwOcpX
TlAo+wmnbtEbHDnQPScHp0At8M6LT/jqJO1pq7zdpDUYmiBbE8tbRBkNF1HnP3CC6A+u3VyaupWp
lnzXEjE4ygVBJwT1LyTXIMAXjjBtrf/svEE/Yh5yyKI43Hq9tcoqbd4lOU1WVGQ/qpwPaKr5ClJh
vptrVOXzVE8nKVBzy6vKF+NtM0NpNGDpTT47WIw7b+JOH61443CvNsDzmNEkroa9ExZyaUklmseJ
i84DjaQ0JfJtfEJzY/CQRlJDhJpYOKFohUKAm0TY73PqWIe/vdF3/7RiVszk/3xBbNs1beL6LOnI
7HzjoiazaIZyqKpjZTGVkwRk9Y9MtJhCU7auQno5yAD9rd5zUTZhsQvz398389+v5RstlnfVtn1L
t2xbdwWdxzcOoslsCevFlNw8rbFWcVW8Wcbaboi+7e9CM39i8vUZ29mf7sC3nED5Yz3LNHALh41r
QMr9T+720rvG0kZudmy1+MxQFrXokxEs4TqSMWOd2exnLYk3yUjGUoUhPYyLscAOoKPkES7+CMvz
v98HGcT4bdHiW+97OsmF7B+6Lj2o/+YxDXu/HfOCIZAdcSOQYNjr1kfsNCPmJnWcjZ5AeMTimbt1
E2xSCgo+LUux31n69WQhlg1H/3OYGMy6LsnPfpnt1Ue5QbqdLBOtcpA8/vtFW9+MsdVtdGzDFbaB
rbgnvj29kBVA7kzCRQNI4xaMz0Ei5m03aB4acZdW1HPijTXWb64BKFKHrEP6XJf6H2eZxvyoXWLW
LRofCCDlvcvRFcX1U0Z1hRcaxlLEdhGKtc7q5GdXUi9kZptekXoIDK7NP/2+vakdeSPM+AM0vKOK
KkewNvPBFHWHysi//OEbf+PMym/sew7f1LN03zbsb98YiXkW5bAIj1CqjhY8cWqPON+H41OEr/TZ
8sXWLwA5dNNOrgy4X2tNgzCaLW68qkYv3FUWkmtYNDvsECA9Ns4uBlVANExVPPmXASM5yoIbjE6w
+JMjJh/PvE2RBT/8yuhXTl+nV05q6LvC6X/UYF2HBg4hA4qC8RqZ16G9tYfgT+vlm709X9vRdeFR
+BBf7nHq/efbyQTQI1/GSo6ysi79fuSWw5MPsp9aH/T7+quAn1OYhradWqxpIHg122brtUB+ftuE
mwnzPPBYhjIk1PzhkfxP18b1mabADI956jdj+QY3OqujUDzW80FvUg+3kRKX74YjoXUv6OEsqiVn
q44D3CSRXoGGFiElpZUBE4+4CHRymffme0vSC9LxlIRs957XssWOtBbrsiPYxVgaDPJ0Oibzsvjz
lVOc8Mi8q0OjOWgm3jQlQOJGZPldmwz2htJ/XRlVfhUn8TukTff637+28c8tzIHSbcALdV3fc3X5
93/bMBg0jXHoVsRqu6Q8OllyZ7cQTphm1Wt6rvuitjZA4/uxs05+wG+WucGCoo4eEursQxH3yR8s
/r+fK+giuQyE9zqljEMQzrdLsmNtxNHDj49R4LNWddTEkWvvafOORebZx6gTWDMO+gmvfWcD5+YG
rw1t3ebGn65ELsO/nXDqShzD5HUQnm47xrf3FdU+9uMayxTj4LVjf7QMyyimwx6bdrxFTPahdI7C
q8WEblLpdGRRdehy/JdnsLi1BfcUQ9ZgG/WLu3NMB68Z8w/XaH0LVv59jeghfJeTj91ElnF/e4C9
m7WNW05sJa1z43cAz2AcmIqUz5op2neL+HT6uJMXQ3Svop+edNJyRlO/cWKEx779kSYtPojVR+r4
yeNkyDkWUFQicqiCGRYMlPvr0rcLcNWcYDgTAi9O+zhDmO11NlHtiSbZaBhU/uGbGd+OBfnNDJmW
wMngma7+fUUOANdx7XTxUbdJE6tJIIvqYcZuFTMUGM3wjToE5iYTps6oKSsyBOKBNefIKVDRm954
NcLNTRPt/xJ2Xs1tM9kW/UWoQg6vDCCYlKNfUJJlo5FDN+KvvwvyrfvN+FbNPJhlWTRFgQD69Dl7
r/1frhnnr2pjfWMmq6zrWhi2TN3/6wQF7TfUS+yhcYTTRW9uVd3VGWv9/OTo7JsnUmZAIywPfmxB
8UihA5JRaoZ2F06koFKEJixsXuXs5BRrR5iGuxpBwtE2ZyNaChkulbF1vbG41ekwhd7g0ixJfZpv
mhulRdo/WRMOKaS02gceqiMNJrktZvUFo6NBeU33OsaEMNomYhqnvO+ZHYVzTYdRIScgdUDM9OrG
7iJ89QWyBwlO398gqDduq4HPUeVR6zTqw4cbNZknDvW+VqKIgjWDPUjwJeZLtlM1jervxNKYN3L/
n+9L3nra/nXpOZzMQeCxQyKm5a/bMeVqPC6epiEbFl00rr4e9EYbPAXMeHrHvbPK4T4O3Jhd71CF
LRyjcCnbJnQN2ldGYh4kiDUMEhPpiIhSHFFmd7Ov7wDiNFiUcIRbdhu6dvIaF3j4uZ59CP6EbpiU
mZsxGNOjD/sfTFgchK3e3DZDZ79juIJfKNk5XVB9FWG3BG9ZsjIoOmhVVkVe9DxY9WmRNmUHc6cC
eRK103p/mM4j6oWmH3+P0lM7Z3Roc1DO7VziYDZja7N/kt2HkPPtUowzQ2P2C0w1Gc4FSaRyq90Q
UYDbMu5EZGGcM/x6AYGkgWErgh9AWcz7qp5BqqOQaHFhLVqdnexlIkLRCf6LE+3/R9U4vs75T+y2
Q63q/v0B6UGlarnCALRUoSGrJIiVSo/QLQeb2Zjxeio4wLRbWx/HMSyYJ7dA5en59b3AxrcvPIbe
Wr0aruiPVVKq/X8+hb7vzv9+ChHvzuXpediTuIH/VWSlmslJpMn0Ty3cjsNjGSfJvsapvvg+R5zL
jCC6ORxRvoZFR/2DnPPHnFIme8R4buoGEdHioWfA6vbfjh/b+79OcF9nmm2ydXACP/D/OsFnXzrS
njLOss60DykC3G3Sjz+KzMMcbTKcaaZxPmu2ms9VCQnAySL0O+bmz6In2mT3nw+X9WdH/9cBs8g9
x0bBVmoNO/r3paToGiw2rRlHOPbNnWPJ/KGcKLsAMFWYBd/4Vkh8TIXkIxWHsvkVFGbzYdXvxjp+
rS2r+9lD4kNag7p78cXZrn9RzvRnsO7VLkU/HIrUuotXAtwoWvqz3BYZw3FVDMZibYfiJelhrw5C
4eiZkrvOQ1tSclUf+Siv2SS/6qbOrgScNZFUy11s1lznyUD8JUcSfl/iI/sdrIPbpZ9dJgTu7tZc
O+nDPsiogvFUnqzMu+upME6Y31FRgmiXtv+TqZmJ3M2G32pbUxC1VXLuC14qC2oZOrYHr05PHojU
8Y81zedtmTCNJPs4PTUZcF6rXlY7h/zNxy2h+UMRNmf/y+qQpxZFxy9VkurnYxyqxDJEugUXFBjH
ucZ0TrSFnT2Z/jsHW1wtmnMxERihN4oFlRUwT5cNNIucb1zcRjn7uEjGFyI2wl5K+xhU3S49uAmO
NLPpziyoP+C2L/fW5DBHpCXhLDMx17CUT8XauUjmDExEDQnD0KYzxgqBNqSkni1jPCqD/V5W0LGC
mGg68P7Ij7BgT/50Zly7choBPwS9y4rVM0AKRCwOdRe7b4t5yEkx7cQww9cz11a1+dAX2Ye3ILmY
vVkDMUjuzQQSrae7dQBMYO/euAnelMCEr0bmHOWoYuAxJHWS2Uni/DTySfpDaALViQiAIHpAxGrf
IJDbT2oCnblo4q4xS3J/7CqKmf8f2N2YB2VyVS9VT6q9Tfw2k2l9hW69JIbuQuSvVpUfCZkujsKW
IIOt7rjvviJcM0uq+kTLu9+5o/9T2MR0Vt64covJNTZgNWzKbOqe2DaXodvnYNYdIicNDepzTP4e
aNRaHd1u/BoJeTwkOKwA8TUdFfScrDr7W5oXV9uRZN178swMpoyCeXy2oVptKKqSnbv0u6E1FPAc
w9gPpufsisY924GkLTRK/EPSO5h2d9WzYiWmrojgDNWVW2k7w1DQ8B0msjZB2ZGbInqxhlVKM1Gn
9hNJqXWv0ddmwFTEZUL2QHu39OuPcL0LgGr9Xm8hYA5sG1fWzXfR3VVxmAX9smuN0tz4LhSAvDIO
bHHMY100JUF7xj7RkBc3eB0R0aG47jxrOnhx7of0XF5jo/Kg/cX5Nh+C9K4oFAwsyfJl+S81UrD7
zsCZDcvFCONaH64B2s4Xax1jC/PZ1JLpxZR0npHa4HqjYCLSQxDrOyQm3hh5QD0cI+VEDt74blhY
uGnz6XFgIHWlBmqyMo4CzYGKi7I00Nzkqpc/B32EbkIyxW7Kg+TqrW86lcEtZD1/K2r0VNLDF+ey
Sw5zCx37IIhkCnBjcVc+tJZIbsz5p1saO+xYxjUfoGjZ2F8h1hDOqmWVc9GrFYrVG8khXcAzlmYk
6iy7DJNlo0JiKQ90EWGwJlrI1S+DMV1jd1R7CCn6vTYB9Vt/8borcUkMfgeht59e/Ab8Ypwtz7lh
XqgftUiUFehEkzeXw2x6FWp50RY9QA4WGNfFR9GAiuTYmyl2p3GxXhovA6JTi+E8WOxyWQ1TkSNP
E3HYSKe6uFaHuznN7dfKBGKFf6g6z7T7cQFK/R2EPvr+3L2ThAwd2LpznHz6EyihojR35Z4Rwbg1
Jv8nBqthB71P42AofUvT56FLDMRn3xr6OTPPhpP9aApFRC+XK6XkzeylewoNtv7t8mZ33HransDF
wqA1Ef8qCXFjHxB8mXUrw9ax+qMlteE2XToOYRncDzlIe9/DT8Y2mx1OReR0MCErmm1YEVXkeOKp
HCc0LRiJdnZqVezHrQYm7NWLb/koi6Mxdp9eMDk0KI3mWMARRuk0WDe0Sd6MdW7sKImzLhVXcOPn
IjUPS9HeO4JrsO4s3BGBM3GvlwiIMinRXsBhT/uD1Y0fVW2/qFGvrnlGgPfQeW1IksEpRT5Cfux8
8/2qMHwgE6Z+jN9r7Pa6bwEeN37YU8e9asSwIAr9YM4dMQOV3lzRVh0tC7yisswNGerlCR/qqbA5
ofVhgrdvjKjtxHnJsu6+nX3YgzgDFwNzl+qHx650s7CAL7otg44oZgPLNsjqhwYJ9a2gHe71xNcy
pShO44IHKrU6/WgEtY4nd1ildSPYxILy2w1ijEIFqRMNZGaarnFNCnhftfN1rLvnAlltnFvDW9F/
qJLmDTsWa9P5OeEPVY/XhA84xZo5lg6O767oQu4X48q9S9cU3Nu6c5DEuBlhAGAs03Q0wxguNMHB
glWNRbAtkU2gPctt44zQdR/obXfMkCSPVelf5BBV4CciciOIoF6KYyHMtyXwjIvw9Hqbi5PurenV
JSWgFbBGN0Gt2Eb2KgJnd27QUwh2D8FMyIYm4WumLLe67jIpzRjksQX19kMzgJQr++6skxfh4l/Z
x8I0GIo3Fkx+MAm4T+DPL/4zFJQvrxfVNbDFaSlpcvVIBsk0SlCwxvN5GWV30GCi6bkgAi1zXPYx
/bZ2k+m2sKsAGZPclsNvqfQMCaj2UNid2MuSGcpMdtmuyOdt4w35qZOOia9gycAhLUe7COqDxwwH
2W0vQr8EzWnoY3MMsu4F6cmPUXuFLj0Bl3NpEc9gYWNoO+vAg/v4kasAdxW6Grhm8XMzQsLcaZXn
RdLiuWZiGxez3Pt++pj2tBm55Eij45YM67xcxzoLWevNwc3VB9njp4mVeJrLW43+94adH22nLkR6
AF7Ur1y60AxIpPuSjEu9byXgEZSy914bnPLSIX9Bado2nuDLz1MS9qq5AavPmIbaKewMG8Oe80hJ
vTNRT196ODhJWvrhPCw9bZjic97HVf/ZJB0ccJoxs7TeE48EvSkuIlCtTx2tEYAw/Vs/IisdWAaO
I3LbzaCA+zlWRQA3PjvY15RtZn7u9CbdEax+yFMUZfqStRiMGHRPeR/j/k6dyGKCv/WMvT4tYjPo
w655HYeG8TPdjV1TsDQTBEsw3JvZq3Kf4+rc2RaGeSMHNzl5pdqP7fzVjNZE+9b9MhCQZsxjGbhJ
bFdaFmoAkHdxr8I5r/eFr7+nwgrbXJIo00ksXki16bAy0Bf1VpgT+eSTtl1G7c0GdJuiomNvb7Dz
8Q8C+bRdTEdk98NGMGKGGGYiabbks2ADR1nh4XP2wwEBKGzu5tNwLZw5ECtnFjkaMOI6VLTsiCbM
LFttZStK4I7BqQrcc0doEwFixI1P2i1hRyCcva02JhvPw4eYey2Hvc+Rupfx3RgjmB9Uhp0cOVW+
QI/L6PxDAxS3VnJAXhLPHdECbJx64V2KtRkUNOZH2jdXTDnYFIFXgV/5aVbzOUguCNuQJ+DN4KSH
c0PldqOSTrFcdzqBe5+5XzwA1Xxs3C5yh+ZZ0W8AME+Tg5RVEKnVTZc3CBdgAgYJN76AtgxyPi6X
sc1+EnuPoq6iN9E/C1WnYEZtAz1hztZEC45unhi7H7Iuq/vSJzWDW8HOzREQZms3UB/M4QAB4LHp
ZoFxzOmujAC5JNpJQzfZ/aA4Yske0HsQ4fXspjpLp1EdvpMR5BqPMMi0OqEGnWGYrHy19cvvb3w/
5fvLPw9r3kKKA36NPFr/iqVjr3zn4/t57nfcxPcTA8aH//uc76/nFg0Kd6Hz91d/nmgEehCiH7n8
+fJfftT60mOO1HjbijiODG3gngOnoMG7/fcrm6oxl/2/vuwszR2N+Grz/Y/f7/P7b3/+558f9i+v
kgTmY7VkRVibpO9tv9+G7qTQ4JMs2f7z3/96f//ykn89568D9/eh+fM666+Y9NVzAL9jMyfXxGG7
biu9PDpSDrdMhaMhQx0Abe0jKPqIWrU/ILy2t40vlpPWef1hRki2XQhwYFSK9Sgj7GeL+GW8s3wK
/Kwc30rRh4JwhSGvrkVHG1Q2q2lIhWv+2q5T4mVUk8up3gM0VJB80zZRKIiGV6SrwdUrSVjUx/go
FQYwiwkxBJwWF3be4Gi3BgwROXySWCtxqYqTxEpwqZm9u8CKXb+EOBIcJ6SaOGzYgrEBEXtfxMbG
NfXf2HeSh0z/7DBaEsmQwgJcgz8xEU2hf1wq6nNtWj5Iub7PJwG8AiWz3sAdS+ttS7dvZ/ncTbNi
uhZONh4LYwXdjrDnOuu+m9c5RFzLrT9dlCBFOC30qB4Wb9vO5BDYvuoPrtcdhO0+xZwrV32eoKln
IMXtQRx87a43e3I7V/2uNRDs0hBFHFhR4mjaQ7JHSVeBDrBjtNAeEQ0oD/cy1phu9jOVanFX6I8A
DMFDLN5PiLzQ3awAs5xQkD2PLqfOxjO/Cmo20+JoKAHV12nafeYVCSM33KpzZ209E87tBIz0SmOC
umcgqqbUbsqpDW41/9iW45W+xoduDIda76Go+YAaJfsgMTrzxlPPmRX7F0g4Ydpx9Kxgfm8MxI5M
kw5dZtDJLbVwGFWPkrgjZLfPgBqr/J6YuZr0z8CLJlxyNim6/ErJWZg1bqfuZqxgvlXxyBzLejUH
eKxoesWp9fKad0s73crkBf9IeevXY5i0N54epxcbndLG4KzfTLXfHuLSnk6JJHdomTP+b3A0uYGG
aYPd05r15xxH2dZfNKhQZR2KqmWS49r9iQxN0HbIaY3RP1QdkRTu3B39npaHYJI5B9XOqzIXfeZq
NtAI6PB10n2+60VXcweiIUi5LUxifxzCIKLGSL9y/DhhqVtfeGvFYZpHIzLQK69qR/KGecfoTBaU
0hiO5r6541eT15JpQsVc+UbL4DGl3i9ZIHDR4jWMK+2NbeY4fdSLbF+M+6oJzF2s9RyZtj0a6XSG
B1jt/DbJHr3py9alfuQ/gfacShw+wGfwzvwYhnY8d95ntjx2y1JE7QJIK7Xkdfa3CLW7/ZIollNz
+XBsKkm417dFFT+RA/jFFMnuvGUrvPmYO9opFrjF2rKIo8Hzta2w8QpgfWegGzsWqU7Bijyr3whY
4tS3Up+a2cWlpdbAT7y9dI42TJrzC3iKveiYCOiOx0LcBdy52g5Ycm3ss+XT12mdVcbeKhExdCY+
Hb3wXk0pSdUraCQxpnuSMr9fxwNzPwLj9tw0tCAW5DK5OM6nbomYrql21y3oWkSZiK1noeIsZkAT
uj6pPelZt10h521hlhUfbWNEbev8qEAQhL6N4toA8ke0KJoRcyyx0TTqzQCmptBTHnpr+dKzaUPJ
/Gg24yH93ceJsZ0m9zT0gdy7nvGbE3DcYrmhhiAn2PDGEOqdcYiVXe57zZsJsTF7whrnCMMVJyBS
FAH6o7Jo8LNNhqU9G7TnzKLcF5/UGJNK4IcV9mlxC22bqmA3rcPnxOwegiqrkTriLVy9SHn6EujW
pkG1epIkMBzSzLjW3nQYFvNk2gFdVHs4ouB90lKt2zJTTHZeGwPi0JAqdl9OOu7dGlQTMqUFirFZ
EzpnYeYrh6eMtoXVZr9BPt5jHFwZsjYOq8Xepw8SCV9YtFAf6rm4J9rsOjtYxxkWWJ7xpSwwC1LB
OUja12AmOChLUAP0YwkYR4/JEsBvr430wINYEQe3NCEw1CL06oV6BtlkZ9NMMNQegDwAm1nWdyjW
kqum36R69tI0kumENX7EyCbIqTJy4IUzo+slecly+5fZznEo19bTQlZBVlFSyML0HiwlQm/NDyXn
1Gk964KtdyM67VNm3B9G7w01KxuWzqyvgyJnxXFePIOspvbHrOvtqrYmgaScj4nU7sDttQff0E9L
jvWOMrwlQZTZGaF//UGr/BeRTOm51ct3l0IPcJcZmj2OEgkfE5ek+7QsY2SgCyVcG+IPrjw+nIyQ
ldreimBkP1syJ62zKdKzYecWRK2nffwhsCtDGVJD1EMfTnvnR08DF4433snZO9AUfRsMlZ6Rl/9y
J57bW4DrazaJaUyiE9BD6m/6wn7KmSkCB4ufSYAWgrwmKs3Qrdhv+MAhwrGXVTh4JxWTSL7EwE8p
81u/oZ2HV/0CmANzy1gn+7hVD6ZLT6O1iyfZEyZFRJPF3ZOtakrS8ACXIjONcyfWLZ6E+K5q9dQE
7Ov9PodE2jjD3nIH/ZDaVPwsVSddohXFbMx+sEthGlVAmvWhiByV/I695YhQxTtQinBbHplsL7Jj
E6HsfqvTTYR4YzJ/jMswqFk4dTGfp6xEDDwcm2rY2BNubx3wTu/uqhwhnpOnzzGNTGS1E1aNdLoz
7fmpqgaawlY6hrVON4/b9wgPVWuHHKildSIRDVjVRBKbG6hV9utschgjw3qRYl4p9vzEOc7KA/NW
rMo4zG0/ifJMlBxYApN6Q6OmwRmz1+FB7EuHDgjNio4xzKZiTAe8+1eVFuRXdDCjwWiQLuPnD1lP
wgtwJhgp0yOc7ArbGpkqAkuCYTSnhQHta5Inr72tXJoEYNQroz0TTYtouDnGi0MN1BUHJw6W20Jx
13E178xF9OXUic9cBIYTgRUTyQDmDdleYh9Dzt5Og/mWGGnon5KltCN2OzTqUA2Xcpr2Zt0A0HGy
m9ZzjyQSD3jsgzGUgAaPbmuBU4kU3tfTjo2bu/NL3YOLnV1nUQbRrM8PU3xAPaftZdcd3Kwb2M4I
FokfJnuETblPm5nDY/SYDjRGQioYdp1F/k3R2C8tdNC5li+tYJzdCve1Bz4eEivc2zCCdFNdcQ3X
G7tUVyR8Zz2x7jTZcQRGbzMqceuurn4G7jcZuFwu9jbe+Wu/U8rXuHcn7mweYChk9txJdOhBAfxW
E4STmpa9IxGtYS4aTga5QpN6Yk6QAUMLyh19/4fFuFNduUo2UTy1Cme3Pce7IePt9I0XLVp3QR9o
78n/ouQKsPvhTSesrBEk94wPvTHQ+6zpRzJ5N7TbSQWPpXTVqUqz/kTrlqZ0hVVonzV0U/78Yz8w
Xu8QB5lezWCpmEa8LFrDEttYz4nJjKpPNExfEmhwOYJaUQv5Aj2IfjawbOYjV3j7egn00/eDl5BI
YAtKp0yNfx7ceKl3wrMWNFx6f/LWB2nWJ2/RrUhW6ODrvn9D6QfItvKAehUaxaJqjB00ivQ8us8q
FcwJcHq8o87d51bvRUYeTKdm6lCgWTW+dr07fT9oOvko339jucLoRUNo+/1vOfK4qc1OuUnIoiKm
5JSuf4vVyBDVGBN1qA3naMu5PSW0pU7j92/4z9dWX3p4wHwmrqWHMcvpM8I2GwVYUCoCGtcExipl
/7CxRpUh8PCTVzMvsMis/O0mPn7/zMoSku/9349P6b7JMg6irHTHEy1rCJ1YZ7sQt/6j3RPyJ98Z
NHcnsX7/+0nThOJtMqF0L1bMDVrJVU+f4wxxiWx3G/YfiacDUzc6xugVLofOphvRDTMuO2yDG4s0
popQA/gZnIyVPqjtXFFWcAYMDb1FHnJZFqfl5jtWsrRjfp2FgOa0idNjQHTmgXZQ9Oeb6/6dD5JB
4fS5AHlkBubk9alVGLFY9PhNGHbf/xOcmLFU4OS3GQJ1WsvgClxvmWU71L43mQv/WTUq21HFgetP
6g4MKQ+5JpHMMC5XUUfQzDd5Lp2ptkfNN99zZ1FHP80jtNzOCbr7R+u2GhYzzl+lyrCfwXp9P9DP
3hkwDqJ+bL3tXGDOyKBx/fnm99+K9cvOb5ikqECgxmboKbSZRXztrXnD9CKLhlHO6jVeOzgEl1Bc
PteuNdNKU++scaC3y5+4+RFAIaKB2EvhCZujguYDrPx3gu9yswzjfeGDkdFf7IJwUvoadHn1l4V9
7QbJ6p05Wa+Gabw4Qyq3iuTDoHQf4nQI52UStM77IzXxLwxVu+RH4vRvICkdVH28tFNVtx5gahSY
LxInKXKd58mlAvGGD31Y09eMVmEB/vRs+wPx5f3UuWw2G33aolk6ln511mjyQzOiZY7PojxbCgE7
pRkeT8mor6Rk5K5Un2pvvhA0xaZu/ad/HiT9KIYOvThWswIbwTcLr20P+FRO39/766kpGZUMy9aX
/P623itv303261/PG4IBff33P34/b5GkTumtfQV6xlSIRNUomS04mZX+m9zDKzZNWu1B+oZvKd11
dJvKBvyNRwWw8cpAnYZO3/kQX7PYP0PTQnZa6NcpBkXHXBDrkH8bdy4meLKqZGupzZjwgRB8vEmH
+MG21kmYA4IlD9jD6tzdLL4lfUYbQ4oBb8K1+8glZ+i/+6FWt820JTN23Dt1dzW4eVxc72SPAIF9
SDrEaWYPIAPAgs0UN1WdZyd3ys6TLKcbR3BZdWvvLlnZflqjPltknocayWdrlhGNBDPS6vaJbT8x
M6o9OA4GeQfqq4lGeUf82rJ3e+PRyNopsvuEohs/kOdTY+AoEwfLvbG6IJpEK++mpTi0UlcrMP3Y
ObDLHR88auZPkWDLQqmI4logMj/QiWSvr4zfHuyHU27PO5kzScosmI9TTYvGXvYea/48QrXySSmr
iedLCxWaLmGZBeHdrrxXLfwVlXzZTqWfdaHtkuTSsJQ/j7kJi186x8wnU4IElHGWB+X4oNcCkpM6
WEFLzaAO0MkXaP2X1sRj1a6DAFl7N1wdz2kAs5VxptqUlh/6Snxmcnzjbs+vWB9ty2QvIcSTHUx3
mP4aHFlMxybglaAJQzU24VC3IzOXpT8g+fqlfbHPGi+Z7z4ZbkLCVZp4O7wTTzhO1Mmx5wX8EBAv
N/F+N/UYH+RyjSuJbK2zTswxy0BDF9zFoZMvj6u5tnRM42CUr5Zr/8SPnHDpMvtgrjbvVy20Yho7
ebwfK05XLVUD+o4hUj/EzQHf4h2tXqpcNueWIG3LjHrZX6ppqUNHIwBJw/ds6+mdZhk/PEvcjeRu
Z4gBnIIN5WgL2HlxAvIvaGldAw7E6KfZ604Tv597nhv3dlkz2HKUJKaDbdYzp6fEYAhcdeJLsxaT
7oJ2rlqJMKm/TuX0TlZcCRl0vMtr775z6VUo50Efh1dRDG+VEFfPmaKMnr2TEf+VzeUP30N/tgzN
xtK4LOyxvtRV9cGnn+MOSe7dQvyk1sIZjw3TnPMLN3qdudKXK+sLZsZfk2H/6hnJc4P+mAoEbdIB
C5H2d0tVdgQESbXFHnDxyvkTGP1v0kApiB1MM53O1WncWfILDcznYLg/zCfVy4z2DjfKpa1/zrrL
0Re/Jh9vuRc7I2y27EaU1nu+rK0Ak5mFHF7mgFAFP80QC8DT7ApFh8IiiKsV75yX6T7TPZrstXUz
J/qL8l2xy9AJ04fXw3Z9HfQiZKOROshkKD9bfvdo+LgeJNNEWiewnGLc32h1VhmgR62nbwO9Mpnd
4hcoTHDgnsWQnjeeS4DGuj0+Za1qDtVSMepvz6JX7wqDPqP/15SM2X3PsloaJc2+IQ7OHYFdedds
wMXeislqD0Zl0gYlwG1CQ25UY7AbjenGGly6YFD55j4/DB3hKhODDTbXt4Jc4Gm+bVbbkN0+dzR5
3cS5qJnelbfes0z4J0ksjrqwoVcAU4AV+3Nck9HMrN3NviF2ZgKndtH7Jx8OJFS7TUvndWoYn/Sk
GVfE5HLuWdytOAGz1c/HLxZpnR9xla464WM2yvve0j7iAB+xi06U+eZ2Hu4gXW5n7Oba7O56wLZa
r277HEBxQkI2ZsoSGFZdji80mGAT/Eb8XPUBEwIPdm89Pw5qeW3GhnLMKE5DWl66ggEIBvXD4KB/
NGhgGelPhCF5Yd1bORYV0kw/cRNI2AsEoYrRCmWqo6hxcDgCyjxUVr3SlZCSfCRo6TbBEMPL04e9
wfsouCqFduesOdn6gqCGeWVvfdKaOC8OPiU7bn4qNb3a9HWyBnJ6Pf9qVrRU58bMrjznoCn5IlL3
makFTbSeDnJajL9U3a54ZP9eT5ND377HOrQbdlk3eqldM2P56afBC87Yvc+kEEEcJGFnoWioXrSO
1bYOmp+JyGgFNnDUMASFgPGMUNLY386Aj21bvjFMsrdj5jcRVgVsXsOArs3UqR6m+Wiaw1es2L/k
/XIHylxtYlHqgDvJbJ6q3zptURbX4T7pYONNqAnmrA3ZJj8t8qeWYjvq846zRamzMcScRAj6w6J8
LDsD41iLqK0WRY+VgRK4HD7mxEuvadC9JhVeXFfqwW1CN3XDLJlYWX+IcD+l+7Ssy6PgXmJrDCIQ
JpQ7DafbbtE4npBkF9SgtEAX07rUC31W3SODehD6TbDK6PUmPiW+c+NPrv3Yzo/WkKPUq5FXACzY
OLHKmFO4e35LdD9re6knGzqmqDm3wD839YhXpI9HmLtJG1lsxICVpWJTWCCJiAdOdrXL/lLXdYPx
s/ydG2NUBMieyFDj/mqazc5Dy0jYBNKqqi/JDFW+HU5+024dI3iK/aJ5VBlJdwWJyAfKzXQf9D0N
aJVDCHbm+5Z53iWwlXdxU7IU8JYAdG0dAptKMJ+JYV4Ds/hMBm+5xPgojhMzsTHw2ku/PvikTe8n
g48X7557MlffyTwV53qiRa43S3VOLTaIeb52llagdFcAil1tmIQ/GxH9s1s3Qz33/QBvlWKWDDhS
DA+5482nVFpogmjrJ+7oUFqziBp2XyJHIA0ZCPtw8/1gzCj3tAClub3cEaqBBiAYV1cios+NoYJL
DBk5LNwJZyEJpNGA6tck2PYysRiS6tyTDFdP83bqpf5IrTo8esdG6Msj1CvIILpjwi2uzc0K06e0
hUWrjKkMcUVQJWaZiZGZUy4hneDeqp8T8q7vvr9wEwNf8zrDr7V6Q0DvaHMZICmwTRTduZTLjVgE
66pLNdPoFiud4vC4ZmVfxFD9kjYIa4Lh3Eux4KwyujRymdARY4bDXheIf7zYugHsj2yuj7W9m2OL
KOgEb20P8s8ymupgmmz3FK74zTh0NqWlxnC9VLwaYVU2HM29nIEyZiq4mfzDaDXzI68CyVhFM4v6
LSGkxs4ejBoZ3jBt3dHlNSGKpAa8FZY4oGiIGU2gmnk+EW5m92wZxHJcwCRE8WAdtQCLkaCcKDLS
CvtpYMFyoyxoH9RiEeSYGuHKzNliomOIsWjXqXP6nS+o3WFmMuAq0TtxmdncUuNIm0hqcvwWHE+y
Vy0rUyr5z5aehC6HDFANjXitoa8opQJCPKC+QDyAidI+xSmCSmlJasU1596+q4fsaND4o4LSJO6l
FxKAuMutht6+IWNHT+AILuz8RqvHn8cCurf9bG/YyXzEfnBNCMC9imwqDovqbpvFviyyhPDpde/5
oMFmHW20pMAbklXeUhdsCEoOBHodtq5xfi4qzMcUgSDjJ+4wS/9pz/PNMpCRV4FWhG+wZiwkUGWp
4ayaZbPC1JJ6MAK6JN37JRyjYrB/5zHpFYpuHhKn6cbL4vP6Z3FYfTNv3MZt0L4KRGKMNUU3Fmc/
Np8auGW3/qix++T+b5EtNM0ERRX1Qy21zWSQdDxZOQovCHcsroKeJ7itNOVWbdewsBBAQU2oFubG
vb0b/OSzyAhXCKyZ1sBcL9cs/VlUTnBk7EYD1ZWgC7q5OdjELWN+XPFgrgN+oGVH3GHJTgKaYP/D
3XnsyM2ka/pWDnrPf+iCBpg+i/SmfKlKJW0IlQy9Z9Bd/TyM1N+pFtSDOdsBCgkyk2mKZER85jVN
eqLwitWJlSBGGNDjEYFOj8z5CEsmeejC4Q3xTGSvpDwUIQnbPCQ3ftJi0Z3b52mUC2XaHyEcDyvH
6LBOT62QaKaLDtZIZp3gsUpXItyZ9YBlmpMxKvWse7IM85DY34LUj4jBQVwjpEdNM4kepOi1I9oH
HzvkxNCUKuApRca5RcdnU3ohAKysz7c5NcLlHseZ3aI0PPtpfZ46fOkLFgwcgI6RRE9Rh3yVoAm4
RfXwEY3jh6jOnUPht4j1uEaM/RrugOnoYgWnv+gjRspS14+RBtbTmxv/uFjLAe7U7k2zfDXpQu0d
2b1jGjkgpBU/gSpe2CbjzZTYt46MPbJg4ou2GF4bNHNnZwB1Qs9jdCjOLvZDUdkhi5zQIZnnz3Xf
SMqK4qbVoQ+gEgpSXzK+6SIHUCmTE/dXTC2vehDNvB5rCfkHv/eNh5SonIHS4B5d9Tb8cXH2Km0t
AC3TlRAfcazYWAIPI+qyELoL+92YDdRLUo8aOh2JbTxWm8Dv3hU1Xp2xvOj6bRrfRxCTghZaKPLn
4qDrVO0qzz23nFrk1sp2U9qEiJmBOmtKZAXCHPYnCBHqwBQpPDu5aX3x2Ev0QhQHWJH99KHDO5kb
fB0INOpdIeaDANF/V9lP6qima0Bo+nBakSkA7F0Qg/RRCwIqqn0ueoAlcgcQwfT27uD4e2gYRAVo
lhlWW278Gk9cu0huF0kQWTsAR1K87tDYmm5Lv7V4L/ICXb1T1Ew91N7DKf9Ark/PbI4O9F7OqZES
bMKmKdP3aMBPCr+9p7nFkxA75nc8upfEQo8uXHujt3fDQANXSeoFjIAqBl3l4Cu3j7bMDtE6X6QE
IIBD0gSmp9kCzsJnq0KkNQI2ui0n9HADGpxeAXkudD9lFOPWZJgfEhtUVGZVSHPXwTGzOOPgonB5
TzH1gAErHTCzcfbBrhEPClKoxtRMULXtH5SyZdby9igALRk01bb1A4neEkeipBVfptRU1Pk6tINP
i3Jq2CFlHNFDAr5GtisnnFR87YfV9/46rwtsAmc6NCkE6gZqCDir9QzESKvNb8ynC4UtfTAqanHm
UKBa6/EdaY0KaQQUYjDLTZz0N7GwvriLmFeqN3eI29I2rqDpmszzEf1j4IyMBXGPnTYXyRRP2MYh
TcJN3mofxgxOeZVMn1BCXXxA6fpoMRfbrnTcdhICIw2UWdsqjW+akfiuewR37ajF6xGEBwXOvQu4
0MozD0HQ6F2tJ3PtHjMMJafkoTfF16gidajwGF6r8l1jgQni0JFYciz6t2jm2hklPvZliU82ZkP4
4U3pnZnc24ZV7Bd30nPiJ8ahgUDQym7cYbguyFAJ571s0F6cqBtPA9rDta7fza3T3ja17G5Leu45
PdMjCpfjcYmBnWyoHzKLSTOe7E8yHOyHnjBSH02s0v1sq1lm/5B2S4cHV+8W7MMwjMmhkM6nFuOb
s3rQermILIanSasESkHxjRZKPUCXFXi1QRJyLmb3YzRowGfFZN5Oox7jogsTnHn0iWZ7v59N/akS
nbNjLhFnSwZnwCjEQ2O7qUjxD7VXf/YzPMgxTHuMJLdoN2nbwWGRXG4qfZF1iKT9prk0E5NuOX+U
105igplmIyJuUwTlv7wZ/SPNHn+/5PzT2KGE3JNOdt7BxbBwT5HfWYFFoHFX65ts0JvjlMJ4UrBb
Q/bW2jBRR5BcPQIDxMIIE4YlUzOxftq2NGC6ktYfAxEzMz1+S3qQoKkLm4H48VGk1Z07hlDK5k0D
u6fNXdCmTcy9NGh3JZEMEAeCJmxbn+1OFMBwvsOwQz7XAoBtkK2vXLBD/LZqWiN4s60H57WrcBml
Rz7vQtA9RVu/NkTG63pkDlITEeUVBMp8CyVjjMbWQYZ0U2a9z8WSjUqX3D+O77ua0e/Sl6B3T3Bb
r+oxJrm1imPu0vWnstZv3fw+15EsGYKpPuioRBApghcxbRAdiKPybczGsu0/GhqE64CwzEYXhlCf
ljGqaV3WnGC9gLbtWVTVeXKcN20Am2YbcOZNGEPqB1c4Ca5Coi19CF9mAsENoStrPRooBt5QMU30
XcQtADDF+D5N0bhhTG7QEoSNJQFLeENA0DpSyIRVR0WBsRrrAnpikVAzIEU0DaaaFLhP1/Wom8c0
HZBkkp57LFPaeHEVnRo3el/I/12LF3LB3QSQFrC3gXv5tNDOvf45NLrXidsKjhJKKj9vQb2h6Z3A
+Q5t+cFAZpIZK52YH4tdU9R3qT+xPnrH2IjeYNG3m2KAiIYqBGEJB5Wdu59yQeqLi8Ca2tp3HQI7
1TJvozdM+cFdPk/Myc5wS+l6WrvIwaxjkJ8iBGQCPgDxRsreaw+qi5E/kcffaSEEQdcAMLfM5H27
6wFFgNlnfm4nEr6Uw+2GkA+CCKVKM3n32wnzUcJyaCQowZPFA5MoKcEl00aznRt3qVMytS+GUovK
RZo/oFR5GzPJIBb43hmyhkbMf1PhE4Z9C73++ZAHLeZRlM9X2nIdL3OiHE6akQ47f0jeM5pW69qC
LJMZm9hEBTVDjK8Tg48AIKPdm+7JSaK7mi7UYnQ2fez7qIYtUoa7zA2njzmcQ33wlnKG/B5T0DnU
o9AfvFL/Po7PoV+anylUgHgu5vkmtp3kIKy5WYeQ1TcISX0tdT074UN6jIUpb62xP+Y9yZ+PAPxt
T4yTZzM46xJXVvwOGScBCikF8E2w/dzOFZIHKzw/+MAh28RNi8qVVrzjqoaAR8Z4XO6QxpBfO396
Mc3iFk2Bu6FEDiRokGuF9H7UG/tI7ZskR2LKSkF5Myx3j9BRK5uIEpU/x+inLLNMKlamWQwpRpwd
ep9nOZ3cDJ6zY6cfl/mQcQLqwMXWPn6P3OBDmdaPxWy/dVP0LcucQzQUzGqJkCuqGmtAMz2X1H2u
Ca+tgQqhFS+V/YxwFycs5IxHvqhFZ3A1i4UKmVf3YRXhTskskFaEHfBuO7T0KL7pzMh+1sSI6h3U
gh2Q2+rmGdIc6tchpgAJDQ+ZnPuz2XjvFcZYqe3DDjSPkYGsadVVX4MWLTeDm0vHJGP06JPbOUKO
eNzmaBzWTNETZJa5YPH1em5tm0YKi1/y7kCmxsLNPyxj11wMxXN+zqgh0t0x3TU6Jkea1t3JxahF
LuHEaAU7zG06JIvuA9w60BqFLd1S6kbs/k4J7Ktf3vSwtBNnuq897Vn2i5fbCP2NKALfkztz4QZP
MwsBDqIYXCAN2EdwrUb3rkak8qCEqNRwCVG3hiBxq4GdprbI9Q0hIUiJC4SomJYCwPEQNl6d5WnG
w7jqG2sDsYTZAX7tJkf4o8QmdprsO63OOAu22zCB6cEPLHWL/fK8PgG1InRFNrkHKgRkqAlqrqRN
x3S6tYdAbtR3Lcfiyf6OPBLyeBWaOUu6U7k4AZgWI0nGtzCilio9i05UtCnip4jpm5RDCo1uicNk
W0luCg9OU+Y0XLycNUzm2buZW6cm9aCPLTpZSVwcMpeKYhAuADuHf3v2k2k75WfhoU8VLbl9jtlY
WoqvoiJTCXLW54gStBtV/j7TdGdL5PPa+8FWa0juuPsX5XdUVxdqrtcFNNDNpVI4orGIDHndkorn
GSGC6/kbF/EjmjsQMrTBeq5NgVs6tyyreLOUKyIAbqQCy7LJzVHCSZ/3UDS07VzDPkthbRT155Ir
t01S/6WFWGPE2mPcIqAU5z5dU1uSMqK8FTS2vjfqmH+0bZ/tQb52S5aVNe65660JBgXLtKfTLo+G
hwRu9yab4/fBZNBjRraX/kzGlhLW1rA4ICA1hxCIPxhL7NPwiKVkDC4UrQQ+E81Ym1/7Q83dcOko
NBgg2McSv5ViIm7kko2W9eyhO3jnTvb3LH9Hxmx8ow2K/cINLDqA+BmYXpjMRyuNp1NtNAjfB7a/
EW5SrYE1pPcJtYd1llQUYRwX6SJEL0Oj9J5p56yLIcIvkq4GRGHgQbDvDEbQ0U6yLfp9L6mcoo3f
pIBwppYWv97Fa4qHOPaaLECDEdxqMzOW6U4fPAtMFIMftkZPa6X250Pftg8Gv/GcuADZJtEc7Xio
d81031LxmsEteUnw6hdGc6yg5YDDcfZ9CGtwrtDTQDPCiGOMSQy/2XWWZI0NCYAgN5RrL0Kucqy7
B2SPILVMafZkWCBvysWyqUd35Ghjn33bksGvLYp4haYXDyPZ4tMMgFOCJ7lI+vyvi+bew4W53ioN
vq8ltLQ4jLrfdv97/728+5J/b//38q5/HfXf/77Lm35+6CLk928726KLu+lRfm+mp+8tCfuvkn//
ry/+13f1KR+m6vs///HlGx1iqmpdQ0PjV3lA07AXKZz/LCp4GxfULMvu30QFf77rb1FB/y9M9SzU
wy6agiaaKn+LCrp/mTAQUQVjQOukq6iWFPhHRv/8h+3/hQah7dD28hyDVi2qYj9FBW3rL6R4EBS0
rUUcyUKM5+8z8G8XABHEn/v/RZn8oYyLrv3nPxyxSKP8IjGg+9iEo8ogLNuxYAcZiyrCL2o1+iSs
EbyycUbW3vfnAG0MXZ++FXU/z2eoqHODP0aic8trfkqlsQnmeKJ6QYL/I9N6BAUqI8JqyQ7mMXzt
CLMp6uA8NwRfDLPQ0+8O+ggoN2C8dCg8wl4KbNPAgOm6WEuei2AJKlqoTW9xpxvmxoXu5RyaNM6S
g9fGTkR5h0/9ZqZNrq1yyhLBiUl0fILNbNabwpOtvZt9YBir2hoWahFoQ+dslnQi8ArS8g8C5GB8
aga0v/bk7NGwT+seLU5E4Eyk4PI0e8+qFGZsCe/L3eA6woySOSD8V5S6zXHeB71Mv2JJkuOFJ/Ws
JCzwgItLGGRiPTe99WpLMdEURC/dPVCh0IiRDNfJBNhR4rKoPQd+jQ09hOvCj7tji0opccswZ4Hx
xY67ITuGjcaSjUY+8mizmTnGEfgwsK00pTWadFVQwBZxi26N0U8b7CYy9PeuZ3pejX4AnLyy3IYC
VOIZ2N4Oud9m+6K1keUWI6njp2Lqh2RXDhpBJXoM6NTqZe+eqsrVTqGtOXRFdUxD32IL/NmLm6A5
9twGkOa/CbR8XkbZRd+MNg6afVVrVsK0q2XxbhQdyOFQWN3n3Mb4Z6vTVrgFRIpdizulL5S783Vd
GW677QOy6bU2GsS5fa31p9YG1Y87fOORtOW6CVpZZNqLnURdvxvaWRsf/TIdDcK1oUgwEoornSJ3
H2s/MAb1CCU62y+2Zdv15UOcuCSoPb0QFrXW0/GujKl7AnbPHPwlXNj1Ew4cPc4jYm60H/QsiMCI
4ID7rWCQaQ1mbBpvsO18Bto1zTnS7VrSGtFWA+4OM2jsIM1hP58m33RRY8mgFSU5dBXiTHzw4KfM
uNM1QbDVJcK+tyMep9ahzivb3OkDSUyLp2YSBzdBhILIK6X0ALInRCwAWT71a6hIfZ3BeqnoEeUh
EEFbUIFsLSxHekNuU9+j0Zy38bo1ocXMJUGG05AaF/3ChMcEY2POo7yfte4FPQNUJQwPeHM1dnck
POImYi5aoWgJ9cMQ5cbODAP9h24p8JbTjl6jfpyCwKXsiXA0roCfkPQ2KfU18T7Xpb9HHLlbSdtu
GKwJVRjYCGfHst290VDtEQYK6XY/2ruqAkY+otMJcizOnS0dLNRd2hr1o5IAaM47h14MDgmyRz4i
iELj2Y+6CPhUbJwSK/LOuE2KfaAvTJoO3eyqNz/0khzbKyfx3GtsRYORbagXt3uXVtY2TZxn0rv8
i1NiQLXq/aq8r632ixT+/K2wq3HHMIMgMQz9faC7ATWdAt4WxaRNMSJqMuVoGIwOyFqdlsZTkbTp
l6GnljJ1XQYzCt/NAWkizMNxFrjF6NxfJy52xJkhWxRYNeez5fTpwQgRHpOJHqDBpCU4XdQZLT0P
tPXUGs2NyTy7872Mb66hlg2+6W4pqpUr03KMFycs4Ez583yw4Pg+9d7s3Gp5P59RrAgX9TmiPRQm
CbShQDgRYiTVnBWAcIznaTAhr8+T2E8jkL/Yzd/bKdeP85A7D7kDg7qv0ENyIE7cmyn2IQiMJDvP
n/OX1pPNPkPRC5ozApSsk/qL4N/AolAEt1mu5/uhx3ib3188JVWiYWvU6nv6YvO2LXHbjewCCaGJ
y383eQna7N4UvXZl0q7BORZbKSGH9shAou46AQ9uHGzihIDL3lLQ8oj+3ProQPN/a+Egb72sxP+Y
OPZO7zLnK9w8jTKT2+yo5CAn1oNms5xOrCEw084uG5T+5tl9mGsRP3bdXO8sMUQI46J9A6KEuWGg
I63cn0QBf8XkLeDGGuFs0SsAKoKp2ppKqHiccqTqTKLwrXQqHW8G29r2LAq7YJ69uzjWocR1UQC8
AQpFZ5OJDxqApdY3+R8HJHbNXOj7HF+T9RhPw1dAZM2ptWaxiWTi349h2J+SICBfAoG5AeUd34VQ
9VBWtCfgaJ5P6YQOIBSs6dBYIto7dH52PojAY48q2QEeh8u9Oph3ca33tKBFR6kezabaEfXebIDo
h9SPNkkiESac/IU57wbQtCfKGe7okNz30DpNjWtHw24d1yxlZirkPQrZzWJGAv+syux1bqJf07Wo
pEQ+NUzEahCkHAGaoc8x7mTQGwBLKJ71fNa6E2LhtmNNUrZyAKkfVIfOGBzEP5p5AwHSXempb28D
F+3tMrPErUHt/cYLTYoBIdX/2IPTFTEh3xqtcG/6VDcPdNHDTV3hJ+h7DSYhAcZbQ2rwz3ROuRIu
gFF/Yu72JSCoxLDknjkfSEMbmTvPSApMnbRiF4RDe4wTnO0RJEWSqxzxEZYT03iHiQ0JhIsQmTaC
GJo/+QNgqBwt4l3SDDjjBaNA2lQ6VB6oosT+WG76aho3ToepH3ZlmMWKxN/ASnAgmfWABwcpV6MO
IkYLBSizGDj9CEB4k1NKx1eIkoddenJvj4BAis6gg5vh6dgO5bAmLLBpw1vuPhGJXCPoIVeGBe8c
kyps6tIZ0HYw0PnKK8jifdjCoQB7H1aOPEVNZ+x1amY7P8JgO50KAiffzd8EAdvBTrUOG9LBuC/z
vt4ECJ0sdyis9BzKcpClBjApEawS35q3I07Oa6s3OIc0pdbI9w5bPZh/WNR+WdS96cZtUrgVollH
KUwyuibN0aK2so2Apq2GCdBQM6IfFOsIhprOMG7KAPvfWGC45+MYBgjZhcwh5XDfZ1y5GaWcFTPw
tJZ66a6AtvV3DfEpGAu33voVDuzUCefdRI6NcG8I6SJvJlRWY3cVp9iEp1rdbPGyB0ht1piZBBrI
6dZD1k16DihQl7tjttotMtjzashMvClweKIXXht7SGop/0furpveGyi7zxh/tu0E7omMuxpGcL3B
hEZO42t3tWU5Zycw4DVpw7R1o8mkOgvZBL4fCmEzjj6mgwcTssThDm2oYV3VAsR373yOZ5xgQaKA
0beRDqH5ycLbzAPs0gFUDXg06oOxvTRv0EUMk/qAgFu6Bl8FK85oEZ82+mEtls90IdZuGikiSsBy
OmaiBLAL12ETp0Ig/gMhyJo9hL7l2Gw06PAbCITZWSL8+kzWzlc6JRZCdDxWvtDCHR2NcG2h1YjL
FVYcscPNJyRDvtQ6eysxclh7Ifi1XmvtDd6I4W4ago+tLT08SAwg8hl1GrNUoHtDP5gRLP4xBXwR
lpX9npjmzJ2+uHsHSXWgyKnvZYFzVFPJ4KG1y8VhtxwOLuBgAD4YzJRdkm8iYC17ffSzp2EUAoUQ
CYBknqvD0NhUmtqZY9pUf8dJjlLl2ECRHRyqhNNMzQefvttuFOZNIIpkHc2MDdtF4h+ZL0lGguDZ
q5ME2Y+SyelTJhs7AZocxOUtNFs/oeMNzWSLc5qDvmLr6ifb56ZGX8WI8cVxU1l8CNG+zHbDQjQh
BNGdYwSWLV3LTJPzucHLR66IUfRyhyRjDowe50ZzCqpVMERDWYH19/3gaOZpHQzmRbzu/9/MmkX8
/5pZl0X3m1i/iao37/mZV0Nv/UsnMnJtHQ0jS7dRD/6ZVxuG85cuDMPVLRsNcEPnXde8GmSZr+um
4wESJym/5tX2X5ZjCx/5cF0Ix7H/R2L9MMt/ky/WgauSuvNnCQ/BWm9JvH9JrKu5TM0gmCBUTe1j
YDRwr9KyOBQ1pa8cX+C5KFlxMuuck1/T144/e63XnazRMVZI6axFHZ2lXvQ7Y2YJlMUPb9HJRm3u
k+l1TzZ9VeZvKjdTT5ZpILEBQBMXlNp9bUX5mA/i3o+wHYSt4ukf0ql7h/e8LdGe2RoxFhhpY32K
0vFrwWLs2Hl3j1CN/siqvyFtZHZNMW8OGO3CmQ8sV+O272z886AtWelDPc+vmgDbPUGqL3+EA9o+
U7NHHxOsnbSLXdSkM4716C2FQYaKNiRlrN2Q6InDtyzrkWFyp28AWLAxFt7aa+zwwDqG/RH0oQkR
5rD/Ms56+ph35Vb6mNa3c5PcuKZ71vrIPkgc1REdRcJthsjEGh1/q6V3Lvqs3PkCoDbNWJNAVffK
PUs/rSNfbnO7ZW7NynFvgvbE6dA5gVvAP97HkAhJ8I3w+M/tUcqbBFHvUDg7hyR3G+IXsJFM2KZA
tzwxpwfioQIO9j09/I1ZpUge05pYx5b/TIcRRHSjP5CUIiCnka/PKTmpU5FNYwukGcBPUXB6M5p2
3NZmhlmYg2hRHIU7+ILYmVYgwgPP28H7/+QncDOcmRSwkPrJ9MvhpqqjHZrt28TAbiVHxhDRPKi1
IWcANJYEueZ+NrL+yZlt8BbAg9YF4C6aByY0qBnhtJL+Uj1EDaq92Y8El7fVmHv2xp6OUefbh6nn
M9CheHWrgqgIIskmyswvCH+PBwtK6phEcHlwr9lQB8FDV9DyjJzxDgE1usEsbSNej8iu6oK40TP2
ZCM7RsptPoMeDhOEIlL3cwGWA2RriHHh1DUr/S6CvQ+AovqSd0zLWldsNb2FPLnUaZ0KqebRurFM
54RV4gDAPRno/SMwnJk/EG2rjlEu3/Q4m6HVkKUB9d2OJSr/VsPy1jnhuXMObfmVeCiH9ozxgROV
xd62xHSj6260jiNzKTUUmwh85VMUvQYEX2ckk4w1FpcDvyfCvZIMQbakkTWVozF+WkQKHcLX2v5K
CF5EpKt6s1CTil1oAD7rCKFzxjfaMoLaBPxbyttwc47ofn30LZRzKxRk8lgE6wZdKxqO7pe8Cb51
TGBwrQxt3UzmbjF6aqcxXtmT+I5s4K2lF3x2MiB+Vi9RZzxwqyNIgsqMUYCUSSTiF4QvRFAH5Jw2
gPRoB9MQMixM9JK3Wnjj0a0s0MpDBWEej82mr8OtnXvbJgafBqcZNQTSpY3M0DcFBF2NbrhHwovu
h6d/juNuUwL7nzxrxwwMvVt8U+DqrIPOnA4PaMcdGzRWEWhyeyJi0ikQVXDitg00+ACFnUIvzXMa
D1+whdyROowHIenBzw7aBo5uQQaN8xSKdDkcEzN6q/zoTgdctIk8hBL6kluOCBBVhgxYhVfMG78E
E5QhNzKhRb/T7WLcVz5mbsCQd77mU3zM3sLS4A4riIFrGdwjbRSRosumnY6jQaBv2+ihoMxo2toX
z8qfMH/9Ior4vsgt0DPEvnDY2m5Th9NjIqfb6CWOEZYzpo2RdB2ls3ztU6urh7bc6U7s7c0IgMQk
g0Nj41lZjUClj1JkDQgwYuEO9t2qkD01wAI8AWTleWhOMdH1KfMjJO0EdGSqUufrU+oImt66WcPD
XN5zeW154y/7ZhTBcp1Rdkk8amzpXEKrXLaMwXqYNeeblaIzEFnG3sz06mSMqKsK4VUntase0sbJ
t7QEf3T9PKAZ5LbjflqkGG2wY1SKsSsbMTaV3hDet3N7JLjvCZcp65HKgBcln4Qza64909XuooVr
PtPfjGPyF9/IEUbqTJQH1KZ6aKsmXVNT7tfgYfKTeqB/kxOFoZt0fc7oFvHACA0AlGzcR4NlFN+F
FoAVMyFokicLJbOKbtouNOcPJV09Ky3x3QQNF7VxdphsbE/gC53UQyUgd9hhdJRt7pB4072uxZn7
CucN4TwAuv3YBfljO4YdmHFwwGV463Wef7RcfUCJoQpzitTmlnyXKycMGjZd+Dw6JZUl9VxbL1cT
w/Dj0L3ksNsgqxJwYqVB6fEAIjrcjaP3pYNR2yVWfc4G8YNwWmw1D4gd0rj3YuHcjgv7Ng3hE+vu
XVFU9GwsCo8Hk+2Ta371eyc4uFO5C50QSdAuWgp/cITVAyl8c5J5yw9Wm0bH9NiEyOnV1uRCM8m2
dUet1h19FnDyoVVlU4FxlNyUXE5/t+hZWaDdT/YjBKdnW8/7U16e4MqNJA1RhnaMfhOmTn9kcH7W
DaJfKnxHOlg5giXGIS/g8OYD7pW5TV21D1ID++TlDrBIVdad3YNfAhJx+Sb1derht+eg0VB4HCB3
5UOX60iXcEZyurh0wfDuVWepiSvcF+P6uzo314fZhbB53b1sJXmzc4X+1NuNPKmHuUP7b4rBOiVz
CeSEgh/ammgoVDa1j2qf+4jwL1cjXhjA6gHqmti6hvlWpMCdl9th1hi+oW1hSaubP8wJMMEEkl0v
gv3gTXH0HsH60sbIQ9BvOb+kOfnJi4P8dN3NaRLkB/UKBLlmRnKPI/PaceiBo1RJXxNhuZ9HqNca
zd7ZfRsl63YCCPevD+4L8kCHwiO+bXyPtQw/tXX5mMtXLK+orV++Ru3LXL54Q819+q9D1Jb6mMvP
uX7V9Rj1XBmILXxbL9znifv5txf/46564bfPvPzUy9ep1y9PqHP2y7/xy6Y6KoB7QQQypuNN1mjl
5XReP/qXw//4n/z59T8e+qcf7dINWbme3MFnygD7tNF5pLFxLicDicQa7kvQzM1BvRBMRuVcjsnD
OAWgsByuXhL5C4OEIR+JZ7dFjpEiX3fycLBYsB9/2mwrQjytRsygMAI8FH3U+qg7Q8d0S4QSNDOj
5KneqvbVgxEV/dJU31BtwPOkyrxuU7Ugie36DGqLf8LGoaJqIVHoLKNgp3ufzoqD4DKTOtIY1Ach
XgzNJoyrezev8S7ihqb/xq293HJqd4x17tzrvnpSW+58tfXbW/Dz7ujvExaVfXFSDw2E+cuWSQNi
YyfEAX4+5if1IfS7MT5Xm30QQYZWX5+rZ9XmL88OnvVWCAISZ5FDmHzf2nrlYmWEUsgqArwuEy07
dj11oXXiwWsdU/MFxsCX0HTIg5bhpR66ZSshGAbUTwXBBGVWTObJT1Ag0ufxjPcD1GpfHpAlKFlr
zVMH7qXyKnwzFomY5dxY3bd8QPFNfSCJaX756ADUJw3loxMP3+YBoHNOZV/9H0HqPAc1hregg5gQ
1HPqNDD3ukfed/195rJi9lNZLhiKn2exypEPBchrMaN4udgEAjpHY47liUgJkRzd2gLzQVtXHWIv
F7ixMhjPhtjq4FcxLl7mQB1G2X4CRzgF1tPYJHtCgnHT4WwKI3s8KEEENN9gU8RGCGqQrvBG/Uo/
7e4aeow79fnqdwVOPB47E0ZuQcHSth4vB/7r0qrdQsqviTVRZCrR9phow4HZh4lxkkpxcdmCVse/
pvbTeWLTyA/wzybgTC02PkZO3XoSXTHcSt21D5nM6pO3xD7DotLAvfCjinKIF8tVVVeiVR/9r131
QuxZ37N+Ih73GywsYIHZNS3QRIeoR5YV1JuItbTilKkro27rUAdOK0gv0OG93LLqNfUwLZf8uqv+
18sNvQyfP+2qg9Uh6tXre3/7KBTbR2KPWzXk1L2mfozazcuMFfi6r7YuT84QZLA7xsRUfXyoSeeg
zwhCLWNafS25JiNZbY5qqF021fhWv4bI7+8BmKovuv7ksMKYfiRO1Hz5wV7WfaWnQcOcjpIaJpRN
yhk8tf25bArq/xGdtbKNIn2rDr9sBstZA+ErJDFFt0wM6k5VW9eH63O0c20ElbHYNhbM6N9zkvqf
1AOddJZ8tYk529/n5vLrQeneC3xXSop/PdttOc07Z/RzguOsLY+O/e6pH2I3J9Mz9aM62f4y5NTW
9dxfn3NLkDoFAoir68Hq26+71/eqretlvL5w/bzf3hsXLxJVEeYwTo2aOCHMUmNW+2rkccbTDqwW
r19+/FyB7sXoCV3+f13p673lQ+rVNFD96sSbUEYZSlwDeEuEMupO+fOm+ojLVDWWeCp6VbbBEbg8
JcuDmkvUrtpSz1131XNKeeZ/dJw6eAi+DjQtYbX9PYyAA3PbXscMjC32LzezepZmnpzpGf79BrV1
OUpt/r6v3nT51F+O+v0Lfn+XBulx3SGysKjKqGlGLSNqS733T89dD1GvmioKVJvXB3U9rrtqS73v
P35qZXicgetb1IG/fdWfnvvtU3/7pnCZ8HHqbehikKMvoT2VBKuvZ1pcrIPXh4ugzrCsJ9cn1db1
uTnPGeJqv1aiO5cj1XSrPvx66C+vqM3ARnYLcBVT8nJHO3MBlPY6UH7Zv2yqcfXLs2pfHa/G2c93
+i4t3mwt0UCmpEdwXH/VIcCZuv2Q0dQieep2ApHKPbBU9AyGFwQxAdu0EhnOcjHoGCv3kbpwiYeN
rF+qtD3atYURp+FMnwpMMxzgmS+mEfjwZ8p6g7reMxr18a5sRvA1SRodY/g36J0/FSNIcMNCjZi2
UXUzT8Dc3LBLjvjA3cwuqpYadZI1dt/h2uvzej/gmWL0tIM1Ncf9/g9fppO5mKDNkVTN+Ygy2cBJ
U5K8amG9PiA/+/dq+8uSqzb/dPhvz6mlWz13+YY/ve/yDUPq32AqoSO0mC9DUz0gbM6de933lzhy
pHT+80m1PywT1OXJP77+29sd0SEgh9juSuuWSU29PfdcFO/VkX2Kz4E51o/qhUkNwT9vxiG9NZGV
X424cWA3gTVrp2GdIQ7LsomDVTJESKLQJq+40OXrkNjuIS7e0jyzMdsEC1u07mnQYSaQR516XK9e
2yp+MOBNe6N/ZxX9l9hLqs+eZm3NNhefhBRPwah/rUzE2WOm521M6H8Y8KNatzNaCYjkD8DIZ1BT
RqRjYggcqW4lvjgCVeI8gZFeU2fcd5o8N5+dMBI7MyQyrFGE4CsewkwPD9ikpttsKhH9n/F+Q74c
b9CsPfjIeKwNkZ5RpM0PLPFvqWPOELkwMtG04NWR8lMYoXEeZvniYmRCgQFuJ+OeKhiF8FXtLRV4
FMRXGCIyMEb4PzRg7zD5oErhQCMvdIRrgTvDbadoMVVsCQkcHkn6PZ3bBO0m5AULu/ymGf69DXuD
VLmDPqah0zlO2xxJTCgC/PJMvGYOtjdgEkCmQWz/P9ydx3LjypZFvwgv4M2UAL1EUa5kJoiSKXjv
8fW9kLz3sl71647oaU8gOBqRYCIzz95r92GM7LYPdhaBR0wOIGzxXzqzurczKoQUR9EC8qn2aeSq
HxohW6duamcK9/LGiI2NRdbOGnnO12ST+7bI64pwHDcMkrv1lOTnqpCdO8Z9n5YTwnAsLAxYReHO
KvPXypDq+7QPS9fCpk3c/KbSmV6byYFQffyB4NhwLknpmmEbM+cN2uOCGn9a6wcp7s1NNsr1ZigS
up8UEdAWZRulDEsPkh+GJWmbBExbKEi2tJYZTynXHoeiso/GVOmAfXOPOOVnJJ+aZwEoxgnuPMZj
O7mJ3ET3OCZewzBGLzJKJINWRJPbypNU4KawEKeuaKAwv6NtBueWA9GDslVqgzuFiAvy2pjRpSF0
gNm/tZ3qJ16fwitJIPLKUSczHkT9jaU0w9aU8rfOPuVTQ2wBmdNYcCQmyhXrOZuUn4w+GVWiVdvk
xEaMPnihoRiZdM6ZZiJZ1iVh+cMcUtt1dAKdUsm8QQSKEa5McIugq9eWVo/5Jm/MyXWhqj6l+U3d
BbCqlW7fDqjUtD3VRWmNnucNcdW4SZhgrbp6l93p2LMZ51KrcJT6DTHBF8K+BvKc+aQjxwR38WUh
fv2YNPkjLsf8se7hWuWU5hFbkcegRsqpnZgrp96C9Wg4OnNkPw6pcmMBJVr5eokgM7gZ67zZDQb3
lYIKW6cWwXbqvkF95GdkAl+khuwiYODruC4ozrUEs2CHRWLxqHbyx2zm6i0tRcIMQgcBSNbfknHq
FhQQSa1V9Zpi0F7DDAHtj1Wlb+K9MXGxJV34c25NxKBaenCKNF4DtHotsOgOqFTN5t0cKCXE02sw
ELc2t+qNOajvkt056wKAGhrStdw8TOUnfvfwPpazelWW+bgJmprJplBye62ubywbpr9iDm8qjrtN
xxzxFEUBl7T1qfg4FXopS+5Mg8lsUyNWtlBKwAfW0xTomacAUVwX/pjiylddBy0r/x3XbIyNrl9q
iWmZVW5ZOl+IR39l47AtEQLcpGF+b1XkQLTBuLasfWIy1lTSFyfibgjAOq+5/MgQfbRRvDNTCiyH
ec8cEYWuJfeqjZqljk7c/kwDj7mJmzXge1xP1WMh1+pnkK/KvngZ8tAHfB5ChCVxpUn5ICUlPQ4x
RImal0Ou+kM1+hdngAqeThNACRp/OpjnzMiOCEyStSYhPSUXKtzZC5dUqfjVdrqm8aaNH71RyIfK
f5lnyke4m7Ss+aHT38HBDQkAXcER3SGhorF/r/qAxmtwIHZHru0wl8c6XSbJZYkPoVBu7S7aEaI2
nvRR8r1Ib7hDTNyXgBDPLgWA6Yb+DFii+pde6OauwuFApBxw29Le9lqSMYLXmaedczKCCZrNhi7f
Y3QjnkzVOwqa/MoDfDoAm6Zh2/KlTnBrbv0SUrBNkXlTLnRrp6x3UQfbD4Ea8ytRzy+wG5bcZ5gz
dRHTumBepbaGT9l23sqWmqlaUwoK5OCXFLSfAWIgKH33/UAsJ2kcGT8odTPqZLGFAApyIwxuwXY9
G3IJxGtKkmMnwSWbflZNKZ2ASXG5hOktzpjO1bMY+DPyw8LoSTeJ9W1a0VjSNADO633EbVm0wjN/
JKzdQOU9pC+0j0fTyQI3kLlQiTCCIExjpSpSudZAKjEb77VZEW1hnmReojnxVkvC91gpTrFdKCvC
P8hQq5GiMZd/q0r9eW7jo1PTvHW++cGIeQsmKPMcjEiUiFwDA9aKsh6FUD+4VU0V8nFlg0JdjNQ1
uSVdr1CtMsd7A4nVFuke/1aBeDTPneNBKakFj/wcj7L0nILFg1KlyPBMTd3Vohe5QVCW/vThVq+l
uUs3Y0wfOwq6XTT96GWzdHvpHsdVdFANE7iltqUwl4SBhsfM17CfTTcONCciaRxYK0v1ZuzeqW7z
A/V5okLPpJ2fKq6RKc+k8bb35GPWqyUZ0A6HfZfyCeU0LrUDAVCR0dhJPurDm2FsnIcgCoZ9TVRn
lM1r1URVZAFYGbKiAKkw7GJ5InRmY6RgwuLAOE9m1NOMawmYguqggj10h5T+OOkc61wl3KBss3FN
NAxN3xw9dupUraYMUHpRAWYlFwaNv9QEa1WCbNtU1bOvnK05PSVDj7ziXXPQ92DtZmpLrdZaSEyi
bCKwMkID8WYYE2sVofuvRmg4XQQ1tVcR/CVHXXqdSBgC3jrwq0+l2gV0+QYNCzWqNj+NUNmjpuJj
yCFAcJGQQJVK21yFxzXYxtuEUmPMyuMgpco6HbElamOW7qJ++GE34U6x8mrfxjXwGiuZucntfauS
qOyH3d4xJ7KRAjrMUQgwXTqHXb5q6TeVTuBpSjk/xNqGmeEUuMcKvtjJkvzx5GM4chKKT2pMd7+e
fjLTBv7VCL/KfL4ZNYgZ1Gv5JBa2zb6wCI0pov5uBnVVao+oJJBIRYaEYJsbKv44qAZLTHc5H7gr
UQnuKn6C0bTys+a1R32Boqx8s40eAbylrOTG9hwn/JVNyRtKE2JnmJe4qXMI2pMGCd7ojd0Y2B9g
85+MjNh7BDHyClldu2lSqAmBYjyG1gtEupxytF14NQl9a6WMbjLj1pLerQD/bNQxdpikozTMww2+
hnd5kvDgF/RbAvxaxIl5RZ6ED1HfHAGuW3sL5ekqCXHxTTTKlVql3qRYVH3xqWGiSggEV4lj28Oq
+GFP9q+6QjVbZqbmOn3FHWq67ZEBJHUFu8Jup21tAD8E4+MkXbmPpLOjYrqYTO7FNgQCFZICg9OO
dKTR3OOTM24YXDBmyHpmlw8jX9UutQt9I73mg0pHvXCKoxpRTM+AsWD7eYxoHSx7T4v+nGGEhCI4
HeX6nIzkwqTZ8Dl3+i8/x2wYIQGKYuRDmX4L0TH25rLfxVJPqG5ceGZHBkVBvNZ+8P2T3PQqSUR7
a6kVRkuBK+qGLQARIrdCyQRHKEfrTFtaIBo/rRnO3Tge0C3H9KqgCEE28fggue5JiMwAkG2J0utX
WivvwI/r96AWEL1QCAUUIoW4VOpTYwT1CWcfUhIg9HdpoGyI7ASGVJanlgG0grL7lEQjwsplaDJU
bjzZ71mmUiDUktYtTRIxCG17Dk0YfPQARr98iKH6FoqORQFFPyiGksnYJiZmcbhJoYcGlCW92FR/
TJXyZWEA8UojZrBg+emmNLQMw0+8ZdjwWhXYQjs0BykAIFdKBgsTPrdPZa5IJ6u3Iw4J17HWI+//
oM7d84Bo4ZDH507Wlh66Gbp2nv3MM+Idsae7hlMl6JlRWXSKgU94LEwsrkTdcRUCu5pPDjS4sbM/
DdsYXgvbeYFUXq8aLf2KFhOF3ylUUq1yN2pcX6lOLJKh/sCG+dKg7KFAqiyR98COkZqGOTh6MHrD
huioFohSsFNyYgNIY3hsWtToWUq2xIzYKY6k5zyeog2g1JVfTBk2embRc2V+MUMsJ/JIbqzNd2mS
gRtLmNaDGnm/P5JkZtIfqKeixMcOqqpgjk+oSLXToA3QD7W03JZT368Wu4PUF+6gpso2sJxpZ864
pdMRoLMJES3S6eioIwESqE9tz6pjjMjBPWl7yYY0VeowKbfcBM2XYpBTZYWIVRSSDdRgUxiAWaIA
qyw+FJuw5p4uR2gl64HZzpS7P2awaTcsKuKgLYHEtkw+p/ZNIlfAQbrWeMkYLpE8ihoWVZprwMh1
fSRsc18hgpHbbKehA4ckhIKmhoprxg2E9gD1GP3gOwDP5pgy+KAlS5PmAPfN2IQEhjBMBHeO/hfe
dAi/zCRvBNBUs80iWs0sm3bYme8z0yIYxBn3/KhxSPuoZuPWussxCm/sUZMWB7prlXV/H5MgYfiI
t0JLp3JSo04jSTiGLtTyg+MK3CgRrX+QGwrRugiQ/Sn9IccazTw3rSE0Jciv6LNRTcOxKx7GoSF6
7iHU2x9xW4DjDxJwUKSL5bG559uoA8CMPiYuJ+DL0+0Z4tuIwKqr+EFbxBsUcorp1PkRlmQTUfe+
V9QAs2oHQMDSCY5Q4sRDeItGcFaUO0XNkNP5dGaUWlW9IViDP/8FdAvUgjQ52zJKvqPB/KB+v13e
4j42u3eDWa4VucXPNaxhOZ7aHfEHW2ICQY75+JWH7lX1YT9Yzk3kbHCmdR4YH+P4q6qk5AAUlv/A
sh9UhiAImeNyoxNxEvgBGKOZr7Q0+g3jCuz7TXgCe7fY5/oYECGY87zuuA10z7PavWJSUE8Fn95d
O9cneYQRYeJgYRYkb9ZJl+Ybp9Ye8SpSgzWtwFPaZQ5iuiP4vd402EG9qCKII9eUAMBUDMFMaVdC
MPv/VRJsmZr5vymCCasr6p9fxe8G3ctj/lEEq/+iOmg7hGX/7Zn9WxEsO/8itlC2NNsgl9qReaW/
FcHKv2RUuiaPRBdMdQb/619OW838l4N+mEbZMgx4ZeiI/w9OW97GH05bG5u15TiOBZzI0B39jzBv
OQtLmTKXdEzrEMhDQNFxoKh/MP5Zu+yDLr3QaCPy7VCOsS7O+m/HRr8FrjPRof3t+PJ8YlMsCgW1
mGoHBEdRQyaXDGQ1YqD7sLdaFKxMzSdiFrdpmpHxIMwcsTNaqqliUU5LHfVyUp0vNVexW5yVLo+/
nvrb013PuR4Wa6NEi1V3wxsOB1Ag/7zMH6866DEF6OthsfbHOZd31kiWvMqcMfKu54BGfSEcxllL
absvrZrGg4bhkC9KOVk3YaAOiQ9vX+wVC8ts/m0bNgPureVBcygzPjCCvXi02JX2TEIrT2L9eqLY
FIvrmZfTl5f97QX+0+E/9pF4bW+axLwNZe5bplzur88k1vB2AWOrTLLbKc8DNWQgL1bFIl52XjfV
0ecwVPS/doL8Z27UaazLV3n9Fv/4UsVmLr5/DFuzNy0z40wYIU+ucShSuuNSi5kCWazdoKDDgCtV
XKTEg4VurVB5ECeKfWLt8jhxSasG1E6lVU7iOp3EPnE4UxS0L2GyFVvpYNpuFzE98ttjxaoKvsvs
SJQSW5cfx/KOxOblSZdNeJyjIp2GReWlRypR52JVLKJB6RmN/hRBIVNQI6rJGkQy5BYTKaIirxGb
OuMMd5LIQI0UrQHznobMZSyrLfz/IqiCvULqM3qNfLyoJkSBtVsUNPKiisGtEuF0mdZiPwICfnbL
QkaKqea1vBXyC780KYM5CWEU122tBlmcmvmbugg1xcIUas1lUxMKzmUhDqTz9DJPpb0WmgYbQXXp
5DrCp+XHRGQISzvCyspU4E6U7ISeIbBaqt2/rWrR/cgMIRWLkQzrq07gog4QVegB5t3eyBBJOsam
MuRb8e+QfPa3bORSUaZHA7/YocOQqxYBdpIF5jqOQaUinpDX17dvKbHlqRXyUiEoKhc1iqhMi02x
EKV8sZZk1S2DYHtjOFF5aK2SAZQ668Cc5eVDyTK6QjOOC/EpxP9oPMSryaCkdqOOn14hPGRyovGA
9QsGZT7hWR6sCOLzEkoSRBWrBkhhr0xyZhoT1TrYkO0QWEO0nOKGAsDlfV00QzFXaMHUHP153pSy
fCc6g/7Ob9Sd2CW+IbFfrPkbxlz5IfVnGnlGkj/KBj3oZVPoUqa4QAC+6EUamdTgyA/2wXLJobb+
4SBy3wz6vI+rApyc1KE4XI6JNYgWa/wF6e6PuBjKjmiGpYqslSqUCAbXui9bhMOItBYNOx0X3hLc
IrZB9cNqT8qN0evlQeo10kDEKghR7ljLTrvJ8GjWwY0o2CuLHjVhzpUPZtGtivgUEl2xPgxc0kxJ
vMqLNnJaFmLtumkvmXn6HP4Su7oueLMpUq5DNBI0KZLVIHmj86sF8y3DnfYgdoVBq24jE2VfYr+U
xCljGfg7GwcmJ9Lq6zYQPkhjI0jf6394+Te1Ja9GyMDKVlHx16Nl5R+8/pdiU/y/pV5WB7RvsKhr
fxsh/nZloV5d/nPx7zKe4TKkBsRS7CiqkimaARTrInbo0NEzvR9jJLler+LqKIBheZo5MZTDB82D
l9+4WDidhL8VufZ1F4SCU0VG2QaoJS0w9e3fFsFMmcoySF4V30phVwNyw/58raqLovlvpXKxbUAA
XjHWidd/lnVlO2Nqu6roFkewB8xec7ySlFjPWq55c/SHQ0ZW5YInJ4SaKceD2Ofn07uFp2+jdkZ8
FAsTMytublmhcEhGujZjU+gW9fS4ZOCINSI7uEhzkOj72npUhgk4Vm4DXQAtjrQ7G5eUHDIZCBRv
Dj3WfTLExmwdyAr3b5F8JC7wy7Zetb5LmAY/b+J+zRJ/8+UCr5cvUixmanZMfU8D8+pLjlUwW8rs
qotemIlUWhdJBi8GxMshRPgiVrnKUYTMRGy2tQmwSB66tU1coQUd6yAWoOpeSLhB2L5ogeRFdiQW
ZF+ic/9nn9gshDpBrIpzxOHrptinxUFI3Lx5FFs6d2gEwcvTXFbF3t+e57JK+cglz5bh9dRL8L6q
GzXPGnIN+LGoKPn3cnNfqGYPmcvCBqQQctBLZAswBSSvCGxPcDhxnQGkpGlY+kT4TECP6cvOy6o4
TqNy52eM4OWUUJl8Ec2J4ngttORiVewUi3I5LNYkeZGg0Pj8tS1OFJv9PTOH0eVJxKlirzg+mcs9
K4HOhSrVJN1cbEfLk1yfKfSZ9lYjg7o3HRQy9pbDCOzpz4rVUPQ+l53xsiY2E6F2uG6LE6+bl8PQ
TnkdcaZ4UCq60NfnFOdfNy+H/3i1+PoYA7j+tu3KyzsQj/vtXV5OvDyHVdU+Q1WoHnXCDaag+MFt
euCmJ7ZBiPRe4FOVEPvEoluOXjdnm7uTOFmsXR8rNru5Cg/kOYkNHQUg0xTLA3A6zrMrTpb05XYr
Vi97r89zfSlUtGiMU7JixFHxeuIh/+nk357xeviPtyge/NvzL29K7BsjWgo7upghlOVnKxZC8P+f
NrUpc1xu8CC4hCdguY1VS2/jutANQrp8Y/oSu+QuYnLPWbpm11P+2BQH/sd9RRGCGiPJYiXO00R/
4Y/nurzKfzze4dB3KxMq7+UdL63S9b2LtUY0UmL1eo66/Gu1FtN8/XG62DSIV9z3TFmSYr8bkDhc
7RHiwxvg4syupQzZRkJvTGW3WfVMSnqE4NHJy/r+NiQnbsPMWnEwlgGHJRSQYvu6uOyskaKvKM+o
3JgWveb1uLY88vKU4knEtjh82Sm2ZUL71kqOid+2pFWICd8tCUxiIFs7hxY5CnRlA0dLHRUru46x
shnUWNZVaVkuXhmqD4vAjMTCeXhUgOySdtHAaJLx1Cok5ciis7Z02zrRl5xFTxvI8uzaS71zwtJC
mrOjH5xZBrm/rIXgMy5retRbW4b6u3BJ22uW/pMjelVxThmNeNvanVImyV3pyHQXmmvR4xsXwXGY
p3S5ouX+HSwLsdOUGkrnQDhWhaU8qCFQN5Q3o4xH0T7IiDOYTSMFjhlh40BIIYUEZjnroGwP8TJq
EWtZ3+zjmD5DLefyoV0WA1b0Q1Nr0FIL40PviCi8Gl/EmthnIqbzQISR+gp6ayXN1QBfSZO4UWAr
QF0BuaKKX0E22etM3I7t5U4sFs1MOacoXmSaYL7j5ZMwFnm9+GDEmliIA2kZELnW+zlUQXL/Lgs1
DXfNbG/gp9JGCxNQLGTcw9I+X1bFXjmPTpMeOxAJwv7gmCidVmnE/8sk9O7Pk68+InFEPAFQ0VLj
y4DF1v62yP59UxwV+6IKaazkgAXJwaIdfGfqD2asIwuBgOGKfdcDYm1cPioH4zE6C0ah4vsVa9dF
v1wD4jsX+8RmqyyTPtfty9rc3YeET2ySy2hheUJxQDxYPI6orlOLo30j3HLCuEXf8C/znNiUxC0y
FIM94aurhPbzemoYkQrty5Pj/nZSqkVb/J5rNNjAYInWaFD2d/3BtlI+eNUiLRLJBqNeE7IzAwxy
JSwLWopWdjdi0VWQK1DT7Sx5RCMW/ONMu5jSdB2qstwBiFjatQrS0N/N1bKdKfK4Lns4yuS7TodU
q7xBw8+oLUM0ZVlcN7tZD6md/nNYrIlzxNlis/TldPf/eo5V0W2ZWcf/GWi4T9MoL6Lm90nWvx70
N8/QAj9oahosBtn8HWao/MtAc2qy2zZBBf8+xaouh9ivM9XNO1hQDb9NsZrwB3mIqS7PqP1fplgN
WHb/Pseq24pqwVSE8aBbzNk6C5ThN+hCZEZAOZUmPOjdc1M4zn7yIc1PkEPc10mvG5dYDdUzo8la
VVaNJVkG+G9Xsr2BOvaFze/XXLXSzqDKhewICVXgM18YOWe4wbiZ0sbZdi32ask5TCUqW1slryEj
hoXx1rEEM/wDaIutfFL4tx7HyrgBY4fhwbDmB5B2KE6A96Aakf0zNCJaCDXcZhWZgWYVg2jFLbpL
Z/B3WpMqq/QVaki1H8YJyZF6M6aJTA0i3SpDTHq4o3qJHUxeCqbKswy9YhiU/pSWWSwlJAwLPj3R
F3FKbTqYj7K2R/CHYCbYDS1U0tycgtcBQ31XcYvL8/rM3QlJv+bcWERJZ+TGwkujCxdrqC+D5beW
dupNKzfauc1t/1RSN5p96nfGREhNADI8ceL6hTkYbl0jii6iYOWtVqK07AwN6BxOydmK13bjVyex
aE11b1cV02Lycpvl00jVAd6PUuySDNJeL8XaOos1aYtmS3H1SHrQqW6dDF6vqct5ayjDsaxruIjT
sK6U2V87plGsrTJo4CTDgxy7rl+XMulz+azsEn36pu63lx1tWKeNtKH5KrZmMd7pi+gRiZCrW8l4
rlPgUPEguWNftG7VQ59ukAjNCSDeMdacA5R2IgvXtapDnS6bpwzhViKN+VHPB0yxdUxx1MydlTYU
4PidO1shRirXnmdE4Gum0SJ6KEyCQWVaVS2V+jSlUmvE2QsQiDs7DellBeVxlKxX2V8c9Y1+Lw1G
vqIuB9ii8LWzuUSu55b9Dh972OTUBEk2KY+wwKN1VWRMiS+ByJozoBAxMVyok9RAHAaVrJkqxSzN
a0ekA1bXZmQqmullwb9mTGH62EfpTUIuXdrUaDYDANhq/ga8zCsID3UNtSLUykarC8Bwl1V0v+0I
HbIWqkR2qB1U0r4lAqehaGuordfg7B+TpLplVP5gmbWrgua5I61vkeZHtwlWsCagY6JSleeuPzxV
1hScsirbS0nC1JtW2B8JlAIzj2+y0kRz2MBeCtFirSPL0yqVfqwSf5NGe5v7yoceFsba9xWyC/K+
vyNn7ixVqNOKfAQZJxMr0srEXnRm5HtECwWD6RygTd8rTRCvR2S/YAuUTztDHChxx5ITOHgF5l7J
we9lSd3kaQ7EpyUZKSC+1C30QnEHPyVGPSPxJOpn5Cltp7l6XG+SyTRubKasIHWEtksI2WYKEnjz
Gfi//jD0EYBf9dOok6eia6UN6Yc8upbRKJU2dHO74ev0Ubjp9t6OQxJqq/mliJV8pRMW5E1lcZah
ejo5t8axiBy3SIgHK0AMBwgftkCIDqO6Zn4DjHO28aFYmjphRVYi3YUmWvByGp77gjSvmckRV2r4
F82oxrk/LK5h5niU4UPVlmgeit8ZGU9GpaToVotuZUqjifKuak6BVJ+07H6s0kNIcohu0DEaYHai
VUY4Edofdfhm6dDjvs1MVan3f+WoPilwrXRYEfldOpYDAY/V62TPcHBsDOEYKeCa6AroJMTUdOBz
nWyyeE1S5nwGW/6rCoZH4OgQx03C1TA4VjMp5f54iLjdH5OqjvedFn6kyAn58JKPOq32QYmQTG2H
X3UeRh4sns8Wmo5bLsl8NdPBHa2mB8wHAUalL0SCHEy1lbh5Fp8DdKirOFR0xt+PGFJ+9RCtqElM
hhcpKIgAC56h7W+lJWLEeQrtllknY35xdAn/eOp7U60SUDKepqY7mWXzDG7tPR+jc5P6rRuYUrAz
weuuyrlxVliX3zN/ig5lTNCJoU6A2ZAm9iYUVVv1QedA4x5zRjeE/HlkrRNruqg5V11dfuXf4RCc
iRweD2BCT9AS+SGP2jHO7FvVGkGlqGiRkfTFoaHClURIqZawOy2ZUpdpay+qn76nKahxoga+ykje
l8P0NpUa2vReew0SLK1tFb2MsgLcoTO2ymspw8ap6kD1Gn0inCdCNEJokQw6qHmJivjoA+Jwh4DJ
oUpGbqE18+Oc97+QJlSIcAiA9e8BSOrkZ0huqP4q5rBw28GxdzAkizunCSxieGYQFijaCvtVTc34
Bg0aHzGTVJsxBBLuhMOd7JzstrVdU0WaRpLXui/rr9nWyRuOY7DcvNaq7dYRvArkePbPKIpuKeaR
N+Ij6aNteZbq5lEFzOn5cfvNMBKRbSydNEvajE5wFzDmqwi5B4wDIwBwyzGU5t2Q14Gnqra/SQnD
gL7KMX4fZZL1+4SQzlX0K2qMn3pnjytYb8+V2hJLWjTrzOnVfZP1teu8xrL+MAVkPSNToXcxoZqR
okeaHrvh2RuzSryB+wbyp2PuzM+TVaCIxtbQTOYdwYA/mXP+YS7jVE3/trkDbdQUtYsRIHUd8INM
b9WgSdQyJthwqrInP4EhGtG5dCOKfRe/WFHMdwbPe51XVoJqSn0DpFGeeHuEF2mw7ixuHJaR3Fia
PBLqAU+cOTioKN20EHuZ063cNsi++KnOeykcuBfr3Ya4O9SWKl2ZilFyPeS7kUApektHZr0QbJAI
OBDR41QI1tEEGwg75NfGJ1c3iVzGsvpnNd77lWZ6yNwJrsqgK0b0ooLGgI1lKUsGmHVTdoRsAiZU
wrtp1hEGEhHAfYOmK1a+O2SUYwlSC+6+Bsy3XNhX0AFdxvAfqpPetYZ2C37vQ22N96D5MfY+sjpl
m1sqaQCLIsl+8pMdXI3nPp1MYFSUs0xrm7eJy4W+Seh/zEl2a9WMUYf65zwtadrjmbStB6VCumsX
X2pl7ptqOqitcrCn2O2M8kWBn7M2ucRktC7YbHZcjZtSnsNtL2tUdeinH6Pc/si7X23YdNuiUXO0
1zXSFIxFo3+Ykk+tm7dhgt5RCazXJvdvm8D4Mi20NKNvfUfpqRx66badkT8VMSLp1HDeYlvzPU3m
EwsT2j5SyAZwgO5k5+cpbTEJ+NZ7lJfHXDM7cI3tbVBC2LWhD7t8SoVrOepdSIhTQ9ePC9ZV+4/Z
STfw7e+tOiBWs30m+vJgL/1KudIO+ZeuBWdD4bKOiGqrwuhutFFXh029CYBDzzHkY6WR9gUteMFs
jSSFmyh7lcrkPM/dTZaTg2Dvih7UDqxjn2mJcZiPRpM+WjFRN0ogP7fKhK8uo2kZM/mpm+p9ZZv7
ZIAOQqTsnNWoNZ3Y39mjjbnIUkkCV2GGm4bikmWwVRyyClRnyEl4cfhWGQkADIUrONvYmvKcvMFQ
eYEi4QACV9aVo3+OSb9tdfUdN/ttHEgfVmg/GGgAkciZrj/gqA9gvxI2te/LRa5X2Ls5eVQTaVhp
pvGk4GwmUrYFytncqk2sbNuUr7836x0OwH2d0NDh2JoWd9UKZvuSAxMP60ZG1h03wZZLBhFUvtxk
ZKadOvDdzEkNTMuLVQOXhqejGF7Fy2E7WGZkxBGxHVVV6Nkdgj6x73pA5bOX3evO65HrPktFRqZM
EUrsv19ZHPzt5S/by+E/zkmS+KipBE8CU2yVtTiPOyxBdGKVdp9inFgVi8pQdrY2kPnW+Aej6B4L
i4Kk+I/FQnGg21w3xZpZUOC87utqLTxUMkHT/kRMrP0zE68hztL//dTLPv0g009lmMwcf6PjVu2W
xZx1CrVpn2AfFPgwBpad4hyxMChzHkazztzGfCpCwjL+ePx1s08oG3Yt0LEqXYyt1yNKYSbbik+o
WIojAioSViO95DwimHHZZ/XEosLF0NwEyNqmocj9u/YjWzAcQvfRScE5b4md7bY4j26k20Y/cbea
jVvGE3H8bK9j06VTCqq8XR1s8Dlvw732SHTkXeEyY9Mf6bmA3HvOtrnvli/zCz1S0sCKTyK91zmt
hTcfoiemAldIR+0bdISxebAYBbnRKvqO75yTD87rpbtdvK7pk33WyLn61GKAoeRa3CB1Q1Hr4Ujo
S68cNt03v1/GKtA+VSxd73iGoiNCWAlXJBYwl3QlQNQmVrYD9WRW2898ifJZZZMb617Rv48+WYMr
0M+dp300tz6uR7fZErW7iVb5sCF9unHHlf+jfEqOaE9RpA4ZtAqk+Z70WGFK4ZZ2m24RlCtPOvO7
IGLBWQAIsfsTpo9zemefZ1oL0qup1WxkBUcFg9nwDnbDA4bf4gEDQJ3esDRucrwrkPb2qvo6k3In
Ryt7Qol/y1KxCGBZNd+gDmez25AaEwBpWDSUh2ibbVPMf9LOIcJyhV+UW3JOfijtKLD5RNppKjln
dOs6eQUQljCrJ59MpKfxIZafpZ9n0GOt7xH9SJjHMX3M3mmg03O0UnbkFTzmj9U9ZJiVsfFRStge
dseVSid3Za2yn87m1XLuiAsul3hACT/GIcVf5zkm08cuKR8U28g2XxHEwhDTI0wv/kl0665eT6/6
Xbn+ZGAa3Di37eBNrwAepHdmMW8CkoXuX0ZXvWOa+wbO33goiWRckRTM8BC6pHuuEJXubO8Ml5Hd
FBWXZQEB0NXP/pe9x6/ltTv9zX+y90aw2prn6Nbcm1/5B38HrrX6xdynH9GzUm39L6nbtC/wA7lU
/XOwnleEq62WD0DbOQ3XFa45/7AkTnnf8jl/ATZ35q5YkKy6h/GyKhiMetG7//bpPNtn+0x0uZG4
2XrU936AR85L1JVqnJlEsoh62OCzTFdbHc5PsArWxXP1nbwDOt/Iiad578XpLnh4NVAf4UZwj7gc
lDsLEAqObmNnjm5BOtwCrUX87ynu6FJr2yoPE6q4Z//GOH1rDzgR9pL73Zbr+gOlMvOq8V20lnh1
xe2enyhfGJ5yhG3NkJYf3v0YbtM3EpQyfku5y2xOA116nZB4VEnfJAncTev2prwDS0lK0zNabDji
tDjb+Yg4Aj/HbeqNRyna7Ivnlsmkd2X2/t7LhMYmgBcDA5S5lIcOyB1RsKRAEGy7Cg4z4LFnnje+
q7bVNyEKXMtuu4sMgnO80S1/NHjTXdX5oW+ZZ2Gux50/udg+b+ObcVN7/UY1VtGpu0U6/dhqNCHT
nX076lzjP6LduK/ccPOt72twSSSde/AHrfXlSvlO3K3jksFEXODk1S+fyMZ2sOafmPPh/k0sZhPz
VjJik7xJ95Jb6YRrD+IlohSaIH7OfJlcZQQ9uMFh+TCb773CYVz768THnXxX5rdobyzmOA5BdpQP
xqeUrUY32c/3yIT9HQzw2dyN1f6/uDqv3cixJkg/EQF6c0tfTqVSybR0Q0hqNb33fPr9qFnsDyzQ
0yOpS1Xk4TGZkZER6UPyGNsgkg6Kwnb8AUhCC/0b8qF24ecfqYfAHOgQFES7vhEwMXJ1QIPIVN78
ubWNr4woxRMv2yFJTn6t+53slg8fdfMo38Z/FYqp67UT/NGh04AuAjT6OsTJ4SA77Wf/kD6tG67M
TuTO3Yf8l64iUXol0gXKaicvDcAnN1dqMNOQ/UYPlu0sYOGqfmLvgTXfcGkHX8Vl2P7A+pLC179U
vGaK/YWDiu7Iqis8aK2fv+CS8NZiZZ3yE9oEteqwGTZI1GAn1wRw02FNlD91gNsqsZXyNf9U2mGT
kcj32MJwprfbC5OlDhgVLz5CAFlfkj/jbQ4m48robKfWgXGu2t0XjP8NQzBHrhzF9AvSeHOf6cl6
Vqf3+iLxiHon+4PnUqUFG2JydnlkFcJbWFBTpLfYST2xelLCPhhf8NmDJGGeB9kTnjLwGrqYIAbu
7D2nDKB2Lzz6+QfmvJ3tJ8Yd00jtwhGIK8qJXk42hxmbyw9aRxF7jT3GoA3iW8pB7y9fK5GqSPnD
Bf5hg3b2Zw9UU39C8rCXEMtn8S/m6HA1oHT6U6juc6+he2R8LYMp2h97SoiXyU8Al8XzB22F9Wd8
K+4bK+qJSxR/ujs3vN/0ha1niQ5pErLeDplpR4fen5HBfUAuy/7vPxrotq/Ylk6x5/cvC1Rzw4a/
6eUPrkEfw616rF8wdccsV6Wl32YkqgqrLWfNvUUPim8RXVHzZ1OvGsFugGlM7CDma8Fkb72+dujA
w0eSnnMhkLHoeil/OBnYRt5oA5AEarNcj9Ncmeccb9GxtUVP9GI0hJzsr/lP731cLNqOMwoPYrtn
rbQBB5TPScoNIo18k74qnwJo7klf8k+JyCFtota3QW+KTNMKdWha5u6DRbHrmh4PKgeR7++8q/7I
30f8LVycSjInwiPQeKAePECjjW7bIf3RRt3J+gYV5IfGQIxQfE2eLdq7mQMP+TOJ99fwhkzHsf1B
8JVd/aic2o/MbR02T/YM3B7pzPwyTvPexmn78Wn81I/NgWXwJ/6MPnCnOLSn2MfMlhF0Jp8j9lj3
j7tuBKHeIzK6p5RABwSEPjXvd2Ny2ZzcxfBp6S5eHwfbtAHo8OvurImuPGIwNHQZQgfheR6isnvb
2Zn7vE/TNphAjezmZCr0dHnsjj1SfbS4H+C0EqKx18WMDRYlmcvKNx+bk8BeSNIgSIAVhENb/VER
w6k0KBFWhWv5qE4I33J+CTk+4K4enafBkWHqlqEx3g0zaOZ7AvSboqSAk3fMo9VpKFdPWepLT3jJ
Oj8BfC0hPLligGbUWbhTA107vy69wbIpUPLIFcTn7fEDLVQ/sx6b0PCCyAfNciN/sNHLsOcnHLI7
G0nK23KN5mvcfhWGU363wvOuWr/8VcgmsbO5CKeG4nZCVxP1RyN+lKDRbG3pCa9IOD7oDnO5DM3P
OOvtpVgCIRyMT9Tt9niP3iH8UaPtGUaLJ+I0aHNcAVMtxh2IU4vwLrdVLxcCofqWn7sVyR67JE1E
5dhEwnaOLlFoTR/oKDgsoBg2DnEGstBX2unUUPlib+M8IZCWDFQ0KJHuWYOdlTfkezs67YKofck5
fheAsQOBKgvvys6T0JZzHH9ap32h9YR+woaNg9Yih4C6mdg8npDj155a/QweX2nHVSGC9L630xRR
jrFN+KJ4wWnBRBM/ULL8gk0ykXXu6awxd6huckxo3N3R1Kf15Uf9EZqwd/SfOVBMwoj35so6N95y
b4AXZk8wmz3ZdFauZ7NBV+zyScJScHZoiwQk7oYjUEnegUDTauUusaujHrEhR4OMCaxcJ5tt+pXu
47jHO/J8whOTTmcE0rLqILNa5eW4qFcgla24dKkvPEXZQ7w4FCs+jD+R6prqwzL5DN/0V6AR/nc8
2PsKjpTcU7nmgDOhqQ+MdnEVSDzwsT80d0IX4EdMW+DNUP5rMKvcn6XH8h/z1/yYZT7rGZIzhSfO
3md1DrX4rMECdPTLehRx10UF71znj8sJamOyP7GhPZbFKRF/BBV5cA/C98dO68BEnbBI9qIgSW10
Sjif/2SlMz50j+tLPXsz7k/104SDcR6MSKuiEv3Sp6EA95Er0AnSDop+Ufr7KrxGyzstGDias7kU
mV1+0MZFRPg2gDATgsO07x35absiB235Bl2drUeAsQbxeCVA3U5lUDPntStAo3EcOQVEQozMxQmw
vUT76DGV6pfiLuTPFHWOdI6Y80H7Qh0Ik8bC371idgcyWx5dEjMpnJqwK296clwahJufi8ynbZAM
rUJNYw9fFHYzubVxQuvrr85C4L44wcgvlMdRuhLOcD4OMCl7Z/4xf3AE6YFkOzdbfcsIWtXP6fIr
6ucESYVEoM0S8xNHhAjM0Fwp0sYTKrjsbc5c20rnV/kx70KjPLUxejXuMv4jT6C72ryDhSAdANQo
o3FCFxp9thrgNz3mrtgEBXYvlrcKZxqzFtXr8dGJg+s+/ULrSldkZQWUY2hJ176b5Ck7VEYo0cR4
bLIz5hZ7EMY5glmLU6+3uPWL5AwcXUGCnc941NlI32Ay9lTmMRLxO7MQBevJIUbkT1bcBoqZLzyA
7YtoEEaNfkSZgAAifyxzVD7cIqGWTLnklLAPqp+m8diJEHaPHNk4gDfq1/yhgm19NQIC0+Q7nEqy
5vzIUYgo/DqG4qPm6RS/zgjos3vFPCoEOb31h80Gx0uQYFxpOKYpHdOOq6YhBA9M1jR/KP3ECnVa
0N46ySuTv5FgE7s75eJkOAMvz1w0ew6N3UpzjMFCOIoImNjrtuKGS/30zPHA+WQPV9aNeVQoYftX
DEaJXxGtotIsusO9DMGvHDy2H+LP/HM4fzSH2v5o/irh8va9kYm9W9gI/W0w+CRPIylNP1M2pvXC
Q3iD0xIyRV+BBdAvfySXDdNLecvgI4Oxg8yS3n0K9wxH7Tvd+9YnzNUrvPHsm7DLcBSOMeP83PiN
4O7yKC/mofua3thLK7e9we+nxA5i2AX9RGpENYkqMlEqf1fX8pIfuSF7uGvoRNp90GEix/YN6v6V
CT7bDZlefqyuFd4kT8vfsXMIaVJ5Qq8iTHV6CekpsJPWK/sPukARiYgwJkCNnhxq2SgvuOyuDCio
BN/tXm+HlP5T6rmPidvOl/0gWe6sLT6JzD1oX9jG6tsYsOAQNri2CHqxZ52rO4uXFVn41MrBC9jT
F/YgHAaACEK6cCiCH6QzzVbMsvUHCaS/yG8keGx5mAwjOoyWsA8W9U98kW4sdz6lJGl4HNwx/4sU
bfmT3sqbcaoDwyO80y+/1xNP1+xb9Laz5XPs1ReC/KYJi2s0XqvsfTOOvexzU6hy83YY0WQPNRAC
YfFeMB1fFAIq6y37Q05u+Fi5aqH8A8AkfOV4/HwbjTveZI9Ihw2y8k32TGDV5ZGpNVzJVKU3wkvd
Gd7pocStQfGv4oEnbgTdFayEHheQpxRxVE8komVwUgpSjvQNcJT2PbEoYDUV/SIiccFb2vRpsWCb
TT/0977xWTUx+59g5xeCJs16/kHCHnWIl2WmvxNNG69GxPu9DiTXDIz6QJohouSSXzv9mpb/JNt6
48MHZOeZ0RzHaEfFp2zwxMlNYk98Fvya3l2Oau08PMaGPT7ND0Xiy4eoS2yiWVV5xFRBfNfBPvRH
k/X1wwQ6RHQIO5gWpw5b1ujI22Fy88/u3Ml284z8h/AdNTA1MOjGkd2LfaTjKOKoTgTy0rrxGe2d
t/ZbCxA+eE5O0Vv3MnNgknTO9A6iMmUnNycenHtnvNWiK9XOJ40xGAZz6pS+W68uqja5i4JS7nLY
t52df0b/pnttnWumVxMCc+XpHYWTFv07ZoT+nGJFPIDan5vpz/zJecbHfJSBRiw0vL81/8qB4gd4
EzmbKvxreoqqTv5R3J9rnGjP/Y1oZPzQOa5rR5ZP+C/wm6iew7gAZhyIY0EH+p+1txOHNUvvOlxw
8Uc5BdYTsfmp9MgwqYu6Ixim/C6/Zz4PUswf4gcE2UfZXzEgoKK7naGKyD7JBMdzdScWKD/kNXg2
qIYxU1sHBAQAA6SHfdpOQZ/9Hez4ybqg8Au3v6x5wE9F+SQwh5aDQEGjv4gbWLOXnfu8Z3KXxksT
ebSr7T5kb2C+jQEbxl6IQ83+VL6aw3XpnnjqF5EC8HjKJ271aqESWRdfNQdBCwaXxbsC8wnZAHH9
A0JX4V1inKPK17Yv/oDIWFBw9v89KNEJ0wJaR18s47b0J32PQ/X0EdUF5HDD5xzDdqzRS2j+Jz4D
HdIxiP5VV2b9N9iIpQZL2O9y7ihCuWxoKAnuUEZs61MY4TbCxhq5vFH/ZEQnLNUVsis8mN7B6Qjh
KzAPIl6yJQBLOoci58BADyiXvUQD8LkzvA1v/G9H3ELtzXpqq6caxBmFNf19FEISrwfmPe4ZeTDh
c+YNbxPbz4b8VcLqyq5kGmb1Kc6TzVFlYiOCTWRxYUflY4CvydpYzAm7OuFv6ndh5meNm2quNb/y
Zl8kl7nDxOjHa0y+DqArnzSkMMg27eVNeOAYql02VR3GCYUfgqjGk+OwBLUJ5PwBp+WODqBwH5AP
rqif2UgphNEWv2fRnIiww5CdyU3vdwcsL2y3d3L15l6S1ejZw/LFaE1vxFpsa/hxZ3ayzz42PeLS
6H18Sb5JXYiLwXLZINFgaHwjlLMTicXpB82D6D1V74SYGaAfNSEcDrcvdreFnvRg4jUowW2nmaLT
pVlJlAE1WFoPRO3FoY8vSFGNcyhxSr/tPr1fEkVsB7l66kmSnwcHUntMReCKBKLqTm/izEq7Qakw
LDt7FilT5p6QXnvTw9uhC2COZ2CFqBpTw7nML6qHuXZrE1f7LDLla7jDJTsDeLSgNQSg5jvRPZ42
fAn6TypESCGBWREjIEiVv8bkirA6PIIRSQml7Eq3PciO3f8rLJ+IKtcdIHcV22tPi8BgCEtgRmT4
T4Aq/czaG3pBMK3iY3b4I9zBRNkyAizGgJS4LB6QGkzzTwyc82/3HmrXgIoEcsOEVTOmC6C9e18J
43UkSYre1/mivFVXRA+vPJk5FLO3iDiL/NsEocld4C5B/Fps8z39yOMDWwNXU74sX7wT24pGwi7a
nPDzeC1gTz0jjIMrd+2b9Vn5UuWTzAb3kdznh5T2axDH1ygjSfCiS5ZfDS3gzYr+zq4lMzLkFncl
nO7lK5VkbT23zvyK2d0Hr2/iM3p3wxeiiNZ9ObGQAathgj2YFyY4SJPJ4VM3IIr44oTsXSUhVu6R
qO/pCNyN2bNMfAApKQVi/qp1b+UaUGqjGEr+mj/zWoCdluBi90DC2yngaUwaxSWMXj0qFuDFqfGI
riRf8Hvz6BKghzWvHvFuxFYn4K2s6hADjmpvVGfMQ2W918K/AXYMUhQgTOkRrH3RPyrL1+OwwYSS
HUY5ldobPlPYMARol6GvssaoHwaLuO6TJ90zD7ZsUmvIL1AkmJVok5kez0F1xOG6TaRtXiK4eANy
tBd3AhPkNxXAijrk6rlW3pkvFIn5DJ7O020BSNt9bLjfQXnhA9nJGI+GLWV55l8xL+x3504PNJGv
SbnqF3FxVOk50wpHnUIK6zXLO/nbLH8ZVNrd+XU+Z09XXAZ6ID3HnOTEsHJH3FdDuDPxRFxBCbkk
iXo9JTD+eYNes9dzjOmRs5ARZ7xUIWSMMtE16bQkv8I60TVMKA2APeTFDU8RiPKD2cl7og/GuRcJ
YS3+4a4x9GJ1vQL78w2XD7I+7OGIxj/J4NbslJx8pNRSw4G73yYpSr3PEp4Z90o2iPoSkSMPlXOe
UZW5aAANLHRY8VS8obY09Py5w+RwV8ytjpA5crl6rpFHxK7AVIo0drib0N/R4gnaD7x6uKPvhJbe
96kOReGfCmx/MdGnAUObfHASoMrR9PZJa3q69Ie5wrdArrK2v/d/n8wnWMOBS1BJq2G64b9HfRxX
L9j+Nqo17NVcKPe6wggaSIaDpTkw/Hw8B391XzcK1vstUBnfH2js8EvcO05SPEZuh0mveFwVi+hX
BAejF3sOloTS8H7b3K284NboFL3L0DEEXGOqIbuGwpLL23HnvC/XyyTYHxK2saOLV9puFWGr5KC2
kOzlG3Htz9GRZCNG+RO8i7bVwTFHd73MH3zwdKdKIJAx4b/gcDv82fo7b6gD82gPPB5w4ZysWVXv
hnZlVeBjyJIvldOgHUaqAppoqxSBRRf+Gw+RN9sXRoo/VdBq7thSrHs2MMCC4+PzYFkgfAYv5LFz
h9wm0mGNO+lBe4vlUGBv2LytRDIu5EUizo8y0a+LoJTOTVth2aAm6C9UdS1XetaLE+CJgIHBcGfO
8+ERrGcBKqe3Go/Z4BSiiywr9zMzlYgHEWY98xh4rbXtAEoEMQX4mXYiklOoryDuhDvMVWidL/OP
1gXwRhllroLX8Rgk88hj2IAUDLszLpgfW8oLv5CI59k6U69jfvAol8mJygB7UD6JmntSEHAfMyQ3
MbDxrNO8rz6DtI+r4rK3M4UNlkXeOMN4YpINj+MTBdK4Q2zBpft+eKZJAtSjoX+iJWyBpRNQYsNW
D12aylWST7EKuDrWsZZ4RI7L6PeZJ+IQUWLNWh2eNstlO7HG2zS8Z9DEerxBCsSdL1DaRJxadbuX
L4hgJdikVkEt0r4c4GUBYwyTnVjzRe2NZ8xlTtEza8/o73zL7e4MrgYlzpC4PJJCY7I7ARMx5i1l
rn1g45MFRYdG8hRKOJP38Dv8dumB4FSKzZw02xd1Ofw3wuylwhDCqWR8MFEjF847rLY883W3dQAL
QT3B45GwFhkfrUetx6n2qpPTPaqvYHiMRo/weh5KMrbtcNbuhuzKgseAoYyKixqPjoGiaq0kHlyd
AsInA8sOxPed5u2JVOU1XHcGTdzJ8ZhC2VIl0NgnBwuyR5vU9sHk/nJ/PFemZUTdTt3xybk4WV/t
LeKeSJyYjOmRgSXN45K4/50QZEAuchLdiwDz7bjec1P4kal67MqXbTvx8fskmIAykY50zAVdMBgn
ASZ9FVmZTeUCm+jFCowOSA3lRtqrrNYJ2D0xAQLvhwv0lOp/WIzWKfmGpVo+7fMVvWSSVPOw6n5W
fZA9MMlIcMmBVbK2en7OLUddzuISea3wJsLx/F12purTzctIK4yAYoPylTfOTEILpYcKh9sthbED
Fut9C6PC2wdcd1UqUjgkvybkDuzl0LuoMMKewsYWRsBpUm5Q+ltkbwlnkDE7SUIFNQqE6GZg2coy
2NePiiIk/EIXd8XiEcGNejzzAx512566lqQCy1zIx878EL0yoqJ8gdmVgdwjCp14NXuIbFt9qGv0
P4Qden/Ma+XGswRoFSmIUvZENBlLPvYbR0CZbcC/2YdwCZLLDlQBk0LnosWTcVtX88g+LMsWuz8p
fvtgwO/HDtpy0Dsup1BTg3Jw89hje67VI9OQu0CWlARaIFBngXZeRlLyQbrbZgcreRhiCOB+LLJ4
vAHHkzhkpcHINDNcBj6FbxgrbGPqT3sUrHAxn8rawykeh+Xa+mN0twbtbQurBAeVRpjlKJNoBCkX
DDd7hmc7KfEDlb24PU3Jaa1cbfozDc971QsoIfGSlBjBKboje5UM5DTs85q1iJyN+gmMYFGmCZo2
ZGLyKJiyMP6BpKo0WB9YgRpYH0GWYbNEqviFwwhlcGY7RbzZPPFPbO17zJEc+pvwxfdmcuCt4uRZ
5xaaA0+Nk7xCOdw8CvlTQc1s3e+CV9YNyspOqbvNyO6KE+IpgWyN9qQV7pE06x6Zse4dRISPN3qX
lcc7U3Hi3C44Tp1aZjZS9F/3DWQ/swuQtAM7CQTlLaXnzmfajNqNZQk5PepfWzb63m+mo8xbbd6Q
ev3wzYSnBhIpN5bukLLZ0avqJRk+jXRP4BeJcmLvbq2ri4GEERLrcpt4YHBgxpOihfEcCivCeIgF
uI1w4+nMBc1nJ3ULAXIYbqG6Rbu2hcMmxWbEYm0ei3fmDEuKK2Mn2qb9YfMiJjObETsHjyjGhLQ4
8NDYeUpIK7rD+cjL2C77TwghbFCcd4J24OVjMJM3Ey8XDtYBBGC1hOse+jeXzoRnTGzu4qZI2MCH
8amcfYBlfMsYEpyxWsSFHPWRCo5mAdvvRQYeK79VxjTmwBm/WBKHHS052TLblfoqwCXTvvZ4j7ci
BMkDtpBi6+nvgCCc5aDDE7M/nh1xPLBmwNMK5fMJTgAlGSIx7t74ZpN/BBslWSdf3Y9vmCfAnzCL
CkfbaQZDD+vvANMCMJnDuQNhiojIO2cQJBNJu91IpVfVCjEHNo9fQYy4peNaaYeFwdxbc4Wuolo0
aXrG27PBtrsgxNjRUtzFGRGSPj9sZpHRKTQYRw1T3FjJUOTLYXKus5gGja7e0mZRaBuslaO193Pi
pEDvploeaFj7yAbaKMoB86YcUctIbPODOCcUugWaWjBYRYa3y+cjApvTETs3JONmWWYlzYroTLTA
MtkBzpCBmI/oE16bVBew7eWJ9LP6MiNQjg1ub9BYsbBzDariTclzq5okUrswyH/iIZv2tyvjzzni
kGnQXw2TrQxGw8uIa+LYrA45pGl7HqzCyw3pvphK7f9PaiXS9RWBfPP6+6Mux4LKUsT771uXZY7s
DcjNr9LR/5SN5jZlyMbpnO7Ny/n/+0uON4iYv9//qqSMcmPS+MvC/VXN+JVE+e8vpQ80reYomdeW
cEN8+t8LMj37Nld99H6VNH7/6n4bPP/3/e9XE6r2KGOUh189jdTQYDH+fln8enwIdZMFVbWdfpU9
hLxb3UVdOrqfDNYI1uEQxCL1/16tufsddm2OGsjvl7+38N8v7sI3/+mC/O+HTR4dpo4cbOjBejpc
Wv8zt/r9+F/Jlvz3cn6//P2h1rRvFh3O3qLQrRSXYkteyUm3+67+99evstT/97Pff/39mTwmoZLp
KKUa87k0dl37KW6hurSNN2ckckkssAO0r50oI4XfJoY7UN+Q4352xQk9WDxwM2LWMTN1D13wOujx
kJhBZjbIYpq5w9sZyEC1/OsLvAEiIfqKtbwgImiPdWQN3txqFEY2OG0ZEFpmTBAIpiq+VgJEGUXd
SP32RrqkB/Ns8KVejZ7Opt3vdddnytfRtIV1fmwGDuRJROC/KpDQ11dSouKhW/ZuQlPN3X4yt9Ba
zK+yv3cagKDWSdWzSCkEa1dbTEsk6cw2CzS5oRACSKJ2+m2VpcdWXOtAUSG+tnNkDwvhyQrnMNA6
jCEsGrRICcDn6tVXEkTrUQklIpvGpx5eZQNqZeZFdGnK8UA3uohKF0W4rnVRJqVqaJJrWdoU9sUM
DtWonkVzn1cujHS8+n2Fp0U3VhD2jHMeSx0Zeft3GQUO6JgwCCs2rKAppqOnRbWeQ4jeQ8OhqpC4
UkZWKFCV2Yqm91sT09xpMt15Ah+1RDTQZxghpUSGgUb4ay0OB/j0qT5ToM3In2vDSA/SBgepBmU2
AQh1NOooE40fU82gde2MMYj+qljkDtVCtClaOpHU4k4lHW3LB/2BI9TMCca/gh508qddI4HEMkFx
a6zRN6+zLwsESJNypJQVgcOrIHhMKgowI2CVHlGP2sB2xHSb4bRlMS1NY3UpW/ku71kXrRAIbQC2
QZIp8aXDFu+6WDOrZhKMQEzm93rkigUhhxQomOdxWLQHkbPLGJNjtWBNqqaQPZskfzcGolFR+7Iy
NI7jkQOu1Gg0bdL4TdLJDOExjwdBXk9jgu52K1bVyVImGiXEDjobNhKFtIf3Uh158VwVF9rB5nqe
zn03KRcktG/bPMKQotBLC8p2kgztTytjFKxOQtCMeMRms+m2ZoD0fHybq2uv6NZbukOImmfNinkq
l+qQpfVwGBvNzqOmPmlCdzEMbQ6REsUcRZP8eW7hqrB4kSo1bqOUcu6la+oWiCjuk4g8JzUm0Bzj
L56ts42TbuZlqvq3FQjn4lLxB6QeYNFVlbN72Xhq2VeHEe+MxJA0bNtmF8WDEqbSTPNeNr7nqUAV
aBtyP5M4f1f1rxEbczh3NPbR9vGgTLmMUet2RIaP6H+NPlHJpJ0jny8IauAo8Vy2hj+pknXumvZM
P81wom/lVETSPwWDIJutzUT+u6PWACEJxVQNudYAmxGZ5eoNpdQexe1p0Gme7ftOPlaQI2jzO5iT
AYtNXkmSmqxwukLvj3RIjY4YaX9xbSmDstZxiS04Cbr+Ze6qj1kvaGkbpWBTiod9ptOpiyCcJhTy
2UjWLzNvUldOE89MaHmbaVFppT5YiL9VK8TBF8WShpZmnVabyoLrgaJuekIpB/hnSt0totl7Jive
SYvQQIyWDthWMw7CSLylybWItY1xLJuJgwWjOhcrDHwk4v4gicJ2mJVqvalJEmaNdmKKlF9FJF/M
CvL6UC8vUkkeN9Lmps9U1uYe2DDp3tV+CVVzEE645yW2sDdINkh2+4rZv6xisRwUUTm3PBogR9jf
cYIRxqj8aDP5DR1XuIxYREWStD4s1HfnOCMRSrXtqqnKW2dJPcjHlh66VCEmrAGiunUgJ6QJS8cJ
xxe6aTnUkg5vMKGKLPg0wipurdCmg0rkHU1rutVjdQ7SyEqcFbGF40Ygoxf1eUwb5Ta22XMkWa3P
Zpwf5OxFj2vxYYiasxVvykmmnqXnqfw8oCAVKlCx+k6QTjO+rqv1F0GINCzn9N+KAAMU9eSldmNa
Tg+1+SGk23S2mvoStWsRZDQd0z0gYvsNRUKMqGeZTXcWG4Tacyl5rfSJPI9KxlpIF0nY2DbNaUaA
xkg8qWxemaVO0wrNRS8H0vMJqzrB0pAl7wWqgLF2R3LPKzYNO56l+cmW6Jz1sgKdtiycrSHsrOd0
OBdku0VO2aVVKQOZuaSfxmh6HjK5P8R06FB42CESeofjLksvad76qlH+6w2J/gDpO6JJnSbQeT70
Spp7mi6/DWU8e4mqLcE8NZjyGNOh1VaOWlXWfW0mPTI61S/F4lWacMiJ+/WGFCJFMWXaPEw4XatG
bDmRreEsLwqxLVvLqE6yP4vyeMYT4HGet3fsB69d2YMR5IsSbuJ0RhMxDgYkHcGgZ5yZ1/6aGcjN
SHUgyDhYlENsYGilVUCdKxQXAeHnSI4O8jJhLCUJ3XHQaEjqdUCFdpCLZ9p/rvO6nBGwexAy3fKM
3QJMJaBvm7blRIU7L2UgKJlQ/a3wW8dbxiN+Vz8jkd5nJvtTpUpA5cjQp0ToYRlD69CT8Yyc85NE
G3JcdRYlE7OCwI21a5+FzYQFkS6xtQugipJOsrXF5ne6EW3W5ghVRgen6uT4oItAmnllaPg9eKvl
5wvJoTRBNRkSmKb1ADZntqwZURoD1ahhmWfTha7HJa/+0bhvj4zFZ7P9abvJdOIUB59q4v51Ol62
zUova3I1tRJuw/i+qgtkVqwmBPm0btlpaLvl3AmLCG/4b6zpBOZoG74mwtOswUfPrb71o2z6m65q
dLeoLIl1iiEHwheXOJ6+496IAuGgaE3YNpRu5WEBBtjqQ1sS0udSeUo6xPC1vP+Whgk9UMKN1gQE
78ztTxpBxGjpEkbylmX8YfS9p8bb4GnSRLlZQh9K2PIHablgz5Ccx4YSqonJwyxZFAgNkhzS8KHW
SHjzRMFkqE5olTTeu9Q6YKj9zoHzpJsyVrK7okQTzKxTr4ki7dxYxWmRtoFu8x1jEuv7YqX1AVGp
E5pM3KRMg68GQK9YKuXBXqH/WW+9rj1rqbxdDRRuLggTAOsjlWiBEJjJhPLk0lwVadDPuUXpdaER
J08yOkmzLWJvyr/MOsrOXTTCDsryQNc1INdFQ+FhFutwNtwEqfCo1k6Ysve+sUpvip5ft3HWL1LR
vdK2zjlpwt7MaEiXZbacZQXcw+rjMUdh/oRQBKwmGb1vrKr8SJwbV5duIGZDUfYkFLhybGJ1qdQ+
AwEfwOr0RvOKuD9m09S+9tAW/Yb6OuoOT7reAV+oDY+sIKCbRKr0LVJV561TK5r36vuQjaTDGg13
dHQd0lGWD6plPfatmIZj1u9xYgVyZvTTM6lpE/S0YUMH5tvSLAavyLUPzAEyN1E7/ABMFocqfXRq
ey1rxYIBtQ3Ovnj0fPVIHhlcTVd3Ti4hqVD6lb6svjp0Gv3YhBECO1OB48xcg4NEGQ6rxL6eUoo/
ZVdRsxfnEkpIl5zSNjQsFmkjx2xjChN8t48p5lE6RFNpOkqNsZ7ONlnNdFooJr2yUf+M4YN5aSeQ
3Vquwzrd2xAgfFaSJp2WaHsQxUkKZcQhQvJpZd72qADqeh6L+Phs0BkhhJFQH6W8y29jioVOMlJc
z/e2yLo2Uvjzq3IWozyQykkHNUsjx9LQyZ9pPzINFD9N1BDoy5sSzqscTAodKVXaFMKTwFSKldbv
NX7FdgS+aV7RO1ZLf+I/hUELfkZQ7+rGlp97CzilnTGFwNMxeliNfO8XoHwSacWLKIKL6KokPTYm
zbAqoQ0edDjVLL1Jp7yCFoRqxD40wAw3qq0Kk6E+0cf4065GioBYnYKc9B+j3hw2oeqBHIrZ32rp
GHUwty2jr44dMFoVc7OiGV8HhYfbb+zP4kZiqIng1aYIjWyFmyFkoubXVf9HELBWUeTJImbJugNW
DH9isgggpxTW/7ANx43+l354EOQpvphidpXVWXgm3VU4O7+3rm8dtT9NOr6WmkmtcRSe6goz6YpE
wRipaooRx3cxUEWvjAeSIbfKle85T3R4zbs/gVpWlB1wgCiHP1O0vAI7aKRPJruc1oe10bU0UFjN
ORqVmYJEcchJ7o9G07G3IDrYU+kXOjEK8haLrqLgcdLSHAhbiXfNrO1ZqDihv4kNS443xzgSOlcF
zFBJoftEmsuDUQ7KozpPhwl4ZIqj9PJ/uDuz3jSadQv/lWjfg3ruriPtLR0bDLZjx44z37TwkJ7n
uX/9fqqxPxuSbyTSsc4NggaKorqGd1jvWv4wA9oO7dwl85PtNNTHRWgiDYSdhrltze4hJQ7h3Q++
9AHHquKzGpktLGhMWMqH+vSkVDMUZsKTSmUbHSy0A3LPcPhA+TXTO31ZD+U3pTNLkooBSzTPCf2N
X9RA+eiHpArHlrS8IzoX+D+pfndAI2OWFt/8oFCXeu+RpARrXuXA//2C7Ifvt7hdSXTZB/oNGhft
ShGDTd5jPHJuOw/49YAIyjKYWQnGA4IspX8N6/OncRwoIRMEgJssuUyr6uPop+tZ7Hk3sfm5atu7
PhSAaH1cyZwwx4Lu5kcasVutUs6qPqE6BASJmvXgFZyz1oku/PKtrirfyhFKhkQX5zZsA0fCtByw
t+37SiTtdaR0D3pHGYljUhXSBsI8quwoujGD+IvVfcqzzLwfjZs0iK6TvixOUU0hDRT2MulMJqgS
hFsj46LnQFrCXfe9LUS7rgW5PHhrWk76UaxgUIKcWgXRCH/LZjaSWUBNbtkO1J7NwPAt1egzG1Z7
0oQoLRAmCs/zNrgLsvg+t72CqG5xVcK//TYFS9lyqtqjcy8qRV1akhokqMdPm8ZR+0ulmS1FwiDB
W5GtCt0FB7As40C7Ust2bUcJPk0HZz47+HGj9m/b1tNPNU/H4PcvxiRriSXYpC7yEX7pgVN2GCg7
aCCOCKzTBE2ChS4LE7uSIMZQI2tdNsjSdiPGlJa/o8aX1EXB2vUL40sqxIOezLKTsKluoREEgBS4
+WoYrXd6rBKRDiFenGEV2fh2uUMpjTGjGrBJC0r0AYz3Bkwggrot7jrLx/AXVW+D9YjgvetbX2PD
plRgFg3uZSvy+4A0ZV0n300XBY7Goga1BMDMTuMKZTNLgBOp3jgsh5g8ckAyTmpriqq8TVWqoFzn
ZKiKDMWujO3VwJVzW/9zU1Vf+nYc38XmlUioNI4QFVrB+ZGCXYRUaTbDYq6IpQvamMXVdR2V/onf
Vc3/bw0MDXcBRrPf52e7ekjTaohbOOk3LznaHr/4yNFmG3ML9ShDwLjGgjWF8a83j0oYjjI3VaGq
vK1ZwoTL8VkJQ5tzyXIURdNVAdGNeKZpE3OiDpplqzCuCctwjL9D06aiN7tP02YbKBkiqaEZtqpa
tLdD0xYncMAkuUJUOs5vurCTJ0d4YwyUIKBmDKkvKfKZ+i6NFUpuFFB1jmZwWsLHUKWxuRaFHb+H
iAZ9I9BvTHHICetyCfmbt0wsDzyFrLq24raHJ6a6htEFupUZpNW9D9OL4xvH/ltMCIArbpIcJZia
ie5Rkaj37/uuB0Spfk5R/1q4AaduZlBgAHm1f+Los0tYKusz47KITfcquw3LFrc8ImpnVmAiOuGv
IfGylkZMrjJKWfJVEYH9iBpnNdgQI1WR9xnFTRhRZmZz1giqYcvOQki1qj+G/ntkuVjool35ddiu
Pc3+6rtNScKqIjLtfe8qa1Xpqrv0B5DFQy7ewj6FAwG1+dEsjs/i0R+Obauj/raFg7ew9OqkQpvm
SEkpnPMC8vVxaChHqEZRH+ZHJKNmfXRqa+UtCYfvvusUhA1mHy2bgpUxVNqjZggEFXcO2R/fWASW
RgFiDJtrSNITKcmLSL/o+poEuIFGhg91k54KYJPW2BMYxw3sI+iGbNEUlIEq4G9EBHenD+QrFOIs
s9qLwDPqc9W6rfwqequ3xoU+0+0Ly5ZSVCF8aWWeR1jXXUQGuEAmr7cjssMaBzjF71C5krPM2bKI
/ITY3wZJrNScrfQw+Gxopjjy+6GmogYq6CD3ZUoQPpzRrj5YyGS2ZUeMOnfWHLuRw0GjzOo7V802
2GLgc9luG2EnxGBI0NvWYOO4NtCWVvXFCGXbaZx570zs0rUd+Nolp+8R+q1fbTWpqcbJ3/a5oN5O
SjoKW13PkGhFm9NZ6dls+OA2PritPgTD2QkcTNMmUVeeEjy0jyFL+khkleJ0osLLClpLtl79CLRM
SvQ88hHFssg0Ol5RLSILfEhCVmndgIk4duwOUJ5/X8ZI4HFkAL6v2hUFaAiSzx4gy6IorCfHDrPO
UeJ5+nvgPX43I5o7totSCzkmK0pQ3a4HzGQhU8tXgOrXzBMXBTn0uupmYRneVdNi63W91oCOlRU9
rf2t9v1orfT5gM6m5S2roiYYXitf8BiRk4QfCahCcaHYxX2Xunylr26ElcFDULnfkhnJECW9GX2q
AZoUCUwHSGkHmj2NImupaArBMcinRAmCDxY98iEDgL4KU9edTWp/1SobrItsE+AiHEEMT7pCuxkC
qv+8tLsWM+cEygbi2lDjVEMCDidwP3jdDK4kKteiHviXbg6naqit7CK6GSxZuVEr1XGupt+Tksrd
yqYCGaVk5gt0YYp9goFaUjEGAtEpVR08C/vWkFbndFa/ZpRvg7A7y9JAhS3Ia5axZt8WpGuyRBTv
dCE+lGpJxNoAaWCj2IW0aH1eRx9FVL7tXGVl5ICuawtMVfSNrAGO1EAn+gYz3nLQelFm4LuBNkKz
CYq9CSk4Hsfwi1tIMVYTC/XYT0fKGciVHrWae5RYxrnrQAWQ1D3uZhRB1FAYt/pEq1X45BRaqQ7f
Mv2QxqFCV3xILfI9qh2YVF6p9olikP7oUbmMANJivyqLJvAodouB1Wfmdal7JB96P1lrJpuRatgr
jJt1haCaN6wQXxDpx1irxGmGIHMuzqOmWPklEEKF/cEUK8PRtHWJzEzghglBseKL6XSo2UL6usLF
wf/RP2dxrlLd2oA0bAd/3en4RaZqluumjz5Bsw8ssQpcovJQ5UCBPOCrHBPIrj6NAAKVrv5Qm5Qn
Ev0HV4jUAfr2/nlbED+x9OTdoBlAJYm5Zd1AMDiHaSwcPubQSGES1s77L2NMTULkNqBUgOS0NSzY
NhUMOMF2D1vVQNTw2FHO9DBW3kL+SOQWlHIUXo4DDM0N8jsXsORai9q8g+gbhG6jL8QAu75I7DvC
mFDgJsSINFl+Q/IPRANYmyICZgNB8swCQmib90aivldMG7CrixpeaSNrYI2wR2XB7VhT6dkE6eca
PIQGYN9OF4qnhgs8SDKklnPqUsKr3CptUCxrBBtnowEBYK6uvYyqUeGSc/FdPJmQbAW0jbqnfy+s
9FNksmEMxKCpwUMUWEXSQXVc6LRwpUCug7wfo/daNjAVag1sTanfSFpH03ATUoZFs56hdXiEIQKv
FZDMIAVeUWG9j81wYhIWGvRkkRXAWPNEwmYHWcZ0CTX0NWT3J5AVFse6YBLl1ioT6tfCj0t87QE6
CvgAIYxD/FXpBkimVeJhlgVow7lRMrU+TmxtpE5r1hPWaE9HxwGOngOXMKRSLlyBPD+G8hhCfQt7
P8LwsFzvugQYn2r+0vDz6z4eT7OQKTekDZSNbvCNfKd54c2UZdgAKA9MQjtlTB150UN/IvTLROB1
VdS/6iqJx1HY3OaaYgbyZHdOW4THpbPSQnfjDfZHmNdALxYQzJpJT2aF0GYx3EUzx1vUugdhw9it
VGEsai+664R92lgJqAuTck/nzvQTFZjdJ3Keqy6qr1Sj++y147AIi4oq2LdsCu6xaovz2grfuXSw
TkMqZpqLmWGU1CDqF4VH5ibA0QZaXCNnXJCpc3FBKmTqarfIycCzSeak0RD6KVHo9YjsQWNTSbB7
grNCCtSH1dR5q+YF5ojhgfcPvbd44e+ytv1EvJlEZk/0s2Zy1bp+kbk+2KqexJgSaqceROFlg/JD
KXOidmavApU4sEDgQB+ie2ASzkk/02HfaD+O6J4fhSphGGHWi663tXMPHnQmN/kh0uVFnnPfG+wV
FFqRJ3iPM/UxLYr7WWudREkKrYVrrTzRUNDkfJAUssD57BVc10vLR4Ja95l9BnVNAOtybKtcR6w4
MSkWIA9KgWfYnhGw/ugRXNLXnOxA6YkHnU0PXW2i3BmD9Ioi8iVHHeiRxi1iCGO6/mySQ3l+mK5N
6ijTNSYAJqfVQoUpKb0n2Z/pYZJ6gZjYOZ15eFdwS01yLS+gESzO+LSFvwiaVDSBJOoBMFO8JPbr
A67KhtOQehPk3nDLS4qFtL4+qzxI4qeHSd9qeja9YeadtZj+yKzW0NVwpU6JkLIifohOyVCnp5VB
/m267sg3p2fTw/SJqqG2jPTJ8vnS9GxqY9vmc3Nq7nJK5kOUI190O4aWfpa1N16giFPL1qJVPosu
qQg2KWZzQVhOH7DHQVkR0DqF5lhERzPZN2fSS9n+hHztNmEDDggBykmMqpTCBCVy1Uwx+XS6+Pyw
d21qce+aC6VAUunleu/680vHRW84DEE9ZQRtFj5skEeTSNAzCCa3OmCH02v4qj/F+SCWnbyjz7d1
ApdssS7TbY77shy3OBSr7z4l4BmW6XRNsT1qIgwhQ3mPc2J6ttcg7HH4K7YEDEoW9ecHwEtIhcmH
6RqslAlQhxg0mAQhTU1t8S5Tg9unnmt91qLMIogOCX8jSeWnZ9HEzB/XiTxMGmgfIVgRsa8uxo4s
TWil9gB02EzOLBDLnlrBZGqHUPtsb5vnFdyY7fNp7FH2hF7MhL9KSSWNWS3v2c90wLr6IsoT5VR7
VlDaPp0QY7HjrcyCSG5p15+fFZNsO+Qu5HJFpWY9wF+DU6PmwjweJYWcLvVwBqmHM72cnkGEXyL2
FMIdN70WbRjhidZLN7UtCtuyrzPhNOeIYFNExZUhqsorLh+Dxyk/mOoZlNXuUquHb1VBWHMY+/dq
9dYAHPbeAXprlu6X0i1jpKw6CnUwpU8ickwnue2CaanPutTIP6SZbp4QQ71OdXi5TC8lII4WL+Qi
OlWHaoUzB5E5uFlpeWjQ0hkm/Pl+g4FWAIZDTMG601Q1XLeNtdAjygvU0dbPzFC5LJpYXYhAd0jl
ihDNaKwIL5qdOlUD9teqovMO/twjtXWTS03LOCGtEdvFxrXOSbcgQwajmQk1tGKCwzapf2z69mur
pcEJfBo1xa5ltQxjYBeFN0RnVpfCKCQ+kE/JT0uBX0bI2l83iiJpxuBUjjvUievqqib/AQmo5Z0O
s8G4EA4Rfk4FQJltcKnpWIRqKTkbfCtL1pFWw2UV4mpOekKJ3JW3+kBtydEyPX2+uPeZ6V0hhZie
P5dV1teydPLjEm6R6b24sKyIVDwfG1unOcl67crNwCZOWjWqFKKZXm4fcEuORRxxzjeor4S4M8hw
jZB/woRukYbESICYsbBYgahtX/WAtk6eRW+mZ6VU9onKkaxGf/X8nouqxKIFzLFV5Cmki68M1jka
KOiWyIfp2fSF55dpZQ5H2hAkkHBrHGWR68dgOBGolfSG+URAOD19foidsFoBWDwNYyhRDDPVF5NS
FJOdNRKnlGlHrPLp2vMbzy+tUnTQaqRevmpSm72CZTQ9eNGwgelSYSN5upRXOdSfUtQol+M1jUuY
28EqdI1zmIe5h4ZlvI0lSnRSwprugyXhMjChcrO9JCOzOD3V5Lmk6OZnFWDecQmQ9Gx6GCTeU/PB
QbXlSIZOUB3TwBh9VJqedtaFubZ2MJwm9Rns8kcxm0nNZ++aoanOsdZBGQtcHGYdKWWRyuNXdNNf
jsrzwrbg4XHH6ywJgtPZSLogwIjshgsgF2y9Lf9yetai9byKZ916EgYxrHxYma22lopmy5KlcYST
A7fE1INx2hCz31SKSmAFRMMVfzH9em8hLp3l+qWO4sdZGM8qEDnfhrBrzuDmXeW5ogFs54DUYPY+
MRzn+llkpwwjrz6fXkOPQxlk5QpQSr0H7Sjw4xxmu3E4M2IpshQ9TNIpW1mWWhjJupEngpLAmXzu
hYD2hBKfTRor00NVRwga2Az3ngILenBsVaQtOAG2oi6NBHWioEm5kTxfpq9PjT//4vRyeuN3r6EJ
SYvPLUzPnpv5WavTR56799x0KIk3XY+YWWWHn14I0kwftiftrxeCNNMX/djx16NKWaD8E9PD9iMz
zSZqYlIX3OR6e4aSS3uWt551koMU1qT6UEZycNkANcXFZynPpNwUwSuf4lUJfp4uZmNP0X7tnxhS
QXOEA8GWMouZlwULo9RV2D5+IlU1Tenedi5LN9BOyjGEoL27DnXgvpOGS+Bw/Hcj3IJjmsCwnGYk
zWp5Dueh1P9SZX+mTihle9NpEAk4CJl6AJEoi7RRQ01ze+E4ORm7RKWGE46aElEdPSmQfDBK8Ciz
zg3JgGCBBoN6pca1gMpgxCmQSo5TG2hGkFXt0ANclWrMvoRIaUBCoqz94nXkAx41uReberNM66Ae
rpuHcnj/UDVxXT1pRst3r7IgrT8gFf5PPvTHDb15mBr9MOQP//7X5j4J0kVQ1WVwV79MFKiKsp9g
mPo0dfiPmog3dLm5p21dm9ugLsgSOIoM4cvsQpyRkt6+PXOsuWMoqGmrhq5Y1qQEQ0bjxRj93ij8
8R/cDucff+aP/sF2fE7v//0vlQyGspdm+dujYM9NEsS6rmq6Dem1IMWxMwrmXHMgRVdMQ6Y6phzM
KxsFoTkHzwVlLpgLqmLbmg2+30Zd6OUoCHXukG9STMJ36PFMwuuvbBSYCvuSSH93LhjKnICO0O3t
TLCcvVFwxFw1mQy2rSjqY9LtdY2CrisacvV06q7/H+8h+22v+jv7gsm615+zh/r+KFhznfcZb2Ha
Cutm+4OvaF/QVUM9eC4Yc0O3VMJIpHUsW1hkUV+uCDbguaazVFDKsoStWdY07K9pFKwpH3vQXDDI
QBuq7RiWHALH5la/HAQWhA363FBUdk/FmBbM61oQJKTknTtsEJBE44iwVbZGm13QZLd9OQpCzB0w
3YruaApZd9tRX9tU0JCD4nQ/bBQQjDMsjWNCqI4wiPTvjoJcEIYlDE0oqsU2qm1X4CtaEOAXlENH
AaMJo4NtlrlugDO29uaCozNKhmmCsBDC2MrnvbIVoWLyHTgXpOmIm6xQc8NslwfAy/XArsDAaAYG
lWJhNz0uwFc0E7D2jIOPSZXpjjFkkggG/SKhMS8HgU1BZ5roCrYCckuv0W4EV0SnD9sUtLmC5hdT
XVEdc3urd0aB5UBgj20BYA8zRh4gr2w5ME0P9SGwGyVAy1SZ7ZpmWMqereCwXDghVWEzACgsma/O
VuBQ2x5aB5iNxpwtT2jYXrhT1rT/70wFDYPKcfjzlmppW3fzdU0Fji3t4FFw5qDqbKI6JiOBHb1n
PAtnjrvNCNkatRSsiFd3SpJJENv5+c/nAmajAy5RtfmL4F4mi+jlXHBM7EZT1W1BRQmWxOtzIRxH
2jcH7Y26mCuKPB3lzvCTQbBNDhA2T0cO1P/h1nhHAXAto1xekKUvY0ya8Retpb0WXoSYBNu/SQDJ
MAWWOBvk3iHpzAWbBiOgcBjhQGxN9VdkKWgUtRxsLbHmpftkWvxTeQru7wnsjFI7mUCcyWx5ncEV
5+BREHOhcpNxqoUubee9uUC4UXMAswidsN5Wkvp1HQ/yZDt0EAwZOxG6ab+Y8C83RmHMGSOisQ61
VpiOj5vQa1oQYJ4OthqJs1GsYzsW5oBGMGlvQUjcu42bqRhEuVkOr+94+BnA/x9EGwkdmQQO5OKX
8P7dzdG25w6jROjBsIi7vsK5IONsh9rOuj6HOMMBRmkTRZITf3cUKHRwiMjiQqnSlXyNHgSh0ENX
hM5ByN6vEV23HX17r1/uC7Y1Z3g0Fd9B5Sx5jWYjgZ+DsxDmnInOKUmWQZnM5925IMjVKBiWDMR2
QWx/8FXtjoS+DrUbGQWSEKZmqDjWP5oLNlkIx8R2Vsj7yKnyCkcBV+rAUTC0OcueeKouo23boOrO
ijDnlqrIwMJrNZp0iFn+ogG9l+Z9YUAz4wk7/3ZQ7gfgbYcKMRIxNvyH27PytcVXiDwfnJdjd7QM
loOhQHU2uVK7+wJnhMW2yHKZMrT634ky/YXN47fMPwUZ8f2U8w8eqp9BA37vA0/puB/ff0x0y2y2
dLd2PighANvffoYE/GdnqkzJ+BdvPiXnp995/PrjH/zxp3d+6+lfPV1cBw/lprzzh+mN4bGbl5sE
4MD/xpvbTbJ56Spu4QjPPfkBufCbJ/0nDVfRXrsGBsbB7ZbBmKW7DRN3+BUNR5u02lRPLU2ghCmU
dmiXjzdx8D0r98pDTVNgJB7cdhZn5eY+e2pJ9tq2dPyxw1tO04e7Orhr6qfGpsYhmXh6/VNcy1+a
HYuHeNNtyoenlmTL2zDNod1+Ati8yb6/oei/SW53q3IFwd2nX/3n/YfOuAzud2chSUNcykP7v3rI
Sm+3y4+5rkNbXjPiQfDUw2l6o2v+C2bK6f3G35mAVJJJQ+bQDqPoHaRZsLsit9CQg5tO74PN3i6C
9fEL7t8ptMJPf30a421m5tAOn/+4N20j3Ac3TAPNXTTs9HmLxTq0aWqaguqHYd4inA5t+2ITpDu7
B6GWX3G8XGzKASXO+5fDoW2dwsO7XFWbO7+pHup6Z05LPNovWC4XwZ0feJvdsO82AXBw1wPOgiqr
d2b2Ywzt8LarCj7OAEa5nUHfprZ/RetZU+43LYN/BzedpfXeHoJT74jDW758uC03e9bTI/jl0E5f
PrSb3XOLlKn+C8yny4fuzXqT5JUf7B7rtC9xmId3vHtz9lCiH/bUltxdYcWQEcxf0fjFQx/c7Rxj
NP4rTnQ5Ml+zMnrq5mO/pVd9cL8Bbvtvjjdlxkm5uzhxoX7ZDyw20f7a34KQDu3/Oz/YHfFtAv/g
ZqMYi2TXqyFZI2NaBzddPnj7mTXzV9zKqz9hkfl9IPlfMrjf+9n9w5vT6oezjdwNgY1Dh+Uma35n
Ij7GlX/ND/w4ER/hoYc2/4HRf6iqhx2T4hGAe3jb/a5X+YhYOrTdj/XGf7pzck/RgTD9Amv+00OZ
cLLttAzK7BccmJ8CPJs9L/gxsHboWHzecO6kXr27NHUTsqWnP/LPnb3PD1X95qed38bDDu58UN3B
lxHsWG76FvF7cNsDdW2p9zQI0zyBh+pPz8yfRZp+qxf5Mf70VAfys6/tBtfkJ+7ih035n/8CAAD/
/w==</cx:binary>
              </cx:geoCache>
            </cx:geography>
          </cx:layoutPr>
        </cx:series>
      </cx:plotAreaRegion>
    </cx:plotArea>
  </cx:chart>
  <cx:spPr>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_xlchart.v5.13</cx:f>
        <cx:nf>_xlchart.v5.12</cx:nf>
      </cx:strDim>
      <cx:numDim type="colorVal">
        <cx:f>_xlchart.v5.14</cx:f>
        <cx:nf>_xlchart.v5.12</cx:nf>
      </cx:numDim>
    </cx:data>
  </cx:chartData>
  <cx:chart>
    <cx:plotArea>
      <cx:plotAreaRegion>
        <cx:series layoutId="regionMap" uniqueId="{05574C61-C4D7-4645-8DDC-59F5B6DFF357}">
          <cx:dataLabels>
            <cx:visibility seriesName="0" categoryName="0" value="1"/>
          </cx:dataLabels>
          <cx:dataId val="0"/>
          <cx:layoutPr>
            <cx:geography cultureLanguage="en-US" cultureRegion="US" attribution="Powered by Bing">
              <cx:geoCache provider="{E9337A44-BEBE-4D9F-B70C-5C5E7DAFC167}">
                <cx:binary>1H1pc9xGsu1fUejzA40CakFNjG+EC0A3m6tIiaKtL4gW2cK+7/j194A0JRKieUccxovoibA9YrMa
yDyV28ms0r9vhn/dJLtt9W5Ik6z+183w+/ugaYp//fZbfRPs0m19kIY3VV7n35qDmzz9Lf/2LbzZ
/XZbbfsw838zdEJ/uwm2VbMb3v/Pv/Ft/i4/yW+2TZhnF+2uGi93dZs09QufPfvRu+1tGmZOWDdV
eNOQ39879vt3u6wJm/HTWOx+f//k8/fvflt+y09PfJfgpZr2FmtN60DqnFiW5NSipmDv3yV55v/9
qSbEgU6EwZlJpGVQg8iHR59tUyx/eKt3+bd3dp606ddw+/Abz73c3attb2+rXV1Drrv//tO3PBHr
XuqbvM2aWZE+dPr7+6ssbHa37z4222ZXv38X1rl9/wt2Pst29fFOGb89heJ//r34AdSz+MkjtJa6
/L8++gms6z9e0sevgUXFASXEkNyilM5wGE/RIoZ+wBg3OBcWxb+keHj2PVrX2zrAVm3y7OHn/zlG
j9cukJlF3ENk/jh5SQu/hoxpHAjOmW6Ylm4Kokv6FBmLH1hUN3VJqKlzTnX+8Ox7ZP5Itl+36StM
5/vCBSazcHuIyeXmQS/P7cxfw4SSA2pZghgm0YUkOoHOn/g2fM6oSRixGKPcmn3fvVu9x+QygBd5
t6mTbXb78Mlzb/W8T3u6eoHOLOYeovPHl5f08GvomPTAkCaAMQU3DF3o5lN0CCEHMBQumTCloFxf
RJ4/qnDKs9dYzMPCBSazcPuIyfHbYcLNAyIoMWAQnFuSsiUmzDwQOjXug8vPFgNnVMevgeTvdUtE
INo+InL5dojASiwppUEosjCTm4b11EqkcUBNy+LAi3DjPu489mF/VPE2q7dIjv45YXzef/1YuUQF
4u0hKp8/vaSDX/NdlB7oghm6ISm5MxPyFBVhwHUZsCBDt+TfWfVjVD7vqjTPmpde6HlQvi9cYDIL
t4eY2H+8pIJfw8QUBwZjRNcNZGGUwmCeYkKIPOAEqKGSMU0mTVjSY0zsbRJ+y6vsNfXL47ULZGYR
9xGZ8wftPJfx/CIyKDGlxaghEFYogsoSGZ0dMCosYlLCmCFM+vDs+zwMdWVebW/zh58+90bPm8uP
lUtUIN4eorJ5w4qF6geEmMi+TCHkXFIuIoslDwizBBdC14kEaMgFHtvLJknCLA9fEVl+rFygMou3
h6g47oNmntuZv2gr8kDXLWIwU2dwVjCKp15MsAPKkQ1bBnwZ+alkcXbJtt9Wu5de6HlT+bFyAcos
3R6Ccnb4kg5+DRRqHnCUiPBfOopFk4sF7SLIAROCwccJIgT818KBne36d4fbtAD58hpoFssX+MyC
7iE+NjKWf05JfxGfWf8mAzgWB8Gi80XZgnRMmJapU2JaxELsX+Bj51m2u2nCm7Z56aWeN5wnixfY
zELuITarNwwzhnVApcGsH8p/6tAsFDDCMAxiCsoIfNqizF8h9oe321/H5fvCBSazcHuIyfXnl1Tw
a/YCzp9TAymyDgLmLsosMNGRKZsoKCW9y5SXxNj1rm7efQ4rP3xVtrxYvsBnFnQP8Vkjz38rfwYy
Gc0YE0SxZVGB2n7hzyzzAPw/Q7QBNzDDuCCT17sc2LzCZr4vXGAyC7eHmJwdvR0mc7psWkJYHGSL
YYJ0eWozgh5wgeijU1030VEzFmTyHMSPdlW9G196p+dDzOO1C2RmEfcQmUPw329lLajr59QLgV0g
ATD0n8pLhvLyHyj+Q2TLYfjSuzyPyMO6BRqzWHuIxunbFvtIkCWc1n2/eFlWzoQlrMhCo4yhyoGl
PGj/vtg/Des6b6tXYPJj5QKVWbw9RGXjPGjmvy8rQVialtRNcDDEoOhSIgN+3AojBO4LeTHhaPML
ZMqLxvHmdhu8gn/5e9kCj1mwPcTj81tGeAGXhHryIZj8NHaBDE1aukRmLO/jycNeuLeS1ydfP1Yu
UJnF20NUNmcPmvnvrcSUBxL7X0fqC3oYmRd802MrQRPfsIiQ0iRzB38Z4jfZbbh9TUfy+8IFJLNs
ewjJ+VtSLzomXmYujOvMMO67wE8gQWmPiRgiBbgwOefKD9vh3lDOg/AVfut+1QKNWaw9RGPzhm6L
Guh7oSUvqX6fUMmnBiJRmKBbibrxblbsJ3pyk/fbB3yeM9fnk637VQs0ZrH2EI3jjy/J/8tlPEb2
hMEkQ38YbcZFSSItBP15ek+gT4kW8pyKPWbwj1/ZGX5Yt0BkFm0fEfnrQSvP7chfRARhHdo2Tcwc
3XVVkEY98VYMAQTjLjpD/T5TK0jDniCCP7Q38fjw0+fe6HkbOf6+cokKxNtDVD6+bfJLEdKpRIAg
c22y8FroGR8YiDGgW/AZhl0XMeRj3jbBO2cb580rvNfT1Qt0ZjH3EJ2TN4wppn4gMTmJET04KoAg
ll6MHKC4lzpKe0M8UzCe5G1Yvy7verR0gcss4B7icvqGnUjKDjAaaaAI+XtklTz1ZVwegGtBpL8f
zrubHH/sy063YfaKPuTfyxZ4zILtIx5v6MXmQX0wJmiVgD4xf6a5BMdoHjJh5MBzi/KnaH+6rcbX
TbL+WLlEZT+91+kbei9kxITh+AQjaD/S+QjFUyuZW8MYzZMGxsHmIYplzXi6revtTdDWu6apfz3s
L5Yv8dlTL7Z5SRG/lpGB+LKgeky1AoJn5ikshtYwDAZjyPO468/4hDdB6G9fcV7i9PvKJSoQbx99
2RsSLZQfmFSaTHCdgm9BRfnUaiQ9AA8DPh/j+3ej4Yg9T2JLiIZ9/ap07PTH0iUu+8m2nL5lRQk2
BXXifU/4zhaeVC8YoMThIoraRgcdc4faU1TqGux9WBThA1z/eQEzs/ffFy+R2c/K8vTTS2r4RT+G
c3imSS2CGuaOEV5kY5j8Rs+Y6ZaOcPMMN3mKceNXcZPfFy4xgXB76MXO3jJDRmxHtY+OisA0+Dwj
ufBi8sDCKRbdRFPS0lHYLLzY2e5r9brzEj9WLlCZxdtHVD6/naWAxDcxZkwsnBhC4vXMHDiHG2MU
BSfnHDNji2r/bNdtXzNv9LBuiQhE20dETt8QEXqAg8MmAgvmWe6OGT+1E6LzA6LjeCTHyci/Tx09
jivz+MPpbghvXsHkP167RAYi7iMyf70dMqheMAAO54TpSPNvD/U44mPamAMdFPnPN+tn7f6VV/FL
b/Q8X/lj5RIViLePqNgv6eDXYr2JeRUM5jNM6KHVcs/bP0EFk/kWQ8miG/dEAOLOE3vJK/CV9rbK
MaG/ffjsP0/FzhbrlwhB1H1ECGTFvZae08SvITSfw6cchyYw8PXc+a+ZUUZ6TNG8x0QFXN+i83Kv
4dcyyk9XL9GBmHuIzvkbnmKd7QfnIySGjHBEb+6MPY03El0aHawAyLL7ebGF/ZzHCaZdXnMY/8fK
BSqzePuIyhueZMUhCgxV4GgLTulZOH63HHm5v7vCwgg//t9cXi5GkM6rnf+aeyse1i0R2c9TrB/+
eEMvpuNsMdjiufViWTpAeWonuPvFwsgrahzKHwYrH8eZD7ssq8ek275qCvzp6gU6s5h7aC8f3zIL
gL0gL8MFFaD157Nei76YNaOHuxMs3G7x3O0VH++6lq/PApbrFwjNou4hQp/ekMVEnMHQBQ4cPzpR
/DhPw7gY5sR1ihYaw/UWP3HLn2A/uAZp94ou2aOlC1xmAfcRlz/fzq+ZuNeFo1eMA/qmQcHNPHVr
EgQBqh1cPaKj4//zEMan3fCa+xL+XraEA3LtIRxXYPfeKlmeCRlQxhhFkhZ57vj3fNGLwEA47uhh
d2cnHp59P8J31WyDh588l7o/X2Der1qgMYu1h2hcb16S/xdLFwx64y6Rxze4PPFZEv0wHDBGyMFI
DM4ZI+o8jvnXYX2TZ3WYPfz4P0fk0dIFLLN8+wgLqIq3MpKZiZEIE2iwgLhERxKs5GNckKPhZjfM
Y2AYlty1kh+efW8k12OOOwL9hx/+AioPC5eYQLg9wOTlV3yMzpPf/NVLEiXmWhm4ZMqkYaDZv0AH
k5YSR/FQdP7oZz62msU9hf/8Wv/gy55ec/hEkv9PlyD+8wWJ3y+XdLbN1r27lfLRHYkvf3onLm7J
XCx9yarudbe5/f09OsRUfwTk/CVPfNWTCaRHK3bbuvn9vcY5ClKO1Nk0YHT3eUCPk634CFMbIEVx
VhzTNPdzG+/fZTMr9vv7mfrBtRgY43yg396/q+dUGx+ZB/p8DwASC8yrgfwR368B/ZAnI6rX79r4
+8/vsjb9kIdZU0Mc7Kni/tfmd2UUhw1xPBdfhE44OhkcLEZxs72Elc+//f8aEelaM2jTYTsqpopC
RUQZjaO3yrghR9WX9pO28Z0pUmzT++qRop57OFpTi4dbBF0Si0gJaRhZPDzPWF6iwTIdmsOg9NCe
muOkP0vzFW/WeqiG0rb4jvT/7WPZU5lb6rGuCvHY6s+2tIP0vNXWbpvYo6G8+pgVK57+H49EPHtR
0BmFR1qOuaw8q8MTG9NupwsiVFi7vqfG0Gmizy9rlSLpWT4OHUHMbONcDwbpEWMXeq0TrYj8rqwO
/ab3jgIu1oKa50MjA2VmVokueRy4Zm7Viku/cUYzjk5l2scqECxVuRGfijSb3EjzrBV2rrSzMTXt
vixye6pS5uCUZKvMWm9Xk9CvPdERlUdEX41prdqI3nalVAOAV2YvssPMj02nMtNmHWfQcFx6bhD1
555WGk4a9aeUk0iFUx05bKgzh5fWqsP/nFrfBE2ub2huXLZ+Tu1JH9QwjL5bTWxQJk/PvCYMjry8
cjJaXceyjpUWDlemVXS2NoqPg0i8j6dtaAzKKMLDvp901xO67/i5r0hQk0OO3uk4YOeZ22CcEpVn
4xVGeO0+axubJuyo5p2wiVmfij63QTodZUG76Y3mxszlmeFNsZKZuWNpexoW5RfT6K76sXDquj7V
WH89Gr2wRQPNThERds09JyaV3fYaVbwefHtinZvwrxg+LWw+moOaOloqq+2vhjoq7KKovuh+CWCM
3M5CbTWOWmCnuSgVH6zBMfPDMr4hmbEzNazrTSBhxKHDDXyV4ceFbVmpTbLpIif5uuiT0a3a3nOh
tkOtHP/MtCOex6nbNBN32sImaUJUFpJBFXnoUpp/EX5uR2HsinbcxdNwFXDTYf5gh9VwNfZhYCde
se4yPqhYTDvTTK/84jZL621bl4kzWlapZFRrdqvZYxylruiLL96QKU3wlZFZdGXy7ooV6U7vczds
msSZvyc1hyt9ZOdj/oGXMnXimhJVT3ZYMMuxmlxZPLj0GdxVUQ3OlGn4lTx3qVGfTKGX2SJNeqfV
ilKlfIhVYpqdk9bQmlUYTs/1b7UBGTeDlccqzelOQ+WwJk1o01SPVax98IyeKBGF3+oYEqS1R1Wg
NScxaBI7NadGGUn1Z2TSQUV5fStzK1FaIAa3jeOjNMZva5O505OwUImPPWdM3JY8UoTkhV1aeJGS
cs+esim19c53Iz0yThMpDktexnZQ4p1FnV1IUl3SCdskIeQkj6Rvd5pMXFPPE5VowaZJdDcDN73q
S+yfMm56FSSZykfdCT2dqyAuK2wZLOjK9R3Q0oLTKb0tLpT7gO/y7byBj/egjN6o1oVGdTy9cUjQ
n/qFcTGK8H77ZoZslFfmNyTinTNYyYU/RpHq/HpSDbUu48pL7CGBdJ5GCpVPca1MNqVK8Hgz75th
zD7FaX82Gsy3zaT5Qkru27XWuXleMJsKqSlNVqPqDB0PEIWdsXaXaFmrxkA/7Np0BfM9xqBEtGn1
qVeFyd0urj6E2UDWdVufWkVzpWUVU1EL9d3tPD2OHfjdTHG/+GIYMMMkLNN1FHluWHm+y2aLy4WO
DbPWy2AlOz1QwwibLakRHXYsV61RuLHvd8pqJlhn7DNVafouJc1Ho4/OYoPYE4WlkvlfJjNTu27h
42lVrSTvrzoBHdes+iLCrHKEbC+qkfsqkuPayvxSwZxHu/vsdZXhtqwXKm3SwvbLgdrwnzbxk8nx
2nQzbycr1zpnNODM/CZ0RBFeJebnqjToSreKWLGUX7BcW0UcBhnETI35+Lkpil55Okw88KbVlMHl
37mjWLfHmsT2mDanLWtj1SZBq1IPQslS4VQiNrZPd00NR9WNQCSx4PyH3skM79IqoIoIoNLJ2FVJ
D18s5eFk8svAHNccL9YM+GEm84uQhhdV16/bKrvSjLhaVeEYKhlWd+uHqVkxkV9Lo78qu/Gqkmnt
aN65zrGd9XAQth8NV23qr3wRfmyn0oVTjVXW052R4z3bfvYxVfqlCtlVmbmdXwglK3OXR+OVwbAb
4cs2+mBe9DS5IHp6kcrym5yE0zFD+cZsxxSITgPUVWvxinZ5q3QrHW1Wpr7tiXFNtfTIm+rTVocq
0gHotNFJHUCtw+zcBw0+SFg51Br4isVRofyelypE/LGrcTitEg1RU/qVMipjFwoNvjMKPyXNedeu
y6n5PMaHQwf/qUmI5ltRrQZt3NSy+jKrZCwRYgzaRcqHNaVxMtpxN90JSLSEqbINju42PCuaL2Ud
HWVSFGs5uTWeaY8EcTTM2VrUzV+IyL6dGoFbRQBceqPn6nV6IWh9itD+JTD9P6s4ICoUdM3FFJ+M
COOtqF0iQ28thyBxGsN02yr5OhFe2NHs1Zin56onsaZINZUqmZpKhX3oen1v530fX1h9NR7mRV3b
TeFFdi/qi2jMOjuXFXGtiq9JwE6qIoMJBdVokz69qDIYhTH0H2genLVefVpmTFN9Bac3R76gSU7N
qLmgWt66LA8+IkYfA0LPibr8qIoN37b6q2IQ6YoyY1JxlGd2M8hvjZ+t0woRIEj1wiGZrmoLIjQ4
3ekErHC1yWK2Bos9ssIstXkzXkkR2BEPdRdeVlsXRWo4Vhj4Tjh6q7E+rvpPk5+6uojPG6PynYSX
k2MN1p9VKUz4DmmqgCmjFJ2bki5RYqxCu/HrxNUZvgpB9bZmk1uk9EMUGQQBcDiJ8U/eZIkaveaw
MDrjug80x2LpOumQ1nhRe9xHTXsc8RK7lK26LDVOJo0nirZarMKQlnbP/uICW7nMezxqML70pD+q
89jOgqK282pqNx0v3bz35flUDRfBFGjwsXQ7eE2n4sTP7K6vPTtJskxZJoQKMgvqTHi6imT8qZvy
Uhl88uw4Sb5qedwiIk+IFZ2fq6DVdDjtynBKWkR2nppqmHx6VBt4o65vNlGZmbbUem774qLl3lc6
JrEdN9oXrTGQ62gjtDF2h6Gwc7+s7SHtLQXHd6l11qaSjeVEBlNWXTCVacNKREjgIErhpFU/Kr2d
rEONVifGVJ6bPc+O6yn+7GtwPt1gaK45RW5B7YF1+qElSbripHCKLCztAXcWIC3zBlWSNFRkYuFh
Z/U3kyiyo8islNUx4nbMssem+2Q1LVWWoTmIDjk2kW4p/HM0mojpFe01d6pv4e36Y94NJ745EbcZ
2kRZffspIm1uh8zb5iUC0P1LhGVgdyM7pOO5oU0ncgi/kFSGTqn3vk3NpId9BMgN8ry2zVAadh76
q0jTrzXfa+ywKQ65OeiHU9EkttSLTA1ZoIyoqdY5ilAVB/TTaIaXZiBSRzSdf1QZNHOqhhDXlF7m
kBzpT9GZ1XoYrDOamMgDzaMKsTcqvXwTRkHhMrEZcvHVsyhzEi011kXlkGm47QSMygtIcRpGyQYO
GElB4zUrqwlDFfiFftgY+WWWxMiSyvqmhmm6eXEbptgQQRfcUCPO1DiJUUWJXijhTY5ExutEY+O5
Q+HEbLid9I64Q5Z0SLRy+O0phrXA5ZaaDJHg4eXvdhQcRSisEPbinYY5jxw5rDxRdXYI7+GPJ6Qv
uDLaLLMtamSH0IQ5VxJEBWRM7Mj3wpNB8z4k7NZPAHbN88hlWXbK4ilxaYudVg+TO+QsdEfLK10z
DL/GTZe4QxqiAolSRSXXXMmmTqG4RWZjxZ7yssZUU8mrlfBrRHpSm45m6FehqanWN2I3QfVly6QU
67hn2zTtHCRbm8mqug9pOMINsNRmvrf2EMJXUc2RXfXNt6FCIO6H+Cuqos4mRmaqoqTIhdNqrZmt
RP3gI6KPk41tHDmNWWQofdgq043POANU2g1JLKfyrdAm+ZkIY802AwJdeVNnF0F8WehNpqLO+xTn
bbCWpGxV1SJtMeoyX3UR/FFj2DKI4RXTLnJyZp7QMP4aZH2G2LZphZHabWJ09kDpGc/ZbYuC1RZl
ItcVMxrXQrlVUXGb+sa3jE7xUcWQ2hZ5FKrSAK6c1nI98HLDWR3btR5Fth631wnvLkUhakVyAb14
wca3KuwCw2suqmB0OkF6NxDRmea331g1eC4rahS2Y3Rl6kmw0oy+3yBHPWNZsjISXtuhZeYrYnTl
cY3UoiErTS8bFJtx5CKn5MoramJHdYtiw8SW5m3ioFJY8TGs177wVmY1dHZSW382MWFORbWPYSEu
jaLjqCbSep2YE1e98Fc0KJA1k1qVVY0kdizqtRcdyo6FpybzPnqnScbYZR3nlR14ceBk3VEUUZvq
ObO9uMPaaELNIZjDpibb4E9fxdQEDtH4qpcddX3ZlE4wRvA23dqk19Lqm+2QyI/cHJsNMqtcJQP3
FLTGnUgKuPCenSARTtfdALuWvTzvJx8VOSiDoO1Hm9dVZseYulg1uvEJA2XnmjV8pVUyOphaBr7+
WdTLfpNVyLYT3q/TYviKmy4lnCLsjNR67vZehtrdqgMH2sV2b3o3jyLuCOrLTdOnqOhoVauGD6ji
6uZkaGZzi6r+kLfcmdLOUsY4ybnaxPaUcWQPfrXqBdPWXT/vtITqDho/a7M0XDx71QeoGCsiaxTF
obQn1Bh6qJlH7dBtJg25flBa4wpQBbnvgIE4zDD0bqODtOpq8A1Z7GpdDl8TCbvJ9OlQWvFx3hen
TZKMSvJxbXjI+cIidgI6VY4erIph0B2emX9lpHAr0sVHXZp8FVrwpY/cGH/njz4dUWQ1qmDlNqca
6oKBHMWEHpW6d9IaqTtZw1rrSgGOJL3Qp3IXj+OGIgTbssoKFUT6CP+P/YuW5CGvs7/00Q9wcyTZ
jHlxkYfatvBToZBn1yrVS4QTamcdQUxDmqNqLi+boKudc5LzETu2utX7OFVZkYAryEi2FmG5mmJR
Onk7SDvPL1uGStZr8sA28vhrZPq10jPa2yMtJhuP+ZhRMIfxNB56ntvhmjmHtyY58YR1XGX6umOf
tUFk64mzYOWR9MywQIGFI/an1yRumoXM1UobR2+nFS3aXVoXl10afBSZ9zmL/MjmSYmSPci48hM4
VaEd44C15qQBrTYhy6+LhhlOkvF85VmuAT5KlT0LlBSxXcXWdFxMpp34eANo92SozIs6pKcmrxK7
0vNoHRVk1SbmsKEUb5Nw6xB/k8eJnNh0mPvRqeaBSYkAG7Ja80OhJXhLf9QUHVJVjRpdU1QojojT
VZqUV3oG/mQIIuUN0bSK6446fpF+4DWFZwab5I4Fyrumy6TTIrFXvIcT9ArN5WX3oTGHCuwQnHir
888cSdKKZJqdVm1lC9ryY/Q9N+EHTbe6wzFoBpVG7Tce8NKJ1iLLQdAVUJdR+8iRRGs5yWT5ykyi
NYqjztZL4h0l3tCo1nOSNM4OeZ4LG+zzVTGGcjXXdzErK3csrw0wGDaPAjvI4N6iyFp7+ihtGkCC
sjhrBcwxGJPgJImQ/oxUO8p14zLp6z9F1ugOHafI7tLxLBaVhENpDSQrfD2KeFoFjDotIZnd1/Xo
jCFcWOCFdpzR2jGDWPF46E6HZhhQtQWlikEJHo7p2K9Gkg+HmlnZ0sSf8qQwr9tInLRl368mrcrW
lE75cR4PLo8mqUy90DYdiy6Fr6Wb3GAXZmmaxxmSIG929bEujnQvX2lDVMPmImSswiN2PYL5NX0/
tUvNZ4emPtTOOJlfg7r61NfFuSEC4ZheJW05jscJ6asVDtFSmLM87dOp2rR9sukM4zwpc3Y8TIZD
/bJfFymiazrqdtUFIJzKYzgcFPZzrOatTOweZVoUoGqSEgGb1QFSXU9I0Gl64PRTeZ1P6TptKXLN
AJ59mFDCk6rtbPzNAMjkhPdBmrmT9rVppzoMqTCSkyoBkzlM4/nQ99delE8Kt0VYdjIGR4XUkCwL
s9qU/Z1fjK66+eUlAVPMa7CuVe6ve69r7M5IE7eioFpLdu3lk+kag2dXvLotUu2vJMY+q+MhOZpi
RIWESbefFWiwakNqpBUkt1aFjGw/HqnTy1CuMxFVdgffSwKPrepMfrZYrSlGodMsrmuXWfEqtSon
GuhRMlbHnKUXgQbWsJaImP2QI2OJnQhMGzSTrXouYD7xoMgYZygoa1NRXeN2EI2rsWtrh877q2nN
cI35mVGRtEzcHjsn0bQa5dsN9yjoOmZ8lj742yRzaz8MnLjyURr9xSvSn/gOKu5hPVTVJk+JftT0
IB+zKYKtkORbxnlnx0HUrhhDWu61TePWBHsem3s4BuN7y9oSpGCCN6s0epqY2nkXVSs+DCdZRlJ7
Goz4Ay20r1nshH4sHEMvtrLSO9X7VXKIUESO/C9c+2ZMhVyLBA7Yr8dGBXkg1yzyU2V2aCoIhRLI
WCfjGJySKj3Ma+w5iIIsq+0vQjM70SgKCDkRZpcyvs0G+PdRltE6u8qnwU1F4dkd0ytVijK3ywEZ
W+xZamjZYJukk3Yt0hMmA9BzDPvP0vgZE6WpIiPTPomss5zQ7Jnd6EHgTh5FZKzSTFUcTJDMZwfk
92Bpqbr7Zr2xPtXW2LhDCfUa8U3fD04sx/QiHLdTLaM1WJRTrmUaknIJb5J8DTWZ2jLrlVZPRKUt
k8oQMwk4gRvP+/K8N6wCKTFv7LTPr/qGasqv0A7wCKIEaefc2uCrivDzXgMB3eibROZ22qWftFvm
ecfT1Ag7TSZhjwG7KMdw1RRmP4O2Yl2wKoti09JyW7LNWMU+OFKU5DXzvnIvXHmRdYbkaiVp5U6S
tUgLiFQ+t67NwTzmSa06MU4qa8iJxkFjl/UqrWHvPaSw8HcSxJURgBGEOwU32qrazavuVhqglEOS
nPE4sFnsI3GP6tHNLwd+YvJRA8U/aG7DUqSIAjGvqbxVwesTv/By22rJJ63Q4eFr3+nmIiPQiKOz
4MLPgg2rcgJmIMiRS5vXXhwpWpZbyxjRtGm1C2So28KI1NiO15FvnaBPcFETOLteOypCkajJqLZD
PBZ2X+SHPIRo1ZBvQQxeh4P5adLopz5OVmHTn2roOarYlInyi6hwsOO3NZ8+Ui37i1b4wf/ydB7L
jcNYFP0iVDGHLZhJ5Wh7g3IkCWYw8+vnqmdqFu1yO8gUAbxw73lSQURi96PkrjpBrWW3nkHaS9lm
pdMjWRabTrx1kQfoWG9DN3Da5vauwl6gjdp8q0SS8bwRz4SKD+ujkuWPbrVwWzTFg6uJLrHQIHg2
iORjtTldVzp6LUznX94ROXrg0nRK9FcS05BFOt6jj5krmi7ZfrKZJ6OtLeEPuVVppo6uXRpDs68q
G2iaowkkiC416yS69FYRiBY1tw6bxeDCcKZByV0RrTiSjs3YFEiSsOhsVabTcj6fm6kLTXP5UDhz
0Wgfe+hLHgdl7rTGckIjaUI/D2tWQWtSjH3RN9t+7c3nphtvkjHlrlKhdMqyZva0+pAN84QcLVQ6
cXTuUjqi6GxLpFSkmcwYOf3X5JUpVARtQkkncT8j+Zco1uXQ6wj7OclhhaQc14Deb1u73h1Ms6XM
bq7ypFpnvYCit6YLd2tjbSNFaTvfYIN9nqtAqn7nyf6qLfVEFBxz3e7elwnRYhDodqwbEQv+Hhec
lvYKKzntOXQWbYMyXVrOnGPXq3yFpvxqbAc11JmoqIxjVeINI6hZnS284aU7cgTIJWtiqzDQ7Y8o
S/BK+bdJTi+iGyGgTnPmrm38r2DpOkhE8jyViU7Ofc2FSzrztPC62c1wHM6GFE2q9KhmOfd7IRmx
vuRPPnZpTOSy94tV9UkjZUkDr45Kwrjr3ayFpXaCLJAHghksqVC7aLCYuq5VQlEVl8mcuoNhjVEz
lCLY+pQHmhxwayP7olFv2br89KSDNwTRP0GxJxJdzRyyVLZbE1gwDN38uGzIJn2DpJtiIRRmIFLh
nllmY0MAFDeh3yuSp5Gq6WlInp1wV3mAVCCsmLXQr7pXnfovF6YED8CVCwgAZIPFOKQ6UrY1FgeV
QACuIKp6pb7vVIu5RK8tl7TmDaRwj/OcZVhE289ZD290gY0oYfH+BXoQCzXtZ3Ye9JbTLsu//m1d
wh20+FKpS7ToXhVoBtlvJn+lrKEQUu2dVFknSa4HtyqmQ76lflf1A+xANlKjnT60xTxYkwRB4XXO
0a/8qQLrrvAvkcvQlbv2b0wzz2J4WLvPuMPbRnXZmgX/dsNU2jf7dY3Nq9zqis0dLEgXXfOqiKAj
drxp3KZu4ImtEEIH2zFa2L0AN8Ilb/CQLbJZxtve5ermjxgydHJwUrHC7U97hk2aM81rS2sNeYEK
gJtVRiV5fAUiXrtMg95RTuw8alcVwmJsNhsEutJD+Bm8vBw3iP9o1STLszdk5a0fYX2LGS07+ePT
vMbymo9uXW8u3ikFZ1CtNtQnuEgF/YayzSQcSE3tDu0Tei9UjhLxrEX6y+VW9uzMNuPJjOXB+Nn6
zI7VPpUoqADVzcxhOfz7bOwn2cVGlWHoL7lvs7x0R6tunBKlQC4hRQzpNIcaXtyVzqiOnVa1apes
7V0fiiKSi9BczgrBmeVDpdM061taL2sTrxaidSo/lZwl8CvLWJ4ITnIGmeI1uHRsJTXFa+9NqQOt
wc14iq4H+TEUZDnhBf1NCBZVfhyk8rfUkGUWQ4yQFCzXYEr51nE1EJIdqKX23hTZct70Fa1kfsqg
zPjpxn9qyYRNqlhwbWTV1Ub2oU/EhN2vWk5bfaxzOkLKLlE1mvs6c7dttCkxBn6wbamk3TZVKJS6
Z10wqFFopkgs4QUE3EzmbyuuHGdy5Iku0Nu1qe3mBZpWJO1do0NZUDp18MauzQOzMb5nGPC6UuLM
tnnj6Fbq1zMv382mO82vhLbpR7UVEhIeT2mm8smDDVZTOV//xmFK+KBm2IHzaUIfQfW8f6/rLoD0
/8PafE+GWnZLVYL0luk5rWz4Gnm6oTtM2TMdCPkwJ99UBxcd0K3pppEuZv9rw5d3SQ+pE3pvO5iC
wqBvqMYnFMiwVl2N54Y/mPqHkitbLBXNhotCu19DOpfzbtfWGUykauqjri0OVdspQa10IwqS3m9U
GFgymz7JXNe3ZYQUaxdlAF3rXq9tE8254iioWJ1FLVRHsuF/5qoUs77LsTzTwSxWHupqugaobl4q
+DLttFbLvHH26lZjdwXtWTtpOiUsu8maYC4Sn4UycNUihn94m60D3PGYGVIKbY3bcVpb+1UGRdRW
8mc5jFDwylIOZuxGt8Tm9VmRbl5jTiKoCMxPrS52arH+KTBE3HFat1iBthRoRf1WZzA7bWWBOASX
388Wf2LGnCidHfVpwwJDH1AdKUqwcILNt209fKKmhGM7wd4lowTaJOfYNC92QvYwiAShdK3nayut
jWvoSKEobGxHwOuzzK27mJqXjZ0RjI19mhUInca2oAm3jLAmauEPfDoW2izH7VZZDhRXr94YxBT0
Q2mnW75cmsfWTGW0HXbWx/8+NMjisSrXmeKBNPj/p4qEDSb32iBBH9YMv6v7w39/Ff4hvvXvZ7tB
bOrbv0fIpRtnCi0BK6CzyOt40KacCqwj9Hg8LK+G3Fc5u0tpq0dbvb/VuSWO5aymMNlSNUBnUzls
UmwQKJt9tnECHLWVV7pkrR3Ktl+QOnUWnh7tTJDPi7E1gva9zQ6ric1SK1/1YP4W5zUlcpQPZeW3
Kzu2/ZwUmb2d8BzyWGpH7GvdM618pK002UdJaVvHtlJvTZX8XOdwj8sxKwDA/GJwf4NCppkA2wr4
+/h7VxkJfbPIlc1ULUp7R2YtqvWh8XnbvhdZMUBJmN95JTvVwqa9ZGRTMFtaBTogz1DXqPtUaIO/
llhDNd/uSzuPPnz92lHHvEiqagnsHHekais0L5U+7buG1yBalrBt0OspKJkqXvu5rSYiZwUq6+JS
VY3wSdHcFwVgBmdVvIH7QmxesILV+BwatjOK9roWBDatMpwMUQx0NmYwJ71IoEnV4M2myRvKSY+J
QhBi5EKLVHB/ji4trw6rQUAYnMJs/iAtokjXy6fdVG6Vm/6ssxbLG4t0hFLa0UbmiVS9TroGPM9W
l/xSq81hmk2TZlAOPTnt7RguftRJcJdnpfEHYaP1mVOXVxUsd6BVlrEiC9tAweZ8tny801F/GDdU
UGk/HFRJqYJts8VLRrODHrYa1Ad9vIPS4Wi8Vz/LlTaCAJgfM8kO59IZ0JHGDVl/19oqngAqqFXL
8ZSlS1T3YD/yDG5zV6+Ls+rQ8uppmDzDVka/qLHZQWvRrqy6ZOwzWF9tkXoGMxQ6Epz/om1/tkw1
/TazLm07Q5lo4eJ2K6xp/sKQpkznibboflkJI14Vo8Jbmc9/Cp+dsalK9HipY27NH1f1hz6v32PW
ASvKtZ1u6gm8NxfCEMRIWe1eytITWF7mpWN9wybWD9oqM1TQpQiHbNOuxski+XgecwltdwrBUpK5
q0pb7fYNM1xDns2orgwY2FXllXC3YgEeFUdlMvfM1uZAN0uIZmjIQzFUVsIhF0VZT+x4mpgddWqf
xbOOp4HtX0WpbahJIzU9ehBb2Rkj24KlUNQ9Z63lF+qkHxoGh51n+77T2AE8lOIJhUsnU2a1V3dq
HW5we0C4CMsdmj69yNAhXdDn0wUK7OjORCcXdbbciaCct9JquQ4arHVBhvzWaURziOik22h3q5Nq
ZnUHsiOczmxQAGcGTE4Y5ZHM0FBpOGGOUTPxmNHGOBUvxMMWAjtcz9tHylCbLtJYP4YOJlK7GOUD
c3AFlAL4wpJoSwfyJX/0rwdVVpE9oIUCmpOL9MFW+EsDitT7UgMiKLlt3RGYIMj3rXkHXtU48qSJ
EytsL18bBQo38ChLgEj891+ebcpBZ43kLfnbWBoGbWd468wmsBY7csq4rke50c8HlmrTYRjy+TDX
rbobM/iYr68P3Tx4rV1N8KlMfd/LQyK4GcqjYT2GwroPM7jIevsqlzl3x+JlLxC58CorfefboDtl
JmAfp73pGosm4y7xxW/mXHj9WEFbn7AQZGlkF6zbN/zK1c+F0CFTG5rXNfBGhSSvewV1CYSRQvWK
ofok67bDu/k1J27wOdjawzyrTVB2hXnacMWEG7s65bHNu/JS6QjHcIAraK824tlUg4vC9bNCmEkx
KwyJCI6g1oKU0Gr9BeyQwWkyAQGceCLPDHAB5rTXtQnuycysGNCO6tZivAwpTwbRbEHXz3Br9OIk
8jwcxczj5cV8sQ1BfprgJy9quWONNTvDFrPONDwI+6jsUE4hCQwftdRsIUy23qtW8WMxDsGtOCiv
qJ2WLaFGNQp3rCv0R0KHN/rqa+GSODNwUAR3BJF66nedQGowsg6unxFsKUAsgGAtAAEFKk+m2h4o
SoOqTY+CvZwk7Cpr26m6Yew5ik00TbZvqeuYyNqs0RoS8NFs+A7OV9ILsVGNWY3fWrkSISAsIbaf
jgs7kmnpALFu/jzlEM/NNcXv9kBBzA1VWpnp4WgY6OmX2pVW1CHZNqFz4DAWNX7vDbk7peuiUBWi
GML2FqhNt8ZohZQ0f2zbtF1SyAg7swPbUqsS2/fZnDmqyJzRluwYSJxTN6oG779EKEmFU4yd6a4L
NAE8yS0qs2E7mZusQKnb4xXBikNvGf46j9quzCfUeZgZjrXJyOmYZxUtpTWYUvLqy5QjXEGAqqr6
JLz9XUtxzwAyY2etR6OFWb7g9fb2ZEPEzfppoj2iVlimOkTLBlrtKPhOYj1EAb6adLHnI0CLxUQ4
xnuFVDFyP/NWI6sdaZ2ezQJ/ZJXs1cnHWsDf0eZEY2g9FPM4aGPj9hkMm7FVqphkk4SoP+4W4GWR
tU4z5VbT7VCZHdKNTf6I/QZrvXBUKWtuaOtk0EZGIhZ7iYdFE9Dupz5otdGDHTv66EzKWDeJ8OYV
JF6TvhPJBvYOyThYx+60LhVSg5C1EDn0Da9d/95kqvUSf0JhioOtEMnR+pL7dWeVASvUzrMZ4KrB
SOPRqpA8W3HuVXTAEwoCtxpnaKh1prrbssCLZdIOlc2KzTjtTHPw56UUydIbx3+NI+4kFZVBgqzb
QrOsUsgFIAgmPQCTapyJIRSnG/XSG/F8/FIx97oJHLesJ8MrJPTRnaSADCfpYauUdtdvaC+IulZe
ZWiQdZgNlRAwnjNX4MYnzh9qysq42OrIkBQjsY1ht3J9CDXOT3qzQiUpU8NRO22MzHxGLzSkpZyk
zSgn2wR/sH0l/39f+/dhen2XbTawNF2sEKurXncrw1RDYfRhimnaBBibRRxDcF9jXRWpyyol+esb
/z5Tatj8ta2/FPGBudbeEr52noZAV5wtdUEqGHG+UVCi1nl6m4G731K3i3JXPtVv1sf0be9k2IXZ
UyY+gfDroazSHmgXtHOHjaB589la9+xT5XSYz30X2GAJCX3JKqvTa35mU/k9nfw24KEUlkHtGd/4
wrG5GvhVYPQy+o2GVg/lnPeH7d3kFAcDkJ1+qm0qIF/fzV3ub3si+SR8iAaUPkRuuh0r7tg3WITS
lxkpB6466rX4Mkxfa9ytpVKwuF3h1j/trYDQ1u3N9jhlrnFOH1oV9t3X1O4REHpYjMgjsDLrRO69
taSq4o6pX3I67kFGVymFbI1tZltB3qJjKH2+Y2UAFEa5dF+NRMewKveWeSPkG08dcJ6v3ovBAdoD
jWn+6SKAJQOsyM+hpMtBA6YlnDZug664VVdU3VodrbInAVdE7DhjhmSM6gd/kA+gBJCSMPbgNcGo
e+pD+yqVRJGoujhb9jvs1bsdc2zVcKzAHocpzEQ6Jd0OfFvZUf4xfVYTVc+Za53w5FZH+16C+dku
8fSW3caH7AvVAWq7J9CkN7pekdWAEAXoOGUPuMh00EzaOqIEhUHru9S4oEnIjRO6cLpM3jS4bDhs
x352+c6u4efA8IFcSUvdmbnTx9t1DjH+0vgwewj34G4lZkaxNmtc76qHfNRv9exoxnlUwhKE716L
lZJOY7zAh7hKZ/OmrK6CjUMiCfu6c9/GGLMBG7Rh7pBdlVh7CMdoJG88KpfXDkjRcaxh+oRhN/n1
r9h37+S8xCUI/aCKNk9L7gAnvWxf4clgCtMBUAM1+btHyfspXGh/B/lngdxPdbfDmMNRIMd9YBzi
iQBcqVHTenIezFoAEmNAUj3YUQb4unfMaK2opEb8bknOiE52iU2IzDiq7njr/PqAPhwsweoQKc4e
5YurdrEiPSwW4fY7hfI4vS53EvCDHuSReRf1Sc8jI3VZ6j7ls3JiEWrToqP1cxho8SuSykEY7CGW
QFv1Uw15h/bvvdu8iYRBBnyOvuaSS055DY6NDmGW+aBJssPyWcZib57a4HPJnH6nBq0HKrdzLXd5
Fh8YCLmaZzAuzZtGG2jRqacVfp56meUMf/yvHCjgib6jgBAPknoaQjmB6DN/IJSpX/D5XkA9CPAA
6ncJLO+g4saA1Azrq/2lF0730dyJA8ukDbTbkFgzcIdQ/uo/pMKD0Wp7ZN9F0uiAArWdxbHeusi6
ypkzfxu0cUUwHqvra6IHKO5GpbC4lnNIbtCK+IAlhRwk3TRf+e7f+CeDTeWZgX7eTCqebelaV/SJ
259c0qEMq510Vc/2OeMRZDAWbRCQD7hDaNZ5XFi0/yKaOwQoN2oPNpERZ3FzNN5m3/xgO5GkQR22
f72fMYd/dS+nidpVYsI9wYPTVqOjRFkTwqdLRvNSnktoXf5EaHmHbv8mqU5x5Jqro2jCpE1YIQBh
eAY00F8q7TXwuiNSIjV/wHGuKwZgDjPQGtUZEIFumFnokGuwaRTgYLS1gea5OmrPijI1wp2n7SP7
JCZmjZz+Gx3r4g0rBZ0IM7akmdeH8ikDfRzwwjWScZcLLDY2Uy07r9T0Yh+odWzP0gCV0GVIWXlC
5sDUHQDQwOsMr4/ZXWsdbXUkcQEQuWwnclXgO174HTw3gRRMyyroNU/eryEG77QQbuzgIOp+pwdr
33J3ciVv2JHrcrJ325HAREXFsLd3qb5nv7Pl8B3x0SViDkO9ISPKqN3e9Jt5Mt/TK1LCuxmpP2TX
hzh/HE09BIMK82hOFoqHiAED5SBFHeloexhmcLJ34y9NgImnMF+p8i5D6J8pHIkJHmkoH+yU5gGM
XDvuU3AKDgBgSXVt27OuonLFn5R6JOYfEpb0IkfysRs/+a56Mmxt1ODglWc6OOjagMk0Lv7TDMcS
oWxlYYd4KM2BFvWdm0bV6vM/e3iQjVquPiNlavsF1/IaG3FT3cXJ0kDXuuN7FfVtCEsJTIWJfR6R
PSxYUNarqwKWgQESbuesDiSF1l7qDrOTeSbQ7LO6UsUfHvZeloI2wRCkbtIuWHZGYOOYyEfyVnhD
iNJdOeW/6Z43rvUjTZGBmHpaZQp2YXTNKgAnjCJI+67DIYHHWeEpdvdpoOvsKLWzJMB8M6851O/2
G2p0edcRapoObEDyCZ0fOC770Q/FTJVToVHBNvAsdPiyJXB6AIz3giEsuORsXNPpbCzxlpRuH/RO
igGgoNundPqqn8ptfatgo3xB+sliK6kPleb179mjXb3+G0dOTumQqF/kgrvryzHLXNwwcz7iRmyd
k/dufiuy0LbPfKajHCmw0QbImlglnGmqPqU8NixvifRiJ9MplIMNkMbbEA4gdy3aZtT4YSUtFrd3
DClhkmvup79BChm0LwVaUFA/egCDznQn7xvu9OTNaMaOVpKr8Ju8er2USVknLLTR+9Nul4Xal2af
xyPAxGZZndXvv1mkEsfO/fHC9ZDMfn8nmMCo6MAwQEMr3LwEA4qrp+Swn8P5qI87IwswjaHszL8G
ezunuk7NPTx5/Twi3ZPrinojd/SHOM/A5L9qMJcewaTHifgpkBqQtSbIZKo1Hg5mHbSBFVZDKLYj
dlh/qtpIrt1McmBYAX8Yk3JwLYwi1bFywc+bhNaYNpi89bJMiVn4L7ayoIhV8JGMzFdr39Jj9Oy5
cUalwJu7oe2Hwe2tGxpJMu5RsLW/4jLY14GHDGXoB68i+YwABfxJye8QBetLf8yPNWYq47nz0uv4
LLqggPGiI0ZhcMg1IwuFS/stmU6GpP/Qj4uKORUfXTHIACNMm0NXxBDnUM6BQsoP6af1oewRJMpf
fp4+TGh34eSpH82ui7J4TIZ37dKWwQpHGEzpVW0yOmJsSnWyLcwqt/U6M7Q/hiqwQBRVSaM6a32s
TRcjgJljsWO6XZuf9qPNMLlB0frlFkrz31T3MO5R/2G2q9J+MVu2vmF2EWNYpUFByQEcfAHfLR18
8ygUKsWQSW91kI9Jf4XbyZ6E0G2//TU749q8ccthoXVLUX7F9QMzqI46OAtm8/at7rZYLIyOGE6H
w4pVwmY7d7IjQKA45R113FB/phltII3uF+h6T1wnhkMxPID0FRfgugtqXeC4sfapT2dyqq6YlFk0
inIc7jUHKvoF2HP7RWLrMBiRpCglqMUS6Qlu5dqj64iJSnV47Qcr7AFMQ1fcHP2s78HR88fqM9So
X9j4JJ7KGHUrBn5cCOb1R9654nfc9a6MI4P0BKoOQP6jRqiOWYi6xa3ORaIKV/ebuPStKN9buxaz
YBaqYMfcZ0dUDukHzkyZTE3cYgRGCwaJtldji1vuv+ZtCxDsnrBvDKMx2G16rB/Mii4JdHXoFFrI
MMHX+gVOhOK0V9i/6YeMgIWKirsYLKmTwgrKB5Pdrfl5Jx/t8iE156l0uzeozimJmI8KKg+AKACk
Rnm2iNuidYF1GVuPpSjrhxq2m4M7Z/9gMZBVC5TxaGgihZJ9dVvuVk6nD9t0RaxlFCr7z6pT/YaB
FriTsuZuJwHLz++eUohlZBcGpGhGvksyFH6KDyHYUsLsjgPagBz3tbg6pwEgWwvxMy6jctd8ThZN
k/KWHlq0UDZqpRHAzi+EgIv2BX8GjSgKVsvDmIy9A7Gc0gKweJyf6gsuWz5JH9JZvUHMwJ/FdBR6
hHfM+kwgkoGzJ42LxSVJ+QHtDo1C+duzBADJy2W/pT+IxhWJQVQNB+uJgd0v/idCDksvaj3tm+0s
DGsy9HyokWmzty+YZYSu1+7muOod3e297Kfi8LDQD4UDBSXzJmLuIUdhv4xvkAqQr8c3SB9D5wgM
triKmx61C3mvfOlbWv02pT2O6qlAPAT4iVs+fHLoS9/iD1lr7txhc5renaNsclWPfbOkf6Yi4YB5
I2VHXDOuMOaWud1ERyuS/O7dNhCJcEJxs/+A0BOd2jHmQEywEi5bfD2wz+I83AFzPq3VbTD/CPAT
ZxVEqL/usk9U1fwP0U8uXSN3y68VAl9Kf6cWlKWPsgl8NrL88BzPmborf/Q37M5L/smCKrSZu+Su
nZgHGfOFP/AWAF3Y2yODgOmZKlB4qn2QnRR2GJT37JXmLqK/kcA6cbM9ttXSezzq4wwj8Cf5+go2
L0gMPZwZyaf21cRacBgC6HnpYb3Lb2+dDFvehewD0xYz50iM3UcJlt1ZfO2AjYNFys5Kkv1i/NW6
lA3N//ht+kYSIFfZr9/r21oFDfLEmQVLZF4Ro3AozB+4bjt1t8Ycg8LvBV66oXS2Kx5seR9Sd9wi
raAQb1fuZBEqYvYLchztOthb/quhxUBlpIGcpNke41XSBVE+pQvGLfYcMzC35tB8Ake3dy99k8D1
8dglvWY4T5Q9y1/s4ekNJfQag8eUzvkR4UhByMHIGYXd1T/7p/7ePxEes4uUYJDg1PnzE72rtq93
sm8mUXGWPPNN4LR1AEobH8ETwVJ/R219nz7mEG7Ms70DUCPuCo40nlBK++sbGnaW037XgpPs3N6X
YPnB7HvYMXbTlzh3BLKMUwAKq935Zr2tS2K704F9z8uT9z6pAl0KGg29JQXVH5qHAtI/jg0mfNDE
zRhjpNL76wAth25O2j/m60q4aX6FCmD0pS5MA/xgE+jJemiPiIJgDu14xcWKQFz0eAlwB6Sd6vUw
BO+YMc5oAT2ofiw6ZoGiHIkS5tbhVT5jlvCrRlmWeYsn/XRWUPQeAviTIJC/wAXahua+/ezfME6h
oPGUz+Se606qDxOO0qgFJiDo2S5ZTGDNxP8+KxZjwgRqa7v9JnHXFDjSgPcx0PSRFgyLpxbzBqEh
l/MEs7KZVCT5v68XgLCqYuiwVewi6eXJ8rhAHsfME3NzjoEpdSvfSKn2vjnoeN5GT5RY0mt8mlpF
jIlDOH4c0yU5ai9QyiBE5/FUSLwLyhrXk7UTRp1XHIb59YEDu3FGOBuY8d5UYHD9TpMXlEtL878P
iyX2o9YaQWFkZbzMNSxKDQVlKcoutn/t36a3p51NRmukwLkgwoJP8KqWoFP598HY7qVJ0gDmAkRM
AMatN4gc5UNmPQFZijBrUZiDe8QIIoRnDbOnIDkg0a7bj6TzGylOKRSLuU0tQAMyRp/FYdaUH6WQ
elpzNHOGdWZ4vnHewf7rqtFtOvRcjKD/tjHd3aXrr9qyPRuYghI2HTE89sYNpcdRkTB/jIUYNSUE
r1xRMm9Ij8vZ7Mci2DBqAWUGxhlrH1r/XDXQq6/Pc2vpQIv0P4Tzm122V7H0l4FsBWKk5jRL+Tkb
LSTU9bm2RA0GTQqhrPvyap6KNQ1bohxUNJ72xC61rF1NhuYIb/tIC2NFxyLUUCnZmcHc8ebBerTj
pvtFChqILdt93pQjlgMFTKMx6ETtj0WmjJrT6App+bYUncQ2yzDRl4VMFbu+XvpoxJQV4kxZRsJE
6Wou4Syt2UEQDJ1gGGMNWDcGk5TmTq69XMze3FulvSRTjSLTniAGdhXkoP+QdmbNbSNrtv0rJ+od
pzEPHbf6gSNIStRESbZfELIlY54T46+/C6xzuiSKIXZHP5TDLg0ggEQi8/v2Xlsa9TUA618DReOl
rVreLEScsfAVD//o89gYv/UO4aPk8dTFTbIyEpYLjdxsMbDvozJgN6zYcCb/49+coHPkGhBAH4Eu
NuIli/hxkskUDnoCdDH7RM1aya7cTocPkTtgClreF6oXbupUzNK0XFd6tC00lZdxNTx+ffjPfJfp
6I6iyTYoL1M/4btYvdELI7cqV467316vL+Tap3QQUcWQJoGSV5lUu2S80l8fV4FZ/Om0p9RJZyK1
G/pEnH7PsZFrs+jVXqnotKTerMIpVpnr0OpuBxMv/Cijpk+ra2x416aDnpN2MjvbXNvoTre98FGm
c/wALuIOkIlByDhhsHyikzugxIY8IA+tXE8GixCVElgI6S3IbVSRN8GNX9CfnIAwDN+e7ln7aHjl
OHdYCbf+cGE4wHr89FlUBS2qZuuGSjTtx8tihJ6iSnlIr7zMMFRFvOAnrEAyFC8BXjRPsvULd0I7
NwBVLB4WFhPZBKH38ZAxHbuxKKTKNTPKfVaXPpJAhU6SlVYzCsSbXH5LET+KwgMYk61rnKhlz9Ie
OQAuk2SrJV6ExDiayVhpZ7HKWl83+CEvXmG7xXFVVU82GpBiQJkqUm5v0dACLyFHsCFCHLYMbXH3
9U09d0/JNbWwyNoTdP5kXA++XvBW8mvXTnkRmuBhZmbZXXh4joP0dOTAigRFLMPfsiz146XrcToP
wlErt62MA2yauza1dp1F8VvwxBSUYK0uuxuLFhyDw186e9NHxjX+jx77enJnBoyopC5uuytPt6+4
9+vC1t8cMTFLih9JWV2PAwCNwizXcu3dyk3wO6/SavX1xVI/0bN4AjTVBEAK8hJs3DRE3kGlHEPv
FV/V2A44LE19K4dWYKJxotUypNzTsQpTN7W0TQ/tSZ7KyvYqq5InX+kQOMYQRsz+zXfUNzuuHuuJ
uaD50ArGzr/1Uru68IycnTs0ncbdxBxTzePX331crXbM3Ar5uIyseaNAtcFwNR8n7JSSto8xLfXJ
0/+jN3aRRu3SRwBHTWaW2LK49FnOPT0aE7eso6hHGHoyBHyEJYpkD5UbG3RPrDIeFhNtZAioCZVq
ufYNnifR0mL3aWN0Qfr69b07+/hqJC3qMpw3k4F4cu/wm/w1BnsERYtKUSkytyEi0eHRbqJopmr5
rJ6ePHxZMUCQ6ea06kNkU1eacDI9Njls7P2bNwFRRsT+cxEpb8KKKbj610VSwO5J2GU7Anv/cGgD
7yeciB02SgqmUbudKEtiwlB9fWLK+StrmxZvY1Uni+XjicVoUBlAcuXW+c5oKLGbGq5AVGurHtSM
iNASj4qzSSicR5Bfvj76ufciI2winskA97STeVjvPb3RU94Jw8TpkShNdCPd1LaL1opvPUZGRoGk
ExfO+dyspcsQk3T4PpDsTnBycd9k7ZB0lTv23EsENz9MO//x9ZldOsbJmYWGUPGJMmAR+V2PZrXW
7fTC5Ht2TPIwKNoUlkeT+3RMOhGsFlXwUJTKSutoAQzMIk7PADPy7K4/YoL0cGmUzTV+mTtMTTTj
0Q8nyVXilbuwaq9bGX+orSqLbkjoUllUDIIh+BEW/krUKIBbjZHcSMNjUPBuHiZglG/dF6H3cwKO
2R4qja8vnDI9yh9ne+DZBoh55h7Qv6csPN0oGk0CFuT6iNNngtf4TE/SpYoIah6lPGZWnTzi7qbl
AO7Gl0q6JgVL38LJFl9/FOfcJ7EgeDoqhFXrdNIpTTJyhkIr3TL7Lfk02wOV+rUlFPq4w11fCW+n
AawINGIevlqsfl6doJoEJwr3Ff4x2QgfH0nHV8RYxUnpjmOwsFSeyZqLPc+LFj8ak27lXVoPTSP+
5JpzfrYB0l8xNP10dezUYTgOg407TLfhR6DMZin7raiip6/P7OxxdFWGTT8tw6cwh/dvQJM9nOZU
Vu7a1G5GT11LHWaG0ruw1rQ/L3s1sj3/Ps7JpCZpiekhHMldkBRCcvQFmm92+eZM6pEFKLlOX/E+
CfNNXkc983bxXY82VhkdOH1qDW3TriRn0lxp6VJDj6VogbyKWAnNxiDlE2eDzdcgH3Qo2EodwE3j
UzPSnR77fSFna/ih0rI3ZBS90H0ax0ZU4fkPfooPTPXY5kfaxihrfzW2qzwN0qtOp0OntFY+d3wd
AXwulkE+/sJnLm06NpR4JjvkkfTyi+ZXa8vIC+LAZ0OMXwygyEtnLdie0mrze4Fezf6uWCglwD4W
mJs6scg3yJCUAz7Gre0H37vUlBGuQtcxev3OL4LfMky8RezRwbYMmxrmqFiryjC+ySs1Gm/ZNJdr
jwpr7tAAb6EVz6MY8YDdB0/hOB788ObrkULcxOcxCQ3TYDKQUYYZp6ulJBkljW1a7kYpQAA16B7a
JLvTOvXBrpyfVCPamTzEd9h5np00uq2dQAfS1GH1v8pDYztk+gPm9W+GUi6VoHgcpeSHYmoJb2pR
zfJEXY9DQGGnNBeh7D9VrZlxc71mjilx3Xvya1Xjr7biO2xtdKn04ClvaZ1KAEE152fSdQ+GcPaj
aB7UmJJr6630KKMhkjr7qgyWOjZCofMDURLOtb5ZBB1ezuguVfUrvCR3qmgfsMz51Ws0ZBtNU14H
X1l7krWHBxPPtEp9aTJlXfS0HkMuu+fRxQrDhFLTsqxGxBV4FubT51T1Ll7UVvMQmMrr8eda86rO
6zvUt4u6hVChIucTibPtNc81aAs2lfxSR63r9cxpiv5NU7MNPostuVHXY6De+oZ+48ewIYLqURrz
a9wuMHeC4DHo4u9VUIxXIoDJ4/nSvcjqa72xXh3DpJpvV885dsTbuHXwbmW3WOPye/agjCkPw9WF
EXLmRaE60FIpPpFDgnX/42TipVBL1WpAHQ2GLPerYSsgl85NhzpkWhmrMHVeQwTsSDIq5Cwytz2u
e5qgnta5Fz7L9Do/mUA1AlHATTiwPJzTLQpVlrbtijR3wYEgT9/GkhRORrV0aaOXa0yl3SK8l+dS
0b30lvil5PJDXaGsCQJbX+ZtQTfRlvxNJ/oLLzHl865DY4cmmyaRYVAxT+f2yh9aKWjMzPWxDFDv
KmyksjReEJf7O6+vvnvpCJ3QUhO3tuBsBVK3aRrZu/BS0858Dvi2vM9IjeO/072iGGK784YGvKz9
CBEgXeP/S6XlkRuCqWPWR/2wyxLEiVq+qSaahpg853rrICtOIhyN5i8j3SXYCSjL97fw/sbr3JOQ
P2EsUfV4TjLXMvIqsRhN6VZrE84lFCrEOdhaej6uvMacYdlI/vebE439kQaSwaC2oaon67A6FkUS
46mC0NrsherQeq9eYFDN2qQ6lF12SJoB6Y82AovJX74eeZ9X0ED5mSAtkNCWYxgn68y4LXA3KRF2
FJt2E36lRT8MB6p1q9Asrzo1vR8lxENfH/TMmGLVDu7aIgaIlYB5csZFneeN3zaJm8dIPtESFnH9
MpoN0I/oxvDQSWd45PqXNLLuUFG/fn344xLw49OmE9ShsHEgC880ThdmfpgUmZ6UiTsaQqe32DI6
TBXpnTyntHoTJeZdizmA9rZBT1oCbdFRnShbfdbL9nPVaIdm+rIdxjdDjZe/6G0qJvnLMNxrzTUY
v22UY9G3qkt36/M0wQdn08Gi3TD4+Ccru9Kgbm02KR8c032g4QYe7dcIEz4Iygu7g3MDQ6PoR1Ij
2cyycXKoAKmwZwsnduMYroGFw8O31qnRXFvovLGMsaMUzvPXN+bzgpnTMxw2kg7JRKRHfZyRJb0A
rCnZMUogfr1TvOSDcgDJsJAL5fF4yWMvXeqqdWE8fl5W6jJbck2eFusc+OQhMGqKGMKzYldqmu2Q
tK6uxzehKV99fXrKuWtKFgnsbRuyoHpaxmXZ1Ychv9v1M+PObNnD5zxoFNx4VebfS0m7inV1FcnG
yoYtoNfMspWG06oZNiGiQCBVBhy40XqWvEsj68xyiWtAKqcyZXKRcnfySPaS2mdRhO23wgc0hsGD
ZvTMAd6VCMWuab8rXoTIJ4IRpVwaasb0pj19Hqepj3AdAzn+6XTAC0Q4UI5i1zGAS+gY/aiAwFqQ
rZx5Pe82AqbbDIMmuAZIJJnm85a2URWn/k2ACX7Wtd44Bz54fQTe2gpGQJuHmoSltdenMcQa3gR+
OOOxp2CmqNUCZxyikKLJVl6d3Sc6JvJ+IsgcoWOi0DHQ4ybBJ5ZMjrbDkWUglfbS6IAXHb8dIJ4D
OwnoEyZySq3g4Lruh6iNbdWCZBhzeTLF+6vA1so57GOQHOFP6noo33rgflLeuoC4nLmqlC8AnlfF
tA24MOCmh/TThZ3CcTVe3o5+OuDGCIZroDPRDZ30w4vQywXG0hy2aYUarQSI4hnNNs8gkWCaesWd
s9SK+vbrD3H24SJygPaFo5JWfTKRpHrJ4sHPExdPJ5IqTluOlYNtiQubtjP1RkbwlDxHkIZpUuv7
OHvgdtOyoswSt9NoOqFNtBuQHczTddluWUIdYB6gB+feCM24Cxr1qvLaq84eL32QzyuVqUKv0CYi
uoPStv7xg4yRjI0YNKur1HAvGv5Y9NW69l/idPhmTFbOuk5+VqWxn4zwqf3zf3/BuQo6L3RCwgij
+nh4HgOzjQNmsyH2XqfrXaEvSyvvwmStft4kUwRjZqTPQPmekJKPx+nrOFPGnBnDjGkxOHD+Z0mR
oM6y7uJBgfLAnBVpwg1b05l1glEOeX7WojFRKyjiMYYHdg7u6LDkndp3oe48pzBzVI+wgR55YK0g
cLo8DZ+bbYih0NnhE4P7qSxjm5UNwq+NUXY2W6kTW6koXriU80xVrwb54qx/9jqppLXyYqNmeHo/
Ei6SZVL9cof+RlIakMhx8dJQNgUJaaOsScKfTfJTB/zSSeCqOlakZrkNMwQwXw8Ma7ojp9MBN4om
r65ohJOcvOecRgXw5Jexi8kYlw6gfxvwAwTKEmpliPYLk1Qu6tuA1QRLgjvHrtey/d2y9UOKtiZ/
632sK2HaujXLpYgXJKjpgCgH/mgdBWV7b1wbjnc9CPVg9xQzCgaDrBUvuoifHE08pEX+4vTyVQGo
flajnNSr75VtLEtfQl3LeolSNSVI5zAq5b0Gralwwgk8/BbmNNsDO9WWuWpe4TG+bzUQMIVV7YJG
A28hr+jwLzzLAnhqPmch21yGvYzitJfBWqpXAcNhFhshrJ0fx79bZro8XuWipKIS5D8j+dJbVT97
7y0qrMx/ePtOl/aVV08lhZQ3W1ltM2BLdtxuO5qci+mBqLoOfVAwuIbSVGxgfppc6chRDlGVvUR+
9asJ6s0o6wcpZJUpOibssiofYHHcjnrVsSx15nEV/Ip+Kg7IkSZAlGAOtzi83BwWWTxxpqzERBkt
ma8tg8sujHreaugep7mYGEjg5xDwwUsVuHVanAS5fy9q+lmWdOE1cG6Bocg620gM3s60jfs4XSRW
00chABFXEspM6bN7v/e2crRU/PIxr4YXuUCr4yV3Tj5c2OOoZ15BJF0xIxPeR+/4dL2vKjzVOvZt
d/SUV3Bt34D9P1lKsCyd7CEqfjSK5mru8GZOxjID4U7wTc6tq9zTXuxWPGQlQD27oOtXTJWqdd0j
oFC9bEW9B0uVIx6CKtl8/ayem12paSkm633WY5+23S201b7y89ztIhRtVrYpG+o7afdQxdlmLOKt
3FkrLcChhUpzyPhw6Ehmndw8JAJ1hBVgnQluEmv8FfX6t9SWX0dYcJH9qKTDS1zLF/ZUZ2+votCW
pBfDnu707atLThRWdp272On2pdlViIaefFHsZDm881lsZUm/HCJ/PdjGxVyhMwtrjj1Vnglfdpir
P44tprxO1HrJ2CI8Za4ympVev+KpWRv5wpCiB5z122CUX4tEfqVOvYLYts46b2+ozQPW/FksbGTM
wKc1Obv++k6e2+zy4djOaKzB2LmdzLqpV+kA57mTo8i/gRtbDaPxLTKYLv3AmrE/vZIzaku+YexN
39nqvf904ROc2VdxZ2SCkk02WPbpMrCw9FCkGdWlcmgfpvvTmY7r10DMxTfdaR9kOX7KU/Oqj+19
iJ8MnUcead+ienwVln8nZfq3DMi+pOOatZQLT+eZ17GioapxNJ130qfufAvfMhupQ6OEbthX52+G
UR6SmgEU+uWd3WSXmsHnBotGzJZqKCqSktOJiJHh5Wo9Zi7VgVXlo4aHZzKDvLoozOAhCgb+Z3/h
cZ7u8cmbl369bGikH+q66kwz1LteeDF2fSV7FK9wLD+P6Bh7vOGWuCbd61Lh2zp3t98f62S8OVIU
R7o+Fcoc+Fh16GEwVSB1scNRwpeyzwGw2cgadW0dyOV+LHILE469sweHh9ZcYFk/TETfVLdWPv28
qhg2cq4/A6pP6eSTTgJuKRnXhdKEYHjkTS0VByyxAQh9TVCshSKxs3ZFUx2O5GMkmintR9h8xZue
Ke6gsS40WrAr0bipA2VTZtYyy9ubIXz1VWvp1BlKOmtr48Gm5KL2uSvyYS2Xzq6o2r2TAn2RhnU1
1nupKw8xAJ9GwmqKATRpr9N22GgNLrWy+R1F4tDWfEo/2/cZBJPUGx+MhE6J6hBplGPSnocWCJuk
H2fFT3sTxGzPct2B+eLJ34iy+R7XpluBLJMGbZgD0nb6RSsTkqNBpFmV+NGOhEuHU1npqCRx4+lb
E02QFfnlKu1RSsvpS4E0i8piTQ6W2I3+kMBCzXiPmCVJPjkjELzAWtdGFSiSH255gnGC0mpZR36H
cFN0sOkARXVDREBEE983KYtEzdEBgyRywq+YqPvIEmElGPugt4I1ZCEk41SwZ4QwfPNKdNaRo60z
YoFsqbgDo4dHh1E/2tkdqPOFVrAes+R+U2e8Cg2ocTF+4ZbsICd+c7AHWWF9sD17Z9jVWxvmd36V
3Um1QEvhoXnSsbTnv2pbeVYTfItZnD9F/QaW4cwywd3SOHi2gCN5BSZvIMVO4AYGvyv2rmVCrRrA
AVpgrIS0mYZEb5Z3zmDtbHPARMqHnOYBIOlr9K1rLYZ76AVXXdh8yy2/X2TNsP56ujz7/CiWpTA5
aMhWTjasZlmXYjCZkNTaW1QmM3LQ3Q4FiReohPTBXDajs+MUL8yD5xYp1D/YvSKmQKt0clgjGGCo
+AMuMto/iuzsszilnp9dmInOvo4MVph0OCk5A775OBXpiIOA1zuZ2w2O23QNnihI8CluXaopOXI6
oJvBnVOp1yGxOKVyeaVwbsbnpWqZXGOqsKcbR6dIy7ToDDoKeDiSEsVpg/69k8wr/vceoQCbPnvm
+eM9k/8yCFG8gkS8kisAyTbFx4ZAHiGq21glUss2d16q0sEygCV7BNF0kDNnqZLxCNae6yfZa+6L
+ybwt3DFd87QAlMgbao1KhwKGdV8n6AQHwNx2jWLITcPWgMGLma6bIapR5hIc7WCVhoMk9NJHl60
bHSzkcCdwJorjrVPAxkh/6taxwhzWgz45HrNLC28L4u7ys7RsOuYBmQxvkx3M4cMhv+rjxd2ZD6x
lYpTE2jDAD4ruqvgLUHuZSXyw5M6hAtTxy5g3tDg6C0UP6RQ00bXNotUsgoicApUoerUEgs1an2q
DGAcFRDCiReuifwghQCBukiKN4xUgEll2Nx9C5YfYUTn60QaCP1Q9F25GtD8W4XwwTs4OLQVOBT0
Hq3W3NYyJsqk8mdNj8e2jZ7GuIC+kU4icTyfoccBJqzg18/gufelqbFFd9C7MVSnZ/Td+zKUayPN
4jaDfkiPSX1MzWQ3dPI6Voir+T8d6nSL1hbwhnOQj25gQVLM4Atn1NjBJM47IV04rbOrZJN9FboU
5Ghs5z6el1yqRV7qFecVu3VAmp6fLYM+X03r9kgZvis+8WI42cENXzjNc6seqjSUpFhqsQ87WSKb
FbKCLGF66Wn7QkBPUywvQuytwNkpBfeXf399Yc8f0aCSPwWbfqo2AKdG3QLH0K2iCgNYdYAq86J4
w3OeVG+CdwhUp+XXhzxOHafrrEkfS60TtbJ1Kv4Z6wKqPwkKbtQnwVwn5LBF44jZ0iFoVK5mozAf
athMZMF1yYNtH8oYimM1sEaouqnVl+MxF3cSL6oasys+01SwIg3HtTMgbTCkHOoEySNWauxiRG8U
ujxMcePGLCxzPlbj2vcKMbdsnrcOVxpZA9S2dy0c3QXPyi4M4UvRvK3nivdQJRjjBEy41NHcPFUf
e6e8zaRsmHlUYhE0LwIRQBN2pHihkp9AbbbDdTy5z8saaBICQELC8jm7z2wOx/97ZEOdMIDjfX1V
z45axqxGK4jWNBrUj6O26z2y0gIndbuyeEuGJwfaSOyNG/B1e1VfimYR4XccLxUyzw0geEAUMino
6p92BnUrDUGhmqkLofotGrl9zli/DIl4SScNRl8Vd3B/Dl+f7Lm3P50nFO/y9Mdxdf1u5pGdKkaQ
DPkw5hWSg6uZO+i0pld/lRvbyFZukrw8TOuTr497bsZ7d9zT/XM06kmbG3KKsblf2wljLLLrfacq
z1Xe7r8+lnOmQk0KsYlIjG0ps8JJ6VZ0NoEehDK5Whbd933bLUJk6z7VWLVKBDEuxW+DMDe6T+N6
kAO87DbMDOqGCjfa82prZtSu5r8mOfQj0+xvIl+7g1XZpx6AUy1B5Ccpr76JF6vWgeV5xvcIjeRS
VZHl9cTu1TAGgwhwjjE+igakyRg/MDfC7oU8tQqyDWtabNG4TWrc2iS3PR/NJaYdycQ+Ybtz9nGO
G6mU2G8o4K9n7LwoGOes9aXsQMxGjSWEurOnrP3WIONO1KTpEQyJlGqZGd33dtQ7QuDY9ijCWCP3
2numD8m5A35JpgmvYAFjIp77KgzhWOvv9CTYTuvmstKebVbEfc3YIFJh6Qf9s+6PxGCJQ5Q3e+Ie
iqUVS7s+NpYd+NlQCn5LYzUsjUBsyZgVe6MKSIvC/EpC74VXzLmHxpkCqGk88LSeijqTpKjRXRbU
1Qt2V7n23IKjELL+bBTGjobvsyCi7MJMr54bvA6aDNwQFq3i0/HE/tInt5AJwkysvQrwHtmtpy6U
el5Cwg2ndChlasHVoeOaXkSkYert+zCKXD9KH6qGtmah0vZNSe1Qo9+ZV3xDb0+4VTtOaIl4B4sX
XkIDUB1s1jJpsQArBjSIr5+LM04BHY8FOg+V6YZa5clz4UtDgqYygXnkpSv0UzjcZSrefaXs9ZSz
In+rmIWY+qQB/nosBYTtOQ7C7CGnQu5jRJQcsW4bZmGRPZCqh34Lq9Oa1AKcuPDbifRInlpt5Zka
8PgC4qWQCKBI5CkaWib3NWwD9+uT+pz4DfoR0YAyLaZsyj/TiHk3oznmYKdC1RK3V6NlSVEdlJp9
EDlRFpXarxTHKxZ5Cjo8VZVDAF+BPXyGvdcnG0Rk8TqM2QZArbQD+8I8dE6IgWib1tG0SrA+FWb9
3hgLr2WyLezgqgmTFykp74IcY7ShY0QWZJxUcLxroz8Af7wJenFt0PqatR47T1FbT90qDbI3EXOj
oNQjc0vfBtIKrI5f0WT2jtAa1D669PvCNZXPzKBoI5AKIHCjsXPa1ZQjzzcpG6XosyuClGL8fs3A
tOHJW5Kf0YhwdfsxDzddsHU60AN5FI/Xjgy7oQte5aFUb2ig0d1OIAZp3pTP2ZSo3pThxR95XIbk
J/mQ2bLLxA10VLgnJCs6BTWOzORpMcJWWkRwVcnt5GEboI4bdnjPZAWgMsstN4kdnbTdjL2UrW1z
lYQcLaAuPHW+4KYEWwBqQPoSChRtO3FNvTd8ivfPdakFaA0daSmXBcpTSbu3jfA5Q4Y00xpdmXUF
ayVbsq9i55fVMQWbUfPqG/LCM1jNZK2LkG1Rmj8glr75nr/tfdhPfmQsfC2/m94nrfVIDOaPaVEo
Eu25rqqD0jSvKr0++ubPbagqdP/5xZosDgFr/q5rN04haJAHO6j17cIPu9/XnqztHd4Gvh7Fa6qF
WNKrksgUx7ojDpntI0RAptgW5lch3DGZuKOD/CPLh18XxsK5oYAgTZMRrbCpPe2qDTQTklpoqdtH
eQIWUpuB971P/bpfs5/j+oTOXatLhHhO8xc+mzhVLihLzixaMAja6MyN6Y1+WuAl7ros02mB5uTc
vi4pnkwLxHDrlFwb5KSuM5TLER/pLIS1fOkpPjP7Uyqhp0MZlxXiafU9o8fedGmYuXFDiGSRRa6e
wzCzAN0vtBJ7VY4Z6co2HgyegVXqBcBDa9crcnKfA2Gv1Szae02pbrRhigBsHSCE5HLJxqZteu8a
WuaCwKRDaBMcytpizaqGNWFV/fUW+49f/X/6b/ntX9uE+mj6/JUXBK/6gTj553+t3/L9S/pW/7/p
p/77u/7r4z/5oX/90sWLePnwj2WGHGa4a96q4f6tbhLxb4/p9J3/0y/+4+34Ww5D8fbnHy+vXDkg
wriVf4k//vWlzeuffyCVYRj8ty9gOsC/vjqdwZ9/zF+SEJtZFlKH+usX/v1Tby+1+PMPSVH0f9Kq
USwa+LqGv5NKTff215dU/Z+TKMrBaElig2Hx1sjySgR//qGr/5TRNqCUktFz0J3S/vhHnTfTlzT1
n+zW0eWzFLA11FTKH/++AB+u/9/34x9Zk97mYSbqP/9QT4b1pOZQVHbJSAxkcgj0k6q5GLW8KJum
32cdtQa2TatC0NcB8dqv0Zy3jzmcU3J6QntRhhQtpcoAsyjCYh16zUPr5ekhlZNffppftb1DjoCW
7UMTx2SwiAw1u0llB26KPvwIJbtYs41qN72ju7VTPHa23d9kZJTcED9rrt7diH+d6PsTM6Zt/rtt
6nRimFPohLJX1enIT1PKu1eyDi8/doKm3WPnS9cdLDdV6L/o6RpuQGjxVW5ZJDymDXlNleTNm6a2
r6quV/ZFQEZ3MBY74Pk3Oebca1Vht6s1EuGramteV+DN5a5qbq0w0OcO2m4X5107q2wvufZs77WN
u9CVab/mVqMcLHjjZJPV7dKLinYX2plYm3L2mwjADiiJDfRBFyRilt3Gb7NoB/022sWipoZg1dZ6
wHe1NKGpgrXrbj0JqWTttdpj0wOFok8X7ALCVNElY3iQYMwUmpvp4Hx8vwovXFPzpKp4vKa40JgE
HRahn/Y0emgFNiZkAZZ1EKu2CQi9aMGuYvL0D60vz41iHLaYy/mwUKPXWRH9EHn3agNLXodOqe5q
UbBVieWbtm00eg6iWWZmq86Izar6yniIzCS+R3I/40Krj46DEbzyjG9+IlpAPWY3o5aU7fweZ4Ru
jwAticTIQrkjTJX6SmBGDxQlyDZMIMgDnCkgg6tpvsfVGaxLInDwUTnKTMrt5KY1CD9oKA4sSgUQ
26B2ykGzuJbg7+3ATJ8GCGitlXYLUlmCa4AFNwSgbcmIj+cENEECUo37OLThHAcCXqjYl0ZTXmla
8hCmZrf9+4/WCfvtMEThhbX0sUT3cYyjc0T1ReuaZxhv4Mcxbg2ST/RWUu8z4yfugHyH6xTJXhtB
sg0ab0bEQLgj7cG87ls9XKNjAMSeLUs12ImyirZqZuwboAZXociof0prRyycspSfvn4WT15eMlu2
49qT1xfCe6zuHz+mIfeYkGsaRLIqAVmJjevMpMNkBBNeezCdC4c73WIcj0fzUaZJbVIdtk8efRSI
w1hWQb5f1JISIAh6KwU8F0lSjaVSKfp+EHG2DLXReSh5oGYyekPTafIda8eZ3+jyvXXPe9J/Ehqg
Txmt26K0fkZlM0tEKD3lAYHJXuUVaClk8u0oVFwTKFitUOKMs1r2zAvt7eNc9f4+c/VUWcVnp7Fh
mt4mHy8gag/y0bM03Bu69sNKgmBnBQz+3lYqpiva8b4ZQ3+xQL7VbSFdkT6U7MjfmARE5X0YqiSW
ycFSKPwQrOB1VxfK7fGPWHfeCBCCXhjyCJLzES86efSJWqQnXAcklDUVM7vC2VnZ2K06dIyRV3bb
0q7SOTIlZYsHSCHghT5bXVnJXra8Ek54ZGH5IfUkCLbU74K9EjUWe7fEbqiIz32qTEwBRb3yC3LI
PSPuryVyB0jvkJfsCfutAoxlLtXNb1HLwV6q8CtjCifsMgyVK9v2FFz38ej6RMHtvJwUO7Sd2YVV
l3Gy0Wcgsfvg9ajRwpl2q9PL8907RDYbg6aYJ10PwEapkc8UyYAvbFTfyJBh4m0jdd5VdrdgZf0a
K3b0pqUKfYK8e4HcDu8s1sE+S5G8iTupXQtAG/fRQJRPOH1vO8W4SMNrQ3qUHmMpV83oR5Tbwyy1
h+AmDobhlhiFeFYZCTNRZuovukIvwCnu9dImLbyqneXQYl5RS9Ldi7S7GuOxWWCAkTZ+pjx0aqyv
BrXU3WC0CSArZfwPhgz/Ve91N8zMpSRlMHFHwAO6mSWEWQn2fdX3Nu6Lm0QrqifduqvUun+26f1c
y8qFWvKkOecSfhjaSBKYEUwcnMgpDYuFzvtLjFAwlKtAaNciRY1cKuClHRuNkFz3EFx9NCTJSIjs
8QvHP3rbw1AiTd9TSdJQrv7+GcWTfkFwqN79r3ffYliRUs6Ov/zv39bWYJuJEiwWf/3e45e9JOIQ
774Ts4oERd/WF4wUbXb8camr0o2kJqt3P3j8wl+HPH7AIJU9Igz1p7/+n3b8BH8fnMYvN8OzGvr7
gVicPae/v/tfv1ch2NuGJz9dqeNPHP/27sNOX/jrMx2/8tdBmyK9iZQFoPRmbQgbQtr0bcdv8PQK
Xvfxr8evHP8Yjpf/+FedRzYuicOz/LXSKiMpKP6VpFFop7vrGoswr5vrVmHqa51eW0ZS4a1E2zTz
jnXsU2uMv8dEgBkTj4PU/W5zXdk0sXZF0ea33Au6B0N4EHHwkvSALoO4/1mksrGIGsTlnUWkRN/v
AOMXj15j7aNajcFEmP56/P9cnVmTqsq6tX8RESQ9t/ailtV3N0TNOdemJ4FM2l9/Hp3rO/uLc0Oo
pZYiJJnvO8Z4OhI5M6ar0l0udW9us04ke4gCJy74zaoX5bDLa0KBkbqu0pgCY6MhQyXUPqmrA5Ww
Rrmep6cRRt86YR2blTjwRsqhY5zBZ9OxAS6WXiCtjp0Vk/ONs+BlrBlG+4H3yIDHkTX3D7MzIIgG
INcqi5zaX6vR8j5UYD142Z82Hx6Gws8v4CKP/Gx6V3jdoxisa5+E87bIATJCgydlzdOAv3tjX3Ea
EI8eZHvSCp5TmzIXJd4dp++3U34HVYfWam4okAFtcm3l7FsK9+v8Fk0mQ8qgmBp4M9KuDNZuRdGc
ZdGSj5sRe06F5XOZFjLRbBIWfeLJVHoytElQoZy3gRv2+BLIHq876+y2CUpjWXwWMZJQNRRrUU5/
crd5sZzupoC0ntFOXsIWPT01yeclcdjBqtm3oUqhtkVGHb/GYRNvkgm1hwmVoB9++9NEM5pylxYl
pFLZ2lfb+caatY5lQ7oSGUsEaIKtUt0aVXm9DxJPAExhZBQkw8/ZsWswcJH8n3pexBX7VPQGGIm0
zHY5iFu3EOwHlCOI8n9nLQUCvzYuNOu2M0qcQ+NPu0QY5nH2qTMaEwdYHXQjeV7nqictrx7c4wRX
Y+Us66xLCOIl3IAWdHtu3XkPWzA+9i0QKdSB7Gm9AL+diDy2FIAViGbMbuCmWIX/JlpC5xYrIeka
PUw5dXC9Vb8FWkPWom1OYItBTviGtUJkMq8Xa/qPPxakBL87bv7Hk/1OTt2wdZ38GVV/x7LehwhN
iRCHcbBrx36bW8Mv2wcYbRBSZ2TPmuv8aijEmd7qCzSF4Ebdy0BxrcQ4W+ifD7EhTrp036c8JSET
D2GToodt1PDYtV5HIvzwtpjyJbUb6PMSP3XSNQ8G2j2Y8mR8ZUqMFz8Jd0PrJMRSEbWY16/20CBe
zoitl01H456oe52hqZ4nLNraYWjNl/LP4pD1aDXg6Sdy6BtKsA14VWbdw0NfaRLDRvOcEMvZdEa5
N2cwuJYJz5ekVBGk1iosgiQaxbyrc//XYCRXBqwyClTxPmMAYGXXzIfasqM5nuutW5hRlVgE8/gl
J6mXPDkynji18m0a/8Bd0BubycYumYIdq3UdmXOzC7xkfhhe/by82iOxLgyItBZr7O8LUbMqAJ5G
IfyhV461rnqnW+Wuem0H1oNigT/rk5UGBsNfTXVzWJhf0gGRb0y2drj030Yqc7u6lGdhquqorfaL
Y4hs8joIDnZBrqRbUYZtiSvjAu1+GQH7b3KHYts0hQU8AG1Z1ZOoNxXnwJMdscqVWMneeYEti7nc
w9M4mFaGIrOlXBkG/4wKgg6fENJg5p9YDv1yywqtE3s6cz1C5wPj3chsRj8v+Rh8Z89SbFo39FBp
5u7dLL9MbTCuh8Q3GSDLTS5TFkozKgE4r9BGWRUtuZM/lUG2HaxZPSqC8fLOOVINJMiisLu95zXF
prlVXIGZhhjo1WrSuVz3uvguKF6u2JHK84p1qT9SVRCmQ9mu83EDdVPRbcJeP8zuo2wN60hfVK2I
y1PEjkxwP7wnvVgBoA8WjboKT91NNUSAyBroE/CzEimFI0i+bFvjNFzHIbBIr1v7oXZfMrPcJ4yH
NHPBDTtYoiBIVi91THhkDJNkzbroEJcxjRT3uycLz+rJ0ob2+upawRl7tE9vOz0GA1GvM+SdjcqW
Fwt4El8OroAlBUA7+4cTbNiXffZWMHCu505ZJEG1+5RZ9VJk9boZCeWcCswzQB0myJ80cqigdzl3
O795Jw3qedXI5auGyesWtNvqMBdrw/Y+u3Z6SBk6G6gyfUzKqu83O4zNoGMqN4DKVRKAXIwxohYD
iB7tuNiYZmpDQb01s/A42mS39rb9IowypYBDjF+DSwtJjn6lDG0wszHaDRBcfxfSUtdx4+4pTDz6
+fSSA8WWMr2YQ/xPXxf/iJ5sODFMB3dZbmSn6dOsaeeK1OS8c8aWHg7BR/nUX1oNVMAZieBN+gW0
WP2BUoJBmoMc9PWwAbWDTwFNOBkLKux2DDBZYzu/afwd5jkWnyThAXY0IcgMSWg81AqX9v0Z9839
LoCT5Gp66XSK3YU06NvLbq8X7JjfQXKP/13wwk89aLih9PdJkeSvmQb3eftXapwvuMX6j5br6c6p
TCsaQ9+4zgZt/+X2HjU4kqrUv7y8yDYSZfHDBIDrXPZ2vCEvw/gaqm57fy9/IT3f5xr+ZEGBOrIU
q/aoCeUpT2tztfjljw/06I9ViZNHTfLTcOhBBGSdnSm7jHBFCOILzb76Nrxkd38qux69EvE7KGeH
mdXbWBzTZemeOodD9++7DZccRtFvyzdG8jdN82rWgY6C1Bh2glLLW9yEn+7t/5p9cRliP/2cexOZ
hpkg9EMbdkkKLhmNE87fCyC0UXjtnwlwOSCBtn9hynOaWDVv53gIaT8I8WT2sbO6P43GJyGIzq9Z
Ac6xs7q7IsUQkas0GaVml70jXXm/P9NdSA+sUuujT4Jpm/mTc6oMlTzQnjOceiPCwfhGQ03sows0
Ksm6lUkT7wXumLG35tk6+NoznpyW9sX9uzgpp4xZq1+TpBXTLUF67WH6Rt5M4tpgdpoVfPB630Gi
bB+5XLUfpavsLefBeGqLtntw/THfSJOGlpTT+v7UxoOv5UjpPjdFXB48ggMOdZ+1z6VNa+n+lJDZ
Lr26+Mdws3AdCMN5oGFcnAyjNLZtIN33OExf7k9N+uR5zG9lgxZULXkCEsixNh86uzKYqvUOIBa8
W7f9bQYGuhN8v88iXghsS9LmIEZtPsdyGP7+45HWYtMH4apPeA9XVd6mFzMcILN1HvRMintqVvL3
6HwYS2n9DHFqbtqhM8+ylPrBojr49wm1cepshwZYhrLEMLr4PEBQfpj5jOt4tuvfIanJ3Sh+VR78
QscZ5WV2RvsySEHv6vYvaHEOHHC4XeGABnq5xJ6vLmMPPKqFD/UruCXr3z5K11Nd1X54Cai/X0SD
A7SSSFJ9dUOIDYf7s5jygTDhfz3IybDP9yeYhCf9zMbz/fN42HzWNQ1cAmYdfQ6Vi79nQasy0Pz4
+4HgcK2lvBEuGwGpqvUhRQAy/Pb5se7PoA7RrYOgaq8Mnu4pnWnWInvW32pSf7+1G443dq0Q15Ll
9EmHfrNNGfG+Uo7K+3uojmxNdlD6mAREHVS3oem2uP/yMslT+cKL5uexwlg9FokdREtpWsR6l+lX
PQOvvO3bmJifFZqHQ5YbGWuDdomGrAY14mbzJ1YSNOO8jzbowkJWK57cuWujhGvuzvOM/HNIalit
vE86UUrANjs9KctIoAYv7c7NOb2YHkT3ZxSJ7lcZp8TT0jbO0apMRMrSW/eWL9+lgL9OkuNPhhJ5
Q/RjdmpdaT27rfl7NIrph5OHPG6w3NcgZbZvppQ0/NsLTKs8U5d030qLvBLskXoXp9b4LdTp/kLL
zWF8UNeIuJ4jqjJTtfOC+u3+x0YGKQXUxnsY3UA/TA1O3fu70rl6HlHpYc1S3tFtS1I3imz+8YA8
MBb+6KlDMQAC7BiWZvtmUeC7f3zTgzdBWcu+1Ek8XUWZkQ90+5jDMH1r1y9eemXbUSYDGma3x+uU
6GuE1V/NLJmd1Ei+cdVZ74vvHO4fUdozTsFkFudcZ/ajS5fr7zt6BaqIyS+Dp4zcWTRnjNX3t/TA
kligUD+DSWN7MVCpmaFXfJqZg+WQfTlMNF+DJWPRbnaAvmciRUOPRZoRqPCxqYVeIYom8Fpl9nkh
RW59/+5Tkx4p8yzvsnZZnwniYPIpXL4ak6l9Py+PtDmwgTpxsZ2azoqy3Kle+sD4+vupUCet4kyO
VzNznUtg0Be4/0Gly0OR+PXbsHjNkQgC1rhTX/wQMX//tP0yYhhUmXtMSyK25Q1qllny+e/eURBQ
u6RRjOWx/+Cmitz7237tRP82Uhh98cVIwrBdjn9/wNI4WVzov4Ok7Xe2XXPITNJ7C7qM5Sk/sCEM
gfSBQ6xPxvh6P+xmsse+rRyiSPp7Grh0J6KYotCxuq3NtV3HpPnKpsR315fNscu9b0PkzaEisPMi
U/SIoraHvedI/9IUHm5/ktUYCQeuqv1zaAKay30bSovJYlU48IzNWxJA2JdrZn7BNdfL86w75wL1
fWsGTbivWcFyifnlwYV9tEjX3dqj564JNnE24eSBCQgARgcN7RmRCVZ2gXyTQXjM8hFsV9za0TQE
hw7hACek9i++zao6cXoQxgicxGINL0bpfFPGOJR54L73FphoyxoGaIPa2mE2JoPabaZtOnR9tOii
PcFdbP5uksqCskA96faj1ZFPyGjB8cTNCel51A/WqZvadI8+sor++/j/fd79yfeNLap/XzsRRLNP
6uV0f9n9De7PWIaO/3G/+d8HGcbDtfRdcENOToaqcgoZFUDjSBwAl2coygWBmklIB+c9edglh6J+
r304tMSbCYJt9LKXgX7P0s+KDhcT4oooR29oIkV2ddTeNkWP9iBrMETPdTFGIlZjNGoYF51pbFyE
2yA4O9h53o+vzflohEJHyAX0anGInyYSpeciMOXbYLj6Tu/9fcIwFzoqpNZRddvcbxUnk+LUwZ6s
l6Ik2kulKtLmP9Iw+EJp1sjovpnDdrW4IEzoxli7ELZo2lfzNmuHz4zkl5OfsQAgaFv5Cj6Y217J
Dz37SQdh5rZ7OMvU1ipGpBRFF688gwVD3g5v9y9HdbQh/3dVEc8B9EgukXZ+FZp3NVip7Go/exND
c3O761czT6e1KniBHjv2lTDNZZ3j9s4E5Mz7Y/e/1oopuodDldALiHRQt1IfEHENQISJQtIQn3X/
YGRgoZbBDEMUV8U3XnKQGxPkHuQkquBhW0FbrW6wCgs4G1LDqmdp6Yf2VtSVioKgV1Ez25CEEy68
skZZE9+S1WPQzxuqV+7f4+Pvu7udZl/cdkiViXCdE42IkkYfCcU4KFqGh0X0sIUYqmixIJVa6Fpv
0OjJTZ6VBiwiHxLUAMVh0N1T79T93kxppOZ9Oe0t5Z89YwYBlsFtWdGFpiHShMZu6cb3zMl2AOWD
g0zCMGKx6Gg3i1Iz7yIMfx1RE/A6piHz1m4wCYiH9PaaBiOoyK2Z3DLbi4yJPHyl/uQ+WJGg7wra
a/aDM9TNvpPetVxgOVnT+D7czkjzdkYqo/33VkcPghI/wPedTkEB6cLD+9DZ70sWepe4PHtB7z8a
sk1Pi0Wwap03AbHMLtzaccCOpUJn17UG6/TcdbY5HqANYfT9PvbJC+09EHix5a2toZj3riCoyR5E
/2BkS35MluFdu/1y0rldnmrlNM/LDKMwmxMPDZi0d7ltQInpU6gaiH52MW7daOiFHcWTXpGGzNxi
ilkac2kAxE5AOmqC+hr0LuhMCsQJMepmA8DMnF8TQLOPhQzhZJSl3LpmuTxDKG9X/J8m6npqtgVq
1UhAaaW+0hIMMgpxaKrSilInxO7e+DtviRlOfDdlOdTKcg+g9JSzRI7um2qyH0NlCpaz1jm4DWB3
uvd/N4UBrGGUYcfXMX4nRfZGCrBeMwEj8l/2715qbFUx0WygIOKbgN5Ng1PeH77doBA7oK6PqW21
ka9cluBBfkhtFjro/TzS5V347SM432iwRLcHfnGu9GxF/91ID43AghyQADr5KyakcIVSql6nXvD3
84+KM4C4U3vVN6Ahmyzvo/uGkhPRDf57KAfcY5ygkdb5FV89sl9r0kDCeKj+31tDmKPD8N33xeAE
LKcJ7FAiOA2z28aabYRn/vSZFPTEqdY8VgLfv3KSZlP2cU45WKVl9fc49+HSMhoaWHoi18BElyzm
cQyK+eRW07nIZUjUdczkiMSiqC3D/u/mfhclKwb48PYXk/K5J0d5HG/f5L6pbMPdxDW4jslN44h4
gzhqkgEEN4BQ5MaAlGpkVHIwX5GLj1Ea8xHuG+Kn/70V/+8t3gxZVEsvv8j1GGlPjNH9FvG1///d
+x9MWBdV7sEzaz0Z3Td2mHFdaau3BKXZLhVhF903uKhgyzFj+3v3/lhQGHTW0wSWdktUY0yKGZNw
aKtp4DcrhoO3nphlWqCwz4LbSwuLoSS1cRG4VTth8fVxLGC89MnQOYkwKJEoVkm1oetGaTRgbLfM
kTI0LVBrt4zy3RkWCjWO+RRroiQrVF2nUZSkFcyMF8mtB2tojdyhuzVK2Vf3jcdsHVVYBl/rtkv6
qggp4mObmm5Hxf2bFB3nUMxy3TQOtR30uykrfswe/LqL06mdxXjob+PUfdjqb1pySc2QRkj8SHkN
w+Zil0izxylCKj1FCF1iugGoGOUSmlGeV8mxgOrAEolBu/I51azarP69H0InSuK+PFpjDkiZqtra
qWxAO2ET9V29LW0yvqgVcLD3KGtXROHV0A371xIFZoQaU0b34eB+6/88lngciCFWRm1xXPRahtsG
tcElX6p8S5hwui5kUZ/pFWJiFYEEmxUEq8VMpr1fmZruLosxiwjSoi7anTnlwXUijaNnmftDD6ba
VKEDYqcgX6SK4/E4tsa5pSd96acMEl6X8LidHBCOFmcbFQ+EbLXLprT9Dis8f7RYXyu3m07BYJeb
4iV1w+m5Vgt+RDQG0jaGKA9pCBI9sHA1Ck3UnQJ2cQanGXsI5Bpt1JuYPDUKhKHXbpU10qYph5Ra
rOWehSv3FZSPR3LAq4DZe6U3aZVQUob24k+++4DiZXyyqPBup6A1EYWO4xPJUSyjhBkfUpDl1mLU
j2QYUSX27Mc4aLG/hLRuwIeTPmo0nyJ0YDK0t9E6n6y1Wwxg69CJrcRsy51nlcXZb5KF7kxgbYYq
CV/LIf+DQ7u53O9Ri2cKKBlUIMAXoEdd52OqHSTcvvjuHcPb4l1DfWFV2cfktNv7434D4HqyMDR7
NkD6rur2UubuczjKr25OrE1Y2NSUWu0drBkBDGbd18Z0uw/ydMWxyeAb9UmtPqRY3M2UYMS9/zUg
gL91oTTaJBRj9kvAcJUixWosuTb7ZER/+F4cMZ0Pf7WO4Pewl21RyWJvmpogJJL8qnF61g+Fl6vr
fWOrJkM8MYXHvC1QSjRS/GijQzxQua9JH/csDJh4KKzSjyDmqf+G7602gnd7Vhlg6uJCI6XfGjIl
7PN2a87AAaYZTu3OqTl1XF1EqnDmp7TssE+6HgC/ZQZ8NQ+aXa3a9VTmuLtzHJ2iWeLIXxiBiDns
jmbqWgdVl/9UXQ8wuG6a93Ao6G1kimKbsxgby0Z0FgTOsGPeoKFKFtmvIXkJi+GQNLb5PgVZpHC5
rnMvaV99ayqP9TR0axRc1JPNB6UMlw+BwjgX3oRGTuE5DpGWpyURFV5RxqsyL7gUhpoQVEgvJwgC
8T92oUEeKmTsW6H6I2rj5r2jwdGTbXV1lhzR12Q/eGH9TGfKes1SW7/COS99oLLZrPNjN/XqWvMt
PH+uDtrW9fl+pmN2tU9ZvfNhuemZ1/Crcamrn8u67C+21V3u94SPaM8wWzo3PkRZbG1rO17S68FA
Q/7hTyWOeFn9GkPqbPGQJw9DOX21UzOfaYtS+3Zt/+gHrvXk3jag3s9uTh0dMnrBisVn/Gs5yMK8
1OT/YH5FWrESHSkzWUxatY1S/zikdNtiu9jEErFIPdPQBoDi8e9q+9OiWElGm7n2G5H+Cm4o9rhb
0dfuv9BdefhliEaLw0S+EgXx6Hpt8J3cSgmUKpszDaJ+7Veht2vgfND6mOffQeltgyVdvsJwQBFV
AhdMArvfNKaE7eTM+kVXLSNou2S/pyTbBFjw/jHyFn+RMYzJnulZEGEg3zKQpaQMxcmuIqQgGnsz
fOoJAVjc6UOEif3WumZGA5ELgZWa1g0c8u/d+1/pcNIkdZkqShW3L97E4DzNzqdjq2Xfxvj869vd
tps+h06guLPG/yjXXB4GApaTISyvM2KAU5DDSLUdKsCuVxVXqpbV2usSeqVEbuS38i4BpWFF+x6J
R/oK/cjf0yWZDwlGtedF4LTqctmuyAkYIR+6buL8x9TDL0kz+aOu8TUj3qmuJY6aVRbWxqpCAb2v
5iKn2dDt0Cbmb042fZmFJBWCqI8fSwVPbWC1/4weDtTiFhG8yAPFnxt0q8Dj1bgMy7KkRIpVfwVU
SJH/4XmvMYn/W/Kbk73hL/DjfAN4MS6ya1aKrzLDC+UsSl+cxd8IL2/eG0b2KnfeBs8bXyrO+dp2
9DUzknptzAG00Rhj8+JiEOvMAgq06nU0O557akjfkW35Klpbb3N7+S4tmdorUs8xJuvsWRlKbLp+
MA7J0gygk7zPonPAl7ScGB2t4nXrL/F61tS35rBhiQYf4mOR5HU64HmV7X3adPixu0ytKa52q/Zl
QlR368Q9BdP0YFNKOlBmghHqjc6hHmrzdn2VW0Nj7kot6jJ2XKorXWEWjIM1rZ0i1ltZW/5LNxM4
pWTtRWVBYqHjSj/SRZ8cqR4te7t0L3lhpl9pAtNtKY1fqTDo0eUTa9dkBoTGiPxbTX+cCSjVarSb
i204cl13g3hQef9OYmO8CmTlnvNefXed6DAcNU0U3+qbXtC5P8HXJBuQWNoVr6MA6RrqSjzXXDxX
jKYlM9/aflsW/ydvxMZI8aN5nmdtyVVPjsLyILvleb4HUTGsA9nq40Aw6SrvQlZnOij3tEW4iJkJ
zvxJ33z60t/T/ZIEOocLBh7jkiPSJsV8aJ6bzu52gZbW+t9fUFvlxk6sV69SOGND4l9Vlu9QIxt7
d0zLY4BfhkmP/YJzyj6aRdmcmpg+rhCEVQzu9Jwuk/GAG3x/v+d6ZFVwTVEXVRNW7i31jbhZblwA
JH8KSJSdK+C68etvE0XSWan8nxFJLDF0TMXWfp22D1rTyGjb5U1NCC9EkDlf4fBWp/l89sZgRlCp
jAv5LtUJv81NSmSeVLX8v00n977R/0Mn43HMY4SFhs3UIlumkyHnc4mJ4S0zcI1CIUlXaZ2H17no
wytn5Yz4W0i1QrP1z+SW5jrHpHOgTZW/lNWx61QQdbPnR4lpvCg74ShUigqpZy0Psi4utctSTE11
SiC+TncQsZadlZKqcF9ME6qjT3FpHcdRhS+lMBDAZNljXyF7mLxQPTBE+TJ4KEeWVc3tG6J/Aise
M8Fqx20+vlXm3F8oXgQPSmNeNtoBXG6a7quQrM4pFs2RpnGzWVoliVPjtdptw4i3eyvM8SNjUfVO
HKK9IsGb6Oy2+bp1Hn+ytK03Tj5621nNzNAqGgh8m/LiNOOw0tQXiOabQd429W8qvFdNbvPTWEBn
KyiPbRqVm/v+liTljlDUtacigvLVO3FaUZZUEJBup8mgarmyyJ4nkND9ZTaVd1vCj09I7KuTw9R+
HaciIzBOkZZAgbew47fEhrpWomP9Hd9mlMZ0IGrSIkQd5FrwhNEG5uEwDL8CLixeH6Zb6kUl8iCR
PZIpSP8+NjYQlvo3I863lZIZl7qYitIik7XN+Ie5tcjPrrJfHJ8ui5cZy9UysnIzIsI+JOEU70p6
H7Tw1U810gTqu+o/1GjoqgmfnP+A2ZLlES4RNMAwnVwe3GAArGczYC+eW56cCuADERb+0TBLeVCB
wJU29sjFFrhzq8yabAzVzqbxZfnh1iYlFur1tcahSDE3/GVysTDTpHpp/Pza+QqaCwGO18yy9b7x
0+E0ywzqnki8vZD0U62eXpY3fFWyTWjeVuVp8sVehZprWJZ8uok/8oFjVN8G9rZGXbLc3pY4AgMi
rYf60crdfs1HoP8kWArxtflQ9luioVoVdfLU5IXAuzSWWwpY4rlqc/OZE7ibcM/SGXUcFn5Od75L
xasarJ+RKVjtyyAYV9J4n2Ka23P9QBbVW93JbnV3ajKu8oTOHRME+HtmHPEKfxNmzrrEnsVfTl0w
dSfWyg+GhyYLu+Hb1JWXFofTkblJvakdizJfDruDaRZXN1jbus0fyVdsT2YBgTy1igcgI6DOZye9
UPmqyBQx03NRlnun0uoksvgozMp4JOgEx9vAqVxSDYM2TI+y7t91ssvKrHrQgV0+GO0ijtpNH+8P
VYVATltZa6sp5wecs6TSmf7rYGqBvDTEQ9d5T1n7QXj/ROnkOc+ILjG81toPJBJtG6fYBpI6iS8O
OpWcMM1CTgI+xsRgqlO5e4t2xbft0fElyPrb9fr2OW8Y7VVVeb9MYMm2TJKXYvatta2x0STZd94P
4a51yYnXiZ4+NLqkvCZfqaqc8mgYjnohe3FT0v44EHIESkO6CaW/inBcJ65f2BsUpfAfnVDCrJL5
l+5vy137e0pAl+dTHB/GJZyiLCvO88A8R3aBv2Yu0/1oZMWDWdRI7Hzr1KfTgvGDPZHP/fSB8QSm
MnoKGkz+9MGcBSFl3D33jr2xmqR4Yg0BPLTuwq0nve7gUsC41Q6Sy32TTTbvW4thEyZ63Tnaf71v
Ckq7GE1ha1bTx1ghhmrzJN9nNokeiRdiwTFMIOt9eVExl2OnRgEjJhKOS52aURGP1qaqYF9RqXrU
dvxpuMaBtfjA1IqhIO9ZvgZ9UD7U39bMcJf3hBeT6UHYC+0cBCmlgWxrgMJdhWCiafu86oVGTchK
YGgNrJOOeMAEjzvTcFirZ9UrPBJ5MqnW5gnSbc2CJiyMOcp6Na6DpmtOllGwUElMNOSjYx81or1a
C3GZFctMWfotcxMj3yOydTkmWbdNoNF6z9GXfAjPiTelLCklIrOKhrOBqMX30Wbrpq0i4i6GUHGi
FYMdOUXG7DqgR0URM3wOSLIIy+Rb2X743ku/iUqmI2hEZfy+TG69e2eRX+NuKesrApPt4FvjOd0L
UybXJG2LNzfNNoMwx0tr3bqBlRLXLnH8YxvUn6JLxRUdywnDXUssmFe/+bWI6qnNaci0yTabJwC7
QZ79msA/5PsxsGIi9+fx9QbJs7riD30sfTHcRD2xAobmEt+YwrFxQz5Kidknby/+SOPVVKONNqun
BWFqf10rPzsUkqBIBo/yoHXYMcFg46mC4pg9nXAGVWe36PIDcyBU0dNE+UzeAPWjCc1a62tSO9UP
nm4b8ReClC55aeCyroe+kF91k9DA8d1/bNrsXh0CGrZdZvFuuG/rII8qV4oLZSrzUtFquSDH09HY
GWddt9uastSXPyCsbXWanWQSf2hqwgc6eJT7WL5Tc37MOmxMrV29xtrqn2wjWJHIQ5eeeWhlAgDp
DWgupUHPuBcm4ja6pke8qZSMcPG/m4Gd7bLZoPxfuNY7IT8McQDKXsZKUKoP1J9sKd/8BpnO0GcL
y1fV7GhqOzvqep2w4rMSQ/BCUNMlLaotRStou5Ii2dzNJEwy0pEsFjN7MxN7R76nfZ0GM2FNoD48
JZ3r/aE0VcEtWK45uI2kZshVs8zMeMtltVjrZqSqiczyPFvub4eS1lr2xkfVLlOEGXV8zJxkehQu
IKsQCyCdmx4REd3k3A3Q/U9m+c6K7wGrEkz2rC8O9GOIQkJ4eaD7blP5SLxzbrVXHwmEDqzkMmLX
etbUM3A0Gnig9W5RrrPDmpbvbMP2L14Pp7ezmmfP5WSqScS1DMeltFXSFJkpTtYUVQ+BSMM93kZr
Y5TyzVpKTr6lemxxpmwJhWCMDcSbl2UkbSQFEwYh0TLMzYGuGGLELiPiN16SS+mE/24y8h6jol4q
ovXr5qeqDO9035DvhhgCXyAll7DcIMemjCDbF8T+4snvZXEws7JcNUlJCEfHOhQBRMasfQqcpxuJ
2uv0U37btLegDgcFkg8tR9NV3QhxwtpdfIkaaeM8i2HrzYuINLMVSt12jorTyNHc9MnKJmXmQC9a
bMugddfd1FjXrLPJI/BCfRgMyoakm497NU/+tqOSioGnDqJ6TIMd1MqX3iPLkJJ2cAqTNN+ofGm3
hier1VIoec6MenlR+atzG3cTkQX7oRr/h7vzWI/b6rLoq/QLwN9FBqaVM4tVJEVpgk8iLeSc8fS9
AMoqivZvdQ+7JzBi0aoA3HvO3msXD0hDmMiXlTKXqvI1NpCZkMgzLDKs/Ds9QqxhWGUMQxN3fzaq
YJKvICPcY99MYtC+vmt9fpiOeFShQRydEOlVmCvSVpLdSz8Q00P0sfHQV/zefYxib/PqxiNhjY40
NWo0cFXxxc6b4XNnMAfVHTVYTZsIRA4GKekSHMtoJtLE25HQqt1lap8jLx20MZTyWcWRfm7b17aV
6/NQulgZUtRANSXYI3PJVSibKXaqPmJ2aucLC3UJGUXOp0DrmlXYCrFV/PrMD41OviKahVOjFzUK
x1zL41fVA8xPT2fYtU1eLp1mbGD7jrbvpkV3ouqT7ypaq5CmkPNs0NvujFARp7j1q0XRJk+x0uZz
hMbqZyMfNvGgGve5gXEgJVQrVY1XzXXRFddBd2nN/MDowN60vkBum4bBI+1A++SPcnJLLXZ6wdja
0mztkjg2Sm1qeqHq7WLKUUXgQCgM0EKqWb1O+o4ev5K8+rnLlMcvT1HQajO+F81WpqCyM+tmpmqK
fUE3Hczl0NM20yZir2ZhYs09D5Z86OA5HtKmUOchcQR7VRJH1MzpkkqpMScZUBxT0Yhj1Crc0QMe
ibLqlteu/hxLin9RzLK8pgyRJVf5nBhCPPoGbwXYmh9r0z6psaBVxbDXKgn5JKarqxrZR8oozeeh
p8RFrivCJrmYJ11hk96acsuQ0SBhRq1pIbr9FwqjV7Utuqufly1l9BADgIFguW7j4k4vFQhD0aDO
h7LRHzULsSbwu+qZfxKNMT9Iv9aV9Vi47r3PT33t6QP1RVGd6wH7CW0Wpu2VYwxz3eusb6NLVglM
FNqeG20jgeZJJIh3qMY5D+RYIGb2jJ3pRd1JFZjNPL8cnQNptMVkW+wUAZ43XEWq1h6CqEkWVlU7
XyudTPM6M56bQDdXaWW8tnA2lnIdoXxREGDlkZAulJCzuRiS8DPCxU8uzcl9MvASLbPxrVEhT0ht
yb3n/oncPsTGFyE3okZJqyDKO+86LaSejB93sM2d0sb5YjDtYdFmpn+YFn5NgyP31K9TBddDZylL
rkuQWv2nwi1ym7tnYsTlTSh1NdmsXU8/nUh1GC9YjSVpmdJpQ14t44L08wA1uxyvUWIR9OQQYFQ2
Y8Q7wh0meBqF7cqs1oJwrqWnSYCJ6H1tdMq+gL5p4+WezRSIzuTG+oYHzb6vKHDNy8iK17QDyiW3
NHWeko64l9U9QTreXa61yv9vUAIOSR3X738mJWy+tl99/z0l4cclf2ESdO0PS0zMPk0d0z7/YiQY
4g9FGwkwRBHqplDxD/5gJCjKHwqATazoGH01AxvPT0aCbP0BilmHlKEKGKP/S0aCrP7KEtDIObF0
zIkjRYemh2Z9gCQAuYqGQHeVq8iwVkd9RIoSpqlZkMjH0A+lTxGq3VnWJnu5qrVHawD4rtiknYUx
yjGG8080ROQF1gIEQD4KBTHQL8V6tUDGJe2FYChPi69YM4R35nxv42VWVYQKwsNLch0BsSUlBzUs
H/zMWgGV3ZhaJe36kKa5cKJ2IRnyvLIlmFh045e17Eobp0He7bblhsRb4wvTdH6M+LTnkZ3hsLJa
dcOPOZv1SWuCKMMVbjflcB46+hjCSCnwedwBQ6u+z8FhEkOOBq1uoxAkUGAdq9pdDqXxmCfeQrHL
a552G81wMooIlY7uQ192tbsZKCdvbNcsZ4lJgJOa7mUNoCbfJRQYIx/QQUJGngCGJU9rtbuyaV/K
IgMEnGnrIuBpAqy0XkMt/Vbp/Scr0YpT65r3NFuyO2Q+Fmng6bKlv3bf6xUFTQbrQIBsDSiNr1/a
LCA0xqxw4znf84znjhHa8apj0o3lO8qWfk3xGsNu2IblRrHrfinkEnpjgJ2saWvc1u4x7pwGqWC+
kCND26ER/56mbXjX1tKz5ItzmSrDJdbpB9Vh6V4TCjuVScfLyzX6nAW4KuoH2jZIxPeWf+Pe98QL
LSHjhFXaWzhdkC1cUVWbfBge8s6k/195yTpLzfxMw/Z3wABjpAje3LbTF9mAqMSPQ4wB1x+N5PGg
IctzSgPefjAPoWVvdLWmyN5F/dLRMbjpMjU3/q6HOeWLINtXz2KsjxTBdrqn4Nm202whpbK5MNp0
3YYNo9Sk0xfl0KjnfJaCIn6Q04w6WY9ri3Yt2WLUhgYqvMuoq5lHAGVua/kUySFVTYbetlTFu67v
5m6bm2uLBttMzk1/oRLGfmjsFsUV5hWpLE/MO9ceDZglLByfHnj0YmbhV7MZyk80Ktb2YD41Ua1f
oD4sm6H9osQJMq+Sr6pNGaQu1RQLbH8piSmYq8QoL0z0eg8QIpmFq5iNeZLZ13c3ufPbO/ueQqKI
X9kHvOMaqRTchCC3CQ1g5gcyWAYa0HVEllxNClsLr69oUHj9sm089ai6MZku+qfE9dy7CDQ8eBDs
4ecua75UQpIWoU9bJ+9h5WZ18aLXCQBpnt0b1JnFoafWhrDwiNorwP6IADQaF26OQB1WHPDcrJV3
QdcyoCczU6oD9SwH6bZmyrbzu29MffEcZs2nMpSsDRmY59wLxUwA+UCkGeNZdiDYdv6jQu96z7uU
HCRFXVu1a+6wBsxVN+/OuuU80ZRV1kWe+Dsjk9t5mMBtM1Fz4nXJPreCgSFZcOu4HqQ10e4lTjMU
WkW1zG3oco2VfWbMaZ3p/ezIwIk3YlBfE6M+tIUib0xubr1a+mtULkQ8JUEKlqM9aI660GOI35U2
OvpIHK6tLlt5ASpTleHKXHNTmx5CPK+ZAi18L1UJmoKhHSjylufQKRLDqFTQ7YUKmtBT2m3sgxpu
UmNVZPQ5ysB+NvX6JR38AzBn55Bpj2Ol+aprzRY4i0B4B6fRVcO1l3qXClrXfMDYO5fagNJU7YpN
bNfrAFcLgLfikIiScO5IomFJHHoYDDTeDOaQyXBXa8CBBbqzRd/RUohKv13ZHgltvl/iV/fMmG9z
vxdIx+ZMGKxFlhF3HIXaqXYXZtG3e9QrPEkaftJDk/X7HDkXNs50ZxrZwmrdeqshtXDs0dQXYQDI
TYm5mxrCccSNQVNQ069oNfFF1T2YEirMDbhqfuivFfOJWaE0jJsUqO2OFb4kXllu4qhAai4WUVWJ
I9+ruaWDT6Wcg1O2WHiByIgzc7bAJpMjNMFk1cuUJHLXXeXlEN519Lq9WDs7NXa4xNHXna8PsN30
bG3guDhOCzOBKpczxen5l0GXD7NNEpMuZet0PSOnXwyt9UVVfHclEFyu5MzY8CMIN1jAF3avl2vJ
SbRZ0irdJoBKMqddH+7UEgi24uIRHGB+9IPJ4yl0D17L01GxsjNNjpe68H6bPar+euMl+A6ujCET
NDLm1CjwXX/FHChu4zhuYzKWjgodnaBMOGtCNrZtorHFI78dbK24D3Nr13dg1AqztvGdoYc2/S0/
FjTood0z9UPcjD+INn7SPKEgzuYyj/dt43avgyuwOMZURLlZ1N2h1NFY6PnOgh22lopMX8YZMkGp
Ij7XU4HVWNkzJCYq4UOH1ELnmyy5vT9vUS0ebDfyl4a59u4otJlLxS3mfOQyqb2otlLExstYkaWl
piZ/GkRJ7T23tpiFYmJIgQ0iVEVyWihJD3v5kHtdvkJ/3c2Y/PL6MCmRfyoL/LW24nzrRqUUCol4
X5SYE9Mu2hDxtBORqRxzTMZLzDW0hlW9P5CwDUq9kvDT8MM6qBk64UrQSQ/qitgzI9LWlWTS3O6q
eFWpYYDLVtL3eS+emtj70mT+N0Ny7bXSuHMy8sYOC7q6xpWXtd7r+9Js515lDKvEJoXO1PRRmp+0
O5K05kEWZAigcTIYtqIgOVCblT8SEn250o5tomYzq4/Fko4d4zI9dPcQ9e1Z1QXtwqBpyg1gxMTx
iSp+u4F+FR4rJGULFHgJwbgt5l43fGXKaqzz/uJLkLQ0ZFZzoUrlRQlEfYhysOl007Q0PsiJtU7z
LD7Ug+kyXWSxIVrv+78/vIzxS3kbLYxfWpXBsyksWtI6hcUP3J42l0vJHQrnUjqdvbAxX+4dI7P3
Q6WUG6EpT1kBS1caukujvwSD3R8B0coI5+aqP+RfhaPiHo3CJU0yRsFKhyVdSbEyIPw5IE2raAJc
pL4Mdh22PuhE1j129v6zlVCvtmzhXTIM/HPfFv5ag0nOHDteEq3YzDMdm4FtFc1CS+LumOMimalm
MawGv4sOigsQFpW2s+Z/45vhtzjf9XBYduWwBHd5bLr7hPCNQ+cY5dxIapPEaE1cdIfGFHZlOp2F
eKKtxRyVGWerDtWckaBx0NtlxS/nHMRdvCBGyVybegkVrZZW//7GT9C1D2+8Ns5tZEMR5NbqH+4W
CWWzQvZc8xIZA6CEQO5Oecbd81mrB+dMywd3kQZ1ILX0VVshxQZGk5Z+fchowc97TQouQK8ST8eM
WEX9qifgdVGH2ZNwhL5vSAKjz9LYJ6nKZjxXoClasn5KCiGNHuI9FcNw66Qu9T9uGRibS3NDNYA5
ATqDfdSr4YMs9LsotD4XCc2toQGhnZDWdMAfNcOyUF4r1ykXg4jcFaPkLa2p3+XHU9r9+7dTMzVT
JmEGApb28U2iwuIXAIZH8Z/MExM52Z0v35cDiXOgf8Wav/lsKAFp001X70Q9dExXgmaeN7K2JcLE
n0u2nqxDlDCMfbsWT3fMsFZDq5+ZGSX80JYX8L/3JAYNR0HOOTqUGDJZkhhbOsNjOitdljzAbie0
TVoevLg5CDOjg5ShUGwVKyHrvV5VRmyv7dL81nuxvuGuODyY6E6LTrW3iOn2OGL8Q9PEyPRg/xSC
nJOMEeNCseJuASioP0UaN7nQb8SexutKEj0zHDvVdnmVWIdYYBEvaT8TUQV22ApPgYt9RqLatkl8
2MR1cfBrQEB1SJPUUF2YW572ILCNztVwoBBdggFmIMGNZOe6fjMP/Jj5lRISyNC07RqArSbBX8pL
GSpOFlizKtefjZafZctcZ9m10B4KAv8wzZbuhtx6eREkI7ljq8hjp9E2pI3EoOmM69ZfSvhHKHRH
8bElFFzx6C2VqXFI8eVc/EGsJGJiZ3mVG6chdUzcHXR0bd1/rtWS20bZ0RgNvyldV3210Cz6Fc1H
yG7WJmZM2DIUP0PHe4Wt1HewqKsehUoSo9Yl/k1bT08gzUvOFjeoQyryk59JxELI1h0eCuQz6JAI
v10MCVA1TW+3uZCMXUpYTWqOmQ8uhR/JH+tw0i7zjK1ICvcJioNOvpvf0w/2doWBKdnvBTmLNAla
BKAhoCZsNlLPrBOjG0q1ctk0SblC7pnsA8s8V9ljrMTBXZ4zy1FQmCgogulvcedx47WvNCqofBRF
eVPvWw3HMXakP025NhcCV8Eqo5EEvy4OH1SMK6CwESO7pJ2WEZk146YFfo+y5ouaxumWyuYL2imb
aa9C09DCvYT+FbVfpBBGTXJm11ZXFT/lyutBCZgVuoi+cwU1bWG9lbl+wYG+nx9xM/v4KyaTiumo
bOn6VLD5gDazEhCMZdjkFyQcpCfRa11kem3uCKxKTjyULoPBrV8vEu0O3vdV8Ryss3mZLaO2y9e9
k3tzOTAYUTC761Qd8UEAkNB3zlKc3CPmTx50eKdKNdwLJfA2Plw3ig0ebEGr1Ob0BZC6NSJZg+99
qPDdrUXJc3u6z2J9QOZHTNYW3wGfhFu3dxZ5n43VXESk2g8uinS4GhaMH4e8IzkoVg4FlDnPTFJs
szTDdmN1a0a4YkF1BsE81KVV2aKdMCXD2SDs8eadh1nAljBRRKTNFYj19tJgWScnT91NjQFhlhGU
wx92kzu9VvdST3spt0f5V+LWn00Q5AHO2QdDzptl5MInIi5JnycZpOBKpyCTeo/qkOebcNRsRFIX
PMTO1aDPgUJkkI4YeKItAt1oW/s2IEaHuxu17XuYb+Lo2GJYIBE4BA46W8C6VD50gMKGTGZKr4QH
ErsdNKsautGeoEG7Nl/i1E0uLmR4+HGoWEw8RLMsJSlLbamYMpxxA62ncmObi6xBCKQzZLpAS5lX
1BAQtWAtgpQvIXSqt2rIhK6TB0bzvpSvoqhZJwz2MBMAN1dy7CcoOnUs7UG1tjz8XRXK+BPKS+oa
rfTkN2mzhHQu1kUvc48zaqYZDDrSFPt3ojwQzJjv9bTBJOuApnCQki9r4KVoDLD0xa1B59R2Vw7o
r3jWGgVfnTyvlhaeuE1kw/dBWPiJ2Bh6b51Qsc+UeHpcGcl9ZDOHLXHVBwh7eR8Wehm+tHokX2kA
hETmqSPkIinvDLp7JjET86rN45exx5RVYAXSsl/Q1FYOLlbaLRAQsI62s3e0ODz5iK/TqI4eI1n/
RsFGPubjVpXbtN+GS55H6i6imPkQoThaurKmrQz/KS4l5a4UJWJ+TzXnWYHn1yppNzoitvgI7fBi
KSaKn5TptxZ+d4r2m5Fbxn3wpKi4y72yHVbdBq9Yeu9LryioYeIVhbX3IiRieInVdd8AiEU1YD1q
A9ALqoi0AYMIUULLvIvHwJM0Agu8EZyBN97A/yMwOfD87RDhItaP/YeoV7J5RU721tWTx8xN63Ut
ErHLxAPyGYY8qep/tpp4kxfHanDTw+Dq1gqQ6KusBta+jxVIhRWadVgrK1f2/BPJf/5961ZbfCjG
ytWkhNtr1j+FDl87BkeeVw3Pedfz5SENZxHrmMR67uKHGFTVRks+Zx1cJ80wzQ06qkOjZenZ7AhA
kpouOmdacaWL465o8UnAyOzoONRkGtkO5cnG7xiTSWW/c+uAwFT4k7AhmjkAh3gdJ5g2ErfxZroi
Y3eVzXwOhxv1iJ5RcwCAIQzl5LmZvSDSHPlY6KG6MSNjrTUoaytfXvluZT1sEsZG5JbbW/qssBE1
7zFwKmmZuZsoqIpN3kO4aEpgBUbWMwxk/jSr0ZVuYqzn9LOAs6iBDHMiWwFeS5eiKr1FlJAJhbzZ
OePDbGZYGSMAZk21QNTjoC+JC94on/giuYVPU/oKd522WVR5e0WrHwHd6ru12hCDHcMzmobNvQ7p
Iiu2TN6vg9OH9KRt4LtSr5x8Oup2v87q4IVuYbQSkSUOSg4thR4dbSbHo2dZQrnsnQN5dMOpbUIX
DiLS9EbTGMwK2cIfqn42E3NDIvRnEz/1RsR9t7VlBgkhfKx56JstGMr8y0CxeCnUGLaB1V7oIdi8
afaZH0uxC0TdnqIMHkSeqN+j3MXn0cn9J61P7twCGpWW5dzTtLC4hIWBbOFJJkvv2aJ2vgCvRTvV
q8uNwdj97Un5f5yc/ZLW5GbC4Xb9NHnf3VFGPvp/bgc9Jn715+t/Xauv1Z/l36770RMyjD8I11DB
Y48h0tatK0TT5w9azWCzTcJmKazQ+fnRFDLlP1RdI3WNLGh5DKkt36jZY0dIVXQZyqRiwoRVzP8N
NRsczC/DFmRgvDoAB5LrTIiP1oSgfUcGjXjWJ3Ib6n/manqcxJRdHimLzBtsIImgi1soNYt4KOz1
dFRY9H+mo2QZqG9HIwIE3o7+07W3k//pWtn+6rupt3BB2uynhRVFeUZh4q9teqT53hwXH/YF6Pj/
OlEqD0ZSdWg/huJwW0SZ/X7T12JpjxSFOHuV9m8UH9QxclAaN/M+EQRqe+ZaMXLtk2JWr2FStXcu
cY+y5y1TswhW4dD2X/QsR10zSifdbqXbQUWPW5iDRltscKjV5s5+WqPC4OwTsh+K2W07dHAdN02A
Q0K4S810emwvKoFtFuA0IGfcPFekSMj7adsz6jvEbeJbFvrBZioWBYOXHqJx4TkdXTABAu/DgWlz
Whg+0NswC6WShHVWM8qElGimY/hppTGPBjOS2zd0kwYLLGXRQLJ1rJM3rg0IzfBzkYubyeu0VMsn
W+TSuQKoiKIfvQYF/vSEWyQ9OVLIwsx7nCBAbKuKci0AwhiKDjcaez3Gh8nodE9uJmlXsndABTS4
bCZYNs+G9giH4zGPoUYKT+jNJQyDcoel3zT08lKLqLrw74Bf5AO1nPZNi/G3MioQ3O20aQArvPzb
RdMLRXqzUckK2ba08hi3+XW/n7zAt8W0L2MY8e7AtI+n5uOPz9xST33QbDQGNncFYOMrPFcdFAIt
zEIjHbYre9JHWsQPuHyqdR5WdNplBS+02TZIs3IwyF1gLBNrSC9Kh3RPJznrUxiZ4MA7u9lnCZbG
lJnMPGjL4Glai36ulRA/3/bd1kxKtnRAyEqTSYWay2aiE6Dp1Mwtxu0WMuTajW1308g9QtiB0aFU
tt7V7EJCgIoGHVgnrAs0xWLWSHHw6nXUinIv/lI5PdA6DcyPXqG4o1+gMa4j1xREjz6LM4cOoSow
tvClZ8aGc+Pk9YBthFmkp35c5CYhZ51d0N0YDxR4G2R+NxyRvArURZ69mDU1MCcClxK33jxjILIb
N5OkwVSbmoO0o931hZ8n/6Cfm8yoCqolW1kd4v2gVyq2p1CT9wEVO5e+dFot1Rbf8bTz7XhQyt+M
LPY2Js/+ZepJdNUQh1lrXXqhi9cdgSuopxhFshWY0UA3rkU9lfvuVAihRIvUr8e5GPZnG2PY2yLR
Flzhv98DnHGW5iB0HI1TO2ICO03p1ziA/fsUVR5ZQEX84rcurVr0x3pZnMwkXxOX5uynBXc9Z6+P
95FpM55uJrdtPsA7ZwDAYxaAoipmOkev0Kj9mPrwTLfuYJSK8coA6KoNuv8ptux2KXQnOKRDER99
aINvpzbJAMY2Tj+9exT+Q9NQln8tvGoGE2Jl1BuQL2XwwBIfue5y7Nee4Vl/hoYfbX07DLDNjRZ1
QvNSDE4K29Pqx+2Pp77b/tvqx2vLfgiR4nUaZf1BPNa5e4F72t3Fvh88pmBS4zJmitQ7y2j8mKeF
bEB0c6Q4PCRgCadd8WQfm1at8YoOuNhyOu922c8rbvt1ZcDAMl3x+7+RJ8UxJ/Hq2jMjxROWtve+
UhQHh9rLQjeq7KsbNju3U92n2Jb8rWaRNeUWVva12Ve+G34tY/yN5CNapGmF5ZNEvnuMGaodqmvn
DslZMir9Env10e3N+rnXdW8zkJ+3lM2qfibhFyBLUXp3sU69q3DBYoGVj1F+9nQZnLKfx0J0hyZB
URaH4BPH/aXVgRaNB2eb+yAQhxoX57i/tgMTOHKgkDwfel/k6q5FZfkMzFTaNNSsltNut9G2VZD5
jy7Ein2lwWl3WiwBqhIsfvPts34tyfDtgyfPHU9TLXXsWX1Mr0W1YZWGAF8cyCFdQujG50CEwxdN
DMYcnCxjhsxRL/Vg8ShPEcFFtjGX3Ko8DGWvXjxX+tTzg0VmnAaLHnTLoVBFSPBs8WNt2idZ8RlF
LL2fX/dP53a1QRTqdN7tcGDkZzxuvOP/8HLTPlEGa7i2WNmxD3Z13R5EFesHOgv4hNLBfa6M4M4c
f9y6o59zQxOfplMVpBlvpzYDdqCfp6ZmZL5iUR/h6vInw0FtwnTbWwAsd7ElSpo0ZNQS63bLT3LV
QmgDLs2aIHGKOXHt/Vj79ejH86TOX3XYlN+uvR1Fwi3vlKLW5lZii4PUD+8XdiZvA9Uoth/2384N
KXwcpk1DTw8VwYEbP+x7Qpb/4eWmfTr0FqWNus106fTC0/6Pl8W2uEih0i66NKTkFfUPPDwRc5JH
8Gz0Y5x0ZbXfoJIchxBtA+YQajq+RKpV7GezSreLi+zHo+M3eZSDLribPME/t4bRMIy6+lFpKIpO
BuHx2LSl8KR6/Hnm/+g6aNDvXuX291z+wrT161+YtsZjv/716Uw9icxtmNGGDGTfO1oZFJBOV9JF
bKIVmvZNa7cFDHEOuJE2N+Tux3n/dLI32m/+/Zc89edubSSNudMYF8X8xJDJU2fSwyTm3SSlo/ar
EEhGsSYQ14qi5L1lBsGxDB1q/OMvmiHBS4368Z6hj4/z6q/9FvvLn/ubwW/naa700/mdSdbW7fxp
P064l8j56hf2xa6igUKnFcsH5+fX7G1t3CeGMl8GvoEi2CvFmPnOl3o6PC2mb9u0Np3I0xGYMlbe
ejbtfHtxS3aSOe5jgRCJQTFSiAx2t53s8w7+QJyqAoCi6i+mTTCo0X0Fo3LagqutX1XHBaDexene
178MFV0uh+5vlFflXau0VJ/8MH7JdWwIjtF9iRkmL29nGPqro+/KxjK2pqoih5MNBlm37Uz9zWhg
1FG+68JOn+I42VUUmuIoET9+ilnd03uQVOsV6pisQ7qSsapMs8gUk0StSA/TRhhuWj2THjLfSK9A
9ZqY/Hk0KkfDKBgV/tzMHMH/cNBSTByP2phe7m23XwieN/qQKwewoO6mzAQU+HGN2vGPtWnf7Sid
fml9O29aa/32IidoZlqT1E1To3WEewMkxuD+WEwH0trumBT+tW86ZeAhiz2EAxkkDhpK43X0sH68
zHT2dKIdUsL/91+KMXay06h302QM7BrfY5PJoYZIQ6OBzJz+11+KC7xJEp2nvuoJAd3lmDEyBY1M
C6P0+aZOqxWNYp5+7lKt/HJ325UnfDAES6rLwdc18Fqoc8IymgWqVx61vtZO4Eh+7PcDLVraPY3a
Dwemqzo7Ymar+MuqRhm3RX80ZqqkDVQvJaZM6ctbPdXLu3IkXajj2rg/1Yx+83ZuGGiQD+qQ3J9G
eRyU1D6bpr8v2kx9VMPeOo/HwLy+O1aOW5rWPqS8Z8DcpHxbIp7cT2tB2/9Yi36u3Y7e1tzWJLZK
KYv1v3826IL/9uGMCbqwCCxki6qtfUgM9UwPWkMvitewSoZSW5qZvSoQAh4xq5wzOP7baettlwk6
d4Y1oicM0bLn0dv2ePZ0HHpzv2vNgl6phdM89vRm3dvpu5eZDkzn+gZ5M8RXVTMnIx0ySAfpM5Fm
lzQjamJGgQQxH/911XOHludL62SEi1aJuAqM85iiJOeYZyLA5ZHkW8tA8Bfy0FzKbVBc1TgJ5j3J
AV/GV/RCEyRfgazNpQpPiORak+jJTi0BTYg1tdX+2W9ih3YOVl+kqM55OiMqDMqVIARIGhi/s+PX
s9NqcTCn72yb99lMV91odTtyOzFV6hEQ0KDBatXy3iayfFLqa7ntXZW2VhY+TbLVtO/nGZDOQ3yJ
ziUf54/64FFNdxxauOPmtM+PzHiV24z9zGnG6f7cTpip3U8nTvskO8CEJAfl/XTg9lqIm7hFJYo2
Q4BCnG9OT6uyEvRuHfPhcc3EU3zKCOfZyzgMP+yfzpgOjldOp94u0scri/HKny87nTHtn05T/O7t
ZaddHy7/9WVLO/3NM9v625ddVwwE5rqFoJ5b/iQke/fMrgxfBH2YOC+jZ1aWTQNp45AzQxdM07HJ
x/tpk443DOwiGBbpwJxwNh3+cGJgeei9306fTurG15jOvJ0+veS0Ob2klaHrUNR45QdVf/I1dISz
ysEcl+2nPUOr9qdw2m1mgbNyW4FRnIe6Mrsdp2oLgd+MwvUg+6gXpsM/XkWmijQrCJ9cpu4yKyya
eZNCAWVqjllwFCtMi1KKnH3sLqcNATLu8O7k22n9eMQTlr2HJepnGS837XpbRWDIA8hUnZVTRinc
iqRfZYzZZwiT0+O0b1roVBZwko3nWK15yASQJINg+B/7bid6dvXjFaZ9dqbbvwuC1z5M/k1S9oTG
9Iv5P3coEMsfnkU2VgOyWKVvYRkuiYNhWiwVFgL0tO6IdODJcnuWWETunCwMzDxcfPyq6mx6psBC
zhfhMPw4f9o3XTkAyzg1L9xJxle9vdavr//2R/3A/E4n7RR2cXmP5Km8b8yLJ7T8/DZmGAcOTMFv
e1wrDs9ZcBiZth2fy31IR+RqS7DkSi3V1q5j69dkMII9NvkctABHO7nTr+MFGg6ytwuouHIBGIWI
lO31NLbBWE2slW6lm2nTjfMa2rKcbia8iuf8dXSqvN+OTpX36agYT/5wrRyK5DGN23g7ZN13B/3E
GRxN8raQ3OZ1yEJ5O+2aDuIVxwmgFN9jTAJnqN7DorMVlX9JnCY1rEzE5uPIMWhKeltKr98hPKz3
wCKzpV467pcSQmlB8/V5GMjFcfN07XQ1JoCs8K5NrnpXCMdI1SvpbtrVwfpiIJsRNqsHPOPqVlna
VQ0ET0Kjo8upjfHItu7McS3TXXdGNSVCwf/XgY584iPRRPPptNv+6UXqChnp7QC1wmGGb4zBBvbC
Yd8UYGr1kNFcQLsTEcxL1Zvdc9+kQLTkMQ4ny/pnp07vjJomWuj9LlLbHLPV3g/JqIohmBeaLpu0
bVTjQw2sbh2rgMTVfesKKv10SjuYOobW6UfGafepDgZxblbad5XW9X4IRHOlbFtuQhzAQCPYnBZN
9oDGOr9MG4rP94acN2c1bXpyQuxBoN9PW7WTNNfGd76H0NbgVUvZidqq9lbn6nssZm0r7aca1lut
KsJTs/Lw/M1v56lTFcuuR4WGjnl4Nw3CYpuRcphFoPjHkRaI+vebdm+j3ibIg7aXflSj9DoV96dF
FsZntyGJZ9py+AjgIpqE80zdgKAwbucTa63ioK60nRZ06mJai43Oesj74tCOdZppv9aH6OzBZz9U
VvZxv9ri1SCnspi3snCd343kPuTpjVo9w9QMFb+URZQh9c1fb21WjpevL430W9kjck4cp9hWcX0K
uj7E3p543ZG4o+44rQFoLLdGgSBKFVDNppPHzbgl3H5mq5cIifDRTskHz2zb21VSGx/NYDCWJprQ
K08W6NG+H381446cKPIn/5uy81puHGm67RMhAt7c0ltRokS5G0SrDbz3ePp/odjT1GjmzBfnBoEy
YKslAqjKzL32rJzcMtpI/WHBgZmlsnGnEhM8EsRPiXDZA3klViTFiAhsZsZDep+CZcDqYd0krkot
nBoFP1Uym4uUSr75OL16bgcTweXBng63PgDAMxlv2BkqNmXpsLyrz1lrblO33CRAYl600AdygQxm
a8SS9lKb9sFV8fdr4qE7h7W75xEYPefWCQ+D6MCPAlTxz8EeywGxbltT+xkjlZgGSlRcSxWb8fV1
20zi6SnOK3d922iLvfmtKTbWYt/9Z67oEjNMJGXoguptlXvD/nYQOoMkTjYJtvcbTfPyYnYbvbYt
n4QVAIGtEaLtGs1uQWl+cdSmluhCwAXIpe6PosUz5nd/C7V0NYQyAtc/fWIKOZx3oPfVuiPGW36E
Gu6bHWXUWy1F0hXng/eWaKk2J3Y57LMhSV+UElXM1J+5LpVvfhguicz5bxrVsjPqFJ2TnqTmg6LX
F3PqpwiabCWAIOoSrJQkEoL0buYWlADs275DN6VlwaXOoD8BsdMhvU8NETHSfdv/04inaV77aZoX
gC8BZfTfmyNNnqSHf39M8my0VAT2KisHxF1/v6V6rUthVo7aR+Jzv1i6DI55Okj2GK6KAdH4rU9H
V9vOKOb/PSeNY/nAnWf8uUrM/dIU83GHSFHQ8F+yivrRl7D5BUlCYHQ6DIY8B4vQ3926cLahJLFQ
0w3IEP06zYeTvDLR+sxFn9ZFysIoHMQvjo0BFTVAW6UvnKfClOSlqeVkdKdmPurlJrriUGiGQ0o+
EOYgsBeaAKqUUyvrR9GiRCZ78ihCn4bEITHbjRuG1r3nBN9DOUn3iUnQuQEMPBMpsGHagHzpk6c+
ONyf5936JIPM9TXX9uW6RrMhI4O+oHDFe2uiJHqu2lZaKqrPK2Xw3KM5IvSPjUh+w2V1KyuN+ePv
UyOLt48+TTWKtl0Efd8hivMtMi+tf2dPh4IqnQOla3MfYOOdaRRUsohR0e5siBm8V7dSqWIbJvqc
1oBSSgnuXPMxSft0HRZb1jq2qQMofB/7s7F+R5ktP4cmyzQYSgCYpmaZd/raivx0KZqVijxEs6mw
v06OKdBR47bci6YnFWin/OZkeqXy7EfV3NaMnyBPSSai43gc4DweUT+9ireY6CI3t2d/G5ywKrEO
XqSf9SEjzyk2ZAoEuFmuEEu67dRu2zIxqqIlW33Zr0munG17cBM7Z3R5+tTwKHdFoG8BaMIlVaGt
5EO116aDl+QVCUPOxizKeNo5i1uXOBPTxAzRFAe0MZjPuijXybqjQvEae626wEuzLAhezQyFcDAO
4zHqPPfZGU6+1Qavsmu4+xHyNdR9mqqT6AvLxGdYNLM63bepgk1sGb4h1PwWKYO18EwX7ws/Sy41
5fl4qA/voj+Y+lVd/td+i0fULpAw1hPp0N7EHUI0RU5UZEPFwC1teutrxnqTjxTuV7J2dLFcWfHy
k0l607wdgK3/biIrAEVc4DEtRj1iH/gtT8NloYbHMdi6FGsdQycsll6vYzY9avYR9JAx87oOS7x0
8lz0TXffEpm85I1LjCEo3nQAiOtQjesVdf35W6Hqx4A3+yNFbs718nGa9uXypJEWop+lkr7E0e4Q
FFic3softCwPAZxbGhI5yiRYCSinalT4O9AaUkCtxsgqEaljdLKaC5B7SGrsytkckGykHE8q8T8k
gSX6DFMhg2FdcJD+27TUeKXwUQfPkUvOgz6cR4J72VxxUpSdKvAetLf+o+wU7jRYTLUPbmue/vsN
oRhf0nm8GxSbEilTVjTDpMj6S2zTSnBwa9M2f4cE1M4T1l/YWuDSNdMCheP13HQNhCFWLlOQb+pz
QwxdJ4ih66FEoRd2QTwj+VlAcUnjayA6n5o2382l2HLhtoo3tlTFS7EhM9vs92jYJtmDw60q6hdE
PYM4g0Z6QfIWbG/9t1KI7q9BMV/URNymOXJ3CcfqnKkpwjiI/hEoMKtNxldVgezoB4lEiKscXh3s
A2cOMd67yOmu06TRatF3S+pcLHhYXcgr11CCa35M9N1WQl8yGrfJX5ZTX5q3T+Y9FVyzGLcPhWFx
qClbPVH0fCfykknQPShS1L3opYEpM6TggyNFzgFpno9bc5i8Vlp5F1QE+BsRIE692ju7vEtnKLeL
kw7t7LFT5R1v7QFCjZFsqqEkXzA1xTSVUqZDrrRQ2t2hIKzdJ/e377I3JJc27+Xd9cusmXm/0RL2
uGKKOFAlz07ZzC5Nl8m7W/9trvjM600jGdn188IMwU014gPCJjU6E4nGBLEyoBE6RngWB0jf72Oi
D3vRchFl3LvRq2iIa3zLVbdajXTm1vflc/oUH/T/voGMqWrwb0sslWJCHIEcioy0KSz3ZdcS9VGV
uH6Wv9e+muyIy/lXslNfoS+O2HxQ3G2kFaRIcE//NiwG6tx4q4Dq7MVGs3ZODX4QZ9GIAJAuVNf2
MXVkEwriRDnKbn++bnKjSP5ZZJZ3aEvbgOZgIMTte6NbhA4CYK3Is0UHvHRThM1LwNYHjibSsHoc
nZOhd4pF/FCb2AnhTvSZU3wAlTm5OLdYi9Y46FjbuyO1TV2b8wSk2BbprOvoD7ZPxfz0QyUqkQc5
Mv2l2C27WeM/kKqem4gXH8WMEo8zTF5iFObTBTiX2btuCvSIpqLF+gzQbLeO9RG6sw7bhtXSHTXJ
w91Y1MQZFR+fYK+R6rlvN6m5EEOVJL87ua1vwKuNaDA8f4NpRouvcK+cfatqJ5WZcvYi4MwAw5Rz
OPVlrq0eJbFstyLF4R0ZkEqP/XsBMdAmkkFVkF8S/Wz67kVrDGTcAUJnb5uRdU/t8Zt4dFSZN65a
SH9rpey8fUMx8dZP3Yc67qujKFmr1RRHRmdy75ke6eIgJe5DFFnVUbRuM0TJm7jqz2eIGYHXD4CR
qOy5PRfFw05VKv9Yuz++dIum1ar+kVCVaNwemeL5KMbc5sftYSnOCv3YVnZp3k0vq9wOcSggV7dj
30gxTGh0uLxnFMvYcU+8D+FCLxvhc4MzzSypi+xbkdT3IBDdX2b90aaDSRWEki+hAas/qlp5T4Gz
v3mR6c1TEh67XGVDrU40K7z2rGNo1dYxMKpsmyrRg421Ko7fU58YSO1H02cN2MrStAHvPfyZW9Vb
30JzfRqvMqc98i14wB1R//7nBCT3tQdE5G2oVqyT5LfR3qSi/IiXCzDiriS02BiIvUSno1DBuSiw
Ol1BQgnwdTMMxAY9yqmmxmao0g1vIaG+XonFAU+f8iEcTrFkrwuK2BB48DQUB4vfxor1HrB/sV5o
qzMaCWlpKZRZdkEUPzH/VXH15qMJoLm1CskesDPVzpJzbVmU5JCAnM7EjKwBmou8IjomTWPdma6e
z6PCUreSnfHStR34Aexc9+V0EM3boSxk/Gdif3vrasyoW2tDGYzPSllhAW9RRKvL/p1KNvK+J5N9
b0uhyZZqtNZ4AoN+yOywXfmFKc/FsD5NxMICY0XZI8FZhJiJYVyptZqzRtQ+7jDcSQ9xBBW0UeDx
tbquzxGhWy+FZXzvRyP9mUdocBzK+GajN2DkXfYfkUQthdpU7mIgKI4UKysfM8mfIbI2H+LKLh6z
sAkAKkTRSgxqQW2dXMlZiUHR5SmQ2GsCklvRlOS42xsesq9JY5wTp0Epg8PREQvEFHEZ9bhgCORk
GSSkQ/yY5Iqsm+RQxKnoFIdoGr6eQXTLZnlK8uU2RzR53JprW+8leKNA2Ga9Xk4KvPC1z3rn5BaJ
c2qns0IN0HJH+YDrOc0ugpfjlp40Y/dizSMXnRQAi+FVBXLq9NZL3qrYJ/V5heUlRCrIzePzmMqY
NRhqeBYHT7o0LhBJ1PHRGVPdfq8M5fttXCsBcXd5ry5EnypX3+wMOTp+Fh3aDNzUyZR4OQgwJDmO
qcLp62TrTlEG0B5TfeW/zMg9WVlhHv6qsT07e8Q/tSkOIlqh4X1qTWOsNEg5TzMzWAG31jQGcDT6
mRDEBSzShPcNNXPX+62ICfr3REKvy3VReJxWLconCvbcPLkbakV6NuxqXpYjLFepQoynpFtMpaRn
GLD9odBiZdZNs8K8g+9f+IgFp1GQ/9XCr3Kqi3NKCMRHq4hV7oE2fdoctF2brUs3/P0ThJ6WrGsP
mEAV2dqhH9Vzk1gwQjEjxb7OJNWrdHZ1FgfypRhaZsaydgHWi8KVsiJD5gc1wfupHubaGQ9YtLQq
qVTXC3mFmRJ7MzVK7/MJ1+yAYj6F/lb03LpvU33FSO7FAGbg/TQVQysk9jnaiE2Am+2SGHk1o7o0
/llRXDZ5a1gJBFXFrOuLETuU7CvNCGUPSKQlwQBE8aTCjp6KfLQ4AMQythfZs8pd69mf+rHfCI/Z
mH3gV6SdefnMhRBSRFoyG6BD0OVn0Qpd61UBenGNy6gEQYGqFtlODLZe7SxIxMVr0Qw0s16HgaUu
xKeZA+QsS5VwR7DdatUqWUhIE2Ho6JbGQdbJrJRI52cdLPYP7j2kipF30TVeYLmaaCs5yIrjMGW4
2E0DXZCCH1YMSYtHcPMIl1NaN/4wbKhCas/xaDczMSWMiLZQBfIeA5xYIGmneE1N2v8RA/8i7aeM
x9Qs2bIUW8NyxtCUL7sxjbpOT3Hy+H2SdJlt0dwLTSSc7WiXVxHAOvIdZ9GXW5XCQz9u1qIpBkbN
+npVLykbfExr6RFCP/bBc7t3kggJ6+2E2orkQZM9Fd0xcK2ZpdUVwkwObmIA5zDkb6MkVfvUs3Ci
US212svTQUwRTR0u6u+R28WfrhGf0w/l238vvhVR3JF9qsxRLd5DqH+og6Yy9R+/r6qUK79LtO5N
bdNklXgKUI9pPSEQmeIs92Ne64Fcn8vACreiD68V63g1HyAPgPhZ0hBlT51NFNjHRNWsQ9TiIArl
gM2oqZy+nLVqrF77+j9n///zOsSIteFBa5hEPwYFwWiPCayJbbFoenoY7dU/o5Heh5+aYvQ2+XZt
neEt8GXyrelVaA/hV7tzuVesg51l2ckeog3uY/6jOBCvx2rL0bQ1AVgAjaOTnkxLm+uqXHyU0QAH
gkooCLOtusEtJtn4th6xL9A0OOGt+QOrkoq/9g8zajBBiftwlys8ks28goPSx+kr3rnSUvJ7ZS2a
aW89SZmVPqQqyTiq8+7A5CSvQZxVG19CAHpthuM4g9sxHLuwHZ6By4TJmL52cZruNd2evtl8NEoD
jMigY+7EKLSLueOn5SUI5J7tBD+B+DA5AQ0kfoJrU3eeMrtNHxonLc5Va9wlnm8sDSMMtg2FdYuy
t4x9EudgmaGaI4kvgg9ujrfAzrRHTQ61rRkoPoZNYfluWx9SbfkfXy50G+Xlv7//AAa/bD4JUZmq
RS2IocqqboviqE/1ICNs20JyzOTZ7FmLPE+YxFXloypeeXhZtY27lyYGpt8WD77n6WvREv1k1izs
hadR0UZNQ+SdMrBN1+nJdjBD9ng+OJm5pTYKCNex2motth9FYeb3mdnMvTIezqIrzUDWthK+H6Ip
BnTVeTTLhoLB6SILcc4BW+GLaInDZFyBuIuoSkvJ7zJU0S1ZY2Wts8aFxhJSKski00e9WccHg2KE
lx6ZMwGU4UIlnbctQgvCMTCqeiqHGueqbtkLcRNfb3lxKwd1ttb1co/gXAWfDS4hdMbqpJP0uh7y
SEe1GRvxpwF/miKusKYrxOQ0Nz8UzTXnuZOjj2u9huSUExX7+s9ZKUZEm0Svbc9t2/re5w4F39NE
qZfvatm8/xIHEM1bXzDMRqrYDqJHYKJvIYNa9QqybBC7fRvmMAoQ6dkL3XedZ/9JtJr6FOsIrBPV
TR5kyz+RdpKeVYj8UCT1AAOuRnpGpBSsTUKtVUd16hkBTnrmWR0+VPxBYLwZj1LIofC7DBFtWOxF
34SqzOpkWLvgqLGXlZrJVqXdOzFkLIym/mqLs9sce5otmmz77pCRI1BT+s11E+cTvMC1Mb+IMgpR
OCHOdL/B+DFzqDQfcjZ7HqHk2zwjQwFWSeHI8gBFvAIOYA7jWsUAiaY4yLVnnFI9f5gqendDaQQT
GDxyjyXwti/TwgKc7FUdJ48AlIHr+CdxgOuLg8RwLxpEAwk7E1l+zhp13KZjl+gzMWIFE4tfVwjb
Tpc6fJn2dh0eeeKE576yZnHWxfeiBag6IX8RTE+j8CwOCcrw1Yi+iuXFX3167rOWz+15ErX+MS2H
H5XbapfIzG3RwvZTu4RwIG4tcm7XVpWo6iWK3E9jAlVO6BUKQ26OkBpDeSfO6q6H6fKnDx2mNpM7
sCBBE+Njatj5TssUl3Sb1aTx7Hqu6OgUkzBOZ1iRqFu7GIZtnzSAlWwXPZ40uHdNl4xLibznOUvw
SNFTv76kBr4tbkfeArPcnyH7ye+4OvB17msUAEGIiDxg01GVQAwjL/GQdzSHpJBAG/vVL9es7dfU
geig50pyyVCJYRqAGOm/H6j/UO7aGhVVbB55qPIwZfhLeVVkun7aFZV18Wt3ckGb1Lh5U8zjLox3
InzdSyhVczyGd+LVK0aFmZMYlZX49+jtWjGqGv22UbP84d+uFx8nLvBVKoyNslSHfQo1AgMIH7LL
3+UDcCoCSD4tyOdrEAtjM6CHgGPm7Je7S166UEYcs7vobNobil0l4A66HuQvI2SbXW9lU0aWJpFC
eWl72sBDkqbpWZTSF3VxHPFDejGMbF4MRbxujNpZerVvbtD+FGujVXExHY2z2AgO9YjTEwXPj2EH
U6jy5GLt1aF1kVoNVJlZbzxjonj3xU7Gi+vNwAFwEbDMPcKHU/e+A/bAycwWBIX5LKLcf6YmFQQI
MdVqXXj101Tb6V+yLsfKu1ato24jSwa+inYqzJp97fgs9prBs48qKdijVnf2h5qMZ5Ob8kPWip+W
35tvWp4A4k/c8QXVGpJI02wvvYUII3HU5jEO02FRNAQpZKlul3bh66c0ldoVhcH4ApbwQvpGr7Gk
0mE+SL2zc2wr2WlS1m+trpP3dlFg4mYiBnSCLFg3fW7d5SHMEtMexnuVsmBSgF1zBleJ00hg109V
CWsnVdMOz5nJkjTpldfAgowCpBPb+HF85X9SfmcBcLTGwvppdMlKbzJ/55G02RQd/51WT+PTkA3F
Q5oXH32oKW+Kp8uLylOKHRSr/kXBHlr0J31trUtq21Y9Hp/YnxkYrNn+U9ecem5uYIP4IOVIpVFK
VcBeqzb6rmM9itdH83MobG/WmE1+CVz4Xaohafu6SL2j7RkJzJjCe4k687lzxuanFIWrpsFhwcxC
dTOwp5lnWtRAH3O1ldbI7d6impUHopev4Crmj1US8rj0teQDi2egjWW9B24Sz60ot/ck/q3rQTRN
snGsQQx/IQbApXXlTJzKScipmHQ9dabLtXpM91Hw6WPEZDsAlW7JgNBVyakWfSeXd64cqLvGTNWV
R9XiEwWPKS8cPf2p+W8dfojfU/aJc1jI8oNajOlGCnV7o0OTv4e1ya1XWMVHBRRRXJPa9q9GlbNL
nujRquGrtzc0lNm4TWPOp/g94WicPtQ2xPc7hxUvVh/TQZtWKaK/bMZHMGO/u279ZCWB0jOrc1VE
EfD0r5/x/+wTHyL+BZykXxONMgEzsI0FEgjvqcFJ4K5O7HtVwv5QdJkG/tEkk0/y1GU7mNsa1CCv
xSA+HAnlZCQDRNNRB+Jx8EcsGZ/1qm9hhSR3WjzWJ7OW6sfJ6cSLI8JYShvjom1oS/hHwyvS6XDW
qk51KjSteVQb79O0ZqDSMnFeMNcaNjlhusTpqOJVC7s89Aa1a+Igmkk08PczoBITPoJjo2TePZbh
SHOJV4ouqTPeNdmpf/eNJjc6ZQC4x04XsMrI9//9PiHO8PcFOlRy26bKk9QqN6eiyF8KcAotTcYs
TNUL+U+SMSuetfmuG+21SdztoZhe5KMD/82uf7emsVtrGhMz6+m13v9t5j+vEzNx8eOd9de/8Oc6
OOT4jpcp1tOtSzrFbTrSK85BrlpqJm1zuBM94jBQFLWe0DyzLwOVGbMLEIFi207khVOmOz8yUDJM
aTpu8OzOKN2NaImDXgXGmgdFOVfwBYmoQLSbeevg5eenynykbgkNYOOcLLBVu0ALH4LJl090iTOA
di2evHjO3gaIbpWrNPGGu9CplnoyqvfetGodkiJfmJFUUHaSGo/4/cl71g/RDOrPR0mc9ylQ7J/Q
Kf1LqbTdakhdZae4kXGn6xqg8tirtnnWYeLUAz4A/Hu28iR/jKATR4mZvZhph21cQ2xQNLFGhnle
GvWq7NP8ZRhVkIHKzsxyvGJiMLPEpFTq7zOT27wzsjuvXI5KRcloJUlbFgvYoiaIYNfDOH4z1Kyb
DVFbL4lM25cmV89YUCbfk5YUSp8hCaE0yNzEGpn0f5lB/DLDDEJR1wh5lNWY1yQ11CTBtmLMIbvK
yTPvsh8IRdyfqvrW1E11H6Ms1jcupkZsnXKwaVZs3HcxHLuQSMkS0YXxKufSyu8NyFNS/HsGP728
m0RnS8skfVXlwIb8JGIJPpX8ElJv5nHJXlnNKXKh5jSQ7G5/LZFz/cY74Pd06GUw1IQIglmNww2L
vtCA3NGpvzxFvyPMHH2U6IJnLaWwL3aOtzSL0uhpaANl4fKfuY8DpwbDKrVHw8eeta8pZRmC1t+7
vZFtMjuzj4Qb41VYggTgLwaUQSOhPHiJWa1Yg49HrRjQRqiZtvVkaXiN4Dtaee8QM3fLY4/+YCb6
dRdwj+b3TJseXD3+7LdpclQYs3p6gklDyqfVxu9pUYTEO3J+8WqPXnR+hUAUyjcP3MEyNm3/UIdF
ORHO3bmHQO9DgTziyeb3QJaz+VhHDpVRjrqr6jLgh1WLlyhL7hIzMr8ncfwzlbryySqK/H8tfQUR
81MsjUeVg7eBqhBOkw0dudvfawXrHkeaGPD5hWod51zqz7bW8OAFl7EzWhxqojgq3hLciGYmmOBT
2xXaQ68qoDXoj8Zo2Q7dwkeHMdfyPtqKjYhoBpXxuSlGoX9Bos4fnNGOD64C1Nov+/wcl1E5B1Cn
vmnJ+BCIulzH3uaGVfyqzPybNsT2i4TEc5502H+T/PlVg9veS3JF8qbJh3ffSs8VxKDHcur3KcZf
eLo2vLeHInSzUycTehc7+iyCJtlNppBivy/iAiS4+mOg5sbWjPFQWBsZBLTC0MI1YHVWlgjHyVXa
KVYMIphudcqCaun2gMW0xwJJ7ruDaLte1h283gDvCcX/64CYYuYml4iJuJL1y8TuL7Vu3otKQlF7
iMo9PkxdEqKBBz+3YhATdrdAfCkfbQt8miVPmyFZzkGABP2POkC5qnrGL8suzqFrS68ABYx5FJbK
/YhYnee/Qizuz+V4+vy+nN/c9XJzMjUug/Y8aoMHfNztNlbQp6cKWcEs88z0tSyDemVbZgI2GraV
b5lvjavj1oUL9KODbFZ0D05qb4AngPiZLkoHdn+6WroH3ZfrlyDbAApLXqGIm3uyxOVcNIFgPqK/
OYUTECgt3TsrNIonr6vjfado7UL0e6l3oqiueNLqYZE6gOTlOF/pNT4BGiv5A8Xjnw+3Ptmq8dfI
4NmKKbcB0aRStFuiWbIWaQddr1eT+MEpUmfJckPmRRm0axwki4NXDNkWF9Rkl1C5sNe4QTda2DQw
QjBWk73WpnwZL/YhCftzHDvuPIdYfInw+5v1itK8yn4VzZJw0L6p7pQDzrOfZV6thqv7s7HGUtWB
Vzy4sybyYKjJ4PUt16q/40D4qLVjGv5qKabYioxZX5EXcJvoQZ6yaRnoP3cywxJjZHSuY9okiv8z
JnJy/7zOiUp/0XapelUPOPrkKp45/kZUYKKN1XDy9hFnTRrp2rOkld7FwAhnfCObR0f2tizjvV8o
FeFhZsEbsRCFB0Uf3cUOxEEZtM0qCVXr0S7JYgegWX5CXePut36UysRyU1PpbCtjtq5ZDOx6D1yS
V7DeLFSgzzib7gMnro+VHGmAlYkPEPj0flFyiiee9kvK67eM5PKLBcd4UdjNeNKsfNiMmppvNRe+
bSTF/h5SSrCK/UrZa6USHOW6wHG096MXrYuf4QA0P6lyWTWR7n8bIrgduTn49wgjeNLgZbLxylZ7
sHyM7YtBNT6s7p0lM3KDONW6YyBkCmafd/spP9lNegUxQEXQ7zNdGXDGNoADyoNh3rdd/VbmDqbl
9jCsLLwG1/pUiFUr+kJuJOdpiLvigK4pmMu1DuI2CylX4+uxEU1nLI9N5XXn0q3rhy6LHtVplpNp
8SapB6A0U5PgHZFPyf+eGniWkE/gV5EjRroVSY3BYJFpDojl/ym2Gpp2IYGcOokuuHnBpoz9NbkC
bR9HPYILz3LWel7xZJBjaVEpTfMUmThjymXbvdde/hDy7cCZAte1KML8NA3z/aC13kc9Kgj7vUC/
YNB+XRhI0Xce1M9urWsvOaxPwKapvxRNnOcxpwDWv7+O8t/qUkxh/3ud/oVlrtvITjQCxCoV/KCk
/6HwVroRibRZSE+dkyrUNmnafCjG9iTjLLqrutJdIZfMntyMZYmuJtaPnLpAr+Ymvs0d0DVuh+iO
ZQHTwXc+5YU/wU3xUvszPYGqfv3oGIErTnvT3OmjjUlNUmH1OL8KtdOxoaQ+jvc1Ed+fZa3sevz+
3uuqhUtbh+k9kEF1k7Hv2HiZEt57qEbnppR57wmKbDx2rhe1OHYRBaVOY6RuQp2eBLkBSNPyQNJO
2Xkf4NVTBKZRyBTE2J/WEI1fx6brqHKx/gdWhpK5rxslFCcaDAOZcjoZtMqXMjrCN65OOaH1pJHa
XUTNEOUvMSYFlJhFawrFqr0td2gzxWnZkI6sp8N1JNUHZy46u7giE4m9DGhkg0pScwQ2+Vc5jDj7
UhPzpdl1xgA9ojZ1HEN12EANluQ9+bRHnKRYdNowlhWpsA51ZLbLCrTGBVSJN5t2QT+T/ACMwfgh
LkqkgIussFkBk/x9URV53Ja+rV0sDIY8Iz6pau7/aLpuaasVd0nhZXNzoBgGdd83C7eBV0epqzla
FuMsDxgnwbI3j3WoSxv0h/I2kqF2406QrfSxk3aOrz/7LlGymCIb8P8GzNcpCCMlY/eUoonjXdkN
P8ERh7XOF4R6POo92vDSRY6xxIby90UEwoPrRWxbiz8XDaJSoATVVcZqcL0onP6ladt0/ZdcVeqe
ZHwAoGcG8brVnWQJqdoPnsfa+6bg3HnosF7YjXmIhcUUZaxc1rJV33sbfYpBFpqczYxicK4xSPBS
s2m/ecljY4FZi0yZq2K+5u2vaqpzr5u6X5XEUza2EVpTN9aV2b2nR68CAlxYaHWrSn0BY+jeiS5x
EE0nifGBKMLDl369UtV5k3QlPq1n/KaHPXbwJYQisIfi7HYQfZGHwWmUHnhCwX7WPPkxjaaC49g1
DsoUQbZM6mnhvZsHtTXVixgdGtk4lM6jV/bVFji39hKNzooknfko95b/UPrdYzyJwDK9cjZKAqJf
GlVtKTXwgLK8TDcd8feFuGsVe0g3zmA316YYTTD/c5VhbeT1L2PamvUU6q8I45h00ZRCwMDUf57d
7Ic2WNKhcgbrKBa4PuhYSy6O1zWvapv1SHRebRcEp1nO4CK97OQQeloFS3ZaqrHL9BbgCvxDHvrJ
ozGGn/tHdn19aiSP03yjSZw3XT1gE0CiHT/TS9T4S138RHDltyz9QbpqrbwxR4M/QOLDma1rPMUi
P7tItbcU+8whbfJtQnx43kVq8zj0fr7ObQw6RaLQjRJ8HyPdOUT8yl7S8D6HZ/9M9dnTdd1OrZe2
GDVJXrE2tnaJ20hHG8fqhRvWxatRR/feFOtsw3xnJqnx1kVYQGusy06Fi2m4g9/UOvAc/RynsTqz
qVX5gQGaHlW/UrQOb2l2JhicISL860SSvvZ8HkqpXsBE+tOctKitNxlxn0gqUPsy5Ygswq3T1ymt
SBmpgeKtxGiLTLLIhg/bmqUDe3WXPyeGzlmNv6YVHRojC2CvVdZbk5TLKq4VGNyNPAN9Oz7ELJIo
BDTtVRx0ziWp2ycxo0wCNqwB2Og8LtaNnQZbJW6KczMF38QMC/BEbrTDMeeZtqgn3ogwZ+xkxDSy
j28aNrkD+3ozJDyJscA8bqzwkvTBnabGxb14+WS0uCC/F1/jaezWqjXvU+vPda7LF/G/3/4Onlv/
ePtM5TZkfhQSdf9kIWmGhJeJ3A9Po7MrJQW3hCChJslx9Bbb1hAXhAFhhDjzGpcNEObzwSKsXIla
stZdNVDcKXbv0OETm9gXem+TPZefIityliaPqvWg1+HKdFOiwlNpsSgyDifGTY2Ra1ogWAuAGu1N
nqzPlu48p9gXnERL9nqcasKnCKfwe8VM3R3P7XLhpZbxhuL6h0Wh3EPuVNJdNLb9LEFhdjc4UkEM
on/w67ZC/Nf8MCDVvpVE1qhdaIeXUMMkLSjj+2jwurssRIUe2HZ2VzqWuwmVrtqW7E4T9pDLoSna
x16Vx0McNO/KqLaPQ5Gq87BuvRXeh90s5133wzGrmcbvbhMpuCAWbv0xlHDgEj3J+X14uC8oTvlN
4W5P1dx60QfdXSMHTtdmkTcPvpkfsW1S3+JEW4i8Eham/nzoMv/eCouHTvLDbd8H5t5N0aKIA69P
KhSzAtzapBOadFXtr07lfUuGJiicVz9zAW1qcrm3raE+kRLjVdoEw1IzMB0qI1c/lTyd5p37f7Sd
WXPjOLKFfxEjuC+vovbFtlyuclW/MGrp5r7v/PX3I+Q2PZrpvj1x474gCGQClGWJAjLznFPaW7un
omAFahvWpja2nm1PftQog/uuUDCDcBH6pJ5VFBx4xm0u26+BkXU/bDvMV2WPAlM0tdHOhGra5QnQ
vzomjPiVHnQ/feDwlV/2warVXrpMd/4wOunKoXjfkJ1fj7PYxwgLddOgj9Sngb2L9cY55UM97E1b
OnpTnm2UERR7UncreRaYn7J22HbUxW1zr+UEnjWPakH9Xk3R4Y827p9skq2/k3IiZmM5ru8hxAxd
UHNMKIsRaD8c/oQFIjiCVsmIwBzizFfRlKWsnKSYEr55KJakyg1T29gURq4goj2CP+iLr4NdPJVm
VrxQlfuiVE7yCImS/DmXlC+5r1gPalTUl9GongACUNKfRhFHuN8juc3Ocug/O+C6D76VhjpA7Fw/
SwSgnc0UmOm33iRqXLRytRVdaTQf7YLjoal2/UNrNsMKrd7smy5F4bqS2+CEOuOFMk2b+mdYxASC
JnC4QjL2V1wE/i4d+7dxYYwJYhKumV1EH7ax3xAcztadN34mM5I9lkn0md1J/TCiL++yfVKOfV93
X2SbJzWl4emOIMkvfnf7a2p32mUYrL2R6AHKgyaUwFxdhVEevf7aDZZ1LKb4BzlGPHoYEg5OCC/Z
rR/OxPojqMmVN2TdpiCy/IVtTLuh9J6ftblraqbjopPRHjL4mbehU4xu39QS9C+mlp1ul5beckxi
x2W7/Twa+/xA2arkBv1D0QfOMavHp3KMjEc7bXacPje6o/3Ke3RwUUj40etG9zQ1KboUuV1tq/Db
VFHoG3HSGduo/qPXP/W21X+u48A5l94EdrhMgFXESCS1EY90KPy8vdyHaFLwdX5KpbZ4yuYrS1ee
Uh76JzEkjF1ep7u+15C0nD0obkofJKX6EZMSzmvLeKkQhjz0tVm5omuF/kTkLf4eSZn5Ardw/5y2
uZvMvSIHsRn6XbsZ5EE6T3NDNdnbVRJr3a4LzO/L0OK2+DogikltcPf3mZZZn6ji/aP0Cvs4lHV0
sFvPARI6pPtQV/xLH4ZoTlZa/EAqcdxqhVY+TnZlbZwUao++958cfpn3yKqkJ/iIm2PA13/fhrl9
1mBK3aqjPD0OZZNvPIo/ntsJgehE7+WXIrlWlUHVgT2lV3ito32nV9Uh8p3mEWHHkLhXUn1DUuki
l3zT44TaAiWrf4uqVnOp1Euf0O3U9xRSyfsOOQq3RKBpoxBFPSgmq/WGNP9kIHptW5ry3eRgocqV
+btdpJ+QPUzdmqDiU69JG8hFij90QGUBz8Jvfscr7IM4fzKysN1XY/Ng81Xaxard7waDWhnZsokt
mIH6Khv1D9VMoz8y80KVJgQLfJmfTHLP36xAK2ahpRr5Fs5HZdLkZ3uoTk5ETtDzpfoJhFGLwg2Z
gDJHLhV9uN/lgGOWk7EnMW092wIvzE/TpBkXlTqSdeD0yle9Hy/EQGwSlY7CI3tby2b5PUQ5e9Pb
cnkkTGk9Z3X/O9gKHpRk7TkR1+Y1rdvopIU+TH4oPz2kznx8MYwfkVL4wDKaca8ETbszfbZIUBZd
2zHzfzqUya2ULB2fx1TvqTCv5G2VdS16nSYJEjzCeeNsl3l6Vfs6pw6g3iOdkhysyTEPyhTls0hn
vBvlxnx09NJZh/1MVzVEzh4VoPGcFZTjD6HjvRi6Xj9Z1XCMQab2Wr/SStK9/tAkF5SK1B0Z5GYj
irt83kvEV8PyIEq/WojNqRSxG0itKP2q0eFr4TRF2qTLnmUvJ2SKIq9RdYmr6V1/aFsF6V5byb4B
xPidrMvwVDpAO3It+BXOz1wjRt+9kwo3VInDjujkHbqwG3dDFyProvYO8cq2/mk6FWSerfK7RMqi
RDT0cynr00ZR4m/2WBXrPNOcp3RuANj3KzXig+qZkiqtCAQp66myik3gVc6TcHQcU9/ZkY7AyvsY
zG7gWwweLPMqwi0xBvPJvq19WywxlZ1PVUPXT6+j5AcbOy+yi+QTAAQzyP6505KzEzm/WbHmXEKN
83VQf5o0LXTVSYWw1gHlXnlHC7XcSwFAxZ3g16b0BFJ8J6nVQ9Yl42MxN+E+G9Nsy+E43BecFNa6
2aqv0J1+16ph+IP83ESlMhsVTtuVlKSrunFQJyb2zeMy8aejlPCg1iXjOvAc2cujFK0R9UMENPKt
vRdLGSSNGd9XJflKIUyCCCtK8ppcjOfJo3ok1ZBoj0xtgA8ozre2PFrnvGxR5yAl98nIrXQvxpZG
qe0/XWpbJa5mUf7FbgRGwrp+tREiQphZD790kLqvu9TQnmIn4IhKLQT13DvUm4EIAEigvgciyF4t
+9UUNpe+0jgCEqH6lJJnWgHKHg5iTEk1FHOmBlCxZD9FWmj9Ti4KFQS38Xz72dfYJYeq/F2WpPFI
5el01CWQJisP7uRwnEMTpdSzEYy/SnWYfOvlgIJ1yoHmwmWbAHhwpCq9gwBNQ81jsKuNSQ29EYQk
JP00PMvFkB3CKeP7UMjSGtV2ldSe4z2PVv/sm3BdGqYfQA4kEWCJ252nVPmVeBqQZKnMwLE1wMZN
dk1AaqvPZj5Gl4G4BqGQpvocF7n94MT6C58f82UaQfMAB/8TIW7NbDECBSaaklPcuuxIAAuAuBiL
ytp7aIqfomMGgbzJrR4hKKuanmKosVaa0gwgE7Tp6TYG28dOTWxqL2YXYeC0AEeKBAcMI0WPtp1s
ICnezKxpg2OV57ZN3q4SrYg30EYa0Hz1dUMeFp/bJU8iPleJ3G2hzIcXEc0aZJSAdqeK411Ew8fA
ObQgrTS4RS5GZfIDkEbXppRivv48FtnBWldlGiBH4Z05GJVhXcVYY+dHNa6nfR7ZKgRTILvaxCQL
P8AGJ2dwqpTjA1kn7UkeR8PVvMC/Brzq3WiNyV7iaFmq/gQaDRVSvnRUsCKPKuv8TFO56RQqWJxI
/9YB6rsE3a9Ry0m0tmOxdWwCt0UYW8faq9mLzVdKDH3ObVD0RdNYD2R5x23XhugOmchUTQVIyF5K
vnlxEP+GmMDMiCI1X3jeo6oeef4nalHCjR5V3qMp86EI4+8crkjAIzx7UluDn5a5K5reUamqNRyi
A+DaMKmDZR4zJNr7RH3S6udQrwE2yibUKx5vMJQIMCfLTpUcPFPtwW8oUugWE/EAPTaSdThJ2lU0
ZQAkkN1Wu1V8+W2satqWhI1aHoak0m9+vaI8kNAzzzFqRNsC7uF1ayn6sQmJtDhwWL8ogVk/93W/
kiHBfdGtbuPEsnSdN+peWyuvGhWrZwIE3q1rFGnqRqgIbVO1iCq4dlHAKKD/30HBlJCLzX/aXpSj
HND3R75rCIU1+nA1YNJwRyeZdobj2ae4kr4EUR4/9yAk9baqX/xxrF5yqpEKrVEeCl+qXtAIM9wO
jmqesHRRYfF2Skdoxmu8ByOnqArolveQReYvZZqiVz+NqgMCgWSEHD9+NUHLbPS+DvfCCiIC7s5A
L6hewYrMBCy3iMjJti4/8/tBGQvDg9WBWwxyc2Vy0DxZ0kTBYGdoSIjVyRoWERPEFALxKQVMa3Dg
5mektIhlkmRfE9fHOsoKku38vEuxZRBiCeDvpEx0I+aq6KbuCqVoN7e5LUVn/NoT55ud2eHV23yi
Ml5Y447Ynz5O5a1LmRY/WOOAOt/snPUJ+c1Bh85wvq/sx9mmagmM3eYOg7e2SGjvhLPWNcjLBrZ3
syZm3cJvkZb729ywJ/HWkRISf0I8BZJLhjXeIcazNyyne+ygvt+m4VSc7fhE9Un4IqEWqMj9i6RY
3UtaDV9AUTmXXM+GfdkB3pS0oX9EifdghJ0z676F5m2sUb6XE3xqt6EOsoIHnWQzsujw3EacmCk0
D452b/ePYo2sChM4T1CKt7PBRQO2Z4sXWmvKp5OT7wP8BvX2MyM49b0o0GSiysN4TD0j2oeDfWya
KX1qjfhzK8f+K3hk9YiuBYzXzuC/VnHTbIm1j1thpXgAJa0ycY7CmiPmhcp39+SHtval/V6Xqb9X
g1xeF71RwRhiVusa3OqujkhyIu4JDZJToA6yiQzrz8tkvtSVtFTdDw4fLvUUqa14JHzgG88eIMwv
Jn/eJ0enjHdw0JPk03b1kvwoepLR64+RPz6LXjRlUKBm/U/Rq/ijgW+HJenWMvgyVXAH2QM5OrFq
1Eza1qMyZR2ZkvY4evJbo0sHS+r9x2WYDX9xTDz/s3BaxhO9VTbBSKb4zpD7kYxWIGiBxVm4EI/g
rAOPWf9+O6/jwGhUivIZPPw27BskficTed2GouZRyeSLrBLuonZ6bcP1Av69CtxwFjsRDbpKb1eJ
Zth8vTN+wy30T4RVeb9K8tTZDB2AkjuDcBbWvpX8D1bAPsivmH1NVILY623VurZXST1RuNcCKibA
Mk7ZEbqwtyZiq3BM5kZcLYbFbzHc+f0Dl2V5dC+pbBPrL/NEd/FZ7vQPXO6WWub+5av8y7str2Bx
uVu+9ufCvDvz3Z2WZZYXc7fM4vLfvR9/uczf30lME69S6cZy2wbh8/IniPGl+5e3+EuXxXD3Rvz3
Sy1/xt1Syxv2X93t7hX8V3P//n35y6X+/pVC71CxO9RyF4IQtnbh/DUUzd/0P5hIRTErS+y3Wbd+
q8f5bZVb/zbhw7T/eAcxKJb6OOuvX9Fy18VHJu88bRbLx5X+r/fnMMPRu9cjdufLHW+r3u6z3Pfj
6P/1vrc7fvxLxN0bMBBG2Xfb5a7Lq7obW7r3L/QvpwjDh5e+LCEsyfwvvxsThn8w9g9c/vulqKlv
1yMKPys9GuuHdgisTUVFvCu6QTdTBuhZTeUOVmq0DFcubW+NOGeu7pIaUb+6cthRzmbhOIw+NXEU
r5wBqVdHNUezaS3MfrfR9cS5UPMLgk4MdZOTnEqHXWChFupOHTVrrZNUcsH9uaQZKL2c5dpuYm5C
102ouYHZg9JTXBrDFEvuovGmolMqJi5DixSc52kRLMd18t0La+mgQ/nsZmka78hJEY+S0/yZqsy9
XmbNA2RL2bNE9OVsOM2TsAmvkm/u1jGrWfwcD+GmxkiJBQRbjsJF9WS2SBlbU1YVDkmRU8OlR8pq
Wegf3l21uyfLUD2CqP/hzs4I85Lq/fAzjQhcZveXiUqscWXC/XERfcQmkXFOnDfzYtDfXUxdwiUf
cMn7t2lirmiEn/O+ilHGwTbXAe8qBYgWrYrIAohL0RAlhKR06X9wim37QvXluPswh8rTP90/jEKu
mNjuoMk9NH1w+KPyZj50Smg9iKsE7Yquy9rL3TgbonDN/pTP0N2EoQnOiLLC1vDnGsJDNAXHW1ig
zG63jImrILG6PTDI3+/GxSJFbZ+qYjKPwiiGrKTfpvKILDv19tRMkidEyMngLbLczKyc27gwinFx
tTSU15kn0Z0EAZ64tEmmeFX0NldMq/XQQwO6atA8S4ctJQCdG0aT6qzg16ufVqVCkARRI4lPLSXU
hO3MYRs5efPU+3LzVCmFdbQ6+0UMLePQb70YaWNz1sBVNCnlyFtT9zt3nGeKsds9xErLoLiPbfnj
7T7CIBfT1zSv0MaeYbriCh6o6xte9w66CwmfU6xuttu1wOwK9C60sFQ7NGsHXs6AHO5RbjQN2d60
TOujVEom154kV/9y3ShaJbvC3Wuqbjg1imqu/LpL13WkvWGnY6l1bKIboKOXRitqyDqJ5ouhDy73
yGth9yMbOPYHV03yejFdALGhL1iF8PwjnEbMWtcASteJbZ6CuSgChUj5tzSHHUiIa797BKaiQBrc
p656uCv6iVFFVrZi0JrVQsG/GgRA1vl7bRCcRqfM9MkczRFAvinPIVlUiCvfiaAg0EJXDtl6MVYI
PunZryEbdvOj1KLfwHpSQx1X1NeZoWAbNlW0DqB6R/rCijPKQdJo3XtOdS36sbqKMWUeawF1IzlE
jHYr+sJ8t84gR4916/mHzqz7cycb3dnpyRCvRD+Chf5kqw95mw/Z+mYg+EQ9wGC1PwLEbUjcqx38
y36xXlZos+htrbuxYF7PUx/uhk05lHaSOlxbO36TCv3wu/KmIlp5k0sMQfnwC3P72SEFeLr5iP6H
mbcfmd4LZden6MkF4Qc/rkTGNE3C1x5c2C6bReVEg+T029UoROWWvjB3fXybcTcuupygux2V/1/r
vrWnFYFPUFMOIOZUD6XL0mRe/dbV/WbVUiZyFkYxfpvbgcZx/amaNss0oureuitKxb2x3eoADoFB
9ZAB6loYUgSsIKBu1d+0sU39Y5NZ/TmLMg6mYV0eoikpD7GGVPZzbxA7kAc7c4VPNTvGAqowOlRG
t2TdiEM+iCE7UHN0xo0eepBakVPXUU34igdr2vMzpzwCZlUfxVWKDqg6he1lGVeRbjunqgF3Ea6O
TFHtShkKY2fxsoH4Mbg0hPX4S6j6XoeSM2cGZnOoO1BVvt9NjNXzLYdcIiXD3ZYXEFRZfe5q/Xa3
D+NZUlIdgy5eP6mHKQnLHXFq+ZPTphBVSp75S0XOI2jT/ofdZL1bAep/8t59Q82a7nx762vFbZIS
PmVfIQXQ1pCjJU5NOCnz9xp8Tf3NXJohEUkqHd7GcoBV+VCisDPPuE0W6/TBHNQrA3tVz5YKHjMF
lXNWNIdgL1zup8xrA60NYX1nhrDmRrlOVMsazEdq1rONXUM0zL/O/GUG4ESUuPwemBG8HkadPJZV
jPYvYoZbA5zLi/AVdC3/6it3k0GahtIHSa2klaXwkyQwAzWqB4BhYrpzGbGswasmrAJtIKyWTaGD
sIq5eUseUnY03alcj3VcnTz5qppVDojXE4EvqZ9ausJazkpUwprmqMpUOgVNtQLLr9OudC+pHyEq
AcEzXy2GZSyYrVRwKDszAq0g/ETTw8Z8M4Dd+DWR4Zv6niTqMkHc4m4lcYsRthMYoVlYOC/3TuYX
RfVVfSkpa9IsvdiYI+V4oTlE38BBIQcjf/N5A0gWhlAN963yrTQUiqyK8dOY9+DzpDghE+4raNPL
FslP2bv4ySQjgMgHdp4uVs2arDoMxHv/2areoMKNIUno+7B5PBi9bewUrwOZTX3WCv6w7hyqof8a
FNPBL4n2N3Y0veRl7g4zMRr4ufxBbZGN8mcvQIvsnU00ZoTVidWSP4UlhVUsCSqvPwtrqMsflszG
jEQxa9hN/ouUQkKGwcmpoLfaZxnC8UNrB+YWsSvzizSFD+J3ePFIKPw8FKFlbIPagHRZh52qX1WT
Ue7EPnmKQu2kW5l7t1cGVMkOfJJl7WREb9a3MWEJ6+qDZRz4+VndtuokfPZaXn+KZ/lGLUlg0dHr
YyP3Uv/w3iUp6l9EM2XWAXB0cTEl9OxYKN/Xih0+i8ahwKOIqcUTPbgt1EupNyet0xGAScd02KVt
3/GQZcLE9//ZSpPGnfW3djlUdIjENPKxaFrrIlxG1esfTHvaLRNUc4r3PEFB1YsJnpwbbgN9+s3n
dt8pfizyPLgtokHv+BiMJD7Fq7Aow0e23TNWwlc0Vuola2qb+q0+Lz9JduEOqCJ8kpK1HCGckrd1
/2n0K9UNe4RvxdhAxe2Zqqhfzsz3KobKXIcqKJUv1jzUU52+jSuTXeTcLTj0PWvGV2ET7noEjtRJ
gew0sqcfx9T7BndIf3J8vz+N3kAVurgUDY93SULX4t3h3qt8twgf0fXyxi9Xog/VWbhRjam7rbn4
pHk0eu4yW6xrVOPb67gtIfpFar3IfeXv7lzMWuYX1Xc+B0aFkkrr6Ee7k0JqByeZS9EsfWEXnsJs
QZX15in65uJ5MwlXEhKjq/jwjAgnsYa4Wm6JNoGkuf/xbsKTM2oA6yCVibJaD48WBIPraFDijeh2
TsBYpw2PnT1Zqx4Oiu2dweuTXwH5lsP9eD4cgyJVTlVWJSZyKiwy2J/UsegffNVvKE5Kra3DyfIK
qX218qqpP4iuaOLWfpb1LjqLXhlFyrU1hnWGgNBjPvcc3fevADOXKSUsHJe2NfbeWE+h67QNLANO
+l0B/h26cLxMfEVUyP7E9PnGgx702zpMqVMqK5fynv5aWXLwCSAAdZXeJ9FokdlQQWR4x2Qes2sK
VadJQtxl7pKtbx8zXz2WuvM2Qe0oYTAQEhRDQNHSjTV10MbO/tTeZucut/5Y/IEGUt5lom43O5Rd
Obp+F4x70Z2aoqUYzQxd0ZXsRHvOii9pnLzdDVakkvClaR20pImpusk1gjb2rFsGl2jEXxb5ayjW
USybx8LcoIh46esHDaAcXP04eLOD8BJd0WihGVFHk/vrO8PSRbtF3waGSY3gF02x0ckZNR+pFJtk
0wCPvUHh47rp62lLFh7qejsMrnJor6KxSP/NKubqSPII30Sz/U9iPuD++/nCI4Cc9uax3OH9/sK4
rEFRMFy+FKE7UP1vjQAOr7hCQm9lAt652FKzAZnhQyRg9D+rJvKP0VxjvRLerRla7hhow5NoGlhT
L4VXQ2vfjE+ZCcgjjbx0J14TFNNIMhjV+dazSaPVkjGsYvF2vFvFq0v/gzUhJPZhbjvP7ee3LpNj
Y0+u2gfhlAC9iYvqSLkg3FIUwD4PgZuEc8J/HsnlyGEDmf0hTDenyms3SWmHm2WO3+fJauz8t3WE
ATLj/8d1lnsP//vrabtJdjUDhrIyMbRzXqu7LlKNQ+Np7LeSrtPOY8kybL0S7ZyYWnQcgAAjC6md
xVAvrDcf4V4CytkojQOWZJ4iPMXaoisNqEesSx/CpyYux40YFObbHYX7AAhpA/iqWoV2GL89pYuR
Op9VoWvjHk2MDep3oe4S1NCPYZkalG7zzG98fvKQmKDviOe7sBPLGe1NUTbN/m1f4w3hgSif9MAX
xH+028TeDnmjwXX855g8G9C/A5lTqbfxDOYdxJJnF2TJv3aqURzEfDEkJih8fNZ8UqBFmecLQ9+l
9tlUR2kbpQN4jr44UytRnifFKM7/qSsMwmWE1dqsJqC1/7uvWCkJ/e+WCSNaZX4qJE1yxZVO0crt
KpvHikRC/O/d+vd+6MFKVAUTzLSTzR03luiqlPFKWUjB7LyPE0OiqYLO/yDDnVBakHgatG2pf1Es
H/AZ+WVdT6lxHnSNAubokzYPe2kbH0fO0q7oGiXQeziSJAqYp/xVVQjCEwWyLsLKjv62xsSe5imy
gk8+YKVXmpivrc4+BoULM0XvbZcX1nPtmahJLl3AIYfOh9BkJ9XOzepDVnaNTN04QxE+PE3QpBij
1p4gQRufPJ2mDiVYsMtQXVtdwcNriMz4PNlvE8Qs0dhacpsqemL+YMTRxqKUZl3YZUKssx13uRJq
1wKg1aYtiJPphoGk3jzmSXrjFrlZ31yEYWSBFcxs2bFQx99b31COhIa1K6SmRzkK5IvSNnbo5q8j
WLFrM5vGtpEuijnsG81yQoS00/EYS+ofN08dsBbV6XruinsuLybx4fqOqHQpqGE/ifGkcRq3ROJj
d1tqeTHCLF5gZCW3F7Isl78qTmwdskj1IUzgYKfN50k7lLo9pf7gtiSO9KtlUBkn6m7FeVG4U/ON
J6T1N59licWwjC3LoPYTrSa+p2jdD18Iob0CqJRemnw0dnmrF/smrZIXmPx+qBQ+/vxXhyFE8KLy
CcsIKqBRBiejQeQlyADlwNTWZpl+7OpzVzgLq3BeusJ6Nzc3KU9vqLF2+9bQLmlMPdDg2V+pb1W8
o69Alw6IB5avqpBGwjSRfiG2q12Edz0067jS+lPe/JHkhn4MoHg6gSTlX1VK6FSCDM0rSMQYRcd8
OBESEtZxdhFXoqlqQFI3y33fDBvtaHY/kTQzwUXPfmI50SeI1AKFLo/R6EPX7sddCgyaRpuUQNoP
JQH7id8RtzPKzP4jSfT0RDVwQegzTNNTTUWUG1ue4opJtZ04m7BtQ/ZWmSXpF7SaQa33IwjAWSF9
7sIaNT46gdciQu68WQ25q64T0gAXAHivnDrzr20aTSslD73XtqUcSeny8dUrQ2PlNHX26lnIDua5
76CiUEsryQCz22ogmkgbOEcFddobTluPIu/WVQTVA2w1H7qLVeDq/uncJPFD1+o5kjcz+lNrKY/R
qlBhr+BYF3NmOyF9RhX7SM7w1PvlRowNlFxO65t5npJ2ubKp5hV0AF0bR1GrjV1JxR76FHsTA9v9
psbRlxqIwVXuSvWxT8tkJcaztNPXqUwZuTMX9QJ/ZmumfPWmsjnyBtQolaTxN9Bt9ar2He+BWsDp
uZCaqxj31bTcJp5uEBjjJmHdbFudcqIGns3X8DctiIZf/eQjV8Bj7doVzbRH/aTcy3rqP3McpIbe
zMxf4W9qA/+J8ITebLyaEbQwbztr+CZBPqHpuIbCIgED9S4/LwaBGiSbcbSSC9V41mNWSpIr+Qa/
Zu9XfkaoVIyF71eL9XYVDfmlzSDHCn3zGrB7PfBZ1B5EA4hdfzAiD9VGlANXdwbRHSPvWhSpfRC+
iwc870TCDGpOu8R/htwv+6RUSbTxZMr+8xrgWCQVhWt0VvKzGSJ30sfhNx91sc1UxR896jlF8rce
gicqiUI3DQPURH0JwEcG1eYOdpuUb5EkB4/efOCoA8daGzKcYDcR5UAcTqz5GCLsng++QQqNkwNn
aLt2ZoOwOonNlyapLqNUVIBC5jPNh2nz2uSAh1NdXZpZalftCPhqpVM8jxQmHnpbUrfDVEhfiGDd
PDRAP6t0hHjIjIBEZeSHFU2qn1EB/07qWTnBrNs8w6M4PsB9vtcyXrYr52O+NUa1Xwtf0Why8h0K
O+UkemUbTmAquz187vUTh0u3myrSkh5ibkIot6mJw+Ua0ZGpbsbPlpqtBQQaelSOw8iprAXK2VYt
ZWWbpnwBoOgmgdJJn0JvHDew7ucmSBlocUUTmLJ8lIy5odY85SnCJbW1ugqkoP2R8mwkUzBbhPuM
af+ry8xHBLICDgvutRyHazg/ryH7MsjhJAbHeoAL2e+T12TbRdJzou4Wdb8SrcDR2ovxe9VP4ZJF
2nBKxkBfTbBwrIWjMCxLiSs/rnfR+1J3brH9KDlKWoc7KFfUaN2kxrppzOzJKBIOmnoc7Sq1Sda1
GnLSlBOA862Mzqhe/eiL1NmqnTwhRWChQD3LVouxxukmd5CG+ioMfzkmz3NB+AFNXXzElKSqe7cd
B2UtEo8LQfQtbfkhjxmgXrT1+v6zyFrezDfu6H+/vqU3dQ1JuhvndJu35rbL2892uIb8cmWoQ3Lp
x64LNrEE1NPK/q0bzyjjrCdCl3TNTvTeXZsZi1zNzfu4WFH0xLjwePcX4/oskPTuL24pXJ3fzBIC
pgJyTE7JNHnhmZu6q6bVMiauZv7Mi5o70NgKH8OGlxC8/tu8xu4BBQnPPi79y9DH1iYv448+y4oN
xGs7slG/0Eswj2VpPNzeD9GF9QpYNG/A8heRZbu5iSE7s8gCvE+9dYXlboyI73fPr8qVovbypm54
sgl2gaLWflFQ3z36lBZTw6qsBAdB7ZfpWdfhCRVeYpLld7AvzFTm/z6pqePLW6pECRWUvvUMuFsR
j2hIIc+8igtzuIi+jzzOthtJJYoxafb56AjqesPTyrrNFmZiwgqZReJv1F5rEA9Fv+tk3g5SNmpP
opmazlpbfe1vlrEKeB0pRNlfpZmscyxGqr2fhcNEQ7QavtWKmHc2eDA4zsJhgRlriFH/Jhw+DLed
soXONnXF2LIGMTnqnmrLuq0hDGamOBfVZ6s536p9vx9VQMl2mvT+3sCe4yep1+6wLF46fA0KveXD
56h7GJSghJlFWyE1rK6amoOztvTHOkOFHnHI6jo7iCHhIJrI+jgkXOeJFCsbt4n/utay/L+uNebN
VyeMlKOtBivLNOpn0URKjuK94rVvujZNDimSOjn6oZWT5rnrUuepS4M5RoWWTO+jr+rJeN/6BK7I
xWfKm7cFHOcp5yhz773cT8yQ5/XF2KgPztPA+qLXFsprmAavQxxa16Fnu1fGWnAQXQHdcSbrBAqt
vggMTxo5/jVSTqIjnAKY6cEy6i/hjPsR43h7u7ijaqoyAIO5LdJ5a6XmmyNmCB8QyG+3Wpaab2UR
xEV2mxejNHlw9SpwfvMaMsirc89tUmfObMletvXlgCIL6vSfgrR7qKZkPIkh0RSwOu2QvVYhc8SN
yCNc8hF+skHxQCxZ5bEc9MhCSRjZ7b04SsTiJ05cigYOR2/dKIqyEscUMSaOJeJqGVtm3I2JBXSy
fivZzttNAACUkiH4wj6QhgEWtQ6VnKDEMNOJAXd9IwzLx2pjGCoUmR3iglsJ/OS2mhOkU1ykW2AG
8bacs6mLdfTVn4NCBQ0pvdAFp2Rt7srkRVdYC1KON+tSJi/K6cnSBre5d4bbUrM1nvgko21IdAsU
EZpGX6YCpi5PgdHf7hTji9eqvyHIlD0KY9uoK0jy1JcyrZznUQ12YjhIEeLTenC4gxqaX4Zcrg+Z
XMRrYTX8Wtr4TkQebb6Bh/bx7Qa3JQfr7gYkEz/cILRrewuVKVWvwFyasxHELl3CLqKbGhT0jYrq
JnF3hMDTPrfeGK5rIwx/lAA5JhX+U4Tg9G2v5iakFnn8eZCqq3CggNKC7MLXHpeZyAMGP0qFQ7Dj
6V+TKTW2iLvwsTJgrU+GFH6YuWalm4tdlkaMZQivwHub7ZZxJ6z6bUmhJHEuxMHupoquJIop57ng
dNGLel94fI5CPkxG61fFqp31KURj5i2BKnFZRZRgNXOzmMXYOPnBeuoJBAnD/RK3dYqKRDFR6LWm
VuZ5afq2q49dQenS+7hPNdJZGyDaW/95CeSwm+oPPnkTDru4cX50/pA/wJWsXippKzpQQyPzbLId
v43/D2tf1lwnr3T9i6gCMd/uebad7SHxDZXkSRDzIECIX/8tNY63kyfnnPqq3hsKdbe0HWcbpO7V
azXFluxkobtOz5GZYGfsbW7mGIKS4LRDkfW3RT+sd7P/tmgMQayhFEngLxk6p/SZgg4gbhR423HM
XucjChVO9OWP8wcahT9D9At4Wu0EvoxtknREtvj3WF+v1vDkdT4BkXc+zwyNXAHQFBxTu2iQ0inb
q8jRwGcaE5pRisYHj3DjPyoPnekgrPkJCbvgycLzEzk8KzpNadsemQ0gJPSL7Ct+53LBjc78x+ju
SOdLz3Eb9jYnsozoJOIE0txZpdaWVEtVVDgVI6P92uH5vBhA4nLXigF0HmaM0xcvplfhg/sBfJFq
mQtwOfpSVStUVNI7QI/HvRcoY8t8UT0EVtjg5IM+LDsE3bImD1OJvB8HwT7/McnqWgNsq0710LXg
PQgU8/eODFUB1QlsINEf1PqbzC3t56wdL7kK8u+ZnaGTEru3T+DXbNFjighumPZzK4cL5c/+FvG+
xn+MQBNbsCzRBbwK+uwJvBTFPQEd+rWJ6tazq0SLBjD+SICKipveYQTH1gxzKGobUE+oYWzsEexV
Pfh2t7VdDsuqcqC2rZEQaZnMi9L8bkWLKqAlaVHCUKCx058X7S3Vr1OIlgBajG2K6cv72GzKE7QN
cAKBONk8JJF64o21YELuBAwrertDdm1qU7M80RLv65AJgp5LPzUs/JpB3+8B9IjGK5B8xKfJY9md
0EJ6Pefl954DMdWF4auazGiV46A1R7idOSw4QDohkHYbT6RooHrPp4IOQNxVdW7BARk5RfnTm9EF
DzZkLg0cXWg2ijbNgoHzQb+QY29VjRPSa6oo7ooaXKKka9436QhA1b8drWfgLKEdMTJq84xsCPEt
1o44rZ0Ts8FDfB6RqioqYYrrW35H2n6xGVGgJr27VTQo82uXvUAptPiOTJ+5TEI1XSzgm05oYAdF
2FtAOSTrNjeA5zPSYKu6fuOanX/0VOT6K6RLsk0JIkWgjKAxT+7EYP4xwb8H9EPQq8zRerfPGZrY
6V8GmPXaBvr/pR/B9HGzgxtn7eQZf/lLvKftLAkrIBsFuMgq0HvkWYu/Up2TpLEZxO0CZWMXgnbI
XYS1NS4cr+ggGdvYLwKVl7ZDEhLJgQtv+3pBLJvgWQGllQG+Qxo6nvPfJzWWA3Beqc5IUlWgv9UX
AzyVgBdCP6Obftm0I4VMGRRhJGBPprdWYDeuraA5pUKpB64v5eiuRV2B3V2P6ALAv5MIbDq1JSx6
865HrZhGoHQEHweQfZBEjo83Uzq2xVEO5hcy0cXrw2ofmKybZ4qk5fuydX9Aoqc/gvsTMkb9mA0Q
B636JYjQXdSYZI18uzaShyLpbg6nsRMXP8rcNIGXycYTjkzWupkGuSCspSXRfYN9OTw0phi6owtY
0sBbkJ1uZtD3AsBZ9/3bhFZAYruZzLuM+ZAyMrrQxzPZYPjN9W20Vk0crNLMVo9i4MijuuEDM4Hl
4mMN9lDPMo7knKRpoqESQuvkDUD/tINodbQkb4BXzdlT/ld0FqtHF1zQV8gBVG3b9suqNe4aCW4x
iqxcdGc3qjT3tA5r8acjXKnW5GWilwcL/a5gw8RPBBxHep+y+kDLUgSQkCDsM5pPNEpKEFHiyNmc
aDXkrHqQ2DcKNFoe9EYd6OG51oBj2MTZU4RmVhQ8EtBEQYl0J/FF3tug0T2jKxuP5jauHxuQYyxM
CWW2Cr+0CAmfGHJBYmXG6bjr4xKAC51TxXHaWiYJb8CKh2HBKm4vgGbIzngpga+ldtBsYzj+Ku1S
a5lHxW+B3IcIQNQUG7NsoAKsS3CGLsFFujSXIwcUDmN3IRM5PQECGzN05IYiyOH1IHKi+WS7LWK5
PTC6RX8huykMCUkaaGahX986tX1T7moePUST4YD6iyit4oKByMoCR+oUpd8LvMtBrqI9XIS4hRZM
tvGgHbwgI7ibEU63cyioK8t136MsBXnqVRi+8KpTd7cUgDIctAVEibGjxAE5EuGMEMIW7QoPWPue
HDkTqHlX1gsIMvKDX1UlHnwh2zpFH17qDroGhZtAUCGapqXZ+ulLJ4Nq4U9F9LUJmouUSMgvxum1
xoEPv9WqQwfJ0PzInOLZlVn52hv4r0X/snrCeaBY8TIXD/1QISHguNY54OO0U7HfHxozlFDlZf/6
5Gp0Pn6yqz/Z4PWlVhXyLFX+iqL9x08e+uw5rQtzmZbOcDcl5QYkZmDjnhxj61TK+GpLfM/DPmMg
w26DNSj+wxN6/ocD6ujW1papeZ+B0Gzpi6b+7Ir+RYO2Mf8nqI1Q6Zyyr4ZlmC/x4Gcrhj/6+ziP
jC36t9NDkqXiPHbptHbDqXr0eQTCaO5Y3yCk8fZjWPgxjCiOv/U2koB//BhqCv/1YyROUP32Y7TY
2Jxt7JOX/Yi/50ZCvgJFiOIRVLDVg93hsaJHTmjiAixf6avyQibstsQqFHa/pSFN5xOwSjTs7HGe
jr5uXyz1VDQGoMccRMf+5CSrwebuNaqs4gFHLQATOvcKPQH3OsQ6CQMRpCPZ2jjWqF/NdQWS4ysQ
RsWDF71NhyQY6omJi2yC05unvnPeLkLfZYC/e8YAdKkeeckwIbeS20icag/IeaDaY5l7EyyVK9J1
cCxkF1ACmU5gg4WmnvmdzFAXhVSMjiKdGooqJ6VOdWM+YN8SLZO6Bh+mkk57GjSDCl1YNwzYH4MM
OgH94/7mgDQCos33aDW266qLdpDr7Jc28md7Kt7lGbivwDARgAwVOGvygvM63FPhr2AT5HgD0Mt6
UbSegQOT5HwRRTLYVonV2ivSe7e0EZoKwZaE3Uksnu7Iy8Ditui0t+mAnellB9V1kITdTdx+ZMRS
q0fKMx+JwpZ8enTz6UjzPfL3eRAYniNru7XRSAZYWCRdtc46cCjRFnDeDZJxTGrohOjNIpXK6TJH
O52NLl+U5m+XUBlqrWrsfiX3dqlj2AApJOoVwK5VnYfZi0raGq1+sBM3bZaEYLJo8tkeKM0wFkTq
Vdtv8RZzfmD7JvEMQ+5l1IztdOkyhm4R2SdIt8F288Y6rvC7CWAHOi2WecEvsYUXV9dJdFoof/wc
hlG8Gu2CHai641f306TEyx9R0k91bfGQ4wT/YOA/rbc9FC6CxHdWQclR4NTCrNIW40Oj8F9KZY2B
4cxG5bXRNvyH3DHtK1h21gbeN9BMcfuTkeO8Rko1LLewnWMcTURaxwayLyWg6Vwcydvl7kGBtuJT
HHOH1iDzAGnREy+wBi1pIw8GPFJWLApeZVCw6vm1Vk0D+h0AlRo74dcKxP0gawmW0wj22WVjD9A0
jCJ/0zjemzfDsZqmkulv83UEOX002K1daNKgd6D1u1r/U8RMYO5XTnPCP0XMnOWmy9sTeSddGScv
quMI5uA3v3npr4mG3Gcf5/4tmP7W8FTLTvJYJv64LL3QeDRi9a87NbI3m3y/+yPOSKHlPop23Ioy
s498DEC6o7+0wEF8UvWoru7Q2ce6VzlUDfHlbEH3beP08sFOX+boV7xMwQU6DZX0zHXt+UgQgcTk
OAnOjop13gqS8PaCbDfH34bIJbBmQfNubrucvFXHoZD9h8PS6+d44666wIbEl2HxO7oUVf6I/lUf
iMdfJroDr1u4BKd8vq5IL5OMdSpAm+IFoED7PTrhALvn3reb2VZxcvuEwq/ePsF3gd3SrHHhksU8
X9OMW7BnFNdYFnvDAMsmupfSRVOM6aaDyie05AK27yazuZi60mvwIjyaPSAGutKLN634JJBzgsxC
A91WHUGOQjh7Cz1k8yS0F/crAXEzZU3RBXKk3cLIw/pLV6Mc6bKCH4toqF+gRzbbWwWVIggSOesm
a5svNfaqllVVn+wyAltRoYA01vZBT0cHVHyb3kBy9Rp7/TNELqoVtPeyqzSRbqE7skltU9pGd/83
cUaF9EJpgmt6HLm1DO0JdPv6ieZup0F1nx3G1VGZwCyTNcsLazlKPFFqbkO/Yt1PIMEOIcJjgCBv
04rU2pLQxeTbF9eqzE9ZMWb3iWD/kJmigiQwt6XjqM86ygz9rV0AD1MZzhV7zfJouXgIoB7vXslW
cb4a0eT4YLu2e00h1LzygbreUgRNcBTSnVoA9ko2PWHwwN465wECFicA8WVrsHbzF8Cl2300tGzN
derLh93t3I/2CseiVx3/N7uccqjPNtGCj7y/ZKUMNhkbqnVV8uIJlIX2DrqU4ZJHXfEkeYumZT/2
F0aIYTpFSErUoMekYMsGn89QyAs5szqdPmUgIYuxdZLQ2VoVccUeWS+TB+l3cjdkXmAiDed1hxov
y3whrTjaO/bWcoUY/iGHUYHu6liwsTvM4ZDtg94MRKiAnmrAwjLV48VJqv6lW3mjI19MQ3QQnBrz
BQ3jutcMkwZkYLUXqqQ1xBXQykLDYoSCWezKKyrT4UPQe2cy47cLhqIYIPc6a7FkABW0AkIwO/L6
lnqNHNVtshznu9vrFtmRXC0SZEigBfDhNUxv29vLNxrXuqn3QwD5OCmwwDlB5mV+V9NEhhx0AjKk
kwN2d5whLbkZdJWt6MfuUzJFm67n8R2ZejOA3jFv/yEfmW6TbrbfJ3Xj1BytXv5D8f+/k5IeaDGw
PeBH60WAPKk/3oVpDKhHLaTdfFNtfDRS7DavZdRVj2UW/bT0rqvx22QRYDN5Bp2gPQ+934fkvQUj
YyXOt6HM0HFm5XGzCo195OjO4tEOpnuMYuozHv46sv2yXMjcaz4BEsKWbsHZQ8AstYGsdHsCEdxw
kAJiOaEfiDvkl+2VAcDE09RASENVTfstaPheWMDbLirAucFPAKHQwv4G5R3+2WM+W2Yot81LDoam
ffTLtyXlBMBSL923JdFSforx3U06IT8bFRtAzYg7hR68BXQO5OdS4DPpTmrbX+MqewJNbAjC0uXY
FXxD2mAR0ipnzwfFRQPi5DUN276FUDi0NkkpjDTD6oL553c7SYt5SGDgZZyl2AuegxKywQvcOBHe
PwtIdcw3H13/JcYE4OcwTIm9iXu7X/HJj/ZJGKrPPuSse1nVz8Kq0nMOhujFCF2PzxSWJJmxB0cw
dDYdf1GzIdylGYu2HM2KKzQmO+tE1vi/rvOpX9lVDt0PGqvO6UEr4jjrEaJC0AX1prVt+ltgmf6J
XBXvibceoKvuju7e7TcT2SfXmuOJ4p5MrgaMjLDjrRrvyU4mcv5P+x/r4zv+4ef5fX36OUNCdLyv
LZm7CdHVtrEMz8EX8tdlAJGtYv1dX2bgfW9kgNJFmX5rbT/K1sC2I//T9iAZ0RPmGHtKIfSS+lCF
SfGU/vdSN8v7cvP0FJS+3lhAIVyrITiVq79Fol6GVpBvyEbaCT2YTy8yNxf2wMCLjVep7cTWHqVR
c8aNySB3Fq4I+rMPlvmnpLHfXsBp/RY2w8h0WNhV/RmsId5T9its6sZ/rfZ7GE2vohj/xR6+/faE
gzEUmO662oUmvd34D4lInAegPSX6h/FFr8xT3oHZgiKFY3c7z7MDcCUyHEp0fDsloDrkLbhuKUYZ
rrdoBdB0DDWWOUZ/AtiX3Q+fYK7m8FxG0wm0EfcUTcuOIZ5b9lwcMsV4GH2gVpzIKHY5dDCfzRol
iciP4jMNQfW3bYsuuRpQpLsWyl4p3eOa5TZD15OoFjScJsvegYzZnL35yAGEGctyR15akkNw40xD
vaTKwclHS5ag18n7uDu7cQRaFCNEsoIvGeVN9EW0BWDikIM7US6lj+sJmnhJvKGhlXF5ZCY0i4aG
l48x6kZXJ59TKRTQNqB8vk0XojGXod+vrc6GSmGchg9jg1Y1ptVCazmAdsLvADTuB7A//DtCBt2x
HfGq/yMCyCmkxXXJ4y9r+Di/r8bEhj489iwFWwOJg5SKZzu4Tpp2f0iNDRHpz7bZD1J9kOw3LVhg
3dKwtm7joCrBwGqKOlhz8mmIksk8JIQNYWq4dGfTDVPzPonQOhT1bqIRhb5PZGhHOPEYrdQpq+76
PDtCftC/AhrsX33GntHG1Z5BEutDsrwJ1shvj2tydr4RnhVSVp12kqks80vl5wystJidJW66Rkt9
u6HpgSksnETbb/NsPQlSGlvA+5N7MpnBgE0ViJ+39BOMQ9AfOfSAF+SlNRhqcKXJhgcyydpAB5H0
sx39CFDXbg4u80wAQH79RCD9geqX8YksnVlA9Wn6FqXJsKcEnABB7nZq+npO4MnE7i540T6Qk75k
qMZC9D3lD/QF41mHto/fp4uirlfcY6BvLrNgn+A9AOxusO/Cpnh0WVo+Ftgn2WM23sWNje+4y5yl
y7jYkRMI6WlngyhhSRPep+N5VYDEVfnrwKvSi21fCTTB8BJaAdI7gX0HfPdZg6JyK8fkG2hwv3o9
9H1ANBLuCw41Rj/PrVdMJD9NVLURrNwUoJlyZZgp27sagm8ZjdqhLG5p6IV4QF3YXUR1m28CsBZI
yCB97rPEBttpjgpGrpWktJSLtgNZyz7Yf49HzfDMwpb3e7Quj4CwZkAq6MzfHznA2k/qpZ2goHFz
fEgWtpQJ9CVYNcsEz/BhqMClIaMHqHhFD56FKgu2x+F2gIztAzgCkPP30Polg/BEESxKrfux/zop
102Xecg9TR/+I/Klly5dzQ7c6iUpltagJd2mhWaf/oRmYEje9lDvjgY0vemTHZ5LHmT84m5Pw5aZ
Kw5W2KcEJw9sW/4dRq+KwYWCdlh0fw1r9GoEZH4P0+eYeTWy04cavSNuH0qr9QMYlYdMAjgBYbJt
N2XZEbpg+bGwDGergEK447ICjL2ygmsfIXXdMLf6whL+JeGy/tGk0LvL/JEv7BEQ6JZXP/qw+aIM
Xn4pmjKFNE7mXxXDH3Nt8PwOAhVvn9JY48dP8ZwkXaMO1oL++LWxzTeuGChNyyMwW8QR88EMbciZ
VuZvNpqkKTiC2ILERhisc+TerhCJqQ4uSjYQ5nGdK9li8bmTzvBJWngdhC5kh9sJXFi3eEhfAdIo
TOxSW6t9mC8vQzdBtLRy7l01egdbb1Y9YDc2VqZSlLEncYdi+wi06+/GWTyejLaOTNfOYRRB8E+V
mScTnCS3G9+zZkv46+a3mCoN1XPSNa+0R6bdMm2U1QCxeRGZe7LLMLjjdgDsQz596WPIDtzSu5QG
1naHQezc8eINdR4o+VzHUKqAVIS1SlBnhORcOl3sSJhLCnDD56xrnCUv0azeijhfismMN1PiOhcD
iNv5YoWMn0LhrIciQnqLHBQiIbe0LPFHtiHbgP6/lekmMYTpenE3SNCFdG42bqpS4PfXVAYSkEId
sGlUn8Ge60Oi0jUOvR4ytmnC0X+pQV5zdAOo93GtHW0Vk7/sBSj8J98owYRV/6iVbbzqmyCr324s
8ONmAoIgroXqYmnl1nMTdN2K98K5kxa0BbI2KQ4oGIDRIZrCdc2gipBaUbnMa5DvxFqortR3fQC0
N4A8GJsWin7paFrr/xxDgXRJU7CdcB19W4zuePG1LLsQxy37REfOoeLTPTOmE8mQZSlT99pHJ0zy
tQzfFn04fff9t3ngQwHL/ei8tpBlWID4iF+5HQUbFQBjI0FjeGZpmKz7RljPldF/LaoRauYJePCw
q/sOumd7MepJBvs1CeDb8YyGnhTMmob5PI3jPAmyqvOktkJCC3ATIxqyY9K4xjKfZLpEzik7xtEI
knbydFGq3m7JNWUmEihuMR3sEQW0UrdVVgYawRMLwuvQAktOYQQGDaMQ7SfDSetlVQv+qgp557vo
9VoM8usggu4HWqZ+8sANnv3cBg9zMDp3mW9m0H0S/IDfbH3OlM3Wwgn8K0vFSxLF20nXj+giKxUC
W8PRN07j3Ea5OHPHg0UVqA8x724ecHWgUWdCcb5T4bQlSFA1Qqd8aJHRmxFCGj4ESpa/24QHBgoS
paZgihvf5xLqiNajuP+4nttijx5k3Qn8G2hPMX1jdcuwDI75CJZ0YG50kqZ0AAqsXA9UZRodrS80
KYK20/pmm9LwYhmvDY7dhyQIa5ySTWPE7zBezcNRFt6dkkWKzt0kRLoAxEmJvpADTHbRwnZLvv0Q
jd3yqlX5cL4Fu74m9s7q64cwCLkn69EtWnCBv4AgJjyLqnbtRYd8wD60o5easeiiBM4tK8DvN54N
3rE5BD1X0yJNIgNPF1WsgCeCqMHt+TSyvAaZ9ZoeTB3ZHdU7lzLvipXUweSJclTgFqYAQDAVc/Af
Dz9avWC2BbJFtKVrtkNP0yPGrERfJt2aRHx4c5FRWqkDVB+wGXoKaeB9iOODVfEVBbqJhfYgu/bt
PXPkbJtXsFW9ayHT5vBFUReQm7As5z7JpmbnJl2+L21X3U0QgoRGXNp8GSH36Bux8SOQzc6rmP/a
+cW4pEmFlzY7mVtgHgl7dWdjyXlSYXpneiI4ZbdDjsibJ0XAtd2HqVozKPQtCt2p4OlOBbrUY7NE
0io82460gKvRR3twbXDQX6H1AISMb3E4NYG5RNQN8OZI+SzeJ5tVIrfQR4O8Mco5d8AMj3dFJpsz
86BQL1jhQXwHFChm0qpDFZoPNPK0ie7AW5Lvek+3J+iptAg5SiPONmYN+J0fteXbKmGedyvWI5Oa
WEGUrEsHB80xYyAkvH0Uakv4aYCg2dFqo0p3UZqKiwCpwjoIZLKmv6hK/1mZSXmFkhs70aiNwu5c
Nj14/+CjS9iYcu0BcbFOq/DNhs7Vh6gygvlvEV215bme7DuKpz9FkMeLdcxls74tJCNxb0O2+Ezr
IDkM+g3lp0gygVKl1vxXVpb8FDL1790B4t0iAms92YXn+kurtdixjcvxiaV826nA+pJLC0rWZau2
FJahhJ5bONi308AO/2nZiRn1wpOg4aJli0iWB5tgga3R2zt0DUbrwp26DbGQ0TBFbv3DkOshUZaZ
bROtb95IIilhlj9jvBaeBmgKHUSGfyUNHY5seeUFaETQ3tTVHJG8Bi5RD80U2EOhafppiJJBcs7q
LpuHsZLmOa6NH/NKqHhc0rj8SqNYuO5l6Mxnf5qmp64U3Z0BHTHyccvm920eXsg3Arl43yobnAH4
RDBqNA/YYO0iEKw8JcZkAFOkNuQrBmZ98kAYSPN6t2+vqkuW5KunOHn0ip81vnlbmQLr3kflcJVF
mYGWKx+OniZ3AmzY3qXMqaGlA76oOQTdNI3tug80SsucAQOYWBsaDhYw3GUWXmhEk0ps0BdIEAxH
GtKSftA/+Fn6qDTtST602SdDZ23LmjtbbDAGyN3wej+id/9CISjK8As0KPa3CV0hzC0aAYCg0IvQ
pS8SMS8SF82wtwFdXoBhIkQpu/YWaRMCzVw7jrFghsshsiXCldNP0X2dV9E9uiXzXQJ5o4VJMQ1D
m11Z9xfy0oWC1aEMY+9+DspaPFxafAfmdbMQTEmmm8W726TbZ5X6Y6wUFLZhVrorNFwBQxLGJju6
+OW87wUKmQCtTeMPb/8xUfm695EErztzm/b5sPPQLXSNufsPT6fie2mGqBz41VMBurS/BWSt/xSq
qp4D8OIddrXCoUuvkOOw9MkHj8wi8aBpX1pxffZzw35hYjNFRfJSN2NzGZMYOG1t7kvJtxmA4xsU
o+yX26S3IXbrKTJZ01Qd5zfjyEL8jSS8Qnsf5JE+XPoIgDc+KKj8wtHqdyvdQebdv+DAk9hjuCJL
yBj2OVlVbaO8hBqe64SQdc3F2hUsfRIFtoJJF3f/VMhVGcxxfgqUsWpfpV/cDkmNHPhsnLR7HA+x
/T5YdYtmOz09gtjNPH0KzPYJJY9hnebY7bcaC+FpfIRoHbwu/f5CI98Em8LUZWJpKQv4Du3tA/nm
jWO0yzduBcSUnvo+PwzGcmOGYDBNQGGNXAAa4Qfdo5LboFXBH8gVdfsAXFE4Cww+M197+Uj+CNxu
K2aH05Em5npiR80t0/jY5Ik6+LqtoumC8uLqOxrGXoS/02g4WRO0tsHCAX7GppInCqOIyYirbdeD
LHYP8FG/DNyiQcVTGXNvQJSn1SKxTHlvDUF9AfbFAJoVpVNP1hW+n7UWJ/01w46z8AGEgOAwz53v
vgjEkV5OfZuEF8igbTuON/2yZfGwAZNeu7pt9fQET+bdkUwSNH0bM7ABkkZ6VKTe+Brl9R7EO8YP
y7VOEC6dvggwCyx99PvfgTfL2Lm9OezQXgrUpp7ku+hbTM1mP428upsip1xkquTnXHelZgng0RKS
QPPo3e4KtxSrQhaH0gaX4o1kBrBQ6PoYvQ92VbM8kCPH12td5Q5q/CyCkmtvqnMDhrSX/mctrf4l
ZmMMjlywooVNaL8I8H9tUkuOGwoCa+vbHOY1zov13YnznWzK5KFvbH5lhQ1gfG6CvqpNk2suqvaE
J84Xck6c12dQVJ/L0ctPtsryFZRxIbCoh2GPN+CCbukSGSkeYdqjxgweH8KdWqjHW5NxcL8BEpc/
OMpvLjnwo4tuCM3PvB2NVdWwck/DDBULqGPKp8zSRzDgbBcczDCfo7QZga0wg73Pg/SIrlNvie3Q
os+EeJ6KmJ9NQ4Ug0AUMAEKy3cqogvhQ6aEOEzrMjBt+Rr4Smmhxi2IYUFgrUNnwAw3fwyy9GsBi
4EYjUMHUfkNnBxi26upr6CGnrjPmqdlKIK364DKGZXVCR5y3eo9ASQItAKmUS09HRB0o5SkCmkTV
17h5W4MiDCjOgYsIHMl4IJmfOhTT1lODHpCxaqxPaKW3PuUi3LTIUt5RRJGkNhAH4bhAdgo8u37q
TQs8bdSegh0bPdlCtcBcYSrNaPWaSEe2a6eSU7GsPWMzDu4XBk2tfQY6pkWnmWHcKaqPNIRIjf3k
9uJtGI8q2SRoVV6NjfB2dQnBMDqre/hX70QlkxUd5MlLQzqt34KdTkZHJHXSBVW1OqcDVXBaDpuk
DQyAlIv+IBw7OJpAbc3VsSwCJdeICitNIDuVzlo1JlsFDNC80m3Cn2siUwRVwlXGse1hOYBuvBiy
+zDDG22c/IcmKmEChuA4suD1ZhpSD5IITiGXcZf36dLnhVilRpdt5nEdT5qzPLH389iK8PJtqvJC
S1SFl92rscf5UE8G3m5eP0eLLUjqxkOeHItYZifsdt4uU5AC7PPnmFc1mNfbI9lpRheFNmhUTaKa
sS++BptPQwTBYB+9lHZksAXZXO3Af3+1LAGKWt9oQOgOaXSUUYG040lxnVzlPo4CMBmV3PXCcB/J
YhvTHvQR/b3QpsE2m0Va9/6RIkpUJFatgBJaa7QedlRolRQNOKRoKoeU7AHNWOGChmiJtS7/45N8
u+nvE0BcWlThwz530Sk9NcWx05dktDHuFS+AGZqKI92Ru3L6EeTE9gjexvc5MYWTnyLrqQafz5+3
5DfaoVlDSivZOnmcrUg3fF/o7rAa35MVa0157gHAP7t5nq1yk9nH0at+iCjrT5bs3y5x6vQnsnkB
+PVcJz+Sc9IRPdgakEd7DyHPiA46UDqDV60wHm5lqmnw+dFUzRfx3lnuoMxAJipT0cXoQFGpo2hE
oTRx4t08ca5o/Vrrtvzva5H9/RNva7Ffn0grs7K0j+jFxuMTD6MmQ+ctIXiD9yGOO+wp7fBYuXmx
nfg4JC8K4jxn7dlxDXkemYj2eLUdOpYCsUO2+TYAQGWfWtaBbHQpvRr9zPqCNgOQlL7wDicI8HYJ
Xz0ZgN8HqfFSd031rbSDlwBfhG+ggp5vgCedb35zmdHoP0Mq46DdpZ75P5b4P4+BBBi6vMDfvXZ7
1z01o+csiOih4DnftNCpndkhbB/KLnVtupcO/+RnFjwmE7Nf/jYpClg7s0P8e9KY1vZLbDvJSZZo
vuwLY7ynS5f4ObQylzfLhETcvZfoDXnGteirqdksy9raWgnOqJ601Iepeb80oqaK5iUHC1wd5qiT
EvoTdE7vvom4tc0iEMGSzUGFctF2fglq0LJeD+ip30e+yJ+VMW3LhgHUqu2mnYU3u4yrN7sPxrZ9
A3zds1vhDPluv8X/bq8a9K9R9WoufOnqFSgvocms5mJZA9raUx+2j7f6WT6wZju4wbi81c8kSpjI
wibB5lYU6534Sx4745FMs50vqwgdZVRzm4woO3G7frx9dI8HzrZpuFrelmmj4ePS5FBWPi9NC5mg
cr7vPbacLHQICm9CYjAHJOWS1563NFpRoA9gjC6zB08otUdfy1OhbRTXsggKikCQbGmFeS4t8L6K
BLsPGpr0ou8XbE/nlW6m25pNkm3xvvGP5AQO7FPq5v1pQBv/aix87Lj1RmbeeeDFVysHpVltCsAz
vatyBaouPaTtilvGqLXJKDuSzQtAcABQ+B055zC9rodS+OZmK9nP27KGCj4uS5NCA8msVIoM5yhs
g2jZAYzW5KRL975sJHBUUDV2VWNnuPu6w86O9jNBDBwEDWk/Q0MvGCQakVCauA3Ji142/L1kpyDG
qWdAB/E2GqevYYcjUeybwwmE4tjj0djXRrqjSxKVkIjN2i1NjcCyjteGnkLj2wpRBYJ/e2g//WGf
V/7wISoPk4UflHKDFMewH/34ypzBfPUhxBpGbvK96NNh2Y5pcIHgb3cCjQfaCVUVfrWaMwW4UCVe
Vj445Zuxrs8ldERW5PC2NjSmvkHZuVl5jUzOIY+LC5+APUBpK/nuscehtqavNprSV9CxLfW2Odqi
RIzcg4BwJ9656rUwHfH/KPuy5bh1JdtfOXGeL+OCAwCy43Y/1DxLpcGS/MKwLJszOILT19/FLG2X
PJy9ox0OBpFIoAYVSSAz11qzKLGDW6WEc6IObAGArZg6DEDsLh2FAf5l3wKOoi930gxBrcinEqi+
7u7I1jUcVXZDO9yViAyu7MDobvw0tG7Mip3raVEbI5VEra4xwpUBxnwoAkPkMZDS2iGqsiVQyxXo
Qk2oO/MdyM8vneRPdjoMSC3teCQ2v9qnacEObexys9l88J/s9ALJaIR7AHIunb8MB3oX+WPWXd7e
FW9DbiiJVPuxSNfXaS3U1B9jt5uXRt0fhUBCp0dN/k3r43ENoFl0Vyceyn5zKDb0lafmpmMWT7Ku
AOPrqvSz66IKoOvUVy8BeZIS+rt21CJJMgn90Dskg2LsUtJ6Xni2/x2pM5Rxp8lrH70Bo1c+OloP
yxC3xkPJVL43kV1dja6DRSXIB2ZB5jZfbSuYG2OafQcH9yfNB+fJM3oE9xF5PwmDsW3uALovsSc7
x8pt513DzM+D0247YabfmRx3evDKzyjahEAX2A+lrmdh1473zFLx2nfKZFfKOrlx3DBYmF7bfUYl
/XookvQbG8JnncbDp7brB+w+TXXwTO0ccGXnS9nK/ElqhAMnV7sZt5F0w31ZRXxeBLEGBTav95Fr
jvdNbd6Dp4N/hkYz1Jx8pzlAP6y4A03bK9nxYRCVacvuqEBbd67qEIXUkbswPIDrQIAZnIxMRcfS
DLHZt+32teJLEUfqK4prIJM1OVi1GNbAUIbL2ErULcAv6jb3AfBCwKFAvJ5ntya019xZkeEdj+kN
mYDhMpCZ7jw7nPVGvgmMJl51U9EH/tTG2XLTaIawcbezp+fepcMHWmD081tqhcLPj5kVHq+D0hxP
/SGMQOL5YyKFhPECF1O8MqhEBAvq94nJR4ZmPcvc6iuRvY0TH2eR6GHfZDPFJ8q3C/Hb5Ug+dPjQ
Lvpg3NeoddWmu4OEzYwLsHjkqX261CyMkMZAcCBeUY1DoKz6CIDGJ+okkwjNo2W37/41KtyRJgv4
3qhcPic6CievnvPIMe8sBM0Of7C3pfpoj63mmaf1u3+JAqA5sVfgd/Ps+bF11wdAU10iWcpv63d+
VyRBDlKAG5RqEgiqloF/oakacE/4zi2+mPyxhSTTpgGEe9UMtvk84sYbaBm+4hEG+pQ6MQ6D5uMN
VKpdEGUAkDyNRE43f+ynkXWOwFAgistIcuA+QGA00kZFxY2OITou/xpJr8kkShRpJA9d9lyj+Igc
sNID9iJYZkHl3KFCPF7hj+EduiQC3zDEqzd2bRfIC4Q21MI1gx61DXpV20q+QrpoNRRyDIBJDJfg
6DK/xg6QhaiYjT/xkXULz+qsm7wLjHU7ts1OlM1wQJ4d4uMyL+9K3OYBz2vVC5YRD36C4t5ZeDfq
CoxhhSwmVRHnpTaYmv/pvY3a/u29BQX78N4iw4DI7oT9IuhW2NfZvLbDZncBZ01NVM03O4J91ZZx
BxxJvS26JOlmiKyCQo7CdW4ly6UdgTHgYhRI2y7dPjRmSGMr7FobueohZjYPex/fOhnrPMIzOuCH
cVLx6qeD0kyu6gBi57Lo13Yv1c5AScixE7o/0hkddJyDocwXYnHtKEv/NaqZP8sq2a/sOLC3rizC
O3eYIG0DqH5ReXIAxLN4Io/BsS3kN+1HoH+6OfTYg12PW4l9Tet/iPFfTslphBOlAGQc8VXXh9j2
g41uQHCXSxcYFD9dllNZcW3XzcxsUBnYoizoQXCUSDvJ+ExuPgPNKS8KROBa7DWiqGlOzeTWBsDy
TcP/5Nbjyl8rlCJCxkrqxyrL1oByI6+HK29l8XBcZ1OzS4t5DN2Qp0SVbJdYArLjxsheGO+/DbHn
3iLR3N+ATRuI9cnfNj0xr7VE5mqaNtNqTf5DLN+nzRE33owZkO2g1gbD7spFzdgc2cVoS1tbahYs
jreXje/UC8RG9KGJWGa0jUuGTHQJdKlLhatBxNuZabZ86SmPHThVu+Ih0YoV4Bm3768IdZp90CBO
k45WcwDIBPQSGYiqDxDo9K1VUABUnsu+W1E/HQwZfYlFYa17ZWlgWHCIVNAe87rMAeVPORhkXNHP
yBjl9buPLbSeF3WN7O/kTR1aBj34L6G0kBRI3kJrXR9156OYEPpS8yaHRGOXoJofqXucYuXVrMD4
1sxchCb7GRmrqYfOXFTKbPNS3lzthWmB+uPSq+2FWaDQsMfKgOMxvq/pQsMlFB6bxME1R6ehe1/Y
aQyFM8TN6YAcVdohpPtXuwG/kAKvP1k+jKT2mEQmNMvnNNd1DISEEIqfDlYm7aXTpyI9gR6sWTFw
gZ8K07ePTD+aU7kXHchMZ2PY2XMRD2oZYaUisQfx3cMYZHNyScg2eKqCfk/oLK8zVBF7xO4kBE2f
q9XMgCrZzpsOdBYkvFFgUhAwYj/nLcnajJWD8t3Ji0sHSuf1sCEfMjk8/2s0TXltkw818zzjzvza
I0yZL0wBQcmqQ8KoU9H7IUY0sgJeHu20d0sQDgXfLraUesidVzJftZnxnSKQH4KUSRRB5ScEeXqD
avYD9o4fo5m/BDdpsMuDRyMyPqEK2j5aBvgBOzscoBQ/xMdySBW4l7RxBgjNmpdNaCHGkwYzMEaq
tz5IlihSVKj9iCBcw/3wm47L1zwQzXM1IG9viJDdYcHjgnuyZvg75skWD60WLDgV0PwyWQo8XHE9
cIXvIu6Gw+XUsLWxMyusqVRSAkk09dBBdKjMGkCL12M32EQWQHugw3hB4eUZYp3VvTsW3gFgwWpO
dkODfDGvwvIm8e3x1uM91i/TgBBcAcgY5XzvAF/84OaQ0+2YegzysZr1YOQ70GHojOzApsPVRk3d
6XrOU2uVjygI71R9rEWQP3qogr2rXX/OrCpEXcuiEip95H2TPyLyivLGQt+RY5CnJ1RJuTfUquLq
rVflcJkEenWgVU1DXIfTnPm0ocWNqNtSMx35uEAtkLOmZuMWSA8iwL2i5hD5NXZjlbuwpxcFV2i0
RXbDnlMvMvHGrsxBb0G9rmijY9NghUq9rLeqG4QMztSJpWs0K/jANplh2CPYlpMKgIxq12BxgFBS
lvhH/Lb8I50ZXfEMvuxuY5k5H2dW6bcIwA9ggjczbAwzKDNPZ3QIoAqw8yMcrs0/+V2H0QhyoWHX
5v9+qutL/jLVL+/g+hq/+FGHrDu9bc17P4TIsgGVkHxGp9cDiD/4IreLfgahhHR/7ZARKOnLPPtr
CLWv3e4047VJZ7++QNogI2lKsBz+/TRh+eON0avQO7kYr69KRlGVTj4TjnkedYS92/QmrkOoeXGh
UxpSFPETlDfLrWFH+W0DaUiOVNBBTYyddCgGjioQwy/mg2W/2zo6i5OVAVGj4zBdAaiN1vWq0gmw
Ej/G0og8RrVcL63j1T4yYLfHFHcietVrxwB6nU50yUm5IVbmOmzFMikib355xR8TI0oF4DY4vDt6
7VQr7JJLM15cpqLBoX5JZRfeXKZKtVksw8goLy6e4Z1skBCtwTChd0IzvbucybR9P/uDjVx615Ep
LmyMo4P6cXa1iWma66zUcbWVYAmdxw6ueNC7eXdFK8FNFYJJnZo+T7w7bUFCu0usm3DyKCGvtgkb
3s6ps3Rc7y5HvCUrO3a8DOo0lAIB4kHkCyWiStfqxrXtE2hSyrdi5CdDsOLN0fIUSpwoWFw/rg8y
SsHN5DF/K6v+kQrSqQw9mGrREQm42K8m8iB7Vo43QJnP2IANQcrjWxDoOec4iuUJN6QltehgjGBz
Tu3mrR2CBJm+BhV5hVfWc1f4YDGQWbCvUmfaz5fipflxlsTmu43O2tQRL2E4pDOWZ/Ll0husmend
J1onZ855cgbvtTjUzbgnE8QhknODQvwbH/cyqOb1wZzc2vYcgozplrzo0FT1JrHz7kitPoqTc6Xy
p1wqMGlMM5Opr8FZIQwr2F5tbW5XczdmyZpcqCPVGUAXOUA8ZKM5wxJyokHjJIvrqwZS2+ukBwP1
db7ATq2tNHvUa5ku3nCcj+7eEc2ZhtFHQl1ECaXS4sPsZgka3vjyFq4fIcGOsgP71+lqUn5123sy
PFzfmZZ+NDNBkwhMKr4w8q1F5c8MQ8gPn6q0fJSRWqCrIhc6eCM4QGqzNi+fiiaVrQfRvSzT8+vL
ska5G6NE3fr1k7ZVa+yY2z1fvzgESMH7r9Pt9d31ins3efBCc13+hl5fTFHX4ebSHAtnB4aNbgLT
dFtpQSTByLP+S1w3D1aaJQ8xJBt3kjFU6E526NnZRt6cRqzDUfzp1qsGVEZbNyucRw2iO3JiwjLn
jWDVMbK5sTB4ns00BPju29781DWDOnZTSxTeuEKtCJiTS8+8r0Rf3bogvWrcxLwnU2uC2ivIgmhP
tr4Nik0W5Wx+GcCt4L43V77WJpg4UaKHdXUbb2lycOImO0RFzBk1aYCHH4shzP5MpnZEKDHt22pN
kwNtkh1iW32jTnq7RmTukcINbi6v3tgdqs0isaTJXJl0J+YUJ/KngxfHX/JEmgdq9Vgern1ptaAT
wQcajT44o1JlQZ1kyiGROXMqv99RMxkLeyMjBOvIhd5CB2QcG+/JYEhovHjlyDb0BkDrwXaB7rGV
xJ6qi55YZLfn0ZH6thi7N7/zvGdIuw9LKAIOm6BHM9TGAqRbqNGMPe9QVBkU+ICgfgZPoQNK3KzZ
F22E0jXrfDG3UODTZQm+EMRo5u87blCobS51etfa/ASpj32ritmHQj07riEmbtp3Bt52EfhPlL8O
mHrVtc4fCiTZNrqGxA+itN7D5ECpbawBX536s4Eg52vMUQCZdM73xE5vmnSwXnTcDNADtdRZ2FG7
dkur3/mlSBCnSBhYA53+IRmgjKsg0Pl1Gg6NUud7hOEyQzAYP1F/5dspfhopAyRhwpFHrgFmCzMB
+CwN+0/QqACXM+xXt25Cn6eeRBoRAbWLmwD2ntyAjnifbZjcrrNF8VefiA4geTyA5hvwDmOWDW+Z
DFFd6llPkB0uUZRoZpu6b5JPZescZGGGr8DzpPMC5dEnLS12zM0BqTV7iF5/jOxSiFHQyFwEKNu2
bbYw4hgJokCln+hMBSK5nHV/sP3JL2Amw32zSD/k2QxhD3swg20+ZPUuOTY+3Bt8FFtKr116JbJk
S26UgJn8yNGRM82SlvWG7H2cztSIxO6paItiLUA/8GRlxYXPSqSuuUxst9qiCgnivGl+4bPCWhr2
uAGBtuUZnyZ/F3EyoNRQpsCHHDzKVtFZy6l2fh4KDzzYZZj8h3Y3j/XMj7S/9xLIjqBUJslP2ciR
cDG7BXUgT5ifImgI2ot47BeoofL3Vzd/4OFqCFI57x2gOTsUaux11rYPYWepJVjK+tWlOYKIzREV
3pIl2wfdmSMIXNMDddKhkyAMA6jrTC2arU/M99kcs3ufLbCNYNVq1SDi5VrJjDizID906FyzOlGr
Zmm9ib2smlOTDgjygpgzqE9O6aFgc/KoQSA2dyYpEbL9YY6LxzTg5zn+9Cp2Ce3XogX3ZDg4xb2R
mHviZvChTrpJgLVa9tNFAY2+aIpFdzclRLvvnW7cM4i/LnFzlPuwDsJ5447OoU5y+xMDXfqFtk6r
fAcWymIRoGrumdz8tHQOJgvWrpW3ANWLV7pi6hrCFSViFueGsWbfBK27YEESversmJe297lNQLs6
NmO0Y1mq7qeB1F8lOTR0LJQL2VEitkmKeURtibcAAZ8wbLpXZEu7eet44W3imibEXEewjNr5CBHl
5N2XQ5FFQ45RLUwkT1sw9IL7w2GLns5sbFU7pV2EC3B26Z3O7PALb3qouLuACU0HkGLqYF2joHfN
GwdJWY07UYNlBPj95bj2cJ85lxKp9Ykv7fLHCJthUQsEXelvmYZtfIay3KTBdcs9xj+n4NqFmGL3
2Rp7NtdJ3EFLL+g2jWiNDUOm86YDJHyOvNz4Uvb9gTi0PQX2zijvPrMyhRwk8BdGF2cPCtB7QLdx
FlQFZENxS34wYv1uu/bSmWKsXnaqAjOQgxslIBrZjt6yL9L0IMrqy+UdTx9FFCD7Io8s1BsoFsSP
XlYc8tzwHmIQPu1wR5muwm74PNlThqeFFYbOTkhQpfxsH5HImOVmXW5w++uPWPD3x5GLDvrQTr5O
rCKalayHCAH1yDAaZ03Jw3XeDdA1M6CD4HpTUGtqXm0ySYcNatuqczsdahDrI3sBGzWp42rLa1mv
St9q51TlRvVu2AOfpSP8LdW3Xe2GjMc1Q+3wLCWa1quylWdXZ+TW6qXSuHsEhmndqIQby2g6C8Tw
fka2P/WisBT0OaiVXMf49excpA5W9SiLx6pSbzaijG9RWa8QiOs+m5mfLFA/NZy06yKyZ+b1SqVS
zC01GjPfzcyDS4wIFCimNkdEDuucYEcmOsgpikxnSFNAy7UYIUSL4tVVLDXQyhPgjoq4yAYCAOjf
2OKIQE5+8qbbr9LWizU2bBM7HLfkwuiTrcMMPCXKBBrobR04ENMx4zcfV4VrCf6l8MJ4YXKenbyE
uftwzOtlr5UG1ht4cah5vjl19n3I2+bBDaNm7ft5tg0yDqW0aTLyGG0orkc1/4LQfrzw5agWkrnD
BhSCVKNOB0+pculLbi2p2QG8dyfeHRybr0WWoVx8aO5H5QPan0TZFjkNAAyh8HCGMsi7rZRHw4+3
KhTLP2lW+DYetVPnOKXipQrZAiWLnXGP6Bq+hS4KigVh/xOkrjbI9Vp4hEHlCUSK1TlEMOZioyZ1
oLq92dhzQ4IAoXVa6xEw8HbnWMXETe0ifFhBGuLaFCBQxPdqH2M7QIW0K7x5MjGMQ6r1k6ir4F7y
Jj20Q+LPidFb/GXXuZ0ecnuSZ0IEfgku3xSihMUMl635Cr4NjZp/K72VWgzgesEfIuVRe8/cCoRD
0612CN992xCMxralw7vQBHm19pHIwt5w/OwwKPP0eniCXMy7nQoxwJF5sZP/qGJ/GRgjMAZNk2yc
LgpXSHIgr+eOuC8iVw52G4BCkjTdmEnWPJNH2ETOOoY43wyLrWx+oZ5vDNav/9gm4nnky4CS4a63
sQSo4UJRQ/2MvlJdfWxSLyL+3Za+/zLqfuv9ZezVuZ2mKl1Dr8dg3HUDkq6QQi/3PSIAK1WZ9r1C
SRhkjtX4lvs3Rd/53+yx/G5z133UqYmdZdD7B1SBV5cxOiuMpRqAVKLrjQ1OtY6NMEfsaVoD6WnB
002H1BvtOWNfrpjpK666AJnENish7uMAed2JrIZA8aDfkdhXP2gyYG3eZo8Oqxl+p10FbprMXqUc
xcVRUhZHgODVEmVP5adKml8J2miIr7htJW/XMSwaw4Xh8xct8Mck1BoqjMvVtenVfbmCPHK4SmUQ
HPgA6BXvn6j6Pc9bSNOF/nByHbc7WBobmaj0zS91cnGw+3vWmzNkC0pUiOCSyLHCRFjYKQ4kQ5NN
TT41qdduge2kXuwVrUfq/dPYRITIXGQKBKqGOmGZgHUlBGitsnf3pWZYak72rhIgDBial1K7uf1d
J9K9gx7tAgy3QXYOgwnAoKMDmLq581UBQ7wArYZzYxRQ/RsMmTwGaV4toSQ1HgH5SneiSMR6LHL7
1o4LPm+5CF9aS91lae58B7Af9Y2efgvLv4bLUKN8o00sEPnjWQF+BA+hGC878Kb1UT3Qf6LLn+yW
o8RaFtVFfcgbrOwW2O69UhBGugoSZUXYrLkOQYY7QpDo2mEWDgQ/jFsw2ICJqkDVPoIrs5JH3Z6a
zZC/Nwl6iKfDx97h5yb1xgzwsP84Nh9Ro1OqbAFq2wOvpdp60wIL1YhQZHPLLDxSmw6Ti5+Pahsn
MjqYWHwSn0Gsu28+z8Nb0fXOHRuTE5Eh2Kqz1ygbjVfkNWTjN6D0glusbS9eZLYGG159Cq9p5fpj
LvBXXLxUXYiVdmt7iQglCoT7ij1FNrjhcF37ZxXW4OPGzf8IjAxyUH4bIujS2ccRpeIQR6ztuyav
m3luqv459uwvrSeTb1bZYPiUh+Jpia0SS96EB6HVPuAMgmwBrumgBjdKNyBN0prR0TeNL6nhO5cF
ZZuY2SGPwy+0TKMNgguU68y122RHizXPwW8QYPhiSWxexOulez89GhUeFRPzF9mbXgPaMdmdzp1f
XckOmc4UDwavnIGwd1wDNJM9SciLK9MNXzMfMGgJLrZTnIbdyQWAGqUGTfgaQxqAM3BvWDLy1z+P
TMxovFWZ/aSwsjmCgkkdsepVR+xA4g3vjU+uHUV7O45WgZWV92kat7cikSho6aAM2iPmMq98xjbU
a7S8OQSB+/nSywbxVgP8scfiCLsW4RiQvESEjHzpAOK6Fe+UcUOtqPTE4t//+r//8/++9v8VfMtv
UUYa5OpfSme3eaSa+r//Ldi//1VczNu3//6347m2y7kDDgvugX1ECBf9X7/cIQkOb/P/hA34xqBG
ZN07dV7fN9YCAgTZW6z8ANi0oETo1nM2tjexKgBJf9ckA2C4Wss3pM6RPldfW2Nx2ccGXZjsgVhZ
J7TC6jhvNyg14+lJjGG2dolXDnKpziwcymh9URlMouanNnDEpxCFMNdlRpzweIFsTAaBEDAT0SFI
/I82ci6zdMHwG99BnhjVs9OBq6w/2tOhj5tqleOmB0amv3rTSj+DTD/b8JZhxc4zUaEeyW0vLjSW
nGkCqCmw2d9/9Y71+1cvhCPwy+IcOWjh/PzVgx4vN7paivumi4YNksABqqbMcZk5RvlSJUiaTMuJ
bgQOunSd6pY8BDBPgGozlIn92atSvrHLQvfDPB2baDbsXkOs2NhxXocvaVRZi9hOuqOEJOa+LMCT
MSA39WkE6TO+XvE2uYJ/GjXekyvzoTQSpMOBLjOzGm50GNs7x7FwzwWkQf7D79Kzf/1yHIaoL74d
B6Uhggv+85fTuUnponRe3V8W6aLgwOXnzidkKPIzFGXbM6D6j3Q7jGplrOiWR83JC+Va6jwU0Cq2
Qu8LYsB6KXimwJqGG1Ooaog1cN48W7o6ymmNiIfinYpZ/sSNApJBRQfXIXf2tbwNjby6RaH9Cgl7
fp9PbPoluG1Bd5D4e7KBMixZNwX4H6mXBlRRv+ITLz+iZlCtrSIHuD07myM4FW9HqcDa7ytAHnsf
nBl2l1Tz2geKMGzuoV3P73/xdczbWlhbF8odvyztSWHO0tzbTZ0kPze2AdBJHYIeWP6yg+lE36rO
yx6a6YBIYVHxGARgaGSRaGctoIe7zCvUg6XNamWYY76kXhrddelldA7y3ptLvNEpLLa0nCb5QC7f
NnK6K5vNijpKi4X/8ItwvJ9+EZwx18R/DsVsCRiytKfL6cOdCncWawCVTHDP8YiCfBzrT50JemXC
GUblJ9OrrS+0CHOMtj8E3O9PRuhhiWZUkIKMkyOpyl5UYkk89iIPS6eVVxTFrJnU3iIUAUJ7p4wh
LpOUexpEHdT8j7bLZAFL/HVdu6iyGWw33chuNPfMcc09nTl9YpczFQ2otkKiiG0cN95eu3/zuRic
Sq//4d7z821/+jJBACUcJlzPAhGdJ37+MpOwYmaaMf9O9vWAVGzmzUzgF26tyPBQ9J2Zyzb11EvO
+JLWuuRRVSFQep3TgeEWxLNIIxYusMdtsamRZ5jus9V0d/1wAMjo2GpoucGBzND4QNDJDBFOC0Y1
rxIT9K4Wy86ml0QzCrZQB8uM9w5kZyJECUDrbjhazeOiAJeN76VngTqXv/9WPPnbT8x2JOPStEC5
yxz7l28FKyonUE0q7hjkco/2JJgBapMEJWyTyi1xogYijhd9cY7EmC4+UC/nEDQgumSygT8PwFgX
VPJErezLAXVwvWgWdRUb4OLO6jmVAuYc9ByQQg72fKoYjIO11IV8unrVAtVpkkG6sZtCQ4UfgxQj
MoINNfVk61wglMLB/s1GfsUUaro4T35kG2oXS23HeKkmeu+ZDEbnHrdh6IpYQQymLlFuqScqobHl
V5Dhot4P3p5T1xDIdbxDqK3pJzB8xs+pWMVWPW4UR6HKZGd5L3CPQFARrCnY8YOw30UxPndnbe31
99YEICkAREbqFjulqTX1dQMUlNIGYTlIhIWBAr1zZ/pbiHsXJ91EoJkfG3/vZvI5Vbq5I1OOR9ci
RQ5jRU3qMFNAqJj55e9/Ixb/7dLxoLfhmRAX8LiDXfjU/+E+NHgMj7vBLu/C0JyizuoprqvoVXUo
OvR7wW6R+YlQnocCYPDrha8FGDGQ3/dfCqSVVtBNBUuGFNHDzyO9qmXYwAwHLzMiYFzBxSK6uEJM
CnS11HSjcRkWerxvQwlWkUCtokkRr8iN/AiaWJSaTk3sMJqNKyeWm6mZVSAfLV3eb6gJoNH7lNSE
FPIyQqnZ0rXxKydEUORb9TIaRfMBeg20OFZGVXUBDiFQNW5TB1C3C/SaZyCSgBKYeYFeQ20uv/Ft
/gF6XQR9vdRdpi8vQa8zAJiDum8rkS+WJfVZWF5wk7TAv/YA8bzY2oJSOGPZARUK8sEMyq0fFuYL
WEWaFe6p/prc4hj85wVyXV3jot6pxQ6C7MJpvlyntYMREeBpOE1b6DxAKL441NoZUTcK6cahbMMH
cK47qM9BtK6S9XaokREArEDOwX4RvWH5pGbZWPqPSTtaC9/o0xuF2tCNzltrSzPxBhnA60wdy4I7
r+gBToZOVuv3cwuicQhOA5vsTgey86oZljW39dwU47uNOsivxyibMfsyhxutIWJV37gBIijK0dln
EMDvSBmyiZs970fvBUWMYh7LIQR+AvKpsqnMTR8hYG9ato134Gaf3aje1b56BJghuWG4HZ4HbIyg
eQGBa563D8hzBZCzC/KHPBtryAQU7Zqaokz1tm5ROE5NiDDbt3XNVrG28zMi7OYiZ6m8s8o8vWGl
XJtDL+/I1Ed+s/Atf1zZk81yyhrKHRd3v0vVySrUloK1EA0Cu2EqthQwCilDNtmaXqI2umUAhGOx
5IK67cVQ5jmqOIJ6eb21/ar83lrJFzseXWBea3+ObbpzW5p2vXbS2kA90Ai6BqA4V0Wk87s/zZMm
2z4ryjUCFu2ybCGJp6LirpjQKCiDhEryBERRRg7RxjpVuKRgowOHcAD5ihF3KTcqkZPvh2c3zxfj
kA+PcQKAhlsKE7kW7NixunUA0MjxIJ3IDXlaLAAs6ndd1VTIwHVtlxzrOC/ntcm8M/hJw7XtFhEU
Z/LhkFiIzqMkUd4LC4kCkYfuKzBVyzQLnO+B9vZtg4wMDUc5gHd2gjBao6BpXP39ndD+9WmJVYPD
bIYHgzBNE/eUn2+ECEOVjdUbLQTjTYRYOx/pJYIMgG7q1gu1uQFVGCIiZGuhHRU27cPYiBKCN2DJ
F7Iwz3GrsB7oyuxrjl8lisucp6sHavgDJKr9aCMnihXiWdEgWcX+p/WWRKqiJwFbOoOEI4Rx50Fd
Z5d1hI3q47l2huSkw8a6pQ6GDMjt338N5q/r0ulr4AzrhumfELTD/vA8kH2POm+X6dN7Tbv0JiQp
LnkG5WOQeCEMYFsj+DKvF30a2Aunt8tfbwY0okhR5E9Xf1iAzw6Zsnj+92/ZMX9Z50jTNV0XfzkX
Nw/nt50nkKYmhAaj+HRZ0I++rMCEHkSfERNOp6A82HaSden5bP2XmZ7xlYlSqt/NAXgbL2Zm6+gz
pDau3nXcyAWPSgWOpiWFOTPpRY8WB5dLni6HsAZxMFIeC5WY4Z0RlO9nEEJwFp0GzEMFprMYprOr
n4JE3j9sx2n/cI2EcDzTsQ12sLGwhecwtH/+OXfD2EfVyJPN4APqxec2RFnaEVLbEgtNBJDkXTd2
ENSdACedTm5R9FZ9unr4hjMiP2T1sy7wodpoAcoQ9T2knEIQTKd45gAFmof3nGXlrpt6qUmHAIng
QfTBIXQYtKp+jFcdT4ATNs1X1u3//jdgTdGFnz8uLl5XgiXEsaQEJuvnjwuoRTYgkxVsLhguu5hf
IjKI7XtHK1BIXIJDpZoOyRjU4AGHvR0UMG0gqJ4lAiyOgW5BzMckwtaBZa8HcDmH2C8Auvuhfe0n
TJhb/cOvGX8ke4oGfPgwnFn4JJ5nW4jwOK77axSLQdU3l1FYr1OdODsNufA5KoVQwdbx4DnKPFDg
ofDclRWQkk4fzciOCiC5AhcjEtCRCp89lqcQO+LiZCLn8JghL0puKudqH4QIu1Az56ClruOOgdQx
wmq5b4odMmavKLaKv2fFCYtGPJFUYCMj5bsvE9XwHJFBfef4abPKWFkemrSVOySRu3VTOeMtsNnB
Ardy62map2386Ps4vs9jGWB6FEgmFsXJDEI8QMAg2Z5QaH90gyTfWbi6zSk8pMFAFejjaDxW4N04
kReZqTnoctwA/fyF7GSiTjoMbekvTCz755dXIGM9TVmbfTvTSgVrsn14MVc2az3E9f6DLWtVdmhY
ueBdCb1JGkIvxQH+WltplX20kY/Bq3zSQGsRsPj9XUOKGntCl3lrrLTKbcDAgpgCOQYVRxP4TDdV
i/9P2XktuY1s6fqJEJHwwC0J2qIpq1LpBiF1S/De4+nPh2Ttpo6mY8fMDQJpgSKLyMRav4Htp5mn
uNQI1yeqj0xep/QPslw4RbBuAzVidzttUr+xcFWbk2mNgDIritVmL3YX2ufZ8K+WEVJaqrrUV1dN
K0y8QsyM/E1gPChG9uveYzDFL0SwbR7tRsJ+kZEk4uxDa2OzLOdwl4kQTke0oDPPsoeRVsme2DgB
6KVR1umJsSF0FT7erpS50zabptm7zRGx443n+GrXu6hJUIpbxmmNk29UV7U3txkKv3rS8be8T2qr
c+RB9Cx3clZjLv1LlAZHxxRmsYYOiCNF6U/7VNyu0wa+ccK65V12l/OMpPVXLUKaR1n0Q8dYWDvg
OpdbkIcqQE8jtbSTHBU4gbKvS74TeVeyTtegI5Drvsj+kREhzuGroSc/m2n0v+lFE50ctOF4xvRb
LTSMZ4QejWd9RgoLPwl301pmmK9HJVnh2JI9yS5gDHQobLiRRppWbLTYaHduj5pwk35PhzTdjrMR
HQxFK7+ks88GxE6/g4BsPKsttAdcR8dnpe9/qJWffAcXxVYib9WLE7jJld2ptZINuTX+6itbeYr8
IjnNTZt68gJExh+cBc5Y9NMFqT5k7Ee+CnmR1H8tSldHfXVMd2k5uLvGUMqvWG+vJ1H7Wy1toJa6
pHGU9mGIK3IPHcHANU+X+KAmtoBjzUdG5FGsyjES1drnIearQf4kW1Ur6j2LN/+dLIaKC54J49Xb
VDX/wxUxmovjduIFQ4xo62sE8mSxymtxhdK4v/VtR/jZWAUUW7/R/5Kz2aWt7DDZNde8hasvmjIa
z5n+INtuNTlMiAzE2+1WHaXNj7yzYLWy3Lme8n6FiAi0oYZFk3js5z0vMdGYZN1O3kdXCOOkG/nn
PQ+WcwVOnN/uefl32KJtUGzkVVMTBPts22TSlwssB3nfxJuH2339t3uWg8ZG+R/3HCQ1gv3k3a5t
Pm4HJTF3Xe0eSnJzcNC6EmCH0rO1kKdT2tXAVsmJlJFt7l3Z4igFbMU8xdbt1rOF1BGbToBr24IL
WeYYQFRv/ch5T/QQI2lZJ5AXDU/y9FZb9ppYAbXzcyXxwogFQE9e4qaCz1Gj8sYWJH2Bd5m+VBmO
lIP7JDsAGtA3AirVRhZLkWjPDJYd5RAcwBxvCId8K+sah2RxF62xQp0ORZ+uP4cxbxO24HK6Ct1t
rU9fRGC210m1dvceWTV1/JldsZdzdXPrnvlE8n5dleWD7CeH1sGIHZsYm4Osy0cxnCYj/piruTs4
epV6RHbjndGO5lEkeXYOxpqd+uj5eXlwkgJ7K5FnqzQsp5/hvE1zu/k1pfNfvEFrX5yC5EJc+zmY
cITv5sbgxVJrg6fRR0cm77Xsm6Y65IoZBGCWN51W+x6bOkL87Zw9yyuPU2Ee43i0DkgD7krHQl5I
m+2HNg5/6oNWkSZVELe0HPMcsWpsjTJQYdNhmT0llbsWPpgHpdlUBsIcKSiL704gLkhoL+lPojbO
yIccAxQII634W+mCvyqcXb9ao0jWxjD5Lw36lB42DALax/x5bVj85fGP60Zd4DzBh4A2F4bDF1DC
EJxVEAX/3/Ww6IbPVzTl1p1KFMxRP9/WaIB4foqFTt6rbLinXv0OMW/l91rz4TZQ7UNU4/aCWMYX
17COVbbMWrvq2pkxOtLHXr3mUUIuR44kFumH1fTiu2p5tDGT3sgBWb6btdj5BrUkxSBnaA7A9J3X
2bUeZftsxcR01Wq4hCXhediN+J0vV8rcAKEvw37lZ9ceRhEm20qr/W9+vb0N1J1+o3VzcVQFES5M
/r7ebgTU7ErJ+eASXgjOGvmbdbFMCHDpWERd/mV2wmmvQQXfZm3XfSTltJIdFB1+Ht592QPiS9Wz
62A+JS/VmJC3G3YNjwEYiJOFAqYnGxSz2bo8Nd87Rzd2DlKluzAZlffC4JtfronEXeXNoZOSwgXx
g0dydfu4CozVV+BdgmdLwaHGX0yE5Yg6BvFDIOmjna1gN85lvceFZPoyF/isLB90kqGrgABmdrZm
xQWCF2urmSXpjWTVWzXh4BGBJ9gXQYJt2C3xTfbbRDuBeJZF6nIRgpENamC/KCPmnMtqWiux+Vwu
Bydlb1fpsbKRy2fk9jQ4f4XW2NwW1DKL5l2B7s9aDpK9etC7E9vJsyxZY+fiujGwDBeFtmObqx5h
UK1sUDFvqaEoT0lQPqh+H7yPdsGHA9nzFousaxWYk8jGjWy1siD1FFJ3Bxl8BEn6Ky0dcZGlZUYN
FMVbvsyIPB3C6sQvzYrr/ocsnob4TUIKOYE9dU6d2bM77atR2w92d9WWBrhukMh+a1bGcs9D3zrM
ZYyHHbgs5+Sb2n9Op9DCZWce/w7Ub4MRIPbd9RlBMFdP1qEdtmuHNXJX6cJI1tgx7rTe0S8NfJPn
uRbhWc/E9bNzrpDwG7vMu5U14oUwNKsWp5tlsibHh1TET2nkps+kxgn4h+7Pzkpp0zon22htw7+Z
vFBjFH91ZatuQKKLDXhnHSUuK35PA8XaZIpbYGxDsRqQZPfDpDzJ4qhrezBo7KIK33zJ53JTTHny
HoQ1mYzF1IuNdPKOW4Kzq4X/2RqnY+Kh2DQdZGsv7O9GEdZXOVQJNrMuYCykVflI8OVNXifLjeoo
bypb5ocy/u83JVszoo/yphQUPtksJNXOn2ZxkijPG95zKeYkwFc+bzI3sQDZ5SYj8BsyNFB8AuxL
J1uKCdwnunWSc0ZLJzPLZq9qgw2v9GtgSfELOJD5TQftnrSwg2VJDAVbNNTYZclR9YM+i+RWSsvp
pAfF8Cjb/Na9otflXGVJC8RLhbTkrQSq8r0bbfUi2/Ig+6GGZnRTDRc4zJMbMYbz7RKiTlf8NvyT
1AZHYLVe5e4EIGS5Ob8r0CxQU+dBtuas8ys1M8jTyFb83/lNpSBtu0C8WbabrjNxbq06OZAaK15n
y453iSJUTxaDVLRnp/a/2sKK+C/GpzSYUBuTjaLlUoXeuMe8UYrXMemLbR4Topetg69np2biiXYb
26KT4qSvsmuWI1VOoJ6N+3LRsBv6DY4PKdl3JnJRYDiC/k/robmkOtYCaZKpHvn15mJW+PwCyuE0
DsFYTDg2bG+VVejSVDXqY5z1xoHQw4Ql3DKHAAiS6dnXeggP4wxGHXHE/EV1h+xSReFFKKpSABad
eWFTdeyEllYzatoHfwJx5mdV8SLrMLr6ZmYaQKylKnIHTOOXF6FJTjCpsBa0ouHpy/hRBTrlh5g7
yqIcoZXbMOnFs6xRQ/Z6k5kmW9kWTsnwSBjk1l32GEYMr7uSSJIsOoQ9Ee7vn2d7/IZUTnuS1a0C
rJF/0P4oi0FTGTCNoAvIojwMtfaqt2l6lldyZ+gVEasXlCVuVB6E6eG94fGPkj4Oxig2uuj6DU+a
apu3he3JgX2hKs/Dz9tf21Tu7E2QzYHlMcsc69o1SeOdFk75i+xu5iRmNTFrn7fvBAbvQOa7m+A3
tYYvCh8/WOPshLK3reuPib0gsxXneK+SZ8lob0HyjWdZulVhuEHacBx3EGo/h6PzrwMdn/o1SgeH
sBztTWrAc5hAwT72sZPdDn7jLIYL/tHtCmRmsga5u3HMP/vpbjdsOxtjPzcsI29IAvVMPrs9gwTM
vGRMw7/8gwwz39uF0f/XdjmepTnj5S8ttmS5bK8iRfTQtXDzpTv6vShFdO5FqEPIzyydoSnSme33
271Vjm2AZXq1K8aDQwbr2ujqL5kStpwQiba6tnYyJcyu7TxhRPDcsguVvfzYfpsG9IqDbHC3Nw8l
TX3ru6h9cg23ekr19ItEwpRx4GztsnS3HUsnKdnVZEGrhGRc7O46W6lSZ6eQ15YkicISFNB/ukiN
rWQMKw8pnHEzDUUyrWw3f0T3MD5IgNStTsKkrLFtvJu5G57fAETKEQV0Szh8aAgph7MBZDeHOIPu
n/4mW7EYw+AYX4c0GYLtGBCnK5UBNU1VK8Q5TNyNSnbsUV8OE+oXj0FW/pi0OjnKkqx3Ou1zqKyT
B2Epozfx0nY1dbSOI8SpHya76V/NpGs2bRU222EpGopqH6w4iNaytTBi91rVxlE2yqqy7z1XF+qT
LOGXgzzvlBUPeLD/PptQt1FQW084ZbfPSnLutHx4Uhf78yEjhe76rVjJNllnBQo2VtFAQGjpL+vc
5NzWnXbq4+xyH2hNo1jJ4h8D9dwkLc4g+GADYYr580pyQJzl/r7QHCe95OwTEF1QCWEF9l5Rcu0h
9wfrf5yxw9+qtg/6qyV6RCSNKMXCQgAeMFS9eZKlblTMB4wxvsuSPAD5n9YxTuc7PRsQ6u6d4Lkn
nroMltP4Uassv+7I65sE1e1lxjY0zdMwKOGzFQKSSnM8IOcvmvyTYmStPSO0HCRQ+fjkIa7rh1TX
lbMsTQM82nFQv8hSbQ/9qS6ceZeSOTtFQYij5HJI/jkzI7fbtUn1IXukavXZQxanNF2bRhljS2i0
SNBCApqxrF25qGVfhip1r2JpyJaGwgDMiiAsNP1icK+QjT9HwHb9NZcadB0zPfQLREFXZ+PJQP1y
1prnbIEp2Dza901JGEV2kHXDIgakgIW9DWoKxXiy3W1uny1zXFuJFgGWzo2LPAzuiA0bHrrbHkMl
XuhpCJ0F6DwtLQb8xVEnpCb7yVbAha89rmx7qayVuxaWKJbzIIW1XBWN/ZVskOWlVfGDv8B8wr8P
8RLK3UF7uZ8FyhR65VKnBLQaift7673fWJgnzG5+hMNQfRCcJR3C138h76o9V2QjZX2NBz1hs6bc
izGqPkJek7KxtL70HRseJDh55V7q78NzXGoeaqDZj62GYs2Mj9M7LxIIoC9n9VInz2SdbJX9hr4O
/2x13OFzbFH79dodQm2nzDokuTZEJAkl/iMAlI2sutfLs8Jqg3PnGM3ONZP51Uj9s4JJx9/LCZDJ
QZ5gCn+rsWucfG9W5D7fRBd34VGp1cfU5x0ikt+cPG3cGbMeZxoIkPCdWstBNuizFh7d/4xw+Esv
NyqQjXELGA999rRibHeDU6mvfJXKbkiD3JPFtAFpbBK2WcliMya8prFTCOpI69a6om2HIY7BDjHU
BeG4qvjlPSitrr7Kieu4IrC6FEOLid2cWLtPhBed4Ml5RGBsU4baeHEXclAyYhEqzMDrYT2RyvZb
Q39HMQxJwyQr16qbGu+KlROtVfIKnlulv9dl8zGZevoYEP98/ZdBijoJLy8065xjq60occJeyQsC
UJf8YrxIngyzx4pl7S3dMreZouW7CYw38XEWX1nUG4M3q2XxlcUWP9X1nIXV0zSlxlFLXWWNDNT0
VSCatO47MzsRcunfwaTlBp4JsldYGgp0M3f86jqI9iL4lJ30XpG95OB/66UrcEFy1QqJhiT9u6Gc
5Qxl231eVhb/uCy9mnQotpUyqB75w+xyP8Q6enClON9rMpV1fAUma13XZnmSDbiL5BfI791JIOz7
Nc/4LbPOvOESZu2zqTK3CZnPr33deOmCWYptTAyCsnVOMUqw17HH8vwGZmKkX8fJW1q1nyNVP7uN
lB3Sf0ZWWqbfRkq0ExaTT1PR7iO8Kr43+W5EsOpXjRPlqip7681EpWNT9EN0risleaiVUdu6plW8
EGkht2X3xl/d3K3kqKSYPrpwjt5bgvEeqLLwEhqkVlWT+B0k2OQ5bvxwHWRp9SMaHFQeyJwlPiuq
UjZf58it0Gxpwitykf3BqYsPNv2ZV40GsSiMl9B7mpxvbDjB1HbRr8XoJIH19pFnqr32CzN6VFtf
2ztOYu0LXSVJBP4em95h/DCsAhsb1lZV8T86FoRONd2LX6nFaw+FYF3iEbJX3aJ4FaSqoHu687o0
wvJ1mAZxbXFL5HdXvMoe5ujsg3lKH2WVVbvNOnac8CD7z0Fv7qpMTT3ZShC/vSCP9iQvJauccPSw
2umeZKkNdRe+ET4mcu4oqpWthacy0rDcjBXoBSDY8pvsOxZZfckiE8Z3pOiY6UTZK6GrS5/mxTc9
AiNtIOlzrB0HbO0MqaNRi2+TP6Hm2Rn8U+Dl8bUUP2R3RQWbNDps7GURXQa7aIePQu+qPc56zVZW
42PqtUacwaXItEOhhdVGTtor5rHgx/hq5S2UPN04gCFLnpPCwLfHANzd2D3+VEXvsxRWrNVEk5/L
FpRROPWQvPIhWVtB3e1R8VJIkC7l/+Xg21TL1f51AjXABTRuC9RXFsWGFmY/ehZvsYoYWaeW5krW
5+o4e2Uw6LdudT7+1q110t+7WWyWDoJ98nmKpCU4ScS/o6R1V42t4pfQzsa7wHk3Rw/6ixBueLWs
KlzNy0OU/UG/c+FmbGTRqkzy8AQKTrLo6299YLVfQr02LmMWJKQxmay3TMjEHRKHcb+yyPn/BZvd
E1pOcAJg00Osuu43Q8dNDutE8YxYS78dk1Z58N2qe4Dc7Wz1qFSe4gnBtxCO9zez7y6aHD8nyEAN
Uf13mWNRMdrtgEIr3sOl7+YXu5y6AzLW0z72m/aaTQqqwliRfCFB9DOL+/BXIPampnMflaq9Oakz
4kbDb09ZSGZxXKk7mAHdsQ1n3Fr73NxEaH++iuVBwdv7+EOxGrSsiYnhF9nvE134+0mpA69tNP0t
j1pnX1YEIWRxAlK2T5QkvhUxOdX3mtskt+IQ8CvNsD7zRBEbb6kYyZbrec76SrE145GiVdw626Sr
9xVGirdWqw7avU1E6DY2LGz2eWmI1eAytrTInjSTiv3jclfQezJs45T+1pqZEEk7R6BCubS6bhnt
A1WZbq2p6yu7oFfFrXVOY39Hih0yxjJzbZMIwRJcv7WaKk7PpobguJwqjIS+Ey06qrLI2qbu5q5B
tmAZm4/DvNNMH9OU5bpqr4077Nugak3NoXHKdu9P+RveQ+O4gmXZnOWBr/fzLNavdjOPpz97yG4h
lNcVibx0J4tNiclwHpqYJi32kZmhOWd3bsEZlf6VxVe3EUexom0VIH4qK2U/eQiK+IcdgSyVJdlo
KehPdtmwjZfx965xSiwqjcmF3evkWauJVy3H0vQ+d4Mz64MTmscm8lnxZDc/hnNboZXjyYnVjIfP
KoI9nsGyfrhfzC+wH6mU4jHhhfy360PhaBA5yuON7Hu/mK0lB9NpytO9vguU7Ih29Rd55fvcUa45
awJj6m0O+8W3Vaiii92KPCgRTiuhi0v2tLDK/lOdpqHZrmRZwyrjn1OTVBr6LUgO6ErmCQAWp9up
7NqWqbIKW/z4ZMt/ma5No53mB6QWlktOyzxW0PFWJMvGpDhIjLjaRo0d9mbo4LqD6h6qgP9yWbTM
xOa9KSzOwnSDLzUebrJeHR39UNWCbSzgq69qAxXMaoA7g3I23jKiAbI+ydzxMIcj5EA5ObY85EjA
FRIDYUOrkgqQh7KN3VO9HGSxbc1qK3yI4rJuqCqS1OT4y5XQhEFkKrbPsd3a5yRtvM7V5wcWYYPY
2NJg+Xa/IfDFupLk7LNlR9miRtg2Lr3DZey9Xp65vvo5TBZvY+vAPBoFmqs/qrTZTZOmnIA0pI6R
neVhMiIEq5aDPJN1EQkjDxx0vf6jAalxCIjLWNk5VvrdJMri+Ee97CGHkib3tzXb5dsV/+1icqxa
uz8IIC6ROUK/6eBPW7HYI07LAVzX56GUBooptJKDFYhNLYv3PoMeiLVwlWGnNXa8MlUzwlC6Dg52
maW7IQzSL5GfPElKydz4Mf8W7e89XMDo/72Hr1StN80t8rAuCqJu1xK8aoP8pAl7Y+h47d6r7DRG
HOFevo+otaTb60V1hh6TnWT9rbM9CdvrMxztzK5rH9Gah9li4NgxEjtxSffV9h5bqmJVTWb7eKss
82YHoG8RcqWuWA5NnUYb3rGFJ6e5Nag2/jEJatqzWGycFm+nUZnEOk39bn2vi53Qtm/lQno33ZtU
FTnVlRwpK39rl+WmQQvjj+n+teO43IFskQc5o6U6n3X3Ir86FnbZx8krHGG2CQQ0zyXjMq7KYCrP
I26MZHaKSjxUcFOEHlKULZ3faJ0XtDXcSr7lray0amsxBZn02EtqtE/1oXmuIsGzRIvsg+MmhEuG
OnnSnK+yTdaAOI33NpHH9b3OMvHxiHLYdGpi1s8hWIHn4ll2l4dUd9m2C8e+XUPWGaGIEQ0Jm71W
OMNezQQYmCxLzwTj0nND7GMfogJR+YU68L/rcJQtsg9YzhY8do+O89JbNsCdVLdFryMZlqXasTCT
vnn1Mwx/zQorPNcJXjIzGj/UDMx6bWYteegKU7o0ACCRN9NxqiDVs3EMHhHSxKBRgYGZ8Oq8GjJj
+hui/RoSyhCs0m4Aa6S7YJYMBAXSqHtVfJJ4vV4j3WEjvS3SJD4oy74L7lKx0cdpfC0bwOSRhbK+
6iSH20wYnRJc8RF87Pj5pVl+8ecMEdW2fNBNjTyuPaUl2aH/lOWZPDRRU+yNRkfsKQjO1j8HQmtw
30cea1nkaDvhNB+y8V7/R995rMIF2/avc9yHhonTH/Hk28i57/Xy7F43l050ipDNXu7gjyvd6+TN
JDPSyw4uhP90dXIj2lVWjtBWYDZnhGExqrcDfTs6WbOp4xn8fvbk2hA5laJ1XstceyyxX7oKEqmv
TafOq9lu04d+yNzX2e8aj7iLzWdAq9EM1lZn+7/RlqK7eOnOChAcOVPc1yq+MeF32WgiFfTs83Nh
z32qE7PEhi3gp473Okd/kbMlAwWWQZblKTLpwxFE68L7GN23zMfnOx2HiyxB5XzJcjFcb6XQILDl
jI+3kmXvs7kQT7LkJkRILHQDct1+B38ObXho56s8aABhN7mvCyAK1OWV8dlQg6jEcsVxNq0wOwuG
/9KCqMoq4Am1v89QoRNwjYNwl6cRZvT/zAw53t3kOuhLFxNO6E6ZsUF7zHpsAd08GoUd7yfDhlnW
l0BLloNOVOScYT2v+byNsCulrtODnV7PI9tTSrJvHBnaqrYi6OrY+zx2mCbFyngS0TR4GZGtH6jw
VKr1o0ZpzxNJpp10pbQvU09aTTZUsM3x7RQf/WDC4ZzbnxCynN3UtMUxw6wBEcD7aQw8+0hat5nX
caAVx1a18O4aFf+ApQMxZwiVllmXr2EPDJwVvj4Q3CtfMzY4uxorbE+2ZpALz/WQfSEYnbbrbphX
Thc1z+WSVEVlZl6ZNi6OfeBiCgBDCluRLhfHRvXn2yHJh9+LP5TZyhD6VYIHokLwUpYzfy7C34qy
4Y+6dOlXOjkWtHKIOrcbni3mvgYONIYhGY8pCzd2KGpYsVH8pJo1TJiqqX40vfXqjkJ/TbrR2Ce2
4W/TsvffFWgEI1CaH9WM5GjeT+0lFpl+Hsl2rqt6zK9jFIpmFwQw0XJQXuhhDP5BbRK8IhvNf9SW
A29N1WVYiGwx4f4NGFg26c2AawyNshtL9E/C1/FRziEPoRUBAg+20FLBpYXGjLc5UoaGPn3TyxKl
TRLpuEJ18S7qQYT7vRleYnQcLkUVovna+BaRCIr3hnApZkYL9EnHhOneoFhmdVYAbtpVjnJu3thf
9cBHazms7QcLYvH70P2wlmofD6hDtwQHyRJUKxDMwV6F64oC1qDgjmopJ8jDxmYIMhI/S4Osk62m
ymsuYu30AQ5brdEgXCnZbF/dFoS4YxvRDzGlz01VKa8l0K59MxvaNq1y5WtuKmvZYcJh2+uqxDjJ
kX4OVEdar2Az8pypgvzupxVEa6asdol+jS1TuxKRHLZBpuAg8k+dPKvjsFov4Yzt5E49HELejPpp
dPjHZKw8mHWqXdziVRb0ggfEKgP0dxgL+2+7nrpkw7473Rgw+Lz7qGoZH+hlv2om397JBnkrPtgH
LHwCROYXV2wbKr7SNeGXCc/3a1+qwYqEPgHnep52dtXYG9nN8UkRWIbLuru0/p9HmX1UvXWYLym6
1j8iTtQ/wkZA6kPHJ5lM0ule30U5ieJ5dngdpJtsSFIhToRYD3KQrOfvRfShHZYQl61fyXYTYR8c
612Y4qsU1YndHboD9k8laJDvV53yi90olte74Ov0IGwPDY5Re5BZ+tUsm8/RfKJfQQ//0oPuJ9MF
55vOn1QAtBdpmtDExSnyMfS8SwPKhrYfr3maCE9LVcDAjXOeVFTVpCJV3Gu7QETOWZZk/VIle7lz
6O9uiV8tLwD8GVb4Uk6a/6Rkz4CEobwshxlLJi+uxmgri8BFFxvlatpV8YywpdOdGrWdruacIWRJ
1n0NpWo+yMbIHqctLsz5Rrbidzs+ZDk+PLK1zlD0msBxyUZZBdMCqK0xXWXJ9Ikx+M3J5/Um17zF
bzpd7DR6AKVeCiB9LYt3v+qb0Y0sj0ufplLatfS0FrYzwo1WpxfHQbZTUzAyZcs7vyiweniZGN+m
pSSrhKZ9QSY2Pcv+Df+yO2ziWXWWHg4woqc+NAjgM5kLmQKRDZBiGjY6WnTBHost4MjTp0yfJmGx
ezSiM3kp4XFDwxOydhob2xXPzaex7kvAlVqynrIJvz2lxyWg+xq0pvuYHC0eNk823O50msi2ppm9
M4iubx3btbZGkX4t41IBpG8p65D05J507AEh4OjJ9Xm4q3AUvzkEuo0WhWZVM3Q0LozxIs8UE7hR
VSLgqFl8rbEyZNi3l4vosbsm/sQqTSiWyBlL8iB83I4b3/CcQiOKmyxI8r09Pk3usiNykfYNuD4S
GFNx1LV6Xr9pESxv5DOO/P7HFTC2vwok9p5LoQeHwMk+3D74HsaBu/Mj1d0nvkJsi9dhVsmI/6L5
zYymdGctaAanGQ9xXfK3op/jRNgUG+ZqQk7qsYSJuA2RPUh80OeV+trp6jdX1ZyVABHmGZ1PtFOx
V7VOgkhMAH+GoFv3A78eogQ5nlMttl1ohohH1xXIn5MnXGlzCAGIRMQG0LMN8bQcG49Mx2YYOtZl
kcYPI7DFVVi0545wfEDE/u/EzJGYrfR2ExRqtS1bJVsNBgBTLe3X6EoCdIo+VKubv7dVt8O/8NDM
5lUva/HgNmBbWZz6jRvV+UqNpl9+973OUV/m3fcnUth8Fs0HKoO72M3f+wwwiVZ2UHGLZw202mqo
MZfXlPcgT9ZmXbGsVC32Y6HxPc2/ovu11flkchfTvNFufgq2CZ5pfIENUB2BHPN2gtnLyoh7QgaK
Mqy1OU8BWJnftEibAXyzp3SjIlzT4QMy6abMWWCnDLOpqkwukQWyeg7I25kJHgVj0e1Ai35Xhjx/
7fxfFRK6O0hobwrRUfYJ86UcCSBl0SI4NaYsHrPtCVW7gMfkL5krVJkILwCRHH6mcVBf1EnHDC19
7fpefdPtYw+Ccq344asKL8QrUDbwRp4BRDyNA/biF2Mej0UocOJKssvQ4vmkQpHZzAlfBonefheB
Jz1GwcGt2o2tYZ7oFzUWOcbw1KlRzeazrXaRhehg33ePQD88o54GUMjGUS0cZSWiKANp173Yc0HC
cipmr/Pz+hjGw6HuwOYitURqFvi60on9MMAxK4wc4Cu4LmTryfZHNhYqJWmitsMtrseVIfKti2MD
c8Y1J+wqa9d2EdqZkVhbICBDpBf28wyPwcACaKX6uXrktdxZD53C1t2vD8SwV0bVTqA4xDF2Q/jh
VRVpm2qqmmOXIJx+lacVvLd09VvbrAkq8sLqd43oDkVJoAt0JKPkLKpsvk0Q4BEU+9oqG+dhB9kj
h+1s1Cus3kd0NObmGLqRtjU7cRVaWR0Bks/8wiIHuxTej71mAmTSadNP1ioLmszsPjXhoibPzmDF
6hccLQ1xhTxY+6WNB1Xq/P2Mn9NH7PACN9lVtMq1H5plv4R+t9LI6R0CuKobO+7/Khu+ntCdH0vD
QsC3RLuZDHyRLyLZvXut0yRCPxjjVSt8zaO52qQdQOS6+5nZaJYA1LWRTS3LzaxEzrWv/UM2O8qL
j8CvP0UPqt695WZbbFEu+WjzVNnYfsOXh7Aj6j/9WVhhTwqfRLXaFC9N1H8LaqNFyTCydolFQqUc
uq3f1/ma+00esmzcuREfSFai2aJlZn+uCj4sNQ1fs4G8vlbx6uKHuyTOtjMB5b0VNqcsK5D2SYq3
oRTrcPGGwacSmyg808hoJtu28E91iapEwo9RqP1j6atfI80mVNPUD4L3jXU39/0G5qJ5VDQlJGaf
GIc0ROSibqtfoVoUKzypdVH/QqUnXo1GjDV5k2KYGjy1ua7uUeitg870UEAu7OZFpOGXyhDRytVH
Xn2d7BLZVrCt9QF94QBsau1mB01lk5A4yde2dudVlzjT2m5OZZuuHOv/sXVey20rXRZ+IlQhh1uA
YBYlipJsnxuU00Ejp0Z8+vkA/TOampqbLnYDpGmK7LD2CrPtC68k8L2o3X1FuefWQ1ls407eSqsH
zcWOBDM1dFhSqHhSdv07mH7qi8H6blQxiiwgp2ehescxx/PE7c6VMv/1HPyvLO+HNRbEfxrjqaTy
5CeCcjGL8xTMFnS+SvfcABh6OnLyyqmu4WaTF80lHSVzsDuZe8IzdL9fkz6NXPtA0D3BXW2v5ux6
u7QeyM7IEKeKMb1szSCs9EJ19JIXrY102C6g8Q4PN0NgAbLkF7bi97L9NzWsD2ucf7e6pAaWmFfI
2JcaFaIzgyOattvs8EH41hE2Gjpl/oatuHWbWO592ebtsY674qWY4eEpSX8X/eKbfZGHBZu6nY4w
C1OslIQvbYRLW9hBr5Gs3OjCwBDIzY5t4cZXYmki3H6M5LJ4hXWK2KmdRZJp53Q0UGgm5XKp0mw8
lpggX6GGGwdNiPlpSIqYzSyyVugxzX4YCUak1qSFdZo5L4WMkzBun5oeWY8pbIqpBEDincGWuGzI
OUww/w1WFmQgM5W6uQkl3hLCerMNj7jARTTvXXccFJu8gTJ13yVF+6B1rB63/QSP4R4akDETyYRF
vvptaTg5ac1QfVcaaqJeJqdTbZnWDslr50umy++ThdInQdfyHVmxhJwM9wGeKql/vTC+s4CRrIhU
6/tk9z0ZvkIlW9MiPwNc5HuMIYrPtD5+B0/nwJY1w3fNiwa/gCX13bOwQrIWt/0eV0wR+Bg235GQ
TZhqY/EWK8aZwEH9hv+kByDhRLutm4pFv5UKKqIp+b7IrA7QJZlwumO5b8yJRdY0z4nNmTiKzeEm
MXG9dfxfL5Pb7iGccVZmAdrVXoHUMnesJ/baIErei7K0ypvM+MhGMxhs3iUWQxlW3tOIRzKmMH1s
rCgobj5Qo6D9xiTo2ZOpBTaU8b2qKh3BKd1Pd8gpMeMNgsa/elDTmfcDfiI7mEJ2QBqW4Q+akT83
1uj4s8iMMAMC9g1rOOhV5pFJno77pb4NWTMf+y6Nbgv/FyW1r3AW3/MkEi8Aqb2PJxVLVquoz1ih
4+hXLi+2ObNgV+0cACTArsO5m8IUJ1l1SPsAMYPcG2sIal+mAYr47Nke++rkLSStYu1IBku9/FP1
FTkj1XJoSOUL59r7gBy869sxRfjC7z9aYPzOjSv4r9hwQwgclgtsbccOoyyJ/SgHaO1afHAED/dp
imRIRHh8aWP+YivZTV+n7jgHuLKLvt31eIcq+LCxcAuEDwACeLFGVtB7heOrRUUhkuVBppH9OtYe
oLpV7LveqP2xAtSovNjdZQTA+R2V5bBLans3u+1wxqjDfkqFlvKlW+AtdMBlmsmEWrKFfnaq9Foa
DSRd4zpjTRcO1pxe0HY0Bzb+Fu/sGd+05qjhmCGULrpIfqqYQ9W/TWfpCWIT1nHAiiZJUiDk2dFC
KaPqUMUiD8z0vbO15iWeJ90HUfuH2ZsK8yjmc2n5wzzUftLFyrNdd/1tsifFLynXP3ViFAGezfzH
Ve+cEL1RVsA8mWxfQLshN/QQf6oWB8rSIkDb0TSc6fG89DGldVUtuyFv3POVmG6yo9pIjKJ3jiOX
xNTCfcLI/TDESu4PrvpsAuiEhj3PviaVs/SqdyFs51pK5W878YeaLM14MuumDLs5+9MZ8HdaTMVJ
znmp+ja95sM4+Uo6O/5EyoBk3ccVgmVFtYszQd5ROEekB4kBpXQfRYSuYd0hHOWvOZnjxYygb011
EiT9ZAWd4HvS13pxVsSABNQAGJ2n6uTOA8kgbtVc8Ry7qS1HKgOqiEEkok7kBmRZdmSisC/t5JHo
MrF50tqhOyCyDZNJQbLWiOVYWHkHtbJ+k111V1QIbxhsdwen635oItcDo9VMfmE5Pz7PfF76CZXc
Ep/cmNSiFRPthyQLsYNmBx9r807l9FF7iTijUVKpXi3/dJ0BV45twY4fBRoKctaDZZpIH+q9H3lU
mr50BrAObJqmHG/ozn6mVDrdJkiGeBZ1+9yNPxzMasLJ00kzFXm4TLHNYXjgAxoGsbfjSA2Fk38Q
CDTtGiCzEMtVNcwT2ISVEmO0otfXcsIPq4tYogrbNHwHS7i9kg5OIItUBiJKDmBw+TnDetdWdfvC
Hv9K2KXExjx9MTRNOdT8kPxofskhcIxFKu4d59nYotBsuNRNBLoS2XScWNVWZ6fPya424ulQ1La2
SyHY+MLFTjZ9jsVksb3phqCAIbmznOyeeOJiW24bSixyqVsX6n5AjndcHNVD8YvJCXM4UpohK/Y9
xu9Lb1fYeaVkMeCnvo9mNewct/WRK+f7yLOYSSIRh7g8/dDw3QmbvhsfWgEsVKC+aXSdqC/PI7PU
wPiridJpR/jjgz+VC8bi/gT+zPdCIeliNnZODkcmBpSDre+0JJq0GNrpUQHNZxIfCfgMOtdAgRsI
qV22wcCWYt9YOJg3OEHADq/ka5Mj4TIoBHrU/NsJBn0+mbOvspM2e6LBmH9+YbMwXkSa35WoWYJB
1aIn0Rk/bJM6/DLU57TPxKmcma5NBTpXRTWjdi4Op0ykpxeyd3caKXRB02g4IlUR0rkInlLWnaVe
QvKacjwd48aPMFg9qApnlqGx2s/GWmBBmFVBNJJt3SMvW/ZoNAnDyBCk9ovCSX0qUogAXnMi8rI/
T6MYztujrya2zf5cpFCn0NSwUjvA7fDbD3OZuwf+uPXZyNX6bIN37eVS3WbMfs9YIi3ntODQ5qFL
CrZXcyXFgD6fDg0FRmxoLqAXrg/UfxOa156zpvxo3QIApTTH9rgkBUdkD1Wzm8/YEvfzeTR6vMyd
jixcWysK37JwZ9FL8zQoayBefZjmpTyzipQcgqYotPrqw05gBcghrnh9oJaOnN3CrAIlqRLOUm50
3hq2r+xDk+xmAbvvI0Vtz0vf4pc1WoeW6fDcqhncxYRtqd+01Vuayd+dLPvPz2p7tH1MyWLhfT5H
i4vzSy8O0ZpGuZ0ztkfu2l2j+fh779q6nHjTNPYUjWc7fkfUVDPRhRpW/5wuqMp6TvphlHGpBZ3a
ZCcpFwruy04bs7umeClp9vzHKL5Z2FDiBMEOvuuiKGCSWt9A8zxU3S1TmC6w0A2SbI4KP1Gj6LDk
zXHsGowVSlIR0+Q0SnSJCps1aLCTcd7eAWYe1IWd5Z2yXU1eheEuwfaw05Ka429k+ImERIlVCPLv
t6r0OFqNJngNgVRniA76WaAxD2oHHVvzy13yX+AuLp9shIfcoFsup2P6ZGARg5qI0/a3qvWpOrdr
s3W3xsTMg6/5+qf8/y5HBNH/r7tHx+v28ygAF8uDVo8BYcs/OJz0QWfiChfaionBSJkdh6bwKOpw
Q1yT/125KWbps996LfxM4TRQ7mgGGH/7+Y8gU4IK4KQp8hrlfXLKlQI79+eemMB9nwz3MqqvGfPA
GZdsEtLq4id2cjFAeYdMqydjdtGfO7zhgcMVN3SyVvEhRlNOiNPlNWqKkrl7KfbaGN8dqmJR8SB3
/b1VXeMwrDCBalnFeYqxiWxb/TJrRNscECI4j77lN+wNLnzJonrzNhkk8QNljJByGE9KZWf8dNz5
JmYM2SxH6dg1gTN6mDc0Q36OVIEvt1TYViHGuvDRnPCCUSx/oersKxMkLdfQ/cyLzQeOR2VdZ2ev
Wv7wxyafBtLqyRxLsjX1VO4SSmT6KL3bKBbjAKhcoxoLUo4QO6vtqme1QNQ4cIwKRF6nfp/H1bOV
UnHGyArT/vKA0H7ZUYXxuAvDZ2PC2ZaMG91dsu+w/ttLVKZmQCRyueuUpblmGGcYWqV81Eyze2dq
3VNOLtGd7Exq0tYif0+ZODiLJHtemg/HEdWBn0B5jMDRP6oywjEhVX72kVkH2NMOMEZFflNUzj2d
N4R1noifcZ28gyQFJHCbP4ZY3DFEdf4WAjyNdUEvFfs5j9i+lHHa+K1KbJvZ2b9A5l2wAOYoR5X9
EbDkldIgGpe+QWgFWrKr4i476TjO75zCXI64mC6HhdLBDpamsVsU2YVsH3dVPaYHtVnxDg9EqgRp
laK3bxD9iSsUw2uJnsRIq+RHpNQ2SnCKCfojq9VqFa8koWrYy2s3qj9kp30vR9ngTo5gkmo/dRiy
WlI39fABGssdnsvZXaRZgbg1m5mkQjkX+aUp6vFirejdDNV3NNrm6A2t8k70dSg8A0gVxd4u6vNw
itP4HabgL0HQ1JPZ6sqboVoK8RnqGLp9AbPRqpJ93k7ujxb8uvVcuPVdNF8APuNdbmKnNFBBPuLI
v3Nxcv/ZeaMROJmjPXMCME5tnXSHDu3ZIzElqncq4X9b7IMtL/3TEkjMfloz7l6V12v2iHn0jEHc
jSYC2lBE+Tuv/2IrkFAjTWp/aW3vAds42seJg2C4WcjYWrLlGYjhz6zL0zIL+Rg76d57jC2SEj4z
QdPtASdwpqOt/p3zZs9bzTujlpb7X/3Py9ud2+DW35rt9q9nf439vy+xXbaXaJvnMStTTjHIJ+qP
NdT482E1Ene89bdH23ozJCo3bf3/9fDr+tft29jW/J+x7XW2sVmT5c5Q68nnbJfj/VaWNYvq+lB1
2MIAp/73qDGYbAjW67kCZTckj+0//c+nfrZipgyoWMo+zkRz3pp6XWZHs8J8bOub3fzffdyr2UUO
6bWa9fjV0lR+Dm5hBJCI4tdtrC5sZvfUHA/b2NaoaNPVZIyun0OFnb3ETGNfT5IkN55M3Pw/x7YL
Zbe01HdWr+P1xT/HUqXzNW1QT19jnDgDzOyN58rMtTBx6/hg1ViNV0pj3dTaVG9R4SUsfZP82bra
RwER+aGrynReIlGENgFE92peOD7Fs4/FW/UjgXFxSAmAPFIYQbWMOpGQvZ2me8NuaHOwlKh8squh
u5ppfnBZYy8kebJFWrL8hHLskHHkv5RYth4wd3kv29y5IT9UQ4VjF9NKbD+NckrZ4atP2STPmKEU
F9J7BZE6ELlhUS2h4Wk2oScF/nHV8lM42E7yQXsPAP2nUrbqD/zWyp0Y7TJUF+2FcnPPEbPHprHK
pqDD3fBgthWVHhVDJk1HKMfWe5cNg/reOCOEUZmtagqQpJx8KCKoYuN7Wv8xur7jpAyhsY+tj2U0
612Bdu41TzApqKfqF1j+fNmG2ljvb15enLbe1iAUjvcd0u/ddv82Jnv93bOG9rr1hqRaqDBNT1LO
Hjw1KXZVkY2vpYhKZLDJGCrxOL5uY0nFZhdy1G3reaRyXpKm+IsNzX9uWCasqkEl4aCsr7E1hf5v
Mlrivr2MVy/JSSW60P+6YeiJezCVNj9tYw2/26tUopvXUcOfqx1+ifGLthQqIZ7ZvHfceIUnmLa3
sdhK7kVJBXUbsqoB1m1e/d7m9W0oGZc5UGtNP2zddO6q1xlU/PMVSiKwdYhKG+d1I7lCB31J69Q5
ph3zK5Yt/026/bylW9ifa9G3r/H/ex8Qfwkd0tD32+t93ThoyWOiGsfJphgDHJyqJywDzZMxrf45
TTL529jWDJVaPcm1iVMFOqc+L6vnE9Kc/7nwdbOWLc6x1tWXr6Ht0ZxH1dPXmJsWf1WvZffTJp7v
tl36VOmUjAVhvZ+PvsZsRUIiaL3zdodChenztjJu8qOiQ4aROq7jaW0ShqIW8j0GCAoj9gz7rauJ
qiANoUd37Vjdu4iileSzYoXrzckoimMqBKTqtTuKviYxGJ4JVk2cvYT9bng5/LbKBGFeuyZF9aPe
wdyXY2+/T2U7HoXCjm27mk9ddpRtPe9iE638IG3nHLVsSuwMdE5VNIFJWm6/OUPJEcwTH1vPKrTs
sdYJtl7iRvabYVq4JMnivg1VfcxuoqiX69aFMWUGZDj+aPB52OlT471ZyaBgCZYooeV57pvG1uio
lmzqtm6F1Qv+a2xytpsNposXFAyX7WIEo+Ptm87XegjG2eB3Vdcv6vqimWS7Kz2vvG43EkvMnm7u
SUYiuNDfxkZWnlB0uFB5nO+9pB4Q0bDkTdvCtq1Nru5EwJ1rGUcOyEUCw9aXo5N3e+EMOdzPODmU
uIW8xeO9rtti7ykEQ+fj6ns52g9AAovir9aHFaysdyUbQKdy9VsfZ6zuc1m8W9o0s89nliM0Jmcv
bjiXJUHujI9o/j4oE8UWL/rADpoIjgnzZ683D1uvqcf2zTFOzI5JaJNl6cAKOju67iHfyrCiLiPx
3k0gWXlDSQoZjX7UytgJBDWBFeVzggGmS5jkZr8HxlqxMZftfPGYe6MMTL2Ij56+w3zUfbHXPJit
0fOjYSrPRtl+63WFKB63mZ9509hwVBN4dc7ZRTGQRaYUj4PYrpEa6ngI4ppV/ZTl8BJFjfpGkuHG
uPFb04seBbhW1rBXV5WGz2fWYBetzfZIrHsMuzKf4jLOP4e0KUrOijG8pl3+u7Zd49gRY3ETFv5w
M1vcS9EU39l7d79dU9yGqdD+ErOxz7zO4rD03M2Lz4a8pIYtJXQJK/M9zJW/xSv/WpStH5ON8W6m
3SmByPtbKzCGU15yYkxedbu64Mxb7isNnLZU0jJ0x7Sm6J18Y9PXHAYXIYOQnsCfPpMv5lC1AAF2
8rsVP9V4sQ9ep63s/NLdzSoYYZmKiuBsF9BWhRlrL/p9ScfybezTVV2Yi/PWzRv8RiFNXFHe2y9R
P1OH6scGrYYxvSStuerL0m4PKzg9dg0eIZZSHol7IsQht9sjoF8bmqusnJO58crWn39+oQZJgWIH
CSpMFQr9FLVyP9VlAnhj+6Z+J3XwNV6YgQym2n0c6RVp3yWsL0Wr33VH4llblHeL09r7sLjaXXb6
fruG9al36cnQ9if7T8/k/G4Kx3sUNfb8RGS8D5Yxk6JNCPN6bcIIDqyZVNO1p+K3+NoMIPdrb6BY
/FqSxLv18AOuXzsv24uott5l1RC2WxaH7VrvWerdidrjZ682m7scl5OpZiq2Fvoxa/LlVqyNVMfL
kkoduIZe3XfDfnAVGy8j3b5NuuZw5p0LH0QHz4Bt0FivpBZrzDwXl0Jv7Zs6alyNZrmEZpIMGNau
/e3S1lDAJOZpuG2dz5cqms6iqFoBoxajOI5DASzZCQLTXKsVCIZwDtu61foPUASwefZKe6ZqAZ2I
7iR17l5cdTn1Yn777G5XtLYezomV3Yp8+G5WaXUqQLxuw9D8p8EB0wnJlWuC/3NhVL3pSeetfN0r
DUcz/G7SGh8COdYi66skEjBo0lMMA8wofjYyd9qLATGllqvxM78kRAL2sMzXNcNoG9vuc4kGet66
bmO+oLgDZVif/zW+NB32Ra2t4MsYt2zlIm0n5kigOKUpU1lCMEZiOeY1ReR1LDGZPTECiqFz2PKt
sMr3OmrEbet53hyt1EoSydeLo0yVgzLaKQfpsn9T7VJ/ssn9gDEiIb1wRwMtlcPxY+uIlhoTfvXL
detqEioHYrz8sHXruUxP0ejBHF6fiY1n8byMyec/vA3Z1hwkbR6/bj2rGIFYRzxRtm5C9ntomysQ
vT5d2FZ9Roth+1s31x3rpUWCu/W29ydj/ZjbRfuyvfdi5XlNVqqQp7m+75VYNOtaHW7dmnB5vpol
aTfbe7MLbJBSjKDW3vZqSTS85DUQL4VlSmuWVqqB0nTt2aZYAJA8N8zVZtUdVZvKUEz457szVbOf
xrHzEwLxpeURmXT8njpr+Rfc4mMGCf1R98hFKMqLBznfLPVsDX0yOusbDI78WFd2dJbGIi5RpCRH
6pDlscLE81kv0o8ce7Y/cnZezZm8dset/5RFZRO5nE1nrSbU2E1h34D9JH9OFOI7EHwOBlrsprd8
KlOYOHF8oUR6SKflzV5Kw8eOE/pGndtPcumrxS8aja83v9QhL563RrHt/Bk0FIvs6KeDw2MwZCjQ
3bGhnhY3A4QrqOdo6FQ8NntULJ6cLpDll1PbNb+IzVROllbMb1bf8LWbXjTy4D/IXftdLm5AgR7n
7jraC1v8bfoie07SBN/a3FH2yPTVj9pKNTatcq+5uv0u7AMlsfybsSzj3lCSNHSV/BIr3m+26+rZ
bJO/ZlL96idhUt5pnKMGY5Qqm0twFkZjU5vmODAhfvCEkf0zUiTKZ8uFitRQrHT4YWfN5O10QXmp
gQjwWlUHEPmUkh+h57JMCX/BnZgqgfatWWLvaHlUPiG+52EjsMc0HchKI1z4rhuiq/WPi+r7Npba
q6F2Z4TojU8VKt6rFYiYhd0lwMsE3quyN28d43ma/tFJPDHulbTd41z02B9OEJTbAJxROWoKdTU0
Tc0e7byOPUhknH9D9VBvOQjYDn8le1fa5Zoju5xYHrHYtOMfTeG2j0Vn0WZIf3Yo3EPudgSIKY1i
TuI6eenvuSR0cRrxziVq8d8FGUwtdY80wLgLrEHIO8Vb7WA1ljjHVgkqn9TuLi5V4wPm56/RSut/
TVwwqQX9Tfq+QfwtAOurGnOIUfa+ikndieS+8VWttOSlgaWy9bamsaS2RzgPOLbesTVRrcN0mbxL
hFjlFRsVDdpfeoQbEaZkMTwPmqk+ZkqroadT6966FkaKtyLFC369OMAufIwGYuzJHq7bkIH64OAk
drPr3Ex7eIMhYXlCIFp725BmWBi+yTw7b09YV5+TwcrM3iU5Vlq0un3W/WOOoLSaSX3femRSxWHu
RkTorBcnTjbUq+V563m61j8SJYch4GBJv43pZIScBq+0UdHwhK1hU7Lnp0G86PqE2FXmMGsyFTYC
d7CrTl96nerDelFZm2kE+FMQDZy2O4C6x3NU4QL19ZKxm58xX80+33ORjFWQePNjToE7ZkvTH11E
NFrZinNeCFa6Sqb/2tLGV5q906sj7Nd8/FOTifsGphnMhjURTVIab/VU/xYZRhPbNSBaNcCc0jvC
GDXfbI08Q2XwxnC7tzT0+NwQUxNsV0eVSg/x69YhMl9Y72vIMO1cnD3BDgIpWvK6NZijVGGTRVWY
/c+YPieFHzce5t22nrzO8QTLK/Lw/jYPuUiMh1v1xiNbFCZ9OC2nrZsqXn/SFugh2y3aaBsPFrDZ
KZLP+8uOMvKES+vRXp/exO0eunuEITratkbpndetydKO2a4bp5MTp86rxBv9NqUKMnMdAlplxqij
SaQ5bDeDCIo7XnKcaSJZBrB+u5APaAohNv/n9dr+36pQohBlP8QoYlNe0dLpRNx1/Wd3G5Nmu2s1
1rOtR4hpdVgaCHafXT3iWUtxiCBuPG9Dk7FQzutTlViPJn5sY/MSnbWSH8bWa6UyHKXVVtzBP7o1
gz0/15BDnj6HUEGSaDV6vuGUyYvj8jOXeGfZs2761HapFBtj/Lo1nioOamUst603RW53S1r3UOl5
kgVLt6LAbeP429UqYZXPLR3orMvS/deY4WV/PVVl0Rvq7q4lqMr+OmSLTp36ujV8j3DwGKhWf41F
5vjeJup0xdFHfR3iKL22mv3964aMcwrOG113+BpziSuT0+eLdsOIYQU2QoE12fNVT9IXOXnFjTWw
uFFCPw+IIM5bj6BMW/W3h14uXjVpytP/GtueZnXVr1ZG8U6rmwKST+nct8ZtQQkdBAEo1BmrVQWS
LrWYdtxlaFQfbRrVjyirgde8NDlsY0VSglWmUMxFWdXB3ESqz3c/Om03mwYZrRUuxYYJ/adWicPK
mWbDuE/aR7vUrxKg8Am/1/ZRZZjcmkKJAhU5KFkP48XpzYEPgIsC+tSOQipMKc1uH+rcps9d6p62
i9sQOWMa4H3nnbR5rG+zOV3sVgz8PUfjvTPH+uxNbQ8raI6Lpzauw7IOFXWsd13ntDvNiheIR1G3
NxXDeRoyJBrpEGVr/FhIjtu3zogq9PDDNaqHJ2uIcWwX1KTQJfyK+nRvCQwPMouTTsUOwKu15jgl
9p/FLWGwtSd1iFFOKAJOtzroO8keJOjYfZQe+UJ64S+whIMpURCSRqzmW7UPfgzqehMOuqqMZxgT
71rrJIeYBQGAW4WSDkl5GPSLuuA1JzXFoLiAOslVDvmkf3DuYrKBvbCrDfVW9PmJMGrl2vQ18thh
dE/FgADOMN7Tbkw5/rmck2F7FoNwH0thaeeZijZ4hwRMNCq/KGeJZspXJ5J0cSemfDuTBuDVQ+bL
hTWSw/CTOtw10XkvqwnfjIjBnhsT3WNsXM0uVfcKwSh+lXwsy/JGRWiXSK3eV7Z0L0NBGgxAAA+/
mnnEAd42mgumZd9gWEyk0MlhXzuCHFddj25D+YeXEWfsVgwf3+cxcEyDym2laNeCvWphTerdyHnl
sSmWi4XhbCwgiRQKkYuZjiZvzo6dNrbnto/akPjIcdc5TnzN3XbZqVL/Fk/kB8CY6sN4QaKhLvXd
gv5xb3TzXUmT5ljg1njFJhFeCWtKmHeOvNZVBUqij+i3liiIm3m4QiQ49i2GjLLNgrKtD14xeafS
mJtdzr6Bo5UpfIM0raAd+qPVrIzAuNdCc7SzPQThX1g1/VzDRI8mVfKAT2sIoMP1Ae5sIHh8b+xO
ga6XSXnRaPFJgK6FlwQn9t5gtTds1DbqrybTZ3R1ZnsZIRqclBXwMLr7tqPW1m01WxS+Rj11kFxg
zFJmWEYko1Tf9eLnYCu3PEfnizlKkKd32Mv/Lq7RnKm/qayEWYvnmnqeq0Z7NVF4mHztKffa7ZjB
v3GawChFcu3LJj7HEzuMQuP3OwtyefK+xm5vXL+9dQFk5Qx4UjjJO0G9bDAzMFS7aduDsOdfrqm6
18nNZAAUKAVQ6CfZgWw1aku2c4oHQSJEjJhGKwktq9oVKfmGEKAMxjT50xU1KdmJeWQtHzIYK9hb
tXs+0H/bnIiYCRie6gOhHLKxXgBGdD+FXbaL0u7huR0aM7cj/U01qpNomQdTxQyWceiCugcTaMsX
PE3V65Ak2lWujWMSWOkgwsxLX+hxFJo9TD2h6ZxQFKdn7rW6MM4yN4CUtU+q+I9C5QEnhgRHIaCM
34M11h8SW3MW7WNfEmPnuGia9JgaiDohT/XYHj/FHUSe5c6JRAbUPZvavBFrXvikAbznqSr45x1r
pVDvZsTFz5MHwN7q/UxVOH7FWIXlUzYwlCK1h4dvptcJ5qVPbBa7Cg6Ffaai4TEl4PWSx3vbW91n
m+FP7EYFBmUG9EZXzyExmCXEw+ggFqIadQTzfq8hZZJ/R0SDCbTfsPOg87W2A+rs+GYp1QCj6SpU
qx6Gcq8QwKKpCvaR+MXEcURhoXYfczO/TsLurkCNRbD0M6ZohXxGvfwK0tz5Fn7yJ2/WYYHqkXVy
bPesRIN3VrLIPVsrT6dJ+5+d613rhGnW7BSmsbxpjgsOS0So/jNCRD00ff8P2QcGmmA7DpU6m59G
soquDuBxtQqI41x/5I57gf8ws8ueIj7B8Z+JUzvoRgx9KU1D3egjv6sQURRpA1AhY5OqW20dG7ep
fCuz5QHqegUpzrMg3bAY7BEzn52SopRe4bmFdeyjtnoXlKfSdlmaHupZmoehbbzvufeGlqlXZfR7
sdsdmnfWUm+lyCi/E2MISquIz/oUk4/YqN2Ok7p3HCCeHSx4oPBOKEkpEYe3HsG9Y1WAHqq5Y8/4
5E3W+JKPeBQ59DCTyUJpxm9lodiXr6YZK+eza7PzP9ktEjFivm5WxN7RGy14jG4B0bPxvH0UR14g
PNzXNKa+gCOzr6sxP8XINC5Lm1I2ZffxJy/1sIyz+awu2DdhFHXX0vivtSZEIdW54lu8fRk5nbEQ
r81qnmOWk3ZVzVbex0HON5muMzc9r47lvU3Y6jZtfqhjRxVB7vBnhBN2UiTnj37I2XlYyUeW6/gc
mtWLZUz2fioTzt9rE7lPi9ejQ5NaGnb9PXe67Cw4HpzzyEl2RoUAADV2crFs867HBuoNb+IbRdzj
COMKfC8NR6W9LwRUAuxxOOtXgzOtOG4cMHutSCMVhpZoWmvWFQzM/2mUnnrRgLdp5RGXYQgstaIa
psZUeBKYhbwGB9vztRCgLHqoR8S6EriFRoIwUA+NdTzAxprjcebEGfFcoJErhtInvqjVpTPnF1Us
E9KOyN5NuNIE89r9L8bOa0lSZEvXT4QZWtyGjkhdmSVvsOrqLrTWPP18LHpvcvJ0H5sbN1dABDiO
i18gUzDte5OHZaYuQDMnTOGVdEhPzhroIs8s7kBkXIYJRgpwpcfO7F6UFv+n3IyTg46J5rwXzFy4
EPgt8GdHZ5hyOAWz+zimmsZQsMuePLbmbnFTfZmBG33GawO0YfEzHKL0s5rjEuO1f7qFT+OWVQJn
WSqoZ52ZTkqDcjxXe5Bg4hMGwMpTDr7URgMce7VSQgWwpw9SYKpz8yanwbXyLaqD/JrFJV322DkH
DLuBh7ClAAiumPcFimmRU9i8F/bepMt7GDQovTVAAfzXhlPScD0kR/yHmAXWSzKHX0Kk4BAfPU1Y
yx0cZ4TgvuCNAGgfEo2ni/5vquzTvv7NvKa9a4fsXI81n0lQgYmDpbWaQBJq4XHW9dUJvxd5aXxF
Qh5FzvGTngTWJR2UTzOLAAu9VT1X5mI8EP9QO+MSe2PIbv3Bi2fvGkbWY8xW2j7VkVVq1RzhPwPE
uH3nmvp0r6Xx26gySw2rABnFEMrwYtJU+ejaJA3XAwr0ZVWACLK6O9lseIPlKu1VOCKdfneDo70C
23WRxlYmJgIm/bS24OrztG8ORWp7z7AAnCd1eptB8D0bgBHsPGhOVZx8LRkYIF8ZAa0s2UyV5Jzq
GWO+MgOgqSjnpHNDxk9GCvzFOuRBZ+yrsugvsCOKt86sm8sIW2QvST1xGvDGtYVfqNI8MFzm/7Sd
fdDL4M/JVqZzEafzHcIfz/0M2Nt07eQpQMrlKWi0mp1hpDCd3kmPVm1X5xIauBHAzlASJOYyft7C
1HAHpIKdkE3GItg585gdmUU/Gaxz0IsfsuypCwGL/cztN0zL2mu2YGbKBVcXgrC4ms5TtOBGa2NS
rwAjwgVJKsGkR18UxfCP8X+zJF+qZ8trV9/KgPvqtdDpdlmREgrQs9FBTmt1FRz804Qj5MUK3+IG
pID/OjZBegqg89qtAbdoGF8RKkfdEM+7VVdDMEKCG8pMJgxu7KDkvQhuSEHnp5Akxz8mtwlu4LKs
+chglV8iUXmjrQou2UWiycwKEiws/t5QF6B93VZHQahUztMCKWQsm92KHrh10OD14O8SRVvWEcgN
wGId2VX57ij5IVEDHHL/NPsBFPNy45rljBLb8Im2lqjzUaCKkjnO2ZRdpGbktNwZZBGDv49vl5NI
LS1Up53tZOlBfmWC1jQbsAifLa5+56BRz6Iw4nh7SO7DFQznr255fqMZOZccNWrZA5Ygkfsv0Zgp
MltaGN9JMsuqc1gqOv4zy2/KwX0GeGdc5JLyM3BeDqNqQJykr45eWf4px6VjAMd8eYzrE5ZMwUvl
Prsu1kIa3fLGUu/OSK3gyQToY8X+SmuAdssO9Til41HV65+CB5ZgAEbd1fDrWE9FciSrBhszospJ
6ePd5iib3ivOK1SDHz3MxaPXhDxRGwnRU5s0r/Ls7cR9Glj3Oc21QbduDRF6ewzd2d4qbqnD9K8N
0WzbHhrYYR0IdRMc5HHJ05BYicdnspOotAIr1H32lbudV/T5DV9HD/SZRJcAIgJtQzlXeL3TtwzJ
DBABmDNWwxiBvovK0Q6OFCCRXSO/rdE57UFD2dFFrjc2DWvUzSFuk6/zqN/kzq13CWrprrDS6SD3
Wu5K0hbM/1sN8ZUFAyDPRI6QmOStzUHSEhgpjiFNFwLRRPRx6D7Jg1+bptyarTVISc3K564Cw36Q
WyE/Uu9r7k8bFPqeFXRGuVb1R7vYhiB3ud5fM3f6GeCVccoYDdDqXrUqb2Hahqd8hujc6tMnfek6
5LOdxbZznoMZJDB2fDsVOidKuA16QlaSF//Phd/9BoliewXZXQ/1teb69FCTwaG0N/SDdAHyfe+Q
G7/YALLGTylc3vXmrnCKd2/NO1DFxztosI1XRLAm5+ZkhLk2H2M3/KF0mXrc7jCd4E13XCjdW+ei
9s8ZJpYn+S29Xz2l9qye0Gjs532ThfftoCvAPJZ+aHmt5UiJ/Wue15UzwgFhcpCW0MfpiSEMU5el
Iegj0k4mHOut+SwV7GqmgqnvByTYLtKCx84aLlNuMS2pjrkzYHzkLuDKf72uXaRXPwQr7OUGcIUF
kLK1vTl+cPUFwGgUdr3I29C9Ld2ytCRJbnkFqz9Lj2Tps3P0nWoAs5I+O4FCHyn1Jdje1ndNdI1K
+Vx5w8VrzL20hPUQbAXOype2YYNA+kIm7M0Zhe7r9oZvbVnyJBksrVDt+1MDSO8cOtFJykxp7FJj
O/5jE5S0PDWJrcdIeo1+KJfkh7y12ZaVbf/d9WArxwZ/al4DuHK7FHhMkQJy620QzsuHQ/cgmgY6
E9VJP+FDwT494wJ54oOtYwzqPOVz++IwNmB+eK+zYjGrBR7byUsOKGWouztrwarOY/mSD253Ms2Z
oUSjqwc1KFi76RGY2bHBexLewZQvdpHmPNSHICqfHMyLtwcvV5Xk+jptacncmsmHQ4ohbS899oPS
GCWol+5aYnoCfcmM4TzJ3ZeTFOAZJzArNLveh1a/l7cEVju5En2XO7jGt9xCREnmLROuwUdIdd9t
4VKE3LAuVtIr6+BQQ+IF3zAm+ueoB+6OjMlR7rEE8tjjZXiCUC5z5Cn9I5/0mxcb2Umdx7vELBEo
87qLdDIavXYLZ7dEPfcQFsH6BTDaPyHlZ1c5oTx5idHTtwsbxo6GP+fBe8Yszl0xy35iv/p4np1y
aRFbZ6BqqnPluO336e2oHfoJ4v12F8vMoSdNls9M5mbWwbegCwmpBF7AN3DJBiNxD/lRqcLeGpQT
A12UUbOOq46ZDLbA61bnyXWuE8Ac9nPP0CPRKI7sfYZj2Dq6WmdRkRYU7Lnp2toJw6V+rI3EOMn5
5Xf5djReW/1pNvL2pJrGizzV7dFKLO+6X7ExRbuxKFD6h0L+9wRt6zgU+fZLeh3YMT0tcaRh+gDG
/6hldg47v82HBwTZzQvQtOomrJ0h6qobbeF3GWbZ+nzlSWx9zPZg+ED/lULPNCevPlgQpJHFcAwc
TgpeApce/IBC4LHklsmTkWYdqKw9WsCD/QLfkP925lJh69G3J7k26KW/327CVioxqfL/PxVjtRH2
0sPW1cuPkeQ6Ft/SElsz5wjbDwa0CDPIQFfp7IuKx6JUkcuuQy6J4rDJq7ZG2df+G1a/fijld74b
ZazHlrm7BxZwz4Yg9hh86GX8yuYIS9fymswFcjD7YDJ/oLXCenLYJ5eiCUP1KNXXqL98QSPAIF2Q
ruM4aakyotuCLW+aM7YcNJQiNWBiyyBM/s4WrChJSb8by66/vpxHmDgPY4GuW0+8AZ5+stmlmvfo
9RZsQv3hyg8x65vu6upVhmUyqJOYBOupl2GhJNkIQvM6gACyVZYqW1JiW7A9xi1vu8aHY6P8c4dQ
B30YfaZ0nB1AgPwiaXnzuOMJ0/ilfP3xc6kVu0gZ1HfDSHmEa8ubfwYQ7a/SXCOUdAFNL88g7Dok
N6Sl/HNUjl67KkA5zcUt08NHKkgAU2Sbwn3ghAjBQ0q3gm0OKAUSbPUkOfi/Bq3Or+uvX1rySvbY
3pl1PLM2Zsn19Lxj/+S/753E1loS/ZiWg9azvqv18QIfj1I0NjZa+02bkZqVfmUbPcix/5S3VZHS
dZwt0S2Q57ElJSbH/etZ301npLZU/HCpf8r7cNYPVwqWDh+juboLYfQtrzgezuxVVPM6V5UXXgKW
UiBnQiNi8r4ss23BljdneIJCv6NO1RpE10rS3crJt6rvSiTqmwEIIbbg1xYtL4u8J9vLsr1U/5q3
HSbvndT7p7z/66n8OV/I/UUM2m88uDi0MaxdxsLy4dqCdSa7pd+tVfxT9Q9563xiOe16BTnPhzrr
FYbEu9eU4bfaeeFeugaZg0ps+0ZLH7IlJbYNyLbKH/I+JKWe3yMY0P/SaiQRksKGyMfLyd47w1tp
wmtUciU9s5TNtDqrspPuFa9b9w6YCtr4llbmhUYuaen5GQsFrChZmeWuS0d+YLXzXroHVv+RZG1Q
Bv6brrZ2GrbKGoL0LkU5Q8JE/O3wT93t1hQcmfRvdbZmsOV9aC6SlNIxaFKWLFyYXoM6m4fO0dN5
L/PfBIABy0XJ+Ba0Q3Ra33i5KVuwdqtbWm7XvyalYHt1JRmwkPJ39y3pD2eQvDlLwE5oCa/R1tmv
A+u1XJ7PdmSDVwmTt+xqsTBiLCsk72aOWzU5VgIZGGxJiX2oJ53olvfuj0vJh0MGr1KOs/EAKvC5
hkqBa4DUYKXc0EByLB+uEke89lW6Lj9Lsuwid6ZM+jy7zKqzazLHusjLvj3R9d1/t5j5bqiwVZWY
PN6o6FnRWyuti1y5g+iJEUfIpOhoZQ+zV7Idg5qLNj3KK7quU0oLGGc9br7Ji/z3qlatBkess9k6
adgczPPsmiARDEsc0poEdcNu5W5L+1agoH8WWrty0R12ZgsDMjrkbeXD0rXgbOr+nXC2LTYAIhXt
Grmr8lzqDCqTXhVvZQzPRPjk+vKA5xbRnXZdz/xw++WmvntE69R1vesyZ5Ho+ppHbE7Onjkd5S7L
ZbdAfsCWlBv7IW+d1UnJRzLnVlOKt7+kh6G+t7HW22FjiFVckPtfuiIezwZCgEcdxixJqGcIkBZX
fCYptXT2zgwHmZ6l1POAeepJgndTHbxGWnbWlnOoSZ09lEHd7qTW3GXjRZlL86D2GSC9YSh2TcSr
LoGXuebe9gB4amCK7tPEPalRaOVHJIMwXGZmf2RVEtTw5FwbPWie4GSx14xoLMTzzMG9KFbvU398
WxDtnwJkYD/Bv6kPqMaNqHKQlLwMwaMsYXuiHlGBiO0q/RR7DsqCZvcwxWghOMAWTjp7+2fP8ufn
tGp+wXe89KZWfhlzE1et1P+RlwzJa3zgb36gghTPmrfem62fHqv17Oz6ARsOWos6zjDsgqauv9Yz
mF6m5OVnXU3tPYo6wKsiZLvUYrEFMFlKnnOrQr9JVQ8VEsEoQ5XguDFirB7HpYSlJMwEBhwFwkQ7
N4VdPs5TUj1KTIKsKBx0z/IcYWEW4a0iDg5lhfyQPw3fTTbPzq26SPllamVgR4ISx2FZAN65PjO3
uIhRvVYhfBo+RqIqCoaHNivABHntwHy4KdwbSA221zwW21tUv6Z+ip6HJYDoEj37avIDWU3lKlll
hkk3uouochUInxkWuzVO8Nyghv2sshP6nCqatp/GMWAGQUFse0CrUpt7mWMpiofsbhqG7lFLOu9p
XoI6A7Zn07ZgV1NjKwj1LN1rpYMr2sDujDlhNjeOOrow/l9TEs2Pawo0B8q/Dm1uO76KLO8JlZlo
X4XtDt1T4+holnmYpiZH4w0wfWFo5s12gDoDa9UOuq0n7Q4reGQwcAAvvbC8r6Da3TdLsCVpn+ek
YA11QNrIhptW6rd8NlNjr5mGdpOgmIL/ZBZ9pewnD5a7F6YsNiNq8Nb7AEZde+y/J0P+zWArHVw4
dH/eLRM+M8hE0ApFhUpMP//FdufXME/071OTgFZAEOctGDNg1+hgPc0ae8nWlFh3lZv3N72P20ua
xsUjj0CD8t+qn5pRoXFlqfmgGv1bjWrQgxslT4NdNVBflfpT3LNx5CD2eJSkFLAV+hn59fxYj7se
447dtFSPtRRTvhgs13IcO9hkOQq0W/qMw7uDrfyHk87mnZyqbkzt0fHCC+QwnDozZNFOfHCqw/YL
2iD5HYZzsp63Nub2qenaY64ia7P3sVjug+wVo8KZRfuiYa5sm3cQLZpPcM/7R5aOr5LCaLf9hGkd
ZKhsRKxpqSF5jlF+PChx31QXPS5cAwFqQ/thxWKJKjDo7tFP6+/rgWXlMkXtRAoclCyuyGAmoNm4
FbqptGfENrW9JOX2ZKm6fKocMGHL/bHHEaBLtQz04rM9/l7/Tprk/tkuajhny/1DdRpEXjZ5+NPT
ZsbBRDlFohJUwQzDfUtLaxtbJCTfZUqxlHSQOw7DE8AZEHjBsAPXhaVCWdEp6fW3ug7CS28PARrv
YfWjLE9SHg9hfUp1VJuqWXFYsFZc3MJZD7w2QRTcd0swJOieuIZ/flfQ9yl2Ml8C346PUBjiu3LM
8DBcAolJnsksG8sGG0W1WIsa/Ab/paIcstbeju5GzAH/L4ek7gC+QtXOH0/TdgUity/jY6myGrj/
8OuktlxkKkq9uU/bhUfBtqNptTBgUaR8iJYgR2DiQZKT76NYGPkD5HU1ZnF9KS5VlMt3WyWJ4aB3
x4evYx+Zg2OXVZWwrDw8MSZFuTlfLKD4KEtJ6YdDJSkXblEdvTgIga+HytXeHZHp5rErAWh8LFh+
1VTGkB1f5sL+lmJPCnJpdtO7dqrSO3eMAJxoKG92GfuMKrsVx6QItVe1DId7V6//yENNfR3sQn3V
w/qxo4N9ZG8apguig3z9egP9L6du9TsbaMkXN+NUbOaUDylqBl+iSvkKHzl4kkKzDB78IrafpQyk
8DGFUPcpX2qO9Zdk0Mw3zY+Kz1pylSp8c7JXtWmgXz6GdTrd94GWPoxLgLifPuzMpCZqN/OOPhs0
3pKUOhBN2cjx3b/UZMC91GXtEuZS+iXzanS0NaPdS9Lom+Fi4Jp6KE0LRfydbXX9J2yskC6yRv0Y
Qaj80vTYIqjw9c4Lv/ILULDyYGe+eRmxzHwu7fENCE333Sp/zm7jfrUUt71lZYR0kq1335sZIIXq
WPkzIjpo6Yb978Cx2+9AtvTDHOMibjf+mwb4DA3bdgDvSSwO2+OMNSx84f9kQYv8u/BDnm45oGKz
+b4cvPqIX1uJwpxTvGWKZd+atJvQ3O6LNx3G9Ces33dSqABjewOB8RUmr/ogWbbfsL/gDuVZkiNq
ElfNm5K9JOvYNZ9ndukkJWfsBvVBRetNhxF9F0wzuITCCo27Gq0YaNG1jwqbnT+w6B53B7B4yHoi
LXus/MG5SUnf+t7R1AaLdofbyezT8yAYE33p1arfw/GJbpJ0ItUGphD1d5K0MSLCB1L37yU5K9NP
l2/+o6SmPnumv86fjRh8jz8GlzAalJc0a9WHyIdGHPrYVQ159QzQ54jsRP9Seu3nJG7VO8AKw4uu
t7wqMaryVeLeSwXJRxfxVCp19ihZEpioHEU2BIa60zFcLXCPzezgRarH0NGec/OlaYqT27kVhoX1
ERnz8s6enOIu6iDLLWLB5Z2iEjRd5SIzq06H2OsRHbej5inUHKzAJ+sNhbD0u2pV3hHdzPIiSTg6
QOr14ktpjkhSGj1YgqWa1k/+Dk0/UDX5iLuy2gIUr9LvoKizM3R856Sz9/Hdtoy73FWsVzPMnIcy
sQBYLNXaSf1rAi155dOmPTCs03AjIuYuwayl/p4VvAb87n/ytioSs5T2r6rXtfM/Ha+3AGA6O36q
x7l5HJUKuHThIn0HqsvkS/RXrvqfzXGwvzTOiD5Qrhf3WWjYKBtXKYi4Yf7aV+6LVB2N9L6ODO9b
3eTqwa1j6yEtPQxY6hq1FHRhP0NH+qUgfnWMi70LbOheLXmp3DH+2WkAxCzDbZ48swtuiu0k5ygN
1VdUVeqdnN6Zv6ml1/zq2DcCRmTG6DBOxoU12xLV3dJ68Ww0x3ndHYQttXyXZHWBMi4aVfclfeq9
XYaH3tfjW404+d8Fax0pLrdceCSAn5HxP6hzoMYHKQ/BPd7L2WLHJdOuoBNWjnldk1Kse1oynni1
o7VmoOkvlplYZ9Ue4G5vp7Ac884GXn5zQks5plqhY0s1OBcLvO8Vr5vmXjNM52Qn2fQ84eNy6Fu1
+czbqAL9cZ0fjJ1f0OZRfjfemzskDEnHwjq9vNptYf6Ck4hYpEk/T+vjpc0SB5JKMB/rqqofY72t
L6ZRDbfIbS3cff0SW4LOQR8LsCodH8xMvUQWy+/973Ewfk4iU/lLAWm5XijLNaTiCuvPKR1+hori
fNPsJkPtWJtfQxttcIYowRMUavecLaLiquKnd30aW2eWA9InFyoQGOfGYv2Mjsz25/A7HfAPyIfK
n3qADzLoJEbYDMKTwDX/ylBG1rv+LcCao2k/9R2YZXSKmzevZU7Y9ZX2BG6jA56DwxK8K+fA4prv
X3TdwINqdBZJAzXFLU7rsjuJOU7NFiASCA9dgqwL/jWfNGfw3vLU+6ZNsfJg9p7HPUC+tw7T+ibJ
zkB5Lnfi7qrHPcJUGuOya1cCdSsa1/scQEjfVUOoPvRV6X+O6vm7bgX6o6TmBQHu6NaTVPU05y7S
LP9ZUmEfnNu0TD+Zhe5/9mf2EgureS0Nx/nsn0c/c77HfCrP7ai2Z6cdgh+Ffq6H2v5RgsjCMqeq
L0MwFN+wudv3VuR+Yh55j8lD8Vj7CuL5AeSNrg+13Zq3FEQFO8446y5MlvGM2NHES4TwmhEZf4nd
oYWYWugE3eetQmPUxqGyO+s0YCn42C0BDWM6NHgjHyQpBWzYFo/NjNsWltV3gJ24ctBVoBswHN2x
dlc8GktgI8V75yrGQ+5U8ydWAb51ZTT9mKIF6NHC50AHCsm9VP8Wz8P0Y6wjaz8u+dGS/7/ru0gu
bfV91+c8wNP2TeAi+Paf82/5/3b+/11frqtXA8xtzzyauRXvBybsL+Uw1S+6Y+pne8lDLqN+kYKc
ye+aJ1UQimxeyiXvw7F8OZGzUrxzrPNNlMBa2JZe1agnWkb2d56KfbSXm6etmhSOseft6hq+QVA+
KVlrQZiE8zVq9RAcHd71Q4+OzSEbteJJgtHkeRX9F32nNdVRDxP1Pqgg4tFJSQKFdvW+XQJJ2oYC
6X5NZ9WhZ7qG1uN/SiV/S8oRkoe23V0eAWjbstYzbemUTm8e3aeS2/Wzx/4DRTLvewKfiUZV5lfP
h0uqj86nye69nwYCdKwWesOT5boYjiborRSpGrH7CpsY4vG1KZWToXvzVxQZhnPHWUXw9Au0rKtc
I8yA8/VVaz3ghO09+p3GRtdybswrnnTu2mdwIxauA4Zx0pt2vOl1iGb3YrgjjjqruY4VFpBzmXxJ
gQQ9Wt1HF5AVTPTeuZqpWSKu0/ovmZMoLwhEdwf94mEjlswzmi4G2jGIkDvmjiEIvJh4rM9KlfVn
Jn/I4hu/K7P9gcTI8DWKcYJPurZ/ippeu6hxm139MTUfw0DHE0Mp5y9pmP4GdJj95uAQO/ibYpqo
Y2H9+4KfzNkYu+CxKprmpVgCQ2V4GBbIJS4VDH2hIjVANqy2fNRSePFIJqvHwSu6R6kv1TB4OmIa
OWGAhjhNsniyA5nHS7ZPXgLEOvBVa9JnRIcwiLAwRjM6dTzhg1Y/WkGXnCuoNQ9JBqnCGM353nFB
FsOOt++cbIiuBVLGd54ZWVeWPYqbN83DLavG8aqoUXmXGQXGPn4f3SeNj8TT4Lj3STnh9VqzSBJ1
iX+K21bFgUGtT65XjBBdEV1GAKp/Zn+iPKax0734qD2hGwx2kB4HNFDV969zh9UP5s7jW2Qhj9yZ
u74LWZQKCvVzwx70PhxV48voumh5o3v6Fe+ZfldF0/jg40OFBHWeHqopjFDCQj+ObxOEDz+d/0ga
9+jjR/aN3esGXZto4drP0StY0t+Rrc5/KInxBwu/0MutgIXywNVPWcvH2R/Mc7+cwY3x7wAHVmLx
MDKhsidEOoGY/FGAS9Q786cH1oApYDbcoY06PtcYqS9q/DOia/WDZ00dUsi8AcyMykvWaAjJIN43
PsaotTAoHy+5qURvvuI5j44Gm1aM4EOzh3Jn+cOlT4fpm2kzd9K04M0teFO0KS+QDVDHbxEAwGNQ
Dv1FjtLj5Fobg3bLHW04sJZY3GAExUxVF2Sw5WHI4be7NcucEESUKhJ7l2kvJZL5sWSrPmaiT8gF
tvNIXlW58NDYwNtnOAY+WmWLlWOrdF86DCxvo69myFdwSzL0tlm3HGB6LEkU7bzj1Bb4XC5J3Zwg
LZlWcZWkn9baDnZivMPkAZKc7TApWAI9D/F7Ks2pvBu9pMLBgpgEWx2JSR5O49RudCBKQw4a6/9w
3IxgVAlB/X+dW5LvLu3gI3BlJLR7l7cdItcfo3K+Zem3ZgrDN/pcf1fEjnXVfbgVfW68qp7jn40h
VPZzzmN2vCJ+tqviIik5yDS817bLvAfLUi5IF82PXtdAKWzz9ms/OtXOGJzgZxsobxCKvD9NTTvl
Lt0BOuD7QMv1iAqI8nZZ/JvFjCfUQeI/qqiO+ew07bfF7n6fWF35wDr3nYqI+wNEgeoh16rwhJzp
vEtMtXrYCqSUAdbf9UwseYrW2avdFyAyODcvZ5BDpOKW7O3R2TlDzZ7lfy/y4dTKmMAX0v0vKRhV
BDOXi2wnkGQ6qBc2v+LbwR0U574bAwyIsA7F8UXpQygkuvNsouT4nNpL76sVIAzM0F3zYPpiqZS6
F4elggdHxbgkVpH6X5NLHk7dw0O0BJIHBFM74ovGLshSuhVIPcmrajU7mQOuAJJsbSM/RsjCHLp4
Ynm/qv+IIC54hVp/14IJ+ltfTl+ckkl7PTX+az7n/QGoWP+idzFqmM6YPbkGoioxIm4Pk9UPlwJU
LQqOEZh9bKuuVuqhCbL04oOjRo95qlanjLnus4rWLisGrF6nVq2wsF5kn/l14Z41b/drYqOAYs2m
+QNP0W9+k9q/Ssu/qSxkBijhwGtK6oSh9OeibG3k+1hkYEOj+z1O3r2f58Uvo4l/Kiar1PSWAOhB
DVlWjxuWidSChaRnNmfDZ78eGjTNmUBI6eiE5V2YQQWU0hwLz3u/n5udlMZpmOF5iaaclE6tnT7W
ivkjWc7Ejkf+lNbVq5TFpsuaE0JLjMmjp7JVlccYJyHigTVHTxKTQM2C77OuVtctS2K4oYaHGB+f
9aitVHUy5xyzEbWTPKcJkZt0G3iniIPut3rbddQhe2jMwr75s07dOcaVCibS65h4JVtEPpsnWqrd
eW6n3anwqOCsR9o5nZGKkQIJRhfVoL2y1KkVZapO2zGar/wq5xJlu/+e5l0Vy4nhkMnJt7P12HTs
e2cqD+t5pdhPYy7xruZsK8oeOyzzYNgeRLDl9MpQQxGEwfruQClYLyk/MMxU/+SZ5pc1z5BfsF18
8hKaoO906rUJ28M//qet9t/n1f7MAnQb1t+w3AWJvfuxy49bf5OUrBftyuwpRtgVqvjZal31rliq
SQXfrFnmkaiUSDDJ7Zeo6XZINwx/eOwIPSjdcGK0gZ3a2Dw0SVTtawwsggiqWdDkP62imdDQA9PY
q1c79Oez43V/AcudDinCimr0q9cTrCNNGz8KD30wb+iuYdr+WWe+d2LMdOciYRpVenTQ7GmRsvV+
2QoW2XG3U2o6coRmTeTwXY81xgZ3K7dOvjDPvEDC+2w2vbfree3Q9Zjear8CXNx91oKRk0HzQxE7
eezV5t6J4V9WoJ5Y0DmmrG4Vpv4zLIZ7hV3PqcAScUKCoVw2/AqFTYcEvu8FHjHTVC+5ixTtpW4T
5VmNmfKW+Bk9V/6dyVgEe7klaxh7aFJp8rDmaZi47OZiyK7bUQEreYesRnIJ31TlWQrgoP1sZxhX
VdtD5Zxfm+q1Sc3heWAg1Do1Wug5U/JhBjKCeFnMDwk+KyUmKzjkYHtQdQ7KDu24G6Gamh54Qyt9
7LURB7AlmFL/pR7g8WfFnRMMFqh/goLV4j0cs/GkF2iNSV6OAsN5xmWNBdP/5HUzAwkkTfVzhYte
4Vr+U7YEyFF4pVM9tzZyTWmLLs7IGOZ5XoIoNcqLOznTTpL0IMZzjBoFhKFmzdryG9v8GlmtcZMs
V6l0dMnGGbvQpjhKngSG7utsE6HZKFXeFaCYZ0zNemHJtvSC/d2pyK9yYcnzw2Fne61xaKeaHevl
R0phlKj5nWUjQLhkWSyrPzqOchiCMH4pymMBIfi51bTohT3z32NU+ddBMx4QIk/vR8yqniVwZ7T+
kbWyTlteOvU5Jm4o8yeqEitQGn0Dz+vulliJ9cxiv7Ue20X2cS583I/CtsFFy2XS5qd4DM1W6Z7X
NA5J1akuUnMPzpfysLT0u2XwHDfu0+wxOujnir2iqjOfPS9RnqzoLlgSRhT/HYxW/b1j1fI2meky
LYTvg/sfwIyt3pigcpTOdL1yIkctbLwromcM77rHspgOa4uayygAa9zuUEVunoo6C15MFsle9Lh4
Lf1gvJNqEjAk03fYApUXSUpdDZX1g1WBHJejJA9GRQolIXlgDjfuPTXwntPc8J7R5Z5vhtH9CPwa
lZAlX3eyHiepeOfHLsx/qYYC5pWd+/BBajDye1YjzbiLZtpfMUXtRQk8+xmyqPOMg1h11EIXL4Nx
dp6lQGsR91RLNmckKQUIppiPVcqAEecNBeXYsGUr2TD2fUT/m/TW/VY3ZO0UM7PGOad6FZ/cCcQE
cpbhSwkb4oA9S3I0HJTR9k5b+SfDM1AOR7/lBann6MVsG7ihRsL6wch6qGukmAotXiYSMHaZccvC
zVOfR0YbZYAdnoJZiL8o9fkID/8dW5Lo633NW7z88NbwwN8t1io+5tA3iWHXnLF/fWsXllC3QBgl
JsEgQMklYFILcFIyka7tzp7OjvcYI/hSTG/hCrxacN4qw+76m6rPLLO0zGIX4sMWMEaG6iDpTFgP
vZl9NRfiUbcwaerlJ+BNBPPIFv6RVSHshhokiwLo7t4k0Kt2nDE4qhf9jf9G9dT7FSU6GhhNjuyj
FPf9DENUojGyM0j+JzHbHAjns2mHyt56x9wJC5IEnZHYtdlClLu4FiP2cresypzRPsHuAIYZ9AXz
qEyGAsWu+2vqzD991CLSojqP2H8dLO01wNfxVnT9N4fbehdhB3ZqNfNHOJnecVxQtQmnKbw7epzs
KP93u9sSkyfAHlZ4NAPulYJL2p3a6Yc6CcxLi1HbzTaK8mozSUiquN4panceTPtzyr+2rBGGPqQO
lSdME9BqxuQugvSzYh3iGhLzQkrLF8S1szwsiWWINhwrZEH47vbarUHZIqhsNrqMEiW+JB3v390Y
KMrcN9trkFB0tL2iZD7r/Sy4VaH1y8xC5WhY98VQj7cmtIc1MMxovPn6cuey6Uem6dUNym918/IK
0XGJ5q7Xa0eJivWqxCRIHL8C7eShhrFg54vFjqU0Kgg6DDr+sWGVnpNfowwhgIUjuvxNCeQPb8ku
M1CW0fDN9BcO07xgFOV2FMI5lWg7s+CVZ8502J6MtNMtKbH/4eq8liMFtiz6RURgkgRegXKqkvd6
IWTx3iV8/Sz6zsSNmBdFd7VahoLMk/vss7ZnzMRbMcDL4l3DCeSDtdn+/vvBHkVyGIV9zjfv/b/7
4N+HdPvrTItjv6b95d9LTWQT7hC7VCP/Yg2mf4kGUpt4f6e6fiiMviN91KqYAdumxv7zR2c051MO
5Ishea7pxodoBTEG/z78+2uWQiE2Uu2vo6SczwRDDv7aOxOpKFqmzo5bhxYxXUOtFj8uidZNyKcO
dbflFGPq0QHt58cr1JPRbGBd6hFyY2sC5xilX2id78xyYm40vy7rNvFhlNEoXZvkIvHCXMfRGNBv
7/15KW9Kgy2i8lo79KCsnvV2CFgyGlroKItNO57ADWxH21W/Z/rePK4zCULSJZPWeR26odoLmjC4
2MeJLJY+3qcDQZSi8rWppD+CTTBkw2XRyG6FachgMRZtF2kDsTCTuYf9D55ufbZEcaqaBv2OSKK0
F+/t3JJZuBR78EvpzmbQrx7GSxJ3us/myGRyUtdhz0BGMl4Av+InyWjpajqt1zhDVGGWKgDKlu7n
dsuIHixcuEgUNKeDtTFn8o3dPmxAVPQuWuOk/nqHC+NOHlEp/P918i7xkmdBSsBWVGU6XFMiSlMD
uXrSAd9aGXR8QjPb6S+LmMjWcVIFarXdQwTrRmuG42AmXAQ4dKmQXGmRMCvezwJfzPziuZt0SRAk
9Vj/47B1b2uLYcCOceSpyg+WtjAIrOH3H2ftQEWxBvQfPyiek527ML/faDKHTYRNx12pPQWzOS54
NOyb/OJx5S3H3L1XIJCOdDz1C2Za0jNcEhj0ije6YUqXmfkxBhjsxq5O1tYoYE4x9ZRof0NEtkyn
rrc7yMzkcF0k66/NPwZVz0bZcsjWnOimNsfvtoSOZPKIBsY8Eda0zPQbE4fEHD0TIYLopc57EnAl
c2JMcIcFcoIlGApfc70I5LAhRWAt+8ocXiP2ixDKq08uM/mgJS0cl+8lWy+FCbFOAa6cBaKXfT22
2r6M++h+gbi+tu5XU5CqF+vx5zJp+8HlIDgbU7gVgJO0kjNeub3tJT8aHFa/VmQTG2p981oECwRI
Q/t1iEiEa2SlJ8tAyfMy/R7ightYSxFGyfS0GO6eIFzsIwlWLE3odFs5IWn5d94a435t1RguSdHs
Nfcl0arKt7My2nVFhT4zVXtbavVlTfiC84AymBrGbayyATTlchr1T07+SeAtzrQbu8c+J6q1I68L
PX8nvebdGCbwLACSXIvQ42F6wZFrATvKkoAUz9KnGjSCFf6q7xGY6g+LKv3MSY620HR/AtklM/EC
SKwVmCTBfBXUR60eVhnpKy7EUN0Yj4YV2/zb8hp702cUtx1Qp/onW99WMwe+ViTfmHPLsDefiVB8
nvBL0nWBljqfPZCpW29jUKMborWpZXSQzDABy8j8Q74BYSLfs9m+qRVN+8K7CJNPK4352tKp/lnT
s91E6vDQ9JdoHQmQrZYD8bySdNkqOS5fJGejVz/l1fhhjATK68NyJzIq/3HdcL01QiDR6DT6BCt0
BWRyxDMM2DDmngi6egQIln1OXCS/awgF1izt1CiKrEQYbTAcuPZ6WDgI/kQKnK1m35V2dE+24bCj
tZMFqnWepSpDqxpZCDQwtEXxRsZ9ERoeDe++G1K/78tX/KIMOQ6coVWekpeEe1N2BAlvObE4o9Wu
14oXYP73oNNcv3+dJAS6Ns2Zu59Pbmr+1Fr+U6bmd99ahAV2kPl1zlAo3IdqHpe9W9IsSA287G6B
jyhZ4jcDFVSVwP7mpX7Us/am3YSqatkasb9W7xC9MPMDJ1hl+0n4cO+6ndLkNu7c3E5J5qe1RC3Z
jLptrE61waZQ4hGSwPtgvbBqyjjIjFNXprcORgy/KeqbMq//Sss5ta387FMOXkrcJW5RhkIvjhhV
0IOigbyWOWKu3p2vBtLMYlDVYYsDfTdaGUSeecpDqZFGb2rD4mt2pcLI0r5dyEZJNGFET62dIFTK
HBx5WFT3RMwbbehSHFABDvaKkplUz5XS94JU772bSPzDeFZSm9tMq988vc6upiBO3I0h9jBZCbTx
4mVZhyKEP/OUdOt3reSrWS/3kwzMUrZ7GavrFTRnLiHP9eRPGlJe12Cs3bqHM1ibdNREf8qjCJu2
PMypFropWffvS9p8eHHxJJvxoiSeRn1+SYbi2OPByRX3RDb0e5BsoGmmSwI4EEMbYLSusMO84QSu
daHV8XxClbeLY9vXMyLuAjMOPjTQALIrYvtjGdQH2dSl7xTac+8CshlS870v8+8ZnJ7Vqnfmy36x
7eKLtQ7rlJ5GUT4tjJEHhV4/NCPw8hQO05TjqOZ6PApCxA41bQA8fxbaUb8eaEACU+tP8Tjek2lE
hqCLPj4Pzm8vetAU7LBkbBP1XgmQvwCUfU3MRF7qFdim4mIO1X0Omsc31tneCc87KOmd3sseQB+0
oVOt7AHefo5ZfsEekZCjSRr7mVCM+oa5YSx8Dth0kyeyiVB2UIUH+1svh0uuz28jPxRHv9cUEwak
z+LF67QzK98j5rLGH0eHSx/fGCTT17Z5GLL5qOpo3x/7udr3XBYWCU7+9A6VT28vpf6fQQE7zU2K
SnUcyFPTe4LFlHfJa1ifo5XTT6n2c8rTO7vRb1EQoZzjT6tU9yrH4WJ6w93oFgF5DvfNEH/YJedG
RsiIbpiLd4eZevik9RTQmiHlQRD9uXJv0BEAG19RNnTGTEWjdq6lYzAeD4JzxsnjtFyXN0SPdtQB
qY5WxeMyvsoBUXktXOXD4bktMtX7rQMRUBcYjqwyfqpl8dsMqvPLoZjD1htJjGTosEv006R7D45F
EbkkkLOreDpbPVV2M0Yf48Bzt47mXgLzdvrp2kK9g5yShyDupFbQDW0jUKJ4p0DuvsIgxOgUI6FZ
aIfdZHGRHS4jkScrC7pRhqPpeAz8u64/ZXMZlo99CSNqyjV9b1owG/oufSAAfohg27PBUUneez+6
GseLAYiM05h9dKPhSRML2E1v/BADpPFFS/G9jB9d7+3jCaRon5JR7OVeWCARdDQ4CozxYaVrPDwU
Ya3IgjZGERh1vUSxzo/lOrknQiZfnRR4Dzv4ODU/xkBtvMw8njV8nSy9CK0mYW6GoZhxu7Tpg8Hy
EzKdhKuJ/J41bS9xWv8RMpr4whhpK1nPUe8SVFJ9GZDr3LVjSsIgESxKXfI5q+sxbs+SYjEeqpvJ
o2lIvgioq2sGiF6otV9cmhaBHW9ZEab6XmxOALk7qRvXY6uRS5i745YwyG4uCZDKejiq7Wtutjwd
cyC7Vb+1p1JRjBe5L1xqMFng24jTvwk9ezjb9UbIshW8NzU/2/W8M0xbUVgRmpE6sB3keKfNqjml
Wn5nxRTkZNJWpl0dLJSptl1nCtpkOjCkbfWyDBGEnmUSf8G3gp2a49lLjJYngJtG+0P0+0zr/BRJ
S5EMPNCtvCkbMGYg7oVf4LY9rnbchT1ETG/Ogmy1r7vRw5s6/traFVHLl5Rg1goRGuAj3ru82THK
eJdNQuz1qn0HsnA1VivE53pDNH+0guBq5RkM69fJcyMcKiE8UC4igd/qMXVnnYKZxIJeuQdMSzbR
kM4cZJLhHrkwFWJ/ZiMIyGleyGyX5l5Yy5Opy0ub8QQmXOFcECpBV/LXdqIpLAaIw+UuMeQhlepj
VVc4Z54LHKk+uSDtrjS4TkSJ3zCJgW1k5bwumVUalk2Ct181yHybty2AHvJm9mfN2EsCj3zP1h5F
LfYTgNttkap9OKiMQi0YqA8bXY70j5yFTbPOoAPfp8T6MqW27CNzApbMCClEQ46nRQHejorQ9rj7
a43ZAQoTYhMT5leo8Yc0gZGUW3+WHCpfKuR+G2oS6yYSog1e0NTvU1c3oco5YU7Kqa953CWObX4i
uPySodycp5yutUnjfiGqKDeNB4B9ZYhVhgFKywj1vLa3/7BL0YhD06Sx7+YHYcOlNZQ6OsbkUgdk
TQBqroeeMrxlRguOejhrKXdb3Qm/L5rnrKgYR5JXgDHDtaZ+ngePVF9ECl8WyWEmcRxq53ojsbA3
4mcxvO+mXLMQI1vDbTreO9X87vTzNyTR47osgTSNj1qlNrTkGUQvwxeR6mz4JHMV0AfRG/E45c79
2LuMZWTl9eSONFBanUa2957ZA4n2pfUUDQ+j0EF1wxAlQYzEHd2JQpVU14UtLsKQPLrxQJ4TfYxO
d24bTh1TXc1hkup3BI48mxOpmN5Y7eNkeUgie8IL6NzTUCHAJYtgNq9vrvfgSg2TiLmx+MpBBcOQ
UWBTYIKvi8PMrMMFii0x5/7UjfQbkoPWVNdV8Qw2z6PZGR25J4OuSaydygxOYpPBp5pptdNMaQXu
VR8D7ET0w7tANrg34jmpnN3c6m9aUdBqGc1DpGDuqYgwvAIMWuuMQTwN30mL9d62TtQXfVVQYMyO
b1NVcvqab/X8RCVtQx0uSKlKvcCoJ8m3IQ+h8LQgwptbtZYRuG72szjJW0KfclnGMtAm2ICZZy4n
Z3mtRVrsIvNQCBrSFXOozKDGO0kOTC3Gt7yKN4Wak3+U8a55sgvYEOiVdAZKK3l12iFjiHSR+bNS
7N42qd77ZqbkmORAm7CnPZwQEu05HgzlnyYiIyNPmpshTvYWQSJ7b1HnJje/Co2B3SSD/L7xhtrh
G0fSMw3xeq/hUfFbnvidpzmcDT0epXnub6pl70EBXhbkdvxcbRjlMXS2mrHAlkmEgq5W1jP7V0Ro
IWn6U0fFRXc0oOZZQ7JQZNN6SvtjAmDDx7Tk+F1t/swW2Kni2ZBOdYhr48MxtKOzKvQTDzeP1fzU
NahTeN0/8GY+qajnfWsmNyvIYci+eR6QBguFYL3tEiJc7xS7KY8iA4fVJ5YYrN/TH/mWN5FHxHLK
GmUQdF5OzotnqPPSASOBM0eWvNXdTp34rHizQKLcp7lnHrQtcjlplkth61Df02rcpynnNJ3av2nm
F55RbCCY6rflUO66eDnw/+iCjzHg2+RErNBzbphaSALW4YVB0sif2wj30I+nXlvXekXbfnLKkWoT
Y6q94jgjuprRiXORexxTWaIii4KXZxOTLVpv22Gvedel+dEaeKlKPBMItg81F8+vZuteK3IkQ2G9
TfQtjXieQtJ/Np6KF18SWzzFqzwaBQW6iAnlY3WiAoC0xxnWNWG3tqOF0RiSMILVnZfE980vC29E
52dmslIl030hOKnJjnmabCYWRehvSUdQw2LW5EHNTwBIiz0errvMmS60FRj004obUcRDyCHwMm/k
1sV6ND7jyv10xv6l17kxc/uF7ItHU1ahiMkpJAIYCjhBsstV3/G0MNaFQ/zYW/rbONhfmjOhK+N0
6y2y6zIdMSZj/3fW1GJiYjq1403ewgFnAcAGt8GbjfdoO7y6WnxZIRWC1L7kplwR7vrvplX71tFe
CiKJfSex5mCuKbx1GzdDxN1CFTNWtceouNB9WxRXdTR8VYIRimRcgVJif+rGR6cQZ6uUfWBqIzVV
hf1eB1CtMk0LxZbPO3rGjlFwouiz+jspkyPgiqsuTfZ6bv8kbodO1dEFJEmVKMX0YC7NTS4JFO3a
4tRMRKaOerPDFf6ZGz12UZOEbjvdZTmN52zA/xZVgIPtHT/CeUxunbTCJDxfKs2A7ySNxGfoMZqt
h2hghCKK/tZKezKJElKyTp60/ANmYmWvZqDFOm6s2bxZYI+F1mB8O+NwMr30sZ7prDMB+DNE28VO
io/FmF7zirlq0hagX9X8zul8s+TzdZ1hz4viT0qIT4JVE9+pp73dLB9js83l6WzkWunhCFxr2OMm
bjtq802pVAe6eEloLUizemoSAG+iJiQfnk0iRd5Xl7IgTqm2H0p3FnTQtfc1ni96C0Laq65NlnDh
uIehrt2gnIHcVcMundO3tOhE8NfazbdtFV9R0+C1NOv7Elrj4JQsLrIjbckewOOd12reReTH43Ji
VttozswZPZrahDmdyV+mLI7LDJYwIRs0y3REvbGauBvxnK/CCnV6qjC4YmZBqjnQg2FVGUmJab5f
Y+fMBOWnFO1Hsa63E5wv2mrymifkVebQ2rQx9KoaD6YbH8wuC5x5xHCskRaVrTcML11BrV0PrW3t
bPAG7D8GeZRF4Jo8XdOqT0cyHaDoYwNX7ghknV+qsbwH5SDeOOgpvkVFx11cXVvFyyjykADVuy4Z
3pKJFvh2C64LEVMYS/R9LLlRmJ+4WYvogCL+FjnDDcrtbQQon1MCc2hFa+xIIToXonwcEvO9VFJw
0Esoa5mncj0oT2JgY6zSx39WgVhHlEE8bo6cxh4J1X5rhuyb0+8TU6DDCWw+mcprFDL38mY3l66J
3ikP8GMklCgRQv1Fo5HTGYStjIud79zSPOIyQtbLFouSoY3Jh9QutdNoN5w1X1WJtruOzp687Cqs
bTlzplfevlxB0ayiyI9Vd13VGg0CvsDOzbVvzr3+wiyESCP3qFaNuckSZCUhWbFy46spnTk0Qk6g
t68FTWYTW7zYh6UvjSutoIPVMolAJ8LhoOYmOuMZxmFZvPbEeFzqdwsZTMqwygdt6YHGO3l/+PfX
/7wGhj7jueyLKHQY4QDE35jsVQNh405Zk2WwpT+pN1ekwLgJsJCOWoLWW061w0g6Q04fEh3ZEPhP
HWvUjvw++9WgUB1FhNIHxJ6jzctadP1hokLvZvawqUOATIdH8oU/x6HYJrvYfVZtPglj8g5O9OeQ
2RkshfGJj4y9psfulukiJue4eNdGgKq1RWkvZ+M3qlweGirsMoq+rEyMARKRG4INEJ4FxFmv+J0k
y5LbXqXzVrIl2jlx8PBFznfimd9Tj317YRGOxugEiRlAOorV4JmvXg702943i3bdbt8u3TowlsQ+
NUO+99wX+HlgDyuSJdYqmJbssuryoWxum0xMflbMj1VM97lw3VPXCCRN5zY3mSZ33J9O2UD84/Zu
sYv7bGsdeFqJbKi6s9DjOeg7iyfCIwWeqbIr8jGqsI1bRQ9/CCmuZx5r61RNgkAdm9Pb0YoTAWwC
Z4cuIRIYTgMTNbccCI1xt8vs5rbLpjdVbkGLKpsOkVX+zenaXw+QNmLkbd3mpGzFHhvsYtEfsKyd
l+hv6eJce/Gf2Vv0ZDvy0FwOnE3qViyP2WM5v0RWCl3I5YyWxFbsM2LtqwGWg6pV4HoZZ2fHnn16
qocs1Y3X3GO1hh3L6RaJRZXkQxnpWYyoL3ISN5yxn6RevvalW+y0TqQYLeI3GCOMsLvmgWkmPcDo
wTK4mQ4dYodQDhGpxmCTPXeTybC6yXtsbt3WVSMY0s7zA0Gm/C/zbNEL2+uu/FyZ5C9npMpoorkC
QoURdzru86A4w2nkLrlV4Qa5lAYTTdOTUQAE1C2QL1PdYKtCsLKbnzxrYb9U87FY0JmNwvZOpjgN
5TD6S0xjql8Rnxwn/xwR+dhtas2vMD30RZ2c4mzaCmjz3WbExUetjMGdqO5OL0saK6b9VW+tp+ij
RWEJjFyjdh0uPZolNtnuKmY0cKQYuY8kd2VVI3aOOnMn083EfF2AR6XZeZUNJX2h7SG3xJqxRfFL
13GmX8YNAxkhP3QJlArKO191+Xjfkpke9sQbbUD+M7r8dWy3QTGi2yiIGsaMrEkt1ZyyqYX4wY6Q
tCIK2jHVr4dZ35fUlP7iMDmdriSWC/3Wa4R1EPrY7iFEntY2c3yZV7vEJLBljdkc4lj05xm9PXcx
uGe5epEVJlN9eKZrxvtfrVh/UGSjtM+uihpZnXMrnNpMEr0y7WExQJFoq/QyOPRP2w7RvrGUxlAs
PMjCK3frYLEZz/0biJ5dZW/1Z81o3Dqd7JyVtEjrl0qu1tExa9zMol6uRL/1hDrsNMRv4OFz8o66
tiBPnNmNnUi4LbRZMIDdIwTyoHHMkvZLWXRl4BhVFIBcqfByMvXaZAGRbRUAqO2RvC0U3yJfeISt
orMDIcSWp9BebJG9DpJrGxmDPGZpjoGJx54xn5dO8hu3Nt+SeSKUmFiyrNGSke70ans2xuK8vID6
VOe4vteRULijKj/iXdkleQ/uu+847vG9jWbZEzQy0XWmynLo9eyk29RBFk9HwcGdeOGSiNVRVAea
xRaMmL03XdcJ4S3Myn7qUgwPpRntpmx5tWamLidneu4jZj2xAXWHiiAalujhVqUrn6T9CVKCkHXi
r8aSY+i441VMDxXh0DMBo8QLsrlsfuA3c4mW7G7SR43waZcJmMkldqNiMKFt8NOaKHQmYSMjCZsV
d7IdgVvjQWLqv7kWy8ByoyrzBKikXikrbO450Rg/KrY/dfNvUusP6BnCLQCF2+3d2ksdMk6EDh19
At/ifwtT7vWCCQpahtBreoZM0D20ebqZ6TFLUnyyZNr1ifbudcLdjUZH4Fqa19d0/pxdsbqk4wl6
OrS9At2g0uGcw3AvFSvn2gNgHxHAxMhDtu1TZkXLlYx0ehscfUSFJceJa7XXYMHjQ34ctELfd+4d
jAsKQ315mZRxXHsdVVh1z8NER0TOQ2DGVR+o2TMoFIuVnz6+TvrhvZC0yKw/c0rvXE77HILZFadJ
YTXiODAqGtCJp1GzHzvmxm9j8ki0mjBrwp3Cudd+unp6t2JyvYroOh/xVorxZ3YR9JsMCR535dOA
KEDemwf3t5KIH9bzFHE8zKA37BjQ+dS26bXEWc7KIbqgzLJ7TTTQ8+2FW25tar/GihIaE2c+Z2Pi
9031q1vz1zDpVCxyPhqsPYcNuj3XxRfeDdIroZ/S7+VkbDrdA79Rxl2VZMgvdnFIQOBiNgxzLTuW
OoHOXWTdtb2XXdU997bVhjEX2V8aD3sgTXCj9exdMszzTePuLNyzoasEaRvj57LUt+ywGVWw5YuG
8bmurvCBNPsl2wZ2B84dhLZhkF+bn4whK44K2aOpe1GQtEivSW2n/AnhpIjr8baSTOZq32jt84cW
H+m+6qCdxM3U02ZbVfXtOBubRXA06nqMdRPviqGvh9hb+9t0+2CjvpU4aa/+vSSLligjlIcml/y2
/RZBE6ljif0RT67JWkqwuqt5UPy7aQmblnU4aoynbEwz7gP9tQcvERqm6QSxdXSltEOxeq9xmgim
3NC0676cd13EQaacmYPI/E7V7alV/dPkNOvBzKx0N3XFjcIyRu+Y7pzVFe2Bh4dgY3fM4QgrerV0
4ijhWGOZ0gdTgTq8s7p+vJka96GouKDVWvhlY3Q3gzc0ZHjvXTZ9t4HJMtDegDp220ULIj8y45Co
r3k0oIg7tOWz0XixJM7Cpv9oWkguTHRRCpU7r3NuSzpiYbOKPqBo3UWMDk60WGHmbEEb82/WLWEk
p4H4wqu8G9Ue8DfOxejGW+PrWHJW4Vi2z80mCWYtR48x5iuD/AGKHPXLkgs8ynHvDKu7b8ccGUbG
L8VC/1OwL8UQpDtt+VPkB2eRZdyktjWFQ1XGe60gGaE13D/HxqNZDi9qmCJfgEEOnEUPnH5hfbbW
H6HcY2cRk539OZIbdC2L71YxW6s7A7WfRohRtcTn2WqeuxwzxcDNZfZPzHGcvQ6HTxwluyjtoHiM
pu944nubOKEQh07Se6YVRKZzMXFeF/RfdlMsTx6WnysGFZ+NLWY8bjS67TUXwBE/fcGwJXNENeLr
XkUuUJusePIkfWrTIaMIFsiVrJfbyaJ7YIvoPbnDgcKqEkTzuhtNrPtTd72MeXHAlnFapuiWuBBG
X9AickNh1XH4mvGyvJaV/dut6lqI8ZYqFWxxcs4jPoO7U8MQ1O9zMXJ3b9UZfZRbmSWCcrYvUU6s
Y2sPJ0ORg16qR21ZjesRL5CJD3hfp8eyo8QdPOvXzK3Rr2T/qtXDis6Vsxlw3UwmM1tMT52bnAd6
aWhun6YYhotBWGyWuMteGwYv7Nc68ETC3ZLeF5AZgpi1vu4OYJVOeCbZynPdZL6/+SgkcWKRskic
1n5je/zMRf41dMnK3W8e5pb3RaSEF5K3vpdr/xFbiJBZto3TZ3TQLDKezNqNAwGiDIWBjq3NZZ66
aY/xiRX2KhuyZ97/B+erazovjNELkGkR/XtP97WZY5Ud/6pePfSm89sUw6u79I90IaLAzDQ4+Q7B
WR5EqTbiOCCMzb1DH1UjNVgKLNlEHrj+WK4tR36drrMTWWdAaV9GNLtBW+ET27pZ1cB4Pie1IiR2
5zQpCfzharGWg8MTVMX1oWThjqT2Zo3pH3CzCuW5VYdax9bG+HvS/VZO/0rOFGp0Vd+2Ym9E7Jys
6dCVvWMpJujH1ZeZu3jT1W50Uyx1umjIZWDutNniZ7QFg11k/DjmLw1Nd5es3rXCkhZWBmgErNdp
q+Pp9ZIrZa+Gn6XJdVNrpFZa5UUyrZZXbXkYFlvfYZuzqS7mYKzkwZhVDG2saYlgaR9MvjCENR7/
XFx1HEpjJjpJd0wYvPbagRX+sDTZb1K3G3RqOFmVxu9NKqeQqDiUtxzCtgy0ZX4x1sQ7o2wEqid7
3LVTY6ec6ilpujtrJAgCTDU/RhrOJV5XF7WceW/7WuYchVra5UG66ARXWfkFpt499m+gf6qhY6Vo
YijCnXBOHdpBa3ZzczusunGuymk/V1octjlFWdMf68qgbkUTTquUd09VOzdZr9OSBShK2mqnN8NV
7BLcHuvELuA4Mjyt33mFxrjy9FaobtdNPSXAEN9pBkX/XNU/MQ29NiOM0ou1NNQW81MO7a3Qh2Pp
FctuMKh3iyGX6EEWw0IFRJZovhti66sR59hi1SQn0KEd9ufhcaiFzZj75P2SkfKJ+CVa94UOykER
A8dMy9niUJrElBEqNm8ZWLlNZv02nUfcHsapiYtybyAPyFLeKdPbrDyUo01LkOKC17XpzNdepU84
LClH4VDZw8SgRiVvqtV6jKzsQbCm7F1nPOTdevAa4ypiJ2dYNBhrGmREU+6yDDWSxM4s7XyzVVaI
jZK/uTHFToMvpi9RzZnlTuvksEzG3hkGqhLERo/MAr/RiotQ3U+UTT95T68iW32jfSjaceShYeQv
qt/MRP6kyv4dpxpevxlaetEcgN/TL1sAK7Sc2mXyhSRLw76pOsQz7daq16fEdl4yRx110zq1CaWq
NpgX8DuMewg8OiMbot27o3/5M4S2a/WGDQM0xOSJvd2yw+rzV1eBDcy/hCXIYctPiLr30kGJK4b6
dY28sFtWcUgG49kjh7Vtvfdk3BzxaXLRZowUGO1IgSjVxS7JPa1NBO7SfdahuI1RfQvwaMJ5NT22
E1rMEDMMWzvymsExAu2i5qFkkMH31uVSjV6YrjYpSnwKHZOLBSeFNqu7t93uwbLLz64nq0zTHVj7
GNL06ckTyMuWx1iB7T7Og0HBZocsuXSgYSRgwxXPOQGdjJuAF7Ot7rPSx1DDpdqSGqpS81YaDpmh
cAMzNPexiY7blkdf4HWtctsXScVsOqM+UWvft1Z/Y3fKDeg1cuwmtM7XWuuuGGW/q/D0zC7ORzWc
zZFucEw7pdO+ITkQ9Yi26s8dBEl8qabDWzvTLy8Kg3Opc0KCZ21MjYZ9bT2MxvhS6khgUJG2ifSD
xmB370mKEgrFmWmVrQ0ITyoFO6HHC+IA1W/Uf7SusR87cRkdBx5KQzJkzpoN0MKpETTH4XpuxHBt
1Ol4jQCx0tabtSP2kdnvtUadyl40D5nQ8geO1duf/71Q98w/wili25QRLMgoiY2gs/X+8L//zCdq
atoRa9je/nsJOwB9CFu8//eLZHOcsY67amevffOADtM+YBd7bHTgHf9esoh3vWk9/fifT9g+qyDA
dM9Pm4T//UII6Uzpz6Z2+vd5mK3VvWqJr9++6r8PzJYcEwYqaVvzk/17rZf9EOCws8G4/N9rReoG
BlCf23+fAbtrwe2SIWjb+Xwr1PS/Hzjb3buimq/+3+uC2gCUzkxD6/8+32glFAtxoU9q3vz35YJo
tZsYh9G/L/rv9aJeiJ5K7DvOIvvGbKO7jEzPpzbCOFU383D176/Sq/MtA27dpSobn7wuLs5mi5b4
P4ydV3PbSrqu/8rUuj6YjdQIu/aaC2aKQaSi5RuUbGsh54xffx60vCzbM2fXuUGxA5oURXT4vjdk
ft+ycjTOFQ+EZQL9pllm9nDqVSZfeetYufXSB6y3l8UocaMtxAZz9T6w7/VHvAoJms1vWyWozsXa
e1f5Vo5bPJN1MU/ynfoQy8bJc3wCEnTv2zLdcZxWlrIYwjw99a7+mJYKn0NVb41Sq+/lOBp3Esqo
yqMcSGSA+srM9TaytYnEcgTTC6smya/yIpKy2sQVjxZSWUGwbK0crYs+rZeyGURzfuUNw12FBzOz
+NwnDacA1BVJrY9x4nocOA9kW4IU+qZpjPCWEHuwyfshuZCCn5EDRXFFos5e5X7Y3cVIaq5qVBXu
x6q0lh7smwf2XtXS763kqSH6xnMn+udgQs/OToT9KRtEtkiUNv9sVsUbprLQJavs2emi9OtQZNAG
I+NbNgFkT5z8r2ZgR5GSUyHDkS87tWDimNSLN7CjWVRHolVAclNUaEwrAn6ANTHbnY7eU74NyIW8
kYg4GM1Ufksq+2qD8P8S9tGLkwXVq8qZgN1b7b7o5G4XcZSMm7DwsUZxtfKKmTy6monNFDQbLss6
Py6gVE4Km5+uLK+yQfM1m0nCK9ayKBuqkOBQ5CcK2x2Geu9X+MPaAmK2ksVmHiC3dWfdDQ6Kej/e
A6/nHPg0eTTRl3mwnCpb3SiGhgrx3EeO75IT3A6l6N4/qmzIaq/dZjU5LdlFjj8oKjj/LiDfn5fg
2WCk76Yuxi6SFOgtbkHpri1FhCVoEZx4zJR1owzRPSIG4bLSRPM5TZSzLoreJ0d8nRwv+KtMxSsA
b/e5t3QHC+QG2mxvJ0RV3PKgZLlxsPXe2XB47Xj+U528uNF96r3uk8iRcgnEGvYA/6Apnq6ZXVgv
g6XnS9/vpztXC/ONa6XI7aR1dwO639ni2uzdYmtar4wyVp9AFEYIJgWXUo3vsknXz0aRIrRgWD2p
CXKBbRyUZ344JIr8PD7HHJ22BloLpzg2k21bopKSZCS40rgfT7Ewmq2RgSrITJL/ramlJ60d9S3K
Nv5Jc3Vry4NiH+MYIkDOhMtTdpMBOtkWUPt3hoiCK7sRtnSabX31kxt0JaxvDefwRd34453sGopJ
ISrzd9ehq3/rakBzvlPx+N52jWD2beN70FPREe+zbe+hbYraMuEMWUfAc9uVRR+se+xCV0WlkvXz
+muq1zgrR9601sOpv8oL9rL20kBOYiOL2txP62Di+kYhtgVTG8bdEbFsVH38vR6Ww/t9QURQ2dG9
6oYk+LcJNz+Eqoj0g/W/NIWL7A08JU6Dzi7HRQWMZQ8ZGF7C1UBVeAVoZ1jLuj53vCu7ezD6KG6S
E6KfrLN7Y9WPyDPJUh946RmJsp0syYHgp7m7CPc84MyMIS/CFB7GzTxDH3XgOStSuZa+b3/0I/+x
0pG2u5VVhetkSLpVu7zCQn1Ikmal6j3oCgIozUaJTP532EEGa9iI8DGVKSaWpde3NssCQIC5kthk
vHwv12WFAB9x3PeesohwPqGm+fIxhGzIhd/cWqTU0Zx2kIHp61vNG9WdDNxnSsKH4If5/6j0haXu
FI0Qv7xRdpQX2QAPlXTwfPM0FcDHY9fa+/MBtAwq49wR/7n10xJYC6qBn4ka1iR5RH7RC4QqxAQf
J29JOBp29pbpuXsNfYg3bkk8XdantnuP3Id6787b3bKEFqMELf2z/JAXqEKJEbdpb8zKtaxvA05E
fVs8k8WxEScasFeNSF2mAstZLeiVQ23za1rIl82Ic2k2dEiZC+Ugq6ooplWW31/K2o/2zoW4lqTK
X7/Vy+JvdUJ3tH1axuveIYaK79V4CPTx+0VV62vY8rdOJnjxNLDFJy2CfKAWcfGZpN03YRbWq2Jn
T42mNXvTMsyto0XB2k0NVD/QgH8yc430GQyPTHeYT30NXaYqCZ9xvMTUmAkTVIayro3x4KCy5Y2R
sQIVzvyXDeexLNO3sUDUs631T76oVRCkucOJvVdu+uedrnXIiqqk7hdqb/g7L804WjdQuxw9fS1c
7QV/cuUOwez8kOnIDIb2BCBhaDdlWiTPnUoSbVQSbaNA4fpseUsGSNftc1f5xY1WVslGhSC2z1s/
fXLGcU8wMnvVeiOH9eR5hzToojvP9P+SbzfpDv/Bcshv7Tztzp5PlmGYb5g/BwhKcloR2MDM8s0t
cpJfIiRJT/JiZEN7Ks0WeK1wkDhQOKWXACRPhh6aw0L2gcs5vwSmDQfOPHwv/hhCdk+L4jlNk3z3
MXRiAAs2la5ZtyXUgGGY9ui2uGdZymIIaHaH7L0sRhUoFuCp+96pzzYJwWZfEwEBHaaGy7xUquex
I68aZWb5Yk/krcMhqV/zJH0G5tF/xaL51LIffas7C0pW5uNgn0+L3IEmsFA4yM/haNeH35IOIGQc
35zp9ik88Qae8iwul9slCnO6VixCrKW3svjRECdKig8yOMuOcPdt+KR02IgbCFIfHSso3U1dAPHt
B6veB0Z7I0vyIruIuZ8sljO7yOx94mWNfQ0HVdlnDryuFJY6p/QOEQUd8tUqnJtln0rx1GWSEBOt
hKAPy+pXjvTKzfstupYsK90Xt++d+T+dNZwlRCXsK4QhBvnxHu/3915a8cviPWogBYehaPrNsgGH
fefHaXbnzUeOUK3A6vyoc+q2WcWEwIDuIAkHc0W/VKrjHEs9qo5wWZ45E4sHFVoVemPWpahtJGUj
8OQ2P8SjbBSo2q/AgRQ7tQAn2HRGsc1s8K5JY/iPoZfb66JDHEGPBnhU0Dsxz+mgug2p9TAloGzc
3FfeNuTXvLesY0tqVI14SBlrDUA2Pg7CCFZFlEAgAilwTzRzPTDWxRCGuJ8qj8CprXPChGTH2RxR
d8NsooVstQ0ynWNje0fS8wiMhmFyLmqrOtsg1kihV+GX0k5vqiwST5VR2HAqfORApjR8LhQCCHMH
+9c7yaXWBNWd4At4kfc7LWasZTHW+oXcEhF3u0we+gSGEgKe4TXyPHSjtCYnRZLY23609EPEGgEc
Jm3JaEf5kfmt2Y6pap9Nvp+1HcfGNU+wvwtVxX4YZski9HgXZWk627r1pnGRzh4MrT1qJ1KdCYFL
VLfmqgwE/6mYL+/9msrM8bZQvt8hW5pxxCG5Nz0sCCG3k+Neg0hs7yyjDe4LC82KEKG3tSzKCx1M
22rv2NnPLCCEhz46yDo6aCbhQCIg/d5zWxNn2s4/WFlSnfqgT9dxmjRPehh9lf9qzfgrFH3wLeK3
SjB9xOhivsdBquhgzvckNjGFKjLrp8mY0we992Zm7/dkbqItdCf9fk9pgUuJk+wApco9aM3oHkh5
kt/qdRISZZT5m5i1ocINm6ZMNv3+kk2wsVLacJMMZdpiUmDC48NVd1Hz16PyjI/66CPCsBCqwzWb
Kz4uTRJiAAzq9WGCSLtuBxzX63Awjnmmx+tQRMozJPnbnl/hNxF2F7PujWd4Cxlp8frfunppeyu3
rmYwXAo3/N71t1HNScVjPS9jwoivepUZj6pXFQ9+91Mh7F61ztLfWzT3p5bf7yncot/WlQcIZSo7
nMVrdWCNhfFPQlQ11/JlrCEIEM6Xwo1QmHRuVXS7DlU8n9fkywwNWgVP1V9rZRll+OpmMghZu6Ny
kwn/AGXE3Cakim/Iyis3sh7iO8FTWamlg4Mu8tybpJ+bLWSv1tJasZMdalkrX8pL6QhyZXYbLQqU
M773ly2j5n9u3So4jMzzF59HY5cMBOa0tMwuXqZlF/mKXehTQzL15qN+8Hxt5xgk7uWtv/YFbfq9
b4N27wKNgxbZYcc/yYtA6JPfUWqu7TJFu6Rp4X7Llx996pF0x+99ZLOlCsRaOoxlQmCG/oOC+Psh
yxqV+PT8UldAfMlX8lL7rF3Ak4LFR12nO2N5+ijH1hRvohQdM3kzFEeUmn4bh3AlSZq6tpiuHHJk
P43BxsleZuOggq8p4Goh19e54QUhg+ziq0F2KZPRhiPuGSt31NOfG3ZNh4DfR21hGPaKTKuxkjfK
C9LK2aXeVXNPWVH34MMsthxbeBopTjPPE+nGE2YI5UIWoTLl29pAaUkWdRPKqAJX8yiLoRWuWCD1
h8LV9Uucmg+yug/Rbm1MPOSiMRufa41UL0cIey9bFaHe4qQ5XTHKNu/rbHof2k3M9tBHbYGeEjeR
8RjX6ApxHp0/lpagJpgLxTj3+Co96x7OJP/+ac3507INCzZkkobnj08rh4z5tGmNQHMJS38rldBT
lotNk/vgomex9Hd19FlP/aNY1gFMNBcIjWyVDdOQMLPLcqJmL4mWZDtZGtPywFQJxSfR1m7EXhda
YBhe0HYbVjXx7PVQ2yNQpiBdeggVnHO2QlgneYL0Q4V8luz9fqNtBGCnS2f29QgvQqnDC3gzn6NF
f43xvzgiIH9olcF5VnXefnQHWEeueym7+LGeqzMXnk0Vk05v2th5HhojWhKID4+ytbEiPDHG+MnX
QE83JhY7Q684zxWksU1WRcNG3qXrPeHINorOrpK4T1N0lG/pKJ16ROmVDOD8Vl4UkcitMmUri2M8
vkz4zqJhVRcPte+t5Vu6DbkxbcL5uu0S/cmENRaHzqlJDDIeqgq5GCOrE07Z9qkvBbmXSLM8cKHm
/TgmJnJDP5oHBQzDxy3TNI1MokjsC5ZWQ8A6Cbp7P2i7e4yWCB0mgEM9nyKSNxjI9OPrRw+t9R77
yEhOsj+uJ/XW6CBaymI1Dzhnceex5D19lYolmiLu1jXEtmnH6nbI4NuzAQBqXyk8rSoima1h+d+C
axt0+Tc8nFJwgv7sNWDCtp0aB6J/Hz0Kq/7iGkr2LfZ04C9W+cnQRbluUCY8Eo20TsWklXggufbn
SClXsmvpkOfTe9W5mxK84UY1ZCURVX83FW63kO9nQVJMOqt89Qqgiko5sBlTYnGoIVWu89ByngEO
nGTXJtJfOkeFg6hbGh+KiI78G3KvL5c256i//4aYM9T735Cn7Knk31DBGnoMs/IL8N1u45WxuUnU
eNoBDkhXOsIej7LYVXG20gNVfzSb+nvr5PrGT0U11ssdSaN0A9uZPImhRE8qPukrdVSrM2D4fl9q
cb1DNhkdUSVMVja6eZ/GsXsGAm3+5dSHOlGmt6ZkmkCEPIJQzt2T61Xnmnhm3iK40BvZa5+WwRa9
rBT5u6QvjkTmsIyaX/1WbBF5xmbYbJacA+hdlv0IOwIbaK9JrXOiGWtvUMIjaSNnmRB3Xcv60tHB
AkF0zo6GyNd502MZ4bfcYbghxi/u4LwP0O8N28RVS5vt9WxbPZomWNC5VEY+KJ68Gt8buyrQ1lXV
oUgwN8gustXt9PxAAgEV/YgEFUpgm6Tyxckkvnmy5ossBklvHSbMJWVJ1sseWkr+iKSPjTJ1FkF9
n+/tczyOApFuAlxvllKAHabrY4HQ/33oA5isNXAWUgjdnupHy3Xie9LpwXt9kdjLVtPrz6htwDbv
vqE2zhoG/OXqF6a385EO2jpBkt3HPUmORlG7b0avLhGAbl9VVJtWyDhqZ6RTcUBrk3AzlEr9VKna
o1/FPZI6GGWNmfssIjxUIs2Oj21R9niAGCOq/aN/4YwBGTvzr9DK+6OhN9ZVzBdTB7co8usYhdas
KNaegGAe4P+BtazMuNrrE9uKj/5tXYcbteHIJuvkbV0ACn8M23Qri7JBDas3ZOvFzUc3GySVXefp
LeRN65qUXn3rdMryowPKMmzNovHrxzC1YZfbZoLUJ2+SDW0bDqs4CTwoFwwk67QmGzC7DtO9LHa5
Z22ysAANoeKN4/ri2eFId+hdQACyWI9jsEapRt3Joh3njw3prgtkKu8ehvqmblrxXIw+BDb3Thsi
80TqAgl+X/0LGJa6jaqCI42sk5cwzOojnCtoy/RVp9zYeFNV7JsuewELDPXc9fSVpjrRXT9m4mLq
X1piCxBnsKvYI2MG5XVuzKs8vlPNUF2pZIfWsu69wStejFHXDrKElKK4uNkX2V3WhEJT92xafx4n
SnIVVESjrCu76yCSNvWLD4fqfQwOF8C1y+kF8ouzrFwy0xGpf22egEL0Xu8/Sp73XpJz1YDKxUdb
90vpx31ykvvRU95Hzqm/13ty1fME+KPn+/vNbbPgzn+4zx180I9+v/f7MT7BbIxPIvbu2nTsdsix
xKePevnqva4cSJj1IBvo/lGdVcz0C1mup+5r4gPMx5/h5KUiP8lX8lKXI5oqetJiIPZ3g6ep4fBT
2bTDXa766U3U40P5PszHCF2tjGstmrX75vHlRY7FpqBb/PGP//rX/3wd/tt/yy95Mvp59g/Yipcc
Pa36zz8s7Y9/FO/V+29//mGDbnQt13R0Q1UhkQrNov3r612Y+fTW/k+mNoEXDYX7VY10YX0evAG+
wnz06lZV2aiPAlz34wgBjdfysEZczB1udSuGKQ704sWbt8zBvI1O5w01NLMHl9DfTSz32pnedSww
wGtlF3lx0tJZZhV433KhhL3LRgWTgGTjR7F5riZhvF/SSTubTK035Ib5rlFLMs+g8outovnt4qOf
bCDnhoFmHiKZXIQERUW2KzOnP4ksHU7ylfHj1dwD5ZSMbRy404CjycnTtX0Ttvm1CIHSeub4U8nN
1L0I3HHzv3/zwv39m7dNw7JMxxWGY+uG4/z6zYdiBMfnh/a3ChvXk6Wn+blv1eSMu8X8GvZ2TX5j
rinXYsSZDNjGgHTIfPleHVUusoFl7Z0Ukpur1FQFgjdDfXVDu0JCgbrBswRwUrULYPX9XS7a6muZ
VC3uM8FTCVz/NiQb/qTqT0nctI8GpKm7GCy3rHXaJjppHhRDWUw0kiqDoSCeP98j4B6s/aSuIO+3
4gmsRbKc7Cw5yNYsj38afyh+Gl8x1H3fVhAtPQ3XU89rEOuouxPR5//9i3aNf/uiLU3ld26bjgbl
yzR//aJbJ3PYsPrZGxGRHr0Yvj/5Dfupy5cqkLKA2IdanvyOP5r7HFnUOstu3vsFdQtTGB3Rm8Cc
qiNhHfiwMT+41BpbTDPnys6Z8cPypeeZ80tb/96rENZbV7LvKv3C3aNZZaw7p5lem2Yx1sTDJwxi
Nmqqt/s2NZ0H4WkX2Z5yyiFirhcwOT3rXCFvvKw7Z3r16vhhIMb8wBzw24AJ8IM71TUAGi6HBN3S
SQyXzraDY9sXJ1lCJHC8fK/vLvg8o8DXFZm36AyUH4G5GCvP/OjCrY2Zvd+qK2a1mtif7PIIlEeA
dAgS9uFwp3rlwzhoGgZvHbEkp5n/Fl/5ZNvrsRXqi4r6/w6wkPVetMbwnMFhvTccTILCXKQYpnL3
fxp1vr0y0EKQP43/+mX6q+V0+DUvxir0g+a34r+2b/n5NX2r/2e+60evf/1a5Kbvg65em9dfCuus
CZvx2r5V491b3SbN37Pv3PP/t/Efb3KUh7F4+/OPV2SviI7iqRp+bf743jTP1rqmuczPP+b3+R2+
N89/wp9/nMKvQei/Zv/hprfXuvnzD8XR/2lqumtrTPvC0VWD9aB/k02u+k+kNjRXmK4gSGNaTFgZ
wmXBn3+Yzj81x1V1lgrDUg25StRwbOYm7Z8goVXDdkzN5sBuiz/+/gK+Lz/vX/h/Xo60+U1+Wo/I
qxmaYZiGzcTIk6oav61HJdMX1M8aKXOsPJqqZH2dOnGTQ/LOe/fLANT4Rm3zAHpko65zUtK3FX4h
B5fVQpZaDSvfNHERl67Maxqkn8p86gmgURID8VdFCwAqFj5yoSqJSxxcFMU8BllloCpXJCvMScMb
vbfWSFilBz9GxqguAabBCDQwMk21nVFm5d0wdC9FEmO3YnV3NaA4rG6IZQIqNBbKoNY3uu2gMdan
t3zXSDorw12GxhGwVA9bNFetWPXalNN1NOxk3tdkU332YF/ovn/VRIsy5ghlIhQ1PptTH8zQzh1Z
on5jBB05v0HL7kv0BRaYPaJCgnnznrUctrttmNdJbREq8qwLVmzKfRqJV4PI6HXozOoQkjHlWPzV
yv3+3k7NnjhV0uIkDSuk1MfPvqoWS57oeGGTm1uYqVVtTH04wG5A1zhB5mKEbn+f+sXOLx336OBv
s0B5BQ+dTpl2/PtAERMoOztj16ByDgTcJP15dMCKFCYI06wZ91qjdOAih01hMjOPGopWbV+7986E
AJSuI02ESsmijiP1Fil1a9VXRHfCLo7XPp49R6ux7pEa8rY6vPplYWnZbZajaG2n1hEDq11eh86x
r4ebLCBy0YrO2eR0P0f4Nil+dQnR6ps04CluZIqVrhhw9gNlT77aulgT/5ZAzIAUFc0ku7ubPNW+
Ez1pDktvzibicWvFSJwVTCX88BIN0HeEtWmjfEbrDCeDBgyLN6IinJRPftrkB60DihioxV1fouEh
wA/hLx07hyG2xRIvJn3fOX69c3Rt7UR6DBFL1S61O7A6dpGztTMoOqNx22pFf/PTBPEfNoDar6sj
D5zJc+YwJaiOLoT++wNHDq1PvGqqcCq2oVR6ORAND9mGZsgXWhuearUN9sKAEgXucJ+F9Qu5l3oV
mASFNR/Vx//98+iaPj/iH1vS+ROZ0LNswMboq7rMBL+u1wQiUN5Fhurg+kG/T+IU62wBNSIp+ruW
eOhe7WLEUkqszp3WQtBXVa5eIQ4Vkoela6AVEc0QMojpTZI6RHfdCQ6Q53/uzf5oscalZopmzpyL
gUjrP6Co44pxhTL+eOjaKF1qqCwDeoitbRY53jqqBZxxzpsdcooIHAQnK7HIRbMl5KQ3YnZadCvf
dSvIWGgbgophYzXrnRA4m27JkZ26FgHTEWd3HJKcVVbcaolpHYIOKo+q4SiHrfxwNtV9Y3jpF6Wb
xEr1FHuLZOCpMqfowUeAbdQC+wBL2kFTgsx1jIwd/GzrFLMdPrEBQpag8BLCC0FzSqvsXh8VWNGg
h5wKqYBKfYr1yDwigntjsYJfSD1uA0+DxhcBs3JdmDJRoT+oSCLC3jKjQd2jHHI3FHq0C4Dxk2FP
zD2Jnb2m2OAP+79Sj7xfGbWPWmXxcIcakGpDgaToBucxU3mMEWo/+H6EBm/kro30hQCRjxJDhlpe
4jarJtVeEapB5gtq6TZu22fbgkgyNjHJy75cFWDY9wqiWAsbeNhyloRQiGStxyk9mHUGS9HPKzbx
IMQyu12jX7fnI+W7YMyxDYtH4OJ1uBBlPyAHS2bSs1HMLdqy3UXQLXSt+2a7fb4Mo1xZNsFEoIjs
u47c8pLEJbjSKIdWkeyQqKkPQQzbsxPxHgRWumyb6sV2NHWLVTaZYt+ytmbQlqumAZUplLhfFS2D
RvMzUgkF1ZCK273xuQtC1A7HiDwzZlGIZbn5oTSRlRpqou8jmIDELdw1Ke4S3LNpHvRpfOBvup1s
796cY+ARJp0nAkbnBB3YFbL02jmZ5U3aPIFx5Ki7JmhCNIZQAgYsE241/akrR0g4PB1LBLTsjQ1t
0qrI2IPZaQ6Bqu5wInWPwrOvAewirGqQE0LgEg6v5zpHX4S3FVSEReM8Qn8194k7RsjBe6/CHUN4
cjAlMEncan1oLWLvXmkV4l6BXZ7MIoLK4sZ3IlsGVpOvMjcnwDt0xQqtEG3JrrPbDma5JlP/UGMI
cefYyGQorAAeR+DTCGQ5M4dsr3AMXAyFuDcGzbyd2k2hAQSrDf2rUursjif+zjj0HvDyfMo58RHq
zLaVYnIYjPL8OFaodg2zyOVwSUynXo5xdi6iSll50AbXWOM+6Rpu4h3WpTNsK15FEfBV3M7hRY4d
AlWIYuSN5mJ0jyqA0oUZdDv2Ak6RLRvHizcpLlRo9jApzDn+Wc5wR5AN7lZyZU8CMl3D89MNSxS/
x8FFuz1/9LvxC/ny2SMU0beKbFpTquE2ZJc5QBDZlmby2VVMRIDnmaecqs+B6uTrLsDTgsj0U5e5
j3XLERzdoRSGhmKu+vl7yCtxUCOFMFee7aJkQj7Ue7DbT5UL20JolwZqOlsgsn5+6zeLwWhw38XY
MLL0Xdur4TEP8BsgGSq2fWF+LUJc8YyvKTxf9gwoHpb9xhQaagUpv8UanHAdfAtr0u6I8Va7zPMu
gVXtNAhuC6Prwy1GPZBxmeOg8PAwmGwyats4FkPXHMYm3JG2VpZoyZU3Zl99zvs+2oFosQqyh5Xa
fC6Q815VDvqZE6f4RdTp2xjzUNSDEeeK5idXN8cbovrTuugjlAvRvxTpnYBdtWlVtKWmQZybPrM3
8olMkZoNIEhjpYEsCtpVuwod7F1XtWd4+6BiKw/YNie5YizGRYlR+JqFg2xj2bylqH2f07bdaDbC
Gh4nMq/SnHfzB8cZqyWqNvXC7LWcQ1R7HNtVyWfDByVFMr+0Pocj9saOZ8R31qgcTCAXh8RnCwu+
ft+4xbgEXQSbR+nQY7XcBzJZ1i4rkI9OJvtY5itMGfSVHSnRKvMz/QQoDAW5KUAYOMCFOoY5lDqT
egC/JDaIEv/VQ3pfBA0oXRNBiAPuZG8Ws/EuBie8NjXotpbr2xvR04NdibeMPJHdJL4jlkbrf4vd
OLuWMfF1L89fVI/EUmW0QI3j5pAxmZwRdNVxc57IXRaQPjg97BNzEPsG3ppWg3PJ/AaB6N4659k5
VsNoD6gY9c7kpk5Ax/TmmB8agKgbYomvyoTkL0gS+B8T+ry2755G8CN7NbHqYxctCMVBmSr02ywY
xlVQ6w7O6CWPSQtvaUIxZpmlGB6jwnXu1aA8OQ7c/9rvX9vG1HGv4SHsmkZfC98cDzjywkHT3I3T
4dch+MbI/I/9pvYa5LCcgAXCRF66xLhroSg8jKaCD6ZdVckSlqAB723ojkrUX5U8tFey1EMFRnWo
CLcsNdmqYYm9T3REqTEO35WiCzFMQT8/9YcFvzEcjzvmcg0R4ggD7asPOwjeNTEi7zkt0IgbuzLd
NIN6S9Sux5NKd9eTcF4Tu0hg5vjtukLoYNHVZCAy33wcq8+F5zbrfJ5gw3mqbf0IIPkk8JjgUdqD
Rv5kpFNw1B2v20DL3/Q16lE+/OmVVbYs8VUwLoPgrmmctxgF3UOsK9pDjZpNi5rfERy5y76l+qYh
aIjypnYuDO2BjxPtsjiEmas2l84SewPYNPx2K936fvlYF7N4pNl0S5y6m21foqpLzBcP8F4Pz1M/
YHyPhypTkRri95IK9wy/b5+PUNiM+K9wVgkKgnGr8ls1MRe5DkEAcTtmMZi0r76VHESMvzjQ2bXC
Q8ZDiGolMh/j/OWOeIMkdqbcsXSZ1qgRa1AxVevGnTnVCYoO8G8Afdh74aYvNojsQ0keY4KJd1eQ
3104Q2uu87QFoQiIIhTucBdCYCIwy2SBGYqLRbQFJdoHGTeHvQGnwnjoV6GbNxdEAqpFB5VgAzcx
O8hLm6nf8iii+4yAsJGJO+Cv5cddeohal3wqIyx11DDapoSFPZiQMQP+kt1QDuREybEuG0vkx/cD
ZAVq8y5LUKJDbCduWZcLwuKLcppa9NZVfmGZhzxrZZhrD2zhDiFmhFVRidqBi8GJLchQC0S32ga0
ikDLEC3T0UJBMk3ePM9yIYx2SF96aA/gIWzuyR9Ps2j9wg3b4kX+KlPfHy9gntErFqiLlMUlKOd0
5iCKDbqrXwJOSMuoqfJNXqn6BlAEltL4Om4Ku3zWOd0t+zACUlyL4sYJEePuMst85ZPx8ZoCPXP2
9KsWb+5thAQngawx2ExGf2PPU3/j1NnaJ1OFOUS8z90evCM/pYCwHOuWAcI4w7TPzopm6wV4/fjR
tEPT5wv4mvpMZq+1LWYwZz+qcbk2YrbmADTvDCWM1o6SHHzF/Tq0unpjVuGbGeZfOOKah6Eu7R2S
+hoSOw5mqDOEqYqSVR8jXe0GRvy5nyLkroWz9HXVZpHjUabe2lbNmK+QAkID0UDGlTy8u/b1vdF1
2rFr9S84ge4V33SXpGn0dVtMOAtm/YQKl2us7NDDIDgwHVh37K2EE4Sr3ELIKu/0BOMT5+qZqDua
vZtu67oDLvjZYWY795l2ZxCIUDSnXCT4/GzU3NknIs+fwFUMqLurQMsq27gdhs/of6zB7TWWsxtT
fFfyQT8TPsSWBNYBET+UfhFNDiu2H6wVxs1XGwX+c9L5AdY4pQWCl7ldb2dXVjbXnuXDVHaqeyQR
7hsHTgSUCQwmevto8GWtOeDrKz2Ce+Pjt4f0RqRB5jZh3WvhTVnE2irNwU361d7E7YFMM/lfva5z
AvHptS2jJw8p96UO0WEZAdTbhC6aBabGBOCm5RePyPlRACJY1KZ90DDdOTe7DseqU9In+BkErrFT
KwUxCaGf8taLD3ywVw/fpavw9HTb4oWwSHWhnlT23BuMtPGSMC9NjqpjWBMfFSWPt5GG5hO73Ptk
XHS2Xu3Jlp3ZA8RHR/QGHW9HzQg2EM7Gi0ogRwNZ+X8pO7Mdt5Ft234RAZLBLl5FqpcylZ2bfCHc
Bvu+//ozqMK9qLIPbBxsIJF2YVuUREasWGvOMU9VTJspKhK8xEXF+T+72nlTnUdbpnh8prNNWOrV
SO32n2quMEMXMJm6ZiHuHdvh5KA1NA86avdtrot4786tvOgpnKLEM5D68GOJt41lAWmLDB0hoomI
BMST55b6wQF2TyD2+D01eZLGgYLRpLYiHkB7Hou+PI9NOyCno+0WV2vja5EZtQLNG+AOIAMb46iV
83BmeOP55G+WrFNOdMZOFp/vv9VQRYgVzk4S6ltQlRWZYF5ZX6jQvAMchEcQGMkz/cni0e5zTmgs
BL5Kynn1ZBaBO/VfBE6YG89Kept0mEii5/BYmenOVWb1WKdjeAnNDhgFyV3UohoB55T66bnw2Owa
L4E8oS/hqckMCbupaz1K9OTbQihEtdEKQuhh9RyMuTe2Zqcpv1znw7m7s4rwc9h3+aWL1iercGSA
QMc79TbHiMGtJx9chPY6psVHKt0ewucMKjyvjyW3pJ/JMlwnT/OjkS8N8xBiI4eF+KaU3oMSU/qs
QXrwM5EKX1/t/4U0zl5k5o/wkOSLNmG3mOQEKt1RGANU/Kqmwj4RmgUiKtajV1bp5TKX6vtltGL3
Ra9d9yWqG5YEo3CO0YxTrnE71L/RTDwcgZ2xKYazXmacVBrWxhmHum3U7+XCtI3h10DPbCj3Wpyb
YN3Dl4ET+07YMjlkEfyfeSq1Y5p6x/ubTkS6K5UsyLkxrwIC7fV+r+BuOHIafsJcVN2qKlvQvtOE
rJgNoo0QYWCF5ndoH0DvDA/Sfzg8QiSa8RfcOH1B50lbLL9A3OPRm6mXXYxIQOWQG+jXqH5bUKNc
GroB10ZznkOXKq22jY1VQlcHH2Nd6mvX/UiWqFyN1qbvYnunuWey8Tb5qkpflsCOY/dc2mEDRvbY
21JdB6Gjd8zTi4sK20+9NPSnfqoC5XUmFTxvyYgnRrLAo/3Wa18LCopDM6XdoW2gEbkYWaMsHK/Q
XTHIm8w+tHZpfeLe1oAP/Ok6aLugWMYcpEzc+ssQPuc9zcjUsppDxoLObosqK1qMH0Uuq3M7ZoTQ
xByTYAdq+xCbQ5HI/JxNxJdZJgSXERT3+f4D6HO3X8bxxR5M9zyMuqCknPrDvQDxNGSqqkE/307G
SRjoFZbFOILNBdRX6MRqOyXrhUknhtDNZRl/VLKAC1mfwRTAJonLL0q0JdVDpbYmO9ROdh7Z6urQ
0vQg7El4R82m96Mnk8vdPcQ7S9j1IUwe+jZtP8isfmuwpfTGKN+K/Go60bCxjUQ95IWBDFBD/TFp
LkipyNxoMytoTaj3Dd0jQO/Be+pduQTSXdKLXCI8H7E41w2kvAifylS3nwSajMaT49WJSebBuWkd
bWs5ES79Gubpqn/mwN3mnBv7/FMHW8FvWw63Wl4ePKsrsDfx9tsVdlQ65Ze4XX6UkdfsZPtRmyDS
O457FCK+gl+odzOjuU2ekfNGIMGyX0oNEHHWR4eFJG7VIkX0eDVBqGal6ailteGpK6L4aqviUxRr
I5Wn/ALqtD1j2M7WUnrCHMBnnDNRSLYYZYKQXf5UnFt7pKeQcFa3apN+U8hNm+Md5chLM49RzY6F
pt1lLONosDo05jG0T7jjRL55tbnzKtyhY6ZteyrlN9wqq74P6k8p9FdlVwS2VCCqmqrUt/fvn9IN
BI+2SN+xqo94YIq9Zy4chbIh2RlOQ90sPsw5RdicE9VJF/QiXY/TvTIvUEDDFftsbausFde58HZG
P2LckYXFoYJDfkOG5KY12upCZhC+lCZ6jObtmJqYWRx6NlSC060teNA1BvkhY/+A8enP0XTqa8vK
1PZeuQPd5ZJMADoj0sF/55AyLC9PDvSSkiAaWQgbOO6UBOgkGxgMml0QxeOBiRxCGpVVLF6dkePM
VLlFkGhYlFXv1jBjoD2a0Z5jwripG9B+dpo0h3jm4oCZ9LocTi3Opp2h6GJS6cSnrTB0dRwH8clL
9eUBu8Bzkad4X3X1wY5WvbcJU1wQehV0ZafgH4aACJENrc0iqKHNYQ3m9KUNaC4saHNtaLZrfpq4
7LuImjceneGfLuHcFy1T2kvPcAemj/ynmdKH9SfGHs8VSMXtMmQDwQ7IN/MGfr1TJKf8gxPRDVd8
SrhOKK0sp/wumhjehjnsesHpotA092TXHaivqDrIBUE8XVDMgypEmlwat7nG/uLkQDaoZvbZ1K6B
XLRtHIv+Dv33fou2rw36aoSp7rynYytObcm6M5pu8TRAf1aVfaLyQqUIV2OrD/no31tBGLIKSOug
TsovUTeM7xJfTMnKsWAuxldyFeSQPulwunpPEBmX1pJjplF99swRqC8mQHjgBshJAl5QHrx2kPeP
yuri80ReOo2exTlxn36aaGfFdEHvnXvBfe1adf0guvi5dThoywVtTMcxV5Zm5EdxKD8M0nv4R/oP
KobNAmdhD2Lfv3ckIFdyIgVmufOSZYSAMTaHkfmXUh+TuHUOrp5kG8+a6HhDkN3orowPgyXCkxwo
/Fi+6HFhNCkUIj1RA69UIcAnlAfRS0sMDPxDWW5to6rO7vrDjt1rpqtufy9aInPCW95q8NVdbAbc
Op3hrZhPZJA7ZbQJ1+3V54Rk8LUnQHaCdNKjzR81aeYXuf4oHO2DU6J6hnqkfEOO+kOJD6yPWKq7
znhKjTQKgNN5WicOhTvgWGw8uhkWp6faXf4xj2QtnGLapLdwtIrTlFb1pUXJoM+VOi2J865rqt6X
ZZXQPZjCp3bEcpQtX8u6ky8pKxfzEqjlEN/KQ7rAPqFrk706C0mKXQInOSnW9pE0kWdDIyE7gB6y
Owjc/d03WInphqrIwHLlqMBqcnDQaT9uJUSq3Ou9Td4ZLfu4k2+tBoJIMpX566LnpxpnzbHTYixi
U8/8N2TEmlal/UYJdBjcFjbPgHVryfTwmvQN/RkzPvEvCxRN3vLaehT9iWRsIN3hMNqud+uS/L2p
xl1EVMRrDZPL053AVa5+W5L6Isc426GNzXdpKUpSnuiCiaV7c+yCNNWmotmBLfJsmOUbsfS8AbEw
0exDOGGksWU1yBJhfxJl6rCljhXj2hxX+zgBz50pUOSQ73OGgSe9Rb5PX1OYeP7LjnEkU9rLIq2b
cvios0yfPgKU/xmmC8dBum4XQlV2OkvpJ+jBzwp/JEPtKtouIxsLX5G2j6u4vQ2gLGgfXHg6jGsS
a32ACAeeXkFVu8TAarLe9FURec8TMbWYAHW1W1JAfMkELCdJok+kWSm8krUKjCyDkdoK7TRkbkMz
jlVSYp7YO8ATwJfV1eeqz7yzDJcxuP9X9kzmorpPG7O4OGTsBiXDR79aOE9Y/Wb0xPzY5xzSkr7c
1/Z8C9FWH5UWmdchi9hO5vHGcxjvedR9xmI6qCC7B271pdYI1zEhWh1J+B3WgxGcHjqsV8ue6VNL
ankiiVpMgG3y0S6/z5FKmLWVNMFDiyTNuI7OsAFq9v58Ok/jmoBXe08c32jCMgJcGrRmTr6A5wAz
lY1rQEOfaDyNru4GU5Nf5tlIGdkA3ouXhIJk9XuPeS4uuvHThEF8H2unCRW+THuyNuLmxRs/AvS/
OX3MaJNlJJhj79uQka7QxIu3wZDdvUxOLc80c25w1r6PfdE9K7GlgS+BbdYj0XKAiwcjIQ26dYKm
Fl8Iznx1FNJIWyc0k8RfRW6Y1GoCVGbld5N4tNDkdhmU6jhRj4ndv1ig8xMOH9uhX4lA3OaOo30P
VWsFkQbnh05iEtQgj0utvXacbfks2x1hDTiO3ROWvG0SrfQrIAx8bNCgSgseYpG38MMPTTg8uWnS
IQFIuJIh/27oJPKR+bSOUhxjGSFIkbRp5DqRi5TmDN+hZSczD308MD7QspyeeA+vELpcVr1rVWzy
yFC6YK4nXUICoa4vep6GVxL15PX+m1LahVBGeewwOesApMRwQN/xaVTe26joEtiYD32njhSjfX7c
f7v/0JZWPw2mdiAFC4ZMAbB/IrahFiLVkbrXUCDD8diWxDSW97/r178bWwCHncU+wbQ18Z0VXDyW
bqVvBBX4w/0HnCi1I2GFTWL9O1yRmB06JiQuPIYHHQ7YA6X/clQqv6VTkWC//H9/f//N0EvSuYeG
1HmX9ByNdkoPI+kEwfhiSY8TWln/YCNniUXft9aQKQiXQiN9mBQ5/n0czAOJWYKGcACLbqDHkuon
Ka13c5Y8PUZa+7qeHQYtTSi/4MmZS91sDUnxix162WpeaQDRQXsLkR/7R1whUZbPjrMof7bi5GCy
IoQd/T568TcCXREgsgi2XvYQgwjyRei8j5y8NiA+30q9+ok/44MYowMn/xP95I6hBOGlisgJu5vF
Hi4j7ffGOhtELgYgdzZe2Z1wlTOeHr8XxWfHwTTI8K9XyMxGgK9G4+O7/ZgZNmO1qN01yrnImWYx
ZzuqtrsotVDPLXPU1HaBZ8k68Rc6ZxvSfVpohH3poNPQcIBEduSXqf6lmCTI8neM6u7KeRa5dQJp
426LWmdqMyggmEn6IExoctbg6BsE9+RsJkjbsB8ZmwnCr1VOj1Zj6DSlPy8G7lfXyyFN5UgqPPcp
cwC+WFUDXwHzR4OnB0K5Tm/NCnPG0VI7hmEVUazSiY7s/imkJe57XThwKu0ftANyv+ijsCsX3Qr1
QULRqHUWfTzcZW7EP4iG4XMBBkefEZ2vTDU2DZ/WMTGLLf+mTq6aLNpDqs0ZLOuvGZr/TWJj7h8W
4tG10PETd8t1EHgBYxR4LFErX9NJwt8so7WQRhIoDYeAXJnSttkxtaIezglaNfuVBL6+i0Z8B+Lx
Rp23bMzBfpGVC3Ms/j4BQXTX52L1DEMMjOG/ut8IIiNRgHjpfeSNz1mVPpR5+MTsuPbNziQzDhjb
zmlwFgqXp0BxOAMO5SO/mbd1bb96jIkk9qedFZGT7Eb2D5l+T3tyJqcWcFzcCkiXfRVjRXMOucL2
IMJi71TkypLuSnJhD/LdzV/GgawhkpLOZjKT+la0Decu6yUyY3NjOK2+rZKBFqhu0U5riFpM95NN
Whx7B4FaOihMc2em5JcSgn5khacZH+3MAvoF6RnFFuTjs9nYNcEENiwxBklCc5+kOzJRUG5F/7fb
qEERElZE341J3PqG7qMVFoEoog5KIgG8dfzDtQy+yBj7idd6O+DyQS9bRZahDhfUbfZYVx9bGjzC
IVoni3Jv16X6O0PJz3yucfUIsJsb3OGmKjvIFHrHgL7Xtkyt2WNK2igVfP5MocQv1zxLgFnplsRs
RgMphIGuPXDmLJiy2QxhKpr2QEPxjowHUiqz3Tgnt9ZZz6SpbfhVLWVAB40NxyzHOyD7xSFad9MC
E0+wMQ9xydzQaoOi7cvgTonP2A5HUtU4lWOWndgqlEtMXROn23rBoQtxeUPObl47RgBLBat325Or
TgiXlj6VXmL5oU208KLJrRuv3thes1gIIS2DfCp8aWCFTDH1t8ZCrIBDFt0o9a8deXOxAQgFwXjG
QBg2klZ9x/su/Lyiab84AKDz8K2UBDrm9FIao1EBA/eX3gA20Ozy0vqGC4zpyvwFZdOXlBVt49q1
gpw/HRFPO7sx1N/rmZYPHYwNaMMP/QjB2n3Ne6PbLQX5Zx6hYm53LXNGtaFDI84CQF8YZYCUnU7R
aHfHGEM5YfbLVsdbtCc0rkHy4o9d5PHxtC9kQJLNWKCkLHN1smO+VEd3dlabHjnYEWSSfoWDUm5s
FuOimbcyHqO97klUvedaEMTBShRA0pp2wJpxmvx0I4/msgWZzIrTT+VSA8CpzG9VqT6Qo7Mn6Yp4
0HSiUC+X91zmP9yhrfYVQHsCClXVfM4deJiLGBg1LJeyEbROI5NmRDMFfd4RvqUNN6PNI47xaIR1
vos8TOB+WszNK9gD9Eu/ow54V+UwHp3O+zks8kdos+HWmbYbG0Dbf5an3f0Q/xWnua7gf4ZcMy1h
8/1XnFaXufCSrApxWRJuNXsfKwfcOJpRosBGokhNEZHj1JgWaz8IiGwibkG7EnPYA3qgM2+lwOoz
nrC9ojr6y8W5vynnXNe20fU6iHxRvJv/vTgLK7IbMUs4kcogjs3a/nJk3O1cgL206OnnZ/IqgcKu
HS1A4l7kEvzu5w6DWVAknT8uIUeU3Lh0PUpUc37+ywX+122ySvtc13G5PInS0NT1X6R9Q1Q60FBU
eLI45oF8x2m3LaJdusTavubC/agdp80UMnHUsxF9k4PJS5QPf76M3zTGXIWr6wbfoyE83C///ZgM
q8c3ivTwhJqGIQWwJvybQZnb76VD0ZmtX2ZFpAUpr9lf5I3rP/3f28fTpcc3gxHBQCz9q7xZSbdC
HeycxDqSbhkXJnHsbe1xtU2s71g544hCpvT+kbr/R+n+b6OPuX73v7yyYbN+cucSEWB7+i9v2kNX
X2S5zQgqrh+RfZ26UQtk2BqHTsX7eSQiy2in12Lxfpbu0gSedZvv1R7YPDqG8c98yoDny4H+WzEJ
ZvA9uIpmuNp2+SV3KOLROvxNnirs3y9b6B7BNaawuGV+lafOOS0f2NrWSfQN/RVtOY2rgqBk6BCk
whpu5OwxKWiIfwekLmoY20t2QYDboAAd5h2qxGQ0y4tKmbkDk0Z03ZIVbzZPVVdh9SZPq2/Q77lC
2zM3RkS+fM9Hr9+PbcLAgdHEJkdwcalMYtV11/FpRSeoJxJsOml+pfA2Xv+vdycsGg5knu66JkPG
X76osrBqnU/aOfX0jcF4EAepE44H3OJTK6gE44YGsOEmHxsn1Xd/fu3fpbe8tmvgvHeYfSIJ/u9N
kpHohPq9dU6G7myLZWp3iDT7bUX2o7u2Tf/8ar8vV57tSsOzbUdKlq1fXs0hD6RGLelANdN+jGX1
hsZ7c+/up0b+k3TTH39+PXNdXn55BggEFbrwkBZjWfjlo03rvKbzUdonUq3dbaxh3Q+bvdFaMDf6
tdmxjghigtt9pT1XVVMg8xLstqVHE3Adj9aNax2Fqp7votEcmohfAJ0OxjDQSpJcUhaspYN6pNr6
RA0t/7J8mL8voJ5jr4soJzHBb798ZEU8hPOYOdYpSjTXp2dR7JO2uRmQLU+TK6eDYUD9ZhCGXb08
I6jqNzKf6LGtcsTRQyFSFXsIj6BvrZk4u9IheayCblOp16V4C+162f/5Q/99sSXiQjLa5WNnv//1
M5cm0YMLOPgTrQYa/DbTDturiwMKwKMRlkZQrEYHWuEq189/fmnjf1nzuJNdAGustZbz637o0rzl
tXPzNK3ugbqAPWR4KHcwz58NwTQ/bIb5anReRSBfx6xr1dQ2a5wBGr+/WS2N9e765e7DIIMJzdJt
ch3EerX/sloOelyICOTmKXNq1qtVPbSsmp8b91+0X6o3TuU8cNSHmquVf3my3d8fbYlLx0ZQ5zKw
+X1ZYdblQcLST5Wuf6YnSI5gJOZPtrfPRfa8AP15EHZOCzRcRzh6QohcphiSRKD/YvMQZprxtTHc
w9KXNqEDJzr3PkidKmgW1Awk3Q67mMHl42QZtyWixKhCi8iM3jinQz2c7JVfbA76vrMLZ02UWDj4
40tXsdoK+izkL7j2Lq8bdr/Zkdu4zGSQWPnzIDrgorI4M5RYB3/YJqtNyAp2sCpUs8asCFWKCFnJ
Wsp02RjsZUbxnujq2Vy8dpdIBoWjgVG+8z1ulCB21XRRCVDOcQK9rSrtYohhfp9GcdASVElanj43
GoUbRe2lHcaFuZhk2Nlyokp6HR6iN3iXws0AnKa3vo0MTmfA3f988/4vG7bUMUKZBEOYHCDui9m/
bpcCylQ8a6F9UqPlnRfgySgNviZR6z3h+z57JJsTQoFmIIENN7fkEBRJ8dpPoX3UFwj/awtW1eiK
zT7bS2OkT4CWkWFJ1Rz72n6zSX/c4FAw/3Lhvxhb1yJP6hgEMRhK6eFtXe/Ef124ygZkK9SAp7tM
1EZjQhDJz14p+2ueN++eNp8yCL7XFM8j1qeMmXTR3zqSnPky2E6R0OTUX6xZsX4Js9in+wzCtG4m
n2GnOKaqpK+YfFBMq6DeruCzkATnrmLW0DLWMuQnkYxrirqWWwQ3Msl3kKmfjKm63SurjnP/Jb8h
VmBhlBPJEWZMD5nZ8tnKxdNEVE6QNd+aENEzOMaYSSFL5qGmg9eMs9xp74CVMKXksQjQYfH+qO4F
n/BjDrVyA9gd2j8w5I1tjp//fFf8L3YdqbNHs4oYgofY/GUL0yHnLIPHFpZ5B0mzBxJHV2+Rs+Ev
kpkgISGfacQxEkxLqzwRHmv4U4QoIpWV2jfpX1Z347ct1RF8+paBhYi1zfr1euq4ZXAJmv7E1zse
3RZJBX7PqcTpGhPG43RPaUcOqluhe5z0ahctKNUB9tIaj4jz6Umk/Eul+/uqzyXhahK6AyqDSuqX
j4jIGqkrmocnM4oFMlNnQ4+egSHzhjQyaM+YyOtcR5+v9Pvno5N1fq4PBNIZ5Gn+5ev6rd5frwWt
saGLtXi1f1nzc9w5VRvq84nYe3yBuBOObVfvY8aAECD40kJYQCQ2GVXQOZoRuD3Xpo3Vo4ILt5nr
/MZcP+T/01tBzWmXw2ScnJdpef/Lhf6+O0GtctZDCeYmDgi/Hs3ABcWTU7njSWtMucEtCRJCgSOS
ueSclnoHGrBEfaH5fwxDeSDgri55tGWcE0AQPxPVmPuja79FqmmOzRBj0W+8/JLN4zXaTQh9n6t6
IjsKNvuaOPTCCpGfmVhiOBqrrdmzDJdpWwUz6JDtUsrPYdH90AlV25ezCHea3uXorKpC4thHEG4n
Fs3FVVgd1WG+GzwbZaEDZQilvtW69tGuIYc2c+5uO5N4kAqz0BkbPxcAd9fqPXfft9mqInNBBazL
Sk+VuiOCPQ76ZJkfeaYx6S7jid5oiLxRI3PAsovzBIAY2wQ/qg6sL2F61v5+ACkZ6KF+Fd1lwS2J
O6RwHpcZCcKwzXvXfDNmyvkkVW+5WX3OWo64igBwzeqMIw7Onw2hsadBLKARSCRVEUneTt/Lx/si
mtA0PIPqf5nr/rNeLngjNJJGTOcSG9pza3YYcSa0FK5FjFL1kYF/gudAypPTzIf7SToOm59TgYI9
kQOfBjsB2fAKLkwGf4YU2kNr2dNfao7fb37b4KSP31jaQv/tsBsXOGRQc7WnOBWc1ogHXGvoatx6
eIB3Ws0AYZz/70+/bfDYW67FkMIVv9abnYJEP0wR1Ok0Bc1cAuruB3lOtAIY/wCtbPHEvutiujSo
snLMPP/oFeze8S5/fqjMXw44cCUptUx2QsxgNpm66+L5r52wwPphwEO2GE1rryRXFRceIrZgcH86
st899g3r6ETgG6x+Dla/xuJyJ9qlKz8kJLdG4BGaFWMBIuYrhQiNY5PIWYSOk5ZTO0lG+Uv0RNRD
HZQos/2lbHaEKW7LiWSKP78ZwzN+ezus8SArBO/FFJxRVyvpv96OlTGptBBtn6KpjgNPi4zTktv6
CZYtfe37n7EsGqf7b4Qk+m01x8fRDRdik3BCE+DIr16I5IkY1pyMcKF9mKZ0Od1/xFTxSNyJSs4a
EgDXv7c1csUsWhcbVXfLyZwIZKi77iAQwjEEqcEipxgoHvv52NQLw5TEEacVW0nUbDX9/191lCma
ovGMc1yc1lypLZSwn/mKaIzLZWJ/J1mnydvQJiKwXKHYA7KlTOQHy04PyYp6HBIrPGXItUOv4m2v
iMdu/XXGLMRAAp47P+6/yTbmQKkXOj9xJ1OsCv2psDvMMg1Q/BAadxbW6sBZNDtMjrU3PR2ZzRS9
1D2bFqsYirn6NSfKz641doHIXPZu9Bblyt67NXY2ZgnoxTUHIGITvd6dmf/Yr9ALYrlTvW9P+IH6
mbFMlVn1TYu/GB3haiKvHxYrogBv4mknsGlt9LZUhzxMM5J606PJcOM5MQbjtYj6oEXLsp3ClFFB
xoDVmK3mLPEE7TNWaX/OQe26uQjoPYe7CvLRvTwj9/lmEVqwqVQKPcvqokOHUex+lczArwWz92Mf
N7Gvu4X90qVmHEgYqzuOL0zmkQgFTqZ1F02U/SVB/MThokJyb1qkuXT0mrpiuIVhrb8mSpd7hXa4
sWT4guffT2ueIZ1EGPalttKCyL2r/ayrKlT2WCcIZkuQyb4zOs7xbtdh29KA+jC60pphpf4SpzjP
2OVxax24B9VmKiLEqwDlCLprOC+0HKelrUpgk9/wzh46MRqvo5UKuF9KwwNKS36GZnFB5bKqnWzw
vSjPFD6KfYfIdY9zi9jJjvOTrFtmj6HzimDM3EKnVPsyxw+Z9iV2y1hj/qM+0CN6xGpFG8qwDh5Z
IUcztw6Kwz4a9cXcdhD2ZzLNGH0QqmV8KnL7g1Xkn7xWISztI3yluOKPZt/stMG1CSc2sPKp8ujo
WPyrCFdfM5gfEc5SOxeZtR1J+j20UEB40aRvphuXuekc7PH/dCjhyjHTbZ5J3QpGjGTPd2PqvMpy
p1q+mui7GMLQy7Qp/S5gvB9LY+n9QoPL643IqwZI5yhh6/3gcRvd3cUhCtubNTBh0uBffmuiLzrp
nXvZGtl+jND3zXpm+uSul9haOa7jMuB+XQiTQBnzSiQPdpw4ixAn8UcSna4YeQgiokZEN0J3we1H
RC2RmG5xQ9UvhqTd5YCAD20Ns97WioMY8D0nGebFCcPf1iI7ERd2KJ7RC/DyS/Mym5kb6CSWJRrx
UZYDJDph5yVBmZFnebSIUX2BzKD8qql7hidW5ouFCWuRrfojrLcBCZ0ZGKYtAoLsYKlSIhpS69Y7
K8S2OhLIJrrQLImOVsIq1Oo8EIXotV0j0jbogCEEAwOsq2O2NHNc6qcV2sqtQAAY+aFw9IvkPO7n
9EcFOPiMtq+66HG8KlMwnGQIKy+yeOKk0l1o9WZbGpDSr91E7LzSIsmGyPqjN7RUmY6qX6lr/dIr
rCcqJiwrkniLrjceACYmeCKeMe7kG8xQrDFtu2TB0JE5GlrTeOb9RyenMEGoedMtsYv5hoIKDDSW
q2F0651tRd5NU63xWPEw1RxnfYA0ySnGB782cMfTUGuXxMNPrBiS9fqnsproyRXja2rKkJ1ynoOu
Uo8IiL2XNP3GxsCEtRXeqSOu4sRJslYmtk3EvNa+w2QxhANCqJucjPaVtryx0+tZ+GlUZKcJ/Gc+
neYVSt7X3ZdsLpp9nAvlqyrtA7JYw3NZes+AhW0+0i9Rr44SnwzcX0RwM+J30l6wtTqZoTZ2M+Rv
efrWt8KfcFudY9Tkh2GoTkwZk7Nms8U10iar9A61cgEMojonLlBL1a7S0H8YpXwsO93dQc5u9mGa
PFkFrb6u4sEvq8IKNB1PWo/C/BjnoKnUnL+x5bNQoVHl09Zp9Mm2x5CEvs2nJpZYkKYhyBgG71Xv
bCZVjvdpalKhIrK89lwhnY43vdxrdcXTrNsPMhE/U+UEs4iYx5pMaUJ7gpyNaqpQzLsRzpbnOadc
rsPAKaz3sJ7NDTQEwn68Ff2dpY+o7vkakkoPWkgPTIBHnF/aXmUYBXCLLQ+MJGm06YsMDNzERIkl
2hZXTL4PlxqvhDTSc6NfzV4XDxxb0KrBp3kcG4GTH1kr2iRTbD169vupa4I1AueCgK7flnYJAzjJ
9T2f62HoSOMp63Q62uQi+f36TzMUjn1jpbUg3fF4OKaXkVVo67KEeqxBL7WpEuLX+wnxxM1aSe01
S2Xuwjdb5pJc5qEbCdRxMJwMKRafsCeckTDhLZ8k8caujZdyblfLSHzp4hFV3jIlX3T5wUkfrLh3
PxM4gvK7zvBrlWS8TuPwgkrNv2t/yzRmzBLZX3KX0DRkRNERxN+2DjXrmhfWTAxgc+NI+Z2olYM3
yOVo6IFFKcXBaPqOnAP3Yd4+uS7J63pp2Aerdx+yVD2Y9LjJwJk/z1YVkp2YXcxWlwezyXV/EUht
FfZEv1ejsadE2/bx4hxazBMbl9YlvThOHZFF1stMm6FrAYrlugN9uDaCsrZe7mOZvhPp0dEaIpWT
4l2QoYb707l0RX22VrH1pNDtZOmlTCz4kClxMF2oMFoPnYUwb5wOglcx8moEv17uYxUZF3uAtOll
3+sukQ8hsiBBgwewY3OrJ5HyNsLZL8Olh+9NsMtyLmZZPaAvQ1JsVdqRyTOQF72R25SPIwbSQCsI
gsAML1F60dXGPmHMBpkBawbxIkiuC8cvd2c53CcIxnm0bZb2Unvku9oSgozsOv8+DOkqQTD5kAZ1
bRjBhLR1O8X0iEoa0Vvm+Wha9fGYJlUUeLnxVNEdSfpvur0jc+vJIuL3GKMp2URhRfq8juHeKrDe
OxXW93G1MOIQxSfcCAZ10VekxdOh6sQNRWsRzElTIQLowxOHPHTyWKN9o/aaS4g9cx+b9pc4FOJK
tNpqVEqOpp59CqeRnE/hGZuIqDDfxesT60V3blznRUL+T61EO4V5XaPZ4wSaVuNLIVr93FsqYIg6
+91sFTSL24OB7dekNH+mt/eaz6Z+zhb0KmOYHomMsxlvD8N2dkX0gJxkR/52i7YPP6TRdxhPxiE+
0X80tpgyshNtwZwDs31ztPgDy3hzGmkePS5sxgJ561F4EQtIlz70iy0faZ04MQLKmIkgAkvGfnU7
vNP9q56cpzvgRKUu7Pn1PI9oepdJEV2o9wXL+Bp/VXfNVuPJD7Rm0VEXEg3Z9NycixVYFrwyRB5t
oIT3P9yd2W7bSrq2b2XjP+cC5+FwS9REebaXneSEiFcSzvPMq99PlbIid7obP/q0YaBQVaQoSqZq
+L53GB8Vbzqp8Jpv+0G4cEYWKkOWnR3K2LlPVbM94FwAaQajRR/NAoAqHWYLWGKd5gk1Uwg8T62W
MaEVyjNufPUhNToPcF8K+MSaIIMn4cmbmxrzKYQS8NcRMydeLbieI5CRvY1G99zgOm9rU/hEtAg8
VJ3p9yMka8JDCMwsaQeYL3OLY5exa4HbBDVvXM9Jp673+oDwQFtMypfFyO9hIg224vwIY8ykwVZ9
ZT+s+K3e3yQt2VGssgllZNoJRWHWNybPRi5IVTDAuhrm0Wh3UvY1P9qN+446gA5z7Nz0ZMnWcCmC
rGrqnWl5BsQN1J0uIOAOcQLAo6RTIRdt7GaZAnR8/mwsfRd7dfkIGrs6JbE7kwoYHl2jcL5O/MC8
FVrQkHeI7gGOfKpxwGoZTU5J5EI/nocUgnoo5gy2WnOBG6/5yW4U1oMlqqybuqs1vweyFnR1k5zi
YnmImrXam+YafrJj0DYzanxVOj5Eo8lvLu2MO2dlVm6Bfi9JrD+EhnnvWTMckMnIbxa41F6Sey+u
AccReN/t0JjEL5b20erq7nEcQUSOuF1vxf5BPrcTmPDt1KLh0g0gf7FAnZ/mqdXu0sHwXpl9vJ21
gIeH6LNfagQJRvCxfusMre9Ny2lV2Oexw341vck8K4UKwRIhcozYnbe5LS1ydIy2YapusS1ZT0iS
Ro9CUqZuAccv2Wwi0GTMz0WPaMGU4fiZQ+wmbOg+5yh1ChlAaJHPE/IrF10RftbtFnFopnWRLhh0
aE88bZAXq5A0YolwC4aNu7TM2g2BMzBXJTaVas882WLgaY7jjBzAuKsG1gN5YyBwkWOg6eUT6gZ5
Zd4w1SzoQ2BP19TlD0IZ3o6sir7t2mLYKvq8nFQNVkSITco+FRrlBuq3gHmyc0Gy6dQ7/Y0+x02A
CbfvWu0DlwP8m+Lju2RZfeg9oBqz2iuHdln6QxWqzyU5gPNCQFqGt9Yu/gsDNDg4MF83xRCmN1Cs
GZp1+4UU/MtULnetAqvLZAW3lF0K49GCKNrFwusLrqd2UJAe3/ZCy6hLrdckgYPTdHm3CwWrCap+
d19jqop4pQfPSnPPDCTjAX61u9cJfvnJ0H3V+8FAkmxcySaA3NmMkRjDykX5E9tqLbLYGdiL6ueu
fkeybP6cW1BQln2R5zZLW+z+QgSdzagu2W+V3d3U91mg9WFQ9Hl1dpvsPeob5ZBHM4wOkyxYZZAP
kxJJPfjZHbCteNNn3jYhBIUUdrUvra59NFIWkmHavi+om7LUBpflJuOmCwu4nzp5FxsvIx+BlP48
Rr0RFIlFwKyyhoDlcILP7LkOsW2fm3jaQwLAg5dUCRBwZE5skqxWzHdYgqLaEreAbjZPp8Fp7WMS
zncRgMvjrOs/nHaxbgvVvVlceBGdCSelWdLpGAPL9FXF+GKCON7Z7CjYNI3rduT7Ozrt6+QyNOgG
0/owTU9SCIq1kcoP38Nt3r3ITAA11+7CJdmMGJrdKtbw0oBa3CK8WOxq1w7ZsCfDboy0HBHffThV
M55Ac+CyhwhqJMAGkHUYiKAzNtR2e3ZS/V7DBuqJ/TmPpyDIFsnd6BaBm3nmPbzcczXkeEHlZvRA
/N4fUw8f7yhS/d4BVrkocXPTNjU68m1zr9XD8jbswZRvajVq7zuA6CasNWdcuztnsM7RGAujx5E7
s6ovU8uJknpoTWvpz0N5n0EV8rUI9GUDq2KTuf1rMxgvIzRkaEYLYifm1klDZMLQINoy8r8XSgwH
Ldeb24n3PHmT9apU3hfWKpvGdPMDtFqWuQQ1DnlbQqDJ09sGm3e5y2zL5RIozWvbOJUOOtcaqdfV
Yu5SRdTSG1Gq1REKTYYcP+fvGmJc0MObhWWVdVSbSn9zw6+oKL5HM5wZEyvyXazn8CM1tv0zCrk7
aJaaH+J5uIfZdoxgx2Sr0e3MEe2Y2ItvYQ5+MwcWcg6BgY2tNdYm7GEEAZiGraa/ZAYhMU0b7G/r
1i6/KKsR3VZxyW7H1V683MYJwv5sjNZ4ryf5qVWd/Jw2xVPUsvHCdxndl3B+nBZTAYGlZDuMs91t
l9TuKen1czdEy66bDOvrqCUWpuLWCYdx45696A2PfGV38wk8gO4rCRxjuYKrGF21hOxFAuqYj+QB
aEOE0RlLMCV9dFhV50esCeMZkbADWwzMZOG32oFYjR32r9XEsON1xqeOZ30TR0uP/+E4w6xSyp2n
LjuGiWSf9NNZX0iBjlpzdxGCFAAyxJ8wCwlVA4IDUYk5NVH4t4i8hwvP5jiAMy4r6CzYpKtF+uzZ
gl7ZARwE7XtwG1Pxwb/VW0MJe1bOyN06YXoLawwR7HAtkd6BIrSu83fHRpxvVVOPiOAcC66gGNC7
bzU23Ue0RKCej+u7ckCXB8aPdzfpwxTYkz5tZyMefSnfhaoA2kkzsP1I7+tg0gnWStAkieIssAle
bjILQRcrmg+mg9JuyLbOLevuYE4su72c7RRTkD2C5y0hlm/6MdvpiGMHY599HXo7wX2kaDatbTB3
sW46xVX/OPUehpKdw5SyqDJoSiRP9KntcqMVWuQbVjnuo2n8PJkYPU59Xm6zDOfDxXHanedObPRm
QVHpJ4A2cace5Yw/9ChJVNW4b9ltNTj5svTFPTpC1G7Oi+mT3aGtbMJ6dtQ7SLSqNdenciZltiA4
hOjKFnHT+QGIp7NxWjKlarubB5zFQwbZwbW786qq2Khm2t3UIhAytAqM7Wnit8NG1BWbnbwP39sJ
1QS3HXiaG0Q2XKurNjhOp4GJ9Nd2de1DLpKJKtw8tlFYU+gVivmRapxq6EGbFcWMY7hCrNLC5gvH
IL/oiGwniXbTTc2djqvcSVkggBNLf/CC6n6LYotNtKgmOgWrBQtztfM7rXZ93e6e61zvnvI2RZDd
7AklYmjU3tmTZeJZE920bvWX6uburh7N5uACTiBQ4Q57Ir7aS8NUdSrJeqBZ/5BbaLlNCWy+kAkB
gvkJSPPylCDIb2eLK/AbyW36lOOqdLaHXPMZPh4ce0EuYGpwsE0Zotd4sW9YiY44XKqeb7RoeKSo
nT6CWSVJ19gY0dhTx68xW+4NWG4Qh+t8Aw/SeFRcBltT79xjiMgM3t8wGtkrW6QixJPboAoD1XfA
gL5HoMsqIxLhuLNUTLnwsPEILWbd2WfawLym6ISrvcT+PC3f3Bh2llKHbDF1zEXUtvgaeuWXwSJo
suQvXaHrf+rjCtsU/COyHjU+VOM39vyxD2mqIGexxvfMVr5pY5TRIVSyN2Btbwhro6kQmU8YVO1W
Bs7nisFoid3AYtG0j2fzvW6W5BW8wScXB3RkftvvFvHOKPvTLV3jZhhUXH0ZkDUwZTf6QPrAJdxy
tMr1+5RUMdSGnMyVMZqvYfiZHdFLQcToqYoyw0/i7L4fcpVMRrLs1ziGYDol2ZEF/c1UEk5X0nB5
bmuVn0+/WHC8G4Tzw8lC8o6YVGxHHZrs+qvOEujWqG8UPVEPWokwbrDEGZaVTfOaWUPnN1nbfHYF
FSGc6vm+aSr1cdLKT/Dp6oel6n6UA2pk+pTmBwwenbd1wdSEcUm5qxa4H9m0mnudrdexG7yUBZTS
3UXzw4AKUnVw8tA3nBRQMCG2LQokjFW2ECqw+ia7aUFPB2GyEgBc9GCFIgOfB5jsCSQngS4vVzex
Xj5P6fwWVsq8j5HQvQm16WyI0Ii9jCOrbTZz0n8EHN1ypzOU+co8E9Udlj8xiTEfxoULb0xurWkm
Vrt5TxJ6aMbnGMrm0R5VfhyiiUD58Kx6mI7m6n1exfhFVjh9xNPO0dXic0t25ZAjU7FvK63/E1Ov
Ewt/f7Rhu292IVxlnkcUapCKVL5q9fJ5QvTkNfaggbseFtOFb+WYGhYrMDKvsE5Oj/oUu3jX7s9V
jEm3x3vDAMk2IiWdwndAvm6wd4cn/r5/fxg34wb+O3/M1zuwlgf0Qs7Wnf7gvuRv9jeiwXq96aYN
AjpDiZILaSO/ZwWR+MnWhKKz8xiFUQdYjsgbtzeTi0vDMzj2Gq3i1gc1ezD93e5ud/f5DmbZ5qu7
0bbhZt7NO31vBc0peUgexlf3k/ED2RtWvbWNsCDhnC0cUZrpU4MpqEXqA9e/vfs+k646qqf8vDxM
D/pL97kFtA7PBE6Ug/bTlsB12PkwwZR+P0wHYvmwV0GCwCBR7+KlWLZWHb/EQ73vEESDLUWicqjd
+ogQ4ngI08GEit9629RYlJM7lXfQ7qo7d4g/T1Ux80O1d+StjfeMhcCG5SzG2l3mHKOyusmzcfpa
1YgBDLNS3S5A7h6GSX1do3LfTWP+RiUFmVRFrDGT/I1I8ha3aexyrLiBW26ab8aI/cGastxMy7MB
4aPkJp7f2p29gWOz7B/6yYeRGTxkCFeFzw/OI7xKXKNt3+qWJpBFY9ZN0CD3eWk6OKn4UQ3rJ8WD
M3BQbQtC7AcD2ZS1rOPRGIriRiOdFpD5ulHim4LI7b7R5yrwarsiX07tt2ZLduS4WqOfukYZVIWD
kkccNZQa+bL9nLtP8ggy+dY2sVoixFpRBmFq3DgkCPfyYFih9N+MURWIO5gwFf3QX5cOQTg4OOWk
FYEsojQs+HFTXPtkDVkbMewzZ+ewljXxnl3JfB2u2KJs5a1bSc2+kpzuNtJqaDhDHYRdVB2WPm+7
M3ajw6FC3m21rJ9XxyCnvLzPb31pg4CT1ubtljzpn2vZ4MXm6BCZujjpfSY0FKGUphRW92WARj06
M+l6AMeoM/ToMQwhEtV6rn4sZF/ktDkhveqsiG9dFuRjiZ0mHjb2m9mekbtRgEgYKqP+aCWobLV9
FWTijSbS+xfs4H+rIL+LWv0HFMU/6fH73/Ov09cWmPp3qe8vRPwvr/kpx+9Yf6imZxgaeGDVgJgB
pOKnHD+HHLCTFjwUAMO2DjHipxq/4f3hGnQ4ODjAHITD8v/+56cav+H+YZoa+AyuB8UEff//RI3f
dH5HfHgglTXEO8iveBgA2L9B6dAyiVNt9ZrjmKEL7pLGWrWx2btkvyYrDoOksLpdZLLFNpickjpQ
Rns3JcC7tXGa/aJxYC12DXAtrYi2qdgEpwh2VhqEviVDeshKscjbqw4URuRYI1RKY8hr1bipYQ76
EzAPDNbabZ7hXdFVyl6JvrhEyP3e6u1tZ9sDYp5RxB6lV32tIWsMAvvQOfbdZC3FKYGCmECGOWcI
1MUwM63VRYF6qb5nVbEezI4thctH3GYIRo5l9wn90ruq5mMB1muH/IsppF1CczjMc9MDU2c/6MXO
68J+apchJ+8arbJjSMl2ra46OxQnaoKiKitA60Ayynqu0vzM7l5s7gB04bK4nm00E0oMk2onaW5b
zUISy/U2bjGfXMDFCIz0jaDkPWADgPt2rj27GNOwGboJkX4JCpjiW3V5Gapw3igOSgh9jK+k4TKN
malDVrwh7bZG6udV7TZs8KAn6tYzI129m80sew4j53PC/J/fGq1dn6aeTH9rat/X0pm2qVODCNM1
9HW9LTzrzteLBdRrl3wZqh1WvKAUspYAU4Gg8pL0/c6edgVwvn1RFOoGOQSeoR/ZVFVbZNDB36X9
cx0B9rQ1/vd7oFmv2BvkPswS4AFrdI5tVHvc6Bs0kBhdVWIcWqw/gkdgUzB0W08gnCaEHzYJW+w9
7rI6EihwYtUo+7GYKVnNYB1VI9poVXGL2yra7vZLGJZQJzu7Icy4nJFHWffEor9plWVtrAavz8y2
a4TP8S3ijWwDrdfE6W/7qmHVoeuPpRKhtu/chOOA8Q2GrPFcPo8Jqf4kFHZXJIBmAdbKs3LcLFF3
ytzoUQfsWC3FjaW+t3XxUDdZMDMms1cOM3Tu+KdkS/TFs8PTUttYB4LVIl1iGI/Zkn0ByIjydVU9
o2+/I0iXv2YjwmSbtegBPRtx7IeZCu7HUY6Duggv6HJbh/fR0NzPRoimTyq0t/nk40D6xkLKrBuG
TV1o2r7A0W6jNGtNGh1g0ALnP1JqsQkhJFTVEMKjalPwG9/U43xEgBlBXmQuB0IqW0+Z5tOImGhU
VPFWm5HVNkpCAk7TlkStlhOqES+2RhQfmTQyWWrxI3WfvD5G1QyR4crT7kNTCfooJFFGnul2cZ+H
tpvubUQyyB4enLV+tpHreFLCfO+RDCu1Nn41ULmdp+SHpvthUZSnfLKOoYsKhsuC+x5G1DFdnpeF
yFA+az2USvdliG8dsBu7HP5eNYNL7XELYGtVV9uuQIE+zJxdJFQbyAuX3D8+hjZM5i5jqMlAq57q
9za3wgcLade4D8A43DkMOqCaGNuUZFU2FWtjP9TeFuL8GPGNT0XiKNCsibo4iFkMi+5u+qBjR6iR
l/JDu6qxFJi63WQ3j82Sz2jDzAC2AL+iJr1Eu9go2x1Oc+ahqKISIgOj05g/uY1nHotE3arZ0u3D
jHCLM/SYs8fqPdw7bx+CHG4GQixJ/FzFzbrDKPG56xHeTfviR56GGtlRFoFLrP3lJIGCj1YwPaN1
AgbFAJZmgotH60B7cBotZ9E73Y3Lo26k5x4eOjSM2N7WRei7ofpXmoy4u+rW68oGJolgDYHCcrbW
ENpn2yydczqPeELYy44oaIQUFOZh+VwN51pfi/3EDQDHxXBk0NszWy8iasr6bcxmPw7ZGCzza4rV
AmOD8OuFiGJEQPuWIXl05m6GslCN5Dpc5g3CxmdgUNGphi7sFK8Q9oazrs3DWQXUv6vystsUqop8
bZUgkJZr2ywkHCW3ZxYRRi1a4lPuEpZHHPswuNPMoMM4ungJknNkO7dlqI8bcps/dIeAJ3Ft5cwS
VzkneWcdolF/UErLOpeoXGwzZDRQW0DcEckFtoMpb6fYDkrI03rXp1p5RKLz1pgXOBpagbnIWvhT
hEVKTHT1ximNN29Y04MBT+eMznN9BGB/W6WoZqflku5iMHd+0pv25S4QhFNEnF05N+uP2EmdQDaK
nmQ5D9rlLss4m8/ZwLoaOaVirfVgXBrQOZcqusYnYsOWV4HSt40X5LsIUiJmt2i2jsWq/jgbLJRz
nAnizAhsB40vWSt1zQgAQhFNSy3Vr9bxRwFpfY9Ac4Oqxacxpze08wOAK7B5Ogqb6oIqUWlmu8Vb
b/OeDXFklOVJyyPk/p35MCnrbTMTkpTLqv/WdSOMNEgx/97HCWOAqv36rfq4bry85ue6UVN1Fo5w
lwFW2xoiLVcbJ031/mCSVYE+W7ol1pS/Fo54NUF6tm1eCVVeuD9dF472Hx4cI4DTEMhht6vef7Jw
5DaAAn/gusHXdV1SOxL+bJn/RLFWi7jGwoSnFj3nYuswUbFdyNkk/qpd+uoZBSti2ATXCNtQl2f9
0zHkw1efaBWiDOIq1+vJpiwqTW8C3Y0mwrXeQ58N5kq0Pn+MR6ffl2K/knUxm8WuA5hTRC74d9GJ
lM3Pgjg+hy8ngR/JMI0Rx+RZ+T+e+uFy13OuV5I1ENoVa8jp8ziQd78e/O1dJ1AXqEv8ugtZ++2c
y511iqNu0AgmFPLrvkqtewPc7O2UvD/VTot2b1i2pD4nXLJM+MHbKQt7BKdErywcu/uHdlZZP4+s
MWw6hUFWvlqenI/sg7UXWb+eeL3Y9czL6eJtP7zBvzr8Wx+RDGybM/s2VsH52Wp9ul5J1gzPuXXU
xt7HYjcN4ofdtazKIhWd16aO0Bg71IHtvewcwH9uCHk6l3/l9b/42z9VNkv5/3cjHe0tm5RAbwM/
2LamwHiLhy41sccmfpagcBXxpMqHsCrwDGm1moyyOFH2ydrldfKRBioDNgKuo3xOF9knD7M8Q1cj
zg6yhaWwS0Sht4Ezi/e8nodQzoM9OBNj9d/vIS8lm5eLihtEP3PWlDsyFUNgJrrNj0lUZZFMGsLy
+dcySYmcRviTbnBt7/lNUJT63APip2Y6Lqo3IK+hduIU5FQ5OVxZheuyqQBjnnBPw9/AxTQ3E3EY
WQwdE7/Kfx+3ryE5go7ayf7k1xlqhlUXCvyHVkR2QhFtSGWI4do22srY5Xb5WRdxIVmwO/5ZM0Tw
QpMRDHE0XxciuLW7g82EejxoPVSLzOMM8j/bhMikwydO4vGAavVRFfGVUYRWIqfHk+tD1UgeZwuh
o26ZGwxTco7GIuBTyCqzN0GOBp6yVTzAIAS4hSS4/GAlrruMFeLjudYA1h3X8GlbeSF8cN1B1llx
EDJGpQZZ18VTd9fbdzQsyPQG2yBbPLu1+DqwOKoC2ZSFKQ7IWlbgZNHF7t4Se+veqXFW01czyzeq
+BYKEin7deke5bfATrrhbvg+5Lupg7IcZ1ZrqdaCbvWSOUhxcd7EJaYm8+SgM2cO8xRESUPVsvrM
r7MS8FamOwG7SQdVKNS7wRlhMnG5L21NsCRIeUIr/MS28qbk/4Rt8nYIO1IC4j7lv+76vwr3a03Q
LQ9XkUHJi9e6Q4r+0szFPSOko2zbECBkpwJzT8LoFImnL3SsVzBS0R6dqFPaVCM80qEL5DFZA0qx
0808P/IfbwMFYe1A1ry5BsqviLBjE4Pe0ozhm9tPgiMqApVGpjQ53g9UZbtc02fNzeq9NZoigsEW
ZyOrYQryRNZcoSvstdFNHulVoJVlHQCwBgFlr2HFt0URERfb2OQXQAlGn1Ql7gIS/l0ga9emu3qg
pdb4h+wahugzYo32Lq4GHglHcbrAzQvkI6MVIeUMgTPRFUdIeyc2hIQMwRnMs3bXDwtAmxDKtT0L
q2F9ViBm//qEl49pxB1PnYjcCrrBSS0QxeADXj+lbMrPW4uoLuie/eziE8aCGk8scwQ0Kz65/LiO
MvIYWrKUHaDAtrYz6cdUfEXDjCPBoLPk//C8yqcDkh8JNxtMvtGJCf/yCxaPrTcohyI2NLJ/4kct
CtMs7pqYX57eKozA6EV8KKIVjIojYpLyv1K5eBM16viQWlnFaoMwpSmmbdlM1SrON7INZ40g/jqm
O08uCAYROZWF6hYkpJpm3OdYGm3t0fD8Wu+FHizPvD2HU1Bg971NixFeFlCoQPaF5fLFqfp0rw9W
epaFDQpq01eqhjlPYfrGCjt70JgdAV+3gaw5ELiRWMva+dQ6z9qExqFTuva2AoIY1AViKxvmvS7w
RDHOgnSioqQUqZgpIXRFcF0+4Je22fThtvQExC3SfOAy/NTkv78V/0hZrJDxcJ5YEDTRG+xGotXR
1q3uENNjhc7ooqgFioUpebgKCWHx9cmHW9auzb5FXKlSpwESX0JCg82lLKJIe4ONibiriLCrYuiU
BeYVRXDtk81qLcGZyKo8Rx6+NmUfxnwxAkQ2OzwuZTJDZxt53qUqez9c51J1EXize8Y9smqQJrrm
Rkd5MpgXRga9w5tI7TDkskefvQiIT40EJW6QmABYKAlMIhOm1zxnuVhK9nLJpEGZBF5CZyer8jiD
yn1YoDeGo60N9JCpBSPIImgjhbuUVdkpC+C8LCJFobBqZtIQj9v1NbI5PhqDlVwuIg/JXnkhTFm4
ZoYvDPBGG3qsbCfiItcrYeHNhiyxSpwLxA9PHq7kekZWY7m8FK9JRU02swKFPpbef7flidfm5XAh
183yTPkiaKuska/XlOdfm5fDv71ben0N/gIVHKj6cgfydR/u8nLi5RpEmKBMYWyKpDgzf0Xokmka
YGUg26FuYrmIXdOlTx4YxFFZk8XqMhXJk2Xt+lrZBIkZB0CVZcOMHCZWWSUejlOnPBkVAHpl9dJ7
vc71rZgRyVHmOUCoX+93fXtZu5784YrXa/12i7+95HrenDBSuMkRyUBWQuJnK4v1V+23prEUHqnB
CTMucYou5rZrWk3WTLxHIHYs32QLx1im93+bfru+9rdT5AHZhzUmmmjoiG5knyHXC7+97vIu//L4
MMKLaWzUHi93/OuDynuXfZ0cpGT1eo483Bopw9elU3zU6zkWAMvT2By9GoEPchNb+Q3KQn55k9Lz
L3e0qdijRfRco5e/GeEME+8Qi7xiHG9BZjj7TqzSZE7PkUs+2b4Wl8621EiCNw12FL+dZIhV3eWS
8iKyLV9+6ZRtlTjhTitX5I/xHotdZdrWE1RvngovgMkCgEeQh5sWTpfbphG469ZYwdYS+DcNRVqC
Me3N5jo9a3PnO0vTARhRkYHUWsHK47ck8zSDXEuucqUNKGMl/90mePyo1S7E8SsQUvGBrMUNmmGy
Ziajc2Crf4zF7NOJ1YUnV1VpSTjdM3TkIfOIyKWC5jWDdiFXfMCamgCeFUuuRMzfkShkpy00iUad
MGzlaE967LV7pNBndQsuPFDnfjmMg2sFsygGs6pB4SGGGtU98nbsVWStGDtsAFkztPBtg14UkmTc
4Ra+iyrr3RzUIcD1+GMh+4D3wCXRjIXvGptQZW2mXSUErHVY2VDhSOhqTfppbbF6IrnBdOyKmVgW
HWnoU1W94bvDx5LfhEyGyy/mmhuXB/I6wrhrDEs8aG3UBGSh5/GxW919KMdGmbtFc4ChdRLj8aUq
e9UyuSPP4e2XKR4DxIMADucJnzeC2P/7yTL9K18mj8iaBbxURPcw+u4/FMU/NuVR2Zc0+Bcq3mz5
SJOOQegtY4B3DiR5I56QJqDvekDWZvFVeTPkP2zIfv5/Ze1aoAbx838u+2Sz10TQ59q+1NbhMV6X
YZ9ddgvigvKAfGDk61BDvevRP9zLHPkgJlbWhmVwbSpyiozlZk+m1BvUobLN9dQ4IQgOgwq5wetJ
OWZKSdLv4pGtqrdWYXckATYGrpPzxWPmzeJIq9n12knns8GIUbtwkMU16uFGFkODumw/uGTw5o5J
QWPRIYuhIA61MU1QySqwZznyIE3H5HIdwwpNnYG+EWEfShd9HKPxJ6OaUL1ji6aJ4tocYHDDpf91
WNbkOfJs2axDtJv/q2OsaNwQ3vz3Mdb/zb++fy2+fgyxXl7yM8Tqmn+Q8ybz7rk6UhIuxvZ/p+Zd
suyOhpywhiACgopCuO7v3DwJfZQuhNOuYSI95pFR/zs3r/6h6yaaSIh/yWy/9p+EWLXflODQ1bCR
q+I20GIgkvu7eF6q1brZGaZy7Ive26MOC2Nx9c5KMlXHOtpDoishN0cq+fei2My5k2zxIsr+f3Ib
/+o2ACI45NUNQsq60AD5oAmxaqRY8QJSjg1mX5sl191zHw7vTqd+8xCMjppUR2K5xp8GYSDwUtiX
4nJhXJ7Nf6tuqf0WbxbfhqehGmLqBATJ6POv/3gbCPCknQfP46iy2fHD3Mx3i6boJ/zyjNE5TVP1
KbPDB8hjn/KlZWqt+m2tFUKcuFQOHUZ8d1OCFvOHJ+rhEu/+KLqpmaYQu/oQCOfGHPI3IDJQSEJw
VBXf34fvZ846q9GcNjw6WGyRpMLMwEybew3voZvCQbB+ns3Zr+JYCdoVNWtnmeESpjq5lKYbiFaN
Nn4htmnjDBUFY1154Kby9sZxDtkcuthylCthl+IBrAR0m19FTjTYjzF39euFcFw5VZDEIALfrwAx
g0RZ3sKmqM9ziBmZgX78bbSw2LEr9TteB3YAKDd6aojWM7JDKLf7khlyUgjMlD+80IXaCjUQzmu6
6xB9xhrhNtTgxNiqEW9R1+tR3u++YWlGThNnCz52eaum67NbwXtSlr9CxNiMDiLK3EOQCMJx6g8M
tJWfYS4X4bINFyABGNnbhQFdsgGh9s1bsgczneIzUuDewUMPZGM0+XIu9ekljLAAcAeQhp13VjEQ
TnUwsDkh8L3mpSgOOkcwK9NNlWTpCe9L3x6JhYAWBvTpkGTMT26sHfOU28qKH0ujFifAUMAqYu97
L/4hGJjcTslbYdkLdOOh8NcIGR07jXw0A2F8dSyZXKMncefCDtbCA4haJNgAEsyODUKiweVnfai8
6AHu/xYpER0x+OYxfWZh9D45QFy6kTRkWnkwFYceYvuyWWuYXfPo+V0Eodgy0Bkmwn8TFeahw0IU
kg16hgoGukarP6xhe3RKWOD42z2LJBD69+lJ5B5IX4I/qePFt4rpT1fXVty3EChQ5gg/wrl5tzV1
HzoP2up8iZxV2deWgUFXHL6Ra8iFdTYkNEN97Of+zsny75q5mJu+MCATFquz7QyU8tRpjFH1+qzV
z4lWYJ9WLsl9qr5HYw3LHjYT9D01LlhNqzM+t9n0fa4ysJEiFdHBsSqJq2xS9lt7B8uxIizn22HR
ur0bDcaDWZQremwxT8USH3BWrcni238tkYZpaqr122qZfuS2bm4zbQk3+aCA+sQl1e+GpjiQeuz3
BqsGGMy1dVuGLXoc6HUmTQdZUdPbo5cbQTXA/I1tcwgUi8JUHKi4soo1yxBci6KPLb8h77CRfYrV
vC9Jvu4KEUOv5/gexLKF1QCrVNk1yli7bMuiH8o/NU/PP5wi+zMZgxfF9bWy79qUtdaa10OqgJSW
cQUEzzEums23KIztnewbxBJS1ky0wHfmkr/pyBOuJN9ZJk2JWXXn64maiFhWYDN8eVgW4DbiFbsI
TueRIUrAV0qKHKvBrXzhpfNSyrNAC7qbdTLMy4vkeux6udXG4Wm6rL8+3Mmiqpg9LNqu78j9mI2W
Xu7wem+ujKdc3kf2LvLm5eUdeWOy2sjbZQhBvwOTWwF9htvpfR8Mk8dLCDkqkfY+ZaAfdJMfT2T1
y7aNmnMfR+5+TMMHFNoO06SCxAL32s7thMLR+AJs/1sx3KO4mr7atn5TFjbozBILk2Z9NY3hR8+y
rM4rzB0sxP7wZeh3+TIUR2PFRovfhYpZZgyiKYrcu7xtjyGalCaynzsrISUIbOQpNUKcbIx70D3e
cWn6Rz1yvcNYDl9ygrzOEIOc6lqsVzzU4Kyotg+A9e4I4Yc3ZflFU93bGUy636fsDBm/p03o1d/7
0SGwiJBJiWIbchroJiKJhD65qj17JSbz1VjfKYhsB2ucn0yg5S86Kgqh0v3VOctuTUx915ZgJAqr
yhiem8dyhZs7h93s1zHePIkByw4zNstXHRgrCbo1CKRALtK1ExJRxMUmtdvB2EKlPUfvNZuhn6GV
juZ+oTP8rvfoYHxv+P1+boZ7OwYMmCjGuu+/ZQ4eHXZCnKu1cYnT43nAvFRMWl61HWxSuq0b7dFv
ACxMqEvt92g4AfSF8kb+Zv5zsf+Pu/PabhzJsuivzA+gF7x5HHqKlCivTL1gpZRKeO/x9bMjWFVU
qatqTb/2CxQwBCEQJuLee/bReJ3ler3pFQR8vOCaMbRunTnYDfrkr3TTsjZR97Mesg9znt96tX6y
lDq/h4xT7XTF23kwa+ABYYWQp0CtjIDkodrFsHR/0d8DcAK5v2ip6+rDKV1WSf+jGfEicOpOWxpO
VKyxy0moodcPyBN4GKsIIrnDais5V1r1s8abNNMWELMrwAeUnfiAltJbVy3yha45xaIsw19R0V9l
lXawaurWXCyopgBpTHWCEvUtghi60p043DtVR0S6WztDZLzY3Q/qU/QDhL9sEaUV8IpCedA6o972
ZrYF8ECsUrPf9AxnmJHyrzKqqvU0M7ZTvLRdFeVBs8fr1IWzBDXhZlZIKM5WA8USCNVAqGCpxqLC
nytAr4xN4xh7LbZ2k6Ufk3Ta0sXYqYQNVlzYJ1sPp40a0N807YAxD65+un6oun5cU4vjCEW/clvQ
m9n348fMKEygXuZN7M+boB1eo0LFtj5AlROEd2mUvXOL73vERVHiUCBXWscZo8vEgVjcwrAKi/rR
pnKzv3dNa+2O7X3mdzFEJ/1H3VNgg6XVWilJ30Zu+I1Ay9JW3WSpArhee+UpnlEEVWjaDQS92egv
E69yl72ipwjkg1s1dLj35vveNu6nrP+G+7GLYmAcD4RdQSoFGOPat/T89okF6WAei50SkWywgxEG
gJlRTtfxyp2NX56L1C7QD2Nh9Lwtcdjry3LrYnYEVBximVe+m3nSLkDktGiVXdA4EW+xJHoYPJ34
f9+j9drmzrVtlKcxJnDC6wczmBGxdYDMaySn017pmXvrOtVtg5fyApYpMofkO7kLzIyd5zrh0eRR
mdArVxX1vDy1p9sxgsERTPhI183a0vrHwu2hGEWhyWMyReGtePeO7/J0CUPci4NuPToWL+F6ajBN
0Xel07/Eam8tScQuYgMJfx9SmJpUmzZHZlEZESZSGclx6PZ9tAvH6Wi3JDQsRT2ibkAB2HeHeobX
izkP9n8Bkd/ytSTXv+hM7TluEUYNpvHozAiUccWI/PAab6LHKbY/3FH9MWHkqvhPSmhfJSbWOXRp
w7h4CLwMAlA8CUOkn/mQvRQlRoNqtKPuqqO2zM6ccGUgxabUD0eJRT6N2Q22bMYaabbgv7BGLjuv
1lKbvhS1bklRPla8ZHZpr3+TW/klgdSyo1h+4vV/o9CJ2VIPDCFOdymA9jVUBkmW35D3mNCzm+jP
MmQ+pbVudSVbExuriCt42byaydpHdcndqOOM6FQeFXsVRu5AMQHUqr+wTy2q6WgElbMmjHFfm/4+
Kxt0863uXA8aPb1i1saN02Gri+KOBCWvNF8tx2tNeYwch/9QHImptvPaRurNU9Xh9FHkiT8d8ad6
xq4H4TPn6VfQzjn1pQWTkfpV8oE/hrDul3ripfzwU7lK3NG/7jA6u+75vWf+SudBvc2uvVL/0D3A
FYoyviqlsUqBoDFE8o9xO7pABIrbJopsUBj4qFlAVPS5u3GzJFqrRvkLuB36ZmO8gqZ+GnTD4KXX
Gjda0KNCTdPrNzXGJkWfiz1GWPjH9B3Zk/raHDSh21LvrFRX98jvs2M5ZTgrIefSAgdrG/Ejkl2L
N0Ea+gtVp1J5arRp7VYU3JaE9aaaStGM+Cp+1rBPKmzDkGzD90CdQxEffPzkpiExDDWmeouK4Mow
/fbgxUNy5Y3zvd8N0405uiYRaIJhWfIrtDlGL9kaTc/XZFxZyWwVFKgn1xpRIDqN1kuV89y3kI+S
eVoVrfMdcP6ITJziRkYc/Q3OK/sexBXvpekqdPNTmmg+ktG6XsIk9XHzFVJoT1lXGmSsrCmqA05X
+7x1h5tUTDx9+CDOaW4ok6RvMD+n3kTWfxcPAYOhlp6L6SQkeXEApKg9evOCcUCp71KwiBYtI268
h8v10y3GW8t7g6LJZTFQjsOkFxOlcKinlM2m02aYwzI8FXQuLylGdOSZZU5ZtuJQ+BZe5uVCNNzE
A2UT6zbWy6ylnP/LhY2Jq6ExF/is4OEtM9wyty1bkYhQ/+2s3ORLdlxuLD/2t7tygSyh361I84sk
utwBz29Lad39lwoEOfvPy855+7/apuLBT7I/QXhA1fZlVzhWV+jNpKRKTLKK3Kac/VoDACnr9y3N
8JD5vbmntB2oWHze/tP6wOw8DaAW+0tcm4z0Zf+ypqDrutfaBSZAVwm1WyG+M6ks4aImminxd7Lv
T+mMglP341OIXo2Op4Gaz8q2bRFop0EBfdNSzbzUGeLhLoiHdp70/SJ3hPlcl7brBJs7bO7vIpG9
rGeu6i7tUH9mxao2qeyfIEeAksqaTeX66bWbIW6luKJZyFlJcIgUgqJKCMR2KAcTvp3xTE0tbF6D
oTSl3frapI68XFE6vIvyWtuDt0MZltaLWa0fHNIAoYnHcF+nAIOi9FiGdbjEeGPTalREz5j67d1a
PcUO/Ce6RWA/Jw5vAW423OCk4LRzcSRW/sRAfD72oO6OsuXWOp2EwuNNK1ZoYoJzMekTH6hBFf22
WTBr85GqiBphMBi53NhWJUcyW99JGOS4cxakvyfGBE2iUqmPuToO1fjvtTinohXCddMPjq2YaMQu
mpiUVwyWahEOVBOnN6aiXOuMVK6CvDIOenCb8mLjHLFDhvO8XmbYFzxNx6MVZI8V2iOey2xBRns4
JgqWNFMS6OuG8ixEJ2XGMD0lwjBGz45el9ez66b03chfeGb+Tr2GvvE7dJxeA6EsNA/oRa0DXtM7
v2JMOac2ChIvzrb2GP3wK+rp2zj6Vns2FGO3UI9q6qpH2ZITY5gEo1GlWgFrHtzosKykQ2XwE/Rz
ohd4t/OhcvJyzBNEEtD1APVluX2wDG2X166zmjTnHc868+hYNeWRQbtWxByoAiYENlaBafe8qX5f
FjqEVkayy/1wX+b0epGymkd5YckWJoHBJrZQVnSaPtFxbI/d0Nk7K5sNfGFbY5vE8QsWrTrO8rig
WRqgVFbJ9TZsiKPb7uowpdOHrzcxWxjgYJ2RzjKinIr2oFDghUOYAkqdm+SIdlc5ylYauC4DsAj8
Q1ZeR9nRaaNmF3WWUgErgAqRptXL3OlXtT3Ma70akBUkWBPb2DEeDaf9XsNGNUcNTDBLA3zYV7aR
EeHBHe3o/LGl3FxOHPcQ290jgc5kA0mzvTJ6OBYQK9HkiPNOfQvGCuIctuKilxOti4rlrGkl79aS
gSBlMXM4/DZRogAtj5w/NxUlnsSoHSKzMj/LFbgVx4ci7hA+fdpQNuXe5Ho566i4ihgJ2b4vKy7f
Kje+zHot2GBqRCcSd386MLldaTTZ1dS9GLFLPVcdRsmnQy8DmyEAWtJPx3c5lMvhVfLI057ImU8u
YCnXQDo4glBSt5ftZOvL4X2ZlZt8OYzLf9q30XvaISOjanEbmNQijGihFKtMHnA4PLoDEF+R1luZ
WZTfopkF/1oa34rUVG5iIMLLgMgPloJg/RI3tK69MEFe3cw3fuEdDHV8V2sFRVuCNHqsrW4FoE67
KgBLHgk+3gYWhEB69eHUzqcgfmkcdZsSs1jrNUhO+rlrxI3YhbaMdM0CxpbB3WkGxGNLFUQKY8vw
1c23WH04C3du3PUwjLMoXVW3WUvxhq1rW7MDXJVP6jUoh284ZAKNdbhSBmOMlszqew6iRexFd5Dq
EnejaLfBPAXXs5+/Zir+bH34o2wR8tSjdnKiRQY9EYFGf5f3PGfhgCOJYvBE+UZf48SYfA8Vyunm
YR6OZkUgaeiM985s3slCmnsR6Vj3MfirFjfW1uy/N757CwLb3ggfwTBpDrH2wjjNOqRTup75Ldc8
zxFoUZ2+UNwBbpo7YCIZeg++perLIp54EmUuCQAqUP0pONDvF6zgcjP74DrQAr1ZpdcuK0iCObfg
Pb6SFhF0iurbADcHTy2sVTk0J+lwkxftQDQYPgZmO9u5A1SiN+rbUDWvrQr01JwYWMymsYnKb3Ns
BQ9Zk2yx77E3XCTXA6rxRWHGtz2m1hunHk+wSBAHEdDhVjav8C+kDIchGGKu1q7vVK9d1wkgjq5X
IIWk/nCwgGMN0Ulp7WYbq/5V4Zn2cXSneVVgv04Auitv2tfYB7U+9FP52HoRdEOwZQV4bVKffrMk
+GVtsBqOl1pZ2CdqVKkPyARKu5k3gFStey1G0l5TkdfjXjQog3btq/42LjPjKs3zcZX6oXvAuetD
z4OJqmNMkulnUwwLpGVN7IzSM2+e0WfqkFF8XEl7KwDm1PfUPoQKhqjDtFaBnKE7UrRNaCJLE/iF
u3IKb9AOdXs7p6av7+wcJVSp74op/gXQNjmpZoGQkyuKSJtBkG+Akx10G0/psRBPFWvdpcMboz6A
n/ZMhbSl76vM3Sea3Z7Tcv+tehidLgps/L9P1t5QgBD+z+pHUrR/ytj+9sHfUrae/S8Lvw2LOKNp
wJS18aL6TU2tqSaCGRsNMxZUjpAy/5GyNdHLYE5N3MrGTsVSHVKYv6VsTetfOFfBHedjUk39n6Vs
sYn8UzbQBNKJo49tUAKOsM1EuPPnbCCBiLKxR0c/EooWtThykraRQbjdmLdQrfWtLmqoyT4VV72U
4l/m5cJWJRrCDWevZPHQVBs5FJz6qs9MAMGyZCmtfYJYA/FuchkjAkFZzu6IQkru13EzUr94jrKL
HMIwuGq2i4ze2zMCNETFX0DpZL6LRB2tnLd0/2DAedt2QRbsK49g/jK7z3sdjFCYPaeF+xpOxr0a
EBTJ+5ux1GawkNEaj0Nr7/cnJHPjCiRBvbCr8qkJ5seMClLwC6TZBn3tJRHa4YkKbFCdeKAELi8m
070DhHgw/bBbODNkwQQ+Ha4uLYCwggiUb+5aTctWwVQVywJ7cCrbq3ejIJGk285tadjfKje5JwV+
N6ntS2pV1N1bFCkbabzuXejrTqY1WyUCZ2xb/rHKm3LZRt4vG916zYtqtOKCBfBS87K99roYiutw
bbaWslZmhuzZdLKS/E4zolertEEoDdldjpMx5kc8KdV7W8XEy+1ee2DxsGj1YTWCG81GyAxih23Y
vIxWyOsO12TyiwsryxrIIiP9ksAD/heV3tYh27Og8t0k7nCPhy4wk0KDkEkwJjaOYZu/lgFnlVFT
tkzslDesNh/CqP5euu6jP1UPWlXfuo3z5IXac8Pbk9B2vPMy+9rjrYQAQ1841Z2u1BAPIWyZlO+O
5WEYQMGD1vhZtXioABb/SSwd9lK+SGdfSDT27TC8D0Pz7ho+QpKu3QTJNgTvPjcpjAvKtYJoQwn6
BgLwiMckpD3HhrdmjotGC0lq56jeC7P6peN8tZhUnsZhN4WLAOC9fkpb7cMCta6n5SOV1lTt5xMj
mdD6hYcusm37QESQ0KDTjhTcl8I9ez4oZCO8FIP6yem48OrwNRoqTHadYtrUemtsCLBEVYq91+C9
lYhCV/VQn/L826AaEO7KCFIb1wOdkuJBe0EDUQl8CFZxpJDV3j8ao8fYM7kv1WJXqO5doDFsStUm
XOI3eQtNLh+UUwJHtidLpDj2Se8Z8FL43WMjpmyHgsxkk0w/Cc7d4P/GwLGNT52rYoiWkDPvLD6p
ZXc1NUeLSk2ea81/MXLvpgXdukTzvQ4iyvuGrEP1X+o/zVa9VborpyUnVyUUcmP+viNvmyxRKRVc
ENrGLcsna7B/dgVO1QmlDrzNh0VYpw+uas70/+O9N48nKksyOHNFtdIN1MJUtleV7ZCtM29zx6cK
IfVvrLTaZUHygg3bsOySXW0AtFIxZdf06Lp228chGRKI3Xh14O6wsAVGNLfT57INgDriL6vA5inw
02whB9cPQ+/yIwNLMQN1PQCAtOYqX3WJrVA8HZBoNg5zqh5CiGycVDWH1+kmerlIy+kXX/A9i8xb
WIotyu3ozQScoPbZ2m/qB9+O32hHVO3aO1dRqK4Af5rsy6hPNgbsz6gK7kOfdzdJ+mJmEMr/04io
PRLLgZs0GZekCKslGslVNkEVSvL41AAfp5DlV9wqu8C7yb36sa3Vew88/LLVuKf72MCm6Tqtybsh
GL6DMfc8mP1GadBqV2CF6aQASSxACOXTvdNtU94SXF7xa4+ZsBBi/WrclgF+m+AvoYwHgssPXszF
jMCzWjnt8AGTnVI8+NnuqUmjD18bNZw9hvsWxwAOsn3UCqwezUlPVt4MQyNs7DU0a3Ff+Q992L83
RnGvlv3rWHKQxkwEWIcj0GLjxH++wj3xNvTy/YB9AmnH7Icy1k8wcFfovZ8KivAaE2Mi4vGVlpM7
SNV7n5eA00+/NB37BbB9ZhT/GoMcRfi8UfQSilLA26RtTfgOBbX+3spJu3aB6yJ4NfyeihsFXTL/
YA+qIH9S2b3uOvFapY5kkRgE1zN7XfvdFkGf906u7BfgsdvYtd7nyYTnFLrsJIquPTed1kDWMtxn
cxT4s3kT9eYhSPNdEpsvfqR+OL4OsdRU1uFs0gE0ATvo/Ya6lgMxS3/ZZ/Nt5HeHEcqeKTp7ukWm
K0Mirqc/QJuqZG1V4Y+StUfD2I9JdmtmfsE5gxrZEcOvOw8XGXOpt9o2TfO7tE8/gti4nkndAjUY
f7ikglfuWNCx1paRuLvGudoYCiUUWhh+zBY2dvBKyC364SL28JUH0Ggor3YjLBAab1e51aINhh7E
XN4RlHJu3Nx/7/M5Xwq83iKf31o9eB7H6D5wwaH3AAnarjJ2kS1K2B31W+63qMiMsGUUMu1HSL1L
x+n3elUfRyW5nUK6E/iKWw4P+VwBpG4PW5Wkl5Z14Nnjflf41bK2R/abmNdqPrqruE22Awq3ctAQ
xjkv5AjCpbjaPb3Uto3rG6sAiG0w6t/Jp+Km0BhvmVHfETpZBFG89bJvMFl2FDx9eJQBKZlznQ7G
U6lZD/nI2MwZu++x47fb2R2umtlAQE70qVCa+4oUong07FtvpzVuuBzH4g5LoHt0VQcX/MRCI3Or
V8nGq20wirW/1NnIzR+9yts0ZfLDHEB02VH8XM5ciGpsAALLDlSXdxAyS553I5jtgsFmkRN4I3yF
85nFddMXEUq1FvLTPIewjqtv1gBVUrVYXqpcublPap4uxXIoVN5uXCEGrPCAmKjNCApl9lVvc8Ag
SZ68MTvUA3VesfcduDS4xNn+CeBka1NOtYoH5c1DjklO4mTFobcfEuO6xTh80VTpaztY6hYH9K3b
GNs+GVwIopgBDwGWAqaX64fI0hG5EJ8qo/zRLrnF7az6YZjxI6ZcVO7U1YcxNeAhqyeD2oN1DJhw
kaeEPVv6Q3DquB2Mp6Lndg1L95lCV6t0n6IeiqXh+C8wMMO1Fdbf4V+cJoG6wDvg3s78D8zL1DX5
ZF5BsZBsv1CMC0DL9DEDiXjeDC1RgPHNKMt0qQfqTWm8zUBIzSF91DxAMc737KY3yTwHGhHiOuWJ
mJl4dphmvEwz9UVRVJ5fPVcC1RSbvuEjauG+jIwV6fw4C7VvYcG1A9IxqFhdN/SQWbNlZvQP5NHf
Le8WyfzrYLk/m7Dg9oFtjomITuAyhqGWrUgIPfnUyS26UMUtsoQYMiMmNUIA2K0tKp1w4EhGyrfc
4KSHu85M952K1SFWQd9TI3mLq+BHlcw3oQGsXI9vNF+9diZcOHL8bQ2wtW2D4Q4Gd5uGCq2FHY7P
Uw4TJJurh9k1XnPFPgCqERjj9KFL7SNVx8aiGaGMRcoGOC+VfsGLVYwU9SXhwaoMnrtxDokVqn1u
Pio6Om7FNte1FzerPBq/WfHs8/Aqb3061vwrXbiY7LpdDTEvoTA4FZZOnVm29fSdlSY/c00jZwkq
Av+JhepO7zEDXTVAj1A7ebphMC/cRg/0yBUzIxZpgUPhPq8G/zFqHBELVMlahNG16gUAYkPLgGl8
VxiBuYwbHnBTmN77isV3twFfAEVyAezmR2CGj7Y7003JfWNpQXhkxF+8JBoAO7t6zxvzPlYqfYHW
5sfoDt+csP85de2HPtsretpvkYe4tVQ5V0TW7ztFuGx1aLK8nvKHNt6hTL5HlrCdrOGo1f4BwBbO
SEH92gWNS7+j3kTFFnFf2cTxLo6cb3qcHYhX/wpbXrGTlr4OOswiDcOnkQ79rCd3Wld6CCfc97AF
n6jmw7WmJidP68G2hvZbixm0n1OeMSfihTcueY8j83ThwNYNGZ5s79qKvp3Uitd/90CE7M2I/ZB+
r7vlgTtmEK7x+V4kqkn/v2scPAXHdx4490ZoLTz/bgBvlQRU5eM84aO9oWYyTlZOUt0Nce4tDa+o
d6FGnV38NJr54wRQasQ2IsM/nFwzgN3B04hVKFwvsXmgQ7CpRea3ssZ95EK1Lzr9NON3AB/6pJdQ
t1CTkA0dGQQ19jJysV3Uu2NVDA96LRK9OGZhJ7tyVe/dDKb7xkitXd1Vt9OgPaslcbwyPioxtsc+
zFmcVlysY7ADwW9onrGfH6jXpYAl3LWJ/ZOk7F2iuNt6JByXzNExzHlCVd6zrvkQSBo3XhsR1EvV
MU+1Qfiy1Z4TJ1zbrrWt/H7EaCjbxVgkjf5jPMAcs1PRq6V2ZbBjXoCUVlpKdN01dbiJjLFbGsW4
MyaeUZ5HNYr/3R+0do+XGuVbYb4OHxUVNnXukPxpYJVf2dnRGDJ4f5nzZJjhs+v3y2JwbkrOawDi
uy3Sj45Aplb1x1x/MfX+Iwr9n8E8fPMc6w2I6nNg0t/23CvG37dm6fyqkvLOd91x5UTldgxLf9nQ
Qwo9Knc16z3G8k3TSMlEp1HjfRn4xdYtcH5K/S0C512l01kYMxFFHyZYXdRPLQIqFZoKbWdMEDrJ
GdSiJq2Xs5P+gLMKJiwc4VCN4fewPplUKuN4xGveg8fYRoQaSZ2tSSN/xJTJdsGjxXtPt9fvnaAj
juDOd7mPxasQzMvJJwF9jK3LwqYAZX3W02fVNiy51sc5m7JdXg5LbFvmnVTdSj2+F5zCqBr2eLtV
1OSUP+Xn0hF+Lez3YOVRSfGbOL+QcEbfw2jHBscpN5TLxhKiYqyM4bTshcZQHJjU8Pe9pkzgzNBW
qXr9wxeBEDkZuNO6Om+oxrFjKFjVYC+F9D1dgsdt1orQrgZeREgBPMVrP5Tqb5ph24yzTZs0DwQG
8ys7cU8DpU2b+RyMAXC7p/IaBjWKsdSBnNAKTmMjCirlf5uL/8uymmClCt1oK8IwslVKpYpsYtue
XZFn9XcGF60nVLWeZVKMqcimmBQKyftE2VaaAjkrHUCWyH8rbRQq5T415aedyaVWVCIZzs057dd2
bkdnQsIouCjATOnWvcyjfj5z57MUKeWisNJpJU+pPCtJyzu/aTWiLuI0y/Mvz7VsyWXny0HOy4mR
ejhCgh2qyNwTir2XpwLwGj+sPDWXq0GuqWGsccOnEJrEqZAnRe9rfgyIZTq9bcIdE+W37dis3SYN
z+fXzAHorxVi3JnnW1x1hEDydh8Y4Safi3nV6tM9D1gkxWKSxbaznSk8g85K9lJlDLQL5qazSZrl
xb998adjkE0nNQB36aF+3vL860WhSh+6h7E0iosjFFG0rlaKnY2lwXifpkl0Prkj4T6kvTI4d75Y
dQczI9n8egaNKrwpoq2LU/qGcjaqeWM3fFW6jBJLcT/ICbfIFUKlnHccV5U8awV6+KweEPKLY+n9
6pTas7opVQt2doN1bzuAQD1vKvYjPyl39rfLvK6cqbhD6imvhD5OiSUUPvEfLgR9tJ2dqG6XF4O8
fMQGdjWzgUm3GLQ4dYlcvGNnDbspJznWYZHnEJbyXXGn/e33UhOy90MTpWEuclzi3pRfKY92jq9d
um50DQsbe3N5p8n/WNxacvayrHBMFH3V1hLl0b4DNSB00ltHFhvLK09OLnfrp0v03JTrKUkddp6I
g4iTff4IteFb5blt8s35V82roNnqQb2/3OHy35MfkcvkbCCuQhXaAlWRnCaH/LY4bFNe7HKLy+e/
XoJyXv5qsnX+jJw/N7+sl7Nflp0v27KyScvLVUBtCB2T7wrKBqCbvtNQvCzV3iblIg5M9zAgCvRm
oU/6JgY55pLJO//ig607a9s5UTF858QJ4Ur3qFPKMas4Wg7JHTzx3VB3B0mZINZ4l2eHooEeQ018
S4wIyuHOUNRVWSndTpkoh5eTwisojNdqHNfkvINVChVEajCsnALG6Kz72tLNEeUldsUauf1fN3PX
LzeDqz8kaTnvU/sReWV4AMMUHvwIJ6eFnPd1u7CXstnplG5HNRXiKB2CDUqk4CBXBMjGlzaMejvj
CZ2J20dOPHFpXmYvy0YDi9WFXH1uylWuvOwv2//D+sueKZQpdia1JVRsjPW8uXz80+7OTQlW+LT0
/NWfFlwO8LKXv1p2+Xa5drStV9QUbkBlG1zuf/6ndfHO/bL7uYYDU0bt03l3l5PzZbtPh3rZTUsI
bDHojKXk1vLrITzvtFT9flYbS93op6aUkIIz9XadT3njH+kXiaGWE7lMtmReRs42WA53vop7xV/J
44EVopkHdE/IcQxgOsrXSCi4QBI3/Wk+yUp7SaCKTqh87l940p68ACRp2qvLelMY2p1Mz1hS4yCF
FCovuLXVMKiRkod+jolp2A68UnFDukMVX43nnM5Z7NomfbADjEl2WcCQ8iYM1bVM6GC0WVwBB1oU
UU72XqBrUtOnRJ0Cn+JKzuP7BN9GzALOeM3IHWAK8DtDQLboSWDLiomhnUYUq6lztAkY2lC0l0PZ
jcs+WOWCYyLV0uUfrS/LahxYGIUOGIhWZLBaAUiRk0FQUs7LYnXcJtSnqDOiI7FBD20Oz3f6kkJU
LCXlsqVxYq4uy6JBR5ptUQI9TXG+b+qG3q8lmDLj7NGUv7Cct2v92S8Knwpxcm4y24aehRNSCTbT
Jfs2lXWCZRUqaJl4kxBx2ZK/9Jdl+GY2BAar91i+3s8ZuHNb/tB9Tkytdb2l/DnlT3zJyNnyVXSe
l/3Lma5X3lY7mYyLJMpGNqeMjAjPZFgtSVR99FFZruUvaEouz+UXlQvjvCA2S1+1UwTqZQ7rZmvz
lFcE5sgU0ARfso/kfDDF8aaCNi7l7GmPf/ehLOJ2P9nffUFa8kTJ4GXyV8uIwFAK32jbUAPnNAl4
k5y0OWEA5ANQIv9YNlUBun5wcAxRfHMltU5z9EZ5dbknBgmSv+m/WZIoIX+nQP5Esgkz7cnXg3Cj
NQ3X+uWXkD/M5dcJa41BqjPBYxddlcvEEQ+ny6y8M70W3SVo3g/5M8gf6K9+Kim2Ggq93AWEu+SP
UtrexiwzG50Rd9r5J5J3nhtTIp8LAI8EA/Qioj450y7xkZqgWKRkVfTO95YSozshlbaIkvLdJ5Ow
Hs7gK057Kos05fy56QVOv1RDxs/yFKriPJ7Pt2jJWc3sGTtS0izvlijGja0BJHUR1ns4/sxLefOc
76XCjvZ2QfysdElN25k7wnMu4jM6g+IMfammjs+oSE92Yz6syV8SaL4wNfx8VNb2XD7La0l6BBQm
JKLLrGzJZZaikHigAyGvNIlQUMTTRtYL/LdWRGieicT57wsi/reO5iL/Uy3E+SN/AEKpagDbblLt
YKIQNymv+L0UQkPZrlHsYCEeF5UQaKV/V687lEK4qu2qLsryP6vXtX+RAyN0A1dUw0zS/Y/E67bx
RbCNt57lGJrnQiHFFtIUPNTPumjI8Iw3E3s4uhiErCPUvFdyMo7JfKVF+nylo6RZ4pLcE5DgUSO9
I+RT5twSdLdoTl/y1oYQh7tdupCMDEmskC3QFwgAQshWjLvljSpbciIBGXLZWUgoFypV0hEFDTH+
5OEXFNNjWPQB+SfxfFBzLai/qfp81EMsIi7PFtk6P3pkE5Y2TyEkVwR9GGDI54d8dJxhE+eHu1UR
wQ5QqK8kjkVO9KoVnpqCyQLP6/emnnrvOCaC2W9yGEhydd9ToHbeMs7yCQAaloiruEf0YeuiSFye
MXcibZuYAUNFUdgtl51XD8CLG4ZgZAwyXvXWRCegtbnnLrOEWbmjcyWMryoihQX0EHy1LHjHohkM
M71s2ZQTxdPaK3esTOrTc6DIkLrCZSG6JpcJVU6M9AMZ4UjEa80SQEA4Bc6qQ2N8FYrXr9NjGM1w
XnSrrMAGpiwXyw0uWw28sq3BUNYzWunNVFX3k0B8GQL2JVvaH60I/Zu6/LKaqgRfWxsggzbKqD36
Lm8mzJs4SXJDOa/3str+suqy90/7zA1xaqcWIHI6ZRoWARzH5dupQvl9p3Kh3Mf5m2TzsqX8YFZu
kasIslciSrpd7dxSzFa/Mqw0M5ayKVfLSTWnr66JcPWySLYysQPZsipwaHkRn7e4LL98wGpE/KDc
ZooGYDV3OfNNUDM9t+Xiy8QR18p5vVz4l/OfdiWbRPawjLeMx8tHZOu8n6+7+PS9/9aMvZ9GNhT7
r9/waU+pPdkLrdexQpD/zD980//vmy8H/en//rTvy3rZkpNPqz815apIhBrNlIoU+gckvan2ulze
svW3y873xdfVEVGo3ZeFSsHNJG+dibz7vPzyDWVTiDTdLICeZj1Sys8j7fKZy9ZfditX2DOes6W1
l9hHiV6ULcmGvMx+WVbIMYYkCv5bU256IWle9nvBTcr9fqJNZnJ3cktraOms//O3yw0vX2ORa1K6
gWSWGP7oSWX332Szj8NeXcfNrG1VbKYkSNUWg4ZJDhokYlUulBM31dHKnlfJreRSDN8teGJzhXyg
ioeV2Spxf5CrZjW25wfZVBFaFKdPu9HtQF1QOZesskTghc/7UgyGUwfYXP4miSj1nVLt2lNAdZX2
+BbVJqa+JblDasLyMNOXY929JSmp0rrFNrZPf04Yx+LdgOmc0tBDLHNCcG50QLVeYp6QRyAsFmTJ
DCd4N2YiUDnvncWQaNnSr5EYfjrK878xCQjyFNXh+hJPkzGhLzG2L8su8d3zx8SbQYbO/3b2zOb8
z3cDFb3bwlo65xa8c1BPvG3OTfl98mgo5iOYLr/gb48kUyNijFOx/Xw0UEs3JVHkr7F6GTq7BOpk
3O7rNpfVcusvsb1zCO6yjVz9ZbfnCLhceNnFf/Y1X771shv5zV6cfM8SYuNwi+GVSnTmHxBNuUwy
NXmD32qxOhFY5o0nl/eh4Fx9aspVsXyvys982aOczeQbUq4+byk/NIudytZ5/WX+vM8Qc9JJsTCS
0aibcgrlxtJL66Cpr2S0MGaY8WIZ1J7eBdaNYzeM20bFUs6gR4rAqlkVbqKuZt/AiteEXReH5VvS
/x9357UdKbKt6ydiDzzEbXorZUollVQ3DJXDewL39OcD1eqs0urdPc7tvolBGMiUEoiIOX9jjysX
nWRSicCX7MDpF+zgxLbCKKwWIt+14HtEobY4gLpfDNNHWidEQPuLrbh7LS7SPZ4nQPo9sCam8zBk
SMv5qPwCrSQMMLYA/FhhrEPjzrV9yBOlt62L3j3EVaKh6VZ+wkWXyEZevySh8i1KQfAPmhTrfLTu
/I60caSPS9/6XIsM+ZsQYoXVIcIcB3AkEEdIwKi0CYY0doNNbRl8i72cBAlAOKNWmqXldUCf4k1a
kC5p+6TbZI65K+Ly4inhzzjrvAU7DtAOtn1iixBgoyjAmsTx25CAPrKgrh9DVuQr13YOia5+To24
vwOkelKHmsTzZI9kO4/YJUZ7q9yIABfBMsfuPBVKvzabAf2DLnywtVFZ2T4e1W9tlsPMlXnAL6nC
TSB5fQq7EXJK+Aabzlhr3ataP0q/uJT4yvvlLk9VjJud6T1nBVuSbRBJhpYUSohFjeV6uLB4kQVa
uF86V9NOdqUtq4Ou45FnNIA9pJt/yTv0QNzGV3gtegZgBOOqG9+TVuBv7QXtUwIs0Y2D4SFt7FMW
lq+W5fUrCXlFDlfQzxjZFceo6H9iroOk6yRTahWo6Vhd0Wy0pkZ/JgAhgQNRuG8GeuOhOsM5OHQN
L9VSNTLMnYBESmyt3VSXeNGIbxFyUAu91t3TYKQrYZPwxK0DB3tHf20DaPlVCmQIYkFp4kdVFM0W
VMnW9C1nbSwhTrH2R1NyI0P+LHvs9n3nvmbspO/Jg45X+eI+qr1st044kPWulR8KwitlVmySQH3O
0brbVl61SMhz4wVvXIwESZ1s41sFQDUBxKGxenOptXLZFsG4MLMqW8IpJuVIlo0Aa70vI+j+YRQG
q9KtnFVQtuSGQmflef66s1ICV6J59WP5s4BUuDIAiS3S+L5Vm3Q9gCW5t7RjkC/bWHjggRr76PpA
MwTqzn3xXbF9b9OJZJOkBfnAHJ/eRmoHURc/s9K84EWjbVDM2I44p/h4RY8kz0V8AbPWAovXidDX
2MtYcO2WRlqIVeqF4arOmaLthJ2NaaPF4fotD8+oPRTwPBemZnMdD2u/qHttxv5qw3ZZ1yGCv1JH
G2g6YyjwZArU4Zzl9SXz/ALGdoJS/ngE17pJeT7qOIV4bxKPiqKrZLWPfm/iHm0t6FYekNtYlelF
6OahzAftqEcEdPl7UPT0tW+9VSVrAj+gnf2huPSZPXkyD7sqEaRGXAPAWyKvBU8VhgFpy2yPPROx
zvSCFlGwQITOXKaD+zR2LXN4hflzIb1m4xi+ti0t85Mu+/JURs1jRZxyN464ioXwb4aqGJa4ZLEh
Ywldxn59Vt1DCvJ62xvJBS1ZlR/JHNZ5bj3Bk8o21Tjs2i7O9yiOLlpZaxMrqV4XLrr0UftmVnm9
6DuAOYhRjMscY5wNoMe00au1pXhbiZ3zRo8z1FRk8USMy1lYjWGevLKNsCD7YrAYsY06430KXEyZ
fOHsiguEbWWtfRiItVluNPcYczfurWpcSOwhB4tXglXhuBjI5HOuwmno4BGCRa5Whlmfy06YC7vF
r0qdTCfGyfUIG6GXpmlToDLdruDHXegtwMwWPFsenENcd+2of/QyVDXwON66jTgmSulsCjLvq0Yx
0N7Im0+5rnBTeHmFSmsSbBvDeGwNzVyNodhnoQtlU+mHSxeh9YHk2oTbI4QWJPGmSbFBKnIzQEG9
2DSeLjeTP50PM7os+zsPLgNyO9rShFSB8A547Xx8XQ2Z/lA6xTNPX7Rg5VcsOqFmq4RaI7xN3pns
R2OcwnyM1iK9RDqr1nHoydpln/pPIY/pVhpvWo5eRNf05VIrAckTeHrsPQGOqA3c5dCguxI1Ds4g
9in2tU+aJE/eiPakWl9E4mXbAsCOaMxJtStBd6tKHw20sTEQjf2lksUlAKNka4vGesQ4rG1d/Yjk
T4m1UscDxpMG0zkKhwXUmWU5FHJRp+IINBl8BBYza9++tiMCbGHBM9l5ML6zEphQb11c2dyVfVyt
Sod7r4uli9JhvI+bzxWJTMQ5ETPgddc08Rc2CKg8oNcmGiE2uYesnmUXSNPEaOM0VRSuWUlDT0Al
Vx/qS+yG6yEyo2vsWzitT3Z6w2AecTr2Vjx4K+k7+KpMRD5Az2cw1vnYILXcyn6JrDi+z97zaA/5
0uzF86CrI8RzPKGxOlg2g/dWSevYEilddVNaI4vtH9gnKyunH7AIzXyIdOwEgBDpjziC49bqhbia
OUfdBtZnlgDKm15oG+y+cJXTwhKon/5auqgPiQqwkuPSVBWquxscUBt9lr8SUUv3Y8uKSNrhRrHs
p74dNraWPqF/Q1LFzXZIpAFZq3GACsR4Kl1sJWKr/pRJE66JMeqT+Otd7OYdRDorXpRaCDbJBW49
dv7aACJfPaiN3t9Bmd04EUnbnGfDib0OxjDctqZ9Q9kUxBJKhyEqjIaT+Ew3usUNrR5KFJfgEeqH
Lg6x9ZVmvIXN+eylUXIYI3zYpPnVBFwTaKN/UN1gujPEwtTVajMONswxBcwr9su5PZy86T9daO1d
jpXraiBBvOwaiIRNt84A6mGTGH4vtDCaMrvWokYlCVUEE5GBvMAgXRHKUm+LrYyyTy4BIsn7+IDx
xyaote6c4Ya28Cws0E2kQICH2jjKgcAb1PyxZuUAbaJaNU1zEUZZLfzWWCaNXtxbtv6sV+oRhERv
S7hGRsyKNQJNJ7HzKWMs/7QTg/jZDNxItGQ5pv4p1NuvBXRFpJvdTYYVHHrSzqECwHECb/Jg9mB3
hggv5Cj4HvfPNuojg97/TDqATqWj6IvM1/b1JOJlmLGziMwUC2fw6Mv+pzHwAlHLJF/ojvnkisCZ
3F3vvNbF1szFILgE17/Isgiv+UzB8zDOvH3JElqt8lNRjBkqj2a9y9tl4rhA+xVjL3FCW0i0QvhE
8BxVtAxRg1yZpaHuSwdcVG4aO95x61QT3tnOInSa2m8SSVIzhuUQYr7cBEm4iSREEUvIYxnYNhFf
+4g9WpYM4V4Y6moyWrQ67diIMWM9Xy6TqF8UeqwsBco+W7YPkDe+wGQxoGxMr84ki5EYgM4l22+Z
CsUe9DL/ceRSfPcTkKKCbd02r4vtAP2fjUv6AEzSBUVbnH1DfdBh26wMNXu0pPzu1y2KUcCBCyd4
SSL0HNw+0E+KWa7VUJe7IO3XYwk+Pg9AEqiOdRe3h6EflQU8wJcqDAReD6WNfWZxYh5kuYXbDyQG
+Ck50skhC4XCxD0UXU1ziz0hkL8aBYWyQ95A/dI2wxfFaje+MXMo8oeUpPE2afDpyyx/J/HDWQFt
g7fgjVOCORrXaqvfR3Z1QTCg2QSGspexE52LqL2zwu+Vi49mp9tQjJxlEh4K5KnWIJgJKkc/Bth2
y6YFWwfpP1i71sg9ColDcUwiJom5YIkGU8f1gmWAk+uq7DQePrwBlTBmZXLV9A6PDE+/U4rJLruB
UgBY0V5Eim3AlfHWjZYQaeiiyZIyPoaN9LdOhTG8P5xxUFU3mZ98DuSITWoF9lqy/0G7onhqEGHT
zXjJ48XqQJMWlDvCHT3WYHUcvMkh/KT62NRmXvcTLsbJEZgTakP70/afCMfDbK+Hn13aG884YEsk
o4ppYdkb605zxkWU1/JsryJM0na+6R2V2gcMD5ZMSNUHeHVORfdVgJk/EznahJaBwk9fn1Hnghgx
YllDVHhHjP7NyhEc6ZoRMXZ1bwfeuHWE/FG4xQAzeR2o4bdWj6tFadoEbQTIcQGlOEia71XqwTFD
V8wdLLhqerjSbCaFwoH/oqQr5BAWSiXOllNvTXwnXETb4C/7V7eKn3Nwgp3mPpl1C2eNTfLCcIZP
lYfVTyyfNB/XMM1D7stR47tWrU+8pcNlSd4YFfl1oufPuam/BXl3gvWwGPIWBCRY8SIOx7tcSeAl
ooKygwykbyvBT6Zo12pScFMjPDMLFFAvpXc0FQFIfG7qME2q+iQ+v7dpjo/+SQ7d83aWrwN1Tqse
av50pbmjHY23ZnT6Vdm0KyMYH+vysU5MIO9at22cSofqBAq4G+N2gvFGfBH/SQFtoOC7PR6iUjrr
toUW2IdHsJIYVVjJXav1cMqmYki8a9WBE0rzo+N36AJOBeHIcYmRBSvR3PnVhqVlCX8+4JH/q02O
ECd01Am2pQt6wrW8+3QqJDdjgd4aD4XOK7+pNn2qI8g6FYRmi51LkncxV3HpNC5R5YTARaEa/jVs
bq9t83PI8vcwt7tg3S9J0Y/gW+p8fRtr6J6+RxEW1NU05LcOA2w/y5dbi6XnKAEOOfCH6YPnDi/o
FqzGjBWb02I1N82dYaxmR8seHucmKy3COwd/084PoiuxQmi1wwW+bXjtyv5nH5bevtOMszpEyanv
LfMyF2Bn5TJvbGtza0uGNtt6YMGXMeLPyqIg7HIy4C7GVmxdSIxb7+fK0Cadg1fuEDQ1QvMuCrde
AkNgtAoXNZqpXuXwpirUK5bFXA8KS2dl1F+i2r0fBe+QFhl/nh1pXoSIlXsrPPpTxWB7816wtXqV
UTAeBjPhigl5dtR9DSaHv8b1uEHvEDQq3y/koDB2RBHskhapvCvyAaLmdEchz4u0C4wqkaT1fc7q
62oqrn/VkZ4rPL8/zsPmAr4noHc3K3ZzdR6ruchjW2Wnruez5jbwdMlKyeNzIvt+KVRfINRjiAsC
WOPBMOQX36vEZW7XnbS9x24KgTtX5e+YhnlywARQD87zCHaBFxXvNsI23H85bs07xRf2BaFu51Jk
QbnWAhfMQj86l7lDa6J6r8KNRS+VcXOHD/ngDnm6pRHFjcLCP2g2dYqEcYuKNOqX1uk2NihLSB1x
7WwTvUSOeUAdeVS84FpklrvqzSFewx3KIF43JQ5XguhbXZbhVU4FlIJmT0xpMlvu1f/b9qCIFWC0
/g/J/+Stjv/M/c9n/Cf3r4v/gSeNtorrGJPoAYIG77l/zdHxh1c1VeiWLnQxCST8Sv075PdNJNxN
x3Qtw9IsEvK/VBAsuiwVYw/DMN7BBP8/uX/DmUzjb5Lo0/fRkD8giqJBNFbdj6l/l+VlmkrV/DHW
zU8Iz/4pGK3wrpWQskWljW/h5GbN3fi9zKYFM2iWaxXV0V6DsrjNq5ynruuvfsDkLCXrLmFB2q6q
tr7KibzmJsXjXPiyQfQ8SYGBE0Z59MvCPEvLvTiY8MH1b2FdIafVHt4HQ4w8SBPRp3GEZo5ZFvT1
sEVJBjZTneTnW+EUbX52gwYSyxAqYlmTT0eV4L/HzG1t6ygnJBznynwqCgHPlZPKjekr3aoOSu0l
cbQ7q6zkDy3uj4R95etQ9dmq7S37LvHj5BCrBgo/VhM+mmqLJoCjt0C9MiRd1bw6p7pXns3GK3YE
fZ9uTXP7XNzaSjchPmyJw9yuhHZ96uQVz0fbWyZl0R+zqahj3mBzlTst2bG5/K92l8TZossLNlHz
6Ll4r+d9TN98odDt9hULtZ0zj7fez0KnZZ9ZBHCdqobml9f11e9w4jLxzFumiZkiFyatfBHEbXrE
ON3+70MvTNMj1lzJHqqTEyNZ7HbsLdL+PB+NXR4TVqjr6Dj1zh1NmbOotKDCqhGB+Squytdw9LAZ
b1v/YArffYHT7aeieBVe4W97BBdYvPV3QZ+yphuc4pUpECpfZdZHN5Lms6ZDpO2K8rXX7WznGBVY
lGlYF6pXOMfGgxPZ3W+nl35roqaOt1nhSAJtiGrDBnDLy3vVC2Pzzvagc6Se3W7tTGUrZ7r3yE+j
xCOLljuiVFYwKNx7R8sFkVMK/Acgy2vm8dYug8w7OLp/nZvmAsqquDeTuF2FaffrGoHw2Tj7fbqp
s6g7yalo4QacxpRUhULgcfGhYx5ya6tDYj0YC+bE5SPniCFFsNXq8vNcw6ikqdgw0fGxHmBYS2wB
FYBjkkCjItRgrG4jsyqd5IJI4r+fOfeEJDa80idp14TNw1yoSbOtsEi8SzPZPMhCa45VFl5LomXf
W6RAB0Tn34yCOEpSCP9pYOpahTkaEzqRbPaGGhS/qCuOTuj3Wytn5+mrhdI9BY30sMbSU+UuqKFz
KOWg7QibhJf3gp0lyrXa4bemqVNxS4uMjC/Wt46wFeHlu973wa9zp4EpTMh1lLGQiaY1WtmULtEc
8anlD3qYC1Pnd5Z2YK5vbaE3nkSkGGdUIBqkXxNJqkZ5P8kLI3+PvnbG6h0jCCzGs1MM23GqsB0k
dPHbYTDUeEUI/FP9yvjVA4jRPEVEMBGsCLx+PUxs2qomMuAOfqqyXzlHkvceljzBXTO1W75Gu+di
p0iCw9y+j5Oj96s/xQPESLXD0AbNVmlM9aGukuHBWc3H70WnF1u/Hoj9oWLxMLeNDm/H2KtO+dTU
+2l2apz45XZSE1QI//95UYzDptG5396jK27wMwbZxSUIMKq6PHsjtfemWNabqAMyOVcTrc4uYtDT
29hbOxzUepMqSksAeXCIkZMuH83WO3eRLpZBb6Xf3HylKMn4VW3sEkv1ND4DumKA9WtW+PcBVoTw
Nov539YDf2c8on6cZIWK4ZZmY+dgW6aBTtKf+LqcgHve1KP1wxaO3KHDoJ56o9JOuiVae+Mklr0t
0+ZJ0TWEO1OziNcN+b9tMf0XpUt2tdete1/yo2mthcrugGVSNXXObbhMIroG6vMwdqF11tJon5pV
7O6zKPqajBY4W7XawoV8i3Xu0KQte+SzoMVMtbnoWrgXMv1VKcKTGozhpQk6BZ4hS1BVCHmaRxbp
RHHNqmo/V1W012s7F8TQJh3cxFIOxjgo6yJRUVxMyosfpNF3TQ1f4lhqTwQmjE2GbPhm0HBcCVob
R7VIvbAhcLYVpk/o1bTa2UzHYm17KuYMGWmmAGzidkhCuYqkDqmqg6catK35oEgKx4X3xlvLIysT
TdU2uYNPe5pr8zD4aOUqKfjooXbMh/dhe6mh9RPoRnrJXaI86MYrW9GEzpPlqPdwGduvnh9rC+6u
8TKW1XiUwkfoM+3zr95d52hyraW1sxqTguUPJNm7f75pdJ3l3x8rM+E4QrMcQKPoaLlC+3DTOJHe
p3ld+d875MxXCUYuD2irjlfDXyMVRACsbEWPTEl5sd0h3Qxe3ayNqE8/qQXiGE4m/UXnR/0RXxbu
gJEoCu8T5chaFOF8wE8rpIyIrPzVMR/NbfO4ufqh7Xbuh46/G3xrY4WpEwdx9kmoZ+siNK1zYcbK
Hlkubxu3Jqw4fG6W4AjMl8GRj8LozJ8VyhRFbfjfZACihqiVYZ26IDYOhFyMQ1fhD4tKLHX8AImh
OlPr++HcajcWbK8gPL0PnwbO7ULvenLUMjl1kR1B1FXrfeGlxb2IjAS0jyFe3Ly5H7Tc+xEq2VZr
SzDvAtUCTXTqXaJLYmNRW8M7SKk2KST5+RAt4vuosOPDPG5uGrzJLiiNmOZQymdqsL72ZSxOjcGz
NuZpsK7z1lh7kRpf2dvFV7VoVNpYFSC0G1+NVomvLv5i2zh0CGxNbfM4UymVXeq2SANMp80FeAfl
IKPh5dZk9m16Rq5rb/AvX0EL13cMj/CfiY2nmABl2tv2cS5MA8c9L5mgS9MK4dYxH81tdSiJlP5d
tyRhsOj1QFl9OA8dFJSsSCu9jUlXnWzh/zCTXrvrXWk9O4lY+oYffiKV0D0G0KTTyFIeCvQDToUw
/KXWBNpXG2AEUgn6Z2dMkSJs/WRPGER9ZHL5Ng/QccEpLKt+FFZY7rHDgVBJDvBzJd2tiRzKV+Hh
SG6gfn4PNbg4MfvgZjB1JEiBxFt/1NMlyXPMfr3RP8dDFpwHW89R0w/0fVfr/h1L4+Cx9JoLWSf1
TKwweNRy7CkisnJYAdE5F61SXYZKU89z7TYCyX1On8766xrzCPJO3vs1mshHVEBP9XXplSOyELHn
Ht4Po1xzD4rh0vrbYX9BF1HZOtII1qUllWevDUZyGCaSoqQNnlUDLqzpMhvMvXbVr9DBVx6DOFMe
iKRvrWkUmjXl9t9eW3++tRyViY5oHpZrliZs9rV/TnVeEPehEifZj1gX7SUng7PoIq/+WiCP0cYV
umLxHblxVBxav0V93tGfXJmbsOKVU5C4Y7pEAEBdeYDiNvPs5sY4AtXoVBxCQCpiEzXdsBnxPlrY
xB//xSNsNmr7bTvM1zcMyzSFjXYEL113msl/cwgbkrQUI0bS35UuOqOwlT/3A1iVxDVeaswFERbz
EUowDPMlQnFz0bYlGwo2zJ/KnLyeV5gvBortuzA33PVc9WT+PTHq6mIggXV1kPl8P7vInI3ZBMF2
vjaOKtdaPZuhxNTmS9jD1vJxEjhiXTKgQjUdvtcb59dRjHpeurGKoT42uVTWOZlkdD3zqL0PBLEc
C3GaSFp8CVPuUbdsEaZrY/cYgql5L6IeI1Mksqh3kVuuxkLXFm1Kzmqe/UzgImHTuC+mFtSbHsmM
PZmd6pFn6Ps8oOLpJoStuA/jmDh7Mu3xpu5F/ZpYLslYEb/VNQq2cc8rDllY/WkUKukERGJIh9i/
V02MGrCqUB5Tx/TPJFKD83w0FxNudoE8uNx86AhHP33npfyvznU2RIzf59zp52fPa6jMPEhDirn/
t59fM/xBFX1kf29rt7JJzkCtbe3q3KfqPTD44QHsDIUjcAFCHGNjTdW5I1GadaTbw/swH/2mfeCT
iLNB4QlN3RPHQzXhGimxd42rQBxBnDy36PBesYf1roNWxFvLRwKkTXInwg6lw6vLjkI0FDhjHjj6
/mde2NZxPmNut8mic9W5IfNNd77qXJvPmK+aaoG+vF0lQKRyGVlluJ3HhdCiIEZvDKO0Dnjcx+by
/XCqz0dz0bmBdehs1v/kmjiUEKzUysD5ChWszT+/Q7RJbvTDz0Dgy9QElopIfRI++/Mp1MMMqSFU
k74nBVnS0Cvje/LyD6TZkoNT+PH9XLSDFt9HoREtcxI6m7ltHjsfVY0zJZNEu/zQ0Zdds8cw6OVD
+9BX8V3RPX5ojqdP1/3o1ORDcLxdfx5WK6hV6YmhvH/63PZeGG28rmWjvH/6raNWsAjUmwkd8Ncf
Mh9ltR+fffY3t/bbhyka1jSZphznzrk9RIEf94kq2aaTD+zYYUk7zsyb9/rHw3mAZ0+etR8Pfzst
MHJk0f7rYtPFG6UALVgoYiWrHtsbhOHP85GTkuqV/dmK5GPY+4+GX7kI0dTlwgXrs7GCZmgX+uSx
OPfYhCFPc3UgPrVpOkAScQQbBamT7qnWNaTaa/+BCFR/B58cF0ZlVF+TVNTA3kjPky/OPuGmcpzb
2UxHAGbcYpcGofaqowkOKvfFJkq1L6ChruZRf3NVDf7r6p9vXN2eDDb/nD4EOrKqa1s6cwjvsz9v
3CjPtbhr9fQ7QQ9+YdsDMyWl7p7jrgJKVMXHuZZHeqBivZkmayKuDWJqDPmtB/2FHvTEe1ODDo66
MmGPsQQ1u0lJ7NfgfvTF+xhk1NLTgDR+E6DSp05oHh36VIg2zZ02du4Vx1DWP46zFE4mrnNT1mT1
wUR5EhCh6171qShGu0LWigTn3DaPixtcAFWcGrZzW5f4x5T5GAOGzDpmWmcd56NbMbfZQZBteEWT
GZvGORCAAXVMh3Px4bzfuvEDRJRCsJkNPfPj9T+c9neXKmumxIHE8998M9wiwMvyPzqOaq+ccidT
TvNRGNbPbWwp2w/t/TTs1oabUoX6izktTYgj387/MK4z/WJZdba1+tCR58ghob/AVWs/kyuXb7v8
rXG+ok2IbCeIowXSMo9e3OHZQMT9OIojoKqq3igN7XOn28dhtUiN0HofdzuD6NvVw1YZzcn/XOR2
2nzNwNyG3iPRXfXk8l3WqtJ0z41uvZLSlz/iHhNC4gxvdhshREuSfusRubzgU7mubLf84g7kq7Bv
ZYchS+cU1GB8FNOzXwWBmnnbbydodiogzh57vYt3DhjHXRYFqy4pvXvdG3eFC2BOqWv/vkiaV2Qc
y+fIB5IhSzAvc1WGgbNPYzDD72NTSc5bjhCopsFdtVecE/ZA4Noy2ZEki6r9oNrjtkBO6rGbVDgz
J3G+q+I1cvG9S0qU34FYjw9uObpg6VxJ3NmYZnQ5PhQmcGM7qpTd3GbBPAHCifzUdMLcRLBfbkjW
yZUPwxjhNDo837iKAmDiPAKXAf5AQlwArLCgtkVElHioQDu+v/F6q59Mk4gCDVrJVp435VzMvbc3
460jZm6xdOLSt6ZuvsjthXr7pFvbPBqO5K/LezsNQDzztj+OzOONILU3z+vv9aln0LCI8TXvfGu6
Tf/a36wG5nG3xcGHy93O5V+ADtZcN7Uu+JfFgjF59v7xyrUMZMQ0y3A01WHt/uGVq2i+4uBZYHzz
DeVok48GvBnG7S5O3QKA6lQXYRBc6tIE/ho1SP/MjW7pFud+rNYOcHgX6KcRXEYV/bphIDYyn9Lg
67QkzY2aaNVF96WZok3Fihw5UDu6n9vmwk6Eva1DlPbmDmvqBR/hb1t4TMAe/3mWmXXJ//yL2VzB
GEYhHVV6rHL/nGSMKqmRE4zrb2bl73Ub1H9SePpGltGPvhIIClllXZzeD33xuSkU58DcoH7zFe9T
zrz1rAWGuvZ6Sxxr4dRnlvQm6I9cX1VxGRwdqaEFW9vteewN8clO9Q0ySu4L2Nxs1zqmjQ1KIF6A
mb4VXm1fktxPrr5AcbEQ13/+W6cc6IdfdyI4I63JclDV7I+RU03Ert7raoboLLD3Cq3+By/2FmMc
2Je5BoVa32ZELpYJRroZ8sY5ctD8tHNv2tmw9PXJeg41+E1cRojSeKN37AcwMvNRYXSA31FEmmtk
PEECzYdzYeGqZ4+Deuh8yyMpYXuHUmmrYxM36raFfYtSWs8igyjEJzco/aUUBd4JVQYcq3aR8vas
0D/5NgWRVOU4H81to6lHe+l4uNjR+WHYPBacl19jP0G3Uk3XCsP2zh/C8ollp4XrT5gB7C7ROBpS
Fe6MVwPRpGoaGsqcwrqfa6q+KvuxeRZoiF5kOV5ZgUa7f/6ZtI9pZEe1BDckCyKV1byufQxWeoqm
9kVlKV9B+YDZzJQvRtJm17nwrD4hQRNd+JqCsE6YqudQzXbAUbMrZqjZtULK/j628G5VSs9foldn
X0JcH0OADWSV36xO8aDncUHAahkhMWQcVcwFb59hhfymLkvM+XpzuxJWT76WrZpYh3ZR4P0Qg9g9
ojej4WbTjJvEs/WHJEqDZdi13RuckF2a5OZPN+m2GYjAN71DEN23hP84RGOzabXMO6qx06zbCuaH
aeegt/5KEY0lX9XQ4t9TRJX9gAO9cZpTRIPI5DnRyr89KZSNmixDTnCmE+brKm4vz9OnAMcEiVoM
8e+fYCklgJ2uWxZl3jwgoSXPVVjdAR1qHuYmHophXQYIe8xVrRX5hjCKD22oHBz7ZHrVjwwd/0tn
hOLaG+5jx1P1UtlYe8ie+T7zJLL9gTy3rYge+zRI7qtuAqJN7W3ah9gZu2ite8OwiOIknJQ/QQUO
KIw1nXK+FYFq/6rChHzy4pYY+2OgtwZA+P8Uumcax0Raolx4fm3uE/hkc9s8ZMDi+hjUgbaNVWIF
VZTLz/q3ymmNz2pTDue0hF82VxWl6DeVMdgbuwqNzxVLgkXXZv7dr3NyvzQfUJG0t0EXlNjrleYy
4c/4VtvnEUjplxAfsc5W2lNbyfzRHghvqFH2pRwsPLtDxTw4XTM8AX7YpeRcvhhkX9aKAao7R37o
JQKGMI9PA83h6SzwPJtOF9ZiOvk1M3iHEsiVy395AjWkGj68K3nqHBwzmAOFq7vax82H5XdFlcoq
/+rW7OGMwrXv0aO278sxQO40VaPN3NbJoiKZqOq7ymWeuI0DANsdcY45lZ3R4CyDuqZ0em3rD1J8
bv1uHbX6+BaJtF51quufzNwbDsaQ7X1Fry6ZZTMhQY5xgrC+zE2NGeGfbCGze2ubO6wReJmatGfP
48yyEiH25Tk2WKrOZnAisx1JF3RHMFEmiWdwJHPV9wvMi+xq6I7vh3Orbdc6wuHT+N9ai4KcTxT1
WNrS0UzF++jpbFFBT4m82D62Jna6puIVj2YfhDuUWFg5DJn64Fd2g5Q3ErpW5AwIq+XBaS7AzQcn
uLslJDAzW93a5iN36v1f2/Baj4+ejYDyf0bNQ8mRDUtXxVw+KGqVFCTISUUp1WhpJlgfSBuQoTVt
z7xp82bDbas9DYjK1ASjPL9XMCs1ptrcVLdZciAxgWQNJoAX3UEMOGcjaoCFfS2rBC0qHys9WdjD
axAGONB55ScviU3Sfgbgsv/H13ktuY1D6/qJWMUcbpWzWp3c7RuWPbaZE5j59Ocj5BnN+Oy9b1Bc
AEh1tSgSWOsP8zS+GGuRu0l0wWPTeO6E+Sz7QcP0azE6wV6GOnu6eMo+LeROATAtvLhIjrEFM6Qb
w/C1mZtOowDvNS/3njAzFtjYoghqC+uKDGp5DK3mqA+t4CugUUy+mxSDssOk2QIwf6AeRIwZhBwN
J4yBSnUs9woLhxWotugCTAWBqiEttk2etCilqt6CLbqP1VKzjBrT/2nb1RdK0uJLX/f4ZM8nVaFS
L+3AjjcpYGHMnkXC1lAeOjm7xHujUIdfykMDN85tGeNmSw4bzzLdMhGLFTM8uUnUbRnk9cJVsp2s
7eQdFUcLnNNWFn7ULO/3AGAOLqgc1KLtdInuVXrGGml6IYV7gZ+ofQZ+jkFVowwr5P3jA2YjzlNo
Nt5Js5S9jCRYUB7hTw0isbAvbhpRlXCHTaKOPvys+cHrRiNyVnr0KZ+7OJJ6vwdknE3DahpL/fjH
8xkQ9XPfIrWexVHJOyoDHu0V/c0pYlDvQo/eUo9Cb5Nk4adZ2D+cRC3/Gorx0LkZ+rJef1OSCS12
rKP5M/Cqko1boc2LxdRadToL//R5AGc/H06I9hGBbd/fB5TW0y8lHCj4tOoJOVoaN9NOMnSbdGrB
NhCL2q538Kye7vPmrvuojPl5YE44N3Iet9iTvNRQp9dIpMVKC2MTVL3avchGY6EP7OvZLqhA+TFK
772diK0cC4qwOJda9yaj1s+7F6Du3y1omkuME/JNOeONZeNViHu7wFDWj77WBvHagyEPcJQ4Pfqd
xJl3rd1PPkm56mo1U1yxiVyO0E02slNOVvMu3os4vyRO0ewBgqQfo+HtGiuj9kVS+alt4++yO4au
sE2ypsWEk1kdN/oi5mF2tXPfffUaZSX7G9dBACuNkpWuuelHMoTaEkJav3G1gI2uXWhfCwV+aVHy
IMgBrQNLRU2fDCoivQlleOA7wQ3sE7AFA3eCccBIyxw73Gd9pUHZmSbRMcPGm/7veFAwRQh6GLTd
3JfJ4SAu22Ni681Rw/5i36Y6Trmxkj85npIta6FEPxokG4YGwzvK7cuZ/Hkt4tqmstryDktS533I
hpucGenqe9x77puF1+5GSf304CH5+t9rBS5EhcQun5x+0o59qjnVRh6aQ2JUC3mIhPK2LNtgr5qu
drRnQgzfTO3Z3d4J7OqtyrRmZad9tOvYNL6pftRAgUtsuFmZeCtGl38kzKS1HPWynvc+pnIrOepA
CtjXdm4uZVhnPNJMbVAWMkTkIj+1HesUGeZ8YQ5E+Odgwk7cREbzp+eBzvJ7tD1Vn2SN6zq4tgHd
jYAtv0zorK0tX/O557vioLhhAPlgCZlZSxPnAo0vXPdeob+aeYPevVOO3+pGPbYCT4tEN/fURIJX
uw7dp8kY16ajxjXc0OTTt+vsrKMM9lqoUbe2WjOAiGzme0qwI6L4vGHG7CQbjXrf/UiGreZkJ2gc
v0dln+Lbw1qzYMRPTTButBxzEeCdR9mQ+W6OJtoO5aJxbQpamatsFWG2O4OEwVU2hZdF+y5vvj26
5NGkCOjqUaHtlCxrVpFpjF8z3bsCxEleGyeqjrI/mPtjVbkqyfgydMI49kB2ULZL/GU4hsWFhHJx
kUeqI4pL2o2/R8c5lH1y1EuBwvQYx36YNQwhfcQMxrDhnghKXkulrKvvnUDHGwuLzzFoxabWsw4r
0Up/KY3gmz6xAgYuugu9RlwwqxMXeaST74PC7NpLcmV8T4rLsBxx7ZhyXmAJHsf0PQbkyRC2q5ld
km/lgOy7X8HSoxeHJdrW1OsT1OYlCN3oCr6OmnUFa1mGYx2gFT+H/kzLtZXy1IsBq8BJjMem7Csy
Qk7yNJUd0im6yp/Odnlht0P7VDdOvEq0yCLdEhtvuWtV5CQzC87qf0JF2P3Gx0/slH3z3YKbuMqM
V7y+o8/OMIdlloMoNpHn3wxVYx4LbJyOHvShLb6z5Q24hrGcKpsEeBQWW3656bXzzPc8ytW9MUey
K4KldE0d2B92G4tNblEK59/CcBYm1drV5n+sqM5uaYfPWt9N28Z21A2Q5vYzzFLgZLiqalHnnEo1
RQcoq7rPxklhErfRcI50hGIa3Tx7mdt+6kglbAbcqXfydPA7mDnl8a1ScACZC/ckKNyDLNbLxglz
7x7KAbxbqOU/5pg4JMIbgwCgtOaLbsabDoHHLym/zyMkh2Dpm2HzJTZ6hHJDxb2P8lVqMx8NF5R5
VM0haRiZ+2oC5n/KK3B9MS6dherHQLEK/4mybHwubOrXcyS7ZIN/0zjYxtUEKPg0Kcg7JilEhSSP
VpWeFXu/qut3PbNgpmbCwYGBMNWHb83Y44E0R7mv71S1ip9l5CrrAKuYFzWzoyWexyujRMKiRvji
NNfoukU1H8pYNlE/+ItK1On6MVEO/BG2TmGADSv/db3HRf6Y+z9ds6mogap9G7IOSa1rqwfRzhBR
s4hIrCTrlHXzMkJGfq0mX0a7tX80WA8ZpoGeKsm0axWlymftWaj1G0bw3M93a9er43FMSzLviF5v
tFFNdv5AnntAR+xolZTjBU+Rr4EFIzdQylfZH4XR7/5cS6+I+PvPevetyaLwqRpIu5XlIL43VnWB
Exa8W37NYh0Dni02B+O7IP8gJyh2Oj/9zeEajbF2sqe25PcR1N9zK1pgN9Z+zZTZdCR2i4MWpv2z
jYbe/dpuHP8I9Kx8GbAA2putk25q7vFPROKW8tqGUPwlND5ol4qJhYIBqDqf/6o+NXdhEWGi01Ez
QkYJaZcZEC4bif+WUHF59Bj4Y94foZxcRVC7XHvAu3a+3uMCf1zv8Rk6C3qQeVMJg1lNNlYxDru6
GptPF8Herk2+1rYBBDbla4o1N/lKkmfZ+c5ILtSYwHBU1VpOy4rm5JFEefWRzj3kaF0vIqhYx6F3
xBEdkxo+5N9hN/clrgKzXw7L+D7xv3NkX1mgbFIkApL6fN4fk8NGRDthRYDKCoRAE4O7QPe017aO
/4JGlZ/NORKji1EE+lW7RkEdBWNqmN9QODMHxRIwx/x7rJVlR/6/Uk4uZDusvMJ7ksn1yLzFdfTl
nkF6nHCPYyU44moRXtSpVFf8pEMs52DTpwGuNKg+/j6a+xQT0y/TKJeAIDy80R22JXMjw0eDw7x5
xDHw0fPHrMkcEJlv0h6YG4IxoqifkxkbN4IlAs7XwESbQ61RTBaXibfy+hzPJOHm4K6UzxiTiEVl
TN4Sn2LtrGgoB+Hnnn+mlTiEiY9VyeC8G3bQv+eBba1NUevHOHPUcxtV6qrGAnaBSaFygLEFQttH
kRjRQOVqm93vZkCuatGza9naWho8yYHZKOmqIi0+zxpj04efPwp4p21zqL14maNmgUismvxEeLEM
vfRXF4U/I9WluqUk7ArCaTqHFOMOYuqz2UKrfAaaGOL9YRbf0yFlBiexRnpqSs/+UGszXnm5NV5b
GyC5gXezFolN6Hv1KlSm5nvVbSTiOapchPWyKrrYM6pPg5YzFlNxMxXUA3Qz1783k3INEbJ/05rI
3Fqqyfo10cSb6frPdW6XXwfHepvUrHjGbjx/Vh2XhUJlpFsZygFF1LsMTsZFdilORvWeQmBjfGG3
DO5BK39oSf0FwixkF6duNoYXDAd1SqYrW8NhGUdD/pdZHN0pqX5kXUWR2tOSW+or1Z4/vd56FMxf
Q1zn8Z1mSj3aWwN16U+oHDZWf45/mjwdj2Jed6u2m5pPq8t28nNJiHOjskZ9Li1hr2vIxhfcfH83
BfCuYxag5P9Pv+cOMcmkGIR/xbZp+Zj8mDP2lAuQgUFkKLFuka/G2xi71XeWeui9DCFONjJ0a3cJ
a7Hay3DS4hyedQrxdR61Ejy1u1r1jiTTCGe1zUpLxFmORo3/QULaufAojd7ZBl/KwWmf7hei0I60
UfIsT9QMG/GnJru147C8v7czSlh9gjSAfGnLvhb69qkV9vnRJfsByfUV2WRUWfds+OLm2RRtuAWu
+U1r4ObyOk6rfZFOfwEcnnatWmfXouKHUhVG9d6OWGIlWN79QGNuoY8FoJXKqC8tmeSvUW5hRAXF
9Nn3542gAtTW9vv86JG82JZa3tzIqmMJBOB0lU6uv7L9ESxPBda69Kz4WTZem+5VkFCXexTV5Glt
ZW9PaXKf4CrWtDUQU106OMAHrX5QrGQ4y8bHdWTEX5149D66Kd5MdeC/F76DhUANqcxMJu890kdv
o+dOuNHn0Ot9JBYazdvLUWGkP8rcdC/yVCvtYMGTLiPxUT7jmHSfZLulfiqNBLml+RJFgJpVnuUB
ZurB2jdZmky9KU59MSIGMpYOPG+eTgsDIizOn6RDT2pcwEqTQ7ghaAs535BfQTaW2ipI0dGqWQhd
tdbtDrGR3WRUWEFz/W+/qmPSydqPuXqa9nKuEer1fRqY1X9dQ/bLrgG1qROpqrcC1S65GaKKpa+7
lhq6o2fRl2FK7/2ZOuhruygE1oH0/3e+7O9EUbyKgC2HbfjHtmtBkc9Hega8XE/h6igJyfJhVKZd
UU08mP5ZdFomxY2pr2bNQ//JxRv6Sd6ywkfylmRthdWEoLzSf/lfl3dyQG+snyXutayL/rOefCwF
26TXyD3jV1XbHyRNEI/K1G7nW7G3duYwjPor+VEWQmmsn4OaUo/sNxKPG1tMvNtUO3/tWOcL9huB
brwpYRZBcjNhl2Sq8pnoylfhd9YN9mxyiTwkTWS/7bKQY2tektDyOszGOvvQq55/4NYj0f0Pb6PW
sKxIk7HZBTO1g/WG8uQjPSIjyf0o41lXpdeHlezLHEtfT3FbrzGyWgNG0Z/EIKyXOHVKlDoExp+w
SV9ImqvHCmkThGsU80VO+eeEATgnW+UYiKanZq8DWsaT7kQ3fY4SwTOxyOLXWOmnRV07B3T4SNsh
ROlfMifDfDbIngao7AdwDgcsCptjN/vGoXt5Hmc4nmzw600p5zkfft/Ve9kVzxu0cG5sklpLEJ8J
BRpKeMrkK4tJCUZvlRdIiRn+cL6HMldoJuUZuSH9ICMx6TxQXSTwqBNuWQT5L7IB0vnFGOwKWoHn
v0xY8K5ZvDtrMYetz4rFLJWvZoJqAa5a5YbV1fgk5xZI9y3jqVXuVzMwHTlMDnI0lFmVF0Pv9Jfp
r6FXbbFURhT5bDPqDkPTWxtPePbejN9z8Dm/VB+uimc1H0FYBisnt3/YUW2ucK1jex0lcMuxLr6o
WlzfRG6Kmxa2964879iPzzOaoXEuclBOm7uQvTnA7Sh37PGA0EEHdk+OXYRiFWnRC1JixY4FzQS4
bgZ6yOH7zEqbptVgGPXyX2fKSVYQ/Ej6VlkOpNWeRW3cMtMcPyaVrT7po24jQ/gCX1MeXk/orN1n
aQ05NbcBdh6xUZwb1jTcjFMHcPifPhST0OtOqFkUQWMiP5EiRIasVzzELEv7Ojr6gx1iS0som6kI
cspKyN9URclSWHZqqRKGG3mYgMGxl/JQntlsqG+WOxzvql0advVzUCGCV5lOhyYMb1ic3b7jFAIY
QBj1tfHb/oB1JfmH3gZa2ClfKU10P/RYZ5Ou3bJUVQ9ZkCF50nbIqaUR1X43FyHMVZMFVddOT0aP
Vo0ucuOtg8GQpZb6ZOWq8TYQJXMkx3oYN3JMnWfOY6VItPvY/3+eHNNmDPQ/55mzfkgXJuGyTkoc
kIecitrot3tQ5v2W10D5UhhevShmOJOtzGowAnlInH3xX/7eg4tajG2mPymTKI59UhVrDTzM14q1
WTkZ39tg/spR2qaWGyUXYKY6QkwMaNhd2xo7JtHzoxF1aBwiq+EGRXcILVquncb9dQiU6D3USJvo
vVbsNDRCToCYEha9poXSR2Yd6rT7fTTYxc5X+nBnFLMBnpzyGJVHj9NCs1Thk/nxheX6YqgM+yNw
9HFbJsmwHdA0+xgQ+AtzM/vGa6pZ61qW4Nwqplf+TU82D75FEGJ7XqHp+YpeDeC0pFU33qh0r0qc
DGTOUayToyitwEckHYHMjt+Q9KqXfWskzxb02ld48iSCVXM6Pq5UO+DVi/nCzMf91BBH4SftKfM8
Yxl0sbIsZVg7fPlz07m2gf7vfHifOB8lSvyOXOO0lf2PppqQrdBnqn0p3nns17/EnHOA2fCDJW+3
6CIvfS1tJwBA25anGoOyIxJn8bJUhksinOHWOdl4G1LBkgiggOySjYV6nB7W7VVGZLCH231UnhAK
VgioPS4f1xAej++0GlA/5bKyiUx3PKIb+i6jjEfJRSt7QEIzFRiAunPsZrpwMzePMFOCL5HaRNtA
MorlALh+tdmYM3tYxrKpEz8BQ14t5QX+vOq/4jgKnivddCGkWxnWV6G70hxFfTd1YBg2lndbP8Bs
stOqCujNYB2qSUv345xcD3SQSmEeFZsUOea30PGmbdriGxnaefoW55WOIJCol6gyp28d0q0nOzcE
Iq1zGMJS0r3iTUaVAnrXq0SznLykOorYqI7y6NEokUuJRMYxtSz3PrMO2uoYNw0iiWWrrW2lffU9
K1tkQdO/RXVcH8TgJksZ4gqZHnM9x/ITv+u3IhxBBZmzl9U82RkU94RSbIpUldW/9ZFrnZGU+Cuf
o5x0xyWOx3c51lSpcfWi8kmemAS+8TQG4VGOpWZk3SoH69r5okVZOuAXURqYr+Ih5vfS5D/l0GCG
yRsOLXWAHuAyTna5k5mvcl4+osUpyIjKz3aw4KXM7iIeW6PR0Nr5m9+PaIOhawJboHibQvKThVdf
5JgbAwPW4yE5yUF+5tgBeyI+yFHFiYqVyYp6J0OUj5CKQ4FkY8Yadf/SPeZ+GZ3L/zYjIjBqr51k
N4JnJRlqlEfv02IN/hQSDggFRnq9knPQG2DO1EzTLtXF7XcoT5Tj8uy4jdUNFncZnsvoM5R2rx5Y
DpBz4pUNpMdKUc5p8WJRKKavGt/w+Krmzh4ZWnCncpIbgaRWJ5KLvT6dH800BOpZj830AMJvj4IN
iKh5huxPRvLfMMQ9se0nTKZkZ67BYl88JpE/j9a1aOcFjfKrK0G3UfIFqdsjWl4MdnqSTRgADO/u
2EfZotSI+OA8nlX5czQ6sx7HP3PkoaLE2cnhn11gB35NHKzp9SgoD5UZ1+9Rxdt98KyAfAyh0Kvn
KVFjVIGJzBYRaKMbX1i9sNUoEKmskGoQVbHydQrk0aQgq5cK84Zi4rgZoyxYxV4cxkuWOvnK6Ipi
k5jcc8vModIeqNTN7rEmvGuYudMpM3XzJq/jlrzAc5SU5usVcdRcsM4Acs5HyC4IVwgLJc0v2XXv
x2VzW4RmvZR/hOzr3AJabxdgRt9pxUbzepNVE8/IZArqazDBFjV949zMGy4xN7JfQYIi1FTjLKea
Vd9bC/5T977HNHnWP3Nlf+aOs2wg931bRuNX30fQQCvUjwE7w93Qes0mhtsn+wPfnj5cMTU7S63a
jWdW0YKFSngykbJfYnNhbtus655HbFOeQ20Xuo15kz2sUPQdeU4F/WXPT5dxruIr7Fr1XsGh6NkE
xPeksf+/jwIIgnyEKt5Snhxmyc8OKPHKbsfkHXXa/ZBn+s1o0wRioQ1xhQeFlkXuW/hNdtaR276I
zqH4wgn5QLqisJujHLNZ7189BevxeSwgXXvW9RpfXKzNn93Oeg8m8UP3i+41rgL7pbQ3CGR7zZLL
vSmer5zNecxOa2fp4m6yk1M7jJC2iJWgajiPZpPvnf65Dqqh8jpxwnq1j6AO15p+NeadUTXvlsrc
eNHi3jjLKFAbckHN0K+Vgs0S1nXiMs+Xg8U8X62tP+eTv+3XctA3JnFxRvPqZCGgpdRHn9RFR9wu
keYs+9J85iVlPiNXYC3i0Sv2+Fdbz7mmB9exjHZyUE4LtcFc1QHp+MdZVv9SQFa7yXP00mi3UzJa
y8dJgyaeXV9HSXD+JF8p3IM7f7A5f+YfHyzDII5PiYjebLvTrsIS9UpNQv8duZRfnjCmn6HxWigG
gqAlzGPN1afPJgpa0CoG4CNeM5tKWNMRg1ESawqboAKE5C3CVHfZO6717pfZLkDRFp3c7KWeGxGg
/YoFj7rNizR78VwWEnpknWQkZzgVQsOeZzZ7eZbXZfFJjN53x3SsgssisgsquQWp5fR72MDlQk9C
dPPcQd9nTncFEYFElZBt5HvBWVM/5Yx7F9TL5CLjiioTyDj1qM1dsh/3VeQy4mpYqUXbXQujZguS
JtXnVBto2araeKhrw//Si1fkwcvPqVdR9usaFMajpCIHmUKKSaaaR6iiLiuvLJ+LuTH9Rl2EU1ju
ZZ+haSR82Qa1bvAMna949knCgu5AQlmOyVklQg8QM6qz1XfG1ZgbK7e6ZW818Ub21VpiXBGTMK5O
6NzYuOiHR1dltOYl0m56zbpgIU8vgYrzg8+W/KKh1PyY7MQ6yUZxPVJd8rDoKg4LPMJXGbuj5WMS
TqC/p1PvtViB/h2GQbsfqMzu8f34i+fGzwGxHvKe03TS8JrnF1x0LxB+Hcr5qv8tx1BV0w3ll9V5
GyVQq++jjfhk1mTWyxgm3npSHPsUG7V2iNBTmmHVwQ3JhUNsBeC0LFTRaucTzXB3o8XWsEXp0flU
KN6hkmR9cQ3f2cedFqyLhCJ7ESJJkSJrt7NSxfjiBfkbFEPrSR/y+HWiuiq7kaiMj0qYD0sZBobv
rbIuM//Pk4wyyZfWJEBvkZwutfC7HVr6qmwag1/DGFwDtLUJyg/2lZ+mCqqmMy3ruar8k+wWGryE
UaDJ3SJ2+4HcMJKpQ29TYB6i99lfXE4bdJ00opO1T6mLtzfFmE9SMSh4gBPapOUYfBpj+OT3YPIU
HqNX0vgYHs39qN1oK34Yc3IzCD+rCUlaq/zAothmoTHFq7AYfLYuprYGb3lSfRIoHTvGc6fp0VKZ
q9uiJwU0dkZ8BjmbvPJ6OcoyN6Kp3WZyG2sri+Pw25Y9VZ73BtT7cSxFsJLTDNg/8N5EfkX8UruN
o/UhL1sVSbZGAgko0/wp7dpt/eoTDfZ+79hNvJaV9W7yP6ls9+Q+65on6lQt5EWnUolQ52vMfT1+
tzo1HheaMb7ESWjsSmqTxTbU3XCXw3k6TRZ1hKRtvK3ahCa0hqZrLk0HhWGI+yPJVU3jzpN9RXRu
cGws5sgy8VthPZzsFXtUjqIs0NHqM+81qkaUC730JKPEMKfXWfNkHnK7vj0WRdbMaQvYRFD0ToWg
Th+18Bd9Df8tKy3Cj8z1/io7S/nh+/WSYkUULhoWOm4vxr/QGcG6C5Oad7RjohlghPSwOmAyGA3i
ZUKiHCmtCsmJOexgJiM4iEeDpqGvaxqgNXGfZpdj+Ij16273EgCt4kH+HA09QZ9Vq8RA5ECOKWE5
nEOzgqTJYFgnzEi0H4k3JqcESsGGz6WolRjNsuzYX0xVZl7LVtXuIDB9qH7l6pihH0BRzWGBu5Lg
MA056JxN/xdN1CX+6BaYt8GwP0VByrWuv/ErHtZpCJ2cR+svhEZHeDHYgaLlIIxVjTFHHicRi6DB
OcgG+gaATHnIRA4LzCwO1dz8Of6vqY/zjabtfp8vO+Xp92HRkC+ocv3mtuSNhjLpvjkqsBBkJWdh
ArdCWwKgdniNPCX8pge5vqjwOH0VFYxvkDDqlfQ4xiMwZlFgE/VRifFKNFQ7PYjM8m9ITnXb0AtZ
MQ8N+qZzX9/m+FtMlbHpcpXEcNpxH6bo7+TlVG1bIM8fo7C/uSgsPQkoDC95ZmxDHhDsVjGLSiYb
JDLPPXvdDiSJQDG0J1+ve/c8lsAYPCwMrJECJJ6k/nMDSGKnhnqxA3ejPIc9v6GSddObkWgIwht1
Rm3NF1+mchgWum0lZ2sOEdteVG4RvSH54zxZnfMsu5t88PaYqYQrn7XCF97xPqB8o9vJUdezfkHL
9S5yUHbJcHYnNWH8vw1DP+28HuNbs2+1TzJi57bzrRcd976zE9avyeA6i0Lt4hnkwIfrWrxpi8Fb
63MIxk7shJ+jDT+HEBOUg+JTCUfgKnozojK44N/w2SjWJ8YAX1RrtF7rOtc3YMWKdc0/4NXwZySt
I8JlVyvWq0tx4mKW8Vva195Cb/phowjj1FqIznQzwjNHoAaAb5wcxxkkippUsJ9SFbuUeVTOi5to
KVgA3mTUjzp6EOhYL9zKuwESxi4wb+ynkIo/9209/KW1FduLPPvq42q9Zm3P8kZ31UtbWvjTzDNK
VOWUIv6rIWu1rF3q8f4EqsMRjr6aPGSb6tZZ9Mp0savo5Is6/3BibTa8SNqDhb7/R2+6y57X0Fvr
2N2lL0NqCPwjPrrU8tesRPWtIUaxCAPyI4h+YbOgAXHBFXCdVtzmkQ7NzTEN5RKD7Dxge6Vu+P1b
r3qgBQujKssb8qzxLjMU5ez12u9GTatnC00OhEL/7m9AXqYYze7HvMfmhXvsU5mKawvG+ZefJSss
w9O/8oiMni0AO8G6TDZdyz5RHdT+aE98sKpn9nNT6v5CR7jlu1Niaq5b4y8j8HET7NWvtV6IpToG
3smyYqznE9EuVOjV7xHa9wekeTBHn0MR2vYWzApVujnUExQ5wsy3NuDTxDuF22LlaA7S/POorZMw
ss2K5M48ymII3nLDN6GQnHifwLwWVZnc5JXKFg5CUfevwHTG19GYXRo4Rzd07ALKwr4iF/sNQFf7
y3f3ptrUPykGZ4sh0co3GzrNuh7N/JxpJPetMMu3I3nemwpccjmGVvEtccUOjl7zK6usfU+i5Wsc
BmKZR2K6JXoEqVvJmkNehuPZVBPEiP1WfzPmUq0LWfWn3S5Z/zW/eAT8yOxEfW/S1AFM4BXccXDi
U8i3eE+wIrKwkl7qsbOxav6PwPi7g5K/AhrVInTiG3FErQbV82l0YkokZiKOspFDj9DWI0BVLrpl
/zonT2FVaJWn7Hh9FBcxNwgbpytN9N0KpcriQn4JCJsc1mo3+ddIxJ6OFTtz5CisljePnUQz7AuX
d/G9sYqA1VHfbKo+Ba86D/SVDzAjr/VPBLP8fStDEccuKoQAVucpqoVxNbnHjuKLFh2piItiIQ/H
QJsPp7zeFn53uY9UnR8dO2T+w408/Nf80L2OZFFunllvIrIjXybVyM/UFIGUzWHUBPXOMHg4oPQd
fFFb3ViRNJl2cpQ3dYUEd9uf5ShFdZS7FPXFwj3zZb7k0GjKu7xk1E7NQobykjhdoN47jwYsb+6X
lCHqEFvLrJwdv0H1UDdkqwLoWIiUqdHi0SePesefDlYvEMiX8aOR5z1CefToY8Gyq73mTIXHREzg
rSkzCOFG5z7hwuE+uXC5UruYTo9+cxj0RZaCmZAz2N+6T+mMSmzIxFKh+vtUXfCv0W2Mf+S84WAa
FGV5Pic4m7fuWcxHmhv/PpJ9bJV+j/4x738aBZTg3q9XpMHZR801SXTn0GDdgN8NFOKD65mmuZSH
pjmx6pCH9wlyLsU8fRG6XX0/VfYhq8758vBfJ1EucQ6lZuHCFToZRAFF7KIOoG6WiuAJR4kAzobG
slIA06lyj+LjPwNj4gQX6POz8UTw9Oj3EjRmeV4AtydVjdnHPNyY+hlUcX98zFNiPTrU0fgxWJaz
b3xP3Ti1Ohz0xBsOnWVifSTjyU3HQ6QWvrl+jJtlzricKjvv8++xbgZYfZHuhzXpLWL1mrv59A2J
f7FW0xyb6yjqX3St+ZD9vigX1jgOtQ41n2VeqgfBLas15Sl3UVDjZm9WorYVlh2hUe8oPaqo1Q2I
zk5VYx9BWd5ny1NYXHrXpHyVAbU/zuotZeNR4jrLPtkYKdhiILw8VdTQX3RuPSdPZ5bsoq9zkyRP
4vHLypVD1ydQU4PxzTey5laqenVLy+TdLMvxA80E1Ak3VViqb82b8J3urfY7g2M96bo3iXX+fWwb
CE9mwXSFpo0hnF3om97AgyToEIoCsvQTTzTnpEfp8BphCMQLm91TFPvDK0tdfCJYga/kqFIX6bme
vO9yMK0MjSXSEVxC2i6jSWw0I7gaYwei0ay8s2yyliL3wvLHZtspHi5OMn6MyyOnaneqmeqHtk3U
dtsokb8qc7KrXlx2R6sjV7HwfaU9ytiZO+XRH31uqkOlJzPJQsxAQkQ3wfu4RnRqOie4tm7/u7Ec
5IKHGFX4PwYgDKBzVbnq4jFAfi+4ZmYen7lfln/0y2v6YfGC4xFP8vkTBlvvqaqRSJ65QZLjM2l4
z1pmAVfrb9qP7LfYpEFFexCJmLM3mPfouh+5sIcel5N98pr/zJVdf1xdD4OjZlf1zhwm3E606P9x
dh5Lcuvamn4iRtCbafqs9OVLE4ZMid4TdE9/PyK1VefuPt2DniAIQ6QlCaz1G8Q6LF/svCSLS5gI
YiRN1xfFvnOT+ZC6PMpRSsVHNMKxuuTu4/jGGQkv84wvdYCG0LjSOqU826OPELEW5doqVuIc0P3c
a7J+6PGSaCb+KGCV+XT1GL2NOn+j3OyytazmvlWsEG+p9uCG4zdDiz/1GdokOxPrkavEeWGMfyXB
eK00JXoDy+g92B1yhnJQMFQ1t6tKB93A/FzW6RI8ZHOQg4fQP9Wko2+ubZNP4z8hm5vMqpGlxXNE
nqSb7OWUb3foQ5l/VImdXCWkgTVKg/z8Bwye9PqFdACD/q+WQvuIky65AhZu7niJ//s899dprPev
OfoBshh05QeRj2AKCDSHhxr/KXsJgB5o2FzAbGxX+ZRyn8hLAV1REfExg7B6lEetbJwmm8253obs
3OZBsj9q9PbP+PsoeUKSkVFH6gxo7r8mkd33k2InTI7ioWBHdEg80Ww74T0T4FUOoYkVwkkeRvhO
wbCiceSC5KYBqQG0n9OBsYPoyP8g8omGxL5yiIiOLIr8PHi/WtePV3MYEZuaOekoM5H/PSkpuwAE
VAc5UjHCTdvX+YPpDQikQFCt9BlNWrM/v8uw3et/uzHvVPrz3+oQoVO9kNpsGvpHzSpNhmVfWclh
0OI22H4pubXGeH+B2CLLcv5bvc+AgtGAXE7WQ+qc+pv2YVuWcZNFbeviFJshcPuQuxfWpso+cuqM
304YtxxTkltSBTBGFB9PvL9tHvdgzGgcEq/zVLKjcHCBHHUyjF9tqmq/e8nUHuRMsp376qoBPw6N
iDMNrYivilPfX0821a6Zk54Vj/Kc2IFw27X6PmKPBXm/HI5Gy/2q872OFWoV4y0TJ4IX7mNKtbZI
ds0DRj9YKWU8PATziaUcJA/9gMSjFrvN+ms1Vs8ru6/qvxZnXx1fC7b/95AmaVp83ZG+Hzo2PhP4
hkAE9cUHzoza8FzY/TUYreFB8Ji3AKbRVhXOKxFYcy9rTlLXl9zQqovjVb8GqwJV/bdJjhh1IwVJ
MpW70UKKOOlK5YTKarTA4HN8SyfolAN+iI9Dn9nrtFT8k9d22s7UmvRBR8D52LiYDxk4F10V0+pX
cRZlL9NUsWnuLPcVc47uoAgVfBQJEheYJkWQDdmxrA5aHnlH3Q/oRCr4T6ccoetjfDT1cKGyMVZT
K8Z5hsRiHMUOjrDdWtZkgS+3/ZAa7a9uDJJ46bRRvy29qoGx4Nurxk5NHNghmwdRqGzNcXKfO6Vm
05rrh9YCU0hK++rh32JZCfKPFAlP41uLdG/mOu1F1u7tgffAXlA5koCYZq5d8823I+tBjlDTNL25
iC8vSF1bO9MJcFODoAEkoanD7dfsaoYQaJ+TOP9qK5pUWU9Gmq3kNHJCUYlxS1qdTzS/KWsuhjxp
93hpFov7W/BUg7WBrT2bzTQGSxtlilPYdtuv9yxsI78WhE//96frhxEBmQzQ/Py25XB02O+f7qvp
7yf8egex6ZISiQN7d3/JnO0GQBWWD1+vGTsOCjw5GbivV+0ixV9DhfvzCeWEdZT/+YT3bysKXaR+
5093n1u3AtY7fDo5Ws4vP2GDcNrXm+znT5i199/v/rX0JSRwnK7un06ejcXYgxK4oKLmL0KeXWT5
t1ivrYev6R3SjnhDKvEKGF6FuQ8el02tlqfSFu4jqbKnRne8D8g3aOzlPgBLza/eCi1flnhOnQvd
M9fehJVA6xQXbkzWU64TkQsnn7tMlJD1TE1c0DTju+yURQUYw7C88T6+7iDNtwRANzIfimGdOLpl
8utrvKcRP+SZz4LTVVfCUFjrVbNMe4Z3WxO72mMYFPojyldHd2iVUzzXxsrp8ebmq5WdcpjtI1nP
ajtEB5MhfhsiR+EieTzPIQu9LYd11jnlf7T5SbPxbKe53F9lxASnGX19IV9GntWaEa4gdpk9yOqg
jc0ZcPO9Js8aWuSMKrtCjvTv+w11nIgmzb3KphjBhx1iEsXy6/2iGf67UNPmIEekbRyeHL25v1PZ
hLY7cdABi+evk4yPJOjE/SsB7F9u1TgDxm98G7yT4ef5uVE0CKxjEF3kkZVmUKf6utzJqmOlKLlX
OgiEyGzj1b9Ge4k67GvYjl8TyBGy4BX8fPzzCl/NdlLGkPH/eYWvjrQSf16lgISCfjzrIbVDI1kN
szVQZkLbLDo2uqUYUOqDZM9yHjHryRsOZJ1d0u11dfY8rBIGNWxvBuiCFfkc+1kJ3WDZGfnwbjX4
gWmDMf6Ii/ZUu53/25vI1eThwJqwI6vM0gyzSWxH0YINfzqm9tk6gfIe4qCHQpjIX3R4PasMfdUb
1CW2poahnnm72tYOO+fgKJ279zCP3A8K/1yjcKQNCysvzf/JxTUegWqV2JbKUmPJ3xpdtpc9g+HN
jCN8/9BG7LLxeG91DG8x8CBYg6jI+QlafuV8GTUt8X5FSzdCY3myrPI5na3d8qQxHyv0h7ZRU+6j
WouImXrBRfXAg4AvVhCgxK4t0bP2NDW2+hirzYtsd4PEWMVT3T5wd9fgVBqrvHSUD/Cs2sbTfZtE
MqcP/anQBaK7vRnuuTS0tWxmh3jA60t9jm/WFLrQwOy0RfzVg2e5YZlIEJKMb3roBzM9NE3ZwlGe
Dycd1QrX0h56LcB1FZvkyO3K9TTm2Ytnkz4TA+YIrmOnL6WCrYJdgO+Q1U5AuYoL9besTUrrXrzY
O8kz0XyxHlFJX6KNzLN4LvAtBVnSPstKn5RblNvbmzw3i6cXM4jUs6zxSVAi9sP4KIemPSBAQah+
T/hAec7Yf+65FLB2NMsmIlZPYQxatFSd3FhPUfSnbcrgc6Fw3QAUtgj7yYHxoP/TPQ+0xVQ++GMB
1Phve2nNgYZOTbiRTq8JbivAqqv0rVNGHfl/nvyyapTEPI0Yx9EAkNYba4BX1ariK3T16RWvQzlI
y730YpQd/2NmcPUYPpOtsRKYT0ldi3S+4oMSmHtHjZtj70zuSfZO5L/BIQUvuNF1N8toz3WbZm+m
5kaHqY1qwvGcVHRTsbHBWGzkSVaJt9goIjYPOKwcUO/3N8HMmJRFLH15vAgfnnS27JGNBlhCoqNI
wUxBXT/FhLXGROg3gdkuastRsi74hjeysx9d/0Ke8V6TTbXogyWWn1xC8+keKe2D1lpkvIaSBCRC
qC+KCGK2CcxEINjbx5ALQDD/xjDzB8oOwH6imSaOZfQ1MStra/vTzJkb0CVUeGR7wm6eWh13QKS9
y++NA31Km9PomsAsCujST9uvygXmvOpLGdqkWkxdJ5Btersehai9p0wznqTEI5gt90uTsjXjT9n/
JL6Ge+Q8U5Un+7LvzO+JCVPBFqr5JFqiXm0aZSdDLcjcJUOwi1THv4SOUaxcLcneIlv5lTmO9ZkO
t/s8mF7dFKxWPoSFi21bdcrNQ/VhhdchLk1D+jJha/Uc4Qfx3DU4QSVO/iib4gZLZFgbIKvnzkpk
1aYgnL6Wvdwbk2Nn4h0ne0v0lJ/bw9dc5OPmqFbSHmW/42XZWjj8yZSP3BPd89hlqwoB5zdhuRrw
i8hYyKpRWs7GDkWFdHfbvLETw8opGaBPzIONzN+Q+OieND+rH6FW3ZsHOwsPeTGjo+dRacE1B31k
2I6qsA690qYL01L606xPsVKbENNlexpOsk0WQBGGUzoXU9zaKyydGDKf0SPdO4JdpUfWdRWJ1q9u
2SZ7kYMDPZXbB7VJsWPtJ//c2IFzagtnWI7G5H4nBPcQDP70Wk4YOBR+U23hZEbvgTnhLZG63xUI
zatcn/Da6bT4mpO+gdarO9/zeHzTMJ8IyGwsQh97XD3qo+tX4bT+qWGhc4DMWLmLxPWS/aTYGJDP
49LI+TM4iFBdNtX8lNjwmBY2obpFZbUN17+ss7vYVBlfT2TlIy7lAcp8PVAeyQ7oxvQnVqrRWTIH
WmpAekLUnGAVjF70U7VFdJbsgLmvnUf+f5wnZzGtYe9qdXRRJ6gCmKgOa99KvMfQ6r1HtwE+4to3
2TKqBH2QyWlXsk+22XjVDl47XWQttZJk1/Qol4WYwOVL22+uyPQOp3ierPB1dzPhIhXplv0Y4rGC
hGbGxsRo7Ue9mNxb6gBzoU+2NLalrH347Ku0aFBtjJN4bUAAOWmgst0aS9k4TupXrcj/HMk2aFbi
aRzKJRiK6JvX/zbson53SjvfOxDc1rLZD6KD5wiTZC93K6xjkDLI+uhbPKk/oex3tzARxXk0Rmch
xze5gVRE4fRnbI2zm6+bn7Ld8kqfdQC2x5nOdea51VG2c29t0c7MxD62suA9NknOz29H6bG+TpFg
28oq7876++763h3WxfwuUJg5YIz65911LKWWve5vGqRUYuyFPytHuxCRLd6nuLBWdjKoJ7/1qkNV
IPbY91HyMnVAFIjTFJ+wwZdJO5gXYejZSpiGj9RlgAnIfPRVZEIZt3aXHD1b/Ge7HGuq5mtguuFL
15kHLbX1d3+o0CHLk/BUaQJ6vOoXaz3znbdBTy9+5Gq/YqN4BBWXvRkBH6uvC+UQG1N/Qp0C5qgZ
Nh9g5fcBa+9fml9+w5rLfFFrJd+4JcF3I2rVcx9M0Sya6X9LlGAthyKHhKOTVzbPBezvTWcKDMah
sl9QjxqWujZyEY9mh/j46INqm0xnb8Tejg1GIsWC3qa8bnGjHdNvVhn9KLPG/0Ek4Vwg0PFZ6Xgw
c9sPF153QvSkiBfCRv4GxsgC6sfGLLL60wvVK2Zq4ofRRZ9TF1o7xfb6jYrzyJMPeK8on5CLKJ66
umIDOvoaFtm0dZNZXyCO7fKiL+4jkCsMll5qEsbAYW4soscQB+9LGVmgmOcjmPhYjqdFtMbxvcjW
IYpj/ALeodZJSvN4Zd9oVcnjvbf14SXFbhutEwfxItLdgnn+OeXexrd6P0XOH2qFtsZVuN2kbqdg
9pwqF9/t9UM6ApRLgqL+3sWv4I+dH2kt/CVi49qJH8w+mSWU8nruEOPPDB7y9xhj03VQsw/Ahze5
lmqPvFoSOz8ms4SRIcL3sk+6TeTG6l4pLfXRjUMso+YRQ2c/G3AwX6LcDHbog7qA9+z6RWTakxyA
JFG2QNQPyFnT1FtdiXS+AvJFQDGB1zXvDpjsnZJm5abGCMYRSfiK4r++T02vX7uDan2zR7GKnHx8
8+vB3LmYU29ke63+aIco/RDYuW0F8KOt5kX2tzTLrG+GS0RhSFVnW4k+/RjTH7IvgeO8YVtt7LBs
md5Go1nJds1ioxo3mU7MawhfCSjv5EsQ33FWkRJtDTtVlrUVYnXGXuIgj8q5+tUmO8yw/j+G9KZn
wqcQ5upf5w4g7R/QscfREok/WdQxOOUqKo3/aMuzvrjwJuItmQK8iP4OTucO/AlcdLatX/9q11so
t2HQnv7V7gdFfhIg/rvEHpcNrOVl3/dvudXUt2pmLrpo+Bz+NsF6b26Y09ybyLLVBJFgxSpsa0Nz
1FYljnq3oLCMdWsOCJ50nrcpDbM8eez0drBih4Pa8nuSFvf3ge2Vh6wIu12DyufJ8lHUaZOSDAa+
tusELeRrGDdoAvh18JRpHQqxMYvRWFfPwACKS20b6sbWOn+R55bPxvr+XajjDo0Edqa2nV9kmzzy
U896gBl0ljXDiwOkjLKwOjUkpKK0zy/3trjOsBDM1HQVjqP6BBk8eGinGgCrb44Ve71wCQC6v8le
K22rlRNhDyqrRuL2x3IsfuAorD41Zi3OiC0e08BHtVePIzK6VrKTVdPU+kVexv69N+qnrekl/iPZ
0+C51cVKjnIn1i+1yTpeha0I8AutmdGayBP2fnwMa7N9jcx6mYwGcswOkcLJ7MRaVkWb/IIbP17d
rEtuOXtPq00BiXqmsS7tqkX3kpMy3KoKMiY7tcDf1bGt5rF2iQKbaXQSs9pt0lrRqePhL/tkEfRt
vRZ6WK9tW5tSgNDialq2ug1AkOzzyM8ustDMKlmplY2hnVHk97aonTLYSkGIC6gNnHEeLNvkEQzO
eqcKEpxfbb4S+ivUXrQFyMMSl+l0IDcya/BknsgeYkhN25T6lfOQs+uE4AblvXi64f+O0gceGO5n
XPm/dTGor1mtTMCSmvDSFo27QxE+QmvRNs+9Bn+3NMrqVYvLiPxG1X2C5bUMw/tt1PFz/JzXqskT
arTvRZs5KNR12a1KCixN/3d7N3f+q43YBo4rYpFa4e/KChr97IFnhpKhTmsTYMGpmAwNbGT8icD5
iKrLOB7k0VfhWFq21RIBixp7N28uQtYhsB7nw9ionzudDPGX0Zts1xV4+rLtPvjvONn7NXiotWqd
qqa/U2CjbTFbHUEb2dGbrikK2oGqtY+bIHoLk+x7ZHvYbiMy8mbOWfC0eQ18ZyA0nD3JU6aq0R9I
GfZLOShlBwvyC7YHUVieKSOPjamHWWQNjvFix6a2ypKxuaSanu40tcrALxj2sYrTdBPWg/boQBJb
9tBJPvrJeSTIPgP5WX6RtFr4MNkjn2VIaBr1Erpj+2g2PEGySlOPGlq1D7mrBLupUqdLGebjasTI
9LXv2SWX79xzsqNplaQA4qZfEOBSkxXw1vQYzDQpT0CFXMi6LIDkxSAcxIRHY/JPj5xDDpdj7ufI
uq6g2Np3H2NjZrdwlr7Whr44Dnl1kU3x3AQCwTrFfbuVTbLoTV1ciBUs5Dlf7fJInzWx722MuA/9
Oz/SYNv7hGpGnC5Lmosb5sVRjlenSNn41tQAxDK8rUVg6zBVcfXQFr1HCF6EJ7cxjA34tuSKLr67
YuMyPhWj1ZIwNqr5mVtizmQEK1fAOzMTU8PjHTePRTarhWh1m2xkY6zlbnU/dAMUmn2iaeNBHXUg
aBr76SIQzVPXpyDBTZ9gdaZmW1X0CCMOpbkfs7ra53NkMkaRcYO5fHotFRnK1oNnUy2ypa021Ts+
wiE6oYQWO4RJYXPmLJXHrT9vohYAC9ddXyE15hfO1nHHhTUDPrpKiR7YgOP3NledUPgL+BLKMU6z
7vXvMOGALnQHGDNFaPwZ5je2j2kZwzxmk+1yNnseBq7lP4exCrHBCUzpMWnbequkLsn9ZNSfItuu
byF3cLsNrWrp65ACOhQJHmov1Z8cO9d3RWDB5J8Hu5jbPOVQe+ahZpkVSw2s204O1dQ2fRAKcG1Z
NZ0Ww0uv0ne9Q0oI2SD1KQtR1rQ8K3ktA3Y9YtLt9zZmMczPr31PJqQkwlb7peQda64UoW1iFQuX
MFe8COot2wxMV8HTrJskq26K0pjLRkA1r+MOjSaRETokCfAdEvmpCAVxi9jdBXXh/iY/9+IPcfVR
Zla5dJTKfDRAyW1adFRPdpwYezFmxg4Lhu4sZ0TqJ0eUy0c1uxvC73XB6pRn1xw7vs9YZaB35hnN
ziuX4yxSaAKL2ss9zn/bBf2rjYxY9RBmhLYnaxdCUowLc8hx2BmzdYb+ECrdilFmt6gti5dKVC9F
b+jn0e/yF95lAbjRIiIzd05KgdSda9QPstcRTYx+p9XtZC9Zjwp1J9/Gn5NzCcNam4ZY99CIMxia
Cvy7kX64kXq0ZtcV22F7Evjee27as9xoJM5e3ADM7DSf7XkLISypukVjOO3ntPEDpfys03QAIIIk
llr2H1A7vKOv1H+KVjTjOi1SY/Gvjn9V7bphtwU5UrZPUYF2iIeFYDaZ3jFsCUMjvs6mNbbY4VfR
8IsVGYLMQ/8b5cNXDMXDdy9DJxheUX+J08HaNfBy4Lq45SUjIbxCZtve2uboLXm88bXPhYBgcLA1
Fwm5wcBeXDYWuKJiLD0mZKYtn+fXFC0iMzCPfdP4z37QzxeK3mLMSDXrvHpdCwvLi3kwLgH2djJM
5Dbmaig8dJwxQ75P5ZSeOIeKeJGnTuyKHxE8WjrzULsV/ZKlT7RJ2U/AiwymZFWmbDwLQxmMN5Fx
+2lW7BuGcAEkecD5IUJ0wFqVydh/qqX2lJNl/O53drPQHdt7xcFsXOK5mz2pQo3WCE8fvMxBJzAc
0WyNp2I/gMRB+URTimVbdw8sNVzw7PRqjpluFctNV0Xi50/ZXIxkFsg03GSL6gdHz5n2Kl2nMLS9
k64V1oRvN/Rp1fazFRChXl3J/nokIlx06BU3wj/FxOWXlTm4izxUnxMH9pXd8LuPpJ82tp/XS6ks
JIWD4pkA2xblbB0PrFWdGvxVUv3VMfl4bqJfZE0lhA7y+hlP1eaqoTn8UBd5vQpyx/oYu+KXk1nZ
rfQa5Yw8NElvq+c6wudhjkbeyCY3P7JQ/LL4zj54uAi8L4EFxIaIlig2X3Gb788FJKZ15LogiT0H
y0ytb/Z1AN3aR29yxC0IgyF1OnK1fNMmbpD4gOB413bBxvZAWKL3Fv3y+GGMWtF2iRYrOwKAP8Ya
YfPMRIC8Qg/9D5cFhchcL503fET9LVYn+dauSnEL7fKU+qOODZnB1r/Ofqotyi4EncOrE1e3Xgnj
/TBE9gERbxQh58JKL0H5vajCNlgEPXzRIup+9/pGNdTtEFXee1j4/bo11PrgsoG4BLzFZSxYZBko
OGxw3TYv9SSCZU8sErZQFaMU7YXJohWJA+1TvRiamL5rs8Uq4iloijplyT9q3BSq+xaitfvDdSOU
VXoIZzxQ4q1do4ziq1b/5tnAtWoz7H4G1ritg4rEnTCeu9z0YOkpt8DOd62J2MLoIDoyJvqybTGZ
7rPQ3SZokh+KoRl2tqs8+FORr7XRO0xp0y1Ugh4EYsSw6SLD3hS+eA+dvMXh3Y0WTT5GP9BlurpW
5XyWXDxIOeMBiwz6xlPa9gHp1wcPfvOZAbOZOQyFcz6CS0+AgQxBGN9kgUCZdlASVOnnpkRRkBXL
XGtNbkc79c6ondS+fB/c8lrZOdH4on6GPp5eEHZWXwpFQ8BLc856XDan0aqvfQyUp8zi+BB5n7Eq
8qOK6IQXD+M+cFBAAd5fmEfl7AuYiqGdffSgMrZg05FmmqvKaF/myNajrXf9WdgtxHUFUJupxNGq
VkV40D1x0lrholk/Iw5nYGLoccQS4VdShmCkRuQLZLssIGOBp5dDZN0Lm28s+nNUtMeXATelS5XG
L61WNGcCrVxJU0+Gr2+6V9XN4wUki2xbR90vl0zIDZtg4zQMDtRGM4yWrDaKI0c32YlofH/DFwG4
8pT8IKzPiF6zxr0XJeXiXo90Z1iMjZ4Cqsu7dTm41WtlxGKNDWa5lVXbsHn8eBr6ssEE/80rx2Xf
QgMlymbkh/uhw6714Jsw/ZYzqOKQBOYjqWBlGfbYLobeQ96M12qMrYubgWrt27XpGb/Y11ULNW5/
9KbVXac2I+1UIPNZRx9TzXUYK/pyFHHzuzefetdB5ScJvWNFmmmBClW3GhLIMyLGijxShL/DGo+A
E5fzNUPJ85rPR6Shr5meVpA4aZKdXQFRqu+5V8qqqpvZWdHqHwmongKns+c6UTueQchCyaoTBdNp
dAmW8Zx7BvPZP2aiWEKDsJ/LQs0WETABEufDf7rJTXM1TQyeuqH9/b+ZyckRssPj8bA3Rl79r2ed
g1L2GKW/K790H4YK7UdX4G8D6ybbRSYMK/iZMJNrtMnYco8bozSqy+TWDmRLVRDDCa5eWxW7gqX6
IXfJy4Vc/jueISTnCqQUEDycLogyF2s/itRHMSUOLkO9+lymt7pmATrb9d66Lo53nYkjfBx47WWM
5uSLl9Yfup+f1IorPUkH3NaBMxHlMpa2g+W6ISxzJ/xJ3YGVxsm80NO1ZjnVXrOZDXD3/MjoKzLT
rEthLa91tbY/3TJ70kZsgppCVbGtUda9FZe/2eWdQ+6FH0HHO+zDpECiKRK7emzPLpfSNtHdfjtY
7nhVHTdYoQGtv6kkKHU7i3/n9olMFtBxLuarPbTOhxOic1p1WvNIgklsqrQtwLrUYKMJY7Hmaq5F
Y4pl3jjJj6oYlmFRp59qWGOCkEfpiw00cNMhfXKYJgOVFgssb+j1Gjn98aS3pvvsep7GLXtDlKv6
HoUW9E5XrR58s3fAE/afWpBwo3QdoPhWYwOEF/EBKeJ4TeRmPGeeXS46y/oRa2XwDBVx3GkIp24R
PfVe2KMjFZkHP5GxAECYZ+PjmJk9tJ9a3dR5J97QRX2QIyK7nWCtEZ/T+6bYiqHZqU6Q7tGEsPca
+Ycjv2VC6q+1L0hPeKsIIf+1GAi6j3o0HnPCvosh8vxnyzQJB9XDw4w96Q0UgqsBtODQpqcIoB6M
mrpd1xY21QHf5crG8XPPw0V5FfEULtzOJf099zbCxXHGMp9VddYi9QsWRS0P0hpIhWF2/V4IoteT
q+UfXup89iBNr5UXm9fCCH9h1p5DgPYWJTjqJTw+FBY81d5jIjVuhy7JHwN9jlwXovlpI56VRUL7
ZJfzWamR81Ih/bTWtOTDHetyRd7Tu2ZzAWYZJVVyRzvfVnQFfY9GW001mKXQr72rHOh5NtD8mCT2
V1upDDbRX24s8yxyWEpc6ere575PltqY64jL0PUEm5UgXLtFmZ+UoMGAYEoRfuqM9Ajq4psDYPIU
Gda6CJsnJKijpT7px6nxDmZGHNfxXO1UYuq+nMZQW1ltO+y8tNH3+JCMl3Iuol0+EnIBZRDtysCL
VqYt9Dd7RE+/HobfkOGmsGfHjqzVS028fdG0XrHuEUjidpkG0wMZhGVoKhZGUaWxU0dAbGlla8Rq
AmfnJ0q+5C/P9aql76GnIwPjYgJjqOV4nCCrLjODdHRsG8OqtxIi9OroQKkTolskrXhCLCjbybav
AlbYP0MaV+/XvdMbC1YjJ5NUwZvb9IRhHDN6ndUoV11mGdfEC71NCDnbz6wtGanpCMEo3wUWjje9
XqH4E7WnvjayJxQVWFfjsgf2yhz2sk3LgL6gLgscVHGvbAWcT00nDDXNdmTuY2CwSsZt4ruqKOND
aBbTA3hsvh2fDEYEqf8owB6xEEzelYa0Qw8Jd90hwLzLqsG9qRiaqo7esenBaR7eK7HSiD1OGIll
GmTREcxwvo8mAhYuMI9V5Uz6ygg9H3GX/jEgGu5ZNin8KVbsUwtC0YevdlOKoLixlp7ZzthGTDar
pgD07ouNEQDmhiGLvLStX3D5IoiemM/8f2wwOksU3vOrK2YnZfHiQEa+EvnM7kVFXnpVoRC2HudR
siOuGv/clj9lBWtXdU3CNFk5Tj1dUZjyFobWDmRZjOl6b1Mte6unrgn+lSGyg92CebGASM4tZR8n
S9XCwL1VRH0cPKc6CpH+OUqRWkChGxlGRK8BKcsx90PuRPyvUrXbpDwJT7WFn7GiWuU20zwfViUF
fwNvL1qH+H0+naza5gGQxbe2UhIuf26LrGAdPHBR6MbYBApJbTk32da6BYHGBtnS2NXZJjU+STqi
uqD+tpOa56uiGs8COaCrirLB0vDD4BbyrreE5lKyhT2q+cF0dQETHbnoml5boSto8pj2zYNX6tm2
jc2PLuySU9j9Ighen1MxlhvP9VGLiXAganxEN+URmsrI5MjDr6J1zkM1jIROsR8ZbNXGaMJBr1pJ
P3xUUb5Z2FssLFNpX7nfa8s29oOnyq1xaotr/2Kr/CmiBNGeKDnYAjdiXVg8WuaqLHpEPWBBesVQ
LGSXPhC3zvuV0qf61WgeIynOpNop9jx8wXftJpVw3B5WGOmLCVIJu159DvVh4CYFlmRRhRrLgtAW
Gy1QjbuAU90K7FcHHX2hWcJJjuvxtUIv2j4mBToCZRykK+Fo5kMbwdf3AHM9a6HdPLKdXqhDVjyj
/LgGJqnc5oW6LxrtzUi96lhnkX+vWmWWLeOxjzcIuOCxkneDssauVdmmwHQfG7P4CXUCjFje9w9c
a9GiJ1N1s4oEvJyXTlvL8wFc1cpriLfVYz9mS1PUzXMwjvVzkbnXEjHhcxko9bNn9NayG0fBHZaq
62r+lhRFvPJb/2wVZX/qytE/59jLo88ZvwVZXO8jNSwhbgTJm50QmyQOGe1kbwKPGow8qTLZ6ysY
V+WJ8qS6pvrI82Mnmweny49pWIBsYqMJQHIKEW8gg2kZTbqCD2G/WGmCgLeOdjiMKvsla4h9AzRT
V+5ctUZV25YFj3clcayXDJYSkFAtXctzda8Ltih8i/X9XAFymKe9gcIvg1nhNZti8gN00pgq6YYI
0Xb4X7L6P6ydV5PbuhKtfxGrmMOrcprRJKf9wrJ9vJlz5q+/HyB7OHuufULd6wcU0N0AZY1EEejV
a+mIVG5h5ld3MjgfwKSb0I7evGqQ5BzdhOX+Nncc/Q2EP+peBhsUU2zq0PVv3tRuuo1Dmf1BBqvR
AOipF2lYed05VNZm2yZ7cKMHy/H6ax9Mzi6L5vLiJueCE7oX1L56TR1eRCXNS1aPH8nPeXcFzAIH
GB5g1zfG4dq16ZGSdu/sGApsLNLWal+rmcqsm6k3huTeBKngq6UeQV2am2eyIyd3cIerjM/rKN2w
f44QbEfdxMkHHvEi8sRqnCJQR+4i08bveWn1X8sy1BFGN6wrdenxIYI3qiUd9tBZyYdORSrM9nL9
xJl6v469MfhUc3S8M+A52Emv1iD70VYp6iLCW5hA+pqifwgi1/jYfW2qLDjoYQFp+cCxXZzZ9aZR
qnoPmpnfLTeYp5OHTIW1jS3nVzcVXVPLKn39JuBN18y0cpeIaq/AekLcNvho89+jaHnaKNAAfTT4
tD36KUJEYqRYg3mNg+lJjuI5L+4r0HlyBMbKuhgo9KwiwZg+15A8ueMI37lYFYFOYyfYtTaxrRjX
yVd/NqZydBQKAhczD/zlKfUBU4qgxZ6acC6GU2Sv3zmKIFZXlZ9N+yVYhnAewV7Hhmv+9XJ+z4bR
qjXtA8IEO+q7py/ubPubufWGy6Tl6p2qc9zV6QAHY/bI4QTZRCQUhWRTCVkh2UsNS/BgIAw7OygK
SZv22ksLkWTukad955DB0gtrL6IfYmU5Dc3fAB4FiCy2MyDq26oNZ8vAnkhKdSuQzJtkmvNT0UQ/
G2oD8xMn3/lJ9hbHErc43sX9FyHL8sDNILyX6y/z5HCJWa70X4S8W2qZ+8dX+cerLa9gCXm3fBMo
v17+H6+0LLOEvFtmCfnf3o8/LvPvrySnyfdD6yf0HcPoSZqWl7EM/3iJP4Ysjndv+f++1PLfeLfU
717pu5DfXe2d7f/jK/3jUv/+lbpBWPN0aBSI9k482kXiayibfzN+40qakFk5OcLbrNu4M5Pi7fg2
4c20315BGuVSt1X+U/xy1eVVqwMqNNvF83al/7Tef7o+mxm23oMZ83S+XPG26vv34a31//W6tyu+
/Z/Iq7fT/GBVQ79b/rfLq3pnW4bvX+gfp0jHm5e+LCE9qfiTv7NJx39h+y9C/velXK+GOrc2vk6K
FZ07pRcMiYDNzulrIz3JNFUn3XiQZmmRvUZOWGJtv47P0l2TQDp6KbJsxhA8FUZnroPGoraqtZTH
IkohUGvHF3bBENmKUVpSSdiDbxF+OWeOTPtE9v1v6Zd2H56o3VzDiCVtsmlG2DJsExBYC9n+Bbro
K6Qe6bVylfQ4uB6CzwN1vq6d3BoYKtO7MoeBVEQZSYKSnPRGjgKcLVAvN5t064n5Azk6DkScDmoZ
uVQZjtQ5l7q6vQX6sEpuGity4Um2qC8pZiR22NmDw0RMdRcmaLm68N1Y1M8P1dXk0IC8fUx1jxhO
kVNdKy2trprWGfvArICuy9m90UwHvwLZ8Ga2M3oAk/PuC+SCrCgnNnaJLJHVPi5ryaXDwWg41AzO
t/WirOoucZ5Cy/vrkjIsH4fxTufB4hZmzmzRHP3gqfVIETN6QYFQqL+J1UOPTIn6G+H6TqX+ap6G
vcXf7QwoN7iEjdCyl4L30iinL+4KnIineOYpGzpQFW5ZUXSaw/RROMeycsLbwNMiDzSMsJfAcSG4
4vDqNkMal2mKMydrkh7t9s2cW2Qz1dshzfLz+4mzNoXHLlYe360lh1Zh33HSbR21xkKrPkVobVaH
4D7qsuBe9gB7Bei21sHeBzJLXhvv4pBxgzcndzOVpSJ0mXlbyOifXDdJOTeNzJNsZo7OTigjmyfZ
QzBtOmZKtpLO7DVMDn3TDHIKTphRUByN2Kyy6j0VeBlqYyHEY12l3/eKot1La4+Y3BZMrbGWjptX
hMveMKsceevBRcYuEWSc7J1SQukBXuNn7OJNtPAZkSGdA9t/OI25MA+m7n5d7DZ4Qh0+rbwgy+Or
e+lZLuahYQiqboDCRLzq19d1G+aU6lFq6G7li7CcQOcdqTMYtlz/JBurKFCsv7WLdUhsrAU1IZwW
itgMZAvC1xPKd3M6KG8WMKuSA4N0SJXbgrdJbxasR7heFRgaNjrM6GdTNHFcdmc5lL2leWejTg/a
WDZi68XxPy2wTLtdQx+9XQG1Xc7Gpx4vGVtEFJD17CFUw/whtnJ2VzGCEtLBeVuCBjUitQUc6fDS
uidKARCnlGOwpz+NjhW+ILSg7qQd9Jh3WmYssbUUtpTLyLlLzLthGYxUY3jtcVaTL0qXk8koLZjc
zDh5jgCoHV2HQwOVT9inqjcOMoICLo89txc+OALGnhdU15V2WgOpcqDwF3CSXsBJuglQTzmXNqlH
0ZXGVnhkb4mRU5px54zINy2h0vy7YSQhKstKqTrf+307Pc6e9WC22fBSseE+laZeb6c6zb8GpkVK
CYAVR2cTJG8iBaUm/ufKAriaVNCvxW3rr5R2OkqwsUQhy6ZtXH9tWV62XWwStpxTVbfNwG+tpeMG
T/Y9P94bLh/9N6DnoO2TI8yL326BHVXcTQRjLgJX/smrPO/EztXMV7IrG7jYLSAEDZr2N2tNmfZY
6dbOWCIhO/WR4RQx5I2QiRWNnO5WbQTAkmOB0m5GGENzCNXVOWiRzYma+7qE91n2ZFNOGdW2uQmq
w29+OpLXXhoAcoDJ2dzLYNUwkINOQjhRW6e5jnn6MfY9B/LhFMipkk7ohvyyxaSyrtIRit6f7NmY
f0xf10j6F44ty0vrlckd3P/JXVc7m8bj6BNSr58m6ZyrYQZP0mjlERLaizq707CSMc0Agpq8J8rw
uZdQHyjWyvq2ifaym3bWDzfSi/0bm7xU/HcJL/hF9hWOTMfRyCC6M71TJprR1mCkXMayh04wuiR2
c3hvV3rv9DvbaIX+SUH0CU13EXNbVVrlWM6RTT9RerKWnqqa1ANZ5d6ytQfTDMuPLefNoQqQ3U5D
8wOnHq3dlR+DIFdRUB/A9avFRw0J+as12M9yRly66V1d8tBYmpzW2h03GpOS63OYh/5Z9rKh/GsK
XHsnR8NU+eegAZLMj/uvkPi1t9gGYKao4fioTwjv4rhNluvIFd9drqVaZ5O3meDE/8e8Jfjn3EhF
hcKJdmoYFftqNoNHRa1hoa+89DOnd1+s0dT+Rlzbs0xSv24QP6dO0n7x+oSUTtyHT2Hscs+0YuVs
t3Z6frdOB+nXORxq+G74EF80tXGOg1Jy/gTtwKpFPOcSIS8x3XWwAu76GOglWAS7/hQnirdNYeta
ORyUkzDNki28Y92lEw3JurfNYpMhmqptk9pVjotdTliGMkza8tKwD3PiodX2jyWtcn57hWW+EZOO
aLPswbcsCqFSxB0cWMn3cpiqZXbvZek9ANukXHc5ahZBiNpWaLTwfI0ocGlGNK4g1RpInP+jKdDr
Re/Vgtt7JV3xoMFjLbtlkKECW3Gs9sboV4W9NYYYlJvXdLtISzRRchA+y6YzIZBA6/5RjoIKApwl
YhBhAxGRM/+K4KkJ/KOGvLdW5c2GtGNwV0uSpKpNeWz3i3ErjVBnhneTJERKRZA0/jlmmbPENIJ2
STri2AgOKlg9GIRK4wNcIYmvlR/6BiW6X4NfnkqplF1OdRTFMOK+ZwTFNobKYS1vg8tdsZhgxg2F
Y7Hd7qPCYU4+B+nitiqbZanFsUxbllqCCwSbOK/Ncu7r7fxMrf+4csm4n+YEvRg9cwJyrZQUpY7f
VesGrpKw059G4YQYw113GshsGTsqtnWOGqF3Wxh9RVolOru1Hl2lNyr5i+QZNOZy6JCZvzeD8Yxw
kPpcT9ue+pgGJB2QBSF37hbGxu/s8JgjdHHJHFi42BOVyUZ2IRafmpVbgOykDLXetVM+NqvKUH+G
3vzLVNkbIsHBMLFXkUNO2almGgHhJUrx5FJtfO+3hvYykfRcG4ljHkFNaS9h7biw3Qc+itMlVGGq
OaxtkX21kHw9Wkb1vZpVl+2qsIFpDACBdfVxFnlY2ZiBZh6jtv0uR53I2crYiNKd38aKNZfpsifX
1QqlPsLSlZ7HZKioX+d5SuN9uJo1gBlp6zWqNVvP9/ZzVSj3JXW626ntUZsbg3I9Npl2mmWTNgCc
CiEnuJKGNy7hL+D6OAVZ/7MnQ95EG0n0OS/U+gB6pz7pKsSSr2qDUnJQDouoOJMWCc/S1EpVwiYj
dWaruaDg/6VPKINrm8o5ZdSBHiNZ+GbGqJVny3aC820B6VlWmXPorjevL2PqGxLlc5Curaj8QSq1
fCYDVT0rSvoXuf7+YoqRplrjAcgkUlYioqz06rmIug3U5/ODjNeqGSHikRIp6VQsu3nUW47uxXQ5
yfdTDcARWt+3C7hpdpflFrX9RlmuB45KVnbiFWcZDIpgPuoTlULy+ihEqMfJJS0JcbXTG5+6pjbu
HAV4rBw6AaTKc0tVjhxWntOsVDNx7vJAUT/9nNP3mnGnZPCM+5VnfFrm8BAbP+g6an8hnJaRk37L
wOBcC9GQwtSuoZ5Z21Goly426cjMAp2EBJUfOZSNDAnN6HkEnXhaTLJHzehoczizrEPu0D35OZS/
r5e7RerUmvujB9ZVvATZjI4Jg3oe7gdfac8We88StgG9PetjfbCHYDq4WttCT4sp1W2DqhU5ll1p
vc2R0+2GJCJQ3KrZhjP4564tfjOhUKn5TCLloHVsIWST9oEP6kqMG1XRb0bKXX66l8B3tlnM6OzO
+zlZuk0j1fcauPz3S1up52Zoe/5j2ZLSl4Mxwd8IL0i6SVCc+ax13sAvrYlIpx0UnzX3A6TIzkeI
zuq7JkYy0BnT/HPuT+XWDSgvZ4sN0XOtrpxC1TaeQOYjBZ2fLYHclD1pmwGiAysWHtkUrz05hCYN
t2el0PIM4oe3GI4qz8wXeKm7By3M+gdds/zNMKB4s9hstQrumtLfS9NA0SUss4LS1Zjc8SiNsokh
htjbADoEz3X3sDT2c9z6xQPoTIetokURZ9HUHoB7LljFtnqXWaDZKDHdxNBrHkqy1R+7hneoiS0k
h4USM/W/VFf7XXs2xXBoQbBSIexfpNd2w6/D5E33cioI2GtW69WD9Llmue9MO32SvkhpVyBw0hfN
07wPA/LDMLx4tvISwZT3AGCzORc+iFQxyqA2uPU6L0WEQOubo3SMVlA/eLXbHWDS4nlEBC+OLlSO
qmZ2CF4QJmPBsQW7LgCYssTK1RGRq5IwvM2++cIaOIZiaFslCPydN4TwEKRBcZWNaiENNbcI6Moh
gsY/HU3ZQE2jqsFuCc6FF8mJYRMmJdRzr6sko1Zcg1D3tkNXIhD06pAzrIFTu1hxIGMylZ0N0/aR
69jHXEM1RpBTqkJqD1kutIIlreUyXtwIF0J4KcdT21aHxqR4OUzmfUH+H5anoH/wDZ3Pm+gZyV2M
BuCVnPJPS+wXgzj14Q8kA4SjL9uaCgbApJwWb30lpU4/9uAJhID2OHit8zCJhqpcVIBrTsdSLXIe
wsxyHizNd/btmDirxWZqinahwuksTXKqjIXGZtXmeghGkdWkUwuC6HaZxbZcxuupOO7hpjl7odMf
KcymOD0t5082j9ybzOw4jxRDFzYqyvbNx7FXmufEdPaBqs9gTfrgnIIwXUdyaDrJNu2C5iC9UTV+
jX2Rqged86Hi0yuj4FaB+J4NIaIVLF01Wr6DliPay+EcV6AotdC7k0OtBvGp5J9yI+zu+aVKb5PQ
Z4F5GKaGrYwqDUtZ1TV4fjnMHQg7dQS3zYqPrV0WKC1AB3RsSiffc9M1nkk2cCeHSOBfkQ39NoT4
3+AIHNcOUt/Xd7EmPAFosRCbp6i88/i4oXjX27TqbJx70ciebCKkqM5OFfoVHOh4FOBWq95IWgg3
GSZ182R4bfxpSFovfinzrv1Uqt0PrYt2rlNVj+Wg6i+UpQOPrBueFKPQeBlBe2wCa/D30huZ7PdR
LTEAYBA8ofx9TnxgUokIrjlDfKAE/CSdcn5cfU9ddkPSEpbxl6BWYLgW0UoJsf8MsbxqWeom5av2
JBuKr1QrfBqsvnyimHPmLEmF7HL2k3TtpmxXc9OEGPU1vu2LvRFa1r3u6D/8DEGycdDS61Bwp+Rx
EnZ80IjXTjTSMea5fQzG7ENrV79MYkKeu+VdbcfrW3xnB6c4nO86SVEqyOdlb2na39imzPpPccu0
OObzXyjtuDHTIAEr7cO4M5lUDIuaU70JdRiDaGSvL8mTrOT4nRssaHQII/8i7bcV5JR3cYvtTUwJ
V8eO78MPTa10HjK48JsrLVNk7/2ryU3OhkYe61Z/DJQrLmvLOCNUrG3FXQWmbjQC1oMLqzSf2qTc
WYJbWo6hNokADwNoXGzDaKBh9GYsJnbSKOcsTe068aksB+UR4KD13Df5d6WwhoscceSq79ibWZue
z80zwiGHKCnGS965Gio5VGpMdqyjb5rrV2mTTZ9bkFy6erGVw1KZwe5W/XzkzJbPf1eHH0FDR1So
aR1agUW+M72pu0uSxqNOJQpOimB+ZVEOrgEIhXMdgEEPwqvsWTq/NoXWwY78TwcqY5we+9Ynabfn
LIaGQoRo6d/NQCJJrpEVbgg5xKhzm1NsFGSpDb0tLGPriYSB/z1FmOSctWlxdsb4MTKtbB+/mqS9
suuwXL3vjlS0Y+WNvs2W/jdBr6tJ25+XLH3v1+ptGewBOblbbfDyuyaNeogWqDQoqTFZRXYf/siB
eVJE9Dd/mc8G3FifZq1oN77mpteigEkQcj/9MNmVdrV5RtvYfVeuKd33SD608yU0gWfv6pBSIqdx
xs0bo+zKxggAqPet4QPXArMNtlufL4t7guK+W3U+bxO6yV8XRwQ9LEpsaF6qWfHEry23Y+hI5YhK
CfPcFPMXOZLNUJriQzPUW72ZiidpUyOIYOrZ5cuNyUc0m1RttJU+U5igP9H3s2J068WWZa27mnrA
6stCY/LN19Auv61KOdiJMrl4JdeQttyDW9ZPx3gnbTwcRetKj9oDPCPXopyQ+EBm6an37PEO3sy7
WIwok6+eJlj4d5CmzRs5lA1n+D8AysecThKWNpZ39cl4y0nS1FJtvYfZoF/XEENTJzxOIMl8pBnH
Ur+moOPNco7uWzGSdj20zTPPDic5ctXZBKWoT9XeQXJrJY23plH1q68jFWZ0MM1JWzioxr05xasm
q+Ot7SnVfVRaZGeh5j2kjmbc8/92ATw72ofeJoGi9mb4r6nU1hlkKBRz9+YpN6Pia1hRuOrCSgXZ
kaJsk7lyLiYMJSevUc29w6HIQ0895AYKFvWTVUTfyHDVfzvxHkWNYMd9pt47VM89dJ5ur4sqwGZ3
nbcqeDa/dK13kl5bSWC8Tyc+4miN2gcVLOQxReJmY+i1faFs/geUCiEFFBqS3sK0NIvNhqP9UKgd
9eZESLsyTmUPl/WvadRu/r8s97urSpt4hey79G0AUr4W6ctWNJ3IvMqGYqNNDOD3sphkRKBP2q7T
Vf6gIlba5Hw5pBD0Cby7dZSjZV2qZHK4QPYF5VKnDli5kFnOXqo+pVjU+Qsqe+/akGGbmrw6FLoa
3edDS/WvZdiPnAahPOX5kCuhQ7pCFsP6a7S65yHhE6yMzdoayHGyyz/f+FXfUK3K7uRl+rauTEpl
BLOqblg0sicaGTILdtZOnFpHc/b3rJfTlTsaNNdj2H+jWOVUUVb5KYDcaE99eX+oIj9Gxkb9ZvEZ
O+SuA/1O4RQfRwqQ9p47T1s5bMa23yLUlO/l0J+HeKNaRnyUQ08X5FcIXZwnbpWoz0Kz6PZQb1Wq
qtyh/wyuOYd+rVJd/cOo5T+HtThvlUMv8XyoyPqfXjnMHkpzOwXqj36ePZhfbRXVodQE69vmCejo
gR2MraFYwn9mkym9eidHssnCTBBZ6D/iwciz7egcdZuDfo4NDMphVOPWEw/rFMZUA0kgCs2kw0TK
4eblq2ZSoiSi09rSt6U+wD376vYqyyg3csXbslTWrqbcV7YtUjHrPu2Lk5Vk6AQiF7uZwZ9/Uy1I
GHTvL2UerO2shdGpq9382UiMb4h4ZvsyCMDpdEFxJxvXH9vL4F7lYGqqqtssTkMJtLVVI7E0dtVw
gNDwo59XFBN6tb7ydEe5b4WcB9mA4JqnsC1ZmvHGXlZ5YK4GF/LJqO04NyBMzoKBtj/OPUqXpC/i
L50OR6VtuV/bIeCHLinhie+py+iGtoczovC+QhP0VSv7+tk0puTEo5K2heJ5+JrweJwa3leTkzoy
taUKFlbXnszZ/SHnsQ/g55uyk8eRikfyEZ3J725k3SjJ1PHZ1GztLypK0e4EInKUW0fZZGyFQqfk
Z0rsJmUTVZR9qm2FQHjuuDANl7NzV3r2Rm5C3VjIteXBWvNb9doksXotGv9LHQXaUY5kI51x4q8G
auPuFruh6+alK425QqpSbbyP9mzMd7YfTateRVRwhmRu6+mju5fDTLE+oOq8Ro0VTQxBW2Nqcci7
pocX2UvmMGtWshsEbtKsFpfqtmxaag1kOFPeBP7sIvu3Mlvbg81xHi+xaAJOYfJNbQyfncLu9tKB
+paP9ElUfLLNnIrDsg4b/tYD6CHZDQXtTixELcQPzuXWCCaf2/gW1JFy09D6ghBLYKYlKrqBz01j
+xk6aIzCS61wVIye66wfWqHd0wCX51c9Ng5tpusf1N7/6YX6Lj5NA8pwPCe4K2rpgm+zk+zr2DT/
hmH/2MQdh3yQNLB99I924xQP8iA/1at5pQZ5eJbDQAvDbaVCTeYmzodmnNFHSua/bN8td2k7cvjo
OfVnYS8qffqLklloWfkIk95ZVyCkToU6Rp9NN4HM2GteugkWyCzqf0izmw3hvjTGlZUdbPZoJ5i7
YWoWPfOfw0kZByFfiPvWvYWHwK2QDoc893XOu3Vu0RryAvlqWTPwnEeHOoh9nTvDRQmKAcF7pKys
Qbt2aJmbiPlik95EHYeLbIo6f1HGwNknTWz7d9IGNQgYGr2sV3IGIJOI42mxapXPyUEj/1Mi/orW
NzVJZTrsktdiLv6AzrySXiuKvxSN2h3mVtOpahAzorAlE1TaEVV6r4GyCgxKH/titV/ZxiYJ1JY9
DzQlDyF1SxJjr9SJvSvhM4PtWtfUTRC0f5clR/lKWqETSN0LlRW/xN75vyL73g0/HVIA/mYTDBnv
HG7uUPy6LCOjpUr8TTj+n+v/bpnFdpOPf52RWzCr8N3l1UTi1URCHlpGL6/VCvWnwMyNlaY01YYz
huIBhbH8wRE98AUUMNlXaZHNHKIiVw+28ybUS9uJ/dDhNuV1hbGaMm5jfreVM+XSpqv29xNnWdJk
Zn2I4oVlcowchfFujq3AW2n8rt6V7rDV5FDOy8q0IJ2pmjs1oGycMr++u0QgQpdXJq9Ova/DDX/u
94vDa7v+3HDoeHsZpipEwJQNQs7OY8axU+dxUKpblfuYNp55B+7lJH2qMBWDA1GHMfF0JIbS0Zbd
sK01z9voMc/ha3Zw/qrBL9SgnVsMf9SrDXnPRa7CXaF7RM1m8YP9a4+wutw5bnJwo866b60i5fc1
IwWqNSoQHZgN7uPZtO5lzw1q4xi07fMtTk4JhvRfuZ/Ph4x/BgffzHD4ShzaxohWtlhVxi1LCVzo
5JTF6XZJDa6MiKqszSCyjUPfBZTgleVBDtE6RwjYohRJDt0Mqo+6e0YwwD2jL+HcmndD6ZC23ouj
XTmFMcyDYP+MeEhX6NvUj2jM1Y9RTM7LLHUqvoap5m2moc7krU0G8yvYbtIBtg45lHFybhvz7GFy
wHyb+269pgnbfdlQi62hen42i/5n43XOeeChgRJ4mJYopvrlEJLlFUII0HFacVPUO7jL4ZyAZrDS
qmAjV3jTlcvKaOnxYRDhi4Y00qwiHoX4JpKYZYYmfBt7F0qmOWQbLNTSyyFTN7cxVaju5RY1eQEM
Fnb47Y3HkpMKMR/Wc7bf1AnyGJ7yvGLWvnKeqSrk+YrGSkoFGWayfhD66NopGcvoElHnCvu8cYqz
dBdwxnmIHcqq5rKyTuRs7UNgDk+KMVBlDSvyypj7dscGavor4RSB+tPpsx7AicAnpN3VaX+z53Y9
3+xDpr+xy/gZOMkt3kw75Q5VRShZRuiThqq6r4W6bpqwPW7LKTrNQnt3cJAW0BDQ2zVCbNdg43Lg
GxVupDeAmvXi2wk/UGJulU/2g6pEh07EIn3gntzA/wiF6fzY2L2xampYe+CCW8HYbXw1tA55jKCP
oDM3KXHVG32Vxl5y30dl+ozi0rWCTfwLMKt8ZweNAsGaV37xqGTm/Kik2A+NdhL+qCZmd5Ro1ndQ
VyMgVCECNLj1zRTYIQRFZPLrO61WOEvLgGfLYBkjHXIom9Khjt0PUOQJQsH5sgTKniIonYvh+7K8
NMtFFtsQRn91zpd0LOZdbTSBtqtmm6JFhe3aBiHSas19tOExSrisOKkuY2dwF8+8ON1xgJSt/q9Z
YKnik+EZm9sicr1bkJn0nzTFqA+xEUf3S2MXoKiHab1YoEeK7uGxRCthjqwXjiSDo7QtIbLXlO68
9jVN2SwObXKZxqlpsLf6jLpDcbGbUXaLGmQH7E0bIzXfvgrD4SiuK7uvbp0Mp8Cf+pOnOj8baZND
6ViGb0LiSklXb8avyyizb659ZLXW0rtM/uNajriw0pbhAc3mI9Qe8z4anXBVCwqtFmZ/qADcclMq
nnHOQw/qLUm1lUAadZeQ31lPVsRhr19PKiqXzFEL/ijTrJ9lCPQDEcxKCDAFQWkdxtRxeHqslS/D
oB2pnIONWw1Hkl+Cu1zYq7n6YSQwdURxqN+XrXlqwm43KP0pbqziW5i5Db+ShvIhis1qMzbK8GCr
VrR34NY4u0hPrLt0KpG20yG/b9uvWePEH4xScR4KColz6N4++ORjXorgJF2ygfoBSLPaoBtINM8V
j01jrtDc/V6hFfySIG6LcoWyliMLMaMXZ+RL5ibdZuJZe+MYK1uJkucg7PrnZMzijZv57T7N7P5Z
LYr4jjvgR+mUzRj4f7k8LV7kCDoOZ9+Y1G7GKsdCaxZzxWKeE/5cbG7Sbs9B8N3UtST85oJnGEHi
08OQDeZEDGE+2Tqtvq9S2ICiSBn4Ef6lxCOFcbS0gdjZAl+6OKqm/IrMiwPFMqcAShaSZRqTB4m0
AmV4rdoseZAgLOFrxEj6gji+NmqqrqaWpw7HakvShYm6AqtfPjmFWTzxLE2xRD7nezmUDqOgTjiO
nXtpaqy+vuit83KLF5MCRcilBmx60qmP0/Vgtt9iL+jOMoRMhnttZ3u9TNDUdq1yk7w0mrlKHB6C
kzLqLaiCU//oZco1rgOFzRLAz3sky/r7bGjI/6spRSs+VJ57w6FmAY2ieu/7msGb6DfrygpJkYkf
01RP4DaOkf0RI9lIZyEilrB/b5t6VPjGhuLeRNkWtgs7IXtqF7qR7RRn7nkcw+qKRkm1RqU1+/6f
IzLWGP+5RqdVaJIYRXCokrR9bibls89rvBRiVOddeJiHUVsritk8G8XYPifpZ91MkydpsdAYQcnQ
GnbSF02ec2+O8CQFTfuYxjqw5sq8Z2+KMnfW998GfrJDS4k/t45n7BrPiI5Fotr3HTcDe3D9c83P
XE25Lt1x9pStWwKARPXdhQ5zRmxpbvUPE9RLt6He2/qHrvedN8PFK4N/Nzfn7O8A52026+1FNp4K
8wE/ugVUjr9ssqd2MF5wFOyTBckFwHPKkNVVYZbc3IydQJPGnXPIbGM+zSXs2JKUvUMBid8k56XX
ZuUw9R1Q/VyPvqiVsYb0M/wGcBI4WOR+0J0YicQSDE7SQ+xqRPfWoOj3CQwyFDfxNblkQbm9Oe24
dY52oH4KKWkg1eN/LBpuEZ49d/seAZtN4c3GSxWazZn0R7+SQx1y8IeoSRDpqZVubRifNL3snqWv
hmAhUarwXo60cirX7v0ccSt/gAPHPU+JkqwBACAvMtnTXV/Nxhq5pfCbYzg7npSsT31bwiqiw5Bl
T0r4sRSCYCJAzkyEMEk9wugkZ/JoHX2bK2uXT471aRiGct8n2zCA+nsGMVz/K6rQOZxaTflo98O3
2qqTqxyp+sema9UPQOq6R5Jrd2laoPzd+WQy9TRYy6GeD9keKLC9Baf3OaM+/ljVdj6DslfmQwnq
Wk85GlJFY4UjnFOvvTGDKYPNwLCTDtloZWrf4hwIP86Qhq2X+WlDEgX5o66BAcIPd06OitboduyM
6ym59zpV546Zak8wNQ/rpGxc3vQ5WDVObULHZYzr0g2Ks91VlXvrZn5ZnDXX4gjaKWFkVL53Buzc
HLgVSA2NwMAnfqUKY0AWp2uHZ90XmuGZGX9PfX/N0WP3dxb3DyZkVF/miS+MaVTlQ+sl5aEfbM4I
tUy/N+JK3YQaCXs4u7/KSZN7LGEh+uFYQ7YK1bz+kPcIrdeO36/qAAVw8oM9jKJ855rJrA9tYncv
nEkIrTGw7dJbF2FAksf8Lp1OEXjPvDHSJRvkzj+i3+3dyZFhN+7acAcQZ2JpqIt/u5Z0Vsrs/nOt
CMET09C8O1NMlmvF+kuQZuZGHrv1VpeibhS1P8/r3oz7UXHXWQfjUCOerVsd7o8ZPpgDXBHWS6rF
zq7q82TbimftPq6hvlW4A/diqI7GfM+pNXlfRopW6s9j8ignysUcqzyi4DHwm4cfgaCKaq3MO8u1
VGP8/ZWCD2UQ8dNjBP6tCfTWAjoaJtGu65tuJT1eX/10y+EtRs0a7QjO47hMjkt2FgH8QSttMriN
1mDczrqNthkwVnKBKfdXYfIF7bkaalOELBPdW3QWAa5VtPj0fwg7rya5caxN/5Uv5noZS4J+Y2cv
0mdWurKqqhuGXNN7z1+/D5HdKknT0XNDEQcAs5SGBM55zYREnupob6YaADNuWm/T+/n4rk9oT/0V
bkuUdmVYtf82/MtoeZFszun9MlqGgyj65uZoGw+q0+3YOZnbGDX6J2P0v3ZWNX5FJORBQYDoxRCR
CbnKVGFuVmx/2mlayBHILG76zoXN6QUFgPb2kx5pw1KnAn9iNYnyqqo0+Um2W3Dj/awL5fZfWVpj
25Ubf2R+ccZXxnnrRYXbUUlW2yafuq3Q2TnYdascu84V6ynv6yeEzXt05erha17p843H+IPE0BbV
4UWbudNTB7AFfRIVjNf8rpkVcI+/ieOhdmqMQn3yHbRge9P8c3yIUdTH+I/4PL6bx3s24+X15Rv6
6/iP1/W5zm/j5d/z6/i/ub78+6v577fHfD1QQHnSXfN7oLf91xYV6ClO8IdxFjDpQgT/zWxHykB8
xT/92xAZ9gGR244Fp2nuUA+KNp7jje/otSHFVimfbIHmcTnHMS8e31HkWRo/4hlEu1t8Hj85Rrcj
e9IsUgxX7mojrqpFkirWXdnrNgYenVjJHnmQHR9NeVbVOlN+686j9tAGw7D7iI9ab5IpC9RHbJ3R
ZUpj8VZ09bNDVfUP9HZTxUZvrJ363YBHzXJAhmWTFG6FtB8H/LSqo2zKM3lQesrlvtHUKKHwSFKg
aBVTc5KHuHCbUzgfZNMzB3OJxEuz+ohVRkseW7Z9ZYo2uuFPCzlPTpEdY4GqLJzOCnl/W33rJh2r
t8p/zh0zPHa9rd3iY4TEyZBY2GmqOJKwNzDOXY/8S5ykh9JucVFPQHNt3QzjbrTblSOJXnhzNlTk
SZ/177LpcQjZ3rg52y17fMQdZHp08C6AUtphvjjHoN2MGLuy4AgtaH6WuEJuGx+bwUUCF1gGysdu
VS79wYFRkIiz7LXCmWcFSmyt6cH02CLENe+GWUw2S13V3dcoGD9p6BL+kcRXGyVDf2FZ4COmmSeI
rP66TVi3iBzYQae27wKGW7/FeS44IwE1bzH1HitflLiGnWoHIAM0hN3UsjjI1kBq5CLPykvdlcPt
XOEZuzJFwns2AASCww9rKPWhnpcwE09VVgz5tupGlswI6i0pTg4nE9pWhhYUSj9698Wr8+VQjAZ6
t4Wy9tU0PMRaPz3UZoTkLMJyu0E13bXTBPXGGXCM1RR/eGniWfCxyYK9iNrhZXQibcEGMMOHgd6p
jHmiYIBnpOGAS0nJE+PHARPIP5vsj6KD4pbo0aMFdIYG1T3XdrtkLULVJNK4bcQ+njhzE549ondd
tooGnf+Sbs/qmjlYYlLwa6uoxWuhzB7idexeKLhVdwboEryhlA6+ZBBsuHizKBvYEZnjiHt5YHF/
0VUNKUMf7bJbHNkBQymuNcjt+zyBmBKKCdntv6YYYdmTNwxeP0ITIp07VSeh/XEZ6qQY2/BkvE2t
EaZcJlObrTQPI+QKMM4pnoT+CSn+0lebT7kp/LODmOdChtVY4KBhWK8aqpbU+50NFuzgpmISiitF
zHBlNdtXceUqqzaq2CPlmbGZOi29OLGf3Q4pVicYQyOBbQFFOecgK7eqjg+bWbfjJfU7C/aNZr8j
0bwpDD//nvfNa15pw4thq/1aEVF9xOGtP+ZNXq560TZPXZl6K0rk4a7WwumF/AIwGr+CfNFr40vg
tO8KWBNogrRU32R9k/aPRtYYTyrYKT7e6SXDmecaTO6DHFTOXxk4D9rCDlFaFlm7VdQh3pQG+n1w
X4ZnvXOPCs/dz5aDDqY+AM4JQ1wnoWSiSzf0zedyhEKX24lzP6Asdtdr4ABGkNqfS5JvumsXn1De
T3a+7YfbujGbt7lkJAfg0osG7ph1h6oT4lGE5UtL3nXrkwvYVbPwa+Nq2tOMONrElR0eMP2FBImY
1RKzL/FlUP4ohTJ+A1DK3Q+++EPg2uFOL0J959Seet/4aHsjPDZ9Az+EgJbytfKdBNxNLa6+jW11
3dlYzgJ1yPI6unNnBWl58MZJPYL9STfjDK34iN3OHESmnYYv1K3HnAcGGm+xrRsE7R/X4b2xMELF
Xq0ssuHgTzapxd9PZVsehGEMBxUayX8OUhtFpezs98PBjEquAoAxACOEVIIKyEwPte7sV6F5X1RD
d43cz5GhY6uepEF29EfvQfbZbmPeB0Wn7qoMTGoPpSBaxmZgrLvc0qhhzW0fldklt+Yc2TeGuwYa
j4WzTUtU/sZCaLupoiQNmd1mHaxR8akn8N8YWHbtta5DYP9qf5YtBG/ba2E5ZJizWKxlTB5mPQW8
CrQzRiZcSsYaT7ymmtIcbiPMV5H6BzIUE1qiHdytHKwF3jEz/rEU9j3V++iSqC4mM4Fzn+qlfZ+l
ZnPAUztcyKZvD+KCmyIpvM6ZPtdafxgESBfFjaddoxjGhkWH+gYAEflTZV8Pyj2Zp+5+sMv44JjC
Xfie/4dRxPOSb/awNh+tkrVJQ91sMaCg/CziKFnVXlnz+glGAKAET3bNgsW2oayraeXctYFaU7HN
u4s32xUgETs+ti0owdFQ0lffx7bZthGqsyzUBeB53xdeHX/Bxc9fdKmBsUePpFrs1AIziAhoht2l
T8jF4oXVRvZ9S+JvPQ7AD6GNa5umrGFjADzYWZnQ7zoWvXu/42101PkeoVrNzpj6+AT9m1uRNcQX
rBZ5LLILuB9nM5PSL6ZH7M1U0iMYsg22Y6K9Mmiv+CfEMA75UdsI2TaBXX4z1HFfZLMIv2fCGG4n
LA7SYFxYnWY/Txb2uGFbsan2KxjSIl65tV+9gkDCGULPER/W7eq1SBbshfzXUbXyI1IiyVKOSmw4
33riYDsyT0LyZeUkGbKoou7OZu1V/KatCivUUnlxAhdSpEt2Ihfdo+krS3U8Bua5S4oQz5ohOwgs
lL7qRfbNVM3oTdWAL4aRg6+sZlF3TZIJoKyF1EXqV2dp1yMQ7bctpyz0hdrX3cWZaWSSSSsZt2Ax
O+TwuwdnpuPKUB/7qLMknTi4TlI8TnAXD5hMd4uyirvdACZugz2SeombMES/QjvLFkhZgCnzAeXC
ZhujT8wT0jeidan3YqEUqfWAHItYjIPlvXdtecEFwvEXPGqtWdCWVz2FWQxzpMzCTabnPCl7PVYA
RyV4uorIhpjR2CfSVPq08iFcsU5sj7dm2Xli05gIMjmUpfkYomjjxJqqHtS4xmcLmdFFIrzyJA/p
XLypeOeHWzDOdqjXGEfZqaYG6iPkyNaliZlH4oAKaQw/Oid6urEUpO9HcGD8jHPjGnWufg3yrjxD
METV9a9QPZ81KEx6w2jffcSHWDGWVt0VGy2MfXSiMezc3S7HHRHszmjeLiUvjOVoe6yr/g+tntDW
H4L8e3que6f5rsRmuzCccnx0qsnlf2r0B3a27qpv8i+sACxcNCghd2oWUAmDYiebHx23JsWr2K2z
02/xwWjVVYSu9koO+zjkOSkMI7vKiOGkhbMaRq1dCsPN1oN3UIXfPchD4PDWeqJT97KJUrmG4i9K
PEPdPSh8Cx+Qucy2vuPgLj/PkjHUNGGva5F7kOP6BuJLPHmb24R5WC6CbFNP3riSs/rK6B6qSn3B
kjQ/ytDg4DXb1dFZTgK7l+M2EuwKKhRnrScRN2o4V+pVTzIWWX7unuJN8VN/Y1i6fyCtrD1oE/Ku
csRg11/IbqmPtepU+8qs+43X4BWs5tG+zgtTx+RFeOeyge/fuuYRVRIkXPESWJnGLFKFNeEKGdhq
T97SebV4uISFbbwEoRYdezBoy8KznFc9qLkVqlXELjs3X0wP+5PUCZZNDmJe05x4X6e6dgSfFm6j
KOovedMUa9RG1Qey9dbSqOvopSxDDX2ZFF16a3xXMIT4WnfRvoh1nWebM25Db/LglXBoA27ObjYK
djdk4y0PYf1kfPPMxFk2kzvdlXFnP4eJtQ6KiTj6K1ttQjfVzPThLRNkpTtkXT0yEbiQ65RA5ulj
DiwsKIbi0hZTde8F/Wc5vXCEtUpNZNkF1es4TE8km/W96wI1b4uhO+u2na0D3HafzFIzobBm4efa
wj1abnmqfh92vfUHIgfPphXnb2Gel0u11sRDNoz+Rl6xZ+txu6KNbutZSXvMpwYrfyqHwQTar4Wf
zaA7iViwieKKGaiKbxoVr/Hr7D2ji8B5s0Kdz6O39KOeBsZj0APD6BP7rdeBsiioD+wNVKQfVT9h
F4lAwVSoGYZe2Q1F52dGe8edo11KFB2o1nY5Zl88pwwxoPKcZaVVYue7NPsuQSyp73FNJl8Dhrox
tqGCRbjsHWJ2aAGQ7KXs1UtI7TbUQrz9zDvFFc4KzWL/SxKsefhrX8pWazDtStWjGdbJZVSMbKaq
DU8zwqzIxb6qrfGZvX5x8EUUrCWw7Nd4OMclEO3XeMF64e/icrwyFBUVydTcqUnkb1JXC7Cg16Pn
oNOVbRujf2B7UfzcC6U4WALzS9mba4nCvmPkiTT3uq7ATX1ITpM2F3Ga+ouEexhKlxz6HpmCD/SH
jFHvpBz/A/2hDEZykDEJEJEdtUldoAYcausIHbs4tJ2cSaeMrETirXS4s9fCwvKkeGtwvH6pZgF9
koAonM1Dk+9mvGlzUI0yU2CMrXGWZ2I+Q9D/MihTcpChj3ieWc22/zFLdlAQ/3Oq15g/zRLB9K2a
amMnNC26tGlsr3LoPiuzQGVdxuTBh9qwE4WLqxUknktddS0LXLh/8LyMZTfFHf/DH1NwB9u6Zevc
3cbJa3kepMlmJq78FFRUz1rZE3iH1qxDZdUZebWrELpdJG4dYLg5v0LMK8hry+vcZs+vYBSdvUo9
jbyT3rr31qTBtNOG6purfy/yaPhiFpm+5G1IL5SWzUOAQdhGYLd7CbTYxCOtttdK6rKz1LrsxVI7
2DmlaHfD3MzMCunl2KkOshcxhw4oU9AfRzXMXsw2fXej3jrD6c5ejIitPL+qQxPwtVETXrWe1OIN
DB/yRoERnSPFTR9hDl1k3HTyHIQGpOEJR6U3uy9Wo2tlL9i+G3dFH/453UuRGAtRUT/rVvK3031A
LW/WlN+mI8Ju3Pm2K5Z2qoPG0ENvGbtke2J9ZC/gtNGnun11ETV6bqpaufoJhfTUiT61euAcSPE0
eNoU8aeBXetGtWvQUnwmC1ex6q0YPRzm9Co4Dw3u7AP60Lt6xCJJ8cdu1QSF+TKF1h9FgjtFmdxD
TWaJPZMw4GssIis/O7oxHKXTrvTjnUN837HjMP+y6P0Rqko8C/s08oCwVu2+SsqHCHVqdQsnoPmp
iXdMu8cq6qFs1fwcxBUMQ89NV7phoIA4H9K0fU+QS9mPXYlx4NhE6UVDcXwZ2Xa7kU05Tp070lFQ
RKz07HaBaqhWrp6Awuv08WnwyCJEev2KA2FJhXw0V6CR5oQCgttociengYfai9kki9iMm1dDt9SD
NzjKUs7yfdEuUxObaNmrvo7I+72SaAmPaYKTGhzvhtV7lK7G2isOdahaK9KawaZLeIKjMdBZ8BjZ
gdnG7TRHqLsGkHsEP0SWpKP6Hwd1utdnmZwVa29n0fQVz3c0ypZkH6Nnp4lBZuGV+j2tQep51rcI
GAJpY3t61DNsaIfB8O8MEz4bUhHhWrHh3JtVjl/RRLqZajr6iOaXnrswpUEfaUtsE7aDV9h7uNvW
uQ7dcuWOiXithHmRL2SEwS6GC4k1HA/SQp2AGuRedJFnVl1+U5TAphD4S7ysGhcDe9zFU1Kfu0Fh
w9mpZnfsrLo/yrM2i/48s3tTuVNDoOIM+Aj/NhR39P7W23azropVkJiMKZvFbZDuXKysbmWzng/o
VIroVXYWM1wkDxdj4iRPsvhlK8ZnlkrZSXbhH5CtBP4WW9nJEiS5XasMXeWQDpSTg1j4V0zszBVG
TUCbQtjsMubNZ+Td14oqKBfjUniLl56odx3V24Uc8TEhCZGWcu2hBKX510XClD/FCRH5mV9GxuWs
uHOMlRtjRy47fro6L2hcwkgt7tlKtM915pzCsQMJMrccLX1W1NA9y5Zd59+8dNbkGNPu2cbRHa/J
Yjqac7MAz7woDacHOsFMFdGapfDd7tDWU/ccd8G4TPHJ28u5ZLyxloyMaSfnDio37LEPjO3tb9BQ
GPE6XBPkXIci16bV1WQje/vYM4E+zv56JRacVWphodj1xYtnRbtJFfa7ZSjWKgH8AHkoKJ7gD15v
cVQ5VjH7+aM6ZM2DY4jPMi6vE4416pxuM12tDO5110zO+9AaGnfbproEYeyeLWFapCE0NASbdFjV
A7aSpRP0V1iY/VWZ6fkVj8lJdYGc/YibwgxWFC5NVmiMkB2+qWFWkaHAMof8QlVchF3HS4ZZyZ2M
pUYcLbhjmqty30SAvzVW8evSFeM+prD51OfTfVP1+AQ15AJHu+6eLBsyIg4Bx35u3UIBaiYVmrOy
FcFXw8s86e9kc/SibO0nwbjxYjCITttam0wyd9TAaxfFfIp5/MaoumBewhBrZ3aPBq63WDVRAAhn
xuFqU7xN3emQFbby1nBLNVNW5Gytd4iM8u0CEfnWpO4OE7X8mYdEfYdC7OywSxyNoK8jrjeq9mj2
WR6sxmtQltpdyDL7Tocn47RkyAU37YXZD9VDpmTuLhijYTtEyfiUiuErqX/ra2RxH0Ev4VNeGMnG
AXlxIJkeXpHARU7Giq2vTvZgqUP7pRFY/NqelZxdDVBAXYN6VezUuEMboV54rHu4zdGUBy/ujbs5
MQPcfw7+dOrKqN6W6Yb6MJqPc39javHSnbeaLO+XGBJ4R/LXhrPqbTVchYpir9q0sc84eLfseSJ+
LUFR7jpdt8HX0OGbNYDRzhwgKXKz3skgFS3n1m0GAWQT1+oWA0pdq1ZD70TVrekB71xzOxtLYeE1
Nil34+E75i4VNg3R9OC7bDgRWTnLlpxA9VBdDfNWVVWKNmVh2y7LpK6ucojHM2w/5Zq10FEDfjDn
gy8Q3/Cz2N3Lpt75yTlQdzCer1DuSetXLybqC/4C4vyDyp/8FvhxjF1SmD+qcFfWaorFQIEqy972
pmDPbsk/J26IHxK5l8fAL5UFP/zmvSuTP68oqIH8dcUa3aytO2XqGqtQsTO0GE2LqvJeEWL+Xll6
dQ1gEmD36L7I8KirpFfSyd0686jC1remCLUndtsTpu/C5LMm3qGPuxrAch9wpqpfs3Ql/w2TYz9Y
Olte6HR2XsDFToafm7hbKguKUNYyHSeMlnqjOkYKhNPNOJ92sxWQPNRaaeMdwpgCAZRmIYMfY3SU
e7dmkarLMCPtKJ2BNTHusoZCVcRvcmGC0Xwe7URQB5rgAfu5v+6rxnlprPkblH/CWMw9+334x60F
aHNXs9pbBUabfxrLtOHW6mV731PCleN53UYpwV0LF6eutONJ5fXdlq9s/pohetLOiVsDCswqLmLs
PxGivTd9O15gbTZ9bkGS8gRLk3sRxwnlUx+24g+pRnkmBRdvqoy3HjbarHK9zce4LurTZWil+jLD
m69vs/46zoekdMij+8X3NkUDRLZkXPdDWKTlyFoU/eXbMDepykthvspRH+FmZIFjijzdfXSUBQms
yAbAKK8mX69WOw28q57Fn4veXxvcGs5JPeBz1Y7hQwaWZyksUKhjBYChD/LyXdOaF0wvw++ZTjVU
tNx1XW2btVrBFtDwD8KpMZVSzO/6GOivbjkGZHDS4Un08bDKitK4dkjAbEQd1adWwCgRvTETOvtu
9YGX74KhXTqFC0WPghkVlj6oT7K7hg+KM0z/vWaDuC1JByPFk8fYxOX3U2vho6MB48qUgtx7LDB/
w2iSTztsDi14vFeYeXJ4RJ5lH3d1sKzqPt9xl0J2sY6MVTDfcOWhaaIiuLVjs8qqhV7DJP/X//zv
//d/vw7/x/+eX0ml+Hn2P1mbXvMwa+p//8ty/vU/xS28//bvfxm2xmqT+rCrq66wTc1Q6f/6+SEE
dPjvf2n/y2Fl3Hs42n5JNFY3Q8b9SR5MB2lFodR7P6+Gk2LqRr/Scm04aXl0rt2s2X+MlXG1EM98
UcndOx6fi1mqEM8G+wlPlGRHATlZyWarmeKuwnyHt5xekAneRfeio2z1tWc/QXsHb3Tr1VlZInl5
kR25GKBWlTm6Zg5CXUaXrNtGL159J3T2zpQ0K9lEazBbVk4aHQejKF7bFYjq9DXWKQYlk5Ys5SA1
7rqVSyp0b2Thc+Zk56kZqqtmeMXO9fNuoek59HEZzEoHulrgHWWLlGp1rTRlXGe1G6+cMq2uud19
/ufPRb7vv38uDjKfjmNowrFt8evnMhaooZCabb40KOeAqcvvi7Hq7nslf5am8HoGpiibTGsjLeaj
Tn2Ro9hNJGym2RH4Wva9mDkz8mB2WounT/wdaF51z0dOPIrbw49R5pwp+RFSfctAlVdtl4UfDS8J
uhWTR7lAtsAGQ0YJX4ImaR+yyYHMyxhf8epzZBpkRa7//GZY9n98SW3NEcLVHU1ojq7OX+KfvqQC
0OPUsVX8MlV1s9GMNt0YrA33pDGT56jPL44RqZ8zJ6XA0poh+ewgugRuoixkR+EYz2jreo/QjaND
l7rjOh5KbPaq5hHzUSwrpyR46Joo2d+awVw6kPUDlYTstlUijGeCpIWD+aNH1hhG9NzjHquyj4qD
PBOKbp8+5spZHxf9aTDz5evKER9xbwDOinQg33egHHdFNvp3Nkzz/NYOdGwsebe2steah3yMQyAv
uM1w5YyP7iRKM2uJ6bz/X+4iQsy3iV+/rq5ua7op7Hnz7OjWr59QrWo1euaQuzslLDd9qrq4B6H/
47gQKkkzsC/FGu0ceVV3LBoXkn6XN692LcI7Pemy+9CMsnstwf0z6V1jL2O3Qwfzww8KDEnncTKG
uG1K7qJrt7LZjlZ23xfCIYmaNJtRvrjnFRR187JbQwnxkMGAphwbetYshkpBl1mPOS1B1JMidepl
bGvF0U0KeDA/nTYIDu+iybt6ag3aPcp4x/vE3PHbtI7TUMbbodfDSx4lYg1stL+P+EWsMGKMn/yO
FBW7dO9FKXooZsOkvCVB8EVRAZ8rwjmiNz09wcV6qAyt2U0Ao0hztvFVkOu8yjO4Mt+4AMqMP0J5
g8hh1KQvhjsNzm1CUfowM1NwoR/zmw5aoUcaLlT4Neaz4Ntk5WX8mbQKxGQbkSVfLe2lYfb4/AoT
2u98FtsTUu3ytJ5C9xaUTYDmxqH5w4yp/fpLsNrxnA5M1m4TAGGWBz/eGc6o7CluxihYK7W+1JwA
CwBI9Eck8L1jojTdHflmCPC0ZNzyK9bQP50Cal6jxj4dPsbkLou2lWxbwvoSGX699fJmH6pF8Byo
bbEyyb0f88lwzi714aU+J7vbdDaUTMxXHjH5huqhsceQm/qo11KvrKzxBtOXyPzB87Hoc6ByzkD+
sXPJs9bAjWQn4Nvo0lfw/U1vKpZGlY6LUY2wv5oH641LmTUL38F4N8fJ7dUzaMk/D1mGAQ17XXvL
PnUSi7pL1XOkActDtn0jx1nad3VsgovdxM5pzLBmHzwreHd7WB/xaLLd6Grzag/ouLm5Hr5XXQ7x
yHMS8DGG8kiZ6Wx0nvdMTqZbuNGBGtF4VrxK9dcd3pGUNYGRuWVx0RV4A0jSYp2dTuWdjGVgOdG6
1IoLmYrnvkA7omIH6q/Z4pHYAdu5GxEp9teFyaJNycBFyHlyijxzgwgiTcL/5uNak4MgfMKPZZ0E
CW9sBLZsbUxesLJZLq+1RvDkRjX+DMshvzO9yrrUtrAuYwSa7p+fHIb++31J14WqGa6m6oYGg9v4
9b40VF7a+L1tfh48b63PPgrafCDz1rLt58xE3M4Dm/ZXsHSGYFVRHv8pJke3oMPu4lwxUBuZZ8u2
PAsGZOXVKaX4NOlICzbthux3whbSis9VwG1PHrohi/DLkOfIKqgqQjyMkm2/cmEV+d2dnCPjtyFA
iJ7Rs/JR1Kk1dZGbGXw2HaPrf36f5HLil/u3btm665iW42rCcOQy8acnrFlGuBsrVvFZMaJsaZMV
2uZlgbcoQKa3zkTBDl27l9xx2jvyyegXzHEnQilRLczpkkyKd/VN41tfWCM+texfWE7UB1MM6qeo
LBYyHnh6uCMbWmxkU8uwCAXB8UTWTj8awVDdLltqBQvyRk3Pkxmkm0RoPcYLSbgRju9w743tTz3y
RvEMiv0tnvpLo2jzd3+MnXWPMdA+QXfxU6jmN4BxhFbpLY6befspIZ8sgb6/jc+IS8CwGyoROg53
YeXkj3NdclVkobGRTWVs8gus1F1MvqtAeFnA8A66fB+1efGIQTYVlqb+Po6Ktv7nT8v5j/UQz1qb
QpjJ52UKyhi/fqurstYdqpjB5y5ocYLW8k+TVXv3UVra5z6v+kVjtv3b0AbgB3zXgq3saM9o5Gyw
xO7fzG5Itk4rwq1ppM26DkC66OBL7rT54FBZu5NNeSZjgSmo1dj2IRJxdmW9g6SLys+mxAv5ilgg
drEDN5e+VIujp439scAs47kZzUtQRdMFUaL82RXmd+odzUm2gjlJ2RRBfSebaRv2y8q1+301zyx9
tmr+pNtb2RuCG1/raVVvfFekh2CGnIGBbI/dzCeyZu34dtnUfX0EtQfUUkZk38eoshfIiDvsFrIa
pak26r9x07fm+l4qLOpj5DYfeI4VuziqSaYkKimMWGWoHnfz0Lrxd7YHObN2R/tkI+U2LUwjt095
ZZyr3Bz35dwhe2Vcayz7v3zw8oP9+WcqyFGammrrqsFmTft9IdwjRd31rq+/j8KvVrlVgKg1lf52
iPnCo0bivuRVZG3YUkQnq3Ss+3RCeNdGYFG2qIMnF7MzgIOyBZ5Npbp17hnhIqvB1Yw9UmbygFZU
dnZs7v1+YygsRvEcd1CdItUynDuWxPt//lL/x61amLrK11lXYcLquq79toSMDbN0dC3S3m3N+1RD
aj413GV+Ogw96nzwHTUWcpO9SBGXPoEa6VdG5rnXMhX5JmZ7j5ESGqRmlnuH0gmtgwqEZtcl03Ty
uqHaFFgzX6Gf9YteH5u7ItTIxRtFvQN0DUoomdaOl3p7A/zeQZ4VatTdzrIfZ3/X+xH7GEdhLf4v
j7T/+PEL07WEoxmObrrz5v23RxoLuIk9+1i9R2n6PcsupOe90xBF1jmcsTwSn2OKNF6heGSuPmLy
LG4dcdQw2LpNKNGoWcjTaJpBxHo5buQF5GDZgZLNnP3w7kaK1uOfUO8OhYEyGAO0Vpz+dIN/y1N1
qGeppjFZ9+RAwR1AGBUAeuCGifpiSx2TOWaHrXa6DQH1dWvq8xAfzZUFWrMjMrB1dq3q9Ek4pnGQ
ZkM4EWdXXzWbnYmILgQsmvIgx+ZpfBubgvd3FmYZtDtfGTZ9JGrovk6rLdqhPIGUd94DNcGe3gGM
R4bEZhNrvhqN775bvd0sYS6gLqL1zrVKEGMVcwdiQ6SD8yC7gKzxL8XkIbo5d2Qja7zGGzEDN4P8
1A7qnB6iI5qKTwaAyH/+mdjyd/DLPcBiTeMCbLVtBxCi/ntmAMnKREPL9t0aQI6XdUjyC3eBdaT0
9ktpeP3KrGtrF8xNpQfDrepNdpK9PLpx7yUrPBam+ZSxxJTh0QI7xcPtC2qg9kurgf9wckNdyk5X
YMPi8VPhMPc6+X3Q90+4E5VnszTtk+mHYtmirPwFmDuMKn18neoC1B+uKfss9IunSqk+yQGdktUL
qx2be+Qe47vAn5J14g3K5yZcyAG5yNxV4QbjnVdkLj7xHo/++dL46T2xD7CeWMXou0FXcCOTxEsn
tUj7+T2fLzJHW1WL6vtxPkD/+TNWZUZ1Lw9Ipfwck4M/5ipRV9/GfcREhFISa4pfrvX79UsbVBDb
SUH1/NG21XMAJ+Qt0bEXissh2+e1Yr/2Ebrxtf3WNXDokk6tUGvyrDe7xA4cyiIL+A5cCQYjiJwR
h14JNaHOrGuXDWheJ1BDXbfcdwWFP4RCEn4muo9dNHT/CPpcNfZ3LDz64MXNm0dHgH0Ref3iQhA4
TUbjPAJn09e9i7hbiBvx4+hXHTZ3+B5FSFcsWbiAMB/aixw7TDh4JZXiwVplrK9RDKvyKVnI3tsh
b5aGG033CRvHozlo+lb8EEqReie/yZ98iKxgpD1tsWK+foTkhN/m/9b87XItjL5VaQprIedKmZWP
66VYjh3UAkuj3G7WXZ/rV7PQGgocvKw+nw1zTPaqhStuZ/88LkczfOOq1Ni8GeNuSbi7PPVz71lv
LePWQW5aO7oSIS97nXm0PCsGH3AK42JqRJMOCWJiLQaKWo3u5SH3GsQMvDBdzmiaW6wxjWlv/3/O
zms3bmzbol9EgDm8kpWjcvALYdnyZs756+8g1eeoWz5wA9cPBFNVyRXIvdeac8xslgvP57XzQm5a
/C2xev18aGS10kWdWq+PRnUN3ehRt53x1pKn2lP6rt4um8tiyJTW7Ts73XdNMd0u+5QUebCE6WnZ
WvYXo7PP7WI8f+5qjQh+fhvdZJrR3BjZu6/QKq4TEo0otY4vxHq9028UN46k6HeDElya0RpejNLU
UNNAbyIh5e9n9TFXGqyVlzEt0OXjGPSiUUtLLxEXH7TZnSNLw30tIqoNtAy3opuGe7UctdPsP7Sd
LiupT5IBhc4FpSDndrlkY0bh5qTE9yr3CLj84y3T5eJeHtJ2bSq9ul42RycOb7Ox9JatjzPGUvF0
oUpbHMuUGAW1BMBeVrXRfF07hmrH6K/PdsREWjtDN/t6vxxYFkmP7HPjGNrMsuordzl7OdJY8jlI
ivJOcYBnl43Rn2PLVi5+iyAJEWn5lgAgS8E6Pudpmm0zeIo7Q86LR6K/bpcTvoWqsA6BVUshNDp8
HU6jnwfbHqg9jcMVC2x6wQzgfpyhMJI5SrF++jxjOU0UGSlqZoMyWZdtBsuVTRUhIJp8MIb5PUuq
oyKAyAcpm4nZ+Pss67U1tIYSsiYFHWvw0zcNgE4Zm8NPgooQFhOpeddNAjxO2pg7P5JHrr229XFK
wm/OMa0fJk3lxV1xk2XpuOd+nEKseG5xehHSNwAArPO/Fs68+bmvSHU+xtlouUHh5rgBvdwXovq8
hRyQVhbcPRkhZlTm1jWQuS0vxIBpTO6stFRPRc+7PBU9xGeojd8me7YsKdJwSWVKejphIqrOJBXl
t1c0SvkN3xDqo8DJ8dK07SvWXDPJym8TIv+tX0/FdtlM1EMx+MjDhrHcTaNeb5YHg4T0cnxuz70k
gXfy43G97A/qcNdEivFYTHJ3SHrdWC1Po1TWRU4oF/pZDzqghTuZGKaOW9AfXnVijN3SWgKKpvGW
IPdvy35FoN1G370EGwwv8XAM5tPVRpJ3DoF96+WsQjauem3S8kUBfdbMQoLY2Q+vo9GAACjdmLw1
r49t49GUW8sdmnp6aUQdk/YUjt+NSOBbr9SfWpTtaJMIRJjSrxxvZERB51oyYw9c2tybPk+r91ik
t9LQabeTCDMc08ZwkyGb9zBM+Js4Vme2r9T6u1FtcsZ6Q1Cv/ShxK/iJV8eQMt/VFByCFW/pJs4E
lPzoVQ1khxlWWUlnv1ek82DBAYvV8rjs+ty/rMm93/OfYsD55YAeaNJ64sW21WCS0DXFVzsJwfbo
kv84ZlqCotmRbpy8ELfMcGxXw8JBJ5Z9puizi6EGt7QoT5Gs9UdtUPSr3AjjSl5IPGPZ1suuZZEi
tCGmZWgPtCKpYLcMGRxZCR77GMEt0pcYFUkbPkLqsK5xV3K94qDpx8O90N7zMgwfC1mtVvaYknnk
DM15mBeFGoF3yKqd7GfNWbYtFvPacnA5rdS1wjMw8a2XfV/OK5OB2EvzAdOOcqpUeTr2TloSoFNH
D9NAG1wgvngPyc1odP+9M4LQ9UFP0W8V01qgGPt4EAa+chMlimsglT5aKuBYBUdaB7BS63aS3tx8
bEKV109jDR3GtdY6frvHJiPAoCr4mURGWj2WGAXXBIMFW1uY5WOmgbPkqm6RFsOmWuoEido50Mt5
M7QsaxfAkvaWTbvtygMDzOhjE6Kic8SXiP5oPjmdTPmsFuJnoj748SR/Rwr+I0Ki+TrUpe+KyrAe
kkqtV7ltBre4//JN1A/yeZDKgSL/KB+SkQ8pMQsQK+T5eKastjc4bOOdzL+9qYzNBVOesRLVqDDJ
7n4qStD/4qchVUnyK2Jk58ZEIzyV4RisqwKJ8C87U9NVbCb8AuTIdE59qe6IWeQHUOjmU1Zm2qHw
x/Fm3iqbgndKBNkjKuDElRRtAmIqp4+W0JFEC6k6LEcdJYO5CNceSTxH1W7oodw502bZpGscbXsK
eutpzNJHeFS6m7ZSfHLyOriqqvKLi2H3HAZpvivw2axNwJTPIncUyn6FDJWFo04XnNSgye+ajCuI
IQDbzLutUq+OuJmXC2r33MC7XRdDLW+Xo3xZoNwnVYI+i6fs+1WFTOlJB6N3tXr9b6+LKTBdL4/R
2mGjEs9oyl19R+JYjjS5JLIrNsOLALW4squ0fgaX/owzie9n1Ht0vJ03e/IRas0PMvCebIfAICp8
flBgo9TSiDV+noLk40Gm3Xt2Vdhvok8BVFhRfSfmV0rV4O+vhAiufs4q8WxKQnpPy+5vr4SrdzdJ
psu11EAlOjfjlxb9sqjSZvMvk7y51pEvzfqPrjxtNFWXTQpnCJB+r/O0mV8EkoyfwooCDfBnGx/V
KlOfUjV6nURUXwH/qU+BFqNgrauHoWTo04/+ajkJLzaxxkitPx4SNOMh0lEVLZuzYHILhU7jg+Mp
7EHqV7BJtN3yjCAiUVkUMU26+egYRteYCJobhVn5gepPeMlzP9sFCTkLjNYAfxhTeBJOkrtBxJQy
DwfcpelAMlZiPixniOEZ5lt3vxwPiB3htZvLshUq3IrSUU4OoxM82bVjAkzRmI3L5tavNGkWEton
vKXYg+bNWsqiXRxHEXojNp2kHMBrOtZu2dQbE2do0ajHwB7vuRA/qbaZ3Vlxl93FTDlQYtLJ6Ap+
C56I+PGGWXpcjqIYac9//gQV7WvnYe6EOo5sUKsxcQkZX8pZkcXVpKztnhneMG4pEE4a3duJC6Of
AsdqCNOOzq0h60ezyvhS8X/FaOfTaDZH48bP3lTZju6KKo/vSkKs93ZsNLQRI4zlDixRGTDxtpZD
aT3mRfcid9yY21RrrqK2oa0U0z6R1O5l6vppNxnIOAPgcC+lBnljogR2MXUSctCHfzwce0izt2t+
Ov38bEWLQ9axzfLcE0/yNCLPXh5eF1N+KOiiE8DFaeUsp8j0tDqlqE+f7b9e03Hq+Gg7me4tZwkD
oJ/C1fG4PAdMJJqa40qyo8EbqATeqBDmbgrCFwSXt8vnLsdAE6MNQNuWfcvCJ4pno0PX/XgoOGfl
pJfms0yI7kmQr7jLtRTe27z2ue9/rf35PCty/no+579rX54lDh1ji3SaXqt8W3eSv42CMPSYoE3z
LG26VdIg2Rhtl68+9wmlnVZdq2jr5WHLgU5XS09PrW77uc8ybIBpo1pujH76iQ4cPGatGPzyhLw3
NMpYk9FDqq5D+w7+e+6ZWdC+qp3xgH4sQIQjrdmBgUm2y4tWdvW3P3+/f2v4axpzBNpqJi50yrbL
8b81jDKTSU6oNsEroJowPpjWrtayBwxezbtpt1tjrJVvsrANL1At7VrC1N9XwWRuMfvnpxz6vZsj
HHRRWPElnxcSWP+VGaMEXTbVurn8+U/WvnZNNMsxLI3ipqnZuq0bXwpnpiKLMKAr9W0ah1XkTDUS
ERZ6UpD5bFnNjmly7Pay/9c+ebCI+CbPzlVTvXu1svqItQ+5uYLFijYC5qk07V8Fen03NVL53MMM
u5fG9Gqmcv9aVHxAKpEyuzRYYZsuRKaex6aitDno5GvnCTd507EVYhM5sqwti+VElAo9uVVh/i9S
Dc3+cmHiP25bJhBl09LpitJn/GfzCBc9Soxsjh8wuWAaSZmf6M+IOcibVWtepKrIT36B55wC9v7L
/mVzOePz3GVfYuSwWhOdrL/5Sb6c97n5+djcwbiDqymCCav3dxpw82NgOK8YB6iB1PpIQIMljI2t
1xydT8EJ6g0452+WXai1hj1X0gk2LQeXJ+llYpxqO9R34OiGO7koe2AaN0aU85RSx3dTVC3UlvkB
y5NIfhm4yCfEcXkSHGbjJSY6bjlo1G289oteXxolx4QaIUNOZAzxvFjWmlrPXTDL7frLgSyF1e4u
J5r8VDxVASRbtYUFTi+evEALuwcrMccLb8hdm3bQveZFObzimIrvP46blEYZJNen5RgiFjXLmlOe
kHljlg0sVxEoZDZo8ilRyr/Wln3LIp6Pfjl52bccrRvd2hsCOk0/ieIoOy3FhzG5NZSioC7+n8Vy
cLIB3m9yfSyOy/bnYTkCaUzTYKBJ65C3K03SRpvvvMq8kNGvREqbXuz5PoyMJj5PTXbtP27DiOQ3
hLW26BTmo3OaDwjOjE4iqorlSboylW+NdrMcW84K06naQ10dGajM9/L/9apKN+5DX//rVaN0kD17
MJBspNMEQZeAxgTk3muN4gdXWuFcMW7a12WzV0fpVe2p4msAGE7doGbXNGu+ky+sXaDK65dlzfR1
ZoCkZJhloTNNnBDhLAci5vnESNTletn8XCyPqOC6fu6SaT64rRKDSWl66YwQCBibmtmbQDal87Lv
cxGYIvBEESYHqsfxEYYXCYDz2rKoJX/M3WWVrlWygY16jdogOUUig4BlF9na5mNYVVFRrVMwG1Al
4EFT5BowvrW/RJnDz+i77L5uqFv3oyqvPzbrtr11iA1SNd3PPSOrKL2URUceHScHTt9esmg6UfxJ
zoIeHthTw3b9Rteeh0E1161RT9tlMycc0NWnMb6WQS2eKkYsipPoz8k0dhiW//Eos7tJMckw3Gwi
6gJq/cav+TAi7nv2zbza5j3TnzwPCoiW4d1yAqS30bUC37wZQqc7GkUOQnhwijfUoPMT2IVkrzKE
U0fAQupNO+qTuxxAKnZLpaR57HxRQJcBKBtnqNdDWz0sJxglTGqJoktnk6daeHHq691D7zBp9WG0
MXOuNrMJ5/uwApyIyCrGwMaQWdv5oao/6TXSrPlwZMeouU3mK2lfmWs7MIbDLC7G9wV6TgqkY7kQ
5wZ5lVnAsxZjhijifVAXKb5cpzkOufjLsKEO3U/6CcUtGWjjpSpL2lNIMF9rfVorYSNd4S2Md6ND
XalAQ7qLM3W4U6Es3rb6aTm27KkUq0CdFJjesknt4lbXdfNApmKwr0NN28Sykr+MWb1Z3gtzaDsv
aKb6kiYlLbzRMD7eXkDMqyzLs1dF40dNKo+8H4KhvDcIfFoemSkxCLTCwJNQI1SSdOGsnWEMvuHV
+PggVB/IXm/D6NTI6rjKSZl5ZgUYQepAXmY6bNO6xCeHubV0PlbGZYUkoY+V/x4a5f/POb+/BM+T
1W01Dws+X0ISqvEvt2X197syyVSajMhVtzTT+XpXNgzROKnZDo+6PtnXOGmvxHeUr0pLPmYHo2W7
bGZgO8xKpWBW0Rn0+pYS5Niv/FxIXczbYxVeBhAPk6AUIYn/z5qkWw6jjDHaLmsfR0vzX1qTYEr+
OW2dR1a0JU2LgFwkRNrXOQ9zh7os0FA/6FUPeBPqrlxpys7SgXEua5/7nP+xbznPya+khrqjlNKV
ghmT7EOK04duKqk8Jo5/6NRiP2ZTpG2Vwbc2Y8ud52ObdJoNPGOYKEPy2rVNstLqyjqUDkBRo76P
LClhVGZm+zAIUy7PbEZj95P0ReUGK5OG6S/8uZxFBSBdazZJZstm5T9YSFqeC2SVm662K/OSDFkJ
ay4sntWW8UcdNOQ/zpthka+E5lcPIp30W35/jPlmgc5okbyUOyRuBsz07NhPtgEkp2tPl/dk+cNm
2Rrj1rkua1Vry1DGyNOLLfDT7rJTMtNXCFr+/vPk5fFUqTby/NCPc5fHJi1342VnN5A6HgoNl6ym
+FsRyiVjlb54pgRsoQQoksPyP4kc547OpU7xNuweuyajwsv/yCSvwMNTPkDcyizjtUjD70E0pT/C
KXrVq1xn2D/4fEFtFKCEQz7MJ4TcJx5Do+RS1ztI5ubh0sfqMoZSx5hPVhnb2tM1/ojPgVWltIXv
fQ6lIJSSuYA7bju1erqxw6ncMx63H2gT32paqH0vDD+GmCi0i6YFxUWUNTeh+UAbTJeCH9ajI2di
b4VVtyl7Ljh19GM5Tus5WE8JkfR6I8/ZDH6/1hj+X5KEcUWvOMV31YmecXl1YP1U40AjV1ot+3nX
vYh44JeZpbrtW6veWoUjvQTAa5YTEvKj1mqvVQf46tFDFlKgmZ9QFnrl2eNkn3EPa9e66GjJzAda
n4YvJCvpVvVr/zilabkyU8O5iXocLnBJn+oqr8GXFeLRYG5QCGV87iyrOI2VDj9pzMZnbB7hpgm1
DEU+R8MCsKpE9NNlOVrhebL07BnK0nCpiE1gSsJZcThN21FIwJDacHpuojb2ZOJvjsuDLEesW9Bt
D1LdSzdWRpLs8sL4XvaWE3Sr5UGELiarxrfNPUiz+lxFsFmmcULYUc+zpjDSHj83yYn6a7Ms/OpI
aenvm8vRsKLksDy2mdOVwlJQ0k3pPTo6jX8j8A+h6Iy/Vrn1dXM+dekfFGzc0vq3Y8sjJN9Ya7Ep
ownZx5nvGy/lUFcgOwDOIVSlZB/ToOlUc5/kM5rOL2RypazoWIy+cR9P9t3H/sQxqbqhJLabwb9l
NP2+7K8ZknhpDRAA01JykzZF4waz1EQaiWtJA1u/mlPZX9DJkgcRgdXtWoQ1wHnXVtZYh49V8mqs
w7Lt04zZErsJI4ebLDAc/ZyNYCzrkqiej31laZ5DeZIOfxPXzPuEcjsiafe5WDB8ReXWReFb1Ys7
K/LD964vtyQV54FbpG8pAeGRW7RXZsZG4OZxBNFCTO/16F/Nyu7fSN/5OVW58qpO+gAVDMDdQNnb
hRIPZte3LJCCCTMIDGwO9yHZh6fZ2RS55tXlpGWt1hqyomw79ZZ9UoVlxpUCniNdnoMOQriF3/lr
Ofz5OLsneiwIpnzd+engOmDO8ZrGYi2ZpX5hjivjZlWUfeZE7RndFpg4I6jvpYCxsj1V3TdIcVdf
oFZ0pZXIuu7D3RTOpqbF2bS4mIRIlWMwofyZ/U/NSDSFqaW521WDhQCNBcU+bCIFmXWOiBiIYGZV
efobCGrdQQT1izLnsy0LZ3YStyI9ExAvHZddy6lmABTSh3O6+jzXCkgeVIxgl0SVsVLVUVzVtJlI
rzJHkukS/dxEcrdWnTx7IBdLxXuriTdtQAJTM4Z2u7hYxWB9fuRDPBP4FP3RCYEfLs9UCeWvZ8rn
gFbNlNStKVXGmdJWboTB2Z43Eoah57SfEsBufRluakuacxE4YiV6hA+RfE4PJSRVk6jZsZKehnkt
Usr0JIqq2eUkEH6sBf/d9+VoLup+LWPlRx0gHxxqo7hv5tXAlOWDZLBYNpeFodmZuf44CbKhoRK0
wal2bCperhThTQd6M7G15BnJj3qw9bZeqSZWZ3gZkMECqgPY1dIbO9HIYZ0PwEMrVr3T2odSBM5T
lbReYuoDGSlYJLK+GzfLJrqvPUlyxgPZPhHtYgxgCfTtljxX3mpG33lY+98IbQ+9NJ8BZZJWbbIk
zE5gedEyg93dlpPobhVnGr0gwL0uJzQftLnCJOZaU9OH+t7OqufPXcuaXfb6KpzTDGUCf5Q4tU8k
kttM+vHNQZozPHXeXPYti6lg5OLiOSQi0gbOBzHotqIA5in0wwDpFqAUlu1p3h5qgYpp2eYu/p9t
kVbPupzB/MrkFxn9cFrJ2S8miEA7M4P5EkKDINbNO7TC5iawi/BoWqk4t/bccJKa6rHNM+gXkH3f
27ckifNfmYqGtKpU+1HisodwIGnOoq/UQ26l8TYp2/KOWSeIj7RM3joCN5dHKV1xFSNXK4R7vsel
dfvnyp9q/NOeRJdQdyxVpizsGIYm83X6Z82LGmXQ2XLh/zDyGX8waeKYUuvDA/NLrUX9lsbT+sVo
wVxHBKx7cXgeVaLxlBpbsWQo4bVVhz1JSET+lb7GiCy/hFFV71tnpVlFuE2LPLgLsrskbq65JvSD
LBnagWoBgS55kXhh16KA0TFlMGvSV7k8Qv0aEplLB0+HgxbG56Z9VnRJXzUj/Dbqds0W+wnlZK3C
UtMExFooB3MW31gy7imA0i+qAlwr016id5Sz2s2UPxJG56D0gWCs0t8kOcrOTrLiK9u0ah8lZyKo
SNDAxGtv7Oimph7GSuloRfcUPaB6q319NUaSuPwOO1IIRfooyRYtdwipbkZO6yZFmbrqffKp7CDx
fEPJN1jd5E3vJ9pmMn60uprtO0ota4v6uGcAMt1QAR88qyoYexvt3p/CZIcXF63MhG4oNnIXRC+G
TjLUpJA/uc7p8cQGDOe0dAc5nO57oNGRRHrjGHDPx94LU0SNrTU6JmmN8K7YjJqtunHQ07qPm3Il
A2Qj+QGWjNSr3+McZF9nZuU6E37mSlKZrlKhFncRakAkBeoZiLV6bvCCxUrYksgQeBBuhgOCY+dI
giHg8xojGT3D4D7GNOklg0rJkVw3RIhltYfDt4KHSTM/avYTHHtgDYVrDlQMoqn9kcqldkI+8yYC
bWsFjJnMMo8y1+/G8kA1XDQiPaWa/jREpnYQjWytYgN8L6MW4UWK05Adadb0WB6Y1aUnzPzpqeQi
PQZAX1scGVXkF/eBXjwYRpMejJBWta8fKV9fwWKZL1x794FNuDu543aQnXPNjJ4rKdkqVt8TahXW
Xk478lZHTNdVupsEFuqHIiAAjgQ9nLKR23Vdc27Nw4QMYj3TPDeE+p7bxJ7OQY5ARbLoimNhOxU+
KbMyzrWNNejGoSijpzz1+7M/UpSNYWbYSuXv2lG9tZmPulyS7T3YUqDQ6nCvRFV7WRaqBTlxKDMi
+IIK0VUpa0dtrJHKadapoBt77VGirEYzAN9vEUOL2Nbr/clt5LMobeMJm6ZrB8GxpIp9kFJp2I9O
95riHz/r6oA2WuNj1BC4eqpGsDAzesSN6CdXXQUgwZ9sdTswkl2lquWFkvZD7su1GqrcXsZhOMtZ
etPgXSSdHn0tJnnwGKPWrOKsJQg9DdYULJxtIqx8BUR5ZQ7iu6lq3b9c1pR/1gy4qmEF0AzFQAyO
ReE30yWVNSeP8aP9TMFrHSAAmkf0IytSzSMighLoTESH+G6GS9WleOiTw50QsK3a+AUN2/vzRdZR
/jH5X/4aUsIBtjqOQuvzq5N8QHKudny9fzqMiaFwtBVx0vl7ZwezhWZsVpPuxK4ZwQ2xB/uXJsU/
2qYZTm3vTPtct7elbDGCpoi1Y6QyHHwpQP7UhNZGCUoo5xNsw7YLXlAkyZd6Ci5xbSlIDbrwnLZq
sm3JhTDWy2Sc4MRnKQ99Vy2ih7At77mmOmtR9Cn5WomxrWTtOUyIHYx0GGK6GcMwm8vdUeu0vF0g
cdrSlNeK6PZpWqteYMidNwqlIjnKwtQyb1ammazr3joKjEikEKRuOpBNCDbyl9OEwdYIm1c1mwD9
FfldbuvOQRXKoQ+le0hV0VPMd8hVbOctzUHXaWMrH1GJ6LtMcDnLpSTaGr5aHSOxrmaVbdv+Mkb9
yrcTT1aVrMcemmnlx+1JlZsGhadDhIBcHJuybc5JSjiwKfLWg54bu7Fsh1QtlBtQ/hLdhJDczHqc
fv3581d+u8fyTZy/j6jTddWy7C/32Bxup1UaIvuZWfJw01VOQdiTr/ceXYb7OlAZpBfUeNX521mU
eXBr2NG/+GOUfxaglu+gYRkYxamjEYr0VRsPmy+znMrJfiLEU5/zEYUhaUpWJ2FRayyJMgQ2fqhq
68LnndU7o/hFkoy1DRjjkRwUnxQ5jg8xupM27EZ89Nzt/vw2qb/9TOZmKaIOfisaPcivjVNFsuoB
n+z0U8mTH8SgNSfkDgk4tlQg6wStsnRz1bg6o4zYMmUR+2BUhjU1YPTCfW5vQkN9g+TfngfSZWGp
jNIxwYQfjZm86vtOPU09OZp//rOVL7U93lpQ3TJOSltVnLl5+EXPoMTMvxACWT/Dit+HHBvfnbZX
VyT1QdXwRbnPLBNNydQ8GcGaavce2rj2LbeHPfc6XLAE93HXLvqL1BUu5UrnUFtj4kY2MH/o/57C
14qxo608hKUir8cg3wFUkldNLY6KDazBJ/PPrNMVgSPmfhBTvaLUaG97m+JY3ySASVICNkkzmrnY
ybMvDdnG6sEXBzR3jyV6y3Xp+6BLRNidLHOkAULfFY8vGZ5tHtVuGY1vmU4zMMBC6MXS2K5HMVib
3LADJm55t6qjrsQ+ODob0WqbIDeqW61vUkz5ibUeCLra+LoecQt3GN4ZoqccNjUYxLRyVemi8fyC
kZ4TfcdJF9Tlm6TrxrlMGJBJEnm3ik3SZon/3bWicKR45D/gLXP2vR7+ahkoYfNZBpvDuIdZW+yK
ukF+S5liyy1WOQCdDaHs/pA1cnAhamhVRxBV3gR7c25O6cxPiYsMiWQM9H3di2Hdw/zyHNPI7h0w
5juna98N2IMpowBV2Sk4yG6KmqHdFcUOEyIZoenBH0+OWsS7oOwVd+z0cKK8kHlGmXgjWeE3miWR
w1oCf+xlJ8hcSv3SbZi9ZDodf6IblPRIQCWDqUxZif4XdO70vs51c6d39eQ11GxlQ7mBCD/nAmG/
y6em/pc71RcHzcdXWYcnYVGvduDUfXFQtbLv8Lu0/J9mFQYMP7rMjS3J2cRIdjaKHLZ0abvuYppG
d9GFQiBmJI55gmeea8tm0Lv7bk7ow+r3kPKh/PmXpv5T+7X8dRTQcfgoKs17S/9i7lRkNanSsoje
B8IUScEgpreX81u+Jzkx72O/Uy2CxwpaJ15BuXWTKLWr9YiTF/J+MQGyikZyOLRkoylmvUGjQKUv
bNLbXM6ctTwF6maapydZ3Id8/Im21lOD2Lw8eG645PzLf+e3651Fc8FwEBwopmr9BpjR1H6a4qGP
3/uwvSIbVu4VB7l7hcLY87lTrsa2Sm4aaGjoJDpPUUccaYqteI3BBVvSSPWuayX/NtgtCtrY0hBB
Rt291T84uf02irF4EPT8/00s4nwdzfDGayqdGE2zHZ0LyT9njKYS1mlNZMG7JADfTCAV+9x6bJKI
oQL40o05qIMbSH6+x7NDewhZ7D204RsrcQ6ZYhr7ZTLVydpZqgf0etle7UnLylvmOwr5FK5AXWk1
fX3WlGIfUTjcKraYgSUYayCmOYeqn2RX8+st0UA/RpRir1psI1xpqnOU+tWW2nD8kHYVZTMupk07
PP/5k/uiYFu+iLbO5M2WDRWtq/NFLzOlLeSEIY7e7VSt105sCu7gPrbv2r7VwiI+moNirvFKvY8S
QVHtcJDG2jimQ7XGvQSAuA/O2iBXJyMNCvjWyotFcP2NZkt7Egs7qdGfMPuSBolZY4V6MXTLOuk8
iiqwTyJRXqbM/9bKLddon0kVPtdHH1/PsWphkf/5/8r357fPG/0PgxbV5ktqKuaXa0LVp0Ztiyx7
TwxDXqGk7S+4gR2Ctjth7UOGmdc0jFfoZLKzM4l7vQl++eWkerGsGptEd8R5WeQOpV3IPcAeDJSV
2K2ito1vufL6+8KuX4lgHk4S5V67SdehVF0IVB4AVVAexd140fnbbnSAQyHfrZ2jCzLtE0m/GWj3
XeLsNbT23KcT0izJcYBqkDmaaxQ2dldZeyzNdu3To9diXTkSSo6Wv+lkSLukhLXoZjLs8YXFrZG6
184XUeC1hIa4tcjm5gdTrOnOSDN31E2JUJMUVAoGnSvYh+zUzNQjkTolEfYAwdHS8IcZrfQkjUm5
okVxRb+YX9ThoWmmcMeUU1CnNzF1p1lBynCXeAjBVW/SHhkSIvGs+/fWbI9OWZHlw80HGLhLUzG+
Jgyj3QlB6zoi8cRNZw6/aVREFZfZhTG7c7TNPDzSxMrdJtaNnRL4w2G0x19D2Kp0HTLl4M+Jrr6a
vQdtCeqCOqZLaMBwKkjp8EtyKRvYfgNX9o3BqAuLHAUPGbjPXArVjbkC13WWS/TMcegqoGJR8mTq
FZmWcwKvalNzQzOEN0Y51sFYn/XuFw365powGHLBiOxhvfVb3a/iJ4T+B7+iRpyPb3YiiRNX8HIz
CKjeFdI6NxphR1Abl4/GvMAh7ZLQWpyEX7zBKHqv8IHvlNy4AHbW7/S2HXYWNNUeLu1VDZFUDkb6
I2urs25CpW9scdOTs3UDLNWrlfSO5Ij8lyW4tZsXavvWc6ZMpjvSejhmsnoZDEW9H5VgO9pFfNMz
x4R5NjY7LkvUt/ugJ0IowEmLXm9nhpT+wZMytihSZx0xMjmieB/PoqVUNdlOfSPIP/uXEb3126zC
MhVDM7gZWo6C3vDLdbgjmZJvnd6+m8THeHEwMopL8WXZTss1lBHQ1bZLvpD1RiXLvXAjAfDEVMQq
IJhxa4bTj3QIjW0SA5yPDMDj36h6WC6YLGcfR3OFipkTt/MTCZGYQUDhcYkTZ7wZbmxmPekvvumq
GjZp0Y/2ShEj+P7/4+68dmPH1u38Kgd9zzbzJAHvA5ihklTKaemG0NKSmONkfnp/rO7dffa2Ydi3
BrqJKpW0VCqSM/z/GN8op+Vale95UR0MRJ8PIAJqAgSr4QyDxNpltfZ9oebgGtmTXWIcrZkeEPiy
/EcpxyLAOsYsMiRsQ/hdU5laOzwx+h7zAN7QOK2vJqBa+Zb3WclueBwyXfPX8amk8wV3bc5CtQKh
lKzV1+ygNLLnsd/HEQ2lfLuEoy69GbNxOae2ddevTffHHua//Qs1Tl4ocp81WDHEYP2/Pf3P/Vd9
81F+yf++/dRf3/Wf//qUH/rzHw0++o9/eRJWfdov98NXtzx8yaHo/wmt277z//bF//i6/CtPS/P1
j98+fpVpFaSy79LP/rc/X9rk9JprMdr/RcXbfsGfr25/wT9++x9d/lHJD/m//szXh+z/8ZviuL/b
pmWy3oUYqm9i7t/+A77f9pJr/s5k4dq2zo1o0W9g3qjqrk/+8Zth/26pm09fYw1hgcfipyRpo9tL
xu+qRjyp6/BllwAv57d//vl/Mvv++Lj/9ww/HQjav8xeGwmC/yhsoxezSIv499mrTVvdbPRh02o6
xIWWphvEpbxKUuulMEV6BPYBq9I2P411J6RvszA8kguGfY07FsIQI7a9PDqbusAtEoDLTucRnUCd
SImfXc041+WUHo11mEPdgKmQpAUOnfOgLgzTejkG0KyAXw/iFZHJvHehpiQMF5hYnVPP5mOxxHoO
EiTfO4pxjldoi7Vjg5yj1eCOy7WfDKpYB+W1WqXoi0p19nqRMfxrBsbEWnzno2E/Sighk24GSC6S
28KKDoXso4Ci27YexueSzRhraRh7nJYZ/w41HLEkd2bl6sdtxM3LdwAjyXPTrPaV0zoLdZ4JcyGi
PkxH612WZlqQg4EP5H1iT/01InVy2Gl68Gnk7qHGqZDm2TGts/RuxYOYom3waz2bb6361tVIn6V9
noWuWmoEndjEO5URgVJD/VVZ4isSRrFnwnsjzoJy0VTBYlqvlnVFJV1XKoS0MfJutJF6bT2cGpfA
3qSTZxL3PFtH7yKy5WUq9UdyHY2gKpNXF1FMyKhiAj1T0EqxTdut0zfz+23fRXdFlkdBq+bq3hwT
ih8jFYSuLA/5QASVPW3uOtW9Fa4pfRz73jTo4JZN7TUiWy3sK7XzozzaRXG6o9jV7sj+2ZUt4i7T
HdlzTtbZ0pwduPF95jqnsTZaku5I55qLDENfN8d7LXdKKLQtdq6FvktsuU+NVVlEA0HVSyeEMnYD
Knqq3ms1f6glQFrZvHfOwFIQkPFNpAiWJ1u85urCwV1ceaPH7cnNKNjZdkJMrFq9t8oBvlX8LLO9
qNZAj6vPjHohxa6HnhxqZ8kOVOdYC1nze+KQ71TQR5xKiCelqt1OsJUWu9EOPeEqKkuaXdEx7OLz
+qWQv+HSsnUhGBROfWIC2oyK4sOc0b04bKXtgbPbWvWHIIyaCSKvgsghmWfjCx9oMZzLesl9e41I
kM3guEZEIWKc9QX+bW9uzR9qk36telcG1HPw8zfmblJYi5nEtBUNzQMwG9miZLzd+GPUY+uYR3dK
xtbdLZe3zNAPemnvcVUGU2ulHqUS90GU48FQviws/A9ytj7HtMBwXsWHrJK/ooQ5nW1uwgeq38vJ
eSyYJ8MXMsObXcW79gbMcXQtJ38e7LuO2Lup9jXppqCZUeO1eXY1QkykdA4rOko+c1pknmk6jB8N
uTS68W4SU0azHsV07do7raH8puV10Fnb+h7751Q91PY0wmUHeTsOUCQpJ1U2S7SZGzrRi5dGNX/U
hfBp5LLMiz23QYm0aaGmM38TMouzhush445jrUWUiX4TdYKOl0UdonK11JtHIjwKtsQ6ylqF7cZY
iHtTcUMznvylHbLDbLakVpI5RWc+9RK1/NRHujlYL+9aluIhtKmnWKFTE+sTPBm4i2W1RVm0lw0B
rYOpmr4Vg0adUrQ/rAGB1KqFhtJlJwJM3yWkvxuTKJ/oR2vPRGrNiX0yMzoOfToc0plAMa23vsH9
UQ8tiKuOH5wmIp0gapVHUz9h8f5VVEQvlllmhgTIcOvAkq7xAYZq3EK2VqlMRwXgOYBqsxu/5Y4B
hs5suMxNh8rW2KGIWQmkqZaHeTbU7aacjjgLvGyKjHPmKBV/TScDgoJ8Y0QMofeWv+CwRtdQRweR
1IRqrpvyiOALxrIUDUs6v0/QTqjQdNgTxU8zPZM6/gvxWYxCIPdWgYGxlgWcKcq9e87a7K7Frhyy
WyMHdbzkdL3sWHZBGWUKtuLY06TqbgnFJ+yICLpzMHfd1gbsaaDjjY0OOSJQr0CjR28gnmpqdg6G
IbsG2Qk3m0AmB1q2GP1mGNGEuKTOoXPBZqwEMlfGXRbpPj7vsVHOi7qsgZGmdGNnFA2NZp9EiUhn
sWWxny2ujHpGjSLPiRMTX6wmDclrXbqbaRPt+2UJNZfcPCjD1CoT1LnFlMS7vi1fIjZfTGazT0xp
GhrRZPjzaNvIejM9IHGVRl1X7PRSVz5mrSA1YcOrA9FUoSeC75mbH2kqnGt36m/mtm7DWc5vylCg
nx3elL6SPqliNJIqxSdxfPWbJHF8S8ttqtm3XRybpNEsDMqVYfipThQtOG1f2ox4LIu7OacwDF0O
KQvecsN6cer4pbUVEbZjh0CaDVCAL8HwyK1vduniwLIebgraVXt4nnEw2Qr+lxg6czo9Z3W3vqzO
QVImDgYjhWWch6Mx0bXIhoPu8Pn0FQhgezw4yzB75tzeViOQF8s9xYZsITWJs10rzIh2eoocXIcV
h7xJD1M6pSiL3JfRTp6RJ+3gm3mp7e5Vk1AqpxmvEZXxVoeYM7tSRKFvhwmTYRddfrEHCsBv1S0+
nQL1evvSOkwv+LijoFn5xmZVBIkxpUbQGIWv5RG1861N0cRTGEhYNqfKIQWKRVWig5rVe0UeLfdL
ab/HLW3Fbp6Oa6pRhKAaNNf0sTp18SPS69Fy0UhthuQcZfZ1upT9tbRGv1dx11YRcua0/VjoN2f6
VRUJLfYa89s1yH3Rll2dJPI5we4Kw4IxF2L7DOiX1oNLBQLdko4C6MweE0EZBqPZOEcEF9Ohtqmf
GL6DGDpIB/eAKfXL7V/LzDL9Dg+Or07UZ3t8dmQuHTWwYKEiljvrdli48HIYB7aaIwycmKAnBc08
g1mQdQ3dUyRW+UBymL4B8wBlMraYPztuxABExduI/tpfChAIQ2EH65tQ+/elNklxiJy7mtXbVVEu
FIy3rBIrd981yH+7VhesgKb8KVMU1xfbrI0ruCU1XXVPGR+gQEwfilhGgVHKt1Ux1D297LPA68h3
PrUkVuzU8ktvCVrKFmsPJ+cYTcUHSaF1IBtm0iqPoVMKBiuZyuwA8wTzjntPj2j2rYKVYGourwsC
wUBIxMLV2hae2kqgZuo8s9CRC9U4/Zh1CpfHoEV+RLs80Ek19d12Pq7spsOsZyNs1tHREWvq1/jn
/dVl7GIVOIC8Ps4GZz1fFC5RpBHeCPbdHdPhugGkGqBwx3lB4EcAuuEwuK4LjZ+IRA2EX4Fswc/r
bkcP54Z5aQ5FbSxBLOyeK5ILtKiiV9307HV4GufR9SM5qWf6DVGSid1YZXUAsuTNEm0TVjaET0cS
4b6tuXIw88vk8FFnkqs2OhF0uOlRaP4WmNJA2DaGyI4k25FboYI+WSHrhR1Fe00jYSCziLTGdWEG
URMqUXLrTmPMDLbwllr1YS2aQx91D0kKENZaNULOCZoljdHrZH/E4fgqh345ajAid1kVFVs8AkuJ
SQTK2NIdGNzxUPT0r0ASBTYn0y9n20VkERdHrIfEu74VrF32GFv7QJ+hFYlVvGvQUga6TUFXxT/T
dQj1MZKeljnVfs4rZrdivloGgAELWw6/1MdvTQI2w61Xh+juqX1MtKlo8mzLNpPlJkvNCCXYWE/G
zfQ9Gc3Hkti7tjbOYAFpoxd0K5PBeGud6jDkvRmYWX9q0EwwuDkA/FM0ZbXrb/U+lFM7ORG5o2vw
X8aBYMQpWR/w/85BUXZEk4v6ZMn5KceEHMwNDgarN6uwmx2DXUcLG1QdsQSK/EHWDO+Wkj2uYrQo
+eJscXuW4Pi/P1JVva1YrGyzIS1X8ngKiniz3ap+dRS/NmSfpcI6A7bFfUJd35mAFxSQd8tfa+Iq
njU29BUc54qdq/q0TEcrBXxXV90ureUna6V3VnrVjAG1rs0hROsfgH8VYbcMMgRAiDws1rxajyOv
ByrsJwppLLrdhuPGVOCyjkpafCrblkAQIhUv6uYAs89DVEOfnqLP1Z7qHfANbxCVEVZZaftS7oqe
cCQtwkqO5yQZxc7RjNJfCNrwyqK/Nc3Ws9bRYYjDEgeI9SrnBjx2hn5L99bC0t2/ovgoPfQq76Wc
aKIpzdlYSUwtgT14llXRwBugZDEx3g9LdlYSdyAsC6VIjE1bHeiGGN166BrjG0Xr49gylNraGaET
W0QqaFBZ3LDI1dtY7tRU9FT45HVlb3r/zgA3inJ4XLrrKI2OSq6me6c1XmJ8A147TDXYGHBrzKEr
uzBPjFe2fjvGrCViVT8Z1Wz7cUdI7tKTVmopn+AJ1J6lbCVHM5R52YQ1F/LOjKKgU0jVTZWf2aQh
b7TI+yBckVhYgzUJmx0tHBBh7HQ1Pplhz2a+X1DyIC3wZIvbkkUt87mWaF7CQszPsRNRQSJzucrp
EdIa95lOvx1H3CRS7CjBuvs6b2YfGtSP1NRfNTXqH12hPKgVDVG6kFS94dXEz4KkYC9Po2kXs2Un
MPKgtw8mIBDfXceVgZ8wubhZPF1tPrR8y/hLc3dnS1ZZ2Uq0ujngsazzJ1eM13B+ukM9mE+Ki4K9
6RaAPB5Bo09ZZnhypkDcDl1N7HRypQ5pTgIm4CvXaV+WxaCVvpB4GafWT0Vazyi1Oe36m2uVWZBk
HfMeyyhDQ1ikVeE0ZWmgNfWyA2gUjIV9yomzDQZJEyqxTLyJGi7c+kePvY5QX3Xc6dP7lCb1Vc1Q
kIIXxfStP26p3IWKAMukx60CZUtt22CJcKdKRwTjSldzyIPZ6nNSrIl8qLPPKk5eM/KOruFCnFeF
bjTz5ax9u0r3Hg/RyenVndmt7Z5iY+rpyGf10kAJqw3XpFoBryZ42E4wymi8R28AjUsEPDOKwxQV
y7sqf5/6BUj0JBtUA9mNUKdfQ/WtT64b1JjlPXUY0O/lo29NkxUCQfFn2yQziRCSYO3FrqK7Qxcx
Gz1Z3wh7iu4j2i6JmLtTrpN31Wp05wbnrKZzyO5NCUuFZCzLQSYfbRIv0rDJLm+oD6hsT5cBlPRg
B3XRX/d0xRlTqVFJUm/oyTzpUyuOjrG+lnTblTzyy4zBpY60c172+qFnxWNnWhaMk8I8Gjub/am5
ibZ1SRyxbyKB+qxZirnvnUVjPFVfmtF97gzuNLt/AXtKGLutf051zBcyrmWzvZ62fuKA2fGM6yq0
9PhcNuXTqDJEpUAfVRCnflxmjzOdbnICKcv4WRE/FoDl2Ist576lNNQ3C0E/qkq+6Jq+5boqH7QE
fk9WTR+rtZ9k1hxBHLzZxuyfe7d/TNfkaaXtyxllAEsRIOL5r09y4Fz/8fDyPCt/5ZAWj0raZ4dW
WUN01kw720Gznb3NPbe/PCtivT61WtXvHTO6QwvkL6VQj1FSoTeCyrxDrHc7piirgMAQDWtqx0gr
+RMWjDRcTTycCmffU3vbJ1rKSJYPh8tm0qHAvytisnYSAKowH1sMcNN3ZUj8iJrdhbGe3Emhvwyy
i4MGISq1cJYO47gAEBuszwkRYWINP6eCoAZMEx4g84pmDPYJdSBNtywmdK5p5PDOZgamFgV6H3ef
tpiPtrJSsLBILnM0K+STrkKtdNg16/ntdrt6iQtaS3lUBQJAVZ3ujEiclclmDYmDKgA6eYSRRxFI
I8MvUg9gL5aHSKEI38lwVIv+QbHaT4aiyosNG8JdecqnAvrndIOVjqhJRfW7PL7RxVWXms+T4eT7
NR0AcCd4/Rsu7cYpw8TVV19V31ONoR0RIMTMwpHe4ugPBTqaoBfND6aHK00lmz1DYVJmWG2IzsZb
j9XQBtG27xrNDUTh3OS9/cNt9LfGLR/apqGn34yfw+y23lRfpTW5RKatDfusRTZJD0HnomdYWcFB
eiz1uGjVu8HtztoyEqteC436LPq3SmsQW8kbsajGwSqqx1UJWZLdj5aS7+u+Vyizjm+lkZBMvkHw
SYYjTHU4FimS99bYkXuC2tki5NBpV6xjRU7r0bgxDf0asDV0itFsTpNr0CsckiFQxdic9L8ORlU1
J2P7lsvX6F5I2rtzhTUjqk/TXGJtcJTPpgSnhkjlVnIp7S/PorZ8lqXzMx2pmtAWlgE+LSJKt5vF
xmJ3MlWHSGApfYfopxOicuPUn9S5a06VO1GVmZwASsabUai8v9UtmfS2F+EAL4E0bUaq7W0p8zrt
05W93yq0lUIIX+vHpSjYFCU0YWMD5mD+XpvrPSBrfpnlQCzcDmUe13wofz3XOFEQnpLj5S1eDks1
87n9cT+Tk0U5HZljfNUbmbtr46DT53pLZAGENs622HVRd46lnq1+uhVz2G0SOOe8Xm5Gwr8CbCXd
AT9ezTvkUyB89Z//+va7cdFTII2dcrhq+SWFUpX7y19siQGR/uVzuDyvEhe3sr48WMbw0x31qyGh
fDKRk723BlQkSZuWzLXzRAKDyXKK/RheWt4Rm7F4Opluf5xw5+0VohPpYvNOL6PI5SlKp9UH6Bj7
3fYWL2+9M4q3ltmKKWaQJ5eoTYLkTJRRZn+oojp0BMNvgtSAnflw38vI3M1WtuUmlGVcePPCgKu4
brVrK/eBTkV1GheTdnE97lmDMSaUrtsc8CNSlrLK01LOyt6wZTf5NCuvVCgAV1o3sCObkyl0iaY4
qTGSrb4TJE2vC8CdBBvF6fJ71rhjL0NKEANH3p8EWr2TpYA+V6SOKNW0VZ/i4tIcthXGZfzNE70/
uZUEdHk5hQ0l/9ZlNZonNH4zDpdHl8PlioPY872CokQARTIAlRUKzI5aHP64VS73y3bQ7YUBsxHC
X2Rfn4bGSdHKbYO9yw8DPJMiaNJs4Mo3IuTpkHKywdgk28T81Udwa4SpNdZXGQ/6qSysG4dKwQ7b
wXi6HAjpqEOr55YXoMxPRtM6XPPGLPwMjRNTr4ypdzPa9OsplSzV2VzV/lBE+3zO0quZiS3QenY9
l5vxcmi26/nyKEHXcOhhGSpdRTiZ5aYESrd2/cdh3S6NT5r/zLLaUKN4b2bjNNjPaoV8/nIe9MKp
/jwjVHMcXflURoutoJ3+bIl3vWart15LE1qCBXJlH6vr86xbIrDSklRrxziDMjXObUpapaIvRAsm
L6rFlm5Gpf3Ha1qn7K3Mdo5irq3rgvR5j4j00GnYMJVUJK5hP7ysRWrvL98AOFFe6aDlL69p5XQt
7eh7MnvGjFbZY3de9gjlQQBP8Wh6OGvGvcGNhq+9Km9G0wBA7sqDpBqqjXBOPcyIybm1qEFY8wDH
J9/+qroJqF49UluggruRIvTtTasdPa5GWUe/ZKFxTma2pcrIU8Vcf7qIFNvMGK57YV6NsjrkeDzw
9FG+qLQK2f13PWjJtY3LBYgW6441WfJj2mUHmHkkdPXsnqdpgUnDJa4h12n189gNIgC6nXpmXlwn
ebsehhZDLLEdu54tlicc5Ucbk8c7ZFQ56/LKiSqnJlQlaoNmtu5VV4J2mMv3ZqHaY6nF29CuU2g1
XAxQtT/TroTusKW3kjq/HxAL+ep16jQguuz0moCw5moAXOzpYKoDW5MZ25Mkpq9Jq9pHW1te/X0Q
MCY8wwFxX0XX6M83o5J7T+EWeQj+iuKq1EByEr3GGiQe/SFlqtskp9aiYx2Tis5SiEcmqh1F0+2D
qhYlIBin+OMgHIqcrsXibBBf8yLSILHQ7cDS8+ol1k8o4TW0HTxqt8Pl0d8vJLLRT3NUoRKiY+pf
XlDBkKJLt8rg7++7/CuXbza19EVSX9+1qmKfRnT/Jx1tKsHx20Mo/sphMUkxVazp1Kn+5at/H7qp
Fn/8UNVh763hvPnaaLBEm8Wp6nsVANk2k1AnP8WR6pyAvOU70poOHUSughXhgo0VcgJ2ybHrf1Jc
MfkHiNJEz+JOEblSC3eM2xghUwHnheExNpSTysR5bBhVp4Vhs1TMgqL8ZPsizqcrDZWvmU1wjksW
k1o0HTf5uN8reb2zGAU8LA6fVkKCtC1f0774orri13b/ZtQtt5fT40iVTynUPcq07uuUO5FfGHBb
uKsot4IfiZJfRQP1ZxYFWX9TQ+utC3VZ2pca5snIi3dtOmeAEqycStqIsTVQ9OJzVts2NPjIik5+
uoKet9ODpDCeMvfNXCiMp5aZIV9fnpmydU+4ve4vE5WuunsUMOM8jFZUTnr22aUoEe7sAQg8JWqx
+hQzLJ/tUTjX5WshM+Dp6AUrY2CSZcSzUDZJ2fApWJTbquzOkUhri2TrsCVPY/melqPDuHZrLARQ
O2p5W+uKGjRlBBtyu9nrUDWLkHGwOWrVTHWoZbGwJr6WCbiq4KJvnE1o2Nnc9Ru6Ty9gh7Au2Fb9
htF8C6Wh+SUOdpvdGQs4Wh2aKT2V/iczw7Rz9NtCmU/08e9QruynLHlrF3psbvHU0zjlwuKOsb1u
qp46AXc4SnPyvmquAEbKvevCWmXrgA2fQGm8NLcj1cVq7viMsPnKpqZiXCD2DlVC0QWDInpIS9/8
3A00pFynsf8k+7QLRkO/WxkAuYOjsGOD6+stKd7qqp7Rcv/oAVlnaRvWbXmc0UZu4AFoAJ4ok11d
tTdFTTdHuVP0BnspLW+3uG+joB/gmPZRdWNrrqehqEtm99coqps2ymgpjOkHwo1wHsKhMUZmNPDR
Tu7n0gix4aKg04wrxe18ZYmxdddAOAKqEcHgjHuNkl+dKZ7pNqFl6tcUAtEFOep5isb9MLH8NNSQ
LsQ15XNsSDfFN4y+A6bS58jqPoH2nR189PkUXxHC9NLZaGXt60hYvyDh5PgCPOp/jzMqdzY3+bGd
3exqUew5sGzs8utoaNiNOVweXQ54YvSrxWEsLZPsvVk11H2CJVturskOEcKrbkW1l23a+NlNEjrr
iVduQwA9h5Z7fFD3jgQ63h5ch9XbvLjdCeOKPIFlwWNweS6lWIO0ZtU96b3r5fMw+xkVxmEyN+Yr
I+8U58aPhLWHV/QLIyVrNQhYw4FaBSezp1p66raDnqApT5ol4+6UHTZ+sniVLEgNvT0BHexOmss+
NrUrYny3ZeHlgI71XoKE2jU9pWMv3RZzi2M0qy/nn6AriDgp2cSIbccxjs3BicSyTxoAX4sLMAkS
Gwuf7cX5NpNlcaLi2py07YAZnBVaqY69X1Jq9suWeE49rXCocq9UiQ4GG7ipJyru4Vzr0L/aKiee
Bp2HysEfK1LGGYJdf0ysSacOBhUB+lpFR9eeTvF2KNnynNR3Y1tv96vy6FT8JZWyTXmXb+pKGgaJ
XfmJnnUnCXXhxGZNAoPfHoLuQA/WhVpeRCHyVXinhBjSqO1YLVqXP+qP1SPNIHNAlUEurjFczVgz
PH0oKcVvK1RD4kMkzY39zN/PK806qlPc713Sjwvv71+fbW+Exh6dbsYWctbZCqEbtFt0cq6idqfL
1y6PLgdFh/fHrc/6yJ1PLFXEYRb4KYr1h2HKnp1r9UI4ZXrFXKBRgqPIVKMUPVW1gXVtGHAmp5SE
x61ZyPLXRhB8ohRIcqWAVbqkFk0giHynyyFeuWFjZd5X1IZPl4OVbJgmJTv0l79QrnUVFCx5qARk
ut/HCmUsLUt3aWM8E1XeaOFczAT2iboLmk5lnB5GhQuAtTZ7L7YbqR2HEsjm9jnzxQJy1Gnq3ceL
BO3/V42dQMb2f9LYQT2vvj77FEvff5XZ/fFjf8rshPa7cLA9wA8ybAMjsfGXzE4YvwsW8KpqCMfU
hGsj1/9TZmfqv7Ox0wzBGMe6wTBR4P0pszPV31HY2RYkIpRxOtFm/y8yu4vM779QeS3ToVTnYt5C
0ics1tr/5nDDaYUSEKHOoStUGqxkWg5xe22mIt2kmGhJ+/6tV77hlj04Kq7ZBvNKWFHD8XMMvEiR
ChNpEESB0alem3pjiTtPzujkJxTYKOLb73korkfHlJ5QiPOpC8q0Kco10k5ERutvGWBwuLHL0zGi
DceKAyYIVB6it2lr0jcfELFo642WKPfgaFKfDt+HnPNngdyn0NCBqPF0NhVmYnGnhlY00VvbmtGt
AO6BW8RDH3Y9bYEv2kemVQ2iCPQe8ya8RwWSmvfu8sBW5qmbMC2tzP5r8p2AQ7Kt7CdGzltpJ+ep
I++xZ5JRUbdrbFRYGa7eQDay34zd25o0T0lUP4ywq2TR7Rd1DiUTGqIQ8WIayd0g8m+0CcirrOat
qNNvRPfItWs+ZmHr93ZjXXWWdq1XfE55zHuORfdm1mHDfs8odVyHhOHAbu9dFhiaScHNvBndjHYi
BSyNgThfpQoM5JeBeq7rHIIk+dgiWWeewY9kkYUMzo1CygQGKEsg7/Zy1nMFgTokFTZFB4QOuM3J
qVBb3kOxhSgBpjyo1M8RDG1qHydsVOdozvZ7JPrPqOPn0hFTeJFBz5vKK9jDiP5I4PKAWHOlKBKN
3/oOMYBOSNfQAKOkmM9wSFo7Rbhg3q+CZWWD5Gv7hzOTsunlbEdS+WU2yC75HJrC6MN2dl6zgblJ
ZrMTUKS6B91+stqZ/WPmp5vsL8dddbSmNpjG2ZOmZK6R0w20MMpIVFqHiy6osTnxa/ycSzRPkRic
gNXPtzQw0pLteKihCqWCS4f/KbtLi2Ye0U99LV673hmv3CL+jAoa6n3nPmWiQ7kbn2MQyLJA/0a9
x5NqlqH0zNZNt+4w4C53yqh96t0noDjlQUcQoBVu4sWYMQIjCVrXjnwrOpkrIMpOiPTAfIItwfAM
yXudLHEcIxZzqMAuN0vEMtRXYRmurWb6q/rdiFENtMW4Z22d0mt1QW3Gr+la3MB70HMK/ERC3I9p
p4PqjO9b7Ie7HCthYG7a8bbiz2x20F8Sf9m4o9sGYoz8pqGvaFf6g9v3nRc/qBN1Z9UVN2Sfwx1H
ajAU7lfUhzDHHhrdCAmg3ANJ/aYhNnsr6ggPRdexIEUSkYd1gzjse3ZpxhH753hMea/WBPa3pk2d
cyeorxqFFK7R2Rs1RFxE3JsTl4gY6VaWJecqrjrUUVP8ptXSCfraHrlMJc1l2RFCZGuecixjhx1l
wS2mcNOxv9iT9UheLJdDajzhoMXxj8cPfsxpzX/mbbxDyMnSm8964F2oWvxtdlowTDtzTZ/Sdd5p
uXZHaYB0JQLvvW7EzZGUbNjq8tias8KTiMKnyCEt8brtZD8RUmKdn4lcmNroreqS5TBwCnGTPenQ
vX2wLuh44DWgSXO9tMW0X9iMpwaqGj/e2hGkvkKJkW8i5/faArUyY+0+kZCZGD1zW6CbbO4qoqP9
UjraDlMGQqC8/KkwkPlZ3x6Rf/FDonT9OvELXVqE3bUqLUrDa1RkAF2hPQwOdCPcSCgmKHr5OFjh
0HULbU19u2eHhr5IKm7mjMGy7roPvXa/9bnIfQV0i0xAlEftAlipifa1qVxRcpj3SKLv8mQ9dYmh
h3CrsOElL1IyHEEW2faYxnU60Uyp2PkGraR6Sd7LDgFUxWSQnw0+CBaWzjlGV5rSDXdT4xGCElJg
iCEO2C1zk1yqWf5tYA31E6Wqd6xBbyaFMzialvSr2Ea2UlUQXhbnWR1wjzsa20e0uWe17FiDDYge
1RJ6gYsehUeT5Yl4CGM0aPsJnqc/52M4aniOx9xhF2S6d1h4d6Zxq5ScCiWqrnWAK/CsSCLX8iBp
MhqQxaMxcbZy623qJ3IuRL7u6qZz9+3S/GwwxdPxhirP5OvbBsUjs3AoTenoTkwul20soUR+v3R5
FsRu/8CG/1Hthl/sOZ47m6aIQ5GD+kZ8J/Jfl6t8dmHKsyDPuhG1wn4yAeGUckm9RtS3Kbg0+qsM
t0SEHVuDFe1lwqJRkfqrwhul8hv5o0SDSPQjHUAr/WmMze289B/U1b8TGr4gPn4ARG1RzRS/qNrQ
HCIU2I/1cl+auhUiKztGZIhgWVEsr1CBUmQuziJJwX220IODL4mGoxJDuop0+2adxHma1E0Ozwgc
jbrfJlE4pNDLBGKUaFW/VLqaDlkr6N+W+9UgkHit2h/pQCpiEzMZKRr6LlJJIDHb3Mvr2HVMTsWN
gpDXXyt6VCIrP5CJvXaNetLWyktn5smcm01VvyB2AiiM5vc+Ah6Wm0Xs2/EHVNDRH5tra/pBMEQR
dJ0lvUhrN3Fcr/qTzWCDR/DoDvz0/+TuvLbbVtas+yrnBbAHcrhlAClSsqLlcIPhiBwKGXj6nlWy
TW31PqP/01f/6AvDSARICgSqvlprLq/vq5D8vmNcYuFuyXXSsLVQDyJ5i1o2gF9Pe+pGIvVaH3tA
NJj349BuxTDPIZ3U5eDOMtat40mM7aHYol4Rc7QRMWOu0ciHmAZcr1mChG2xPewE7yyPv2uh92Hp
FXh15OOQH48llbAfC9n6IglkM2vGYUy5IcJ3fFqX/uOcr/lpRmmwrVputo59r6NvTQ09CYOBJ2Vi
3Tg98p48o9mgOc2jNvFZkuDGAhPL3a3Qd4nQq+vO2Me1lryTTZe0MW+8jsquZxrvllX/qK6cwKop
5FA28DW4AkTt7r1Zo2bKIw7pppujd8JhhrbjdhqjD2lWIqxwxCZ+F3hWzoVk47GevZ7cH4Z51wlZ
R+ZJ5XK0yZCk7msUQm1a/fAnQxBU7aK706Mv/eBgxh4TxlcihJKbWnjPJf6yfa7RzHLzEE85g4V9
RmTqmIU9oV185dXRdN3+3Jvzr4lY6v7cQkffOEuLXqndYzgKTpbRHfwe6Twt8E+JwICWU/PvOsqJ
NI6pT7aBgWq7+FDo8y7ROnm0B7pjX2LPyUK/aTBBRO1qnOKOycuyTol8V43UlkwiFk9JXdwigZ4R
m+qPvixBNIvVnQxZgqg9qtFxtidJkjw8ux1OjuwWqlERtagmDKwPpyhc4m44ufbX6c+4DiJPqPnL
RGUXrssZ5NatTfJCmMv+XOAzCNJmBvQni1Q+s0Xq1YcEiZhHoEUodO130P2Ng47DCkYW0dbIk+A+
AwcKDqVZHRicQIlSyQ4iZJv+NJfFe6cNilCoDSLnkqPApdHyjvvT2hsxcON9KjCAZIzs8UuCm53i
tPSBz56T6h2FVX1fmTEjLosRwy/ocTMmw7YtIkGjvYuvqaVca7WpM/BguSh+GBYNbIuSuj0zdtVv
2qp6jJwf7lxFj91q0QALxm913Y7XiaeP1+t9kbjvGmHlDBb6zomzvCeIvGGc4GSRqgVUsbgqKC/s
RcsF43f6zEBkpBlbNZt7Jk0cF+mQ3JA2BeKKwVs3xpo9IvCaTpkskKi5gvyyyovPgGRBrgCygEDm
faq0lUIaF+t2HVykpTjXa9OwTlPC0K6rW4wWXZbNGYk2kQffS1lQQoJC+fVl1sYasnj4XlCSecAv
KcAbGiREqEYBANIu3dHMoYg0+yvYBPMa4rIGQIlx39ih+iqXTDJwW7pZVF1mf2x2I8bNs5p0cvPL
4tQ8o12IQrfuvT0dFYqiZT+d0XgYkBtI69M9F+KpPtI3RAEIGiidrt0o8TaW6YC3bYFyrroD2iJw
zqKs3Je5yG69nd1rFgYY1qldBsCWVbeeDBczgFpjyRe5FRhgr0WbNXT6jWHh+5uykeq5dia8pf2U
t1G18x3dfTdFiATGYBjPk5jcm0XTrrOVVjgI/McUadO7vnTO1USBWhDVfhbeYID7JInTrN34oBax
k7yzsHHvvYm2WTPp5hMSAeO6I9ZvM40QJxajhDAV+PEOAOlErTFm6MzL73PHzNFSzJ/KwSufmyFw
9uSpyQFFh+a5S8F+4NtOPPfpVX3hl0vuX9VQ3tVp1Xe4/P7uHHVkb10mPSDq5GLBaPfGvl4Emrna
dTsc+7KrDqasHyc/0xwTp1X5T+jH6DjodEtGuOl2ytPrf3N+28BS7vq6xyj53wkC+NHMJeib4dh5
83tnJcDDozFJZ89K8+809s2OUbLBpe5vrP8DdEGaYi/xQb8+OsZZXIlIOMG1/P3UNP41wBzVcCwW
+omyw9gNwdNcLMaGZN3tautHHXzkC1fj/2rJyrRoj776m/43X+i7H9O/bn7M6bf6dcnq18t+1axw
Xf6l67brEDuru+iSoXn8soYaekBlCoBHoFMP8Hhm/qlZWZ58kW57vOqX//N3zcoy/iLdFxEX4FcP
YiHgif/AGuoHf+dYODoRRDYwLwfbOj5Vx35zKVCyLrgcquy6E3SbBPB5hEXDesiL+TrzXcSgqkpL
lhr6YTegxZR4xlajXwjiFWuxSJxvdploe8shOIFbeIcx8mUCHBpKF66PvVYun0uDKr3VaNjzKgQ7
nIXZyg9GfFFydohw+ag5Ncm9SGy1nPZHJ/UAtRQPNJa4E1AnwkzKStTEoCGFp0kuN4EHubv87kvh
SSCVa2ri/ZlTi0NpxfvF0OSYVFSeVqkJqSajPNX4eqnay9l+tQEFld6y6zVRnQY5loBekZyEP4tq
LmBgOomW9agGFWI5ssCjkWCKPxNnsJPDYBPfJKUZsyy2q0kqFyfN0cI17a7VqoYuOwwxKg9CCYxG
Nbrgwm1H/1PXD2BcWjAEFmIdW8qQXma9wZyuiDFxmpZniqrUC7sRJzVRi3hWEcehKmk1H3UzAYwk
PHXeuFvQj89nz693RcJdwEE6vDbjd7SLd9pgwaZY0ct3QXmDWu+2zfQ4ZDj+4KM+ofpIV6AdUsJo
5/EJo8HBiFr9aPjl04DodtMk7TtaUs5h8cReb7L4Djmv6NvzWoGMtOXcUMb1YTSML1Geo7wnt7Sd
iIu08px6OyKFPSJUcAomiv2uvooz/lbqb5O54n2xguJebyrTflZ/v3hdqcR0sNr6O7ue3J3hSuHP
JEc0InvBaai7P/q66vZulA4nBiFo68m54M/cZZ1FmAsDHX+2qH0ui5fXqXV6gBx6I1ChoH5vjpf9
/ofDvN2sDotiUkb+yHf2sj0/tyujKZdzOurNXZYv5/vP17XkKBHqsGKMkmdUEwivv+berMO/uh40
JwhpVb851ctX8OZrerM4V5lUFHc9livOxThec2i76FTIX0oqf19qUv1ZzLsE5dVlWW1uq4xcHPUa
teVlp8sreaYdlp6OHqIrsfmnw75Zdzl9A3+FVt8/vJPLPpd3U/U4wGAQ9rvLyf9pv8vxtBh5VZsH
OMB+f9jLSy/rLp/tsi7vzNsW3jNXuPxOTNd7X+NuCRPgOCetZtJ0dYtN3+AW2ZraQI/lzazpo7Bi
PJrEF8MIsWJ0OpXv2NgSZRhv1TEuR3uzqI6Ve1KGqLYE/NgY75MnX6LMxuNTvJzvn16n1r28WB1H
vZGXI1yW1Zza8826upzNqxylztU0kT/eRJ/t/QQv5tS7DL+mQTHj+pXLaeHOKybov886C6O2Bej2
At3q3zfR6iqt9NDLm/qLSpDsW5wyKbLbTt7klZCwVY+EVzvFnryvqG1KTHjZVS0Orm1gYnXeZWQS
nAo5uQhAO4NOD7wEcMvr0t2rDWo/NYfth+HVy7J68WXxchgoWb+OmuhOsAkqPI1098dTWYnxpObU
xKmDcYuwvdq+2tB3zo4WriwroMNRfd3L5J/W9VD94GltBvmdKOmdmlP6OzWXK4Wk2hIb87GxR+MA
cCBgoN21BwbafT80qpRxeg7waueXWbVWU5d1v/phZhbJ8aUzKHuEwxjx7htEHb0czHblMLSapHKI
Wc2pDUaONpzBtA96O49XupZ0JzUx8TTQx85Mf+9ggZ7lV2UBBt02HZok2M7THjoKKjbDkiZHbk6q
QHCpDVyKBqD8vuoVhgc7NdfT7EXraZSTipFp8ri7qy5u+pMqDag5dHPUUWuCSAa6ypOcGHNP2YpO
N25yWb0bzTYEifvQRlhvlgzTq/qbq7/vIv/IRbRywaiVyNSZdeRDsDivVMp4vWXizsFdtI3UALz6
JtQXE+G2t43KO1AJtE/BENgnNZc47a+5xR0o8QwI7IgTXxD8SAEmnSFaGkqGqWTSZlKj67XhEviL
6I7m3EGkttfpkS8Km5pFrbKV+lPHQdSLcBZeZgpkgnEvnUKzNjCSs6bBqSBbdp/6gHRnH14bxNON
T6boXgmAbdV6e5EBy1aeEi6/rLwIhNVmhupp5zVmYW6tmkrfy7LadJm8rFQHUSuJ6XAxXvc3L4dc
aRlKTGSHlNN69I2pDGetX5HoSzXHRWBLrg4MowkrbXmEFORcvRKsy5aXWuysDM24EoSrV1726TVd
qsnVMf/sftmndYUNVkCPMDih1VaTdcB2/iKV5SpDtt380cq+3b64eFnr2s92b/ZRO/4/rFO7vJxF
vSRKp+9xgCBOLV0m6qOpT0F+sLNB7xZs1aL6ti4f982i+qA54tn1vpdPocvEkA+hy2IsnyA4/lCq
91EIDoRMV/VoqdXT7LKjmkO6x3Pt8prL5pfDpoVVHd+s9Dr5rb45rdrn365zacNvLVDlro7l2my5
0tUE3wmHejurlivN+LXT282dI30R/377q4O+3fXV8svsq2MDFuRXpw1A8OSp/9t2tesKa/CqM76/
Osc/z/7zmS5vOl+MpyVosvDVO1Czl11eHUJtebusVr56+cv2V28Hf77d0e9C1W++mhCy82uxrDM8
udpyVHtc1l9e4Nl6tG/W4vNlFVEa5olAM5BdalZtAUluvJyiXughlulhoalKvjATpVZbpYQtx20I
71vOqpVqc9E39IYve6q5pIBNuFCwAqX3ZzOiVTrLavurw5myKE3pr9HJaGRWbX85k1rO2vVpbSgB
E6hHYfzycjX36piXt6SOrjbz537QsHmFBv4GYA7ms/qtXH4RatGOXaM6vvwukCo0OsxrfoBqL71s
vF2EpmTD4xTt3NjSHU5UC2iSneTLxK/6ZBtUg74FD2XzKAqM/pRhFnqZoD1H+6SWyzV3MD3JTcGP
lnC+0xzI/izj/jh0ZPNslg2zy2I5h1l2wiRYHRZpB+n85DNtHyoIi6XtkdT+QOLyPeJBXtQCR3cd
7xzjMS7R/tXD+NFDnXhOu8WQQxWfk8UOKMXzG4Z69rkOzkFvlftWfjrVfb9MVA9/TdsEAgyPGW2o
Moyj5g6LFw1cVWC2eJi7vbfNBRpQTR8YKXTfF3wWx5nPVPNDHSnBiQvGaMti77vkeGk4s9v89tJ3
VaUI1YsFlTzthWsDr5lG46SqUP9X62zgwSg6/Xv82m9k27/qn//akgFZfk2/vC64vbz+t0bM/YuC
Jvp021cSMfOCYvO8vwwDAZlHqC3oRFWK+41i8/8KQLchBiP+17c9WYr7pRGz/L98neIwG4lbN2WV
7j+ot8nT/63ySnAfkd0WHgXbQcQmP3nzKhZ5MarcSJZZP2oIxrF+l/FPZz3jnAp1ZDYYRza6ne0y
3wec/cPpEqpfj9CDUDR/N2lcddzlUmrDGE+P0wTL8aint6SMGZjf+/Tu1df8DxVyLBv/8G6pjxNe
ztdD1fENXLF2XLfx/Zh3OzMMnDAu3JXNne6RbhHZH3ksXHewsGIpY/WOWqk/SJF4s75b/BFXKv4A
hDG4D45ryZ1myvd2Ed2kEMony71a0EhNDPGnBE0NpMIAGrN+dBjAc/xLSXTLYUSFgCuKtqjf7uTh
iIDZRnIde+So0G1Rf5P7IDDAaZvt5OlqJzhOQbQl9opD+2EPIbWxrv1xUKvkLvKQxBAyMmwDjpmI
VpnCyWm42QwUq77ZHP33mxIotuR7km9QvWFBbqHu7F2v3Mp9Ug4XI9+IKDrh2dx1tYYQoN0QBbGV
84L5bgIY0tPmK/OwiyHa+fqt3Ccp3X3L+H7CS9lsw/uPG14id41Zh/p0EYzQgDbIURMNJYVB/rUw
XHm1nQJ2KaPPBMky4sYxUnSrIqEuqGHM5LXChn+5INypdlMZQJ9BtZSdYfkdbYucOxbzdLoX7M3Y
cL6Vp516/aeJyyGW2Rf2rdOd7TrseEVOUGTEOdT74uTC8MLfH1WeD80K7geITjqcgPEoNyHUU//P
R0f/2mHSNAVOJPkBOI7dDJtISw/y65GfXZ5crYcLCGgglPPyK4zkPNu6utwAvsnyJ/IKt4tVPdsA
AM026cBjMb5vxvqBui7iI34aDFO5zI/1XWY+MbK3w+O31XvqBVS6nH4vF+XOnTGDBfWPi95udCBG
An6onY3hkJXbYajOcn20AuoYI0hrn1POIY/b5WOYQiNRpWkOYTIfwIioMCPLd+WC4vz9Up9UZyrs
m3xiGDq1N9RLIKnw/cnD7hubT8bRchsGVGr0j/D9IHhgLuQdyJdNRegGnwyefITCHkexhGNAgSIb
6y9lZmwCF9W2C8VEBFz+1yalHB0d3JdxLrftkD/MWvQUxIzs4ob5nHckWhpIsBfrjvzf56lxUc7D
UKp854Bb8Nwt3o1ogbzEw7bPcjR45s0wE71c+cBCFnGYgK9v0Jw95dVHswOspKWU6PMMAc6iT98q
O96VSYVUQFIcNCO5Q0+6p3jPdTbsweDfY7XdNm63H+qVb9C65Sb2vxliOu4f9n/HjKob9rffpNJ/
iyb9G6j05jF8ensU+QT+c5j/P9ilPEHkM+bfPz2ffiCs7rofP14/Mn+96tcz0zf+4tHmMZQEzZuD
/UaX6n/xnEI3jdLaIx/JByr6+3np/uX6BqOmtsnokW7IINffz0sbTTXPV+I1aJiBz7f/k+clT9//
NlbJoxejDdkSlstoldr+6onpLYj9ksmpgAp42naVJm1DTibb6q96/XkQDo0/y6RZveqEqWmiLrad
XKm2qAnjTzTdlZFELc+yRnTZrDaoddUw5pANCwbOPQLvZQddDT/pykytll9mfVK3zCLoD0irXaQ4
VCTkyNGlhacWBwVWGIZsgQRk3b4dsZqiOlj3aq1Qfmg7K1eCLhqiEBytDV2hauUaEkkXlNrMw8P2
82ds+oLhfySUDiKofj0TVrSfSfA6GTpm3Q2IDjTG+Dv3PFPOhljEpuzEskvR72YAbBEPx18oR+H1
mZv3rYHUo8+9b9qtZeufSjKT3i0mjfBk1rg1rTAXNRvp6GB3YdMUt70+3k12glJzAf24GNGwWbQW
0FhLrSqGBjHG1KLb7KCbcXp0bAJOiRA/9yBDAvKId3qVfGzIbFrmOAth7BtQs9YbLy7Ss2YN93PR
HVIb1qB9mMW6hub0HthPEpZIvQbIYRsdOZ5Z2h8IRXnqpn5lTAf5Z0phqKzoGBtlSbhlmm87UGJb
W2uc0A8e/diA9bdiLgdE9bFaZdurheoRZeDl9eB6QVFI68vXjvpCXzPFe4elLDDCqYXtqiG87PtD
VuMj1pIHPDQkA1b7imDUjQ38R0Q6WFhrNIgsG6YdwNRtlqyAGXz0zYM3cWt2Hkt+gLTWaBv46W0e
DXboGYW2iVOwewb8AuwJ4KkSn2JVMx9t2/ipoQLbVakZnETR3Fl5K+7N/OTQMYM/qUHycAlK0T1b
ShR5aC+AbyvDGLZ4gR+8gNHCpKvoOPnaAQLUOe6JeppbzPuDNX8y04Ybc50aIVkKAm+s+3WSR0HJ
nmfzxyoS/RE2D8xRn0dfZKah4QMgkS6s9bEr6nK3mPMdMbBIA53Y3iUpVEM7sb/FvbtsRpS8u8Lj
sokAnFRpZR6Wsj10A2MFPT5VgyBEuknBVtOnh4CyLbDTCDCc8Bl3jQmnICllTvpg54LDP8YQSP3e
xQc1pqFDcht8qG2DdfE61fxyF90HZn7lEAFT+eO4dVvn0UzHr4W0hi1rfY/is9oaKyS/weT3Y+hh
05rLVWKtOyMnxClq8CEi+d16afdQtdj1FviPBBvQz3PowmkdP0RYBC4tTSry+H9qxs0aYZy1OH9q
dQu/lmac9fUobPt7ag5iW+bk57m1fm30EDU7mwb8jI5k41v1V64OoCLApGiIuJCPY5h7lVh4nAYb
01qCDVfxLk3bj6MzxGe7OGiyi454ZhOhQoUVMm3gpk2h0fNYriGW+A7eM8ZCE66sfN9pMcCK4FgQ
CwKOrz24OgpCLqD7ul02DHN97CakUi2Ejv0i35ioalIELZR54N26q9J+Kg33M8PvTWgQJQSjTJS0
MgMMmkYybYJo9AFwTTeW5f1AkN0fofJjPJBiIkLiALnm3QewmOXRs8YOsB/QlpViilbp5ygAsdCV
aGuDG/pn/Hlo1o0Q9wKnOkCOJwQiCDrMfXN2CFpq995kfBfLFXb5j3k8OFujsbIjNxD08fw0JMxL
JNWtK0+CxfOwwv85oBTqd5EOoV0rt9bcOneDbn8vHO6p8RAO6Xw3j2n/bikQuqB7ja+64DECkfrc
eThDmyWdjyhMr1quMX1Y3HAtFrzEpiZl3LSnx8zbrG0FtCAP8Efo30hiqjABxl9ibQsLJkb3jIas
hWFSFiMI3IcljrSDmRS3duW4W0E66K4v9jHW772dMPKg5N22+0wUBr+DlF7eHMekMfgVOECsdX5M
019DEBd6Fb7edRIUIsCa4jxI0b1P0TkxkWpPqOamhbyNyf9hz9xeRncpjvTRcKReDQuUkoJk8ybi
SeW35UfH/okOm2QwTdIoi/QqwrGxrZuffl2Zpzwaj1prDMd4Kp5maKxIY0EyVzlw+gwd4J2TlFuA
wTsgqtHViutcH743Il6PICifgwV5wZwDgMq7CeIreO09VzVwLG5TjY0WtsAm7j2Qp7BttWgA4mN0
28lBVADuZbqqFjjApVEiOsy+ro3FcazeOUfZtnTNz+MoPlttBo3MQH0uBmshxTzRNkFWfZ2D6cu8
hPh8acNr8y2gOezsEiSZiO5sBbe6Z9SkwefFlWdGn9pan678ZOApkwA+Kkllo+O+tYmiwEK+FkcN
gdShZVRqcih0BfR077QGPrmORC/S0YyVXt1dJQyo7JK+PQWUggx+ktYMaahNsvtlzsZt99yWYxxq
tEGAjYJsnqzlMAcz4hgHslpHj5XBBNC1tKZXq72tkokSPz5vIeueKzlPh0IvCWyuuGlM+U8nHqt9
OWE7WGi0bzMqVVfdB4YaiHFYbpqB5re/MNa0Fh983QZ5KoYdvSRKVWn1swpcTQIL2n2VCH9X8VCJ
u+V2yden1u36MHdJrh5hVK+GENvUsOyH2ABvqa2IWJKVwMTuXeo2cehY4pkMN/DSKAi1jAC5Yj5o
nX5L8GkCqkqsWOf5TXQV0TUuKbGa5hwDB6hhVZt4LZoZGkK08/r8nLrLO69yHvnlfNT9YjnBN5oP
bY7fmPbMy4QcQ8bXMn/vmQ+Ngz/fzgWMNgzBpLQhTExwQmTC3JRiqq9K6e6s5cRKzM/Qbwkk8/2b
yECLKfTV2a15cZ80DVdeEnweIXLtm7w+zjBlD1Gsz9zrbIGBqnSedEwQlCOWTzrSvD0uBoDRCSqN
Ri/NPTYZuLdoeJWKeMw1tCB9WT7oOf3IpSMQKiMUJ22co/BR3Xg1kPTge7Sgm3KMqMOhZRBjOeHj
oT1xnDTtK/f8Lgw0cRv3oxOq0Ti4MtbWnQJAS67NMysokHILLBX2knGZLlvg/cshc7r7igCaqNSK
K8S8ugNUT5f372yqgRDIASWzGkUouvZBDfhNuSm9wCR3IoXyLCIvaVXn1oObOfFOcz2091JJpCcR
uT6cs9Mr/VT2uNPo3Q1kZzjTbap3O6D1xgsSTK+qJ0uKorn/30wB6i8PKNEBGMwpdhMH8GtyO1v1
dEL62G6NpYcNmQE8xh3xMsRL1V2EDC4T/9KvV1b6uCTPMbaWnU5G7Fa9HTcghTsnlssLSrKtMAki
kUY+Pkf5KcOZVbnQOqolwWUBr2NbBmaBNLsB2SAVDAst6XCYtZs1yJ2rUoqn5PBrLdvusfRl60uZ
A8AyfghH6/d5CbBJoPMVnsh2rkDTX0SBQ6kNdqWewthJoqHhwcBwLVYdvNdIFHDrZyuN5c6GEMGP
RLf8h7K32uOU6M+WiW65pzqRSAFYV5C5uQxUszxoR0Aw9yuRKWHfuh8h+OinrvKmXRLYMkM9Xk+1
rmML8MvPGLi7A8Cr0yqL5CA+tb7kkoqB3Y+PZeaTpcX9ItHrd1VmaIfaLE6BsN7PcbPJRU6AnmZi
1QBeMHRSzp25X4JUWwnkSSKk7fzl9QVUSwpIADlVfWXExfMaDFTVibol5Ocj7UAMEGZ2XVcuyqta
Dwtz/DHmkbZH3RJB9aAEkvzs5+KsCD6N/tT4pnWFT3M52bITYddamLgddXwfAvxQ45fiMB589lps
uIwce4j3lU4bTG8Yl6jm/F4TjjgQp753fF2gtKLWDgwU5hau/W0DpPeqDB5aMEt4AJhM8bfC85er
NVrL0BTVs4XeE27fagSHJI+PpLbW+DwSHBdwdg4Wo0F4f6zQK4CyxYTsYaDaE3q463uMF6Ih/6ct
VxyTc/VecLMNyViARTCe01Q8jlNSHOrBG88aQRULsZCM/B8hV2inLu2/0Hp4LkQNJN/tzg62Q3y4
dkg9UJ+SBZZTgJczaMRuSBwbTaR7MHiQHTsH8lXl4T1VyDN4KNjf6g8pRId9wb385UdtT+W9Kcxq
G8yoLmD+C4Ys0VO6dp0f5sKjOBnXRuiNn71McLk3jIeVutbC2C6uCylKyFwt4LZigostZ37dflaB
feMrinrMqkRO+sc2oLgzMFpGz+oGhmd6Wu5KKMHbCQ8saLj4CViNS7hFn6DsW11YI7LJlxHb7mZl
GCQepFOLqEUJR1ZqEUcgUF+zk0TJFinnHhp704NdvYojBp7qLngWqUF7wcDPoS5z4ozBBw4djEz3
k5ean5O8qbfQtq5JvzlTa6fK1K7nQrJCJsfYpM3aUrhbHUA4NKk9Z8bdN12LvBivEvtzWQVUD2uy
SYT/sxwG7aQmDOPQAosc634qwSNCPE7PdkyglJoUzfA81t1MDIPzaxVBsOXGSsZmryaR68kgqJhg
ZN1UjfT9ahn3PEixpUgvB8HCxl7rxRcHqyzOvNTdzhp8Qx5L/U5pdZRyplgTIAy5Wx8nShJuyQhT
UggwopoYw/5Dys3oRdaRitJ5mcsh6sSYMa8qnkMIMRwYGXGlA4mVagxrTrRdD7Lj2AmANFNLt9IW
dwGg0YPuCu+4goT2RBCcRrntMlHrigwVFeCEZh/IXQS2wRMJyw9E2XnhjAn8ZKX3pl0unDFavtkU
V3CjI3vJCNeuNrUbvKPUHB8SV+fJHHhQVgT2HuIJ+pPd+r6kkn1UWiQG7TBQ1km+rT3zB7i/yPrU
DNQKSkbxQP23CRez79+/EUdF8ilpJLR2FZNMTfRsXI8V43hW55bcNjBwK+mOmmjrvbA090o91i6r
qdg2Dr+hpXT0ky4n69A8VT1Dibk/iN2S2l+iLo9DIzKn8wrudJOt3HxXrlHcbPUVaYbTuXLHsg4Z
RqyIPC0EXfUiDKrxCprENjIDfFVI1/IyAU2VlPadmpSa/lUf6kenJ4GHfJH3IrCgWLiM+LTBhmyE
9Az0C6OG2UvxJE85wBc0nXNufoeFB4KbN0cjAgubrlfF8B4XPbHC28SQN0qEoqchgMlFtYnnt7x5
arQEZFxNeYz1DkP/YMiR3ImRXX62+eiuJIYOPbzV7Emt4hm2nO5EEQzUI5gsEhaXTZbYFMhZdoOs
DYyy7tbLiVZj98MwC5KpC61l5c9pAH4pDL0OMxvbuPzFtSO3udhKQkUHDKRwezHbO3pj08sqPBBK
9uO+72dcxm9UJ74rwronWTSVdwoBbjStlxe1jlKvvGh0qoR7PIFBeIBNLIUybgVZoBRgq4kUNi0w
07e6joENvwXsA4eeHymtfN6oY6LmCiMr8IEaz6qFWtMchSKE2G1mRH2uBEoh47sh/OTQpOVVObrB
UXOb4AzAb1tjC9rEAd3hyDDpJi9VdmxinurjXLi0TgI8KDM9ATEcBn0hAiNK+Ltrd7NBvsoY9caO
GPkJoLj7Y1xm47zYsLl9oogqJRGbhn1RPyRxdkqMaTxxdKhHUf7krhbeTo+qX2qW2EoiXLZNLW4z
wblG0DRMnLsYTvd+jNxu6yxTdNNUabMrlppLuzZ3JJUT9dP6a3IL+qqZqvFAjM8ZPgxXHsVRuv3T
LgD6VSbx3WB5d9lo5/uBXIhCmOaVl3kPeZyBy07zA3/vHPtmk+jtvlhTXPLN+D7HyEhbG0m+xO1S
jtY2LX8CjI4LI2VLRVZiRxJCm71HDP5jWKqKRm1OSkycfKH/dTvE8yEPcnroXdSHbSAhFPTPOkZS
ZsGt1esQi/FXyg3riJEBQ42WjXgVIsInJFMngOlGjWupoCXyZXurKAkByBlQIVg0tNA9Tf51zljy
DvPs1yoPrvqguC4FWN915uMHK/Z775Tle0Fs/K0IyDeCy+Tsmg4yNSkJDcW5HWfmoZS7vHqgrEE6
wHlYjPzgDevjbCDqpdGR7bOUqmPHEFMhLIZz8pKSlJYZt/Vi7AgH4QL102uLL8c1yCygkACHC9By
nAckIFLjKjQyYXVqcVMgrmfquODKIYXJ6G+TmDwSJODB9sA/QAsvkjEseu2RAu0jucfUzRvj44iD
/YoIhRQ8sa44xZJYXIIujnmaPTASOlFax2Nr4xK4yaWSGeQxDbjMuukXBq/jNME7SFqzHXGnQpy/
rYAmw4O/kRTPUdKUZ/mHFpKwjP9+lsRlG/SyJxnMXv9cBQVosNJ7T8n+2UEVhDXVtg9eX9xMkCgZ
84LpTJnwnZCU50Hynp0M8nMC2aFLDBNkqHFTSDp0JTnRgx767fxhyKB4acby5PsAFt0l2DXcs6T3
91rAz58lfTq3kHMzCNKEA0b3RMuAjDnuQyGp1WNhRQTrTPvVcG9cSihdxyheUTYtgCboz2UR3efR
zYBmBWJDa+x1qt26JGUvLiPIgHDpwEHR1iRPWzf6LUFDE2BSCwud9UML+u+WmbwzKxANsVYXNGg+
xcldQg4GyFZ86Sb0bl1yvOnwUngA7e1LxjfnvjYk9dsA/+1JDjgNIMGXpXNTAREOKhzN58/5W8Xo
DsC16kZbdIcc8+RDlX2jh5FQdIE53udc3TJZ2TVpajd3RGEAggyoNthaOJdd89QR065566Mg0Y52
rrWzY5tU7PQzeXb80gArb1f3Y0a4Pd06K+wlHz1TpHSQ6Q3odF0y1IlQSne25KrHkrDOwL7krfuS
vN6aH2tJYs9y6z26ra+pVTV7Mekozdf6uZL8dkOS3FOQ7i3evLCXlPecKlCFQG2ljAkEPgZOu2kG
+ylK4cNHgOJLgPG5JMcHkiFP/MDOLcmOSbIl4UZRfUGzDMnCcakkgHC0qHhvDQE1wDhildx0vTWF
ruTWpzywJMc+bY6r5NojZX3QJek+sWWMfPCpyvFZ8uaCQ88tHQ/UOzNKfwIDyaA14GD34XzSsM6o
9Vc8jZJIh9aKC6rzy5FfP33QDgw/uVC7iggw7WqYqPcFktbvSm6/Jgn+kxHEUnGabYpU+9qB+Zee
nUZy/zGvY72cDXsPljvdeCNxuto3fuy7RKYG2DI/INFNOkUkCnjmLYjM0eCXJrL3gnb1xm2b+lAj
ASPs1Xgmhjc90Ne5Wn2SRmHBYOSShReYERgmr/Ng7Qn/CZNque0QV7dFC7Ib6hiHuVlplfNF5I+C
mASTuARGRHj/3vRpkkkKkcxUKEVxkzwRCMXd8Ey8OJV7mcDgBRxiTBpxI0nynVZ81vOcxkraf6D4
62wFUQ4ZRZ0rxNJnIVMebJn3YKF9KQiAmGUSBA94huZLXCow0R3AYI1tauQ0hW2buNte5knM0Go1
ISBeFMG3HgUqcKbGvQEdQGz6f3F3JtttI1sW/SK8hSYCAUzZUxTVWJ3tCZYs2ej7Hl9fG1DWslNW
2etNa5BMNhZJgEAg4t5z9uGEqlnbexiDV4gTVFkwjZMFpwjXiXpOs8Bj7QEjJOGiJuqiHMm8EDHp
Fw4xGH3mtVuWUxyFGTBc9ZWq1EuZk5wBl3k19Ec1J2qEuaKMj/vY4keCL/4Sjs0JVb5+NKdyMw3p
0Z7zOVyCOpxXtcfMTiZdpnArR/NSnyjRFMYIVPnrhLgPOiPlLpwTQKi6yo0gFKRa0kGICelGDjF9
oNGScUpvCM3KtkmRxZhroaDbRI0IlV+kKdkjzpxCMsxxJAE4nbSGVRNHAYMqBrGdHFdh42C8lurC
r9QuUVhyxTiz3DKxKQdgBL7xuUwkh6ZpR6uyM84hjak+yZ7FSyQT68osui9aS5IMCUTEUBKwAsfC
3s723FUwp6/IwbFXrVP/YIxR61JXzjobulPjUxUeGDP2xpzkEhDp4qTut5zSgppo4UV9xSrdgc2o
kyY3l3xyhPczsr7DeufNc9yfN2qeBi+AunfP/XyoTQYyB8MH5Ii0yFgv1r7sJzqQWGFEvaz+yjWl
d/hXC4WaK9s/3r9f/n3lmfQtMfYXy58v/+aXu8u/XG7yeRFom5wexmyAcqz22pgMRBKzo3C5Wf72
58O3L7HYDH++/PbWPx8v996eHPtZ6glqazd4UY/AmU9Z4IiLZ7FfcNrLRxt2YBywkLcI08wH8TBA
846MSWyMZ9zSFAjmxYTbz2zH93ezEk1r6Yzmtmnbr+8gf784SWnyom79xVS63K11FV2k4E88aCgQ
g9+/vryfymZZ7vJSMn/acm+5If4Sxe3Px66ApRXYsMngE7z9xfLiz6/19l4/H//82z8/J7QGKHSN
bAtLipwtKT2VnZUSo7VZHv4kIS4PFw7j8tzPh8tzyxss95abj/72o7dK27xnusVvUc216JnPuHg9
fbaW43J+/OGT1mIQ/fl6Ptd2w59/tDxeXrZLFi2tc+znSm3VciTSHuSul6vxn7vLS8uNDGENlxrg
et7u57sv934+Z+m99ZbI/v9V5GpgBP+jmXyX5FX4+i9h6z9/878qHf0/TIocSBYSvc0s+vlHp+Oo
/yB1taXLWgVP+SLh+V+djoGPHNiDY5u6TU9qxiL+o9MxxX8kGEX0NLqNxAfr93+j0zGBKP5b12pb
UljCkBjdbUs33sEUfLClTBby9iDjpNmUaRVea1EeneqivCYSytjYRF7uMQjFlyFqCXoWZb7Oy5iE
oBtRTMHJbNsrrSHCjXow4deyyi4lOGWg3EhD26w+NkZ3rmVJLZLwsr0bdH8DMrxzwsuZ28j83jJ1
yI50Cd6JXUu6l243Dc1e56daE/y1i7XUBFTFmJOZZreeaC+1rnpVuZb8lzCItw9HMaWj1xD8JO8+
vLIivNCpbPZVGeycLt+X9B9X1RhsEyDBKyLNrgsbdWhMvdRjafqGZkCv9nFE9HsYxvL5/GyuZSuO
MWEh6PpVlzwZQ0zqjWj2qVPfWKKPN0ZPLagmNyBVc2cbnHDY0/NI660jCXH7RZP2gdTYeHf8vH0+
Wy84vE0Lgf+/P5988jZOJDtfSswFUdV98okWWVkjhVxdBEgOrMbfQFt/qeCrrPuRNOcUJBXMm9Sa
s1Aq7S+75ONvBDZsPrmICH+3RxpASp5VIPvRcmGTIDcE2wyZ9eVfNpzz9tcThw2XJqcLFUuWuZaj
3n1M7TsWE06v3Q+TkW9GapRbrFDRY8GSPLYbnzSKzLuaauotZmccWPH2N6qqqKSp0iSgj0lOMtj2
KQqF899RQpavhiAPVj5sVN0W8x76RXkny860AmQm+7p8VR6LGFsLXoRFLXL07kOhw4NA3vOXI+H3
3S5N03Rh3DgG0kL7nUDeC0BpIZMhyAZL7Trz3GRd6G6+/fNu/2ivmyjaaWbpLkr8+fVfNk13yFEx
4phN84FgTg6bUeU2qE7LKP9yHL3TLy578dePevcD24JAXp9WyZ5AaBfWI5nBbfRaRNSsYIOQBoRk
NwzG85830FIfHFeOwrNgObbLAfxuQB6DGBpVzwmNC7ZdBeTEHtxUPzWhSndTMVPu3WuWwe25KPp7
wiGi7ViSykpy1KrQUG91ibS2Pcm2pCaZpOxSsScqBFEJ467Tdj3awfiylINOkKHbbVFz/6h8C0aA
Z5IqAUw0q/wftWFPhzG+qZx8pDXB8sAYzfByrkU0t0arfRWlDA9/2fJ5h/4Ct5l3uAU6RTfAikFV
eX/YOrVvm3nDiZuYTbwzhvDWaljyBT5bRbrdbTMLsPtO26rOva8TYA+RGG8obarNMMgObNQdsfEl
mnB3Vu8Zq8LJ+401RvXGD6k34JtamV2nr2qKLetE5leOmg4FnKOyhB86mdYlIpLoPNQvYUoor0++
4sH7DHGODOqovdTM6OnPm2wYv1+72GauXfNgJfnv3akaUTWLJ5k0ewhu6bZt0YSWFANzrN41kYI0
YVi8ORrlHjkcsjlaUZM/5rh0vQl3xRRpl37+msX8X9fRBtrIuArjS+ARWh3O9QdXGju7lXgjG5v8
vkTdu613cPVvEWqIh3SYRS1qVnmVLTYDRrOmS0eKgKgq9SY9pW7dUHnlNRSut0Pn3Lp58UBQgRHD
y80QqDqWOpuNbhzhoovhFE2+u7YCZZKIyAy77W79on8AGxsPIPLytA03ubjDa/PgyOSuiiTSEluj
wp+126YjACLPLpIYrHslNEoBqrA2uUnJrRXhI2hXqnyQIEEJOv6DFYUQhTsQC9B3iZNCO9O/jIVZ
UBHNCHX2y5R9t0pUfGE6N4qKXqodkBXdC102615rrv0+PMV0+3eoacsQptkokhksmFwIHU5ENDXx
apSVCQhY+2Tkivgc9yWo5Euuqhsp7u0cOm5ayq+mYd+LSXymsYDo1B2OKPFs2LqWvWoc3qTq2gfb
R+gYySqETgbJkfGK/l7VXCfB+Jej6veBy5GSWStDsXBtpd6NIEPty1Yi+odf06CoGvYOApe1EQ73
3kBABqDPtZfQ2/vzsfzhp0quulKf7Vbuu091sfA77jTnR+mPtdXftnnyowUgPUzaQyXip9i1P//5
Ez+Y+zgStboyXAOpOZL2f18MajozmZa0zL0EWpiMkhOyrbtKa+pt9SxVh7tdP+kNFpFCTn/xWP1+
4qKSN+fpuevOvrR3Jy51rS7qu5zNVTmyaHMXjaZ2FFOskVcAua45KO1V61X6l908s9LfjZKzb9J2
mOdalsWu/vdGp7qnwaNjP4tWXSHMpimSpt068cfhCIvuGaWdvZZdg3skmK7IyEUnkiXPdvcYSYpT
f/kJfr/q821Q+TmmVAYk93ffBp4zlfXCred2GmDaedjwiyUME0aBgwAz6WvjqlZ6B6AsRz7tbUCl
RNs06O9zG56ihLT55+9kfvTTMB8GjkXbyUCP+u89RIUQeHHHUt+ERQ91RtsWM9+jC7vHwh9/UCuk
IljmtJfob3DdS55SK/80Kk+/rBPjSzwQ5n2oRXMRgPRc0fUX0FYLxBwNyX+6f29E5rnBIHDFVASR
VI8TykvP5QxMFx7a9Ji3/vMmLdOaf18aHenCwGdFaLms1d7NRXyhaQQ1W/VeicndZ8gB2itDeek2
61ouykCB1x15KevOEmRUJkN8mOq5uirnEz9ltVbr9rM5MXWxO3Ln43qDnRmmj1u724lEa9UnyU6X
MH9j37OOrXDudTNXW9Rf02YQhHlX7qU7IBqWORvsi6NvcVkdkuTgs4/yEFXpnzdZYFL57ThnZYyF
Edwfw9n8+i8zPc+o3HR0+nrfxXTVg+AQ0EVSAV5ysN+XHRI0wnbEMeg1MDZZhiUs+BGFGg0BJvxd
K7QD03P8TN5AonmJHoZ9g1KqG811H+Wf06Gk2TovZht40E3yTXP6hypInIskM7A69fP8B6UQrSKI
3RKypDQL5HxdfOH4vb8tvBqKbDg+T/Vc/ULluE682trQd7vrc/v1z3tjmfX9dgD8sjfenWd9k/To
WMZ670N7Iap9rNbmRO88p3u0KYB4bxkXinVPS9I2umhmWJtrpeRDFzXXf/4u8qORngk4F2lGIUO9
H/qcsRP9KBESuin9il4440mY8VPruVvELeNlKDu1LsKWMFcf5oWeGNfpkMfXyi2OrkgOE1/80st1
dmmBKLDOxhOaQFSLE1K2dJ7jRBmhtSL+Jk3eJCzz58Zou6PrQ3fzSsr17Ix73va+ctpoMynMCUGX
ozECdLxNnfBHkjXj2qNd0iTS28nU/pwW9GEcl2I7wdF0nikFj5Z+JOqFCYWFGYH+mLsbXCR9of5k
Ce+ZnJAHu424thfuVjXlU9vUZMIF4WVY4pio/FcHYcGbA/z/XM7/vryhTkR0gWAObGOcevczSxOU
nRcxnDoifvY94sy0Cal/PjGn//Ov+MEgaTPhFi4LZd5Vn3/kX06vOoltcPKAfgs/+xEVWB9UcWDo
vHF61PlBEdAcBYgvMnH/5w/+YMrLNmKKMV2ByRFa6r8/ufTg/isP5Z6ZyW3bQXVpnUEc46Z+MS2g
+ZODuNhsm5WdzVnpPm2wdGQl7zGvX8cJnXnlvAoiZPdTQXdsDKpom4c7z4Zf9+ev+sGBbusCLpdF
AglVuHf7qPHD0gTWXe+zwHeh2Z/yOnru9ORm0CTBMeGPWiGW+fNnLpOWd2c6FT/TdRAwWNJ+f0V1
O60ewpCzy+jaKxjZNIa0jSKfbrLVJb3zZm3adbHTXOtAleGT6TlHs6YT10MWXlm5uBmsqsFiQXu3
8phoTuF4HxoAbLW/TYF+X6/xQ0ouncS6gOl4P/0K6SDLgE7VvnfyhkaxQgAQQ3Kw9ThcyyD68ec9
8+ERyxKJtBfKbVT6/n3c2C596bQdUHxm574xz0LwqWZmXzE4W7P0oCCIaUg22t8O2N9X5A5OeibT
UGfZXIyR/zpVotpAhymKms5q80Sk4q2hWB16gYrXwVBds1xZAxvqtjFCPYDqEKTQdG+CTmMd7vkp
fpLaXltEjOsEwkwT5Kc/7xjjo1EDp6dJDU4oR74fNcjghuJbx5xRmnhmVOlYyDTRLi7qM+vG70HI
7LgTzs5GEeGo8a7A8evRaNmqCjEFo9gPwpX/qfP/n0OZ+Oj3YobML8Xq1hHvD+TG7zzTynRyYGYR
oJ6OwVGjJZ3UUzQLN9RV3bjuOsKevfM73d8wcTwWJkXENnLSmzHdg/0K76xh+N7Cg79rSe4gZri+
8jOaTBaGBie4mhhpLksXn4TtYUVC2K1fZVwX3Mg4Nw6haKEbuOep4DKRdUzhQh2jTWC73VNdnrOC
FUI4UOE51k3znAzyM4YnsrmtSD2apf86leE27oxg32fBcE4MLmvoNIpL4jzrkjnAn3/GD/YXmUa2
zWCMp1cZ747vQHPCUWZ2ue98cGdTGG1b2uTbPmvJlW/lfRi0t7ZW/Yj6vxaxP5hrEc8klIuLBj/F
+yI2vGfK/ZUqofMn6oAvRaCy9jzYyla8dnLbOPYVGsEu7YGbUd+0rFJeBBjS/+s9wFoKQ449dyN+
uzIUJHo0hSPKfRyO15VAYFHGur4NexJqVWA846wCvJ9nl5Ew67+M9R8tJvlwqrksYlCHv68+mZPn
R+QFlPtGjWTeIK41nfxbVPg+upvSxCroZmuApccIS1AR0Af/88Z/MMrAE7Zdwr6RgUn33c/PTClr
3AClPLysdF24R+J/I6fGaxKlAG30v24xS6EP1pLMKTFnK0IwyWV5N91wYpG3/mTwmd3cmjeXYJXG
vsFv0CNNqO6SDOuTMZTuvYZ4n8PQe7VUEJzU4JV7f/Dcm0h7RnYabNt0JGU8RB0Y9xaSQrMhOwFg
mp+3GvKNgHajsrQHx6vXxVhJoljq+FKLB0U8SjPjUYo7rHZP9diNaP+q6LkZXOSndXJbJ+jTLCvH
/GPrLHuzIXzImqLfhkXqH1JzsJ5iIb51GFW2oM4zzvSWBBVjfiNheM+x0vaYuQxT1z9RzdHuhcc0
UvXyMcRacqT85Z095HB4MoV2I/Wuup1Mj3Sf3rqlsVE+NIStOC1k+c5+cqzHdjKi7x11/ao3V7B0
7xUriNu8l9qZgCxCsdKMNbcTeO4nZB/jyvfHU9CGN9M0Go91ZoQQSSz3s1dH2d5SOSUiU4hr9HOP
zGTaIzy+6Wow9ZMsWuOiadyvLILic2EM0aUzER7FFTJ7HMboXq98srXIQN+5RjN+mV2V6dgMzyKX
CWOHGaMb0cJVrCe4OkYEyojpXsygmF702LgltOxLk4baDgdqeB5VG0KNaF6LEUUtKU4JuL80b7dp
EU6s93BzwSlhBdYkiPPDGEtqBLHKJgQF3nwyS/3zgll9mzw1WtTujfnR8pQKJgQonkix86nwiit7
eNXkeXMxUiZZnjKcQl40jrlPZpR+NN/kuuje7i3PeTEhs13l7ZEz7VCayUtKj/blcu/nTZ/6sDl6
anKOLNId4T1c9sw8BJ8/hmdfoNXv/ZH0Sy/OT8Ggk9Lhak0OFr/6Otg5q5fJgzaC0p7Meu5NSEC2
SWLi8ej86VrLq+kaCaSZe+X18gydv/E6TGCpOlN8yCv7ssk8efPzpszadchc5UqldYDKICa/kPL7
oSZBnjlugU4jBrfSqBRIR4vhtvcAEsQsqS7crnwc+QV2gUJOlBjSuxMIeowxM560IM9PdcBaRmOa
jM9G+9QUhvZpyMvbLlHNOccIcmNU1I5dUM/eoCFx8KV375P5fBHUAOKXhylT/PNILkdbD8eq01IN
mX3c3zBNIPcaj3sThe1NHW+UHp1MaJ+36MfJTdSG5NgVpYfkzkYUrtvRrci76JYCU7cdxnDaTKNN
+d3ugpOlh90JtTNxuxDTH5MxSvZFXqhtk5neox3VGpa9hkSdydnXwGAfR2FQwvA7MNGaNz2ipr3Q
hOHepnpVPaZfk/lJUQfJcWgzToZC7UuWLw++5453NmiEShkl2riqxOLqZ9TIrWhr5y0tOpbE13Yd
WtfLPaauPWsNMq9rPPJ9wxwpGq3qUpWT2qky/orYRl4oVFoXaYAYckLqJ1CdXUFp8RHnN9VeGsEm
ZVse5holPBmH0CU8nrsos4w7PUWupXU3bV7UW3dis93Ocx+6IENUCVJzb8V8cBe2yWYw+gKFpzmd
hgL7mUmufR+jfmm926br2q/+ID53KO7I88E03ZvWVV5znOQmybgk/jXnmjRaYRfBa2ATGWQKX1KD
0NHY+2RadwS3sKJu0rspbW9HZ7C/4DTLILwUw1EbtPqzHB6lVCm5F2JGulM4zqJu76Wl86UNLkrS
Eb/S/x12QzU1B3zq8Wdp02ifn7ctZrlJQVx6NzCsWk5eP9hCG9cmVv1DG2AZh4T9mI3hVwaS5GuG
Hjcp4rvIzKsbLBD2YxDtLD9MH4e2b28tJzwH42MhSuOepJb82kmHB5/88QcZTvFV1Ggvy6NEhOE5
qzHLpB5q9z7T+DWovd5ykSHNyvbuSPnw7sZG4EgKJnFKaIFuisisDlbW4pinuHQoTGN8cD1b4Nov
LPpt+fhANg+ADKV/G3pgPCUJ3XctIrazK8JPFUSlu2a+MWbU55A75tr3YzKMO0nZOXP7iz7DKY0y
mWiUtonuwqzY2L3+1Z1j40tnUIfedj8PFnbsTW9zLppoKTWhDoYfh9/q7/zQ/aHT+paLjyNusCSx
HpebKqnlFW05bDdD7OwdkpKtVV+VWwY8+1JqDtm0TRhsBnzu175TjtfLvS5gIpPHyVpO2HzHwaKf
N9TxzZAWwbWdPLol9LK0A0bczWnC+pwwXEBkQjxJ8K+t2eaFPYPNMA5NB3dM1cmivhYXwZUaVX7y
jbg4iQJCGHkX7r4fo3Uby2xHi7a+NUMyrqxBqFNpOsUptQVHqcKNsFzscsGrQdSz0Pf06Wq5kfQN
jNjV93pd+ZfCLbewP8yj8LznKWxOdtCk26j8nmvdi+0ZXHOos7EBJ9wZxzYJqh0raneTq2EbisZH
p0nYjsyMCNdyemHC+q9YRqykCLda5+4tq3gN4/hTHHsWvV0kyFP4XRurPbErK6n1YpvVgm/BvK8b
6m2unMMEaHfVeQQuBPVTUxLYZVavUXcpuI6zgFkPjfhCBtUnXRuxi4ftLdN5/I9IUlRscs3vcOeW
zCG1VFw6bfNkjs3NhNKccsh1ovz5qktnyRMoSSACqPjJIS5bTPLFNIO9wIs9mGQHuLNz/0fWhbBe
nNcJNTXh47MfkiSfVoHRIdpuPegNhoSGDpPp590Wt8Kcak2AQ+BGF0Y+PcJHuEG5iyk5KY5xhWV3
TG67DGsFS6ak6I9DBOwiGoydlU14B7Xt2Jl7Mjk3MqHlqMbvrDhvC9Rlm1FVAtizoAKZjha7jSmr
ZLOKjLmyHp+6piMfp3iI4xLGRyQ/RUIHdA5bY4UwlFmBpF7rpfqmDp0Xx0gwvYRpMCeW32au98ke
kdZqw2js64iZCYjeucio8C/WnJ7OdRKRxT5NfYMDNT02NWhQC0myyLTrcBiew8neyXwyNnqFPyey
jK9ZoV9RKiG1zdlnurlRE2tPt55egz7UaP6ZR8KPDFACNFVKDTdkVREShROAJEnIFyhCciB01o1e
keVTyyRadwZR1OZns3Wu8PVTfJYcqnGaFAjCoxrGW3nVKy3b6YNR7WhVdSDUupgET/NKaqwjsqoI
obWZ7mm0GRKE+q41pBPljgVJxtLXBL6TqjO5V3E33eo1fvIWTOHKs+0tGukcvEDjH2IPWTWFf50I
xRKbcqi12znYvbBh9ARde4HKmog4i9ifPie/PHwAoAwpKZMXVAJ/ZJSSfZTudZt+R+3+w6pzchgI
n8PeCQ5CddUuTvmNRVc/2p31tTQKBAZVtZKfxHWo0Yz2XdIy+x4tMh41jEsEPTqFjoBBEisUNSfU
+3lcFxu9b5Nz5/m7ybSfUXH4K2xn5H7aEvxd23HZNciBiHoHr0lzaRFzson04bM0NG2v+v66Kjpr
E9L5xD7en9qc61LRqWNqhtXeI2PD8vXpWJftS8YFMAILctuM1XUH/GLVhgE2ibIYTnE/DqflXj3H
2Plo24HDnynniH0/+QVBS1Z+ChXLXOqM0iiKU+IIDSlIcCIFJV8hc6625FcCydCpGeO83XSpX52c
1keAbtawz3NJCX55so2wXhWNf2mBDCAjsi1P4OSpKBY6bnQ3RrfJ+gamZF+YGMnas5o/sBRj8Ral
lRqD5Cx1VsRtUxjPSeVevnuQDtnOUtHLYnGNZscrAnRBOlndbrqqgy4CFGFDsiTm5TnjvExn2Uc1
TNsudK7yOD6YfqVtay/91vlFtlW4UAELtPmpnXcCHi8sUBk8Qs3T2lMg1XjIcRkFNNsh/PfH1PGp
5XDNfLMMO5WdrSy7RrePM24skI30vaevLWXC8JhvXCAJqjbdQ6VJCK9peKwaKZCopQk2qID+f1k5
2SmU2lOlef2unh8tT7EEvwwzBVajghSbl9lpAlp3cobpqyOZLFktwjIKUcW2te1ylXsTKJJo3stl
Xecbo5iyE18vw1bOOY/5+Rg5XPgDPUGpXiUgMriHO36Pl76Bm9h+djov3/HII2uGm3xSDYF+xiMe
YdCEFV6e5fkomblAy1302CSimOpQZqN/GuOYRMj5nhtMBw2lOHwvAV3A6A9h0e1VVYqcX6N8CgqM
yW8PtcBNThxS7VpYEmNLwCoPzTeJrtFpuRln//KQPyW5D1N+ftpphLPK7Kja9HDns10jLIjvNant
iy+6KuNvODy9Lc0M58Jqu4RxvLuy5tD2QNXnMiQapnLooek9HU+ua4bi8EkaSzsY/OJ42MP4YLCC
25q9UOsp0TaQMJ1zQsXqnAwFKT6uTiyhVpic5DGCjVpByA++T47hnSjy4RqMq2pdZcfILvWd9CSL
a8u5GDWX7IcYiIag94AYmQEs1l/6FuY8Wn4MOLr7OprNbnCCYRt7IUdTk60JHwym9ZLggEXPjVmP
AAaeQpHXpyXhwV6eBaA4Rz7MqR3Ls0tkgSyNaGt5lCq00dhOeMYPy/NWkBmcFHOqhG4TDIvgZH7T
5WZ5++UeYmgAYS7Q0uXh2+e83S5/mgNyhreGRf/tyeVfFcvXXe6+Pa4UjMwepsXP7zYsX355+e2b
yDF5kuak3r7Sz38YAPPcDoN4ys0uZM49f+EYPEstBy7TftG8hRIu9xJiTn55uKQVLs+9+3dIOZId
3MyH5fnlpvcrSNDLXyyPlV/LXQkEZHmKGJFpW6X5t7rJWCo7JE+lLryF5eHPmyliIZ1PJb/2cpcx
vb0Q7iBx9VikNjEXh+0j1y5hwJsqLy87XRNnNJQ2sB1Z7+ImSvdDauCUGhTknrkXOESEAiGO+zFE
mPEG35DrMLVfuBCRJ8rgvI+r4AgRYtoQaWvdNKNR7xIvG862w0q8oMmdphRnKqhYe1HgF+kRWJlx
/50kS30/BSntU2eifr/RWrq9of7NYelyHVDqYJ19l6ovzNiCTcVAvirTSa3rFKuuTlTRyo6T7/XQ
XFXSvEWwguxzCBMwUt5TTsV+pdlACfRJfXXVjQRllg/lN2/wkwtvhK9Koiirf695SCKWdC0xvVFn
Y+XKwyP+Nnuvu/IOeLdPfEJ5YGl1M2HWC6EGYfvC1dhTPLGM5jKpkmbtYEVeu6j9LNvrSHmFatTT
BA5zd1N1eNg6lWJkS8pv4V3flbeh8IDqWRbzJ/+GiIYbM8p/NEJu0xRALNfP711nePugYeHhWM2m
q8VFNOHdlhFdhAGFBQs7ikXUWKiIVcyQGhalWrc1CDu4TK3iy9Bet3r2yYvLfl/5EJIpRro35Fp/
67IowGhevhZ+ew9aYdy2UALXYTac/CiAlbrT0krxy86yxFZsAMdW2xS3tcozwHgV2oSQuZGR9dqh
Nb/beEgPQfcQIN/65GO/WhWhd7m4uY3xOHY5aiRLv3TdptjGbhSuwxa0h04g44YcB4PL81VUvObC
J7eeJfDOkD4xuRIs5RRCYO30Tu0JXKhXaayvEgBw+DdLLvZVTFnLiK80rfIPtTd9R+MYX0HRg5Ve
Oae0G0J0ZF1/ayE8C9PiSUuK+qTwMdPraJntwEM+J1gUZSf04xiHcJfTxwVmLil9rAqPfHOC4Yft
JBKxyxUW19osnlnddht6OPneV2Z3HdorvWXKl2m05Yu28fFhqWrT0d5EkF7SUUwVC8KctTslMIDq
VAd4IbxnQTPuQ9pEuM9hB3vdLToml5kJcwOkBie7sh860wHAjFdNS5C4ACdqU+04Iahfh0Mmjqmd
FZc40LkSpQXz4JiSrWcR2EElEVVU8EVF0HiSyQo3VlRVlw31odpBmSVSpwLc4KNO753Pg1EkF863
OG+r69LbR14VrSdpXrU+FYZ60MJDDBsHIy5SF2kw9AfBsI7GLt3Zsnb3aF/dTRCLr31CLHMtcFIH
IfN9KNA+ywoYkuGTRcrNLsxaAIE5C6cgZ5Ja+RlRxCXAIQ2KZTs76VXe95SxSCzOi/ZGmkm1DXgT
UAfRsW3rldDrnqMmcbZjBgMlccyrxKQtHOuCqb1ty7WXMzAn+vOsASs0aBMae4d1HRX9ZPqR0UrW
8vCLBrltxmNe4NfRVszk7X1qI9dKJyLppZtyGvH37tCYW9C8L0Ho7YZMloBIwhx4o6vOQQ/+CKM+
aNEMOaes6ElT97tE5+RsCgTbXDqFtxPVMB6qPJ/2UTPjpsz+NYS6cMsIiBCma9tVVQ7tRRhH5W6c
0SXVlNpHjdUc/FmDwNLg2rfL/GR0TMCA2z4KogR3Kb6WI4AIyRRIcw9j553KNurJ8I6Cu2awXj15
zourOqKPo3XSmivB0c2UG+45yOHZTJK5WZVyas9nEUyK/lgOxrXyKxZxbpfSo1R72xqRZTJRPpfz
DTaqQFCayxp10UBl3GtldVm7RXx+uzFnI7Pl/vDKgAkWTYit7va0/lYGtdS9KgPoR8hUZEicNe1A
RQuQ4iBJ4LKPWzhwTXtiQTlsTIf+Rep7FQyWDPwmHBP2cV2bewl90K2orJhhih5By8CYYzLH6nmw
x0zbVWF5bLy2Wg3YKIFSrQscyrTJA3PzWHeZvUsQYVHawuceOMHOzysfmSujtTZGFIZgawi9fR6z
CVqW1/FecAQ9t95yXQHINwVbpwiLbdESn+7Myd86NvtTaIFXyIJwZ4d+/dKn3YupY22OmezAkmEd
O2QG88Txew7QabSt/RiPNrVQB7ioVlyict53zGBvDLLBI9Yyqxbp5spswdVxDfocmr7Arpw9TU10
Bi02nvw+jeCXSI3DDaMHBreDT9Vrh/KqGu/BOhTbJGgkuGz/C8VGuWZyi3bHzFbaMJl0c9zqlMUA
I8191piMUS1npst7WgyP1yW7bwyumab2u6LV/RVuKDiC8Uwwjx4oeWM+ciG1WNfu5Lgoa1VCST1M
1qror3o/r5kxuM62T+c11symcxMc1Fo73AT1qRnddW42znXMDNBPtOq2soqXMHY56EQXn4e4/kxg
BCEjFF92JFTsJFWzLfNkH147wrhqLJxdGRvnQLAKyYlA7/M+Pima6SCehLHxiYja9VV30QUDwE4q
9WuJ+vm6drm4WN0nY/LRz0UlmYuzJaYrQpJDvmDpSD91NJDw02dirTKwGTklr10uELA5ze5yQCN+
7Pz4tTf8Ym0ZNmBdd8Z2Jda3JHHNvegrxlhqXQejmrxto/6HuzNZjhvJtu2vPKs5ygA42kFNou8Z
wSZIaQKjJBJ97wAc+Pq3wCy7lqXKV2V3+gZJMzElRjAAuB8/Z++1h3DBQG1PX2bc23PodNu4y15W
wV7LJ3jmnvpBPqA41jLxT8r3w02GphI1lsmwTflYJNH9XWgF6KcUIo5B4vi1hhN0DEbzwfBL5QFo
LZPrjbTmaZEyXt2FdtLjEzZAb9mOMnc4t5qrCB77RuRPVQZkJAnNKxqF4gltfLohmESujO5b0wXV
s50k3VlF8Tcet/pZeh1lvQ1AyA8+zT7J3+Kur496pREyPP8RZVy+kg6AXdGXah9l9BhqPPiDGiDx
xtnRq+S68dWqr233LR/bcBYB0iVxOauOpXrw8ORhb4DtptFKgiyc7EyzhgZsDNOD4GNe2ImV7zNw
6suRH7T1tWwz1tF3m9CyLPH6W+VE4YWZ6UUqoBlx1u1oQRnI0bJPacueIOQm3Fi5/pnKhwQR/6ke
ftCQaCH2YtOSGdLKqAB1Cap5aXfwXZNY7XWj7Xi6dOwbWtcfE4ZZAwqYbY6oh9kWZedYQ1nw+4Eh
CYeXIgzinagclnbKFJsb96CbP2OiEeyxBwyH0ZsQtIADbiC/m6K8OGZeXmyDdmGQS7W322k/JMVG
xZiV0nHaaBW40D6xtzhknT1D210vh0fyaGGwJo3ODgKaGTqECX2M3RW4xR7tXrQVOlzmrKaGHYq3
xowg7dO8RFXp7/LK/AHkQux9uCNKzJHJSqydoWu2+gwlypg3kYVKGnXnWadchR9Y62iIuu6wTpPJ
IWB6AKlZgimL4mITZhIudEdkixuCywyCMaOfoKydKMGmBdGCOUryALFvZcSGfYtj217oQe4u8gqK
m1nQEdEYgSE0GQnRAkOlD223m0he3yPl2U9RZq4yD6a4YKUYGmcjaFWt7FKv9k2Ktd4JxntUG/ZR
4FhY5CZS5kjl/gZOKxjYNq6ejCxftw4t5RJ1y7ZyoPkwqIphCuWsW7THF2bdjiuXwZuht3tWJIX0
w+lpfPTRowcaWEdWDWj0w7CCfg+eeWG3Ao7hGFP0DUm1MjllLysoBZvQYxvVc0tbm1Z3Jltv3ORd
rS/m8+dx4jiL3JU8e2XH301arHvL87+HQ9CfG3ttREl0DRVmkawjyJZBe05x4dJRqTjdcaJtdjpi
baHq4jSMB4TTHPySFv4N4XRbEcdbRJgozh21D1JgjnXrjpuh8NPVkF6TpHYvTQ3Tx9DViw5MKWm0
V0MxlXGbWzLWwUYT6udIrXgCMUqgg+6evCSYiLrLSqDiItg11mtQ2sGa6ALtuzP8CtzCeTWSn9WY
B2vfVuPJ8npv35BSZyJhZlNPo3NU4IAxrOIFwHh7DmRqPPbDc5WaGCCQJZyjxEsvuWQloZW/TRGc
3PII6pibxc65zy62x1ku9FBNe3nYUtm28gYvJfgcs8a9aPFIB9tGvOpA5iIpj/u3or3Q2zAW3HzC
TTR/aa1Qbhp3cheUjf7F12+MvU75qO9CcA+7Zpqeq0gmJ0YU42NjTUtt0jhrfEVJ2NZb3U7e7esL
bbtdkpofVQm4ugVDgQjVJYS+HTEDhePzFCTqzH7QP1q9fojM6PtAm5iudc+EJkKV5mp+e566IOdc
APgdNRAfqyhuJYAaQB/dQGu4Y8Y+ZYI4H7TPZKx4eyqGiq5c0FzNadXZGx/tIlwSMa5d2EWbLsoT
2EYtoA1vOhY0itexqYuF0ul56lrPOMdm3Fzb0dYYg+GWohsZGFLWifJOeEfVwQ8Rb8fV8BHXQ83M
aLLWZJ+og82BFcBCu+qjGlttHhpgFk34bR5tReOYZmH1VNikLqOWwrR0GiE4kTASbRq7Cghysanf
oZYspRaEp9grrmkk4l3EgIEO6Lh0RPXG8J1VxCrijUqSfOXEcnwQ5SiXzEcITsuAghRd0iyjkWGQ
Yf9Ai6rt7ajytsqID+gNmuPXF60hg7RSfDBVGec3uLVrgoyM554n/pD0bYeLQAfwFXvfiiD80DBv
XjMhkEoW1R4xFWTjQAyUjLBzpjSH0T6IblU2JpPjGhBtLkO1bPI63LpTV+/sCmJQQMjAdhwVvddo
nvHHzJ5tQI5Bu5UD1WEde29TO50zUjsWkxiao3LjiqFI8YYxVnJL+PE60owfo6VT/47ZcJCcibeJ
AVY+cWBTTl1zyftYPQRBeRxHwwT7LexNwSq0LYZUX/UQQ1APRa9jCy9fyKxdCw0BX+AllEIJYOuK
jsSDHb775mft9uLVLwd0fU72rdTwhypLAeT3Zto8txi5XHsO1g6rN4Y/iJ41kgEBDD8fIJsnzbmk
pLBBWXaOdIBrB/4eCwzdgW0q+3iHx/4ZYly1CnxTLAcXtLgtPYfAEtntk5SgUenr9aU76rn74XUm
4s06sFemPT5bUBr3newWnt4iVjARIedFwRWVknOHh06gQ/CG1EbaCyCeIePa6ZcD7n9TMhzn9FgR
OQhRYlsC92c+gfAdM4gMy2oTJFmDYcFFss6pKJUpohxEePS1JpOrDwRXNF2xSmPjvQ7WrWFS6WuM
/WTlb7OKRJzALwlnHUuEBhEJAehMt+SL7vqiqlaqQvSeVqvBAznkVVvIodbnoO/xjxC1pJMMHour
Zhg9JBVtV+rZmnD4YWEq+j9O0J2bXPumcvUzNOmF5F0IjX4aFTlQlrEvtfFh6l3/XGlpczJK6a1Q
U+UMNBmi1oQRF8KM1+z386NbLEl2ajZCvSWlSZniHmqZs95b9YrUzJqt3g0X4CGrnaCciseBkPBC
7aTAIe8EJpJLWjLUEujrqmEpS6a5ELS9GWTzVncanVp6/BxS0fNAMkOJ5V2yZhoPlZ5u02B0j6G9
gUSOdlxri5Vb0PwybV+S1RWbC/LDgUM3Aeg89qhDactf9MP1rSdqOKICsv3AkC1Ly3fGZFCxQ0Fb
S8NaQxW0JtlbLGJHP+Yz5FyJLnisaS6RgTEsO9wLRw3uL8c8+Vin0NwB6CGH6DTrSRbvrmllB2Sw
cMBySHBkPNk7GKtot2ms9TIWuxF771KLcS3YtMLx3Ca00Wsqx9x9jTTfo70IIrLWI7WqqylF7KDc
DavhkYul8DU0nE108kn6wjhgv4NKZZEywDrLbWh69HowJS6jqBUnC1XOPh/yq+/K8lQUCZ2ftmku
rkvN6UgFLYriHRaz/5DF9EFiemtxUtsL1cpnKijYdYVALBO1exJnkpWFl5/hZ7gOZeNvJz1HTkGi
QV26K+j0zaVzp2eDSdnckXIPhpnlKwtYMGdqPrihGjn+O7DKZWA81+kkwVOH5Ao6Kaab4b0bTGOZ
JCTrtoL2XrS2CCBYmzXlW1gaP6JMZkw5il8th/atqooAzNZHQcr2CYmdt3Ht5Ndgz60uM8x2CZZ7
2xvKFTFpPrklwQ/TLB7ID5n7tjSyR5M5WRth/u24q6HJOHujiOyl8pm/5GVGFIKstGNrJxSyWAvJ
WSos1tn8gzkvh6yc8iWYEvbtnmaRpyU0Fip1FvI7PYxlQiHy6g77UTbuITWksTTshKvj1UxFI/Cj
GPgP/iTeGzfRN7EepQdVORIhv7EmDKPb1zMUUjUsJdSRtyL4NNymvOmWPaKG8IDBV0mydUKeTNcn
y8ti3fA5bVQ+tpFQzBtr7u/TbPgmYXuTJTLeKhj5YVNXJ7IYtGVC2sUqI4+STgIyrIFgqbCkHogz
mkFjav0MDFo0Viq5yoO9K92hXzi2gnDb+4LAR+1HhpFYx9O6oeXIftCP3lEJfj0LLhT+kRo4bmA1
q5CR44M/RjsiRvLZYBuurDoQW5dhSxo5hzD3oEOORrn3NCfbJrT9Nr31TR8171gr6WNgHeK9a11K
mixCY8XRtFto2DAlTGLjNBOU3pA1r8INhgPGvnJbTbqzLBk/KcthoC/qChVJxbpvSf/49SUb7F8V
vTV6f3G9oXkR75kXXQOvsk5RI35QU+o/s8a62YEeXaKxJhM7is8uPDz2195Y0xLqN0XA+QfHGRe4
DTLOmg5xMVn8mvjlZRo6BRvJPifVPB6T4bNEzkrBlCVQ3fN9nbYZidZhsy+UfROFq7ZmzaI1pTXj
vSVbRgRHMEPn8VNSrnWN9xpkDcX5IIBEp1YKKF1T1AHiJXGLXd6172bZps8VLaEt4zIUHr2oL3nX
PFNUjXsF8xj8Y3YvqJHGSIp97zdygRF8Db2ZY1oVtaxIg7XsUxqmo4fBvgZBGUkzOjQ6u2inAs6G
tY3BvE05Cky4MAwQpjVAgxOSuc0sZCc1IvRubVT2S01V+mYc/e8uwrWl7oQYxxXeA6xbHWGgcleb
pTiqMbQXPmcxSNTdMQWLQKNhMDaN4EwzlfrZnwz2Qbfa5rCuF2OqJQtaY+7Z8dNtW/ocdfCXc42D
x0sWQPJL/Dk0puYpbyuTDk1UBGdYsjtdWWRbU0vv+wyXuVO16J3M7BL1mbZT4Yb3wblcSx7H0oWI
3o/RxccyGCX4J8zQyLY5c0pGUKrdTyRiMD48J2UrloRHJithTNVeFhK+JxavlacHC+wgPS1N5y3j
WbnmxthQKkQkZbjlQ15pl3xs+n3npO3FD0PQB1UEMJPnMhLKONh5idhEBYAQ0MJF6SWSVrdsYYif
0qDi8vTS3DZFxmpV6AkERxZ+r+c06WrEjpcSkit7xyUeKRX1urqWYfIgTJq+k9WDf0r6IxeTHDru
SwJlK31Xpd2Zrny9bOrGeQpIPYdDaD6VBTUKVEx/1adMhvrY+FEkVXGN3Xbdl7X1zaPRssQKxFvC
37EGKSbuer+T/YespPVcC11evUQ+Fy36Kc7DZBiKMCMQK/ooHaf/KEv6ezYZOlODHtbWOArH0xxn
4Yh9C5/17JnWdvJV9Y1tsECDaCZrENvRoYOUilBydC9RiqYEYnq+VH23Co0622uM0oPYfG5j/zHK
J24indP5WIpqiUGaFBmVi4ts2D+CRNoPfTX1ywgQQUkr76Gev4wkguOWbdTVUoNJf0C3XiZU44to
uOOT8+czLliNIbuOlVC7VlWfeZXWSy9xa4dDP4Iia1TXwTfCS6PrOeOGxyLg5Evrxj3a9DlXHmYG
2vcRAFwCctZa2Lkrjtb2vm6bGBMA3rapou5v0NImFLXo4EoYCpJDnTlo+HjD9LthGw+4k7Utts1o
Y0KSXLPcf3eNyaYiL+U+LodwJeMmJZUkdXBQRaRJ4nV6SvPps+L+jr2+eLb8ThB4QU5QyrM86b3+
MCiWn8SdQaDTgP8RhO85b2Zhi+V1jFan4Jg3FVOWKT5haEwvpnEi+GG++UBVpol/k1lYPgxOSQpI
z12HY6g9eg45P71VtBfyCPd6XT4JW6P9jDNn7zUNBQ05YqZLxQU5U7yQm/xIs18eei9aWVgEFmMZ
Bk9ohO/W4JG8mtbpsXaC7GZCjl6UpGQQbhHTIaObd/aTkuafiUFXRWZ+YkbLGavqd7kPn7hLpHkr
1Zcp2F7VXeaclBO2l07XzwZrxqrtShNKM7uIltG6dcIY5R3apoEBlp1NJX3BTj4Cf9VvPhxQZ4vZ
KvuZ0p5aOkpvr21/LWUGsB9zAQfP1HhDmIiB22gQmDNmeOW82A/noLK8byKRJdMfNkWD9g/Voct0
iXBIepbde6ESpItOZR1yo/3OiUA/mg17gh+LtY4d3B1gP0v05FwVFidg+dF1UOKZxPmcxJ2IDsn8
xWNABXKjuyXs31dsEDeDwCkHRsjBStr4mCRGfOxH313KGr9Ra0PJDcKBu5YvoeS8rU3DsMu6btv3
qbGvfTt5DBDGOXq9dlkXiejsp6NDA2NH5P1AS4YIag1bYOWL8N7EtF3DvA1OXPUCB2NNA9pKi+9Z
QCECrCO+5YDfty3T0TuzbWR6Nzp7jpU+mDmCu1weKs+t7nk3n56hCzT9TsM2dLZC/SVgoPkJ5pot
0LWvTkenr291fmrgiQtToVs6UAx5MhjXI5SoVdnll3LqSbkJOaKXaUX4FL3+OUb1SSJQ5nMt4teo
pr1Te/jFhhEeKJhcTrTG0qYI7YkpOldp1sDdTCHu1GCsjcQOrk3uvHuhU24jp38ytfChiRDcdmmh
tgC7ObQFvExjZTd79Lwjc/qSSfCQ0CfJgl2RAf7prbG/DbhLBnwHb05D4zNN45uB25BBCUxTnklc
HsEe99/GaU3nV4dPAeZ8WtKb+vqS2IZ7gfern6ExrYiGYR70lll1c3QybngjLfQ32fQdIrXIO4oB
eV8H0nCbaX1+Jh0H7bZtdy8RNzfN3vSOmCrZ0j7kSDWF7r6COEsKtl/9GOdEo9jQT1EC+qDyfPtg
CsC/siTEVbSM6kUufnpIhV5aWjhUA3a9hP05Z4QM6nEcnfII9/hD0Q56jINk2lQFQgX/q19VoDEt
qgjE9/xHp2nzkzd+uq4G9lQIlJ1AZYwlhLtuW8vZdRAn4sWehmgZm704tEEvXmpD/+cfnYr9Dloc
ZPKs73Z6iSw8KyC3jsOIWSAPv4+diF+y6tGv/PLem0H4OIgBzUWS3Pwh0h4AH2yrKHimqzOeWuFH
x9zw3VtaBNHd+JpFdKo69AG5Hvg+n6NsOknfdmmnpONzWtJpw2R2bDJEGBxzxHFwsUSFflO/TQEj
LMwF1QFvZr9tGnoOPmo2wAKdv0k7jtA2IuxilpdPdqO2bT54+Euy4mKP+CALEioWxPX16x6w4Ibp
LopKuy0vhGV80mrwtrWpo2AwB7GnIueRoNhYqJwBfzBqLDNUuktdqmnT+Zxlqa3Hs0PBv6xK6PTk
6hg737DkQz9x5K3S0LyPzB5k53WPvLHPsWn81YQ8BIx8NACHZ/zfyDQ4IfuWa6aaDFiDxnlIURR7
KUFTXXDsQwrevO0+uZw0CMO25UbqxKbI4W2jyRJXTrrWlWNlh+XHPuaardZSleRpvo52nj7XodY8
U7+B2dYyUsAq6qOh4Iw9zMB0W9Eok6P72gm9e0FiyxHXzccbox3jQprAqkvd5IyFw2YCOX5vHGmc
v75oPXGMIx5I+hd8jzHZrqn9fuvF05FrlR1Q6xmPgX2Iuy69VW0gjkGuWNMMjjWOK54n40n6mvlq
/Mza7uLNMXWRZoYPEEVeleND6rfdEn9bNDx0TTs85N50wgEb+AeQNyQIT/QNNsVIiTphfGVMXOib
tm7aL6LBUU8ndmXRyqVdxea1s7L3xEd7qZJKvKKTihDZPcHRhW/vGOGmFH1zJlPywbV67YEDAyKg
qKfHMyXN0QiJuqm48kBTXp2J6Dird0Eouv03ThZzHA7lOS27cKeUQSKMwjPTZFOxJo2np3GSWqTa
mChr1/CV61WJdw63WXOP6IovGXa/Z5YZvUzd1ZFRvsb4D4y97T76Sj6OleGtFElFZ0gVh74UNvC4
8CX0a50wGmkt7FGbVuwT3nYwrf4Pw+X/ryDSGUCAf/P/HRh8fm/b959R135I2f45NPif//KfOFLH
/ztYOY8W88xq+jOP1BV/t3XHgUOKSNUy+Rv/kxtsmX8n4Jcl2QFMZwpL8L9aEPHRP/5mGX8HfwgE
CQcpTW3Mu/8bHulvLlgLlpCr++6MSkVVov8bRUqMjpZWWrXTm+GCTYRARug7ESNPzWNvQXg6/Bfj
71+9ItZPS+A3Fiy4v3lgswLExYTuaEfCZYB1Hhrqi+mcBou27xDQc/3TNbn+AXL4P0WXX8u4kO0/
/jbbeP/47v7XP/7GL8UvyAv5M+nOhBg6e/n/xN0ImUZMTZUS+JJtrKzEDuLid5rSd6ee7v/rlwJd
AhXA5gV1Xu1fX6qHhu/jWax2Y5t+pln6ObP+qBa9NPzxn1/pNwDB/EvxSrYHCoJ74N+umoQS1Ea2
qnbw3/21z9yejprDyYkY8v/y+f3uWf56LYdYac9l1/SM323yYcWIE0sXreR50MgKdPfqBlq0c1Q6
7kwUxj09+z31NdavsWYQ7F5ESM6PWfwXVONvhv0/3slMOuNqMlf7nQvh9rlHBMxAeqOPtJMYCacb
CQ1Vd0Mb76pSjy1WjoBwzv/8YX/9hr/dQp4DXt1xOSz5/wY41WjICdIwuYW0dJ/ocg7OWSTl8FhL
9dh0yKiLEPPsdE+8GpegFr83VrOhcc7zw7a/oC/3nDjpf8Nk/MWd7Tmo0gWgKsuBXfmvt5vTlJ2Z
RUW1kxaqyDCzd47Lq0kxpCg4JfXpuWtqvpHA69EdSXmY3cY0h7nf9U8e83QmwJvBCWEt/88q+BdP
3F9eJhvIDYhcXWd5+df3NdFnYlqeozDv6mZX4QheNR0BHyNYwcHiiXAlyQryW2WSYPefX9r4Dazw
xy3yp9f+DWLleaiJtC6rdsoWD4OeEGMTQtoIFcKqRt2xyvBRJApboPMjxtbe0MD5z2/hL6/Kn97B
b1dlIKuKdCbewRSZeJdddXdU8v4l3ExYEv7ziwHA/fdPm+R4EBIzU8AyTXd+P39a38ogt3EtVznj
pgobrXuE5c5MiuHFqJOzbZH2W+OVyeKXTmJZ+5qAZN7waDdiJ30wW6iXjx7/Zhae+gH3jtD8gxr8
DZ26e4XQyk/7S6hTc4rusUw2yi5fcTV++nHy7hgtnqxe3ac5tas8VSHDwhwMJL2cxfz3OweUWS+W
5kBqxiieAOJS3ZpoSz0mIDBFHG7QNOUv2ZLzlOguxUTSiWszqBrsZRn07dcDpfrhEVzMvoe1FxnR
LjPQB0aix3nnF/itSLHFtFyu6vF9aNU1ri0cegISu9qXPu+xoDNNI+sqXeZxegROJudEu3CilIyN
cMc0GJEbtXWt76z2V9ol73hSj/TMiJXyNzHteBLx+rXpJ5+k+X2WZvI530/mHMJoFPwOcYHYuP3p
zUvx/MnoKe2ryCQJnmxIV5k/0QgHC72PPp0oxvrqntGHISTn9zKUsxtU/4y4Zm0Dsmn4PL8WD+mo
Y9TIekHGhkYYYP5u8JoW5xQGI+N98Bt+wDg+GrHHxe7eB41fzpu6lZkAEZ3nZIHLfTBIoF8l3GoA
1VyWkkD2MS8PXcACNn/8gZ18Dmm6Nkvt2ZbwczSOL01OumrDUNUNz9CIIkIscoYXEdnUffXTjyRN
ZX5VbWDpsSf9DuzvkvgfyqvEgunPnWTeu2dOA0Ng1sXKP9QRLbOyA95n8U4Cb7opweiITdj3+kcf
x2ue28coRTplz5S8Wzo74pyKWbbNR8BxioT3X3WvjozP3+eXKKbhMRrmG40Aqvn1aLt+b5M5xSB7
FxNAh/mTovi5MOG5uKl+1yC5aJb2mZbpu5Hk772LV0Koe01KFXkqC68MbwL86WJsDDKXm5WlQwQD
SiyXQLRupKXww0WbL0ef+5P80pxO1akvdMAGXnS0nIxAFMqLiXe0LCK5qauYmVqdvCcpqCJ2RyK4
+w+4MwyFZ0tD4/jjtk4v5UdurI2r7cpgKQsHG3B7+nr30AFSpEr947zvJnVLwM67iax5quv3Aasw
dKSTL11G+waGLgtRZxbp9/lWHubNWcyJwx3YuinId4nBtYmpLLbEiMGe7e+iSRhzNQQzp8n4YsRF
c7IU763LIhzRjJxYsJygwWukw1lkbMAhVSQPX7djbYefyfzgTjn3QaNlb8IMby6UAUBwvPTXUuLF
2efgqLuf8ayUO5bbRdgOd8GsZ2HMioSaUzLINezAJdHZjh+9wwXgiqaMIedJwziSkkVN+LVs9fNW
H8HGHRS3ELlwS0Us3CKR492YL9SyDPWfwYQX073pkKkWnds94pGOPt2yAs6oM/yVTbh26Yu4Tfqu
1daujuV3Oz70I88A1jDyTNJ3T6ugPOhq63RsWf5ACaw8IAlDrdEpnP+C323DeuAhc/u7N6+Zckb2
Koe3jtGZn8Kr4ODLVnhWL+08e4TZp7BXVmRpwb1t4OFsCGU56s3s8PaDs47nfuETjbiFgWzDiVaN
a64KEZOgyThroflhvKEHcfbsGa2gzLuTzU+Xw6ByXjEd2Y0cTufM3wY2ZGOgP6qk4a9jSd+tDnDG
nCcgFKcUmAQtI69fo133kLkeKnBmSz0aDghj9q6c9W/VvE2WBMJpOi/r6Nrz10gjcTSMuZq3NCU+
tlEjgyAq8iVJ5U8R9hlkxqD7CGgjP7cnG7CgweVnfHBkGZKLzXOVRXxWzjDeQaR4q68b8qt4cbrk
c94O6P5/2qFDZi0fDUuclEy0R6n/IrTmKYmKZa8btyHAuNslmwwc7CpwPImjab5Eo3zt/NnBFB6+
bv4uZwg9O/CIudNm2wohk++GgcjAyEgAaccUVSlSitktFKm+XJdj99Hh+F7bpfNUF/64H4JkTxRA
sYmZZuBAqZyF6gJiGsPmpe4Y8oQgJbw6p+OkuStaFD+crrVXwYRfxfBTiUXLJNEsqU1suNzzItS2
IDxiLmDXL21TW3suIEYCWE3kTE60aER4cAceH1vjObQC7D8h7IEumZC9g8GaffUJGQTcnsgYa8Mj
LLvw93Exc7sl8c65GzG45SFsnBLgFoYMr6ds98aP2pMXs2PdGtkzF0H/geYQeiPuZIZMHcohgc+Z
nuEGHyTfYjGvsdEuvJgc4RQ689e1KzOeIfpRn4V1b5vugRZFuZJ4hlbCN9/TaPRWKZqtRY+J3GzQ
LCDpHBbgt975hxdzdtWT1LyzrFBbfNVElql++gm0Rc9PfPLfnIWfCpJFs4m5go0BxI44XzB9XVkI
B2naUssGHcObjgS/XC1pyGEuwL5lMeiRzr0giGdJ1vTTVAw3c17Lbecy6bTR7ZZHNBzEGz4G5v3z
EmQT1DtjddYRw9nOZSrD3la19h3/20emeGyFp7+4g6uvpiKxQVlWMJmwgS0zrMS8GVAuKEhPNceD
DWSGAwdNuRJWyLiNYE7ifQAImjb02OJZOlVMN0ZCTkvyZs1I/IvaUu6m8NS6psETTmHQ8SzjmFb2
CVMMSMgnFKr9E6FfrO1le0Z8+nPMGSEAHviRhN4yShnkh3BBQpxcCPWlNjwnpXXqe1HtOHzHhJrH
b17bI6jxk+GkeYTTx1mwFUSOmDWQDMaa57BW+sp3YsLFMR2sLBDZOGHLn7EPcHyqk3RbaGs9Nu4+
w2QHOv/SVNlLzFa60uONq6Z6P9a4Nnw9Y+w51ZCiJvqAqiAGeVYZ1I2mI/arR2wf45rMrX0TibPe
mk/F4DAO/v51Jre47YeCkL3O3XptYGwYPAN5FdicHJZM27zaqilW2NweUofcNTgcuwr9mT/2xTrK
aHbFo3c34rHcS0RadYqFCYDhVTeYONguRmts4kcrr4+zmn7TOUbGsjn2a0aKODBq+QuCP9YlxuQK
E2wsYh+xS04MtVXzUKSPfsZdlN+9ATBINZcMjWJHTXWQOlWAtSoqnXUeoIUyKPNs96dUbB/6PFWH
Hz3P3h8aYZwC1yqWsdZgZkswSlBv9cp6QxoCDh2ZyALcC4UWLNJlLZDDdQ7P/+hbux7tAwyUCAEH
L+jXYESmysZlmbIF9CayhwHRJQIY7ssRfVPTYqfyva07xng1Y0a0DRLCTpYDZ77ZiJbo9g4D/mZw
x/oUGe2BZGrUeo3adGNL69VvHtLZl2SX1bgi1xejYequERoj6u77bwx55ZKBGmqJvqGM8rJV4ZFe
6pvFzoVEsHLdqCGTOUE7myJQxmfoh9DYhw5VC7C7ZcMOs5JRMK6cSrcWGpJGjDT+2tCCH32Lt8bn
Q11a86s7wNWlDR3QdqJPgbKHZzDbfu10wDg4ZFrxUjqEkOHwtPZTM6WIXqsdy5kPo6B4NGvL3OJf
P8ReKHadTyA5u8JWaeEqVGZ0Zj6HfS58yYIajlXf/shqLUCakMMbMtPvZSb9tcjeaoe8b93sNyn8
vk0t43BrIS3zpPPsIebYcHpzNkHcn52xhVGUlISe9TXU4qgEvKJWukltMHXezlOz9q+gTDc6jKAG
N8E0l5SeYfbbvvOPNscH8LnGvTChjHojZbpGmWzHiHfGCrsaG+Yf3SUJLQwkRUz9k5TcPjzrOFSs
1942DyOCLEporlPq0sDG8HYstZr93aTOghqKw6VY6EPKIhgTyPhVtiLaRZow8s7a10yigww4zSTY
VzZNPlyVT/yt7vpbzVC8U8EFGsjaocZbfn0mk/Cey6K8sia9ll54+Sp1ZcIx0zOlWrRxcgeiRKxe
KB8NkkTMDyzDPEh6/e5X27lSLgMTx7++sEwSqp1C77ex3gBJ0b7ZrB0sgpiSg7BYT8Lezf/5Jr90
2iSfE2YWiniCpMMseGA44S38gm9VA/48PKyoSdL3pqDQQFq4Mmov3mkrwfT7FBGqzcF0U8Xks1oq
Ytbe8fOpLryO810eaOsgynlwGSRqRr3ONC5jMh+2urnX0s2fQuRB+u9i9wXM3A/0M3cbzf0yFOm7
afH5D1PLiZNzmgZW9VBzxWSSkQHIiQQsLx9umWHQVZfJtZ9yz7n4dA4rq2JZkuveqy9lMD9i9nS3
2acxANP3TypmN139BHkgXw9qliARrqzVeK4Nr4Un1JZH0Ren/8vdmezGrlzb9lcebj8MMkgGycbt
ZJ0pKSWlanUI7UKs65pff0fkOXjXPjZsvO6DjYSO9tZWFmRErLXmHFO4BC6EwJC2QVx8zPbZkdSX
qPXMNKDWo1wJIS8ggOOdFQiqEDrrI1VXPLoMsquC4gvjC1iCNoD3yoaqy1IFJk+i9yRCs43JR75e
oWGPQYGg35skz9Cykxzc5HzW+mn3HqERJYOVwaRaAOl7kJYBWssiZ9SjfFHxbKwAAz/FmX9IMdpB
UR8uVu4T/krQXmiNF2ucb+KGw3Hv8sZzsqdA22kosPDRCST9cCHySWK0DpG2lQzSeipT5MWLlK/X
z6CPsS6A1zlEvX4Oel0ttMZ31vWxQSqEreavHlcdCK143npkfK9cC/3QtUq2suUwueIMtJ3SxNAs
M+5Dc8i4uPSTkEAvfF3aFophLocp3icO4rpYrRJSjJ0XN4HTIsoZRoC8VTX3ROvMj7Uobl13vsnw
KoH/3M3mchIzP5kW/A39T+uGIpSzH2P5YmMlrnpwR8QEntECP/i09CypDmXvfVaDwwTZnG6RiLFl
uPEX9pEaBB9HsuDt2n67PnlT7zkVRukNYddfRsImZcbyu1PFZiz5SZHm9HkhtNB51vVuuVpaLvg0
Vucgp5diTjdebj6iyCeQ0kJ5iX9sLZx7ptgb3vkXvWD0RfWeMatCdLAhbVWtYqvhIuXtwTvKgpa1
txw0OART6/UIZ6366dpNrkNWusb5FJ6ieSYpL1N7vtH7ssQv1i3Fb+bn9FEo6oeSI/s1K8At/Vsb
P1LHxGsNMQ6zQ0jYamT5245KmCuYnwgtsNbhHkcMIX3ctahtTOra7Beicy144JpHoHxT/XGj7bzp
VPTtZ0pgOfQgbsa3Ih5+NfVw0UuJ/lSjpT+o0vmasugrMX8mRboOW5WSf1CwzIj72ZJ3ho8Ed4l5
2boFMbTcPeE0XRz3Oe2jn7W5Wwq6Kg3qSXb1IwZWwfiR92QIHqdletcvUwndU2ZRrDrIy+A+0Jrx
2evGZd9KqkmpN5IXyd1RKxoVo02u+JSzc11nA1YH3CroJl5FgMBfmMtrLdrvqcoutQ9uBdstCXGs
qRzUV2FUHKcaGbAeYCQmRlaUR6fEoOk1FOTyILq1M+oO3fBxwuh7tjWAeeRZR604MurZ4/t6dfWl
fX2IG92cWuHZ7fEYxThEkaOqDCrAxCXY6kgIBhb40aYHF4nE9tpYiJ4zB0h8gP8djwIXXhhT3XUM
97Gtx4itd1iWMo710XevFcSWQ58dmsxrnjV/dDwsP/8qmv48ZCha6Z0oR9fWXJVyyvetQDLU0pwj
H4f2WbKPfStdQcK5G2F4zS2rus+bk0heJi9xasYfNA+3dTOiM0fT3psc/HITH+Rg3l3vhy6w+Qgb
KntSjLbIZzcqV7+cBQV/Ws/85rTbhdMmdLw3i4Qor1u4xK+3X+s+W8FAbahL7QBD+WRlJ5Me44AV
ZT2T9rCWXNC6vGe/H+rwW4Us3MigyEugLFJeemzG/pKNKFIraWFS1+cD04aXOOAr0Cdqhy7stdIK
dassm1gZCrSKXZejo9P7IwOX1bVHmgt23ZimW+HcjoLyKMExvlIhp7eCROehCmlORXwgTsYlWS+S
hZTOXQ4XE9P/gfIUSLepyYhICyBLUYP6HTigOX5qVe3vQb9q+w82brExKZANq3yMFKdJXPRiFaBN
S/i3a5bXIXnBzEHEccsSkznZr6IZzPO19iwwJcYJsrSs5S0C5PnSdPMtXg92qaAX66zLYdU57pdr
5pwYzqFln+0p/752aYTgRTdZvKkrxdkfMvPeiQ3Q6WxtBa3J62bHUZGMelBuGJpY0h1MRgkCATGT
ZxjBZMD8q40BgA6xs/32UkpefB3slEhmrp3sqqIb3Wghfepjfso4I68K/6FMcnenl5JZQxwqnxkS
Yb1v9qS++8mmgYjzt6SLEFvkalQPsN2iPxKRlvK9Xbr7SlB6B2VKEUXc+ipme7PCWawo8m6uNXNh
cVVf97ZUcYzuXPW7bsmH1s3qRbemrqkaiFZcToz3dBlWDKvzlWr7DUCunWg5kEgnYc/q869miGka
aG0xdKzrXiUkNWq13F9Pc9cXytFr3lSOzdpMkUdnNvf1h251/KOwu4ZQxgjG60vrVT98Boz7rL4z
Z+MjcDhuVwwBgjD7xCMFOSWyAloO5h89gavTZ6yPZREicuWqn1LcHuiwBLbyDVfIngiLDxFwVqmA
2y7+4+gijUIk1N1YGXUo7mRYQncteylLaSMPMZq4hJd2svH5ekj2g2b+FVjum7CLakd5vnfCnsXN
n/t17efvVd2dQpC2WcPLAkIAJxySTYFEpv5ZZULtIuceDdlRGNXHEnruenapdYOu1e7D6liAQF6x
XA4buEI3o4zl3WQM/RPq1heENiuREy6mOZGV8CFeTZfKj0hZo30HAUdUqx6U17ovRfPaLrtlck5l
0HooPaz61rSy5D4obfgQYGQn2e+MoT4PGA5WIhuqXSoHuPMQlbYgXkgCrzOAPCbHhqSf7mGxGreS
JKpoiJad4TGZq4JgOITJ+Nz0mI7zuF2PHLcpj74K4EubwHsBF7Zz8hZPeyU+u9LXPdIwOSzIzrb4
gd5Iu4Hh1jvprRmM2OGd4qHAIGWuCRW4qLrvAB4DRkKb1aHX58FZnBqoN85cOZGSrR8Ck4f+oywG
88S1oP58cEr31CUzx3/DFzQ6CsvdDXP1CDlEna4PKuvVyeHOGcOwPF7ZSU5WYKlRIQRFAevG4sVg
LF81Ef1iFbHSIBnq6BCy2uG+kRtkkDBgs+xnawh56nPjowAmucMajd0gwmdcjmZ+uj7EafDhN7O/
lZrHDiXr7x+u3wNf7m0jCGDAm1dzVs5H3k371OWjfbp+9Zf/tKLe2odOA+wZwppt9yhe/YpOKozv
0/8+VGNI1LZfYXatA1o49RS3x0QzBANQpAJhnSXSkrsfR2e+clkFLBTrofWUj5G3G/1+N1nTtDUI
U8m7WeL+4aGPUuvUtPq+ouG//d8/SAJ+UZbS0TCFZZ6uD7T75R9f9WmKPnPRf0KKEQ0KQ5Jfjp/j
AS8Pw73KuLSpaVzKOgl3aUFrMArUMSoK9zaV8YulmvrW7jrUeCLODyIzwhOf0qUEnwMtr3oyFLSa
rpnOygTEb6VZcvSRDtKILOK18gB6ekVjPTqmkI/g5KqtSqJ46/uFFvmCsbI5EbDokNnH8NfruKD0
f9Jorx9Gfsf1v6YROwUdfuTcPmKnvufphONcXRYrry6zjU/cIwLgcP2eSxnWoQt8sMX9BA7ncanP
NMXmnbvEH7ZRZvfxZqI0VBYtoIHu/mKnNhsRb3HbC0X7W3/pFNEvcwrlVrmtRQlgWqfrV4P+FP7u
e4Zqd0Nov3vjotHuQb8ZpfshsJfsJh9yoV24Iea41eTH02nQD9evpgH8CyYw3Bfs4G5rTKdQZd8J
g/ZtytjwdP3W9cHQJLrrV1WDgcjNqmzLopcdJXMGuczcUNEnT/AxHbjKZdlV7Pj2eX70sVYwbeLB
m+efbEdAuNwF6q/cl2Pz5IhuBbtlPni2tZX6Lnb13Qn6w9j3dnJLEHnI5RdsPVF0Ozrut85s8h0Z
Ss7/joHO8OxqXoZj0Q63GvwlMUvNJqr1+bTZzp0ZnvB+dqc2bgStuwo0WUwSoo2GOU7600CSp7EG
UN+dMr3QlAFm9rQHPmvXMGHCFDd+JSOoTdSUhMHKc0QyGqNEeQgI7nNTbwdC6Ya/qzjQDT5sDf4p
RbzqLsm9e6TrES5oc1nHy0T+1yLAQajiZ13zu+e9DUjyNNhNfyr1kwnR/aPK118anj0AXwqTLa2I
iajW2D65i2Gfrl9dH5CH/vmfsVPJXe577Jz9cXarGZJDPZwiZfNLxujPr67fc8KXMQyWI91jkMJ4
KJEtxkvBJRDjjw28bgsgyV61yNdnk7c1dtmi5+GhiuL3DBTc2pqaTVQ1M/7a7kWmLp/8tIrm2cDr
YWU0HsbwNoi9k+ytaa26oLqtfBy5IQ5pm5KnyJJ0A+7pR+DZ+8S9aRPjEJXTp19Xr4vTvaUTJ0bk
2weyHykrOYecZiJGViHmKYdUDfigDQY2Ed0bWLq2rRD0PexPQzb0CYb2V82hvGuIC8lCWW2/LVKd
wUpwz46ec4xmqbami4zMTDeecuG3pnAAfLd9T5z8R6u8HxQmKwe4In3+8MdUB1+zjSfBbS8FSWY6
44l5yLQLRXTUL8CQoC7WlcctMUXWfkk56yUzh9veI8gE5cVzFxH9ZRTrikCKmAW5gR0XBTVOOcs9
ZxGrXaM+48z6ANudXC3JcNTwzveAzyJajaaTv4VVWDLT8J6lH/6w3O6HVUDarR/jVOFbCznBOQ7l
95I37yMR4It1WmrJME4y71VYfp2loJgF5X8Lq+6dVegOok5zFKbW8tfVXvb9g6wrQnCmnuQ2GBF5
I6CMD0FLf5gNbgHRwCwONfwjXCswHyN240XRAWcU9Z1I4gWuXR5b9JsCz4N2Vke6EMiS58HF/IMg
kRN1dp3XBX4n10l5yIPm0TTwVbmUT9eOXuKH37oVNF0LKoMOi5cX604GJ1C8+TpxxtfGN1AoG9Uq
QW5hdAEFJLYuCh0pqFvspKZB4jYPUOy2lkq/Yt94sjTwjFQi5qk5ZDesDd5AX4B4W1pISAl62kLY
ab9k7YnVwa79/xAXZmsJ3z9IwXyDqgBZk89U0DKvIXp/p7ZplyW0e1gQeOadwzUetkLqvjXB+kzM
SNwq/8FJL6CMydjO0Pdf210+A7Ve4puKEmfbcuqmQRGbK2hAzPj0WxnSZrRBNcEkCCXlLEce3RZu
z1OCN7V3KC4RGX9zLEQxMn8ri4ugTzgTGu4hLp1qNdLtKRNloln+IETua3ISsRY4CVdlRnjrTCpG
mWxAZd4qZCz/XoRkakHXP70paEhNl4Bo9I9/0T26oQxnj5bIocnN1x45UZNSsuqnhHH8znRvlvGA
iJvQ4N7b/PvfLf/F7yb7WvJLEf0jiv1LZFhrD05Oqz87VHrinQd0jPhFZoTVDemDdM6lnC8Ktcg8
ma+kIB/9cTzpKoyx6CXwQ2gCsJc4RzBS7u6azD9OWGj/gyxN/ZMozDdMw3V8MsJ9y2Jo+I8irQIU
GLLtlMsGMwyDWgpEr23HFcswxeSs22sFMYOV6n1QNeiqkIzVY/qtxRxxzKdIPDIRyxlIZypitAZf
lkOTxctQf4Jm/Eqa/CujVcg1sbMlhzJojp9lG3O4fbhKEEND1+26HdjV9rl+T2ZADlNIUXjVaVAm
fDMIVpBYIiKbKeRlmlWgKeilLhOsXp6lZ0USfTmjuKnJ7uCVH8YZM3DuDJc5j37HxXj/4avsogs2
+jxfqhkvWdMOa3t6k7rJGKv66BScb6MvKKX4Laz5KZuiw7+/Isy/ZneC0THw30miw1zXUP8kWK1A
VAqP1schVim0U8PeolGl+tV6k0avZHarVVF5daRHA7CzmPNNkil5Ngd7h4esZDugo+y5MSdjDY4s
ung8tIMABMHOPZMFu1vyzM1PUUj/pPEBwAQMgCuzvF1aP98NxvKdLwI0IKqUnapnwsD1Z4Kzc22F
0TqPvsJWIIQz6VfHfHR6oFjENMmSkbWfYJCVgUZlZeWcuiQNUSuRh8rVlvd8VTa02xRb6DbpHsaI
wVRqYrrAOP/uLlTEzLS/cgkgI8YQVM2sPE3gfmady6lQ/zm8Lvr8dP2rXvzOkhE6AggBE3YckRU/
c//ars9zyUkBssIY7yOj+Ool7cbcguEA+sTWTPhCE/gTy9WjkRj4V2G8cNCjX0XHx6Y1l8rmVtDk
QsPAq4YNcbn22itRnm03PUaV+F1KLp+iADNTBs4HmMN1TEgag5GUAstAV9aGLUKWEsheO+5Fjger
Tupqx7gkWYmE8LIvaSXzaUQ2RU6h8+rwh0wITmE5/rDHSCMUdoHd31kV5iktElAx+4S2i1uN+Axz
7nP9VOtjWEa/BcaoPi2H+1ll3srsDcQA/fRqgSyZp7pixtU1p4y0jf9wuf6LHQUqkDINnACOT7bv
Py4NYY/GxBZterD0S9a7ASTdkTOc/0t08H0SilaChlDkgKAp9fBOD8xKraSztYaBbIr/oN/9Z8W3
b/lsEg73kaQjKf/ylLpZjaqKzfiQOeFHlScPHJ+PuvWdjeS7NvMx0IozPEqvWnqVe9lXYNRvluf8
h/fmXyzulo/eWmKRsJFE/lV63kOeCxRMqUMXTRXKG+6qfmUkbbVG2UIuoy9/NpRqw+L8xKdWbkIk
563ubyitH0NPsW7BC4BD8J4NnH3SjuYtnbBgDTDiPyhxfeufNkHbYM1BIa9TY+2/6nA5YNuMwcfo
MKVJsBFM0VFWbIyhTdYexBXWWcr6JVPu1uFjuymMm0gCTnANu9lKfpAG9S0k2nHbx4TLop9w11J3
o+I8Y+m14w19Vqhy+Cb7svdfVy0jya0x5hSPRSlW1eC3xzGdXvI5IRd6QRUr8yakxWFvfOH4rz61
kDQusnkS+Ce31554CAqFs8ZykFDE6fT522GksZa9VU6XHjLSlGBextGO22Ldoax8Ubncqdw/q2he
7nD1gZZhbiEs+KN2pU5Jw20D9qFYS9Nc4CVDla/abEOSF81V33ifM8S6wjronuNVKlrQU/N88UwS
17fBHgFF62FQLMgk7zz5Edqo0MrnTW6Jo284D0UffoOD6/fKOlxJP2Xr0dAuJzguqonWaqlJJ6yq
SzYXmhDNaqUTug5NHP8G0lT+cfr4/9XRpBPXWH7+r5Z/89V9/Z/f7F7dfP7Kf//3f+1/l00Ys1z8
8U1toPnzZ/70MnnG3zjIYQZxDWliwNC2pPF32/33fyEc+psyUKAb2m2j3L83M+kd+k/zkmX8jXvE
Vr7DmZzAcPn/4l2SeAr+ctdx5lP8DxsVGb7SUfymv1e/+xKvWlB62QFwz+8yofmlV4il/sbFcZqE
5PDspy9xXt8aJHHMOpLD0+Ec2WLeMeTC6ZQN29CDUcmkGiiRDvXwpBFSsibVOg/cbdD4Ei0EISDt
aD56vTh7I0PQsMSKV5EY0sxGheTL/b2QJWIo4d8k1hDvMlqs6zKxYVQTPcIxFfmFjiNhhMwIhIQS
S0eVZDq0ZNTxJUtLkIlFokku30fyTToddNLqwQMzxgd6/xiWUwfXt9XeCXK6d42OSuEnkREmCZJY
UsQJFRSrKJW/QJuEm2SxiK45REZMRk0qz0Vpf5oNoSxKx7MAd9zNifGF1ushyCDhtjrJxceXq6Nd
0gQyZ0XaywB/h9LUXbtmsfVwcGAjdkwQgZCmkih6wpD9WAcl0mmthG9IlPFJlpE6YoYyCE4ogKQV
baSFZ0kSjY6kcSqcCETULOlNqSNrbLJrcsTwCIn1iUMH26CPthEL9eMGkvWjAKFrk4KTkIYTO9Y+
zUNYkgvZdOZu1LE5kQ7QsUjS4f+SXJ1UgeRCk1bn5rLhvXowSODxdBQP7PeTQmO3JmF22DY6sGc0
GPvVQDn7BrS1q2gPkU6PKICgH2DrvwCynRsSgOQQbDpxKg1wueQD0cT+6ZMXlBXFWxF6XA+KqHDn
Z+rCWxJddT/zsnCePbgkDwUkEFU0LtHi4lbV4UQETTaARhTAvf5x0QFGdJguY2d/CJZQuynpWd3K
rv/FsW8FUO0NCOwtgWVkjZCMpFoL8htZSTmYPFsQnkTGyiqYm70AH9+RruS5kc2lkF4kuUtIWvc2
iIqhJufHQkFaktDUFTaNjgk27CxleDP6KB50oFOno508Mp44x4cY19snR6fzGPNPy/k994R5TJGB
GgqBn4nVHdY17zriBXSAZnfXIlo5zsQ4rYIxu6s8/CLYY01mJ9CFWkf59FXnSxIl+S5mB7vrjeRo
p3P/lAHm6NL6wMKSP5L83NF6u+ni6XlCAHsQCYLElvkXtJjg6PjB+9JBF/ZmYnkmBhw1QlEvEfaN
J6c7tI+kFAgixpM23CwuhGArhMoP21AgWJYoi/uAlq441WQK79uefc/QQp85aJ9br4+OUYRUkYHg
p7metdYo7WpvndTgniJUtW1qfBYi9I8g+l6SyUK25qpdY6HrGZflNhHxrT6eUYWqZW8Oy0c0gBWP
huYWEd28awN6aWKc1x0plGXqEVelJ7P+1B+CgOCngFVq17vt4+DFxsH8JWaySbs0dDamnBQ9sxq/
XQSEc04VpYl+0dX04BXJuDPnYVjzFw4hkKyDUIw3M3Rdo2ki1OxbdNvRGK7ttOYAZVrLM1QkLqPo
RyzwgVcTGozZS++VgdqHWJRTw0Tq0TWHmj8j4iQBMjh2jsD6FtQ75b6nwjfPTkV2CfBGGCDObeOE
P9suJcuulK9wkRGmjLyx16FkHZKUw13ha3aA3HjQ0nc5kgS8KOR7DDWNo9ArN5OsPrLedXa2sPub
DOgeKrH1Mv20lzx+dqZ0s5gEkNPGyDFGwONggFrTxCWiqs3dPwbXCiwd6D6S4kR6I9ybgYbYLl+A
mDbNtjYVqZWDf5d0g8tPS4LFEqCBo2GvQXfCKErVa2db7iZnoRlqgIOtTHdTFzWXMjSPIe3zrVFl
TIJHlW3YC2/aGpw9+F7sHY15aMPiBaYu+kGf0EE1lTfl3B7tKP5kAyXRaQku8ZivpOlOjwa0rmhB
qEL7r8ED2xJys+gSH2HIa1fAtDOmu4SUunvTY0Px/OBnjvJsazQ0PYsmgpnyQyTAzYcWxBOHOmeN
hfNFtskrfT9MTUV8g6EfBHaM9No3xmybG9U9jd21VENBzDCqTEYiByce5k00FHLbOp6/4+hJ1E9I
TklAa1zUdOni6EN4Uj7MpNpEs2HvSMzsVwBwclTw00fk9uXZdMPXYWa65scMmZkFEAHoRWvH9OJN
J8XFWRjKNKEBxrrGu4NLBj3h+G7LdjkDV70MpVOcpo6nakaBubLcMdqYno5La+PlpRTGA2L76YZQ
Ppj/E9a2ChV1mSwRrJ1heo8q844NrYUeYcWnuXooyiXbAlUz0cUF7Y2CdID2cYLIFbR7CDztfVQy
9kB0DE/E3xekTWaJQ7nbx0fqmm1vdc2HQ8iGZiMYG2vm8yvm8bYP2+geJPtZhtWy7RwASK1T/mCv
UW+La7/MEjcXA3EQcMW2kP7TUKBnlV7zli7Zz8ECO0CwgLvhWjos3rJTxD6h7Y4gcjn7xnB/tSVD
T0yf70mEPMOskvNI5s8J0Fq3DHuUTZg3bfrDYWuvEcguN1W/tUYxXIpBY/My/96LqgFR/pTsfRO0
mcdmnOV9egZ/dAcHzz+xVEtOIsBsNVIJ5LB4NrihYQl0H4nrplgHjWIPMpeoeW+2eGOZxRCPByMD
b9w2XND+uKkFtr4C6u9Uhb/JOYOfIKETXNEd58Rh7N2Me1WKfcBVdWyoStaDyOKzyrJDPTTHetEE
V7YT6bn4ieOA08nHFbyJqPnD8LP+LPXDjD7UA1NiEsagbRCDTJl7ctNWEK7XyuboLxthrg3UlzDU
KgDAZc4748tpvVR5ts/M5DMVqBMWVep9iazVyeuVlmGkWyuNGsANaotVnNXSMIw9ryF6C5vXPvpu
u8/ZR11r+IiiG7d+Dl3pX5KOlCk0bdh08n1ZcpCQkRlumxShJ1Gu3aFSYXpv5/sZV/GRLgcHuclC
1sRRxDDgHQ1EJOfzJE5Qwe9Iu1/Wjds1N2npfkUhgjoz0p8xXTjmUU9xk90EIZoZW0J8liGXpmtU
5lZV2W+OQz7UyxpuW+qhhGp4M5bEZNNc5FsjC4w+loMrQYh+13XcKjbp1g19+65yjuBzT8hGh29p
o6x3D0NbRO92Ppl7lcc2VeXCGavE2oNMgBgqZ0BpuYCHjm3O2dSv1a6XVbNJi/Zn4lnhwaocfAdQ
i8d8PsSjS8KcM95l49kz1XwDC9x71JcMCB/ncRouYw33s17SZiMUgRuKtJ0tVPGTz8WGDCVWp6u8
dx6yC/KEjkSQlGs2DO8ml6O+nIL9iJJn3ZtETs9pCZLXc3fVXBQPCH03THAemZu2D7lsyvvOQ/Rn
MtQFEv3sWf1zSm7DilwBCJN06dd25E5AAiyI336CmEtrvmE/WvCMVbdXivSMtlcul0D1A3VSejMp
rTuI+WvMCoytHaXbCmnnva8+86hzN0Els4Ob1wXquOkdOO3tnMsPR6dGdCNeJlTRdB+JmvAMnBzk
Y4nN0C/oJoLC3lYVWwEOl5PpTfdlXgD/nd1POFFrs8rT/bIk92GXbZC3yZWDdmPtI93j6CLyZFuA
X0M9+qUw9okowCszB3eiKn7j5D/U9Wtt+j/cBt9F0e97kHXp6P0IxvJ3hELbiT98r7+fY4ZHA+UG
UxqHaL2vIXaOAl7eFFrH2PHvOJveC8M+BoFaD0GHEWg8NJGxCV1aj10q7iwOEb1FThFUkmZud3M0
7rvYW6M+3Iul2XUCSb9C0Dy1jAYTRHCIw1ZEp2/MZTnYlnOx2gA5u+v+cPpl44Xd7dRWT/xF1FND
tKtk9ejl6pmdtltR3g8cvHFotW9Ba+2aPsIFBO+G4dFedp7LO05mXdGbd9WmcupX/ZckNkDP8Q/T
XJ66ZLzUdnDr5U68KWzzqTSbm5aGERNHPfKs2Wkt/yabCR6fvRNX9nfv+NswjEmggcSpwT4YbvGn
9buKTl292DuvqZ66Mnwbm8cQcTtX7HMXPjhgR4WpIzTDm9qyfyv7obVQIOpfWFvtwUS4N+nBGX/u
DKiPCWR8rW3irvm9FNQrdPZ3o8seL2ZCTOynZhYVsupiN4pIbkkbdpH0V6hALPq8XrDNR9Q/hEno
GwR6Y65RzRtMPDduHB/LEg5pFBbruYoPTBU3lB5HMKbdqjZAJy22v3eAPy8yvsvttvtJJnPsodct
Uv91IGejK8yPqW3fx6YlKWM3mfVX2wwvTKLb9OIGpjzDFtnNzvRTYKdbvE/bdd+CKEK5lT8XfXyB
IvvZ2tNZcLrGZAcFtNqjHzxUbfnDmo2HQUoYVBxYSCfxVMQg1p2fisl7JvfF2otQvpOhiN/Cwt7a
H/PhCRkLVqjqngP91iuhq47WTKedtluRPTtDdojuq4bNdQnofOfWTKuOEEtRHKnIsnUo4FwmJc13
Jo3cDUm3A8QuZP7QBlwpqAewrWg9iOvQn578+/yET5cZDOZ1Kr0bOzT9NRBUB1eEuAyVviHlQ91L
LL0GE4B025cpicvLtsJ9BJP1AlOKN6ObkP3Pz96S37ptfFJpv0s6uXN65zwWneZT3RvEDDfSzfER
iUOHJ6DG0mRShqmYOY9wbmkNvA2Oi8UAP+PoED9gW8iu4o8+NR6TYuXOGlqLLiJx7IsS/XubEnOB
wYdZ+2/Dsm9sUeCEYTy8TGde6a3NLj0xKTfM/JM+31nM3tmx69/p9NyY+UMN2rRFHxwuL53R7hsI
YJzvmGN6xIsBlrfMB1+FL8Jtj7GbbPzcP5U9V9pgIoImKjQPeAfYU7M8f2gmD5G/vQmL1FsH9vyB
keO6ZBbkb7VZ+9EKxGRexJx4o7SX2el/EgKzNRQaJ3II57H8YcBKn5laN0P7TD5blGb3PqBuww2Y
+FBu5fnRQypSFqkuGEGWtd+kvD+qPvg0MO1706fb1a8hC9ySqm2JqafJ1K8uQgS/SO9lyO0XMkJ+
+Z34EXao+F2wkIGxKX3/NsEFqUa43vneoCdOc9Y/kMnygUnjq/M4vEX2OQfQiJnhnVj4oiVKyzKa
fTPYCK7DO0xON9UwYvLH1E+2Jbf9nLcEBTCWN+dvieABRbXxVkz0p1JHn4CR7rnme9d5KAoZKgsf
UbU4FZXzPlr1hjUNW+5w7lOEgNlHL5Kvgs8k8NOnvoy2BEjeznZJMK5f7HsxrYRBje70TywY4SoU
5kZU09avipNQ04NK4Zfn0b616oPRzfuEwsJCrCn94ClJomNim/tQzndoAKFMT1unxydUEJ3HU1xW
bkJJJIVeFg/uUG+jFDfsJNobpB7umUbjPdYg5Nhmw8AsHglujl/jmjl/lfUdHP/oV0MIQT0Qe0uu
FmW7TSbyBMmC01KdDQfTI9OFcR80lvAhJzKCaRPiaTH9yrPktaKzvA9xUsE2J/aAQIS5gL9bp+K5
YdtcBXl1NzfyVBvWrjTdVxyepBpUQPNjY9fMEVlb6tz5j1VSP6aO1TKYKT6gZO/cpKFoWx4W2yYB
w8OJb1xGn6aTVe9i1bz5U/lYW8THOklBZWrPK6Sp1QouOMMrgI6hONCRw/OHPbanO2EktAinauz2
MK8/zVI9MhBeCvNcxNl93uVHJYy92Y33hUaKOTAITPKpUkqjqd446YuNPaRQ1c3sDre9lWyQVq2T
tnj35+U5yc0nuyI3qJ7vqoUh4kj+BporiIN5QklUOvAZe4j3HPTqYNmXlIG2OnQsJophhoSrSDuH
iKW1JV10XN07ApkJ8VA42RfHGh8at3iP8nsRFzeJzY5L9WcgMmNUetAyrt56N5HxlMhWW64Ry1C7
2glOSdS8G0PyXK0iYoBD1ohhcu9oPZ5JvOS2L9tXxpbbJm4/PRXecQDmpDWmaxzWxaAeUfV3W/1v
FcZ8G9GlKGZsaF0sHqXCB13+asJ+m1jXC59QpgMHJz4V2JGjY/82qGjDoP9upXsqWmuTLuVW+vMb
w9THgVfXs1GYxc0kh61n1L9DJNWrWZoIVpa3pi4g7C/bbEGFYQ0PSrm8b6IioGZC2hKFa3eabvXn
Vfflx6CGV192n3mbnYmz2ROKue9LooGqi6xwWAEtRoQ6N3fF/Cuzw+/4f7g7r+XYtSy7fhE64M0r
XDqmp39B0B147/H1GuC56uouhRTSq6IispJ5D8lkAtjYa605x0zACeAvYaTMwKgh3c5Cwh+klMLq
ksRugItk3SNiH8XGWPCvZ6oo5GHs6JXgHAoGrtrgKsndnmBpg1DxemGHVd675r4EjoY8B98ZPBwD
xrA8tdtULbKtFPstnWxmrmRMaP24+AWGdLdBwM4LIQN7n4bKGv7RHxH5i55VjJpLgX5P1PdWG89U
rmyYspId23zNEKVZxR0wNsvVsLw2Ay4iIAwbWKx4OIuzKOhvED/xxXSQgZT8O23n/dT/hMycWMCf
s0FXXSUTZE7ZbDMq5IRNEn3Tukf2LCTwHAP6Cr1JwlpDVU/6qOWqjPB7YrukbigvZTscwR4s+0yj
QE8n+JfxYO5VDZ10HotHus7s6srZG2t9ayx0t0vCYcqE/ZFimn+yrvhlcG9baxm8XgjEh4X1U5fY
GWkFIgslsi6diqyAASaKuwUcTU0J76e4JGxLI+Kzn4uQVW0GMINMyR06y6By7pgtt+19KmX8UGYY
eVobbnud7KQ2Ch+pCD6XCMF13SbNrh9omWP/d4wGPKRiQkKXIwQuJOzBk7IugVTLm1FVLvqonsF4
EE6lCM+1lWkcxvBxEaAoB8VzoBnwl7u0JeulF1wwAeo2qdJpk5FpbGeyxL65sOwYWJJkWJGnS42J
8rQFn5oRSgnNUS4xphESumu4bzWq/qoJkAFaSj3yraDMNKHgqfVNE8SeOI6kc+V+aKDO4s8LRSbu
8EiYqhDbmFeMJAfT2tQ13qU+nn3a7N3JDirDwodU75qVHlpmXwwZPgDSqYjy4bw/NYwhUUiY28Lg
EGLjE2XhF3hPhbxRYk1/sAyEhfo6w4FmyL8lpI+mQeoYEUhctE8fUYWGfc77nYZPif1bpYLsJc42
yeudkkEhCQUUqJjHHpK5Nzga+ACt1oRXkwTv2sj2NIwhgAttQx434+9+4lRSUljSpT7gjhkQWGhT
iHpGxzJepvesz36SYdlWmQVKR+ftNWi5qky/RM30J4fAYWsv8MapAMoFm/uTkKjPZURWEmnc93Y9
k5uGsUhnAgLA01PaWWnKHpJmhDs6zY2CtLeGeIqUk60hK8BGvEooYORSqRKLtcL5iYJSHkE0PDP4
DtVLsxBwXhXnqjBRjXDKagMAnDYY34hx+F7UjW7m+LOiGiNKMLP7J3A0+0HXSmABYmrJ4hPU0C/i
inuuRvLjBW3e9bJK1nr9yS3uKBLz7kgiFa7ajC2sF0JkJAJKlC8JX7h6gfX3iQvf7U2hdmksc1qE
CYki7Y36mryQDmavsbYOK5wbVgREV1K+15AnPp8Ic6OgeDGbBGI+TcIBc8MVI2GjhjDOOAQ5F3Bu
ybuJoQN2+s04GY8QsN+CFlQUitilSneqru0Ib8CjqNOPE6Qdt2w4+HV8Gs0efwueVpkc82Ccvimr
GF31eK1T8mJKNDbjyjIR0+JNsoaduYzuKEq3MYm/GcM74Vzfw0T5lJv5mBC965KC/CVO2jZFfKbg
J+0Nw6M79CSO3H2s5ksoX5RBRXvKnbftsFWrXMm0pAW7o2HnczZGXUhfFqMuCcPsWJI9Mmw/CRSQ
N7LwaYTivk2qm9agSEVqjOPrxJDrRadbaC/69BNFzTWm6zeaN2YoLgwfXxSamNtFcw+n7FHO+7NE
mLGYRNeyzw7aKvAdO3FHh3mgSsSPRr+6ADMKjwP7BWN2RiE6YtOl+EZFsUXfCxx6clehVGOBwyl1
+VgP2UfI/t5RA+06puNmGkh6EPFnodSedJKf9fRNC7pXUdTOndD0XpRndzBjqZ58z8VPmNDQKNg3
qh3tdEM7GLl0FCwdz4Vgwx8OAb30p0ayLP6QeUuywAeMTKzlswFzBcxBJSaIQQfz3saRQ4ABLlhK
LUtc2MdknHTLtJ6cxxAhpQNZ/YAKBiRuVf2QwbJHJeg3i3yCeHiNO+PNGqynQM8Iqc8wfZUrSWFk
M9K03iTkFxOFE/ra7jmsGSkm0DSewnw6J8ZgOsCztvqCUbGfyh/k2jtpKi4klngxGIVtpBIS2Uk4
Ii2yDASiH+j2tng2RYPwoPWBuFOEiv/5pbB++W+v/duX//Ztv9/x9wfE7SadFUZP+Zpwo9/jpJTI
xuYjRNVjYNrLiz1BuwWWV1y5urLcigSro5qZxV5eH36f/evh/+I1HKgopAPaIsYYp7tuCMv9HC26
iywAX0lRVHsTIPDfh98voRx2O2N5asR+6A7kVZZ7kgf5AeZkhK4W5TJZgnBhQOcr1CXr21UnML7e
79MqNwLMxeurSyedA9VEgGPGLMpWPuX73wey7P7nMzRwpR4gBMusboM2cgdWiff7+zb/Pl2dQ/vf
r1cYAg078tyqBoxyjVtnIkF2D0vnn4ff136//P0PhhkOHPf//M/t+szIMHxxvxidUjVL4DHri1Xx
rE5Dx0QzrvZM0Kp9p8rc2MQRhUEa1XvGqfX+99m/Hn5fy4UaSUz/aVbDBaPvd5aJ1Q4kJIJ0M30w
Q9pxhhJ/LoxvTgTAwIbqgELHIyh8dZtaM6UozbcMWPtgtvSq5PEn7cyRKpUHgt13WVvihpbm2YW2
6c0Ly6SiweeHydLgc5SCXWgW5yGu5n2j4iBoRBbXeTilzUSGsGbgc+D6mbTKJbxrSwYO7sZJexGH
OdsPFAHkzZQnA7WSI7cDsqwS2leoEyGR/hGNeq9Mprq3+nGG5bzczGRM9zI4pENUhntxrj+bJKq3
QxGQYcw0vR2LU1tX/alD882Kqh+YMpQIVQ2v1IadgYOEfEiJXyMT8CGkHMwyJ+08ZHLJnhSLQGgK
7alEeKTnAM/VTBZ3wihelRER9qA1R6lENbIQhIlvsdyxD7efyD/IjmIIvr7olNMgK8pp7kKufmVC
YayfF6X6Y+Rp7PEt/SkHOpEX6hEpkr5Gal7ibjJ3hqQE2KJw/1akYAnTuwTz3DEr+aeVu/xYlOzf
iZ4/9uAEDP4/MaeAbsHMp4q5lKS+hpXaaj/GCScFNIXiLLRLcV6gBvSkNw3NQgIE3cVkEAHr6ByV
FRfhKGJH2GOaF6fIMPITfC+mS9NRW8LVEJIxUqHdVsCZwj/dwKrrZOOIEtY40iPdhXFxk8PaoJVV
zw/61jLFP7BhnYURm63XFlgFecG201Sdi5jSZquaL1ihKSXoAxCwXVFuRvl8IpESM7I1P8TrO2H2
JDCdY3sjiQj7A8PsN7/REGU/waOogCbJoZWd0kF+5X4nbmnTPbIB8cT1IDJRQmnCQCVnJse/igrO
rLTWFe/3tb//+fe/gHQnlLMv+WAOS7wtKmxbBHW9KJb53evLQ5nX7F2T8q42Ey205hQQlpQIwdM0
Oa0wfYBM/BH75HHOw2Oazygq6sM4SY8x6ES7U6XnUkmh+FjVuyETBSzBAWXEcRuXoT/kGRwrQXzQ
OnaKkj4+lAxgtoKx+jT3FZ69tmCflwAnihBiw0wg2BLkUiwOsDCN4UUt5e2Qdq2bgZIhzIu4wgjb
sR6wTwXXf6vDbAJQFalOYQ5MUKThEQ6QJ0zmdYzRugPdv9Swa2ho7SlvbWUiq9DstOcxGI/mnL6N
gso2lcITG9pFypHOSKhewSzVbEsmyws0ApTHpAUVrlTn3Dh2jFEHxR0sSDNNGt+rOHCznrbVYMAM
UwrAmTS/v8aaTZiRi+99RaKQkVtYoZQB3fHBNDEgBovyR6O2s2sJWIkWTrcgZuWfp5JOHypgnb2D
pF8C8PWOpcW+IJfTYUwX05ny4bXXlZu63JaI0yZqwksvyNlDYqHZyEj8lsGwVgOBB3GMJR6AR95N
LIQkOS01YT+D8BJUTF5lSHYeU9ptoy0fQcDllOIQMCXVG5Obpp1Y8R+BotAdNoqnmUQoYVYe6hp4
WK/pV1OKdlWXfKnSZRzwDBEDzGDa7N4LFB9pqc/+bFD69dNPUZXWDlaycBGmyHCrnpGaKMsHCTq9
HoKNDYPU1ajz0IAk5wWbGDmIfAzZTBSE/CAm7ChbedczCJsKqbdbBNdjWVSONAHzUShylFjipCyh
8VfiQlLMeCzDg8Euzo1b3EtZnhIcMhEJpOT1D0G+nwaQeLtnVimS7rNpEutOsNC0jTQsK02hSYc6
/BgiSX7pNRouWrvPDSPcxf2kuORCvUjCqWZ/VpUoUNSm/s5qiWV62JdV9EeSWPcNETNsk10sNmcD
zqN+DldiJA4YIyD3uqSAFiLAGQ134Khd9utWslVwZIC7oE0RE+7ZEDnRTHQi4rn9SMyOTj2RFaBL
KcssJuTht9nqxYH8bqRqFD92qCvleaKdYMuzuTUQhm6pdotb01ZPKKY+BzX5SfpvRcXcN8hz4OpL
uGXdVS85HxYhyLZcyMj1qPiZB0xPBMDPbmbNBr2zrvM/IKn0fk17udNVMu1gaThdN52laOo9MFGJ
C7GwcrHKag/aRyQoi69RUXK4zxU5D1jgpZ86Ws56nMskvjaml0ytUzCht5vIEr1lFLm2O3qFusy2
maZHNFeAXNAfEskSqG6kVGAbIrXn/bSTm0ObANVQXzNKT0+QyeAj9kj2GmP2LKH9kodiEwrZ8igs
CTnLZIuFEikWJRi1UJTukcaeWSa1FzMXETAGmadRp7J/y4qfSUiRoycz5TArGy1d/ZhoSHTK4AFj
I3knFco3K6Mz1jYqszO0X/jbPENu3vtZtDZ61Vxpy1p4X6RzzFCq0aJblgYxoGFd9mDM3JhZb+kM
mafQAKfVdpW4SyJQmQjD8q1FWq9nariRy6yEGjKtoMr+z2r3ysdi4GdjW9Tlhz6Yk+esP0cAfENw
ujXaAzZqjTuMYuA1ASbUJLjQZSFHPqzpPhNIxWqjbgb2xnYQSp+NgHstl9ZqodZ/SjrA2AlJwp6g
wcFM/BY7NJlDL4zsfwCNkkuGQqXaqoVq2nG3phdmtCcCSmqsLqJfF7uUv8xpOsKMZlMKDkL4U7QG
8joTvTWDMfmAqQ3PPkEtEEwE8xiZonmcVz7GqBqOuASqV+ZxuhU1Y2ZUrAhb0UA6HZp1YneFiHy8
oFdTcRCNluBhWq5JOOBqHLINRjpzL45N4NXY0YkPEvYAa3W7VZFyDbCLCj/XE1KJO959KsQJ0oOQ
5CDgzoIWH/6+sr68NGsVED0qcJycQux7h5Df7ICNm1tVWLXg4pr65e+XaE42jSqNAJVHFRKaznBx
3fzNIROLNDr8PiMVAKGBlnizFgV7gE9IOH+fLg0NZ/hNZNgUkM8WLM+/r/8+gE8u/aToX/mq24pj
hEZDzA5tiDQiWp/FJqVLlyu7mX4ql2CxE6ulOFQtxgBwexYI4YXSvtN18MmGXnlyPxN1oDEXhmD4
joepYNnChc/ifogwXngcoIeKv/7QrA8Q4Ua4D8LL70spxBgHZUnh1B2EhN3Y5vGuFjRPb2Vra4at
j5q5Pfw+DGMgOlOl4bW2+q2st4JrNKSHBKvJf8xUzc5og7gYkmlVYRgleAUmgDGjBxSQYRX8A9KS
R5cUoOqAFb48oC2pIZtXBed1/imFjcCtK91iHTj1RO15FU56G9eGCvopbQ/IHSH/NUgFADz0riai
xIvDKT4oYRnzHpMvylbOB1Skh5HyhLxqBhcJ7p1MmmiY4K49kIlLnKNUVYdO7FF0VMB+FKVkK7G6
0odKrF26Cxadx74+yNNobnD0P3QgRIkWIbe50Agxk9pwXV1CBiG/LxpJ4XJK0QSPrYLK3Wg8syCd
2ZijQ2rCEFF/fyEmJAMrejkp5WFYP4RwYmDQt/GxDuFUNbEI4I33ntB+Ovw+68hHcfuETVQ7N2fc
xfG1WekYUvMlh+Kys5j5ZnLcbMrB2HWlOPliPZJRqcKrqdjPCEt/7nLeQEyEk8wI3q3N5qEqWtDL
4qCvt+13cEssVrWWokhhO4cf+YMP2ieBMjsy1q5cE7seOqFQ0FBKQUSkP4kJOAgxJI9wl0Lm8NiV
Yl+9qrdgZK83W/UmjvR3ZWifkxwhtACaIq+QXA4LZiUQYyjWk+SvdeX/WxeDSlH0f3Ix7L4/ovK/
eRj+fsc/HgZJkv5DVIlUUSUySHR99fD+42FgN0K2ikIUiowBysBMUJTNb+aK9R+ovtbIFQwH3MFW
Cv+/4liwKFm6iPkH/5YhKv8vlgZDkteAgP/ipmUpF5XVDGaZq7/4f/GKUlnXvWYE+kmak2GbFqUz
4rCjzbrIgJuxl3PmRgx3fh+quBt8PYyY5xvtHip+i4pqffr7kLSomVp8wk6/di1+H7DbtzgjePj9
EuvMmNlFFoFTluPVGEftvT70bHj3sSL/8+Xf14QCsWfAxZyGTBvSPqsJZOLh95ncTryI5494cSOo
2ZA21b5KDHpgv0+DmrDtcTAMmJ4vC34dOxIa5F/rCm5oqNpLrAgq4lqrq0+ThfUQAxCCcXJ1nNZg
bGara4dEt1a0rpkfI0DsxYqUkyxKeYX8ALcvwMmi6dsBd/60Cp1C6b/DE8iZgvomtxfACP2+6Yp+
rworBT6s4X6EyuALeNy9MDGf+tmCrABoCSXMTpEXJsgt4iBNM6v9tMDLsH+ftk3LU5n2y16RJoLF
hWb7+z6FSi/3v88IBjPwzPl4wpf974O01NFGHOPzNLTlFkzaNqThtk9hDa5N1ToM4u06eswqffAl
nQi9jyROVzq+LXatsZNJ7a5Q3+3CEGioakw7YufueQ4XEkHZvhNq+EdtXOylUSEJgdWY6TO38X89
hFpa/pcvZ3xye7cYkyuk894na6zc/z6Ia6fu9xmkj39ek01Z32Yqc661cfj7zn8fQG7RR1wfhEVH
nZerdKqHrGdmz/vpkmTww3QjC9vsvoBdtpGeGEwTwsSpr8qD1CL1tesnWbsbqTN9N6LLWBzBWwlB
SPRx6g6CLzFHszM/2EQOEQ4VDoCPjkRb4V7L2D/6G89gs1uKkz8PaHxkt8XmIp7xm9hj6wf6oTUO
qXSsOeVf0z+SywTlpTzCj8GYD32gTXcD8xNqo3Y5KxND8+9S802m2CjBmrQnxATMlCt1+2iwR6c+
TKNDni03MO5t23nYLZ/iU8TNDZYUEqIb80EwX5ZNmhjhCwd8KYxQmViDHRIad0kfDJUYDGR/exVj
9E9yoSWL6E2u7RqlAznnnV3ci7uS+PqzTq4DtYiEtszWKF5VRlAufuRs3CQ5fyvqSGvLmCqjR4kc
YbJrw2nCU2V9Vt+5h7hgOA+P8VV/FizbCr3uobvjFuCTQIaM+aYnFQBHpZfKx3mV4NjxobwS3tze
eL16w/vgfZB+Y1cHMnQnhhV29cYYm7luRrcBlPzkopRPCLRjyuFQyan7Flr6sJnjCxJLOErzT6/b
Y/MFYcygYqNXlO7K2lm+RMaNHRNum0+3IxscB47liB8V6nKUGpkHBiFiWwmVGWTUHgVMf1OmQ3GR
n5SXnMa7xhoCjM1OQre9KsisQqe6B3sShxtPLDxlRUb4OtfmrTLB1NnMR2KkRznzGy+766Sz291L
8Wk8Fc/g688JRuHRM/qD1bxZsW1s0dJg5rZ6Zwk29EvIi4X41Q5fhkw2ypO5iY/Z7IiXuXbzzkUG
bT4qD8Ir6HX+GE5b9UP9mR6Z42Cn2Ve7jtGRM8QUaciY3ey7bP2QyyHYJF9E84jQ4AE1HGWFlWKr
PmO5WJHQNukT5X14qJ+ni/zOlK55ZZIzWg4nGzieiu6ZTU2UoRRzqLit1uOE0jIfyFqfcSYcgPiQ
Dh6+Nwcv3sEzLB/ReoAhMJxp5dba9DEkr7uqkbv8Ia8ZP4Et+2brGU661/9YX+z/D+2P+k0E+Uf8
bV1Zd+bW0+8hSlUbF06+PAWoxQZbHsEZHqpLi0Kkc6QX2kG1Y+3p0zEkw/+jnottsMNmXbBLdUad
KY7dfsgfOfz9bGtyPuSAeL3ou279EaWw+z0cGfAPRwRJ+ov6gIOP6dhwtFxGQrmLDyqFWmAHr3Fg
Q606jpWDAhIDkds81sduocRizUATtDX/FItP9ABxybQxutdWeWPtCGYwCvakf6uMyoybFnk8aeiz
7OSPeXHKPV0jbj1EOTxOJW/Wa95Q8iE3/O7CjQ5r30Y2cJMil8+8/UBr40uf5Q/xkUxHTRJZfXZ6
A0sUBLbX+Ul7CEMmPfa4CT11N9JfsGcscU/x21I7o19uWC3H9yHxl111STrUoHYTbDiWUesGwUkU
d9VjsJeCTdFts4sAe2g9vqPgcei59orHKXL5hXLs8Humh/4ZPBA6HXFt/eED9oF0w8cTG7tF8zgd
wIfL6ZYAAS7IQNpnj8hrB2Q9ghd+0HuJsB40XlTaCkOSZJsGnn7l8r7mx+QTBL/1Fd66YK8Rc8gC
ovyY2GRgm0QI7qbXcnhK6mPK3PfOrHcSfH5MUDko22fhwRDe25mw4ckv24fmi+zG1+Bo0Q+aL+ls
D1C5yS/Z5OWzBga2arZlAwfWL/NNJz3PlSOK13Y6G+If6L2EbIBUYPGIcy9QMax5efaTJ1sR9wMS
tev0iu8arQh/tnFf7sHwLrc/q7KYqxeXl2z4CpdQZWetZSdFZev5hZ+hhpYtTh4yTBaLNUsXDUwH
ZM5OqHAsjoybBe8RDVm8i9gKMZf9yXb8D5mKT1QKfxjrv7hhb7aPvkIaDfYjEolrmL2m6hEvJm8X
ePpx3DnBa7PHlgcauj6ItY8xgZjeKfwa9Ad6Mmm+K+jb9T6iRTnfLqIvl54UXcqGfqaH4W4YN7w9
RsDt7Mb5TiqP4B0XtOE2ctjOXatE+4lOxETxzDLmqu3VSCccJYf0zdor++SmH+atelLOyzl4Mvec
0bktHYRXo4N5ysnNIB6j6ytvgQ5u06LxgqfnF8ppNXZniScFWxyShXyXUeBoe6lwglvmjY+ljzzI
RyGf7dAmx4zrkfV1p3TC5XSkNz8fGCb7z1TkHEHtW4q+1MgP5C1JXYoC3wAlsmM2bL+Qx4aivcQH
/WYBEWkPFNM1CnxkdIT5oR0jRh4RNi3SZFNLHq1nud6MyeNS+r12lIbtoLpmdtQDh38PRyrMrvh9
wp6mB1Yvu7qxED2tP4rezxlohMnu1rZ22Ilrt3kSgB9s4IFl3Hp1Ro8IBu3kJ06vcuLwFC9RMW86
lP/yQcb5gROtd1N9g0iRLmtdoz8DzvlsEGgro9gg49WOv9SX6mi95aZdXHkV12ZwiA4TxmJ2Go75
Ulcub+kmU+ra88O0MT/VF+wnD9ltbl2akLXT/YHZ0ZywIOI73BApMWxkF8yZV7x3V8Cb18ULL4K0
73fteTwob/X2qqN+/2nepxODH/Nc8TMWj8SibYE9B9ojMRHH3E1fRRQ9j0QTiNgQDnxG9E8Bc6NJ
iO9EJrdoAdmuWtQKOyQkQ/qsXOjyg+vqZRoQ7kibdyN+Wm/iS9++DKPXPGF+pkXnZ3ig7/OBvRLv
YsOeXZs3vb4RIzvbUy3rTnJVD6TTvYwvzROfP78s7g8V3l+7OXHjoEnuwHd8HB/pm3DGVi6Rsx3m
nuxU7I1n6Wn5iSZPibd5cWSEDLTNHisXvI0oe+FXf6k+VL9pubXST+UcgsRPJDSRztvo1u/Cu/Bo
fHPiNBvpSexe0A5pzxJRP6gyO4ciQhdfzOXesSnhnXys8+tn7H+IAepu2+BiwQ5cbjTIBwdD8RGA
p6mPo/oBpmBCVAIrPK2e9+Taqagr/bb3sm0v+mXviekt1r1+2Oj4r3M8M3STfeWDcF3wFdKH19bn
8pv7tMUoJPeV54Ypxab8ZuS96U59t8NLKQdPVFX1uXsSP6EmWK+mj3A1LXyUWkz72vaIWj1Y/Hxk
d3sZbs2tkY9S7Aw3pdxY6S59i6Gp498+1Bcyqsk9ru/pF398rXjjmV+AtyvMHCve1xcZCgROQnxS
fL9xkkVXiPe9abdnZN/8U+IvKmlb3NRulxk0s1FOIuCxk/e5dYJTeg5eeEc9gtcldorwPJSboXBR
2FM2WX8gNwarGcqpVGLDN018N6rPKd/233Xhl+NrxtRZcUHiLT67Cek87vjMcwS1D+NCR5MR7Do9
wBNpN8qiupRl2CXWHijceObo/Q7Ng7n/fTCiwtqvQn/TbN4DJRv2Q2Qx3e37f579vvb7EKr8V0tU
2WGYSNeyDq15hW9M6YLEbVBigmxOa3b7lMtY+ioqvvXZKE3/PMsFgfeVrP8lU1u0TtlwmCwxxi+0
/kNiCrti+7/9brXCXavpZEF02tZIcM+kwmvdhIMnF+wUyZquXKGkzuzXXyiblMd02E+pheIjl9Co
DzjR1GV226Bo9lZRc9v/fapUlPhzlo+OfNFZbju3K1/Cn/InlukDO+KREg34TuqQptk1G63Z5KHD
yBRtVt8iU3ahp7JtpkoZf7C3HZqtou4GY29WdvGpkwfwQMVDvAXjNioJAineNO4UDurhEh944jKv
pJg8DiKiAEdI0Mdt+KGqfuqPA/xS+a7fleMs0T87CKZPW5h+pmx4+U/xMl8Er2MvasFMYq/vVS9M
74KHyAmP/Zv8RoG0HPjrTwlNPFtwui2RQtc5cqG2v/XH+p2qMxw9msXR4oI/yQl/0CE/28NLjd/p
DXnBRXrX792nMLsh0b/rllx9KzfG6Mupy7EnEyfTvDXc8Wf4Ti4UqfDCtU/T1a6o7lD8pdFNgwdo
T5+FX+zYeEhwBR+6BzTgC1chWQFO95pu55/Il94T9n1vxpXeNR+dac+n5JtNMZXeqDvBW/tTvhPW
hp05wdBkbCQgiy4ODOodvi2k90E/1bLl5+YOn4C5F3k4NAm1B4Ro3P+uuFyZE7MfPqIHnNnFRj6H
m3izGR+vXWy1K6Dj44iS8TRLtIq8wrBRESJ+Fb9HJH+JbYHig/m8nQ78NgZwGJat0iO7nW/iRy23
2m1fyc6ADU4SlIzTqnLKzElme/TDB87KKnGKzyRaa6rhJeLjJGrvRfC+JmdiHYsfgkfDQf2103eL
aKfHANW91/rxXtk2hLJQ1W+6T5lD8M1PrRVnmZ1ii/mydaxP1L/CvQNdy/dveeEm3IAGpke1YjDD
/f1G/awc6KNIB4mF5Y5nTrUHCZuKW45eApwKKb9t3ESQDRgVUDx9V9vspQmo8NlTQWmwGbNm3Mif
MD5JrronP8gLr8hgcLWPm/qG+rWKfU4jU7V5SR8dZYO/kcXWOoo7rOXTtn9KzhopCC/1nmk3qttz
+R7d6d+TfTF/G45yDQYPzFP4BJgIeATHBQ7PJ+NAhaP8Mo+Ulnrsyd/wGioqKhjnnMGM6ZHwsKW+
y7tmO71wNOoNmZ3ngIbQm6za6RP+0PxI9dKvm8Bt/K5WvkUhkLIGl76g7KQbm/NrBXgzdDnsVQlT
HX23g7APkeXq8dqqEv0uu2v9CW27eutpP3HjzB0aZoJ0XUdB99VN8mEcKQdy88+kOopw1JAIUrt/
sfmjPNU31W5tlknIyhlugj9yR7T6dAzoEaDSfRb/YCEfHqgjxdAZ35eHYPhAoIOIIeY+0fImNnrt
IA+lGMJI2H9onzm+SswRZFPt6Y0YsheE99Xe9eKLz9OuwimywfkrStspsjEl4naHKj9xjdMHeyne
IKuHy6ZnmEmwV+1NnxJ6mgPToLXf0jrt+3oWvZs/dBEAbtw5MdIUZKNDA4gD3l/pCgivFN/aJydJ
BIvChr1avyuLq3228zVHfkI8HQ2J1/6HJS56q5COp26ZsVc7DJcWMCF7Knd4qeRtQibIifdFc2Kn
X0fdpcuVXMZ3nNi0MnRIqOt07AWToWDYRe2JP9CbALrivOVDG48YuxZu32TlgLb509L/ynzsCPk7
0z/0j/lGoO0TxvvxaFFMG24LrdXH46Ield7Onxe33yRnowPCaS8v+bt1m7VTnnpj70oSWRbXLH0M
WJleiKxhRj80m3A8ttPaZlnnbclpCrj30hyCFCv48l2EOZ7YN6Bta+FA04E+QU0P9WF5GS7lftiC
C3Y7Did63CttLWfqwPM5zXd65SKBWE0wPci2RWFc7OfzhswmiwmJbgOzeQJOcEXlmW9rhMhP+RWd
Q32sxme6XtyJAu0SWWwVPG45zafhGSc6aMy4Xrh2O9HG+nLWL/OltIh9tS1WpYeWzUJpQxv3FYBT
9vrjrtgyOI71uJuf1pUC5/+dI88lJ7ww9jKvq0yeFdbkYvzkrtFih0pYbvDN96y8h/IpPY4X4111
e8sBriL+TOq255IDRPHZa26q+GK0naN9XvkmndDYnwwI41g+LwG7GMNm7aKPWILHWz9vDozqideB
RcB8c0XRWYlWdqkdqLODTXUmhkqTnBjRDw42A4vFPoLGWjqN7EkUn2pLIi56uQ0tLPOHW605OvG8
IaxTTw7coVhFObFQiBgSpabdPY43Epk4zHcuN113ctCrg0/vLhFcWfZh4cmjxy9UCQMzbIv7KxeK
DCbXjk6o4qj9GTD3XNZ28bFC65gEvLacjK/z+3jkSmPBRrSewCrAfSEds+RJ1A4YHLJds2MiTuCI
welU7qhQ+awErACyPxresuWqJVwigT14G9aFXlnzqdhnHzDAtuOW60IvH4DdVgflXZs8owB2AERt
V/dOam7qyTfzc8/Z+B17lMc+MzvM+mmO1+FRnz2j2c7IG1uv6R0RcMuuuq9/MytL7dHr5HS0OcUi
vthqnyBJaH5ywIPhGFXb0LiksCY6TgWqSm7b5GegZ4ExVzqIPTPZYwq+nijweCy/y64QlWAt2f14
5LbRkJVHnRyQdOVbJ5Zfe/T0Z6JoI/ZQ8uF/0HUey60DW5b9IkTAmykJQyeRFEWK0gQhC+89vr4X
+LrrVlRUT27IXxog8+Q5e6+dWgSjrodfqblYptuQxNg9i1c2RZqCMHL7n+LcBNvCi91IO/GmKG/q
NTgHV/VHo/x/7vc90tU3xNH4cVfBxoK7Qe/XJq3mFOybcU2EAWZy7lGVDZaAJo++CBoB8VpwY8a0
4vjtgaDF1QIOZTgEnJEXn3iR+ih9kZxHY3L+GnkpKOfO7auG++eGwnmw0f/554aFZGlHJ5wWi21c
2u7w0lz1XfaZvIiO/gHMUA/Rhq/qR0O/G7bSG+SAP6veBPNacsM1Y518K4zfZbFpPPQ5nyy/Kpfl
lU0Sh7V44YWFkM692/xSi/dwszjFAe4qn4RPtvRkh6x+Zz6VdwnT6R8cq6kGh3tt22EVKxjvPTo2
Ce/h2t8xPwe6a6pLY1WkZdnR08meOfN/GAYTN6o9GWsSuYIQ2a+DE9wy7gAKvIGND77RBi9Jts/l
lf4XsgJbK1zgIkYchz4wfUw0TvJuPMh/rLpgwyNYnsdgz1XWXvIf1YHnm9f2yJWwAhNwbuGO/WJ4
YAXXS8IwAXLtZoYfwy+Sq118ql6CDVfrNw8SFE/THmiWlniem1W187cqpZuHxFbm2P5h3qpn1Rn3
kZe6OXKxeYX9RUD1vwaniNIlXeMEuFJ6EQzJoWSXHqSjNp8mxPH0yNeKTXH+whpVK+RJuikDMhg9
pF9gjJH2gXkIS849bgt7ozhwtOu/rC9uTjyG/RsXi/wjtzav3wrP+s3fIRjm6r+Ob1Nsc0PZvHw/
H+nrfKgvzZVFMaZ/Qv/mNaJMcOSt+j5/WW9z403XBJzyB/uSph7hgYTTNxsN5b9/UD5Ihg71vflN
dSKEAEVRsG3DF/Af0at2LmnoXBIMp4gsuNwO8iuS8PSt33S/IFk5lB2TJzA8d40shW06r7IDMQyG
g26Q4x5AiRZReM28ZSVvS8d6Ck6oE2A8OqCbcipwzSHQzsVjuyoOkaNsLDc/WftxM74Md8kzD1hN
Sw5LCIOXygFMAlV8vApd3o2aiCMKKYfqgqg66QvDdn9hjWyWdWOVfkk1VmkkadhxOT7RczbRz3Ia
Y+WjmiyduoKjsFqyJA+ah8yKccCrGNkcpsXWoamvkO8zuyYd3m6NWnKCGOfAuMnMLUho89J1q3wP
PFHPMb2vEkxmPfo2Wz7Oa3PTGTsY7SULa0Ivim7DrqNEljep5FAggqz7lnb1rv0YXvvG1QZbvsO0
snnTqZg7bOscDo+c+ihMXzAjSR/IYrbFlRPfnoHAloOFca1YiZ7SZxzy5ITR55u5RwB+v4tLLoiL
XRNAG9eO8Olvhvv4J/L0ipXwVN2F1u2+2xumJ2vYpOeKHKwc9dRKu5l78YvGldY76puwqyUvfBlv
Q+1orUvroviJqZB4VHTzYYaU4qZVdvrs4k2TIwYANDd5w50SxFZIAiJG34UnV45r+dCCZOtop3xo
4Vo80PeZLtN8UBxySi/VPaCjxAiKYhyxXUYzhjbJi5p89DyjaDvco+GiQUua1kjoQnrzBzrp3xsy
POkIvTwct6s1XALmF9CETcmG+jmxjGywXAk/7dr4U24MPfzAIb5MY8QmbaKTMj9Jqd1wWaxJkqzM
a9N5ZeMi7gs5BqeYUfCd8XjYoG1UNBtcsyKYthzB5pqO4ne5Ig/hjqcF6NVMZ1peXv8IkAui+RcJ
EpRPpUHQIsdOjnjTEeuqvjSlipP5PdQbfphzQToRHuEkT6zaCOGZZgQ/k4sE0GW2eKqe0VEGK2RW
brnLuHkoldlIgifNIe3ws7tpX+0h7lcZoXGfIq3kell+k79iWmV/7bs5LhsVsz7da3bNHlIcms4/
5RWc0WuzG9Y9B/7pQ/0bAe9E6zlaZqMh+QcbzXS50/pt8uILJ2g3XbXMOGd/V4uneX7mL4bdbrz7
i7d3xUBS4m2j8995gr8zkx1WPE1F/79iSKdERJuuAZky2IyWPesqfaGozc2NZHkMLSFKwnAakAKb
3tzcUYFVM0O3NWMicPCdlweevNQRzEQRKndrLIDVi0pRjqWLGd1d6XdMTYGMFaPdELBLb2a0zU+K
Y/9ZB0yOQXA77CgImBdy8LN7boDv/D2jtybYrJa5ddY0L0pv2qa+SJY7EXoHQ/objsqyZdnY4T7B
jQc10ed2wjQ4PTLgABkeA5LNNhxcoO1wLz7HLoIs8Sn4kFnHqO4dGRXxhnePCjghmgDk2vIIZnOV
nXGG0/+EMJG5bGdO9xQeY+2pwWSB2JQaFDbLOvBYsp95ulTG8Z1qOSsPOZyXudhQo1mfxjUDb39L
fgLd4VLPDsnacsx3OgHGikSr5IM2U3YeD8Ez49P2FVKSiXfW8vpXzvAMFK33GjseDZP4rUqeuaWH
gmfgCL/Dt/nOJicTucyG1G8sio0PXNps3+xwmW6zuPYXfKW/2ZlM5XFrfBdQpZ0kdCcZls0BMbXu
aXcMxegF2WG5kxKXWf844X912trOJ5eLdlmrefMpe1/tqnaZJjMvQ3ksrdpvNlBljZXtWpgOSCrK
tOIpS2zxhpD0KLAcyUymyHaJqwG/LrnokFrIdiKZdzVzXQur8IoX+5KYGOYcxHtmvgk/UhiVp/Ja
FBtDIHWTzrZDejB0cZyIUnyahpsVO35B7cxCQbHBQ3G7r4Q+j6fT3rEZC3Ktq07zND3lW+LkN7SO
uBao7KBpXenLTpG9KG4vxgnih3aUd2yP6g2Ujtu8gTsohU0BZe4qo8OO6dseIprGCW0p8FLUYpfg
Nl8kwoCUj8h0yQpuGUMwytqY9MkzB0B3vDAZi2VSZejbIHRn/M8IUsIP/Vl3ml3CKxWv63uE2CC+
VstjjYhWXPtrkoJ9ZTOh051ODMwZGA2dqxs2LUvKDZWhr3pgeApJaE2853G+d4wpr9JJ2GbH6jV9
YVOHqYEjyIbc+cPAiJS5CPrBloEDrJNNchHVY7wbjjrxNf46/fXfxLeJsy+F97Z6z714J9uzQ1dH
+aTZ3X7Q/y93hCQiSZf39Ufu+I6wba/RhadDYpZE3jF/PdzivaTlxvMOn4Lj+JR7yOmZp8TLhA5r
IhcNtV36Wr9ya46vXGQseHLlahflbrJwH8duJW0JzlDkQ1+8i7QwbjrNmNYbRge1Zjoyk+WAaDPu
Ln9zhdQFx6QnxKyMLZrXnnIn2zTTBoNICriJtHvf0VheBhu4W5HsYuxH5ZOEU8fYdiUSS6dTvXlk
loENhyBrlzBLpggItZk/jLJnEmGdO1bylpaLG2nfC8/SExtLPe0YffHqGY95XKzZEFMSg3n0Snmv
f6MLmRj5Ov9lIHzmz3PFLG/CrgmxBrLUraO3Zl//1uDkceLiYznE11JdmS9k+fDsFPK5mSzR2qpW
jACRx8KPEV55d3iOcHtnyrA3ed/ZxpN+RCa0Fvfmy5LzApXnB5ExEFbm3WuDQSGmlXiv7/vP6TuR
uAdX8R9zjm37XI+rlvDF2BuGW9A9S4qjUKQlTn4O7uQ3F3R2jSfDQ9J9EaltSUjXvLmzlc6m3MiY
2bWcZlfTV/TGocLPvBqDERMdhidOtwPayx+Xv8w9gcbhubym2QoHy5bVQQSjAmHv8Aji3OCskRxu
g8quFGpg9RT8Si8T8+ZvM12D33f51V+B7m1BW8KW3/j/epfnTs/qqXkTN8qVkaJgFxfhXX8Z38lo
k7ay5sFJ/8ZsH/3g4iYVY6VdhWCLocpjtng1Jo8lo7nUuxBb7FtwYVHQxUWIpsEgI9b1GDybT8OG
OUOpry3wS9IavslJ8obv5NQyfBNOnbjiii+vyrvKkCe6pKpdXs0vXJMazZ9998rwZAYCCsnDM6PV
9MrfaM/1WfxS98kRu5hcr9FoU+GhRxlv80ftKcEyam1oNNAXvTBkJvTSd1C/yXfZzi7hB5ddcBFp
Nq/NIyMfIsKzw+cnx+qEDsNm9BJqsF9jWLXXiqbQGjXxkccYXVQWvEt8nS9oA+AqdazgxAt0WwzP
WCKrL4vfsQ5/KS+odUi9YB2wcKJdYDZ6yXybsTKDW3RTTvo7XYgBPDf7pUIe2XgRAqyQkFxpWO7b
5+xI/IjNWxp/lNxY+8itX8qztdVOiV2dRk/9AlJLWCeykL280U6E6bX36I1bl5ByOz+nz4PNdBE9
sxg56F5oy1N2nm1pm3tRv5ZdAUmHsUGHR5uFxvyLwuJBfikBpW/tR/+s82wZ3/4sLVvA1wemlLMd
7gW4ObzOHNfDVX5VN+kLQXkH7a9Cm0/7eoOkP6q2vM8/9GLCwAHW1mkr5B0I3bh8Ed7QdWCIaOzm
syJv9SMlZlK9Wjtxn7F8svVUB67Lcpdei8g2PvUvvtZB8vxlieBCkd7BU4Lclt/qJ9mWqNgiKiK7
kk9D68RMaiZsh+jpsE+veIZq4CmcbCvyj1bwT7hExNf6jO5TYOTGiRoKDqmugAGU154iaXYk2QMp
a5FQ/10d+EuIZU1lvWApbsMFyz9/J4K/3TDvVPfEgcH6fM1eMTnQeMlXJHAIdLYRYl7aJ2GXvHZb
VFSkHDPl59T4Ih/CyR62VOolSx8PkR2TA2K4Md8YYUObyJ+kd/q6vyNV1SG4keyMRCywQUv509Y6
Vp/hlltrpp96RxPC3AZyW7dKDwLbPfI5p7SOBGFhXEtu9R1mFaJ/pOes2+O9YrpLd2oX3FB0EONz
pivQ0oD/YKd7TZKdeUZYdiYj7Ny+V2+iXVNHp275yYoN6wXfisLloxzZQdhp9B2qIbVChkYjnMAR
kCJPASjeM1W2cZKmNSHoBeVxfZ5em4t2Gva1lybbSF0bVLa32mOBOXaqK+yt1zTY6s8iAhJ2Ztof
87eAHcVGFLOPofEgXnPRPNJmoeqdyPMzvcmzbFaCO8mA441Zd32LbxbQD0S9dPxX1hWCikn55QR2
t7un/lMe2gZ1LR1jvmrhLloxUp3+Imtt3eNXDgwtb2TgpRyanOpUP8fUHBxrqjX+yEKmUnayn/aT
k2rUe/Gz9eFfCFNnSRTrbZvZobgBGEI96Q/7vHwmw0z/1r8ToO+8VLyIpHPDV9owRo/unKm6O46+
cXJ0Blfi0aDYJar7NGAO2hSXeJM/K9yY3dr4FE7sdJlyzIL3Cg2LwsWlcp4aNtCK2mFj5S9Reh7I
MQihvSBPWve/FfO/N2oIgB+UGQVtLLuit3INvsfEkX3aHGtuH67G1HSyYjOUTiWtx8Tr4MrC2+Ko
p4J5WNUSalkCOmlu011m7krzilkTjlMEUU/FvvXW6Qd/C2jexNdZWnpHJ63vPZOc0hu+onwLDxpB
9l7TIYksB2olZ5SwLMgz+GeN5+xkbNa4K6CFXaZN+zt6mJm4g/pltqC9Nm8JEtWAOLgDPhnwo6EK
lmQDexVTFTIqVj44+AUiPoND21r6nnYh9gqS9ZYSltMNfcuAhGgnZK8iHOkc0zQfbmN7NLYmY9N+
g9s6Gw/s04yl3YAFB2b/9BLMtjLuKkQQOql1LhUJDzhL75KPZLRckVlIxbrFiCexqTCMoLaWl5e/
kp3kCEU+E/b9eG6Llyg5ytlTVhL0hZAd4749Czdh2A79KZ8AK60zZpAFg4nd2D8p6dek71QTsdht
InlMzDeUJdRl1EIUCSpvL80QSnbKbtkxI5e1krdjjtHqHSzouIjqJuI+Nn5v67qN7C69qy/WCXlS
B4y/XbcMrIuNQMwH86jSlYrPQN0240Eb0XDcWJgjfdtf9a/+9Bjsd8u0/9+c//Ep+ErELxmQ0X/f
CM1g6Y7U6OH4BczW4HOy2h88/Kfbx9cmX1ddozVOwPytLfFWTtbRGIsb7oRSoCmnz367i4Kho5XC
R0aJon6YJG1b1QfwGJwVH196fFMGam03La3tx9ekOefbQOa6//yaVcMhqAiKxpFGyyCWG0ccox9p
WLT2j6/VyzeqBKn945+pwXrw+OjfNx4/959fMdVuITtGfWvj9mT2+Pizqamw4i0fPn4UkisHk1hO
dqBw6mPQb8eS07g6IVTp/I3Cg5X0yPTqoSlcP2g9MnzXcty2oPr0ydZzJ7om3fRUB9N59JsWbx7v
WpEp2lHPo2NKOLylZC+KKnzKYt+6aqoSbcB4I0qmbSTETs392vnHMR8VLywg3ZTp3Rcg7cCtH4nu
zddJ0I/e3DaBm8UFhzw6CBZsPS1FFjspsWgbgsSRxjQ4JnfoRFMlfibY5Z71xbDtI+pTHCdsfTr7
pt5FDK6abtxkOpPtaPgsxELeqz6yKEBUxLg5vCtEy/IaaWLvNpKJNbilNTqcslaW9uTiMd0wtB9T
ZBZvKm6J6XqCLWXW0weukIa8awqODgoScEFPEQIKozRiZBmh79RQWzQECzhTh6yxGdgIk4Zm8yCO
27QI730sk7DAFoORxGc80JHlgvkRskwUQ8RMOUdouHiRfFcILy3441qEyGtWY8R0ff8U6IATROTM
Ou5xKIvuPDMvL8NBXMuz8RNn2idkqMROI80H0onR2kCZMJpoXwCtbWPUFKrBaK9XJMmWBIcFj4hn
nLXCkHNiPcL15XauvCn/McecPE/SMcbohfCFtkEtRmg2cqcpsEd1HgiqXn598UpG4S2q+/yF9G4E
T6FMViIbh6Zo08EIi9zLMwLJxCbNdo32NU4bLRd2hEKwSBQA33jJnQZK5EqKCH6Psu7ui2G5LbM/
MUb5gFWdQ9NIgtCcaDuLWUCP6SGS6DnUGIifY9JFunZZa9L8M6pwW0jPcQnjYChMRAtzy4k8MT4A
QbSe7OtfVjg/TXJKU8qUUB6LQDUj5LUJzyhQ6W3KIB6hWcAeTQt/g9WXopdbbWsonVP047hppxk1
N/AmIWOmqOjFreJKdKRBog8JB4cwP4zRLGaxmf5BDa33pTnhdKcnYkYTC3TO/eEPIcHswBVdMaV2
NT5YAss/NQt+YszgXk7MN24+WlQyl2y7JIJUQn8g6ZBkVYW7JKYaUOMGZD17QUkHrWoZENWqLuD7
1FkM5PRTgyXvyHV8NyKZQs5H62yUFzHhSNATUbvueqaqIn3DIGZrixXr0qmQmpUy0eyapSwuMw2C
Ekr+4eRzIdl+TzMCOjf58rBJJWjBbv5HjGd3kBJWblVWbKurqMijLPJ0kGW7jpIm9oPR8+ciWVeI
bgtZRWcIeX1sU9EjI11jQy36tMALq+91XoC+onuYYaLHxksXPAAuujFlJP5zHR+6iEIla6j68jI5
D8Fn1Iw7SUX3JSIyYIkNNqpmrieVMUSUDDAye0akUXAPiWNbFUYqrQo58Sal6dYRNHNP7tTcbSDC
0ANj+N/nNP/rWY04ACdv9Tzf1OQ0loymWmaIYzIhfu64gsPFPCrQxCoYfBIEZWfJJJ4NNWuPhcwR
Jhm/RUN8H0fe60IjfESYEgdZ9ldTcLbf+SE8CXlSjqZKy1FQb7kusVc/JEATA5dYRGyb5Whwtfpl
zAT1PaHdKCvMKg16wUHYu6kq7AaKCBkPP4HIJunjffQBmyJ2MNHt4UYbqCJnptY9A9IxwJbgoxKJ
pupsSe3KxD26LxTGxAR/oKGSFBDcVVG7uTAdZSDDsg6WCOL6EnqsLLS3HPE7PUNjLAxKhmh2CZrB
fmOEx1wK5GdR7u613F0LkFdFB26yHUWO8Qb9iZA4gees5ACqMbSfNby7YkKzndOcMZQlf5f1TRb8
F8EPmFNUQrJDi4jxeB9q1BexxZDcOvgskYV5FxPalH4GWVLHoSDFU7vBM+8Ienq1xsWuoHcfrRn6
W9GgHB70r1TPfqdWtzxtHHpQG/TgiSvRDdlOfKQlspyFNvY3CaQyUnNLKoieUDkvdQMtLTnQvTno
zlHZhMBIrJtaLMS/lD4FtxlKuWZEKGLOdsBVjtJvTaifvqhChjzWtwRa9gF6w1xsAFNEw03sXibI
g03xsjzEnW+EXFShLnjK5K8AXmpcJ+ktspTQDSFT7OSIGU1NJANjHDQesLrRFrbcikSvt67VUUzn
DD56cMdIoMU1DCBhPYeB7/a9dgRCgLhZUwvHImOik0IiNJoUokA2bXLGPIPZeCTTzWDmZoQN8wAp
JoMVEWUpPUZj0twsaTCI8EdGTjhdbEsZbmNCGdi9G8CWS5uaYA4EEbynlthm2BLQrgiltNJrmsvl
DClMmOh9yb7IEKLV3lKRpkFmHuZWmIEqop4ohqZFuYSPvuxjTNDlzteC1Clw1QO3wtoXB3T5S83v
CIGGSOFzCsO+HzFB4wiD8GRAshCYdA2VqU5coz4rUik4oSYyJITbvo5Vuh6NztmvZ4clJpLml2FN
OBBTZpgCWmyUI9XU96tKb0ovADywMnTteRrpGRc7a4JOk3fM9yNDhSJR8N7UGGUSoWgwOWvxJmLQ
Lo2pG/kI5GFZvkkm3WWB69tpaagV8RRxSBSuVtqYtm9mDDmBi1atml3kPL4JFfDWkQU56JqBPjyH
ETGX7S7A9JI3Mb4lNpOsNt6aRJNvS2imQg4K6LeN0NHAnMQEx1YLD7Zm6FqaIPJMbbhPnfntp9kF
usP8nHV9sx8CYLrMA2Q9GvaaHKA0tzjU9xldqNoyD1aefWq+v1DemeIX8WkkbmCnzN114grkYqWs
oborh8bD2UrrlUljDIFtnVF7oeOa8d4wf8p09Q58yrMERGyx4XPwjehhKWKaokaTfpREuxV1Jdlj
KTrjAB6JVAu75/xiaz3M/1JSvTxBuhA2L7NhbIFN2FKEqEGWKs+soPVl+ONtJcBI3gwAiNvWSaOR
JpaQP5cQU/R6xjDG8KAkzs8SJOHY8fjtVgtqEFgAj4TwfRrNcKMPC8R5wop+VknaCSa6SZlszV5l
9E5fo/8RGybbqphCA27irR/NQCaGU5UWkZcroRdGdK+kEBU/2WzYkKIOs+JyBBLq1AH3KTU923Rk
PQeDNG2Nju5LTXwhSR2WK5YM6dMwBinypBNrsISecurUMTKK0p82tN+m2PJjwQkZ9LSnvuMFK69+
Npvb6mCNrXqZZR3frbQqMyxpM8WJN9/COFJdHODzxpJ2ZcQwR/W5aqVZOwyhxjAF0pFkoBUCYELS
AV36sZErzjmnMiAyNpiwkjYafn5A2GaZkbUxG+iuhqfRYpcYmP00lS6trQk15NDdFEWJt2manRAi
jDK0rgpBfSXxVsP/UhyQCUSp0mLvjcog7r3aq6MavJQEqwew5psaqaKpqLqrVu2HYZXDIbOs/WRx
XLG00uvHj1x7kkvAUViFHcEgQCmfIs7RxlsoaZc2BUjc8Vh5mWLUhJmfUEAmr1NgfhHmoW2USbHc
Jm9fgOYGh0xlKcvBQGmJAA6OF1SjT0oAxDbUyndYgQRbZs09kyPmGmLxHPmVhgh4JO+H/C7SX4By
t7wKAEw5lBCjWikXkTy4MuqPQUlvT/KqwBRdkzxJq6VyqvL5MGjhjzFkhBUEX35CZ8dPJs2hGFuC
XifgddJzFoKlEoCBKy5ACCTHJU21jlMvi79VnUWLiUobFY1XLsreuOq2llEJa0juAJhxy86EmmsB
tWeDQ6TSJqB7GWZFMwJOFTeSY2nVvhIzhzTJ90JmHx5SwUskekfA4lEKNTTfpkk41VgLXkWGZkPU
vGdj3KxDZUA3OSSGpyHMT/Z6L3OElvu9rrB/tER8MhXJ+GhCOycGCryVCH2aRnJMFCHVqCM4VP23
SJ4HqXE5z/TcVnigByxloTQFjq5hDh36CJniFMSuD/MXEXlyAUoWAdpiVsu7QTagljh9CjNIypgY
cYqmn09GUsSxYwtm5yQZFf2uxk3EaSegmxgBz9KW7CnPc9qnJC84bFpwBoYtd7L10pSHOnXDqVs6
bmgFuXnQOJUZkF6i9gro+n7NWHkK2zM9hatAfh7BfcJG8XkDBammBzJ2H0mXJ6TzmA7VvLBuWvHg
T0xrRS1DBUm7cUIsrelnndPQTtLOg8hALJ5ucdBtrCSmdRBKqZsF5F1p3OwykKThTZMEdU04FLJa
a/HLNjfM3eNeXlI3jmqeW8B3502Vqh2KWC1cArjOfS9x8ibJHkRuTCu0Mp8Vnd5rIARPJEFRLEtc
nNSlCHKaJ67zzDYDi/mu9WXWXU03Kt5LQn8CSvnEEweZtiRIC0ODh72vYNgTLqQkiQcRObM7MKEQ
1FEJGsTvjajHe6VFWjLx+orL++6jJ1WgAcm+lb6JOuytUAB42S4+xQxQYUpK6iqriJtuNWZ9InOX
EdYT/JatSrbaWkvq9Glc+nwNOLM6/AJFvKunNtlbZsPVYaqMdeoAlw+SVpNjBWHRDK1n3LaDYmzD
+KVIkTEEYftNtsGfUtMcqFoOPRZz9VEl7snA258PvLolzRk36BDskK8VeELB4QK0EV7uaaw37AIY
oGsFnS56RL3Sh6ewIH/H0oallYHHW0YUF8l+55B9hGB1lvNtV6Ov69Q557StrgcFNTlYT9Pr0LjU
CB+1AvJ83dd/E0uvZoXTIeuAfsZTrSNiRH00WJpvq74/PDdJuOn7+WkW5WSfm+j+xrncW13b2GXt
ox30I0eL/XNSI74mDWmvLOMdDY7pSs2am54ajOBEWx/e5gCYLkCQW68qiLn6Bn69jxKI9zPcqMKM
KmZk5J5r2V7JO4xSLdrpaeK6zgRX0fA1TDclBS8LWwaGVomyqmE7CLjqh7kQIbWFvs0p+A1pRinW
8vdcXUI5kpxl1QdBRFlCZRw9y8AhMQ8QUoGwo5RRGJZTtWkS8DOS4F/EGofIzFyYJ5ZK6VuqK26/
hKPhrRCUaE9ZeKZjMiO2GLxclP9YKH/CuQJ+nnO6I9FQ4g7IQMirwqpuFcZrcrrWcrNw9MjiQGta
r8CHuAl1LlSDYeHAGf4os9hgzjK+5yhCE4LwvQMk58r68I6DquVNrOsDWCaBoCMIFmU+ukIVM+cQ
2vA86V9m8ILFoVzChgOrsxxjkD/ElmHKsEyPprsxcHJJ9eaD/Fpy+0hIVO9+gbcUC9ZObNF5pF34
2Yo0hWKYAXER25E8UFYRZOI0VXXnlqPB5EPDU0T1vVa6YSUpCE9FPZeRuYtfij5c5pqZRqsDKC2Q
AjQApC1AVemQ/IQAjE8zUn25YFRWLOdYjSOcRA1XDgEx5ki1B1ogYyod/DkyL1rNQGRgeDXR/AqU
SHo2ClLMwanZTY9UMynH/DIr4pdZSuEXZ5sfjWSzTNJfc0ujq6k0P+xv75lO70VrA6qsY1F19YZ2
pjYGoxtU0bsqquiytt3AhhqpmHmbjrYaS8MhQ+Ey5fj2ieuJYPh5WkARY8BqqJXBZetiNKEWO2NI
ATlJ/ZcvE2UroxQvfKqTya99XNc9COJUcglBWzQt0mfqW9d8jvGvpI/FiuGTPz5HY/puSqSvz2BR
D9UIKozcTcnWI7FAkFN99oMKQom7vACb6Eyw8PaWRQZlTN1SzHXu9pL/xEIXk8xpqauAlDjEUNJr
aVWcDbNRQOqJKU7r7mxe0TkZW0i1pnUxAfo7/uyj+q+aq5nntj6RcDYWFbbUQrmoLetfLqm1nQZE
Kwmi4KFRlUvsT76ZZuxz9HhG1r58FGuoI73uZrW6q4tc3xgoD5TU6DxfoAg1cXIqfs4qlIn4EaiS
xKjAJ89Rrw9ZUcxW3ZJECfk9KNdJHlsbhdqCjHn1O8oE6xjF5WkWMXUOsjK6kE4hYpk4XrKcQl7V
HT3WXB8aHLGIzCytHBzv14DwJGPhX3MirND2QoY1GqYO/puSE7M7K4j0e+YZYfxZl4VxMmlHc2qY
Vnpv3CzEdxlWPzwv6uRopfCXq5036KbOyU04Gl39E9B4c4oarcRQKrNnocQAfh6sK5+ye+naF2JW
uIEBGHYIA2Mz+Atmd4SCZzAj1QiSxbRBcWAIKIp9AQ3CJLNikBZvB3MtI2UdIVp13XsQCLe4MDQS
QDklh2V+l6c528hasvf9RlxPA/ZDpVtElm1LFC8+fmFgIS0AgW2U5lQLJiiGIKPPEYSa23x0AM/q
ZmKaNA+YOvQaXkHTNWxWAtQ6CS+PmM+NrUU5s/2ZdsTIDreOJSvdxLJoOJXMqyqM4rfeLQFimfZu
wYyPzbj8iPWR9CDhWa71A3vtaeCdvZW+thtFJV2HgPl2ccM9mC2Q9fw+cire+DUcGQE1Q34gf+M7
iJG+ZwOLf4sti42EhCi9Z3/Wq+80IO4hkkzkxcVC3vnfPwyn+jy0i6FK07LdaGlFfHz8eFAZ5sSg
ejlEEMJuc/AnCfPxQ8s//z7NKh0mwuPz/3z4+PX/9fv/fn3uax7Xv88Nkwnj4EnC8Md/GeKRAHb9
4Go/Pnr882Bp1wu3+9+nj48eX3t8998P/4+v/Y9PHz/nQ5sp+28JIiFJZLrzQHL7ScmzmZan+J8P
H199fD4rI98SMmgfskV6yfJIHv9wdeG4/fe5MPv/73NCVegdNnZ0N7IZUOosrC0YavJapZW5I6V4
5lkK7Vb1s1VaAgb1R/L9HgjarIcwF4qhtptBaNuWSUnz+LSt5v/7jWT5EUMHyMpFtfn3C48fe3wq
0BTy9CHcP74Uaaq6I0MaJ1snJqTLKnB7Hj/3+M7jnyKrGd1y6HyJIwXjNuhQPl0exuPbraxp20L+
nlRZQzBs9bhbdbQCERSxPYUDlK2FVmRUDPP9lL24Kpn+qnF7aWMGNH091Wu9IPPr8Y88tggiwqKe
0TfOKESgzhhF+zMKaC1yU6P7GUuwH9nA1ZqJWdg0jAtJ2kiAjW2iheIUL6Co/HGBL58+vpZlA9Lt
zoDiWUOZLaQee8PjO32QS7PjEz2YDnTl//1eSj4u73un73zgaER6L3/h8bfLQFjII0JPeCp00n//
33/+l8ef/c/PPL41tkxSpCHHFfpfDyr5r0f2+OnHN/7b3/7/fvvfXyjNuPGsrtn++9n/9n8WBJFE
Sb1PJQpgmFksf2YGSOH/cHceS45r17b9FYXaFwp401CHhKEnM5OsNB1EGha89/j6N8AjvSPp3ogb
r/sidKg0VVlMEth77bXmHJPcSDsMrJdBRbgoS/jsjKk9JLSewUlBz+hNwm0yIaJ1+UkmLWHXlc9U
oAi3ANrzLel29UHoBqZKCXN8wh/6sHfiNiV4Ed1KVYDyArFCiJfw2dfib10Ns11fMYivU0r9msqF
E6fGKRtSgaDr9MSYWco+J08rV0YIMDCIeqvxfGYfgk4roGlrGm/WlQKsOCUDS5pViUhnReJd28S3
y6CvMCsxrO/zGuGnyVlEHYEaNDA88uzeB+RV1yUaKGoBu0umS0eLzsYuj7pIL66tzgChIsEWpQ9Y
F7pkNkU38+4WvyIRT8G2GqUX2cjPlLfNekxFhAhRvEnZgjc9OTRATmHwSJzLRKKxYTDi5yq6SyoV
bGaR351GicFSxwRTUhjTdYsaPCUOtS/GySaEY8S4hpZYm0uSeTBIkjGlHeF+TAglzVKoLwWzRT8+
h/6crrPZQkIjtT9akJDPGFeGLVvSvgiHDvkp6e8klu8CEwOIaFivCbLKljkIqVgAWoMORQ+5QCRP
f3bk5rh13nyJhpukacugUWOinyQXcqLRRGslGuoQv67/oBNH/l7VPgxN+ZSTDvNsQzNNnaSNpqMd
DwuEAcW5T5AbGmn1issgI6oOzkndBsGqMumTSgkhlLHUzAA5WB8EtRi3lcHZIWAGSzB7vTcG4cSc
oO7bayVSF0ucTNschgmc5zXD4NOQSIdBMTX0Y13stGZxFFpyzAbNPwuy+pVXS9+WpyNwCdMckQk3
jDuQgTnGmMTPfxtptE/9AeN4UAnHMKeHxnYGU4hkcVdP5VMAZUQRe2C4De2ACgkMOGN5nSfSm9gq
dz0hDS3AXMFfPdIO4IYJ50sm6C+9Xo8Xeo8y9GIn0VCA6ZphbQx4NBXNkJ2gihOuqSTZSianoNwS
9ob/kqi99tSm8m9NxsUfpTdA/yjI9BzdrvreNyK4lHZ+DTdCQMqaOMvxRk0WXa/efjMMXA5+g+CY
hFFd2gITn9KlThmzqimZNDNcoWZVckbaSGCb3BBtxliyUyTGd9DX4a+C9pbvW6VNwrVbDYDbfPq6
rp/5OzGJCHLLbvIC0q94hQRLEWh1FtpNKtpDmllo4Mg6tdVswFanapteCc1NW/rHJiSfRFVz1pGC
GIsRgzkmrLHp36u0/hBLnkFWIoLN/KeykC5NOHL04/XuBafXKAWVbvqREl0ggQCfgNzQwhNCCTUN
OqyEwD071vy3MEJUPeciTB0I/WtgyOs29I/FrNPr5f6AHiF8c1xDUSFuc+DFq6DbqyjsBow9TQ1S
ieXcVQZofKWQBWhqs+or02kbNBASbUUHvqeib5No7SF+SRrXmNXhJWtrVIYxQhleWwTMbSicqOkB
+EmIbqd83xpRcDE69uSAsZCqRoE7KtKHSZAhapgc/aWc3CY16rwmWVJeQkM79aH/3dJC60h5PJGx
MOzHjudVdfElakvwgQQ0uExNuLvHvkcWM62sns4U+HnDgdnrajME7dJoh2tXDIwth2vVNCLa0vAu
K0TuVjQL3FZD8ztKskQNzw9lSozGhXRnNDuWta4XrnmTtfBOYtkR+jNPUbblhuS6uqP1oY5N5eUw
Khnjo4QltnGfB0MLOg81KUIObxZgCg8xpgpoQFmC0lhvtGwrK4CFNCE8QxYd0GgtJASmd64PG33b
ErBezejCGFbdCEzD1NQ/DU0zr2WT3sdUkobqi4G6I/PoO4aUSqMt/xljkIRDTTBx2Yu/BLFqeNXB
4AsapMyqnfaiZmJs6wy3jzta+IVCg0cxFgxojtmiGl/GVkYPrkZ0iwV7lst53yKuSbUgOy4iM65c
o+ijQ1LOmVNn2YE+KRnCDwF6BOg6Bsw8VUbtdS36/2Gck91U80ZbcwNlPAJOU/Y+bYTx3UjQgKTj
eE7o2++GksEKQTBAM0jEExT4+uJIlAGCVzD376nOMF3U42M3C+ijJ6wWuoyFSayVdaAhhZ/66dDV
cbqr3GnInoibYk3NrU9ovzTzWyy+ev0rMcUIzUz5ojPUyucIiqjOzpwJxo++3Kq6zAgnyQ71wA1E
z45qbx6/fLE6DeJUAs3ht49xvEsilmwzw4JchVcCtTQJqS6xkehysgohAhRQfhwcbh24HWNmbFDL
1x7fmImHdStDvRZNGxA/rr1FKWTDmMScXbcQbIblQRoSzBRBfguFMNyFWW3tJnV8CwVAFU2uTDuJ
ag95CQ+1oAWOliEniNFBEZacS9vKIihp6R6SM+iNS56OaHA4qDhHmk0heYTB8qXlQf6/Hz0+/eMp
Ln+hiSIGc87jC30rU86NyzM3B+kqJCmQH2MQbRNvObrI12xsFyx47lE+zjScpqTdmbLJhwzSyYzR
c8WWLAEASW15OUzErH5XArT/koXO81HSPx5Uk0tBXh4en0JTp4POgc1W27rbJf5HoHaQsR9PSmma
gVTAqXkKlys8UdkP2jiZV/oSL6gth4hKBl1SLA+Pj/7ja0TYsW/qGIxqOaY5+UgkEkpK2kDpUF8m
5EV0HQe6fHkv/3xolhq1i7RgLTJxXqsVw86NtJBZH4jUIAk4s+SiNzYtrITlITY0pEyPz6MFyjpX
dGOsVNnoQp+gqzf6EsULZNasfu5bU9rqBsQic3mYU4S8Qlul64H4LUhVwGJ3XYnrrC60Y2gULBC6
LO+mrlB2j49qUZB35aAXNDNoxQYLI7YC8k0tpnHk4LPHc3h8pHPUtXUVCVcYHYjUlnZtY0o7dOx9
qPtbrYJmIieIfgOysWXaleq0DZVnxiLFLpfMygtjEyhb8z4P1Hmc9bI1Y4OKt7AQbT8QsOwYjbIr
ZUnZNQqg+o49FHo76gNDZqlc0MmwLi0Dyv7CE0t9aAolgtKSad3UqMRb9JxlmGNeSt+PPIlEUFrc
HHkdIkJ/D8s55vHQLR9Jg4+YflZoDP0Tk2uQN0j+JQ2RB/497yXsSwIbGlSv0kKIG0conHmgv7ot
2lnyRuaju3l5eLz+j08VWoppRjOHlzsAoLe8B1Ru/3iwRhgqJlqB9WyRsGakHIjkUEFUOnhFh+Kl
ouC1FpDwnxfg49MpxlNeTLNvd435oijDe1niqevnRSsZz3HjhuL4pWCPZ903tsNY7v8rU/smVFth
PMnACGdrS3MH+GbAzkvPGvhk4pEdkTgG7jDxY/4JOUDEtAkd5NXwHB3rWn0J12LPaEpEpIpSe6kF
YS7HFMRrHE3GIbzN7+DFfsYzEwv/Fl4ztB6eMUE4XWe/gSguN+Xo0fZkgljiS2IUQDCuSq4MhTvD
cnqsbvuWL8AxECQui/r8Ak+6HgC9up3oQXUM+434PJ/b74JPJ2SD5JQ55CRVzADfZW5fiTRQu33j
n9KZxSH/qlfiM2Y0hoQZbnCEN/oh+pI4xWBPtfhLM3IG/MbCHu9UGztUzvXo4QiRVXj/34hhgNWU
gEav0vsTACsnupANqa+wGSO0uAp0SgUX23m8gKbMw/QdXOQD6jTABQ7+WIgEKaPXn5LtjGC6F/1H
O8kvwoey81/ox1PrNdixFNi7xKUdqBlYVuT3+HU6+z8j3vDXAQZ26wUHKdqqGPi79cCirXOQdNWK
nOY1lP3hAHx2Ljl0r4o3rgMc8DPTCaZGh3Qff+G4LMkDcSTVJQ9DhaOUorfA2AvgoRNWpB8aKFDo
qJFucqESY91AEm89HVBbeONXUK2057vVuu2EVP4w4fM2KzbDjVptLONFSL1/wbVf/mCd/yXvsksR
5W3z97/KJjx36sIpKPLtz9//ivBE1ETKCc0wkaZKmqbz/e/P5wjpzN//Kv1XWY1DnCoSRk1xVwpI
Vpzkt7AvNslXtwueoZym6BZc0b9Ehj1lHm1F42Ae52+uEOpaNHrpwnaZdJs0P5+yiVixhZMaB15o
bv38ArNzKGGo2orgCRa5siZ1gycj+XuDaIIy8Nf8G7qfm7nZOxSOIx7QTfmrf4qfs2v5q6XjsJbt
+h4TjWS+pZ8qBhevP6U79n50mCIXLMb6jeJNTCQ844nFDK0BoRXssywBK3z7CsamySPJV7W5O9Zg
3lCWziruqPaXcQTDPNLNPui9Y3Xuve5/9Gt2AMcb/saYgKHB+I0DijwOfc8pzQaY9h5/IYYUyYFD
WrwaXhgsXCvedKw2sIr5Dnc1vAYBWT9Ssi2GWf+gPXHJtowfnxGbVa9ILMxT4Z4wSuDVpTec8vrt
kES9GxFF9ib9QqvvCk/KLyiYruUE9/mLPDRH8aJrunAa5TeTfM5DtxU3oaee8IUSDVyusU85WO/b
JzCACJ6z1wKyCK4XlE0OcmfMkdynBm6Ar9hZR9tcA9e64g6bzgsC4KqI6ztgsshwqA7sdh3ZG2CW
wD6ZYIcYCPfdYrzY41MAp+5IBHIC8qHSOdAihy6+0Bu4bJHxnSabKsMWqg1Ehi2/YuAqF+mHWPhq
M35yBOepsoF72q56n/bWO+dKj8rNpTbfCDiG7AW0cHrXPlASohB1drFnOv/LlS/+Txe+LouSqhu6
Zcnqv1/4gOwbFF3ycJLN/oRnicxn1hgur5thvcmLwpTgDjv/wDaDsgmj0Q1HUrMQvxet8v/yZAhC
+G93oaSqKJ5FleyD/7wLtbgd9drqh1Mk0yvkP7JBw9yZeIlAtOGwYf+w8dkRQc25KjiX7TlggIvN
8oZ/JDo/ns7/vzEVZPX8ywtuf7aff7nnbdROp8/s/ve/ovqJ8iJq/j2p4vGX/pFUYRp/Uy1dUUid
EHWZNIp/xFRY0t80Udd0vmzqFummLI//DKqQl2/xdVXSDZX3zfjrX/4RVKHof7N0wzD5K7q8/MT/
p6AKzZT+Y5GmoJYNxWKhtlS6U1Ra/36tRnqkxqnUhPC6bk1hWQTvLKyyBinL26TWKN4ylWTziLMf
pzoVp4Pe0FMRTVdNoh99LH/PVSssUuEKDSQWgQCy7xBZl6npsx1zOYuTIMpHgQMM4pKDKTcgeqMO
AF5AMmWs/SJVx5S+A2UwXsZKOxB4DWdBM+bnoZlRHmesyzQQ/IvWTWgoYKdmVdq6egXCq64nhr8z
6RlKg+Y5fRuKsqJOoizp5cOYJqKT16knDfGrNYHrT8wA9G5aUn1qauUQa/0poCFnqYnQRZSadmji
9Jc5BfNeVLbkkBHPxgSvlUEqotx5G/Sd0LGpTnleX0jaWk+aYmEtm7eZz67BsBYigMKiS3Lnbki7
BTrSKJc2N30YKXAWfWSY2rTEeOHeTKy4fhVHXEVkauJ0UELRU0oGhJ2mcPwGRzKTX2Sipz49Hlpd
3iIKmpxERH0B28dK5cGdOlb1hJYT1IGYoMSY3RCAKq7bSHhWkdKeNP69pi5nT5OGfVmD8Igmjm3S
7DskWhfI5cH4M9QswV10jPiBt0zERhIpP93rYdqKljI4acMObqaFpxfjWV0mvClYetQx46VOe2MV
D8J67AtmF73AgTvGhJ4gH+Ywb+1m2jJRQHcHJk9ZNtdsWLiOI4yenPlgxKndDXU8gcpQAPy3zpxA
5DpX4Bkxkc0KWh+qppMUmaFdbWeTd5CiVouz1ygMzmYa9nZBnNAoGG8iOCNCz9UnYYDuQJ289Nl8
5aLLrLm5YX74WjjAvRbg6aQlVHkjcqqCijHDmrJTrAECjl6muDiF5pgUKGaQGNk5Hp12jMD9dS1o
oVFP/3jgV9OmMH3po5R+COfYhujWMijPgZy/Mzolg4KYTk0m60EwGccOfrnJKjPamBHzTIUAN7yW
XXEpevZvo0HJqwHLaTD3kLOFl1OUng29xqsxt2cTeCGZ59GRNDq3CRQJBwTjgFagn2VMwYkJ21ZI
EnguSmF+JVRFDKEOWak3AKdp06GzCth+baWSt3gP4rtuhsfcl77UsECo51NJC5hvzlWNFbVC9kM/
brJnEUBES1ty3elkQoojGk/d2uUkMTH8jZ2xo93Tt9K3mRH4JTAsFhONTuOYbgTLQicndGzAFpbw
Gb4D+WHNulALaT34aY/3BZh51M+JM7c04tS4dpNJ1w6mlLTY/UJAuVAMpoDI3RDZk9XvBhIX5ln+
1urkWnStAAoTCvhci/ScSvM1JgWXt9NP1qFqbs04hKxUzVQqUg5iiaJ5KouLOMDCyhVo9kUE7Tih
B1EsB9zJMDy0oYz6nAodrRRlMOAjhG8Z73sinEOdkXU5Dbe+yOlp1jh3hYZfUY9AnJOXoMsKZEZp
+JKV4pdM/wn1V7vhSI0WUsU2qgvj4sOsmhPH4pMCGYW00BBxsKqBfxoSZLoMh7J1aH7V4buh6qN7
1zPQ4oP8kyPgYbC2Ui9tm5/TsSS8rqneJnMmLMHscebOSeEiMClXfhGOq77JOfUwBNByOvBinv6u
guGFflyFmMHOKs7QFadO0x8hDXcjPSPOGp0SfqUox3jxkq86rbZBiXpAboffDA0imzz47zaFXYoq
C9VaPdKtooohUI5DVLUEcUa511kGao0MMF3BATMOJdQi/gsh0r/JF+VvqRMtCAly41zUl3yePWGo
Lql1DU0OWKE2v1qqgNI39VHdy5uK621qupNeNrcorT7yMbo0qY+EXBcCeidMG8sZ4r9vdh8ZosRd
CXzC1OSJrgHqu57eg2PKsCkMBlUjoZJqOIt23u9a+LMZB6KuLn/yezgElzRMx508iSe91biRR2Uf
Z+ZRJpMnzJDwqogc41CTYdD3OAdLzHGGSI9bN5VX2U8/0tSPiMGZfspI3JbD9D6VtKWrXnkLkhLu
cxW9jqJ0CsNO86S3UhwSuPwBwTYqbuosQj5fRQb0Nr15jaAl+50/cEBEwl+JCAqVZn6Z8/43QlnS
eeO14vtPmiSippVRa8m/izkkuHKwyEVp4+JsNYFBlMRMPyQES2m+yWTrHgqDURP3uuWOIQwoJKBn
0TqZLX5tXUbaK5Dl0Zf1D8pDYifjuHZIpmUB7JxIRq/YR+ZnFEXHXqKnLflI01lbbkLdvMgDO6sf
t3dVq/dmHTOlMgR3tIJzoO38agmyy1m5Y9x6+1CYN0NeQzmQTR8OnbhHXsb3uD/KJIP3NPEko99R
o32q3dJmiNRbRXAxyQCNk1m9vG0y5k/WWyyqz1NQqWQqQ9fsJ3LJheiFpcds+OmNXkEbYd9AOr3P
rfk2GQUefgzfzaSfrcH81IT+ly5iMVPUu8kO5MopuFRaeoxsEDtOuL0VwS6TqbYFWdqmhMCTZip9
UEYU2y5+NSIOgUQrBE5eGQn2a/k98/vyxNMDwqSQt22wcTDbPxgKtkh0JEhCljV86Kabyo1ho+kn
a/iHW3XeCuHAXqxCxOEtnjKZUqYyPKseCJEAqkG1tGcszYG9z++Dkm6tijNpF/WoMXXxrfE1MooQ
Xgal+l2NT36l6PasY5vtMur4iCoqaLRw3xn06GbdOJTdHKw0MnfC8zSrnAgCEbqSwtIVS/cuYyst
cVuBPlWk0Ckjpr5qZ6zDKvuSrfTcasoRDeOX3GofQfNr7BHBRpKXA/BFkA9u2rz6yYYZ9q3HO+d0
C6RVNzinwyEXWzeh/piT7GjU6BCG+nOeMK1W48VK1WepCo60Dn/kSt82ME/lll4kMROdVr5KE+dS
nUtMrNA5VMKGq9EtxTn0MHL0HgOSHO+6+ZV3v9sQkFrRcJzJhhriWFp8j/5uSr4RMXlhgrxeCoy3
JmccF2g/eKQgC/rGPQJkN/QCcTM91MCYtk2qWe+0hX2mnrxiTIHKutQ2gyYEDJ/zy5S2xlrwjY8o
L/e5woiQAuEYlBqDlcQy17xKBc1N+RziVm4o/bhg13L/NUP3ZRb3ZNTBV9C3Nz0WduZSV4qVsgMk
qeCGkLisI+IEqpADMcAVfickcHhN5lhWiWAUtgUreCFAgRJCN8rehDIBjdYhLMTLaG6KfrIlWK0+
3qNxmPdMpF+Ym0P0DcRbKy0jiYylZczEazfV28rUt8mwsB7G1zkDQEZx6m9MTLVQyGTmiLTRZl2D
UttaHk17cGrWQGxmYvGuchKAZ6NT35oic35gmn4ovaa1gPq6BzZoqaAPeq9V5Q8raY9xIHwZofms
EaCG/A9C+rD0VGcUGAt/vsTf0xTmZk5e5IQ8D0XXrlJNNvJAYIvfE5HaxJLXprz9zJU3uQqdPWGh
UyOwXhFCQB1nFLCyeIDhRH8ibgKPSyYivmHZZMSYDD1BR1tfDRAkHh9qZkfuCXYCRDt82wyE6h/f
eXweVVVomx1up8effjw8viHz2oPgXH7anw+P7/z5qSGTiCJN0eY/vv4v//zjDz+e2H/8mSSJ94rc
5R7TuVZyHn+OHRazw+ND1n0soX/+U5UmbUxlCCnWCfQpupfCAAz8+MGPB8kSQQQtv+GfD0zC/vXT
Dq/KrsK06/sTXSvzM3v8G48/pf77H/3ja+pOpE7lmEzHvVEZLnTLw5x1mOOihc3ii/RjHl98/JnH
g1YzFKEtQRCwfi3CGTTzv//9Pz/tE/qYXYs+qEqpI+A+/vMfkgo98SpeoYd27iGLCyuGCNLS8n98
zejHZD2kSKSTMfLdhlHRH0EPj4yHMBsZyjw+7ITgkkMRyTqvGsKDcGzUE7vVrB05T8TxDc+CDsFh
5Tvs1Du4EeP78KS80D86Ez4O721P5cJ0/JZ5OYGyr/MrFSnc+OIbGRjWoDWV9C66SkC1ccOZB6yQ
MYMCTkFrOD73+GydQPjNsKnH0nhKr+ZFGefVN+1F+P/1dMDJmq0ZiIurHoTT4HZ37l/OKmDpZAAj
H0jGCHrTsfRvos+BhSdzxMzTSY/YwXPhw/Y7J10HDsqET9Au+g+gkPQvQ7YWW/lqjj74qHXjKa8s
JZgGXAKsUPKs/F/lNdljGSQZC0Iitjda88T0YXJkSzumHp4k6Yo+LmRughFGdXQ6XoRMXNKzeYE3
GFWrxGs7V8TwEnCYDc/ZrngOWrd4XjByMHNQqh5ybAsYx7ey/AYEeEQeYk7A2I88SsbKhBB2x/Y8
64wS+DH9uOXco+8iL/PoyTfChm47R1YskEC06mTHOkp2HmIUhcSBgrKuI5KAXX2tXonFVq/jcyze
hM8LuqrWt+eNBqR/n75kHyzQ6SVaSZtinRLYVz2RT7hC+Ivt2rQZ/qxkitwVA4hPy30zrDOEHagd
PrBDsJN4XDobVGErErcBVU9GIAbZbs0R08ZQEn8C/dgQIf2mnkvnm4NpcLCO7WBPbznu0Q8m8AcY
pNrTK6zSM2zhAz3PkcYtWh1VsTkerlJ/fQE3WG9M+4LfiC+vVFyp/I6kZKzVi/9jbgHy26h1oTCa
WyC8nn6JjvpW/8m/+H+Cl+71K4bdr+iGy9D/ETq3fVXxL8cr/xI4zGlWlF+8AMoGqHj2EeJo3REl
pdt38ZK/Qp64sCsWZEZsBQfLN4dRO/rw37+tm3kxLwi/Fm2kM6pbP9hZWABlKI4XmkiEiRkusu50
5TH9oMcdOMWNBIyPVli7YmIr9kdxOgfPbxpaYOZ1670BsuNMCF5KgJO20WGj02n2VzRSTZBT63HN
2NSDrIYB/kYT/HRXnp+jfius7y2U0q8SkF1hx+cI+NUaLnp3u8Y2NHJpP5P9uFpqkacx9FJ8BnbG
vZSv6eY0AwTLBEBnJdzJhzhP5CuWiPpXpIHcBvRzeyIJKo80upFXqjim9kiAlwsUt6WZ9IGo6J9f
paHhBjs4GT34h/yZqAYRrYES20CNVsFuhk1/4+fG58qr7lh0uJbJOEEBlg/2uC5/NQdOKDI+bI8+
C70e8hW52L6P8WF0yUJ38YFEpKzUZySiCkvIdDaPI6By0rk26MbWoXtXSZQAQQcNOALe7PxxpdyT
tWetU86oK2Oy69fvxKs3jBOu9HzYv8kAIN0mW2fA8OwJwMNROGHTEVZM4ejaLbczbyZX2R4PeEAS
Bql/963Et4cbQ0dGVfm5zI9+sDXoceyCbC/utG8mTSPRIPMTnjx/00EJ1jdjtY1O4SUA22qsi+O4
Cj5okjBSeKXfv2Kw9RE5yQ7pX7TjnFM8UTDxyhUe+sA+e3KREBlfaFsTRzzO2zDcuwUhWlDlTh9F
eZGfut855IPpXAsugY/VBny3jlzF4lUrrHX12ZyiZ6amuA/BwdUf8k/CwEf6RaVLK6vqncijPznb
Ugk6FfQtuTbzAQyopX72P9qSU3Ss8KKReLT6wFcObPl3JJ5jZfXFKFBn5AgsWqvc5EaayyuocYDF
trDYovItPlM6Ue0qPMOLJh2gtLN74dXCmtoKT8E917YzQFbm2+YqcmDNHrlYCo9XxQl26BynW/jW
PQ1eb5x5deY9nNl1skQlmLYxrzgbyTl4LhfBIj+fKx3rldq/F0eJtwjQ51vS2zncQzw2q2zHXYiN
ABLVfOAeiRwxf1Y2wOJuko3EQTUPLXKn55h+DRx3ZPq4vJHOe2APRt764Y6FZwW1nnQN5YvNki2w
Wo97DFQsDviwiw/4EWA2AofXoPKCJ3KIUnf8mqhUkdsRcsP2hyt9ee9p1RSf2W4mawXCjPijQBfh
QjmGbr9Rl2uvZO7U/SJjxF/e9ogSL5afaVym1w9SLmEpPT0Cac/PPEXxDkp3NSy/9JGlZ/S3Ubjh
ftvGDL22RFIGNhDhDVjax3/BQOQrs5h94LjNbRSXgCQc005yQq659p/yC9jrG4GkobpBrccrQTjA
UKyBXYy6l36LYLjN+6yeNYpdMP48AySz6OwowGHV4tbEGpysY8EDyTvcsjs7A8vIK2SFBWyD3YfZ
4ZnrnO3N31Ur0UG6u+Gyin/M3zpsbnTDNXuUyyXUcK9UHhuUy07KLziuSNAgogjjJ2iqL/mOzIjl
PLW+DTiM8tqnP8c0M37BZT1r52i3VdmIXDStBE/teNzplUfk6QoKB9IZMMKkyoqkjT3N2+iudcDK
mpLJ/KlEJIakLLxaDP65Bk7JlYP3V/sq3rhR76FNjECwU/bVB9lGaxZP1gzE95gxv4z9AJQ2WLnB
vvtc0lO5Dd6CT/9D2GPu3QcuvEtewXXvssXuiuYCCJ+ufHqRP4M9c9CRDghp1M5jYbJZnOzRcDGC
pb8uID7w0azwxTLjOvHmNDeAN7yEUDuXNxEUP79vbJPoyb3k9XSNiJcwF428w+q4WDhWLfqDT1TN
M2sdAXsucUsx/vw1mpM9AsM1hwZhgeZTDs3FB0IJCp5FLpFtpuyi9umeyAZbICEhtXX/AGJZJj+O
cJvuxTC9cnjBLgIqFv2CuA14a/V4q6n7mGnsM1Cn9d0z9bWw2duixxAXiKBlQZ4mJtMBYwz7iLdc
YeC/6j7qc+jG1qXcGI7nu3SzbN9FSbjmKn9WCKFnEjs8jUD9z0H1RXZb9l0J1zoN1uOPwmlSVqyj
gEpL3KEOFIjPM4KL1JWIkYio/xXPBTEJXMsZAQ34qdFwIJ/YtMZnilyReo8gPgkf0XxVy9QRtwio
2a5oU43GCy1OzT8w8lXBRXhC/i1f62kNaxyFnIwq0lxku/7R31g9kSp0ElAl7Vh2pA1pBueYiflG
+WJtYz+hkJZg6bO0cft3vHPZE27J2nIpV6ob7txqpDG2pVDlxjuz8oSYn3bdHT74DY84BuaShQMc
NzkjDIFYPJ4b1daeK+x0rNsaRHwqSOd73vc+45gl8alJbEnz+iWIxJlJI+bWZrsiioSKuyXcEYLd
un6Zy03pqnf1LpQbOLn3wVNMyoj38sx9brwmTrsVyc/b0jGRIfPwfOYV3ZVV9izBtEHd2To0iWsw
a5KX1HSgVyMt6ABHHGvFmvjgiFWMOx6kHvISBEXUOzIAC2YRdIKYsedbmbtVHnejeqalMqdIgF3h
2Y9PAQmBx+TDePPJyFRPY+/y8vU/OPz+eD1Y+9BudYmj8pw99oSy2PJqp2eBgwdRZASlULrQfhSH
baXiEuCFWyPnSQSH279LfkEZjl3u5wmwA79Ltbqqw0YLDhoihLV+nHai03cEtRyK5DLucXKRZUpK
SrXLUjw0d0E9xJGT5fZHJK4FyREpiwh7giuxImaF/fkNOVZ3qi/TDcLUILti8dwT1wUSMbFpqoi3
JtoADuh4BjpF2lbRj0rzMgm//PHdjNYFoGJqBsCtH624oiJ8bekwU4LjXmzWMjIjHAWWa5B4WTkU
GJMXdGcK1HmP6IRrXjvTaDQIR1iyy4hhsYneqY7+8upxKRW39EVIrgx1dlMF82ZLOhQ7wXBJXfJ4
CtIOOIQhpS5tadOXmzp70sPdCHLQv6Yx9AOOcOvcHhm6gd5nNSMWfImZKb4WqbCYIut3U+XSSWfK
mSWnjwR6qEh3804CMKZ2gnzjybUMr1LdBLhLWlxDmCah4JaENPlrsXRUXpozQ9oAEpDB2rYmY0EB
vJBAAN4Y2b4KoNraY/ebcwKgA/OFXgjecFqNqAGY0cGwHTSa33Ye22IJItT1LYd8XzBII9ZcwwaB
f14uP6JnILbklsc4Jsls7bsMn+NtbmwkV0djEh8mePcUYewjms2kZ3oKyMIND7SjCdQGe5HgBsdR
CHLgOUuAP3AgEaByiP2aGpH/xSn+SWpt3oD5i2qQhC6dSBf25Sq5kHFDOhMQ+B4/drIntcdQP03j
UiMuF3ds2ZIMvuBr+FDpbX2VmMY4y9zZlWRtfZehABJ4123ECzEWDL8OMLRYvQLeqh2db2LNQRrg
rojdQXHZphkdA0RRo81EvSzcNLfNXKLZdWB3r7XkZOGPj+bqzpaE7K7YRuOVJ82agzRbKXcBvRC2
Igom1ro5fRrhyV7ZHtifVu2Z+4ZES0bY7pm0KurXin64S93RvsD6ZkUnOf4UfCaf7eGj3Barj/JH
IR3uG6GXjhVy3f6UKis4WXYkwn1GLEzTkTfh1aCm4RL9RVugWdUXzrKb6Jg9xSAz6bHTmeV49ym8
kLA+vui8SJ+K3Z9H3Ym/KbvIsGMbMw7XEky8jb+kupnb+qt/ZS3NbSK1uPYkLuKx9hqCvx2mSUyR
qVJ5zM/ZMdnxC63aF22zNA9ALbrLxkvX/SsWXJYbTnoJ0TF5uRmex5+uXlPSRHJPLPAGu7xGM4Kr
unKy5mPkqixBJLqWTN/DdEbMGlyZzfKC0pXgM0Ru6jYyDwnz3Avg4eG4bCTjC/fW/+HuPHajV7I1
+y49Z4HeNBo9UJLJtEqlvDQhZOk9GUHy6XtRdatvoQb9AA0c/Ec+ky5im2+vj1cicw/bJ5ax+jqG
PHCM/F+gNbisWafqgYeXJ7LY0iunXsCaPrEG3eiET3KHwTRN8L12gqvGXTb/ILr/ZgACyQ5OZJHP
CCeOTFtqUb/qk3blcedVSpKGu4HBqW8EReVPei2vzrEOnYDwzj7/vZ9YXLIvNVhOOJutaTNBfoNH
4SUaL1X2tjiHHlsuSe7N2CBWGm52W1NCICxeG6bjk0FA5b1kr+Tkzhb/PGun/1BgUj7zICq/nMYf
r3pApMMCWeE+7HMdqumOW2u4kKlqL4SX9mZ4g33GoJqxvah7rrgTdhdqJX8maEu6XU3piGg5OUw1
pxvti8JR2vfEohSr6egXEYkLI9fudh1QQ0n0br/12NfR4GP9Q5d5JmiyvMcfB5BroD9NckvSLgwI
Vz48llDzkZDWe9IMNcft/dLZl7T8hUvzwosPcutxR7Mdt6ssJBuCVSIaB+qjsq2RlbFVW7iRxPiW
3ktMObfYPHTJDdGsadzBL1TfbGof9h1Esv6HG2gfhRyDDoxhw5KFec6yF37+0Z06/aZ5hCeifK0u
5samRLggAqYT7rA4ns1NROWl9eMTRl4v7RfgjpN8TI7RS/ck2TBJOkGeMcfs3iTXDYimh855QegM
5PdjOsBKoJx4U279evZh1YAUx3HOZ7NvGSr4iH7xY/NOjHVpDWDZmzx9kIwA2z5PYm0/YnDvAB8W
p0a8yg/2M17mvQwtYqHh7aX5LXHYs6g3kbOZym/T01Td5O/Fw2ONg8mpvxKNjO+YvY31RtePK0sZ
Z9V6h+KCMuNAHEt1oP+Z+5sEmdkNA2cLBMMf4xh698TmxzIgw6Qv6o/UMPXVgXXLhVTz2/h2lnvc
gGb9iJoxW05IRfQtyQTbc/VALFC+63P46NAN407FwWFN6AjC1nUac2XqIGux4ycDPb3F6+Y85yFf
VfWjwj007RUaGv1ZXag1B9mpz3tu7tJ5aqJAmndQf5oXar4NvBMWHuJQtz+Wz+5wmbp7rvpZpQE8
HnPBoV68jkig+KzZCFpqcFncIPc9ls5JnV+p0FU2IxCnqGIe6JP/qMh4SHDW/90a0RHSK1P2T55z
nfqjvcahdnoHV2eHZ9kj87lu8l2UvlCOvMZIxT+MfqsLd/0XtRHPDKcd1iku3imRz4J2Isdf6yMM
+u8iGMYsrExhYn5270RHxvMMsium9N+o0xHCAzd+IeIlW6Jg2RzwnEMKT7vnpn2KBsrnm+FleOF/
a8VtZ7149211D2b6yIi8/TYqOxKvW+57rFLyUDAyEgwvguVnaQLCMFaNC5mGW32oEuoX1oEVB+BP
xZkVlZehfE3WxsOcsKoT/gK432XbFQLHuCk2CsHwSXKJMhEJz3jBxW4t6OpHDBVx8SL5fFFu2YZq
n0XVRnFC44cgCregeFdStQl1fF0AmIrttFtPyDvvqJcspDTCGNhcs2h2RNRhsI8Y1vxbAcszy+0D
uXrzAHD3z5vyk7MlXoi1WNYQ+cK1W+8+Fj3i0uhtfEq+SF2Ii6nlskAyH9NsnZ2eHUksjj9Q86K3
1HwgxMwo+tET6uk/frK6Ta+lFgp+xgb+dESJj8s243QPFDV4tFbjm2Lfx2cAMaPcaezSLxqjcJ8a
TWzooZRmIm2bh3tS+5spRSsSqiZmoCpiYLKwY+54N9kjI3hpjtP2pcco4paTnLZYxgSxyQxDMJ7l
kxnMByAaxNVbHjLjc3hAS3ai4NFSrSEAdd+I7qGg8iHVf1IhQgqNmhUxAg56+XNMroiqIyAY0Yyd
ll3G1QUOyPcvroNEVLm9oeTOkJgMAO60IWEJygh4aYKq0o+0XphlRWkVH7L9q/JATZQlI8yTAyUl
3hYXCMcW+RNTzvldYaMtaud6i70SYRX2dJxRhCk5KVJ+IEmK3mZ5Nl6qSx6wt71x2tTsJSLOIv92
qdDkwCXwnP6cMLdN4QzvWRpWStLT9MlfYlkB/EVdih1ejpcC9dSjTVK7cSF51Cfj09SPOgscvruI
Waf1DsyfcZMksYnOWX5xrJA/VvSwX291zgy5xYOxEw/lM51kIL1YND8Den/n55v4BGhl+ASi4T2A
neIhpsseoLM7c4NTaXLZfOqGimLACWHtwueTYg+J+pqOoN2QgefeQOzEOFTNn63uBZNTWm00Q8lf
80d+lsJOS3AB8d0CpBhyNYRFcymYKAmRVuMY6dwBwuADfk+C//SnHYMbZBKS09SF/Cmv2uNpWFsv
dGew5/beauV3QB0DRJMKU3qg1j7Z75W3teNdY+6JnHvjWFovCks/71nBhLML53hXdOGkzuvNk66Z
B0s2qfVqPelL7sqK3m/AdcDfargsgrQtSBRASz5be/FAYAItw/iTjvPuea/8ZT4wNO5n6ulc3ZYC
abueG453MJ54QVYyzkfDkjI98t0SZxDLr/SAaiIfk3LVT+q0MbXHDJ8tE4hNjpPspk6+m+mbkzrK
N36d11nTFRgONxC0iLOMI6eVI+K4mL3G0XSGB2XseEsa/XpaYHx7QV6z9nMcccdeyBnnfJlMJXvb
jGE1lPbkV4D/fAd41Eixh7y44SpSonzn7uRvwhlj32MKqVZfOeqCYmObP1P25xPePpV1vNwigNXb
QqduzUrJzkdKrYF1pJtp4ftGVXMdFqYvx6B0eWVCn8iRi8o+z1ll9F+hoIEYnCeejjfSFtCwDA7A
1dAD7i3Gb70IgDxwwvUSsSpwK0UWK9xV6R+Y1Anbdw9rjS0WYVv0CaLeqcqvSdn+7ELYpIYmttRJ
KFWObrDetG5ga6/cK3xKyRVXrTVK+HtlXoFhed4CbpzUNMwbjox7kvSkMVZTU9Zq3ijHOqMIAmGf
Y+++5/Tz8mz8FfZ5B04rv09nfL2gOIpi4cq9nK40Ww6Hm94IeFc8RHyHH+FyyHBKaA2vh83RYvDM
W4M7yKnjFPAewRtw/AvktXi1yeaXeL/cBOtFgoA04kyX0ELiApKD4hW5tm/UuT9FB5INiKosRhwm
t4M7+vNZvvPC4oEugULGtOV1ORz+W/oH/qBNmce65fJQF87Jmk0T5+ILT4Vl7nnkS+M4WPuRroAF
zJcmsOqjf+Mi8sfWByPd8KC2Fu50NOsenaNJ/uNuubA8ILwGP8hl5wg5zJXd4ws7bK+xjgUA1aFg
wb0MmeTaP0AGSvTrw8vEKlrzdmWzWaLtRFfX87VHuzhSPFFyigkP3PO8eITqWUHKGczOXTZsMIaD
L8TxSG4l4sGds5y4DPwsY6DrvYgwhfIzhBGSU6SvVNwJd7hXkXU+yR+rg920GgXzLvg5LoPmAi5h
bhvw60232oJvPeOJX0jUk/RO9Ou4P7iUE0MVZdhqIa9Ezz0pCLgPmAzzd8rAO8r16XNI+3hXvO3l
RGODxyJvNsN45CYb7sZ7GqRxhy+jD9F8eGTekapHM0AVJWxBpRPSYgNBjYFu5RvJBzPAvDueYysJ
iByncctMieptmlJj9mR/v3g+y4k3XsXwliET6xk9ZbzXPCNpU/UtcKVePwNSTZYts6q1uqc1jnsb
irFcC2Jrq1ovXGPepogeefac/oFPOdxVwYUtT7ojLo+0nSNuOsXXBPctba71xDLIi0RHD0ieUDgu
mICvp/8GV/YqAEfNPem2T+a0/+cZRrCtDDs0lZwfWPLkwnm3kTCjnqc9WjeObMblk2owsGoTmGHI
A1etXadNd4ebmwu81wcUUec7Tfe5C9EUwHnWlYAThtU6pn5cOk7UigZmamfZFgg+ObGsQHzeWcGa
SFVBw/vOkIkDxDpwTgH58Sj/84HsgQbebKnJfXN8XFduy4i+nbnWJ2Vx9D7ba8QxkThxM6YHTixp
Hm+J418FQQ7iok1iBxHF/Ju4XnNT9JEp6K7yaVmOvPx6EwhKmRt4Qi5IaeagotCkyklWdkPnQseO
yWOamJLazSjmG+m1m5DVcwN4uQT6KO9T+5WH0TsmX6hUy/v1fgUWSpLq7iG2Z9X7ygxly8tJM25M
srZaPuYes/ondYJZqryoaDz/HjvX3NpiPdOgWVjJqPIxP96FhBZGjxTOb7jHKiiyIVP+mKusJ9wG
7bBp8I5/TsgdWMuRd9FhRD3lzzwU81EYVyT97SN1NpQcngt5EsODigrR1SmikMdgfX5MTD/RF/oN
8rs7Bpzr8cQXuNRte+xABgrfo3GOhuU2euaMqvoZZVdG5V73eQJq1hD8U/udbTH/sOvcz/W+Nq5c
SwqtKg1R2p4tM1sU6mErKRgJDcHYbxFcUsllBaookyLnKr31vM2ze2Ad1nWP1Z8UHyIm+n4QGx7O
fX4pdpYZloOfxwHLc20euA05CniSJNAKgToPaBfgKoMjNBFptveS2yFGAL6NVR6eYMhCRil40lBk
utm+lh/KF4oVljHzp4VmCsj1vqyDnnNKeOO9Arhueh8N4nonwc3DxHidStqoZzD0PadnORoxvvX7
uD2K5DhXYJVfQaOsXS9KCUmQ4OTLE9odWKt0Sk7DutHwLOKOYn5QRvBo04RNu+PG5FJwy6L4pyRV
pZhe8gRa1PoIshzYsmAfntiMQJRxt9PEk+6Rb7G0rzEHFitX5ZPP3QRyMoizR5tDaIABbdjJK5Xd
/qDk9wU9s3k9Cn6yxjCQT22/wcEAYSSgKcTWDu7xAFI263OvoP18oyLCyzu9z5PHX6bjxL5dsJ1u
ap27kab/vC4g655dUEnbs5IgUF7wHcOFnGKQdeWxRJwe9c8tCz0OXOKg86eYmU+BBn1xw9MDiYwr
j+6AzRfjCksAV3TigBA78FRAa1ta3wb7PRyYLblZBBcMDcx4NKxdLHfKvFUpncd+wzwhjRjwKuII
k5lCDqdbqa4RERcLy99ixMPa3BVv3DM8UrwzVqIFDCrv4G85ZzFi5eASxQwEF3suGitPiWjFhuxC
ewmhlt9/IAhhgWK/U6w9Pw4xj7yZeBnuD5q1clNrF5axMT13LjpjYnNYnhvCBl6MV2Xvo1jGp5xD
gjOeFnUiR72jg2N5lO3XJgOXld8qYwZz0IyfPY3NjpGcbILvaD4D1KGfucZ7/ClCkDxkCSkWYPAr
6yDLqQ4L7v5YAoHb88xQTyuMj3s0AbRkiMQ4eueLRf6O2ijJOvnqun2jPKH8ibIIjOcqMxh6VH97
lBYUk9mcOypMMJsXjNsVzd26E3zCTQ9EBhg9i4fl4dQWt4yXG+0wcTLXz5WuolskLDvjz7PAtu3S
H8au1VEJZ0RItrxd3ILZx2pwDhbIltjIMGPJUXLi45KGjW3iBjAZB7hMxsFbzSrUDBFVZZZ7Btbe
s4ExinKY9UMOFxxCRr5XZUKjW2GoJbU7/Ka7HJo69gSHeIxiaMw6/mWVNNSNgErCzU7hrLM1CR4E
06bUVrbawhUBSvUkbVls4qh3GKyYViqcacAjeGxNl0Rq5Se4KyvBWazvrow/ZMQm0xjszslShqMT
ZMQ1ceyCFEA0fSMHD+aQoz1MLg6oWBj9169Htj1vo9y9/H2py42SIEd9+PvTJT4Xu4nKTbWOBVX6
NBzKHv6abFNO2ShOqY6IMv+//+jxghDz7/MhcRCD6g10nJYHtzOb9hDnyb/+MfrQsmq2Ejm3hBvq
/X//QGZnX+5sj9h0VTSB1n86MTMK/N+f/30kIF8C7Sj384qWSP/QEn8fFmqNoBG8bwaMZjkqLcpO
Je9mjGymjuknh2ckRe/vDxGWTX/v1lVQhHZtPuCwt37498V//uL62yg7+c5/f7HJo73oyMEGYLWb
DpMdIA28ib9/4CpDGfx7O38f/n3RatoXT6WTOBlMK8WlCmHMZKeD2f5f/8j10//42t93/76mYwZt
ZHYaGg7UdIxNtpWIW6QuLf7lMNucJFZYAdrnTtV7CHyJAwOE8YK4l74qLGuj26jMvdOYuTauzk4d
9pAgcYBUF8RilruWtzMqA9X0C9uoI/OLPiFmFEQE7aGOvCGQrUVjZEHTllFCyxwYBI2o4ku1uioa
5kLqtw7SJT01T4hzhOQ9k02rnxKULsC444qrkXfNwIYsVAuf86JB0zyTEhV4lq7ThK6Zg5zFG8Kb
3M+yf+gsCoJWp1WPKq0QUO/QTEuMud02w9SroRFCkcTs7Ousa3dguOrQMBG+tjK6GSbCkxnNYWh1
QC9AU9ikBNTn6nlrJNB4U5MtrRbjfY+usqFq5eaY8zXluAcQr6aaQROua/1oGukauuRagON3fSGp
QzVm4DHcF5QTZzqemc4GB9rBDfI755THsN7nvP2eRoUNGsI+5G6JBTvN9EzJ6dazCTF76GzoKiQ4
t5EVYglBHxvHc1g6nFTh+lJQH/VUDKkkipBSI8MAxP1cq8MePX1qQ22vM/Ln2nHSvbagQaqpMrsU
CG0J6g7zlHdRc9K6VppUXp8Nj9yhmog2VZhcDCv6omSibXpnPhAmhyNQ/Bs3iZG8tjP8h2RMYpCo
tRkWNcAFKkCWllu7ycBxrikIHpOKBsxIscqO6Ect1HbUdJFo2rKYkaaxOpet/oC3gm8zCrF3KSEi
9WKC1kF55IHTgM7XCcUJ1US+1SPvWFFyRIGKexqHybpV2bucEU/wCQs8M0Xs2ST5mzMQjarWp5d5
1ike2eBKi0HTJo1fNJvMEB0z3qc6Jq2JmLAOrKqjZwgGJfDgEo5V+4W2hvdaHQWxrIoz42CylgK4
gjDOld5cFzmikKLRywjKctQc67XVDaQEQgmbMQVfIzFDcrFmjOOrrC69YXsv6VpCtAIP4NyxnOCA
p/WAAbEFSa6pj5bSnR3HkrscxwM7trStlC1aFR7eTas411FL2fdS7KqL2E3Xm4g8J3UE1Rznu2oW
CY6f2bbMNL9bSPFKDNFrsIlHFFFVGEw5iBnwRwK4pB4TB6M6gE1+tmBFUjsYZWvZ+IYVCV2gZci3
mcb+O5vfTuzInewY7GPs49YQuX4wAIrGdUH0P0cfloGPoZJLfNBjENKPZetshal5p65pT8zTDEfm
ViDkab/G3DNA01A4Ywug14AgCRsfy9KyUMkEjH4mj0qtPajL/WAzPNsDVTtUiCMY89u7wkHFps8k
SU22uuzY/YEJKWxBI+sbpG8ZlrUdRlrBTtD1T7Kr3qVdMNI2auFiFLfrnc6krqcGllLoeI/Nn27e
4JeUJoGbMPImGVFptT6ciL9Nb6cY2k6mcLxUm1GbykPr0S0S7A37iDeI1F8ihr1xbgXXZrXIQJyW
CdjWcvbKSLxl6aDP9dg5lBjXMOUTzX4+Jhh8x/1eU5VlL41qvppJsssa68gtUn4WkX52sXXSh3p6
wssgdEbG3GxJZ032lA2T7s3sp53pDspxSZFpQDtkAGxaYDm4/dOsFtPeUI1Ty6Wh5Ij6O06wYR6N
H0uS3zBxBaHDIyrStPl2or8r4bKB2LKWi2UaL52n9VQ+lnTfQdamtEghCrI+OSFDWHYDbEvpxLSv
NUxi6oQuMuAXoNp+bTCmo7b2w8z862GOTRmmEVzdWa+qw0IgYxf1as1lXMc2e4w0r92yGOd7PXuy
41q9HaLm5MWLcdTpZ9l5qj8Os6CpgxSr7+B24H82zd43RCEgZDL9nROM1XQjear9mJHTfe2+K+ki
Tl5Tn6N2LkLQDSnTA+oH9DOy+Yh+ltt0J7XBKiTXEuy0BHkenYy50M6asrBsukJuldxJAq1snrlL
N02rNOAEB9JzAbBL8awiSHuFLmBsPZgYlxSLZQeMlP5kU3TKet1ATlsWm6Uh7KxlCs6QbLfIabu0
Jm0gN9fs4xiJxwFrx33MhA6Nh7VEwuxw3GXpOc3bremUv72jMR+g4c4DkyaOpFx9O3KYN/rLUMYy
SExrCqVoYHo7Yt9aM1utqdtbS5IeObhIlmrxrAkDjUY/XxUnpilmYA5cYlXn1XXF4CM2efoEwa9l
aRlNoW+lqo8nrD/uwMa9TfVw6cqeGkE+GZDixAmwcBwOaSKoQUtcpOf+kjkbTl4dKnqJp88QO75j
W7g15jMSFwWnqkiP9vokClILpTsMFgNJvU1RoR304pHxn4ucpxMUr1sls4HiLyVTEAT0bQNPymJY
Er8rKiiZUn1X+D4WmRUQv5sfkcrsMzf7fWVqlModd58Soe+wyVhtD8cTuO57jTHkuOqw4FPdCgG3
jxVTtmtE/+StVFUB1BNbS5KtJXa/0oVos3ZHpDI2dapOj/e2Skkzrxxrj+3e7G3zieRQE0hNhgSl
aT1Qm3NbnhlVG0PTqVGZZ+LM1OOUV78M7gMDtq2PZnltO+Fu4hT6fSU4fpuJl2Xx0vOcXFyrRNsw
vgGnQ8w6kw3ox3nJjkPbTacOhje64e/YsgnM4254TpR7idmjn3t9C+ZQfKcwWR88OktqnY7gBFz3
HMfiK+6dKFT2htXscCIApzVMlAGWet+WhPS5Vh6TDj8jK++/tEGEnU640boUwTt3ecXocPXCIO+b
Zx7jd6fvAzNehsDSBO1mLWILWvJbbTrPRpqcxoYWqpsZW6l5NAgdkhzScKCHJLwrHxaAHaigxHnr
Um8v9fGNDefehuGL1whECbx2eU4D8GTWqcEmctKWgWnztcak1g+Tl9b7DB3cXEwcpM6Ar0WB3vBM
2oO9wfyzDZS1PVmYF17gobZnwASU9aGIe1QI3ETgBjM1F0ODd5V7tF4nBnHyBFqLzJaItSn/dOso
O3XRiDooy0Pbtii5ThaEB6liL+z4ie6TI1lHbYLj6szaCwDPyzJK+6wV3TNj6+yTLurNjIF0XWfJ
mWaKe3Pl3eU2lxJQBKom3YDAk9DnVGXj29qVitlQlABiBmx1FrU6V2afUQEfqNXZjRUUcX/IhGif
e2SL24b+OnSHe9vuKF+YDZesIKATKl36VsM/aOkwKEwLCOHZSDoMVxHbImsPZ1Pfm54HdBdy4whX
Zw2+qZw5vXgkNW3CnjFs5MB8WroFFlm59T4D4MGquDtKhowpWmrvndleyhV1OS7LsFkfHjufoVfG
nFzLNldNLiGpUm4re5q3sAYt5rEJIxRWpgJvBVlTB4ky870m9g2MUv0pO1CQkyqhYULbPKZgoD0e
0kaPWcYMbvDV26aQo7aPRInbZA0n3maZrCSTFobLrGzUP2IW5p4x+sQtWa93dbqOISD4rDRLO07R
cquqQtvpwCF25NOGXNaoAOl6HuNFYi7IGRGEkVAftLzLr2PqZWEy0lzHJ6Hb1bUDG8yejZMa5XDz
hE3VLI1wVZ/2tmT8yHVGkj5oCIeiEAn7VU5NCvahqS0G4UnoGsXM6PccP7uAZzdLDp07q7XX+LVw
GMHPCOp921nyUw/qliG4ij1PV6Pb2cnXeQHaJ5FVPKkqdRHb1LS7xmUY1iS0wQ8eo6Kpd5mUN2BB
mE68RQaYhU204A451EfmGH/a2UkP3lKnVE5wFLCb/aKAZi6HQm6XWjtEHcptz+mrQ0cZrYo5WNWN
L4PBxV19fVp1ITG0oHVJV0VGNqPNUDJ8UOuqf1UUyHWGLjxilqzbdzNydLIISk4pqv9hGQ4L8y/9
cKvoIj67anbRTak8ku4a7J1fS9e3G7M/CjulYuPSaxyV+7pygJKRKDgjXU01YvsuBrrolXNLMuRX
ufEl88RG14xdYWaWFW0HqOrl8Cqi6Zmyg0X65LLKWf2udrqWAQqvOUWjIWlIFPuc5P7gNB1rS5sc
ejr9SqdGYd7mgplILicjzaGylNUNrntrFqoK0nID4WRMz3AkdK4KlKGawfSJJsu9Uw7GnSnFXlAe
EZiXnZNZQdqOpcct9yfLaWYs0IRxoyJOI9y2lW+dyYKjq6WvU8q2qiY8jdwtPNCEsKuDWLXttHrb
I3vtNZbR2cbnsolNlx/o3mpDGtA6u3dVWtC80pRHtGno5CyvWqo+JRmtwkXQlnc9qL16Qas/mjEg
VKr2PUlhZRtTTJMSrXnfIP9PWrofSSJIu8r8dkqNB8WRIlS92aHvgbnTp4yRX89Jg1RDgaE9GNhm
dMm1WObnZZkZIfMoAI91eVv1/dOSVDuliOOHwnrphfiaMg8RbUIq2VDmgCaKEZhO7Vbv1UM/lUyH
oCCB2o9ewT0INz8n3cnQ1PduAclQGt7RgTaA6Zrtor0V971Ximuuyh9DMkbi4nUHUMGzbnonzx+w
p3u15XNT19b3Yj5UaX4tpw6abLXQBsqmtelMJ6j3KLfm5nliQwJFO/yK1hO7waOXB7dGsNMvXghB
CaKYhqIRfsuHstBZ0CBqCyymfQUNX6DlLyxYYjtmeJ5SJsqOjUi/0rr4bpy4parb3nVaNJ4qtJSC
XdVZ3G+vVzXMn0z6kcPy/DG62nSrjgrmD5wkuBV12BoROoAAhL1+p3Vi5+QlOY0cthUr+GbUppMQ
GLnpsUHAn5yXEiicJxxaF82ym6BrbKZ5ZuxgBByR2vtSX2su62Ci7ChizENDQXxsIcUtBFN6c2HG
l9YF9kRoZ83XyvN+jFKpt9nYf1Y2V1xPoyacF/tiFBoV6czZ9gpRkUNu17iM0pgK04Bj1TKij2B8
MiGBeMxtcdV5fMzE7ycHrUduUSoQic6CzaiAks/RrfCa75Q25TCUv1YEw3G0mUHFEVBhpYk89UMp
kRNpMeDGuaCPnNKMU0yYkn33WWlMQeEnMPdtve/MmuXVJJWLRPIy9v3rJJblUlh3XsmkMRD5IoT5
UaFdBKqkKETMPbV0j7+hFP11yDsMOmU/3vz/zmdz9f8nn636Tj+qj//As62/8y88m/kPxzMNC9ys
R+HadsG9/RehzXX/oULMM01Vcy3rn9/6F6FN+4djeY6qUsTQTNt0Qfz9i9Dm/MPhGx7MN8/1dOiX
/+N//6+v6X/GP4Cc/uiY/X98/u8UTQK/lRb4bxhNCG2G5vLnPMvQCSt13uC/YzRHHWb8kkwKZLZg
MccQv7BVX5iWl2hOctxN1U3Bvn/bZ4Rudkap15zpG8waXUwz031jMkNSEkn3HuMv/AltRh2KsKRo
RV76MfQlOKNc/7QdMFFmpV07WzcPIk8/WidJKNwkiB7ZA451TU2wKEdkoCUCJGkjB+CxCpaa3mbL
KrofptdhhHmiMv7WjIY4zjLGq0Xv/LxsQXg6rEtGWZ+8ouLuncVJYILJuAfiu8JVzxbMO9qh6A3b
NvvEnw2kHGz1TT/hZBex5zbDeK/AAu08s79xUmKaqEQZN4LgHwzD3UQ6INoEl7bZct5rZUq2c4lI
vumKI2WkG36E0blYhkqM+nAUGgN0fdB1NbMLJvZetvWWFeWGOnkT5EvzKyhda1u6I8VxrCny8Lh6
vp5Q9cpKJ2S7xM5UoduJhxOneKLbiokWFSYtKKiLgcNllLhuyr0qPpLR+wE5z6CacyoLlJqVdlHj
Qg9bHmrg+e2z1VZ+0+S4pQ4J2IFpuDWz8dSNOHunaXKH8RXaltr8jM1kuCSmDTEst9tdHasPykOZ
aARRPSApA5/KbqjGg5toAZUL79aLJvXajr/ZcPF0PX6RQD38Er64bzj612g6DpzycUPziNXOS5db
EwxCuTj3c0pTbi5N+9IW1xy0kiO0DM1MwVK0MDzWgz/Zl4Nyrxiw49s6/7Zbmt5iQdDgYUJC3VfG
YeqU97VgRifRtAXRA3llBsXI1xzj2rsoP4ETsbs1xVdUewWo7CYEXYMLtJTwkRylx3hYeUqhmnhV
Z1yThPGCUZSgPua4IgTjTVf0svvnGtffvc5oCWUCzTdq2e8jh0qQbjcnbeoCr48oxRstlmJIZXRr
lsdZlfEtFTEvGKN5ZO7RfpB53bywq82MhblFPPpNUZtkPUAsRGwu6KCKwV/wFFuIn6mRzuhcR7kb
lPQ5b+oHfKIriudMlOp9v1UKhwEkFXid7c36RsurdsvGpVomimVDGQG7m0wiJMutDblUmtPjiJTN
i9j0llif9xlWuu6oqP6sK2HP3gwNr704VGY3U8Uo9FjSsdYd54Sd9xbCC15kZSF9qZbJKVX7j3Sx
2Vpmpq5kBohmfNczsvUZOYabMg+SD8294sbWqWivjszc2zxDWpVlBSRuga25cH7yOM32shSYX5AT
aKbDpOMQfypo8PN+TkJvKb/Azt0mhjKHFXaSOtcbFWPCSgOmx7BIpVQq9xUy0byBTqDROTW0zCbJ
NCmTS7wSrNG+myuVCV2zxtsGe7+tTDdyoMEKW/I1m9tjNroMsSHnGd3lqypcE3CFfQbhjcZxwltd
xsN1tMafXI1xzdEHhBzpDH5JmZgbJTEe6HoUsDbv27PB6TJxaWPObQSHZGCEQxlJ729jDTZYPN8O
rQDOmlPaL5n7d7CRSmoYdU6zBv1W7AZU03diyM6KARnMsBt4KwJiv8oAb6PV6MxKSNqjPGncHfup
mnZo0Zlkim1K1BVQicqZNwJ/O6zGqeNCUzILlnbs0JWbgTxUaMa92jhvmFpEdMzKo1ReCn1M4Uvk
L4pJ0YeoQuDKhn3gkoM69NqY5Q88Zc7IpTfRH1KHijXCZlRM9V4TOVkBFoINeYRwQyLLj7jVb0Wa
EBfmNbjLxkFqgttDkkOokOmPVtfy6nkV3LPFfSyFEm1NZXAfahTzMZ2oEB76XbSM91PKrFdsw9HS
ukEePNZxjagKZXlGSEUdxHN/Yy1FBqSPT82wVmzSH3eYhhC7hZtGWm2QKZMVZub4upSolhf7laL4
Gff5e2pH94PafpsuFOFUlMPWke4pKtjy0nkcDvN0wYZh62oq3e9mIjRXGoHacWKofgzjRaXwTxej
UW9lnzaXUXOeqkRbzq4GXHpp0FgY7VulmhTCNeVk5KCo83r5mNqsCRct+TGWejplzi8JDsQMb18p
0Lld29jPjRZUmTZeHaNgUHC5GFG23JsRa6ieR8GIPwlnIZt33QLTsu1Tpveldcm82bqxHMYosQin
v9HBKuypiuBosJkYoo0hbeo4mV5sfOCNyaLKU4zU/EYFOL+6tKfeXT4is1qNKfNn21HlrddYQPoo
XFrN1NyXExFu7jK0ZrIa0KCiTxJbGOFWV6knqMV7QlSs6eqbqsOGp1ebn8ar1FOX66z+GLyS4DCe
3dndYUbg75Z6dqaFDRrE/T/cnddy49y6XV/F5XtsI4dbkiBIMIgSJSrcoCR1CzlnPL3H4n+8+9/b
x6fsW1d1sSVKFAOAFb5vzjHV3jN6ygUZKJsELNzWNLR5rQROedDk8WvRaF2RfnbTzMbtdedroFrr
drVteFai0kQjex0zSnGRDNNXQubb2Fl+pUP/lZC1jiYdu3FNSNSBQclPQo15PI/IgjWuc+JMGymQ
UYPSiFr3iwIwpauf5ZQlDkttgCMafDkFOcxE432jFgvAbGFc7bJLlTMXSnMrOqAy1m7lOSJfh1Bv
hrOumpJTI9BzpmTupyZHRJJE87pKBRI5gQU0KT/q1FSeXZknqyM3nWroZqY/Co2zWqUkXpwBpy/K
vEu1kJphZbL60mTLS3om0jBK8ad3Nm3igt7b/NY2ADKJ0oKDF6bkQ6FbZf10YJ9+IdkXl9oyANuG
mLa3BvUzqGkwmVZvncJBjlZ6KykeKSfEburdLyU0pmNNB2FjZDmiKN5J8lzWTkWMXPNron+5LZXy
xdTrj67S6Km1TCOhrpk4yv257LJr3DVY/fQnW6GzR8TPKxtsHeEw6Lo5w7MzFDrFLVrKZKBKriot
X3ELYlBJijOpE8hxDewmSqzf1E5RaYLgPc+2g9PcqoscSF5p5yiPIJZtAGjoW7uDYZMMmduHIAbk
cvmORvo1Kis97Kw9Kjy8oJVFSG9WEedQpbVXzVh78kV5l8gBZhHXMLClIaKkDC/ETHnWiec1Fwp5
eSivFwUzYilVWFsGGTwmptMSPxRTRL8fjHhckyDLSCvD3JFYg5RLcrO1GmBHfook5xqnHaXmuBuo
a86uXo+gZdpDntiL380xDpEFZczEXtChcsBAP0FRQ74ybsnh2Q6Kgj9SStRtQ2caowKrQAu6SYfW
Zt8FZCnn1ZlsEmoYZGbMrPJXBjl5YJhgKh+CyKi9SZLRTRRX1UKgMhU2JlmtQVVhzWhVHFWGEUqE
M2ZcTKe5pJT0oRpUVH3wHOvRcxyw95+HZqCVKsIpbL0hHKHEd2oHce+b4sYQ4YFbBB7/8f39TtbY
yj5tnrRRxE00ul3hbmQw5bEJClHer1TGdMQMfUJ1Nk7APcSPi7iTt0ZPOFGvVz6zSO3fv/rPvv3P
7psGWPZOirTt/tisyRr0u2a1/j/+lfvvBbWCPd6c+gxhN7EOf37bSHNQh3++71jDb0iERTX25yd/
+/LPiwpNbSF9jXjSP4+WYGquwrAkrM5mMfXX3/2/fZdKCHTFIHtlzSXwMdcmPJB/fkp/vYP7n0or
LLq5Jjl/PfH9vrIpEFJZqY20C4KaQxeq7kptd2elWY2GD+7+g1KcAfev2ozSOzKp+W8/QGFBnoo4
yzLiMddK14l698IpFd3D2BsRhnO/CZICZFgKHZtML18MdX+7ud/naFNEAypVV3mRLF7XZztV0Nd6
kcyYZjiROpLGWKOrRHvLRU2UXJ69qOKAEliEwlXk5Dj5lPuyiAa9f/Vv9+m6jUdo6L3ZYt1yUGuj
8CBR+/pMuO5oVFAkRGKoKa6dvxJD5Ybdb0QQNs8himgx3t0yJMJcPM+fm3v4aEkZ+m/3lSYlc1Rj
VNEJPrpnn4bLIOG8TY/32NQ/9w/D5GznknTrhNym3qrYcVOUWt8f5ETmU6QUWAcN3YH1HdaUze8/
0SxwaurQ7O4vuBKf9f2rf/tWned+u+gHzujjXa0nXkHWdlCHhOrqj97qjyYrAmhOogKieLOda78R
KrO7dOz+7V/3cd4h9V956f4ybxef4I7VJWk40VBv6ttX2Vl5GQ2LNnpq3HGbHouVdXqdfKD/+3lb
bwjk9QYIqSQJ92vyji+L/zpuPXoqK5MWs1tllMqODgEkyz64ekPq50fCqb3g2rjGIxzC7RES8BoU
wpomkLf47Qb9m/sunuzI4Awx5JI2m9fEXh8FD+q1sDavtrQ1H+Zv7ug3PCF4gKtBmaP8pQAlSa9c
2F5+fA2uXUb5ANBVD9ZoDUtvzyr4kdeGg48n9/jbDGE/FLmx7yr+siZjYjWMG9pIZbOpnGu+AIXm
s6DSyLsb3+L6pBcPfCxIBtuFBMlvPp4Z0/+y7B3jLWMdTbP+oXBGTJFo9VW/bgHiusioZGlLfMuA
w2EmoO1iUvaHd7Tsae6xyDnz3MEp60I3Y6U+XsYth0TBzkqfOjlm6Q596PAD8o2ahSUy7tYy1mjC
63MvPfY2BewVhLRmpqi/wkLNpIDujLdFXjRBZj0pMqHLF3zr6NtqISFmPUVUCFZd7uoPEZrX8UD3
MCczg/pztTadk82G+ZsGnIrOYWQ7vFM+iGDjXjLiqxEL16ZJr2MHdAAId+vH2dYqziz+xZNNZ4WG
VLYq3xZ9m6Bn69c8OzBeydzEezPE77TSso38sDCvneg+OzH+RZYb/bqYXRPFB2Vm2mz21X6o97b9
kBH3Ekwu/+mvpat6jHfqo4AR0WDLNkvnpbd5hmOmPeApqtbQFGlKPBUnVVkPp8iXeKeAqVbYsgE2
Idyzv2T4S4jT6fN4xLRfMmg142b4XUfr4oNPJ59vwROj4spRcY5/9u6yjZ6HTZyu569d+yxv3YmR
9QjCoTl1oqb9uyrxUuzztQafJ/sq8lMyIlJIbwjcGlQIaX2Sn/oVXLWNvHJ+iCcEhcHxWtbn6hTh
vT4XL1l1lPY/OhdOPb4P+wmuhbqzgPrsDUaMKoD7M3FGDxF6LVIEc01DC0v8la/9TD8ar5zMn+RT
xMAYJORYe9osm8Ttr8AVQUyvm5uS7O3OIySowp5KK/lmVo+O0KBWz0ruhfVjW7zz8K5ZARXk89Af
4GRDQOeoK+yxYfShgcvgmT9wPnLI+vXr4svfHj/s36iVfCjJDugzm/cM1LjLiZQtu+LHwY+DavlJ
qeDlPfDcQMltioI/HP4KKynXDXE1yqNenTi5wmgTWeIpaWou9rVYTtGNN8ef5IKIOLBW+9RBkgAy
AqKTVHsJ2CUkSHrJAylumP7ZqqAIPugSopbrrP5IWL27/pMzuW32pDU60jEKT5yUGWR7mkn6ljvh
2fJiDnbrZ/dPSYBQ7Je6enaq7177hXYJQw387X3Z7GWsZBS2mi1/Mk6OUvMFOlXnDxgEcjXbXD0O
LO4HqLKF4injvFP6Ty24DBpLQJy69WM6w2aYPuriXZaRtJUXtTrZ10Xxa7T5EkdkJNuK61spEJEn
+4G9OLBM/kRU/npFwV3eUCeEDQuxDdcetUCCgLkm06294rj3pIGt9W9bWc2Ak/f9cnE+7AeOMNmH
fK7D+jNe2w/d6hxHT4Y3f3MFQ25meOIyYVgYmx2tT2uXOw+j7n5qjzge8H6gZYQ2SX6j4vEVh8Py
Bn9wxdjNGPvOqcRzeIrffzOuTmyKRDODUbf4MfjG5aUcixt1ppk23RoVPO80dD4raJFX6TfJ4Jw9
HDaErd/ytnIxXDY7PWVNfqa3fjUfMJTdhyZyPjUKBrmr+ZyEvJLJn98gppz5DKi7UcXwFv2tVzZm
6AYP83ZUV+EzI2d85MDB1uTTsvoXXoLOLxvWenCRAZEYtp232cyTM/owlE5caz06DabFYKf4iidm
Dj3cAPlbw+QmF+zGYElnRpyoVPkSerS8B8uz46NJ7AIzKWe99KJ3XvEjfZRM7tJ28DlYlHHUB1PB
qOjmezCGPD5PPt71q3T6jfxD/uaj6ze8ilnZcCVxOYo/n7xSSWHYNeI9umGuYH7KUH1/ei33JGtd
Hq1q/Wl9EGWwkl6sR0wJbzg1P6xHpj+Oo+XxAUWf4zdfeEiEGjGLINxHZ0FLj3mYiV3mQIuZUMdC
Q2yV9DJEHCnODa24VCpnJMonOBXb5XHhiHJq8VpBFK3zIxt7Tgci1jgcyP89lpIpabcEKMnfn5x5
TBfWGqGxXx+Zv+wHjpLzyFW/MBO322UN8fwx5+8xH3iv1gfbsGPFH45GWHobBgXNkx+kk/Si+Bwk
/r0mt2n9zYdgXoWFlHAPJhI+cb7k/fO2OPmZQgdfXKfGoXLRuBcr5ZHphfw0o7xlN/XKYSyPTM/B
1ToBD0EtyRjlOQlDFp+VdWL2Mx65yrDWh6BYo+KgcvzWauhK845nXDymMmyvOD290eGc4WRhT8oj
GSqps24ZRdu3dx7MGiXnlHbyA0NluC+WXXzkwDP4ZDeGQcXnyqNfcuSdMQa8MbkbJ7SoK+2Dd4NK
gTmUTxbonEugCk9lfbw37TFmQv3ghornjDtlEz5z2uf7OXTRykqc0AR0iQOkEevwWRiHlnly37k6
7k5xstLz4QVYHp9w3mw0sEviUZM4SYmR4DTLfnhZTP48BVvxZdc3uyq4tN9c1oHlcVSA0DNlzwin
sIgxrp4wdcV7VlHSkUfOADvtqzhLdTdTPJUT/ajJENmQNZ8nFgv6Fh7WD7V4m9Ve+GSBbqT9Ol2p
H0QUXvsXod5jTK0/SIdcGcZ44SMoj/ElmQF6eT0yb9C1eMsKsg/2oqbPWd/h5iQAEnMHuAmLRm1/
kp5QpII45SM2IE457ZHix0CthJB7fq/pt/pgHrIo3i149/J9Z21pasGzrtpLg3/GfK5oH2QqXl5l
bZw+7Sub9BWqZYaGSQxyKkSa9UjMifVymeu3AsQwYPEPAYyUqQasQ3hZqQQHA5xy1+2tYDmKD18p
7ku0bTxeX7OcyuKWZVPlMq3awwFFuHI08weGKIuyxPg9+TCtnVgUAao1HZF3ptORPzPG2DETYS49
EhTiBtvSOVXlzTgRuQIRJaMhonhBQEzh2ZlcfRCnASnfFfAInuklbBUI7FAmtvN8YWUuj8AaThGn
KytiHUqhDI2HwZ+VK8fnKTyR/aOhpMt/2+z1b0yt1kvCjpITOHQ1rlPodA81axpxgh1rxhHW+t+c
s0KjtOJ7K99Nzma8INZs3wcSFFn5GytF9jJjSzoJEXJ7XMwM5v0u0ZEsbZkDEadH9rnj28fJPivy
Oh1Xg7MxNdfzPAa5rnmSXhqYOWQJvzFecQZMWLuoaU/b3jmRl8jLiqsTme2wer0SKSKjAMMK6kUK
YITbmLi5xWplWsu4Vz1NdiX5eRwOvGB2HJxbXoQhgv0O06vgMKvVyn5GrUzdkUU6M0bb75QzEHrW
BhnrFBbCIxPUWjtNMwa9TX5sv6f2B16wKT3S3UM5h8zb8NVn5aPecFFaXgB8jtCa5kAj32ZpzICM
YRKvSECVPZOnS01FGhfOzvpySGpq9ei9VuFwfYZQndnKxM41S6C93lKPB4ZsUSH8Py3NgY/C3ucf
APwmy9eNDSkdUb+KujVs3gx5+kP8KLmsLV2Dk2vHwrZxOQG7JmPzdJRZkGin9r3jcgdUbpNEteqe
TDIz6cFBsV8jdjljtP/mkisTl4s4QaNO+ibOOpF5CD2/YyHnYDDcU/maoMtQb5qpx0OIoDr03f0w
TVkHp3BxDUnkJ604uJHudempTDYh0a7KOj+NJ4qPNDvbRzleLzko8lXt02mhexJtZQqILF1yaU3g
gkw4p+kiwG5ck5bYSLnW3MPy6UcgiVNDo/Zsaxf5vZbEKTRxKRP31P+ynWh1qSUQCNsc0Dp3RBeI
QEV/G+l0GzjU33CyYaebtJNUQ3n3Z3bet3JcGee52OJ21Rn5ITVPb5OBI5oc+43cY039jXxxNb/3
xlqpvAQfGT+he0Q+RbGVgXH3j130gAaEhjpvBdNSVexCVs/mxipdU96ibXp+InN4G53vCxOVXRuU
L+Dv6GyeHMPLf4cv84UJz0HAFB90Gfj8c4kSh0jhgboAs26OQLgvjonGMsQDUfYrpEj/1MNqPhRM
g9DpgHo7gJafyTushEW+j7RyU5qZLycW0LBupNnzaDy1FIb1TYKlueNKgujV1h8W40/9QSITx5qd
UwR6kDXsymnWxlPwiIhK+4WILL8FH7rEkEFqAxSUKwq5YmU8OT1JrF9I7IdiX9XeSDMSruRKI53L
OSkfwdF56mplXRKDwmk57BK85NoHh1kf9rFnq8egY3yZfMYfTgW47yxVJWJJdrV1NLpzQ6O9OczD
Y2xcwvF5yd70wS2j2Yuid40XQEV3Bbwl12vcVYgOjgpEmofse9E2/WPxPn7UGVt5ASxmlDxgGyUJ
ct7AUnH89sisDDd5INfzi/+jh+xBfekuNGLwI0OZoBhtDg8AZpE9BIRRj+uJ8SJxpVOugtd2aypt
CA8+GTFIt0vIBQLgQ4m2RUrswvE5AgTwZl8I8JCqBx/Ldjoax4jRDcJ4qDASIhBkefBpe6dwtzxD
tsHp5BDTGPKJDHusOaH5gXoBYzjgGB/ZImtl9nvrJfrEPXSRKRBuqr2+Lj+crbJlzGQyd+tbaG/I
Z36hyOKqlIblk26ww/ABBEOVgnOCnY5OO4U7+qjOFmlqxf5qF20V1ihASKRVkyHoFzzuQ8iC3nmQ
Doc539PGMB/DA0jnF7Xf1aCkPGxMBoW5B0ZT/T09TQeQGdoORo+2wz3+RPIEcNuI4Qxzzoo4mwdl
Q8WbUSHl16ZjWdDr/ATLS8RBsW7eij14kQR0U+3JIjXBE5I3v/J0gkmRANaXa3CGR3G0HiRKCivr
oXTLgzyvpisyYcmNWIWqx/xnYnsHJ3szPccunj68BMub+R5+9C8o6uTIB1WMtXvH6HPiYEE3g4EH
OrsWkL7qVXkCoV+CLDuX6qG03QbqGtErkATBnMGTQg8fb2ltjdKuQb8bstjyyhNoFDEm4hZnzD9X
gHf3ltu+Ja+MooDqSEj0sAV02j5OGL8PJfRgSzDH+/qjip/NeMNVrDzV+mWuRPzBou9t5YdVl92Q
nr6SG6xW+MrZ/BNbRzVUXr2zdWL6Y4UgDWITk5eIPhqgCrSExf8lDEKJRdEmOdouThY3hFSzB06T
MmYeommVUVfhtYT7HAa8jZMNTM66P45vFhIE1rT2a36EUG/YOKtnr3lFo1CCocvQbwPyr6QDzSx2
VbR0aLXZCIPIj1z1j7q9mU8qXlwaMyhFzZUM1KHbF/1OnYTxfVS4WpMXlpvs0Oe3FPM6cccYgVzL
ITzikVK/vC/Enh0liRvzJPAVpS3VDOk0bz85C1RAkcwCHm2bOfmAbZStsTGdo934i9YfuyYwexZ9
k1X4kg3sPS3gaEQ0ILFYxbfegiqy008lKDYxeocv8PcYr7bTW/oTv/aE6K1Kyu8b5dugerJxdgRo
BNAQZki/x3T+gLEFJUNDMcE4DluZtwPM9DEE2b1ijENdwIrjqNQQ5gG8rNT2SDlApYwSufUq29Nm
Qh9E+QAFECsERnkUHaA3k7fqChGp9YBmGzt7zyL/utTwtYBcCDvJNqg+y0fwh3jZzfQgyGDLxjlH
D1DDCBvPXm3mqhGRKf7GVfArKRQ33ed2f2w1QyPhmzjDDblv7wgJqRRpYvcS3QbF67GSAyB+whsE
cGN26vfqRkn1u0seWWlJXq5f+m4T6men9JWWkjBQh3LZMXSkvjOsAghvw348K682WLoVOQls74Hv
8YEO1+7VfI8YRWmJQ0fHBAv7aNqFySXtUa/Bo2fn/ptPgF3gT35Wy98G+LVOP2pPE+uJFwsu+HBK
P1X2vcRUcIogvgXona+DxqVJUNJefq2+qq/y2zkZfsPOnrrGA3IB1AJafc24oHtolKvJZanyO8Hn
Acc4vsD+O3B2xDsU27ZnPEzVI7HTsd/5svITHDtyMqrXyhWrsofgudB2IeG4oOu0lTKhfg9+1y1g
H1MMBkxJGRRN9cWOu9XvbkV2y7ILIdfmFuHNruSS08EWXRwWtoze8NWBvAcWCB5mF9F0O0y7bjeh
RSBdeT0QeAEun+XtyTnDYYPJWp5T6w3ykL0FM4cwdIV44/rknMMP+lUR6H/5Xb5SY7t90gAyxWh7
i15ZQiH7hQK3JgyjJqMDNywUPeBtDPsDvFjModTFHzRG8nTlUPwE56+yjwcmZbxOv1QKvx/aU/kS
7KGBWa+xPz1zJv6uk8uAeLZObnroW0/PusR7+67XxIqsLEFhB2wgnVMfrx8zMqdCcIGlDQfSG0Au
CrAlksXVQxrtAEGr8hsMvjXRqpg+oU6rj90Y7NJx3znPVikdOym8hKIBFN4De+5fjloKF6CZWUPK
cJ3Dkeh1uYOxP4pO09xLFgKvgdbHSAfofp9Tx4cKHY+XihZWNC8FrVGh6lIbSpLJMsLh/udPcvHV
n2/1ENtqIj93cgHiRXTn7o+/39x/tdNxQzDqGxFqy5px4F8fn6qNsg9HP5ahBnQiLep+E4pv7/cF
lYiiimzj00Ez5Jpsh4UN+M+v/tsj7z8wRBzTn18pG4i5WdpeDcNG/NdELo3aHT7CmhA+bsJ73NX9
S4OGveLev7TvaVIWnmFgbZBO//nrwz9f5p/7nFDkYv35/v47edZA557D7b/d/+fbv76K8gj0g/ir
f36S6hGZ5S1T058f2FrHk9y/L0fWZUpVOZv7Q/729Pe3jSIU7ptI9kqJ+LJVrum8cgYXZRTFL1HD
FYlgQ4XzuyEdNRnqnWFY0ZbOvuypGgGrOT2vOKF2tWjPyj1rbLy28Ld6kUGWavpewnyzQYq9aoCv
dh1Tu0lwWRxKWG47UqIINLM6by7QUXYyZTQJmk4PnF5rxrVGy8KRgHxHIh9tlojIRMtbYOyCyBQn
tjfkikLFeNC3Az4fuUFWkAaWs9MMZLJR+pqJPDazxb5HQNtIUFt11/qkA8wVfXrRHEVYEJIrZsdD
HrA8k8l7I/YtUaBfOrC7WVvCzU7ytzBknUKVY2TzZtjOXmph5JQgMaMxg0XfEN9GzBx+jq2uwLPT
CKBbPomn9q0ePoGRSL6eNy9VLH3KxNYVBoTw8GscyPnVCvbNDDiE3C33tLsUW5dUkoBnEoVn9cjV
zYWiDiF5k0jLm4jNQ2qGZ6SpYMikqCPZAdB9ZRYBZheGiPUqnYIOBnXpFGXnkWC+uZtw2lXqL5Qk
Jzm0CNVEwqoS5jel34rih2P2XYikP0xILAJE+l/e/0SF/UUbuTj0MvmApUgKjERkoLRbiIOjCMV2
ulOR6XbFq0XIoNIpoDBmHzHJPs/psyzBkdDfJ2zylxnndExYIWATcgTpCDXAqgkzzAkSakaTtRjD
fdCgatTVl97xBvvZFFmIJUav3iCoyLQPITVPIhP5mL5aRH8KUYqKmnzprLayyZlWiwI3WV+PFVWP
nM9MI4yxSnpo86QzTovOao85Hn6iSG+ciXHsRJ6j1JDsGC3kmnSErc4i9dER+Y/V9FiLPMhFBEMS
EAmr5S2vGuqgTk81lRBJizBJJcTGFvXSYSRmctLLAsO+5U0igdKAD28TSbnoLCxxe81YLZJfZb7W
VUvehPn4UtnMrnNnCOhNO+2HlHQi9ECg/CDXSw0ZfHJWneNWfl8qAHC1akubQWM/mau3qVfKfZsv
H1gMGVJUBa1MS0CvBSkdbeA7e326T8DwiOW0YqjsDkGdnEmuonS3gADPjiDPgK70IpI9F3l6mabh
MBD52ZiwYe0hD4lLO81WeLWiws8VDUCxQ/lDG9Wn6daIFNFM5Ikm9DIrtQOFFusvmsgcrQ31s/6W
NeenTnMiSUs+rqkemGTng2oowXas+ePOPDN5kX3ZGaAQpJqY08jwFTz0ixxsUfgGZ8SvB4dcVOUe
kMrmIavMF9TkDUJM1LdzHZ6Wwfg0C+QLU8k6mo7Ykjs16BzgQ9Zc/koAGsyB1j+kcmmTE3FG/Pyg
1CnrjwZDrx4GP4E2JsexfzMUhjkCc30jM01X0ehuR7MCBalxwFDnPw3GwM4ZmcVt+7ERKbIgNWVC
ZXXCZVE7E0sVihiwALJqQgStiVM17tld5OoIdxlFLx1rmh2ZDW22umVKDlzTWM6VJN0ikXFb0zaP
TQcap0RFhhhcstbpVUJc7PvkYx6V1yFC/qU2XejJEjvmODIwJxCs26XQAQKR69DCS7cV2MuwXDTC
ePOIVN6YeN7y99BUv4KOPo9BAzL3NZHkW+sxYSIWyA5CfnsT9IEqcn8tkQBcJnRcRCawQzhwKVKC
DZEXLDH2AF7BwIhc8hIRKmxU7UtdjGc+8/PSqLuaBe3UJ3RNJfk1tCl6pc5zgC0qF3HFVXWJdVhX
UsHE0FiLvAry+Eefrlo5gULXTMwRZXRRdS1FGpxRkZchLzoCNYDCdC0ZA4ouk6RfPcVBN2TfUmlD
l1+6H92kvFWL2GXil1Nhtuq06MtulmSPNHg6WIQ1z4zfmUhvrlJM+YxJs9Vd2z7+6TBqXhS4Xs0S
olbXHVzaYhZE9lBuc5uE6DgjDjpp67dUpEe3xEhrF41KCLGhqzD/beSquv5l6rQL6ug9675MYEpr
Xca7X84y6Dosmwj1fTV/lIKGyJG6PaOuFqpSCupKCVBODRoSFcgICLr8JkX9l4G1GFSdaHWJWp1O
cFmeZaRTkJ8N7+AlFonaEr1JZJ8qSbYgTeh7ErG9GYmdyoBYTRaoFJHOXYAZGEVed9VRBLHR9k5E
eWsi0xspLpTiYATY5cyrWCe0QCSAF5Paoqk2XuVGZsUucsIrkRhuNumzvKjfJZ7Xsu19+A6TSBiv
DFZPInPcUrBfJSKHXCOQfO7YfUYio7wUaeWDyC0vdJFgTmig5ks9+b4B7SaZNkMYEAdeEX0OMyY4
hZQcyVzPN5Y2fzsZ1Sm5pWSUE50uDRT0U/uc92WwiYbe4dXSJylE4joqMQrtFZlxLSlIgw78zGwp
AdiqLwd4LZV4mjZxgLe1UQjIQCfotn31raTm7v9vJxgmLPm/coIdfhdd/53O/2IF++tB/8sKpvzD
sRxFxdhlgqEw/hjBnH/gD7NMxSDMXNcNTfnv/+0/jGCa8w9FVx3E/bJmmqoiO3+MYOY/dBxgmoND
TDFljOT/T0YwLGr/agNTZcVUbcPRNMZZVeXN/t0GpplaBNyA2JpxApOZsUZO6wqxg4kzrKxIV3JC
37CWxs8s/TmvkMEsdhHt5OkxlrDVSCP00a4ZKOYmzE9YuEGolBMFGWrNJpbQla7lOrpoIGHZhOch
Ta6p1BnuSCzuRobungWgRkYnDvZjPf5u1G2s9AvOu//xX9jdVEaQ/+198kkZiCtVbGaK/O92N7w5
s5GqxBEHzUK12OhwhKY5Gxl2O4HssGOyNcpnDqgORyDLQoX7wtLW11bdboZ0yXaFIt+KQPMXgzgb
1jw5/rYEnX/jrCIzcAnegTjmKC9mZ7VrKALXAii5jhfncr9BVG1iq5tkN3BwPtAZntRxH4MHyKyK
1O4iKVyk53m5nZd0PEhZuZ8Xqd/FS15jvBZFuoDoJqeFNDPF+meqVTUSq9mhEdU821Kk+Ka4cTqJ
iCQkjjKZXPebthtl1pelhdn98c/djtWIlUFYkFiibVqHGhJ6/cW/30RxR1FacVDQ9Fnt328GQBK+
SImf4lLBh9/FdMzNnGS6QHsvd5Wl/h5Kakyzzra/bLrOD2l2lnLsEBqgdn7U85kVDmBkzB2yX0nw
kArTOcdlChJ+6m3D1/raACOcLd+KnhOUSURjOqX+MkY2varsycyGwK/KHDWNCS3fSEva9uLbpZOd
v93c75Mqa9Pqs7Wr8iLyYq29TOK3Wk4/XE+iXgiSPMlmgfPV2O6pdIQshV9elSTGo51BkdBTbq2z
gch58dW80IpvX1OphmiuUPsxjaCj3geiOKt3VQj8ENBhNPiBMw8+tJFuM0oIqSEAmGtdWxxmsfpT
TXvFleuQT0TRWrLDlEe5464FmHCOOezomPSl1WjAcSxuKhONuRaW8WGQjBjTYDtt0fre7nfdb8Jw
4of5IiEe1R4XOZLQwGPP9+83lf2jlLgTssKBm6t/VCnTTTkeTYOTisWdtYkXyvdRtaAWGg3owZi/
VVCosUZ+xlBrh6ZshJIUBHmsftjmu9wT6zBFMjg6qW99SeZtVDH7hlKj4yUhXEU1muy7SqdoESMM
qQqKkUsCevAwiiJJaGG5Lgebdnnr3BwzybdBkWCCZ9ne5Qs57UmHV2MOTaAm8XOYNGTFGBmelkuf
KzG1uPSU9Xns1U64oatt71THgKFDR8tKWAhI2YQmVXZ4ahiQDtahbvakLjtmstTQlETRJDXAkYrg
o9d78vACm1me2g5AmbLxNfQE/iTTh1RqOjd4AB+lChQmJBYRkmVO5Li98nhrz+FS/cWEwtIY/QRh
OqPiNrOIjQzdTxwu0XygIyOXIne+3to9LWvdwT9mtoe0LuFrVd2tibtPNiySP/W7abGhe8DWLHpr
OPRjlLG/rK9hNQ8H7OvVoFdbaSxe6nzBZEFS/artdMgjtEB0Uo2MkE66mVXv2hiROIUi2apBPQdh
hHxa0qiS8RFxFjuUKhRGPKUubkVn5tspzZb9EH6X7AH9WtxkdNZGed6nBi1wJyP07D5QMmHWOz0f
qPTgMlim/LHFUbLJ5RSLsI5WMy+IByQPoI2QJnQlbn9wNqgkpslAXoEyWqsIiWu12S/hv+yd8CUS
SFDwQAezS3+ckDbqjB48DeAUqMPvBFLYuITJ1lbJclHGCAMk/jNLRxKoKDTusxu2zHIfjRU6l4CF
nG3BWzaiwLdj4qjVxMSOrFE6x7ZCPrukEpaRPo8hHfpaeynUzF9mW0KJXp/LvqYibge/Z+uqh8UH
i86aXIfN/TSfs8LP4qb1TGT4hSybbp2FkN4cdIUgCJEihS2ncGO+SebCq6TkmVh6x/lA+WFo2QH0
ETBLyhCqSv5m2Kq3IJaaHePEk6XdWgWO8ZBB0wERiDp6yZ6GlCw8FX3SolLR58W4BC1GJB7gmpKg
R4Mv2CVRKgN0li2our1xVqiH6ZSAMAXK5WZGWcnBGQ14g3FFcRM7o5tJGgxSZ4HaOrMzsZpur/ec
XoX2lE3EzxamfMoj7V1H6pQMSO6q3+ZMc9km+y9sE3MDX3LvKIVxMpFIzHlfs/LHVJbaA90GHqHN
nXVWNHDJWoyvNUiXZa02OKxLuB8UsKqtzRp8FaQqfbjZ+ZqSElZLSjho2PQrmcrExjGGB9ARGMHS
fc0mZ5uYmWsIzCrU02LXqngK0e511bxLcjo4ikPIUkAwUhnXr6oS0eRw8GBq6KGbmOVLNDRfVoOk
QQs1us8TUWC5RCIU1IVlD2xWuCl3kTbOrg0ShUSYnrzuYDlNDa4acCjNBilxqw0WIS3t5C4S+W3G
knlBF9NhdVDPZg4AK6en7LZg+ypnNHZxie60kKRHk8iozEnMc5mrvlqR7ItKVjK/gyDk/4oqYEu6
r2Hy+0pXEV88xPMOYB7xilPhZoZK9gTt8t6y2eggCo1lVmbQp7mYV2apgfKwg8toqvXVrLKTbmE6
zgBLNrh23EZDs8VQttW68mFSzfyF6Kr/yd2ZLMetpFf4VRxeGx1AIoFMLLwha67iLA7SBiFRFOZ5
xtP7y7p2X9sLP4AXjaCo5hWrCsM/nPMd8EnvfhBQ7fngRxMBrG1s28e1wo1YZad4ZQdXZkwSatIy
FPq8dR4Yirf53hoAMQ7jD6/33pIcpwuNpWImymnpyMza2L1D2xOsOOLRlidEDlc9Hz/sVZfRMWHr
DWk70mYy1WCGBkxui/e8evDi55BJ6MMU6e+Y/luw78WwZdqa4YhyAvWRB6CeZQlabuhcuRcL8Eml
1UcqAnScA1u/uPCdx6XLxWMRT3tZhR9xUpBMWU/fmilNyeGQf3JFZbIkLNq0TeopFRk1DVB946/K
HW9BvlP6x7RmFNP9sbJenoeS/LQ+3PfaY9o+uNuyJFl7TcgVrjqEpoyUCAv3U1DjFUmmXhay9cg7
ImwsSuAhBLcbRf1FBQ2PkG9SFAI6SYF1vLnTgjcmSZsA7fNRTw5isYAm2o6mHws79Ukvbxptt54H
FvqDhZa74zwlzWb0a3VW7C6Y9v3uNKrpbi0/pMe6rEZX4Mvqrs+Z2wGTLVEnaDQlmbtsAxX7P4le
aNChrNGhgsdQ4ie/aTPiT4dqudQKqBPlH2stRuSFx8Gq2+IOAUfTDx9VW/zSgUbySe2edr/50F8q
FwKNhy0syEmtRb4BNYisW5EylQ8Mzd557a51XpSiiHQ280LeQB4sv1ajB3GyeF967q4hctKP5JNa
GfiWyjkUpW1iMll/ZHPwEIUlO1RozcOc0jBohO4l7Djtll+sC50m8p/WWfuboRSg7Kc77ROPVvWt
vu0JdRLhwJQYqGacfeBDvLFU+tPv2WXG0j2OVr+DOFZuMl/iryy6R4CmrE2niCwTjSQIn9ywDy32
y2FzA0wroXC4QrVJchBt9d4vv5cSy3VU+vdLE7QwGGBVp0PzKsT8hgX3o6zDlwrykMFi/up9S+3U
WrRQed/qEnHljFnJXcJ9QgBUmTIQwy98q9ojxigWim4JIcgpNm4HHtesp24m6WkCShxivPt+5y0i
3U7ODK0MsNRYR4eIT3lX6rzcZQxCosZQCBAEeh747zV/a5r6XhHDGkasPW2QMls5JhdZRkwsSlGe
HWgEcaC/quHn1IlXnjd71zDjfG/4UwuQiuvM+Zqwje/WFenrav0BWQBGuGC2POG/tvCGBFV0trKn
lTL7uaMcq9zW35TJ+uyI5Dlti/DGt6N+E3ufa/mdAUrB7IEyaDRBTBSmkVc/x+ggrNx+BR4G8kyX
GGFyFo91+t7YiDz9kVlUpNdjmbKQW0I2k33R7gaGMCZiaonhAo3Oeua5XxOWcw/MtYkYJfs1cehO
9txiqt0XuUsn5yV34aKXnZf5j6KXZMVODffhxhXcUkpoqxMZz9FxxmV/WP1g2E0KpNXaZPO+qcGW
ZB6z3NAB26Gm6QbzGpmmqAKXHFlSiH4ImBNZZkk0soELmhsRpbzVNoVkpNPXJq+eXA+MZes8Thn1
eMtr9nCj7SWIr6BFB+ID2bNYU6wNGRCR6ao8wABMqhhuJWhfOpZBGKPnGbKWu6bOto67D1VFDzNb
1xAkQVNQxLQxL3ouJFwU7oU9ADUY1cEP6dbiDqDnuqKDR+JBZFP+UM7NmyiiCNI7qIM28riTMxrg
iflFNNziBtDryzBAYAv2q8a0G9gm7zKwnuMQ2vXcLHpvBS2BISqvb9tWEnZn3lLuhT78/S6sUerP
/UaVDFCzDJWpVfoPlUXgxZxTEw9de68HDH/zwBJJJAR2l+NMOpR4KEF0I4NwIK94rzBr7uxWf4bR
9KTSWt36OXcJmQv4rtln6ihvMybed0+ymrbjIqOwQmvr4J8rqXdtkkI92HBDjp7OBTZXo1QCS1rt
6M3YZsvxnpvjGlE5Rg6Kp6S/z0uXUnCpb635z7Ak36cEKWIknLegZQaywMKPp8+6z8kzWg7sFpJ9
MBEykGFwJ6oiqc6wnShKHGlyQfPPoYsv0K4+K5Sd7kCLWOVVRGj5cZggawTY9nibggfhuGc1pEen
+jPl3QIflJrDxpKSdEc3whNWFD48/7z69EIAjZm/PFq+7TIB8LZOx2Yk9ox0GNCfP68eU3cSjweR
kA8CEbkdEonYm3FxkiZHVyAWjm12gSEZBTcMrQj3ywywq0Bo7npZAsIm2/d93O/HGTinH7RPlh+9
lm6imUgzNsyy57qsv1wf6QW9CCs+sbVhty4/xrlDD5gqLvrpRz7ol4QcqNHK7kU68jvkbL/cKghv
Lf+HooK3J5dH2KwYeIbWR96th07SOOSqvJVt88J/mLIp5QbW6ezDJlUKl31wC5Nl3tiaIq+vsnjX
97N/rvrvST6VxyJiD7dYYstlXNLqUkMTypkpgoTDBZyuiO4HejniaGrgf3m1qWOWYmkK59lmnV/B
smFPxZh+pLn0czKhAWixeqXC9oJ6RKhEWmk1D1AD1/qbHZXpzi8EzhwCTIZ4oAYEv2j+V4B+SOBG
zsSRx2Wd7XrvOxNETteZ3JAF/c9AQbIMxAPa8UcFF+UmsKozWxKNXfMmr8F8dLNJ6pm5HCgLBjS0
Ce6WQnH5mzeS3cm7voz1ypuhfMSL0GM9EXa3dobu3etmbgGuf2MF4odcMcqFWY52paqhbbDvhUr+
ByTGS81iM86/LGYBzeylN6krGC1L79GzYbSVY4/5w1vZQhT2kdr+La3UXnvhawCJnqQdBNAUkbdu
GwKbqMIn9jMoGRije7RFGFtynI6axOPEvl2fg5E4kRQE41JRbkwlCR0pqrEy68KbxOAOZA7dtD/Y
YqxuOwaPPBw/EzAgm0ogdZMKBE+XCXp5nhPRPM+H0Od9Cyebi409V9iF4e20SIILBGIKuyZ7Y24I
uVkHsrVk6ipkHnG0D7tgWwPjvAn8+hdoIwCPcfIMaRht5tihcq/TcwxAcb+EMeMTwQMpfYNH+JaP
DlFmQXOpJ+tzmjqesf2PJF7RlatD1Y93LUEz2XLHPWQcrBdWa+xek+LbEj2Qi4GerGdRNgb836aD
GEIo/iEDO5yemXZ/GK7SuFuzZfpDaRFbzbOXoozVHtEcYbMCtyDfuMl0wI4UuHFwbieT2sMbSJX/
Ojsl5u7VmPdbJjJcV6nPZ9dGmCx7bqJryJ0uoRPIGxa7usI3M4V/qKtGOEbLc9MTyJdnId7cAHM5
xOKh7Q5dUF2EpJpHbDAfAIC/us38gmLgodfS3sR+/FVDsPIrosynxXv28uZNxvIpZcfhDW+VJx86
24c2BPKUmkLN+Vmq7KV3uVpGqv64EM/4ThAvVNuyCJFrRKi2ZrrWFZsg6jiRh99DuhtrSBhVoQ0t
LdZ/bEbbia7FJtrGLY5DNRwCq3+wzbXmVl9NW75Xil5inem4xv4TzpiDehc9Nl35Yz909XYM+m8t
oqvQebF8iZSYiMSuX+40VHnOxUHecvbMQMsIaYra+ROqF+FobAxHB2VJa/2EvdCj9bZmrgwSJpE4
gkqHzNNFH3CUj6C6FU30YN/0Y/LYIWZI/T8C2rOqULfXTvQzdoPHkI4zqeoHv5R/LKt4qcxrtqb+
1Uf2XgzcyLWdoOV0MBHxSd2qlPwNkVenptQIJBGTxROrHsgeRIQBaazua/tujhJxdNOaXB8wQ2Wr
w10LqmqnbFg39MG7vE6m3dwyOGO+TweSG0TFAquiM9CK3OArFipJg7PwEEiKBMBFbFAXkWFe0CsY
BAajvjcrBIqRU3LcJKtD04Ea3S9wb8wtsoKaNNXIzuyHqKxvRwXYI5TVxjPoDQ2DY4bFoQyUQxs8
x2xAHaFBduSwO1gcAs0yOI8MrkdlAB+JQX3MdncO2eXfUGIzwlynz6JHQzcSzKkrlJD1RG/uF7pl
RJBSvYI57e8n2bxlO8egRhBqCHIXJGBaKhprtH0ihfL7JmPT7cIqyQ20ZOE0ukkMyMQxSBMN2yQx
kJNgzd67tNUbq3tuwpzgKpbML7N94kYEB92gUsz06cCW9UfVF69BW1Wg6qrfklr31nrK/fjOqQmy
XcoWhGk/zhfEVr/7GPCUTKSzrxZWeY2bqbuQIp9aC6ZQERBJnebyXq6cCI1eWCbL9RxgKwIrkN7B
fcOqy65QLDxDuIMWkGNig5DJDExGGaxMVQOYyd1oug1XoDPtITcImsTAaFYHkZHB02gUX/YkYUhn
NVwHnMQVsPSecIV8YVDZU1ryul2GtuyaB4PACQ0MJ1ilYC37TdgDyYsy99nhJyyPx/RxsTD8h9H8
bYI4sKkMaIfpONha0Dvc4zR8W36ungyp3EQZ+2CmoGjOmwJ6T2AwPgm+mhiuT20AP1TJ3L6u0B/V
/kqK+XfNWOakSu+k6vwxLxGHj+tIBH1oAw/yQZeGqfrVAorqlA7fSu3eq2j4NTP7OTcVZjn2Yt1u
nkhw7ZDQhWKEJRG6KUa0DnwRNZIP2uLEJP5nCr/zZhQo42kcybHWxVe6QMMPIRLeCE1HIEPUmVad
P4HbkXd+xnyO8fUuSyHZ81IO/ZzXz1PLxT3DgUrGZrq3rfgN6m9y0vX8s0+b5tKalAEd1SCLDMRJ
GZqTwTrF8J0WOE/SAJ9sjJg9C2pbxEQZkEaAXhSL6LK4D0mjyn2JgIurVs2HQaFyLuJgK0GPQ12W
y/NSPVgjOJ7UroenpLS3douOxe+bjWcf41J6x7L900bWdOHD+z01AK1SyFZGgMDOzrqABk7OSn+4
7ERIfabEV1az3g2d9zoJt3oI6vvSJVgwH6jDiz2+ZrJMo2zcThWrJk3SzWkeW67Qhwbk9inMgSmy
OL0wmu0IcADX1cHtUsPyHC3pc73Edz1cL5unRwbnKzPAr2biE1X0oMEVBpZ8NQYOVkMJo10OT6H+
MyIJBpmOrLxOGgrgBiARgVKRNVTbxWDHLPhjEg4Zo6Npz60QfQfGWgD1ITHC+lto8GXCgMw6iGYJ
ZLOeHgnZDo94GH9vk8GfVVySTtD9BM6sMdWCmUoMLC2xA6Qs1TfHYNRCA1TLIasNBrEWhXQcdibJ
TAG/Rlc3sgQD9BAmyXvNlmAXLe/Rmp37iCHqCsVtcNznDqpbbPBuILUhQRjkGxXEYBBwkYHBJVDh
UkBa9ED4rx1iUIRBx43TRfXMMXMEeLe1RrsTh7hWs4wMR4FkRjnx3Ywl3TNQOm3wdIkB1YHn1hv0
GsQJeyT+NeAd8ul+EivXZHPvnSwZYIIJG2yLBoNn8IH1XWbgeB2UvEAxAvdNNxmTlrMiIUOyrDRm
oO5LWvyecYoYeUxxh9jyrnWYhpJc9FnA5ssMpM8Nq3MZNB9yMlbHkPlK4e8qi1S7xu3ig4T15xno
H/UdcY4GBKgMEjA1cMAYSqCGbRGBAVSQAAobfVOFQVyxs3MGuTCvy+5DkIM0V/EektYO1M3PuYbz
JupKMEokfNYQC1X7lU8j2ucE94pNUATXoETuHD62hSsvNhnqWUaDlxkWIpfegwaOGGHqGTtoiYul
35ti/FnFU3zJ2HZvgpRtpwCrZuiBo6EuLoa/aPXkcjBbeshom7dNF+517NsbF/vb6PbLEVFJdQP5
+IYPb/6mvB8ZqMfEMB9Zvw0nx3AgeZQIw4VUhhDpGlZkVLCWdg0+0nAke0OUzEFLDiAma1CTgWFO
MljMN2PNTaBgPJPCtQcUjOkg73C9ZaEJY5/LbPMdWlf1Ho+Sn+6GbWuPwTYZiugexOl07nsMYK0R
m04+T3rwkiQnXApnIvcvqToEf41DrMz0PGUw8LJvfZ6tWzK20AvgG8XLOO96Owbv4FjiCVTb1l+C
1yyXHdlprcB2GxNfRTqVEDabGzv5pGxYN72Bfgron5nBgCYGCJoYNGhtIKEptFCEuBT3BiA6raBE
WYuhv4UuGgGnhb9pPYPgVLwvIEiVgZFqgyUlWYPG9GktpP+wJoBLy1U9e5BMlyvS9Ao3hdA3Gtyp
VAK9KIX6bFCooYGiZmSFDH9Cg0pdBdDUziIe0w0BwSN6gAtTot0dON2eKoXWa1yaQx8ylpsit3sY
bOdXsSzkqmTWQzeMwy0VPzl+PJ5HA3MFSHfwMTzaEsxri9vDMeDXCQJsCQm2FeoCgJ/xNoRYXP0K
s4bN1VTLxiU+y96qSoLlpgYcnEnuQbriQdQWxb+B0DoxPAmDpe0NoFYaVK2GWTu8p/Bry3agRO5z
UjDd74FXlb9dvzh5xRZCBtnVscK65A57BT9t31rcXmpAuSvE3NoCnbvC0E1g6XrjhK9q1oBauF0U
KGhurdX2N2OlmUgnWPSm6bkKuf30WDlh03W3S4dOInGjX+hqTaAwotA6Xe8yq2MMb5C/Cexfz4/i
XToXl2HIhhtN48B6Y0YDGlnHvB7GswNFeDA44WH+aA1e2DagYUirW1C79iUzEOLC4IhrAyauJYhi
RMNEnk4kCqjF+sHIWJ6mYn0iMmnZjNP6i2oDT1v7Mzfw4x4KMuJf/EAGjEzfDRwHVnJmoMlyAZ/s
mvrGh6Fid22yradU3cOqxQDEAy9FQvtASINixtDvcSsLFFjs1j5TI8lSRpyVotISRq7lGOFWgIJL
oeSajKSLf548zjJ/Trr1cR2z8WGwGFJIxceZNusv1pV3ysvTr1XZR3o8HmbRFtrzsqHA6Z6XJSYF
qNvU6Nl/pR0igEEDabCr6N6TA8++FYNVREZ7mrk4U0Vyx1MDn9/aP2Bh5eNzuKTh2LQJ/6bgXtER
FcyQwEPtOYAwiRmdqISot7zRyWEM6wNbd5bGgqk2ySakj3PlWk75PUjLB68q8FOLluULgKPZyV6U
fVqTOb9cD5aVFhdPhXQWo9jENedCh4aDIrZjK5kBeoBe/1fQYlvRzCeFSNgc6eq8IlkVOWkpqvZ/
JJVidxuv7mNgN9w12SuiGmATQTLIuZ+9j6gn9iyPx00aE87npcV7kfNZ9yzfSx+JbkSMhpjNptNh
XyVGX7xm/cldHlpWhKhEKbiWANxHxQCf/3KFbtyHOpg039xhwcBXkzvLpK4YgpPVMfTSHvBmz8fS
CbGW3BgyvfNR3biEzD1moOrcGVyAV80Pvs6rPQzG3RoQBdZQBlLEfc3lyt6SOeY0DOPWDdge+ERq
3WgfV37twGyIFwoUeG430pnO6FLWfYBtOxJjeh9Z+jmzCb2GymtRJgcM7nrJ8MvvUffMZEBBCukE
ALCuJuhk8MUR+nFzfz3YihTAxNuOngtGq5YLQ//Y3tczt1lmchJdWNpChGRsv4zwpEKmOA0+jaHU
4f1gd+7jnA+Q0ebplLmMXN0Ri3wZ9tAZFTwqzw0uLub4tSzbx2jEPzD7p8qndpp7NiBLdNBlSag9
eoIlWs/Q+t6ixvMuIk6iPZt2fDB2/lN7EthxXmfsdiJUkUtAwPWUvlcsNpccTlcziss8c2Oq6uZo
vaUS7QYky3HH3Hk6JEgtb4QLqbRex3ifOzObN4gX0UzlHU2jZg09rs8uhE7cc+4lGjL1EhTrJwb2
Qci32qWsrXHEl/WEqH4oLmmvT4Mx9kGK3Sd+UZwQHz9G9Ait0M02cPH+4Y6xDt5c/3Gz5LdqbL1r
bB95uWolSQALodsFgcrEGEGY5WyqhPcrLwKENkXKFBP5mW0pUvmQopSROurM/14mCdMlzIVDsUYv
GDtAcBJwnErujPkrIW/TPeIvQbKU8CKU4S4dXamhclAPEN1p1rBGEoxJozbDQoAvOBLm264gR0rw
oXd0Czf5yEItafmRIdI7Mfu7fo0eBxZkjO+WDvJ0gzywLFhwNABAJx+r89Cdo1XsQoaFN4M9xps2
ZoZS962kqNvkrhZ7a1H5TgwzvykxKIL4Y9aALKspDyw2u/Ayn8mUWndBksiDXWIDtZbyu6+/uQ6r
IXvMLlXusa8pmW4wVw/So+eWxY8iF3TbzICCfnmm5Q+PvWHeOyBoyHgRaIjb9llpUvlS8sl8WM5O
OvGeCe80VQGjeNYR9MiA5DJ7eVjjPIDJ8lR1JZ3SHJ9i5Hx7AgOYcE/kb6PIJScOvR/GgNV3AEuk
9rJx8v67n2nrYGOgC4fEemg8VPKhx313LRib2aSNEnMUfxv9CTBQvT7BsSeQ2g1RYVYjCAMPu3Gx
BudiSMKDGXnPdZrsk17+DhZ6+zwoD+NUOftStifEassJH+db5qT5jgZ+OQXmcP1K2sNy6n3ysEjA
GQnWRUnPbL0jJsjksZrDVY2BNGFcb4FPsISO0Ri1bgreUqBSOtFxsPBJKgrWmH4KdViJBwuMZMNe
iL+6/v310M1NtOst/cqvbmBGfKKnYC4ZfTrdY2z+dP0WvOtdMwbTITXStgRrbUz06k7mK0sq7hkM
4rN+R9UJ6Q9wgxVDvjIHNIUIQFLPpg9DME1S3nhiwk1SrDm85T0vWhv1GcDVb6odyPQb/fWvbwWB
M93+/5ZAIzdW/01vu/nZ//wXVM9Jv9z/LL7+/V9Nqvr/kD//9QP/KX8O7H84nlKO1NJVf4ufA/8f
vhQ+2mOFekOgjP6n+Fm6//BsTnolXR0gpZZ/p2BI+x+kZQYE6JKoIZX5qf8lA/6/UjAcIjn+pyzY
RvZMdqMvXBnYNAeuy99//nxOyqj79391/m0p+n4sVaJPjNbesRkxL6NWYmV9OzRBRd5S+qbFAovJ
wmadwO+Na49J6yJ+WqmbbK2GPEWSSWHGk7BY6x+xSVx0EUdkySvCXaZh+Z/FJDMuJqJRwaEhsVES
3YjeyiLPhjRHl1jHudbuubbbSzLiTxmm17BF91SUyBgI1WCCZrtPi4L+1+HWqKfylERJAn/Ymkg1
CFH9T/pF1ihi2h6UfgbILWr1JWrRWDEFOnomndI1yG8vlOhVW3drMThFnKGSY5mpjqWv/x4Hqf1Q
IVCBjkHmOpu1e0+hI/Nx3oa1dJ+a0v9SPqqELh6/Eq+HfNF6l4Rhy1ESsIlZiQI578BWhQCkJc3o
WcrlMEw9i1LXuk/IPBtNy+FN4T4snfk1w5Vcu0wW5VD8QqB+rrrkEDGAe5rD0j46Q8/dPW/YPmbr
JqxEumdTfyKbz95FI8ym1uOB1tCz5tC82S8/TPRXiWR/FMwJEwTWqguK2bZWRExOQtxU9bKe28w9
yPy49AyNedjtZ+8QxNh8XKJOA5N5quPll29SUBeTh6pMMioxVPdyHJz9TGjqTHiqbLvXRSSDUVfs
8ZqCCwi9341JXO1M9mpoUlinax4r8+39YjJaq+yxN5mtg0/J5qzPSFnxPVfb1ESoOp5O93mizqTK
C0EEZzBPesuoBv6JlH9cF31FOPVnJFCXdLaCC361nf+W9WXEc3++y2cgb2se/6IfHDetsE/SZNH2
hNJKiuld6SXzIam+oAeismD4TnIjIBs7Hb6jXQTiZXJuRwJvnTL0jkKQLEroL5CQKN+mblsCBDUZ
FV7nEoHMhmYkUrciE0xJ3Dx2FP52/GQ6uIZ0npn03czk8PYmkbe21JNnMnpHwynxInJ7tT+ioIzn
Qy77uyxa2YyHUOurqT+SuHT0VBSgefS3CyDIqgrfq+WBMjZ68tODC5THiaG9Z5xg+8Zhi1PrD89y
1/PCAJ78ypCkp/qJjbx7xx5pvKTOH9nOOVTuIdx6JQLJ1gppLkrYXopAP9+Z8JK29szYwj4Xsh6O
ddCWm76H1+ADIJSIg3CEFT4gj09r7tp9MBbfo4XiFEUeAyfM3id2zyJQIOtFSEQlurkoaULOugWO
DDK0vOdBgk/sYSqk4tLG/WbIt7ENRMHeDMxSylyS9OwUzHV8fzqUgb/zMa2SuUN0DW0oGdERSXsZ
XMp+6byD1ze7WYES9UeSpYc8ol3IIzSb2UdPbRQSQx3N5FEvPxLQT+Rq48XHZtxO3LicZfGRsNhM
qJOz19FSNiFnTVr+cFYvOUwpZLW4ALEi0FLYVfeUi/WPDO2NJqs4SsCKECq+STz7S/tEglYWc6yQ
2IyQEcacFp/83hoIizrWFZl4ZdNBjCrJelQVDRg8iIp8U4QOXUxw6nfG3liUO2vbFYR1j6veznb8
WnDTplfo4UTlQJTynrSLtgPL8NxW0HjWEAGW58/ZvfUcNcQ4lGVyFCiLZTeNcCD8TxoIKhMnRR5I
hQlcHKvykg2CNQUKqz6nG/XTx7Zj5xDkWc0oHDtCD1jRIEkm39LgxR7QN5BKSCwuK8nIvh3CjGbD
indBQ0xmX3ygmc8YF3rNbZFih7AR+8uGNYCg7c+rlaC55bcX+QyFMnJiRBTtCnKUNovf/vBnzh85
8yqbHjQj4TfvxRcKwHyfle16bFFFQUa/iamgLkFCYN+QlJ/VHBC9qLJ7oryQODg9issR+Qh8OwRk
+lCNE/vKtiJZohAAYIRX7wbra8UeuEvmGAnbbMPym75ILSP8eMYR0DFSeeOZu+vxLq5tAIC2d9pN
uiyXlLnsPi+LX9K3Xi07PJshHkEBeHvoGBmajO/NPGwtG62pk4anvHXQUpAnGuddROczPjdjyYZ9
dtutK71sOw4NJJSYjhYF8MsSmqiNCkqM6mzxABd3fGNnHZ6GFFN3J9S8mRYf0mdNmm3YyeLeVj3b
OEESqOw6+zZCQURFvD6GWdtvg6G5OGHH6eNBXiGebXkk05UUkYV40AQMT18NlNORCk5aAj0h37KH
N4KqXgSIjVRjERsZNGKPWeUg2ekSHouQhwWaHWgwEx38SoTBxBDhTjiNkCf8Ea+q69NajQg9NkyM
zkk48UzQc70LrPxVLyh2rbEhsZJ5i466eKuw/d50yzxuBpsRvy+I2u1X3jeMSSYhp8rvZbVw88VZ
MvntXTLUlwJx5NltYQ1Gorv4HZeJN1fpw5STeRK592sdTCdBGiOhXhC7kgLPt5mwKGTkVu8gxcDA
zZMdU8MECr2ms6FqIVeA4IsZDjFP5BWiexU/JbaCoSbRQ1pNc1Z9cQBxwQo2weepWxXsnQGqWc6g
MChRmLIF6o9ezAM4gZtOBLERHdOzxELfDbUUh/aFnZ+FstqFu5VE30IV1xue8M3eD+vxdorn6tAO
AIYwfeee71y8sMFikabencTrwEe/a5gbXsimRwY4eschq7wtzjIW0rIsHrqEMiDIvI2F7DbKrRed
xNHR7jUTNHRJ8H7X/DJ0yx5fdESyBXP4Zm6goRqExxXDrvM8HV56wG0qqsUhWpWzguZtYRxHi7cJ
a7/bhHG/3lzB6EOrf4t+wXIujhFS9NP1u9evpEGoK9Zp7NIRbXfjywzI8aSHBa0zAfKcZRawKeEL
4ikZYBbGE4Ue8QcrRMZcKNxu3Nq9abmJHWxWrp5pwa6HNccd5MngZ1ZMYH298dNaEX38RbFnA8an
nbMBlgZnUnjrcDBAQH8mw0LGER1XErCFH/BXpIJg4b7TjEOI3XaRfyueA5mHkxex860dWcsWuP+v
nhr8JspA+F1/SVqxlsvR72+rMJG4VDwUjCO6TLd7bVnEhMb3EFnta5j15OMYw5j2NB0eJM20WqBo
mD9Ftb4IJks7VEQNcDzMZNevhDHbXL/6+1BISq46CQ5Mp9mzmgPOj//8ahGudQQm2Y5hAvYROV8V
PLuhnZ6bMMyQ9KbAiIy1qMxSJLVwfisPB1VP/bpzZP14/XUnxXIuxgzjG1NBbhra68GdmB3d/P1n
xskKXpr/PhvfkjQIFhbwSAZDc9mzkWB+SC/Ds7Udj6w92n1nggzk2PK965cdAtvbjPR5FtZg/23n
3RkdqOUmLgBEhwWa1XyZe+hkmrXRm2s4AaKfkndxiCC7Xo/Xbziyelx9SLSlmL9HDZYkzk8YNuar
vw9Ypui8TU6AtIuNT9YjgjRQNMK03cjg65NnDtc/tkv2xdC32f79rawGaS+DgTqrLOu/3hYGEbwt
1/eqE97FIwpzJ76VDEJPsdfKU7hC4tJrWvKUEvH5eujMV53+0wxIceKpWnieSUJuInqUqmxG9r2o
Cyl2DrhX8Mz98xC07GRt09tnwfpaWLV1quMYN9tkzrmE67NB1Yg50jT4HPSo2i0zsa8csS5asqlZ
9zGJAxZ1xyk0ds7r4Zp78NdXpcRBg1YY2ZXVf+9RIZyuB+WU3C41IwoKR+59A0TPGlUs4XK8Uj8Z
7pkDRXtyktlngpZ4DtS07K5/OZqLHQVUfNs3iJSIBofLNZg8C9uY7673Cf+fKQvXr5xFY/Rpzb8+
9tFboqdod/1Qrp/F9YMaM7fY+aV66a6DlTDlltOQOKESx99fz9L/df52RqhWk9oIAOy/TmyFw52y
+SiGBhXI9USeuWvAoF2a7tBSEOjrG8Jz/L+/X4R+jdgA0KQfaSf+eguur/L6eqXxiv79yrltlzvd
xseCWOJ6bMnKtt3fVa5ZwM4lTNLeeXLoiJXUgO1FS+3twveyV/m9M+G1jM63fZ/ulqV6tUq0kqkm
kRuHxEzcV/9FVKzWiNTmfFo+WlKlt0xwAaGVyBYzrLebdoEH+vdhDlqHVXZyxvhLpkE+bP0VUANA
PVtV861IvOcxRvQK/LWxmnsRscP1jRAZvV4jh1OUOoithH+UnXyu+uoFkQ9PTBhhkjEieSpMtREU
r0F5N493aVl+IsR6syMHDZ2F8X+akvfCfsOcBY5a1x/RWH4IFfq3qcsl4BTpfRuXOdl08xM6ZK9q
0h2W6EsSAQMqbDbP/ugSskfn2VK9E9XU7QbVA+NZweRE+XCYwoXSR43f0lrU56jt73p30ocojxng
LgrTVbq1ZeYg+EzU0bF5vkZ2fxw0OhDHJTVwmcmE1d9SpI63DCLO+pfFnGC7FMVhGfT07A2a6ktj
Y5XyLm8/Z/Gk1+c6h0cWGn9pU2SX2Jt/0ZBA3bCse2vA9iskA10SDTehBqmQoTy/8UMWZ1Fr8Ym1
L2nksZ98XHT2O1yS9QYdBzfQPPrZDRQrFvoqM8W7oGvUtzOSBS+tn3V7ROawbwRSIEf7FW9X/5gp
fLoxmncUxqhtpuJuqFCArul4Z89voVKGLOvfLRQZfdtySTgQnfAVxdTMG1X/B3dnthw3kmXbX2mr
d6QBDsfUZvUS88BZJCXqBUZKFOYZcAxffxfArGSKmZ2yvo9tVoWMQISCCAQG93P2Xrt8oPoJ0ASr
KrysGpEz4PQWXRN6Jpk8N5a6b2z3q2InTDSsgcPqHIi29alOk5Ob6XdV2qKqHc1tWU/fEsGcWsUe
FOy+uZW+g74SJDBp9MDlU6CAg7khoehh9P3ZLdbkmGte69qsN51JIrMIHcTj3U1Wqm1Y7CY5nFti
16mk/miiFpx/64Ub9CKJGKyLKiZlzSoA9oRybVSRs40x6K9KvbnLSg1IIpgmGoMU8F4mkdwREEcM
cmJfpiN0WDfJL0B+HMyc6m42npHO7BKFi0zJ4RvF8qsQItNUO58Sw3vy7I5WGefRVEzWUTdnbWIF
7a0E86vDUEoQNzEm3dc23qAiu2MrV4YClxEYcKjm3qIv03Q3mDnB1tCGqJTMGElm7k40bTR+hgBi
dyoZOCZb/WAoBKqmsp0dTKSVKUE/WxILqZl5N9HQfMHbCa3dBwjdNF/qIPRXfQOuXNizY9PtQO8G
zqodEtDYURXtibl+qnN62L5RcCs4dkx6nKJxdr5rM7mt1LMuOi5+Wre1BHY0Wnrhxu7wcDlpe0Or
EMnwHF6I/isMGCtraXS2c+O+cXO1dtE/Eu2WbWKBy8is4f6w16gtU5aDAtSfu6YZN2BeDqOFsqGR
LSVqlNV7VAWonPMfaWVFa+QWX1wpyEtBQFEYxmsLfZVcSHVVMsSi8O6jEUq9dN2VnoP6GOajDCHK
RXdjEo7nLlPwddTeTAZqRKi5DnpiA6pxtFPcV9qFLoILPNrYmno9vim7BDx4be4by7nzwjrFfy0U
HBF4sSnR58BJfjCygNHdqWrNOeqIwDgN2SMUn1vmxdOFIclI8DJG1nb3w+xQUnj4tvjI58Gq9f1U
63SWaBpNYME7RxjYbLXVgLKLo/y7TGtnO8XTsHWDfkNq53qQRAOY7qWFMpbuLyfyZAuE2NXKi/ns
Usc45Pj5QxSNN01ONTZLIG7RkTRODGAfuWuAA/UpBI75BUYjpmpOf1F0+h0ktBf8D6S7WFZGoqpm
X7Wpda170B9TjdZhlKHqaNWBDnlwzELKAi1KXh99GCmlUK5tA2eBhp4+dqJ0TRYwEKbyS0PF+oLL
2iYa+DWtoP5B2WPc1UO5MWVSHnTf/1RxDTohVPoRpv26heGyyrL6NaSKQmTLDzcei42WX7h62m4D
md4i9Eo2ibLR0mb6RVt317IiMl1SQOBCtsuWkKr2S6fcV27piu4vAi0PZ7mB4D6OvycWOnvkLHj5
e+6NIDhEJ03i5N2G6tUuxjDBN6YMYsnGJvmIXpqDMgiHGRRRpQWnDPW8690YqiP2T+Mqw6iWVAG9
F1wGETtXk/bidLVFpAsSKh2pi6ijuzqxsis7Ry9uZzaMpI5uFH/JSJ2blIn1unXRKWpotTZKbuvu
svCHNZ6Xr/Xg5Iwzu35fZNZBn15Bj4SrzPAw5qDaM43WWrtsGmL5EY0DqKAelk5VhE8F2qr1BFIa
wVSoejBDUzPe+pZv49mLpq05BIQsRQOxIea17KZopSrwmAl44kI3SBEUNno58M+9m8SHyjqYKJgv
NNt9CT3rUmMWtrElcNdc3ucJaII8ThyKpVzQgk7d+DDpuro89JEfr0U2XI2BkpcmR3U09fsp7scL
afYWty/R7cJTArwQO156jrhK4GYB/2qkoL6mIvhMhzxrG7D5HXBPXCbSMu4CDv3U2Jmps7Oc/lti
JvdFd9mQVLlSdBI2aRd6a9UJ5kweBIRsogJni1VOVA/InuhmVPvBmPQTZTLyS3RalrplESRU27dR
JG5CVNebVH5OqG+vmjn4bFk4yl5XSU5EQY4vlQtbj9MXFobTIoWPKQ6VoBAwxljRPiYMYozw9aTB
j2zwS2xMUt87yGKh2tvzxXA4aGZ6yW1unYQdRA/PstFZ5p9i9RK1Z19U1rZlSARc1rfWvmk+1C3M
sBI+Xuskzx5iAASKUX0YU/U0GcML46YteqaviDNXPcjMWz8uMEAwbqmjWzNlexqn/z6E8kil8kLL
XAkRdUKpK58tawR8SnAmE+XjpDO9itr0lUDqu6ICcNo27cYy45dSyJeJisembLWWaxFTzY6jznW1
SxGpGPQIWvShQwzEb8JlOKFD7gTM97XO5ucMJd6fAj8JTGtKpncmuYfrusq2VmZuW8M7+jYWBpHG
NDsxAx2KPntE1lhsO6cpKWaaR9tEukor+jwOiIVCW16jvESd4Mb4JTPP3jSz+B9x3A6yAn1jJbEU
KEIIB/y6F6GNc07Pyg0FlWYXWc+5UmjB9G9V2eKe53fMylDsOpsAilL3nvsSzEsMTj9bU3VCR6Jj
YUJ94246Y7xwqqt+omiBLP0+S52a+dVIK3umk7RjqqerMih/p5Us3BIxz7oe04b8x3qpI2RR3J2W
5++LqAy5XFhc6bXcOQ2jUe5DozdXBYX/N6DCwg2Jljmby/FGZgVmaf5QPuS39ESgnIiBvzCvel8o
wJTEi7jxGh1/d4oRmDQHJQmh1EksnbInl1LG7GAirNxJmWTO7d68zaFr5e5kreOIRjlGC+AebQA+
taPrcOrnBRtwAS4x3y/rdfspFnI8Rpndw6VBl+J2DASn0cIcM0NCgJV1NNzojCxPHbslJBo9/Vws
q07RXOQIERWVh5LhTIBo/Ei7C516PkGKmAsiIFWZhC85iX8s0laPNpPAMQEWgPn7PJMffPMO2QUj
tSi9t3pR76zB70/Loirz4YTUi69lawd/njjHMaHJ4bxYHr2vK/T+pu1Jgqgdg6L8PAMPfDg1gKEg
ASzP31fmNSF3VgpBNO75aad2Wyd2edBQgp2moQy5uyPO2dSIElcL6yedy1lYT2CuVThMkZmB6+zo
bmkx/w7bM4iYamqAFPFIzovl0fyOSrjtwfRAmDQzy6QNb1zTmZMqOmiCZhe7J10YfEW7lmsGbOKU
2UKcyvmRirHmOnQ+VePiHUt6tK9WjyTdqZPrZV08E1qWRwYYzZXe2RQ48+7VMM1hm1sVo4kZmyR9
RW5p9bI8WVZLdNrHhF/sHZlU6/9hKi3r3p8y4G22SUlexbJ9WjGYHLIbo+EL611hvi2W1WPb+keA
Ml0zWWii7TAhLiu+MmTI0wUns2wxgIJZK2EaMOTYRjlO8J3mxfJ0WdhVC2m+vktK7sQktHc4Ht7+
/p82Yt5JNlprIjXm7VheIaCeuDyGzGGfWFvfvZdVTQ7BWOJSxEGO0a+o9M9ZwGRlckCCRSEGnJgI
bGt04K0Ppn/AWGbWpbyaMg+uaEFJW1NUsxu/vcDIGENkjZ+TIX1hDLROzRG5k8BEbhTRq2XlD0XL
UZIgdQ8L0vamRO/o9GCHmhJ215AT3u6PzCU0mocqwnNnUKjYmaM8t8xo2iG39oni42ot3PzA+c58
cz/5MmJwEpwp+tasOdaR8VAY6lWboWa2QlUaxBp7AfAInVKOXOWcgjk62VH6J03DIlLZIL7/b2s9
QMBBofuDrfYXrcf5OW+em5/UHm//5D9qD/kbpF/HgbRmSekJA3Bd/9q0//6XZujiN92SAumGdBnt
WWgtfsfdIeuAdKdjRBWA7XiFbWjoxYT//pdp/+Z5umu41Dxs17Cl8b9SfOj6XxUfHr4m1zRsC7mY
bX8A3tFVcVPGDPbZ8H2McKl+gWpLxxLRcx3lOoJq197nI0ansavUOZqL2RKvbQoAlMs1CJYQUhcG
7MaOoN3O6xY42vJoIaS9P0VMsVZtbR2WF2FNRZAYjgsAy5gLycsjc35Ud515VNgR/lj9/tqyLmX2
i9b2j5dbXJX70kzO9ZKTGzIG26GI2lqLTT96giNn7BChKb/SUE+CL090KvymXWdrtwn5rG7O0c2F
iqDzFyGW6Ko81J6eksyj3+f41g6G1DZ9qIXnFL3x1rbtHwpG0t4xVCgv6qw5uB3CvCmzEObOi8bn
+kPD6zOzE6DB5sDJpbO/jwCUlv3IbG6HnUbbIwj9/c7H36NP8PPTgZ4I6Ah920zDtZOiubRC/Grp
1F0uowuDMEVwxg34BW5+yyK1mEzm9NlXEj41ZkesHp5FWpGI69OyQJ2Mf2J5SE+lPKR85yIL6O0o
ZLzvm7FsyzRv0PJoWbAd7a7R+1tvvidXc2H9fbGsawt6AXTjDnlc+QdqxRBxaMbEFB/tAvqqCyku
DbdSo9trui4j1eXmtyx0WrsAt9VhoAkF/awki6BNEfaq8NPgRcOpGKwIxwAuq3qgBk21eLZkLpg5
H+OiqGZg44RmZ5iAlcuZYubSeVlu3FFm7mh1FIfhOtCUd6JvPQMIYrXNO1zTZoEQQm/gNiU6+bek
mxpZ5KzyyUM+UkLuLSpyl/K569MbaAnKynjxCvdi0eP5hcpPy0J0GRZBFz7FvCoqChfSWXgZU/6l
7Dh3PZaFH/3nUTFaisSVO9oGn52RdprNWRVN5GuvKsN2j5gJGcDt3NCPDrnDkenF3dbzi4bCWkq+
zjz+7Es86Ekhzc0yjgxdYqta4f3wKuIPcfEwc5/m++Xbu0H6QJNd3imb16F58ol7a3TzoGIJPlDv
biX1qZ3hOPrWUOLbooIU+FdRajqEcczjqQqlyAnN7Ah4DfFIVsblJvNr0qjmZo09upxL1TzBWnaD
lQC60svy7sN3z+fWY8C4fd/6tQb8kilEO/eM6IPloPdZLOfmHOj++2lKP4+BS27h21tncyVfRtr3
WpGNrWW0gyf8Vi0j6L7xcKSHeLSbamAyBGJ3O/noTlINsGyoUN/YXUhPsyvvQdaR06gc++TU6iHV
bPI3Oy/chTnG2iQiembYDcLPDgs9sp+bG4CHseDZRzF3hRYJp60p2AEiAJbtQl6aD3IsnzNl2M3h
RWBpqGEzUWGK4rDeVApnu0NHqp5beVIKEsJyrhQoY+pTmQ0GxefgOftjzC9qD13qELwEIwdooTxg
wa1NXztyD4mKmCGB4mfc0YDbS4c9xmvwlPNiGXsvj5Z1oJUUVIz423L2u3NTqKoSrgZMyJE82QZB
fyViYx9ZIscEY87KNGgoGURBuTU5QW+bRDb5oVIQS+dpz7LK8eB/Sw2xhEqfwUH+Pk+gOUCsFrZE
pLjrvGyKg1NZpKDk/JzLsfD2UM5t6M5WWOdp/xkJIUt5ZG6T2R+UeMDhA0FpeKJ0hCgEhioYvhn3
PJziQF2FJVcIMXeIkwD1seneeEYpmHnOexZ/9CjFuY9mpLsVPNgCBxNZN2Atub6E3kZP8cEtM4/l
+oYk6jxIO367LrshE2KfhjtuuSg/6Eap7bFh32pIJvqQ+BpZlpcQQBugXljhM5/QY4YEmGaxU230
KQo2FHqwjcb1BR0UJIp+1MGIZIa2PDJjcgodrT1geiDWac6bAIWAQpdC/Gl56ovue6UX3TYMS/TX
859qo5DLnmO+jgkGlAIW6LkP9eSMa5AyxckKmHIN8TzUWx4uCyy9/Jt54YgmRgXEZbPGBbgemKqt
wjGi+SYZnwaUoI+mwHw26Wl2Ho0uA7xol9tCK6jUtzBV7Bxidz4yHx4qSCx+RjMAeQCwSj+MTyRB
TlSpTzpGOOg8ur2TSXaXY+yvWpPpDWx0OuiHesKglRUQfMy4KY4ODQ9PzPeCZR1CF7HxUrDSWc91
nmrjuDd06+jkM34d3bNBv78K975X0kEBPRnZ6aUa9OHQ98N06jTCW0aKp8qXPgLUkVhA0wq2sHKO
rkAZ6MtgX/GuMw0jdfYgFFXDNsEAYQylv7Mpcevr5ffJav33X2p5GjIQ2pvOwFwUAzn1ribo7gai
mGJbXrWRCg5dBeB21aInQEC+IRWnPy0LLMsxsMf8sZvDTaK5f57OA5hlkc+P3DJDfw/81fHn0JS3
FzySCzBkZelrPfTXmVP2F8KIuH5hE04EBp2mNu7iAl4RDaJnqF6rusNfX6bqcxQUz2PD4M3sa1Jb
tA6KzKjTrqV7CNExK705btnUgRk4p8gvt/7QP6YWJg/f7mJCIz+PSdpsrW6R8CnyK9CtocM8YS/G
FGeSyGVVnzNl3yf+ALpFaya8meOLlZZYeTg9OBmpEESXrW9h7g7JH6K+v4epQI8v8h5Bl160/TQe
bNPclaP5A1HFVTHSXel8sR0UvkEUk9Nj7QVE+Em1g+dE06OuHm1ARtDWH512yK5oeGXmqJETlqIY
inHRZJNz1ST6hR4VahcF4VenoD01YZ40GT9tYa15FB6yQ+xAcrAHjIeMGA9pRXM5ddoWaE26KZpi
vg88lwU8KK2sSAgpBD67amschqQVN1VoP2Q0jvjLTpiV135EYcxq57uPx61lUiTVY3VcuxLpIsPV
jrBH1WwQl5K8KrP7SMzgqAgwyTANxmPDPclV+g8Kr8Sop9q3VjftnUqhGtcxwIcJRwhk6ng12N8N
xX9RGt8bVFLJ6laYekp6NrlCoDw7VL1hsrfZFG2Lot3DaeGkM4LzUAJIwMKQBvRFIp1UyMb8Mo69
casIjlmTL9AN+OptkQaU4b5WVhESxkC7cYxgqDj4JZG2XwvySI6yH9m9nv/sFtZJtlTRHScGJphF
6ca8oXUc3yVR1mAPggvRZc7RdAl+RYnW4ivE4wK0bSYjDPCS0V7hdtYsIi7QID+ICs4TBwEQ4Zzm
ROuS503oMmnlYl3ktrkDyom9x8HHEeZPilYU7lZueXG4zXEEUs0hOZUYHDxvmvrqdqSgeqH+2Fuz
bMG+6+mvHGThPiWQOpnEyKsc1/iqubQx/QElpk/sDEV/2aF8zFFiUZWFjmO6LcQo7ykFp6d5bKm6
74iOshHc4AZbc6WjhRLWghZo+CDpDaRlox8muo4AMYqb1qReUyT0AmXP2we8RfD6m68O/+/RjM3h
m1YZ4muJnQeECuWmnOKL1koZkjYlRVmE4WZv4jYX6nYMQhSCI83VGnPsYHnfm6DmQihROsjCSfa2
8vW9pg/2pugPg29fq7jwOIvB96WZJDmGNnrr0BME10bPyEsgW1t7wM8h8xNn3IR0/wl7onkbrPpM
faI78V3TQMMZfHG9cSnNx9vAKz4HQ/4ShHhDp57qCc0RGE78MLjdwxcsvDq1hO7J0GX6YrT2syJ+
r2e6jMyu+1J7VGJth9IIpO/dGFjOhqpbOBL1aiBsJ/p5yCiQ2cyZxnm6poY43kluG0yxrJJ43uUN
74vlTe9P8+VfLqq2ZeWHl/8/12VRfelpZTS3nVqT0dESk2XOd1xjmBVoy/NlEc3znfen/cwqfHvZ
Zsy4Qxp9Wft5fQLMUp+WR62tl8dAp1xDd1rLmDMsq5dFNr/r/a3v65ZHpIgwevsfX37/mLjA+bM8
HT8limH3+wfpmhUcR6zky6r3Ny5P3/7A8nBZqMSfh4tyhncsm7asLRg57/20PdKr87ZTWX2O53tc
tIzg4SBtkpp4HbzzzLaXlcvi/T3v64pxnt2/P//wHkeRXpsjVCIrA6D1/Pnvi/f3og5khPn+fHnP
Eif2vi7vsEwTPjq/82+3rPOg8CVuTlj5+8elLqlESR/flrKG01L0zo1BG3eXGxS5IRv/eWHPA65l
XTWOFbAGdLJYARhrqXIuo7y//vb871+Tf3zK8v6kDmkrDgVzWbnxGZOzdTauXqVT1l+mwiktu/56
eThJh0nFUJHmi9T7zae2PHpfRLPe7/2pjvY95WJ6eF+1PMo1sqTsZuixNPz0D5Z//3frOGMiCqZ/
vPv9Pbrn3ZZkxe10zTROYaZY1PmrBhRp25Wau/+/XXlkpEtB8H+uPNK5j5roOf/Zavb2r34vPrru
b1QIhYeP8s0cxgf+Xnz05G+6dAX/I1TDeIvh+E/WhvmbLlyhe7aLGc3jQvRH8VHwgR48cwxqwsNj
5f0vi48fQiigkZsS1wJ+OMI7yAuaa5N/cptFY913BVUcwr0ZF0Vh4xG/Ot5XE14cigdrW9jaNg+x
Ao8ErFpDNncQwftydOohLJ0wEbvRYbTq2UikDGvc59Xl0HYW0UvZAy5OHP29sSkgdWNpaGcNgOvi
T6tM/PUo8wwm6xKsAEy0ky3qp1RW2Q5Dklqj0a42XY0Arv7sXjdhRUR43dDezcixL76kdjTt8thU
azRCRN5Bv8ZZAj/Rdy4mr+8Y0AF0KQm+SyoUU26n79288NDEshFV9lylsjvYsr6vq4Y0ZOxB60Kn
XaYkoy9pCEZsFm0jupFGrnWvLSX5YweQO8W9vXUYxeOaRmaZIepCNfdcZnxAXY5MxsZsB3W3wMlQ
DWfDBYRfnErP7a9JcWTqWuiI0k2mvgrXqD18b9yn0KjLjecQFidjWwN2J8xdMjcw6GHa694wg00A
OMOTdr3LDEA5OXixFd746dAR8+EGDlMfV34dE8t8C8f5Nvx38FrcFOkYFPl/5V12U0R5OxsM/3qA
SGkLSZWcbpeAbvTzARKPbq0KVZZHtJH3uDAU8ZMsUpeAP8umcRzgSMPk1V3rHRsl0cRPkfP7zvzT
2fU320Kh/s/BMByr1O9N3ZSSgr1j6O7PmyKo54MXTyhXazUolTJ/ohUl6wMayJtAZA+al79GMv3V
HvhQnp//rAMB3qHibxGaY37YAxMN66kJ7fSI/gagDgULDuwZdBHO1b1W1PtRi6NNTCDAqpxrM1qD
owFf3ImvYR+Bdz3+836Y+x8fd4QjPUenYcD1Q9fxsP75pI110fRZ3qRHGbIj4lyT68ajfzX27X4o
CnOldeSo2PDNtnacnPs8ndCKwVCPJ8QaeE/XQe+9qqH01rY9GXuvSPfLR9k+GRomAVmNH3/65402
5416O76O3//9L2vZjZakUioNV9qEr/280QFnANO9mI32amIhm/HQxi55KkpzVkyujI3uWNHG7Ksn
2wA2VAWch5HPAA+fbLGtxffKHnPAzy2ecq24taGokELxkPrmFnEzbAeqZdSi1mkVv7QFCXOpaJIT
zYYG3/X4gm76Cr4OO0JE3weN6rlv4eGyQnEH1qDdgra+/8U3ng+MD98Ydx3fFGydJ7Eb//yNhwTl
a5bo+FlbHLgaBri6igBb9A+hO4kL03O3Xg5NGfVDfAJyra/p+fk0FWxiKme0S2lCN1Eqw82FYk+v
LWgXJlov3I1i8O4V4EZa3lc4wAA5l1wEvJLMgzz1n73SgFbUVcmJkq+O0bJ7rophOtQa2sGCGmzl
O+sokFup/F+dL9ycPnxtS9ddx5G6Q40NS/TPXzs1GodpnUnWSu3dF17Xs8un69pPXzA7dvvqR47k
LBeGth2ALuC8sUgE2DpNACGhoUNNI6yFHrnOoEZd/eIn+bttMwxLCOwdLuXcD622uiKfrK3JganG
g14nzmlKiy8FCD2sVPY9rlBMWpq1XW4HGF6tFXbHVR6AwzDTDm+Q2mogI1ZlJ742TLDkNCZbNL23
HJZIClXlrouW+ZQx1T8sqburXNxPHpaZ/Oy61k0VGPVBE72+LSgBbMCi3TSxkhstiBADl9kJ3vHX
SPr25T9/beOvlzCLTqZhEL9new68sp9/EgBgfRTYZXycbJor6CBuCEP0EM+1GJkntJSVuZF5u+9b
8BM+T6YRyrVRhXdxJrNDjtVq9YtN+nBfkcitdAmqQGcoYzH//LBJdAsogYdedAx9j3NVn651BEf7
OsuPOcFex7B1k0Og9LPwXGvTOvVV5ICeaTLjV1syn4Z/Ok2XLbEMQHPSdXTEbR+O1xgmp1ZrnKZt
5KNK/N6EBI3NoUdk1/b9Gn8S9LQwOE3YxKGLbIoiLA/0xPC992iszdZ5SF0Bxqab7J0lrG2BEu6f
95Y5H5d/2Ua6zZ7NnY+rybw3/zRM6+yUDJdi4FLSWFceYi46M8lGesWjJtzmK0T3KdCzs4O/91CG
L46iMI8sR7+youyKAeV3RCPRyi2RZ3rxp8GAZEyPSMVudiO0NNj4EXjTwpP51p0y6rFCe+i6sFoX
o2iwcTPac7FPaE75y73/4bYw733Dc7mnGzbMBf3jGalGI4kqcruOuqSIV1H4Qwc9niPXDTZtg0fQ
bOG4C+a6LcpycOS4/nxzhO7VFFCnHIRSOdSCWPvFOWN9GG3MGya4y9q26dKVJwP4512uIKoUkw+N
oI+9vdMCrWriIuZeP95bOmWegcndOkqmO9c3jXkHhlALI9TC0OZpPjIIRftdA/zcNANhDRYm1qI0
naMUo3GY0mY3AXmznT691lUGFU8Rv0YbyVi5RL9gsOjuzZnh002x9lxkJUwY1azTsf0+JBJn8GR0
a8TrSAUEkGwru+0Qpe7GAmcklHEYTQJZtlf09UXott99krjOSddd5SKBxqb4HdsE0WnZPuOQuhzE
iV1NLEqYHrwUj5AXeHstmaDyFwBrlyapz4bc/vNh7fzNRQAsN9MjhxmSp39UPjBc9XvE0NpBMvw4
9JjS0gpOwzTxxVMM0zdmpm59D0Gv66t8V4Hh3JE9V+5sA0WiEYg9LFQTs+VAU4KuqxVmMUYOfTOq
oiQeM38tTFntACZ/9lOvOXA+u+vAQzwsGGaueq+Pjm4rIQslvgfDqLzGJiSfSv+eRDgyXcQFerN0
V0/elzgIbcz4AilyjkxjVGZxmhrJsAMfUoqkk7HTfH0Yzj0VmbLrf/SNg66zt+ayOSUCWweu3ePZ
EZzLz2EDkgfjEN5U5gsmjtGg8YJDm0CDiTSoP4Ffw5is2oPhItYtaWtuesIRrAACYQ57gC0m6LfG
mqEV8UlOA50L1AX//AMZH+6XnAQudVUTtYvFWPUv0hTdy1F1pOwldE94/PPmOoGCAXmrAyKGAzq2
Wkov9EkqF9AnOql7OwXA5rjFbWgZYNUcAQyvIDc0ARsA2q7d/mILPwyyli3kPs54Q7gsP04KIk1w
EGkNgK95LFz16lPmB9grde7t0KhJAsezhV5/1/sUOvDQpggfi69jxDDZoXsGfyPAWe3Ahp2YgP1i
65jef7huu7rjuIKpg0VEpvthvDG6jdXIgRQDtxZyH8FbXQcdSQOxQ7K4KIM1yPfxrMl2POdZZMJT
PGRTLOhezDe9EKTpP2+Q+Taj//lW4prIjbAWMJVi0z6MStO61ITCuHQYzFSgO26Su2yYhYHuMVe5
9oWXdiSG5BfwXMJ9Vr56qSifzeIJupQOQc2sv3VApzQtzA49BpWzLF4ZznRn3+lzQlPsdBdG5g3u
iWHbh5W7I/WM8xpvLixyqPAKDFqHDVCF7VZhE7mpnYgpFWf1kZ/yMh6a70VZxJfUFctD02KkFwBP
m4CURYc9uQuDwF1PnjL3aONe6jgMLwYLdHBS1FATYkbBlmfTznRuOkYYp9BjOxWwxUa633RazPTS
JVIaaQ7eocqDc5fyUcRENDtLYpeJ9eDOsyf3CBO1hwYsEROQfHwqY5+k+2Ia9qFqfvBzN+sKNOJO
jO53ZIeY/1IAIIp49HZmoOfkVR10U0eb71rnIoiMjRPK+F64T+zs8NLM+ztfl/7O6bH3BW1CUY8J
NDc51yARhjxIPw16TGPpDt+OPHp5vYkw1ouNK8r6zA31K4rB6dYc4FQ7lCSsid5O1ocW5lgqF8EI
ZMso0ifH0IYzmcjhqp89JkybcsS58ikDiMZYj4qw52xKMOuX0+AO54wIhFXF3Rejqc0dC7coiA4/
3Be1b3+ZBNBIsa9DNR7bTPwgFlTcdWn87ExjTx1o1PYu8Za0x+Z7iO3ubQIzNl+4CF5lhuZdkjpx
bPrWv0rnBhmtMoReQ88v6SrK8bEAqot+vA591NKO15PZOlRrCTHrphQZqTUSj7OQBl2QTuxbwVk9
5R1iMonqxYS3g1HJeQwMmJ1jmV81/UBjyjZh7+iwOiHOPrktPa04yIvTbFzY2L37LZR0x8DNJBfU
gOb0wZQ8AkBr90yb8bnCy+Nf0ukxCLDe+ZS912FetEe77r/39Fb2gWYbkINLgioJh9w0KOQpXlxK
q0Fi5jRncyDU1SMFWk6zaW8+p+2p26jKaFcNs+atEoTCkJh+lh7AERqYqEgbZy9kfanHaQixmMK4
iBOU87m2MYw2gcQMsVGiTznYkbwVppphIwPj1A5Q4FR0ZIgOAMxTPwuwS1U3Uzf/Cdu5cNJCv9Ur
4xwqpo2t2L4Nuuvc38Veh8/UgLXk2ghSk9zYM8URxwJzHfVtYxtokKrL2mKM6HRiWzvmgOEiIQVV
pp99Iwcd2RCkkSgvuklTEJtTw+3LdB8L2Ii3tQFUokswlfiFri49YzQeMchD2BMPQguGRzETEWVD
41UwYCLhIqSbrgKxK+xmn/iBfwEXmPmYSyCAiYgiGT6pfLQvGQOVceaTqGBNpMnIa5AGwaWefVM6
iVCT9C1AJ15w6cwbHTXeNZ4gd1b5pqvGMRiCMUveJeYETiUMqo0XkkxVkqNkhsGVGL/ZUGJH8MCX
iZq0lYyLbF1LeqJanFsXOqGuTAaNYB9N6l4SpBYSZXShBtKsqKljG9OBqTfA9AgwvFDGcOnbfbsV
qFtutaHbGPMXJ8Os3xvKrbcy7oZHt2wTWPDTQ2KIC8aPkCqyvL52BRuXwBH8DPjhES6tB8zcMy4n
t0I0rSt0OZG1z/rJfJwNVcj+Q3VWJrNc7oZRiP+X02pXNlZ+YZvAR5wokZ9zEdgb04zz8yig1xda
Q6I9PK5VTPBUAy1/z9Sd/eRSnzDAGUYJlEfDEDN3z/1W9KYC4CjJNo3JAKfoc1cHhvfJ1ggTqsdY
nA0r/kpAM51xTleGklejE20ZaDD1r6YvsubSU9HfJYWN0oT/mimqBswav4uCSPDKMruj2WjqmrRE
dmHm3aoEz5jrkDvANJsZTo7SwxuMTT5KAgfzg+WE91k/1Nc6PfeNJKqM+TiBWkl/6fjX/JTpETXS
i+OR+4kJqzwS+YMySVPmFWWSLwYDmcxq0fGFUXiZ5emZpNj9lFa3Vsg5WNQmZFTPGrjWN2pdx02D
/3/o1hFqlLp/zgv52BLycZmgZ9lAW6h2sI1PURKvaNuOV8unDo0Tr/XI9bfJ0KPocs1wJ42vcqi5
VvUWKohUJ0oQM7rK9fJyasjGWPKqyf5CukRDVngnYmc4xAkvWoFLyXdleJ7iuL6tRrdYuc3/4+q8
liTXkWX7RTADJcjX1Lq06hdaVwtqTVB9/V3MPmYzdx522q6q7BKZJBCIcF9OHrQRGHskCS9N7ia7
LLRgAfkNCggjAXVeus/V1BgPEe1wpZkaM6XITsOMRDS2GhhnfikPIYoFtInDVgwZ5bdLCFLmZmem
ZgR20nQNSsQ3uqin61A2b+RFU0Nb/Wemf3Y5zRtOLHBDvPQ2RmC3k4Y3OMbVPeSOS1pd1uxYLwbc
yAnhQkXyUDbOpXDd5DLg9qVcGyBuWnBeyUtiV2MTrPPSeongjdrGWfgEB8q6OSai3A5F7l3a/lAY
ljrY9cJ5n7Mjzo/P2VfGJVKyxAB2gtKDaCSnBLR89mh0mh3HSN0d/ALFlvfqR5we/AkVnWhxn8Zs
t1K6DiJLD3hcN6ptXyF+sHLdnKW7APFxjweRaSDBqqyDQaIgUhtlELvhvREQSCpAVFx9O0KHTJNL
J5UmR44UoDSYzvMAr0vg6JJY0ziFOy7nGL0u3XB8gLjlE9GFgbj/23aYZNNZPGd2E4GiYoaCy7be
ZNhmK9Wnp6Z1yEwYZ3Lekvlok3O+V8xwVkxTop2Xl8iz5VAdwdy+e/HwYxAfY+7izI2JWdLTuvYC
5yVdBh6s40fuAg9BC5Wh0wRv1bBuAJUWSh1ai+eaoW1czBzkQfwSa9qM3HItm26MTgQcEWOdGYlT
tXfT7ieSn9PITjxO+YOg/73i5EfbiQBEnA+7ySNIaST3d2rd93CYUaO1WPAgAT+pGnBgjibO7YQg
P4gJ9DSGO91VN0sBSmqonXaNYa8T23mhpN6YsTtcNK7ckFzN3dTPCPR09j1tg0J/V9AG1z3NmKm1
vkJFyNQYZAfPTl8bWiMrbNaferARpLMNHAfgDaseIAsl8RKePeHhFgFlm4mgXULgQ8+0T+MZJ+OM
pK2ZCn81ptDbmArg3TRlDNthK0fco70EN/ExEAjDfpoSapaxNTN/fR3mT5NkwW0a4m21rbInbRJv
7KjybjvU0+9qsIi6zdAW2dV7MjRgCceWVBKR7IRHORHAASU0HWqB/IrJUq7TdthmTUtAgMP6HpAk
ORCXEZkjsqBRQB0Rn3a35E1PPznbAwSuAcy0HLez8eghtF9FKVxqMiqBL1ntW8QBjrICuAxle9+L
chNG1bfhWmfloiMCjtDTgImufUHLLnH3iYWstq2jfNskPh5jl1RuBncz7tFkFA8QMfyZCDwo9yul
cmb4oIJXsBSQO+aEwwZkZ/Ud+PAuw349G2RU0vlfsXs9WABNIEVOUF9GDk46Ah2/NIP8yvwJfepa
TyJbdzD8G5H9Mslb8cPL5C6C+wnGjSELKgWd3gin6NiuG7mOgm80sM+uyl8qtzmQ3vLW0W9AzUWT
o/Y5pNsQf1MkAQW6cT9k4QOoV6+CjNuFZJFfqM02OWbWeSa6owM4TS/R2ABr4Ggi/KO7aF5/tGVe
POWef4hYCjZuSgpjsnQDJbb2fVNFL1WDiWgKHDQsFi+vU49iM83ND4ojtuzeSVGd+29uLNk6jWJP
KjgpWctDv1gjPDLh1jHJ8VjL+PD+hftT7h/+e7jLPRTNUwS3i/JjCPotQbE/789z7/qJ+xN9xof/
95z7x1Mt42UVOt8/+vdENLD4oEd5+ffhf/2o5VsPqRciLo8C/LooPXU5JPuqznkr/v/vbHaVOW//
+9tO7SIrhTx8/+T997z/379/+e+H/dd3CX3zhfgmsiTu1pD7ryGdGPBxmEBwXH6X+z//n9/vv77l
/zznf164/31p/n2f5duGunjzW5pRU3gNHY7rdifzo9O2/QNTYXT6qAMGNf70oZ9Qq+r9SEbjuvKi
+SQaRSRDT2efYAWwEaxod/M7YY/98Gh5FPhJPnzmEfbsNP7ZpwVEE9qgbeUg6Ol2jZ1CkOmi96Eb
XS517W1lBxwursNua4z9RxgV/lURe1vLIQAgGBVsbRCP4hxqfJFW7cqw+kc5p6h8A5EfmyBCwVsV
l5LZuwu51fXy/NHyj6PrpURAcATjABJtMTgYK9eUf9vID58T+d0M6K7NFIV70eDUDHx73HnHuaA+
F+P8E3HJUzpG23Do14ZEAenGYNTp9m0sj9UUesGVXJfhmBlESQOcOCeN9dRMyxwC88TaGy9dFK2q
OJOQAme1hl/LUcrr9N5VzT6yXSj/mXWV07hGqkaaow3n3BOPxFTUtEiKTWGBBBoqxYDcOoSOAL64
bTixrcPSDrANk6VYE1K6BSnJdFODW7MJYJIvMa3uTTOrXx5GdrRkPlEkyGPd4ehy6ayU+TujZjOx
CrgdsWUI72rC02Fa4jK9Ipyw1soU8X4sdHOlMUHd04MuyMUtH2v/QXjHOh+u9DV+SqPfl1IDn4St
nbecg6IBF47q3hIr8C6Rn+/ihlfP8qevyvAfHaZJ+yYx6OTmYtcPncbI0yy2hQQxaZc+VWTPrOCR
KpSF06OdsaDayEVJct/1bnMbCic7FsHAHMv6MHuEyOA4o1Ot0pLflnY6Wu9Lw4n6wcMQHtY3JYP4
Yk+WszK46iHNe/U+yO3xFGL1H+cJObkC1cQCuourMVhbk3yDYwAlbBbxYc7JDUMmemR+o09pNq0M
eg94PACuNBVJWVNzXKw3VsQkcyLlUgFAW+WaPRDTTL/yJNm193rRFW4PscBAsU0CB/aEMD5URvyb
xPFil8NuCqCT7kfEsgfEjN4tArANooWzebIgT1Uc4CitHvnT2mu+iJGZK99EQgphrP60GQIXEQxc
y7HGKuw4+qCjZEuuSlGhOQ8EIko880cjHgn24cLy6jB5UeNvW7byyD+KUHCRo54vwUyl+6Pv6wGv
23cyvzTznB0IjqSBb7XXyYOeEjfbmaQGoiTmn45NJVnEw0NWBK9paP9mimQ3ilRjNR1TR5yA+fFL
5llw6JUn1pGNYKsK8Yf6gWMR8OJXWza7z1EXXPpLrClhHgFdo/rBSqD70TkCjZqmF7gy26hhIiAd
xUaMwHM11c3ZtEsSMuZvT9I6K4ytlSNiaAjj2UE0+yBvG2o8oXrsm/Zr26ZPy3hg0sPIru3GOytu
X9M2vDjON5GjAV1T8djM6FqinIRmtcRBZxPxc1KOhNeH/UNDaNE6M4EhebIyDnXt/Ci0YtGwye81
HFzuKkYzYg7EU1hV90nk9rlTBvx8a/4tE6Ss+fRiVsM+/quD0ECq65567bdoVY2/XIADfp6MGiKx
3w0FkZ06n3gTm7QXoaadb5lEjyJoDyyTCxApSpQBp7No8HNMJrFuAqNVmFm+zb6pMcYujM/EY51m
NyOrsYPSvgyfQxOQWoG0kQUDOT6i9DR+96W1qkycRiT1Jfs4Ma4obPf9bJ5M26eLavdHZ4pfRSya
NTPFcKNqMLaesPN9QzQ5no0SRgAypXlTJGa5FrmltjrvXxPaFlad/M2F9+R1kgstsEcCkO1t/Nzm
db3L6pZ7ZMqe8jS/To4ptwwLLGX87izL3LZdd8nD+sOfCHhLQtQAeshfK2A9AJtIyxFE8HApdS52
vAq9osh2qpypZ8AtNjbNBKPbugY/Jp3a8hHFWngV8hZLQkSrlumENfwMkE1gz0FCPemJ0fUcviep
/cespwCML/XtPLuQ+ykpSLtXz1YX7RR0lpGoJadW1qXlDoga8d0mrA+D+hRNwYGFTMdr32ELcJx3
ZYBLqImZlzU41QAsBkEKYSseZR0DKTJwdKZLVCj2b1gLzM6ioNF7UXjvUTjG51rmXy6FXt1JE+SM
ooQnrm4zjO4roMGDERAt23KHpjPh9i5a7jIuISj7A+fZnDlpmYwHmeBEyEiTiHXwM7JR4qYWTB6d
lSBPnR/QrZKd3+FbmNSepuhnb3TxGb/KH3fkuZo83hmA0ToO4JFXCS7yBXHhxVyZIF2mrWcW9QpB
XnXITQB6nDe8eJK7QbfFDuc3SZMAZQia2FDm1/BqVmmcTpdhiUQ2hhJ0Vd09my49jdrOXlu9E66w
AOPAlpQy1rTYm2OWAMluouWI17bmqSu718rnXO/pdATZ5BDA4vZyH9tU/GxVJ9mCmUpiiJuiwaiZ
FGojZJ8Bcg7/BoScIFRRe0oRluWByfaMz4V8mSXXj27iaulQDXaQw8ph45TwnwAtH8qwP1ZgTeyR
RGB5dIkg2hQpQjyimt8CGpkLKZKMpXh8BGZBHi8I1dYi4rOUdPNYvgeSQ0UNQEKFFtEPETLdBcnq
+t3WyYnxSDHG9ctNivcBEDhwuCDJ98xbY/pt+cr2wkOaRDkvbEKalUESjgcWfUuyPKQbhw4IzYqG
McyqYEx3qcM/mFYwDTfK2yZmRSaPB6OMEJi9NqppQwzWXFrFb/riWQ2oG5kFVkMGtB9hGn5om8A8
Ajgojoz6LEbG6AUOjxkaWk2Ci0NC0UOGU7jGV3vmJvrtlKHHXCS1ThMuKmx95k0MeUT0JApigGyf
oRHvvFNIvteB0w6Nurb6kbfjuDXLaqHYJLdauccGxx2uLH/YtQokugvD2EsOXdUnJ3jjJQmZuSSa
1kyuU5T7h0lOz2OwRz0H0ho+mptAq2VawCbxg9wz0q62cTXx8hi6WhFi95x3fr9pLF3horDfa38g
jLF9ryPG2XhuPnQ1mjsxP2g7wM9kdlcZUZLYeXdFwneWofVIAhavwKBWQxc9uNz+QKLcW+L0wDCc
hUK+9Dvb9iPQoM9K6IA2lqg1K4nc1JzHuEaIsunGeeu0iNaAYPYnI7yUY/fKnCBZe8LPSfBMnmfj
sWvAJNkGiqe680FNT8GG2L5ypUlAnEHTow+0t/0ISkf581KK17dAVtEVN+uzNnp6nyX9SCbvhngY
O/8lX9yUYMP0idYtTekihteaVHRT/n1S94zXG8RBpioZLGWkNudCVGyxlfUWmsyodCjEqm0Tk4kM
mWLdXAIhtUuk5uSGJwcXfmu5+JnvDyrEyWVHlE6Loff+4AZzuYkUJEFH43xTywMpRyc14w4mCqJY
lXoB3JHpVxXKPA24aXG7YbruhjY+D+4b5kTmBCKbv1DnYuDU6mAsRk04yyjQrPJyh47eH/6D2GS7
wi9FQ2h9/xygI2esk1O6ONbvLNJ4+T8YKwxRjSHs9qXhHO0FIHqnDcNx4S/8z8eWzhUhZxioCfqz
9NnRCbmkVWfR+UEEf4eBFndx+j/CbeeFH2aaBWSlbKekIu8mwlheWBHU0v/8+JjuW0v28iFZKDi0
rJN85RczsRSzeLEXx2v7xaAZ8+by9fuTRtxl29EUKAusgAW6awXJ8OkA66Rw1i4g11WoZLXNFje7
V0QgS2y6EU0/TSsROSQ/xcW6qDEMFTEXYyF73EIFZQVXAPhaILEQF9qc6L+btxBOQQUneDPwgsdV
EB99DD172kGHf19czu+8kQwKx+/ZsypmYA5mRHyZ4E+7nL+EYffTPyTqcghN2Co2I22r1R1LfKcU
5+BsUPveEjdHg1oBXaGKI7k+XCBAywMJdEhmGJd3hyYhELObTOyOVNuD8Myv1Jm7oxenB7TcDkGb
4c/arcXWKrh+uy7f6YnEsPsD/eyNoRWl8oA3eMogxieLXfT+xfv/ZcuHjVcxSYG2iBqboWckJjbx
pbem+vG9zXC1oWYOjaWDY0Z4zPRb6VoTrbTuiz3uixWQnMIVAihENH0GKQF7LFfikjkn/4Yln577
4Snzzmkg3+2MGCf6GnR55fvMuXaFZPXRHK0PwzTeIUfjzSXa2c/d5yDud9M8RrTO9ZGa+E8ZUjf/
CB39WeeMQyFdRIwRigclhicUmO9tD1k8EG+jSwWClxP7LD/bqLuNqL+Vbf9EfPk0NpA0/QowKJol
whKKs6DJv/YGWuamiWmXyFsYn9ZCAsVx2+eUjKxKQKHVdCEZk0Pd8qn/PLT0oxg6QLUtpm51/3ym
6novEs7sy9f+56lxtlx89295/7LUndo2o/3xP8/r/cUMf//k/XlzC1Nf1va1TCF0I8ctDuFkZWtG
DX8JdrrCxqTV7sefhL7Hm4ZuU15N4k1RAaxU7kOYb8hbEOc8Cbxzg3N362YEeAe5u2Yu+CRa7yGA
y4PIggDwGif6EPKG5AMOvD54tq1lEuaIXZjiOyFkZuVYfKn1GG30cc3YuKvUC7ecIf9qsuYeqnEd
F+OwdcrmarB4XFx1sgfcjV4Krsvvk2cSjYHkTBQ3RZkmJwgC57GFhudE3FbN0ruDi80co+q+a2Se
+xLJZ23m8IRKk3Cu+pVjv6Kmq/eOY7PcdXJnolHe5CCxtq42XoykHslyDSm6A/ZijxpjYrveW+7N
avwD8QXt4zhn+7qV0MgC89g4kdrgsGv2iTceIo4slIooriNE5ns6kZz1O+OvUmQ1p/a0aVMmSYmV
fGJEokVjz1sYl9iHPqQB5xYm2E8jzrod1JhfbeZdlds+kVj16Hbhb9sp5FlGYhOGl4qt/G1Izb1M
W4dUNML6JMXv1O47x+uPHGff8gYO1lwyqDPy6XfZeu+1aYW7ehkEtKW6cXe8xX6E3sDA6Ztb3s7r
IjIXh09We/7E8mhbJmeJKHq1/fFROYicmPfP2UiKd8p91g3Vri9hGEZq1nskX3/Eb85ZA2QO99Vw
w2GLCFVt8E684jjpTg4AqbXosmjthupvVZLA086kurXI1hrrxBwz9wW64Iac43R+sTms5I6JWzr/
sFz7F+kaIbcusw/matN20UIDy12Nit/HCuJFS1XFa80QSZPruI+b/JFWL1Uuh3PybAZhHnSrL8U4
lztHgCQVdr+2ZfyIF+qHsqLHIewfE8QAACT0arBhFARBSKynX9O6JuhDyC1Ropw0t3XqnqeKOFaL
4VWKksTErk0DaXwNDYbAcMt+kwWDMbUWZ4JHECbp65iPXza4vFVkDY9pqZ4al15F5zzLof+Isv6z
iCKSMcdDQs/eSSrC26b8h6fQnxEbvrIEt4U9lJeyKH7y7mM3tsMnN4t+UWsB1yyiozmlFxZ6yVzp
t9uWF+0Of0bD/qMZybNA/xwzBG2tMzA70Y9zkTcE6bULj8e8qHz6zsGkkwlIQexgmmkkd6fxaLW/
0cB894b7w3ztdJvQ3mGhnOvy1yRdXv3ozwi3mHmSM6yJGQbea32l89IKMJlZtIRp+Ca81ThBLOCF
3KIdHQqoLwjcv7gu421C2gOXqQXQUr53nhttEnTC9OHlrl6+D3qRhqIe7/U0pmcLfrPh4XqAvYjq
TJDMErRwwYNhkQEqaj1Ci2RBylKDX4DEmIulLIb0/OJpSwo2SbWvSd1VoHkLRv31OdKw1zNZMPr/
iL00BRcHTMwA34Lj0T83YNTTplp1wnmIRqveGwURTgIs44iG3CgGfzMY483qMYojMEgmne77pr64
I4MNDtcPUWiC/3uoFtuQXb81NHnd0Ll0E70rtaxZpgMVLIiOEpyjy0yK1pr9awDVjwSk3kyeEW3M
UFP7Sv3qtcnz0A6rms4r/DsiqIFDFILWL04eVisuwMSggOUPO4gGQkncLzrh40KE1pb4GfjeM6/w
RCXC3t4/TlDPp7wiIMbd6Cg4Cd096DQ4laFzwHfPgcEEUDS802CylPyL+LnQPhMClT6X5fRC/MhH
NcAc8I3sRML3pckYgAjent5B/2jQwDLiXwhD0sx6slIsKqrzvw1Htuu41xHoN2vXxhJFjdOvqyJu
94VVonJtkZL8DNHSAYgNfsyD7LfwNvKMuzISj6RzLKQgBDXMK7X1TWuCPB8sSnZQ/eq68cOmr5NU
rcsp4w/EYaKW3IDZlXL2omvfo9h9Y2pBE03TQY6z4Q/gJPZMw3siLHev669AworllHWTubgmBtGZ
YBNGMC0ek0IEcdsADgpFQ/EuGnbb0q9+Le7wntqPjaepd70XGLuWxv568jme2u0nwyR7PSRedcCq
gM2r79G1mZLqYZzIuep/Bx3nl1TPEOAl+TBRLskaA2MwFn8lbVE21/6J4HVuStQEIDbISoxe5/aX
iLEd6bThaum6swF4Y8Xknv5R/pIThEMRi6itjDKNlYESmOjvKVTxNfabj7CAM+220n8I6aaumCV/
GwwFDrif4i1RKvkxYi2xBYMIhAn5RuB028yC1zMJjBk1KC3Q2bQu5UyfVaqJAJpI3vxFRi+r4BR6
zs0bXfulnoiVTlHqlcgrDNR4TtAlzCncLX8lup+lvaSV+yugqDnXM2ByLORiqwOwtjqsDxYHMSgO
gGMzC7RFAAF2U7qcL6G5GYyf27+pMRwyH9lTDOwdfZFZbRRaxtXcIK3CC9ed4s6zd2AW6rVj+K+B
l1UvXUKIFYne/Z5yMya4R9OA7oDQF870VDPPu/h2py5uXJs7vCWgAEEzXIzcJzvGMK++mX2HvZov
AT6K48hMbPBVfdHLg1fGEBcM3l68e+7JXHwn05idS9LU9rKai3NscUBM06WzhFry1GQah34zvU5Z
bhzonz24Ceq5+4OnZ4rZfJPXjr9PHTWd4tZCE0RbP3QB/k6aTdSA5YscoaU/xlZyuz8YE8o94aM0
J5zIY3BP5u+wuBIRfa6MjvC2LEAr4o4LESiPDj2qX7Mu7cvIZkjYqCYWuRwnALStfKFW7V/UsYrk
/OI5AHgy6ZhnV5dAFDumXz3AmNfOGPMdrgiqxCQx917CJRd2jniyyrdQl4TKLh+4oTHtjGWGD9sG
6Lsz2NwGSApsE0V32rbzLZoj9lWXaqYC+Q57npfHNQv7EvXFn9bu4r1lNu4lm3FWGU18cJnQrd26
ndcyQvyjAuvmqxHZnA7E1k2xRWR0gte2GuztPJjdnmg5eq7J7K6GHrjB5AuG63nHd+sZDM8lU/5J
0nPp/Nvo7Qerwrtvyo2ZdIeJTf0hTciPt3ujRIZHgIg7uHzPfRDHxgUiDzo/M0XMaIqKN3kUOPM0
R4aIDGEIkwdQzkfhYzGKKCeyxEjOeuzZsNwDzPHnbragY8fGLlp8lpjoGGLM4jo2jiahiNrd1Sjv
kMd0G24zCMZdcBBjMnOR1hOC0W1XszPFLf/YkuHO5SXbVy6NeFHRV2zbjkiFHvUF4gFMlKSmxAgq
W6ulVgRGmdmPZZ8cDRp/VFCixb30DgWUVW4x9OoKwKUMW+LrOfkNlsafxwa6tb0EPmY4HbEfXEOy
ja5RMmb7uWseqtm+zG1eEBPXfKW9+O3bg42WlDCgcJG3lCRLtDkvBHodjq5Bes4A5jOYDmADj6ww
s/62p+k298VLWfQpM0+y2MHDeJuIGs4q2TYLTC2xElunCeOtl0/hEvz7Nw3gHXV085A4jTeVBOfl
v5nsv0uihnVQ+/VHhEiMsWbUDKTLB+ZrNcXTgzcITp+s/1blrcBOfBGc+1y2YjUu4XejlaLwArvE
5krCJLOzDbQRFsqSBGQEUGuyfmfmxtre9F74nSWEbvsWMOR4KudrEv/KCsc/cs6ngeqSJjI3sIKI
kTIxP2IpFq5zTYuaE3GDJTv0aYI16YnGK9ReKyGOO2DG4wSSGZn7gUsmeezC4bMOKD8irQ9FyIFt
HpKLn8As7XMbpoxeLNP+iOGY4GuDHO0wtUKqmS46WCMn6yQHEKPzcGfWQ3Cy3Iy7Ejr8s2WYxM/9
DlI/ogZHcQ2zlJ5mEj1qpxfHgJl0F8JORZqATykyzm0yerDcYVKnWZ9vc3qEyzUut9qiNUz2SX2e
OmNXF2wY0+gdI101R4n5KoENv3X7+Skzsseozl2SB1voroSnXAqnEqt0VA/sh29yrL64heQxEmg9
4bT7R7Wg00o6eaZZvptMofau7r6LJAGT58TPqIoXt8l4mRL76urY4xRMfdEWw3uTNiQfEyw6MfMY
XZqzbkjWHeT3tZswIZnnH3XfaNqKzqWV2AfsihOVqbm/mSIHWCmTE9dXTC+venSaeQ2XC/OPqnCf
F/ZRz0hpwqeiAkCvtHP2SN12EC0zlXA+MhQRlkOGGn1ZDN2F/W3MhtgVqUcPnYnENgbpH/jd990a
f3/FyGsEIRc/RBiTghZb6PxWQbBf8OSVp84tL+2maMp2UxI/uMqMKiTmSDgozHF/xop5eEOTwrOT
S+s7Tz3pr+u7heJu9pND55yJ68IZ44wLoseZDw6K/ltlP9+fBWQahaaPpxVMAWJvIJO7PmpRQEW1
z5sOHYQwyHxlens1uP4eGwZVQeLdAHiXMPPJabOL5Kokc5MazFuVko7lI467ln5LKiOrWUSY5N2a
SQYYvL38lbM+M7M5Iho1OKdGSrGJm6ZMv6MhJKvDpRnczsY2deLvAuYmBwtJKNjitTd6ezcMDHCL
HAlTwB0A/opz59wV+2i7xIKTlQhKAAM4Jk1kesImCyP7YVUDNm9ko9tyWsChDDi9AvNcqL4ymnFr
Tpivic23zCxCXcI6OGYWrzi6KGh8qQEWzH/VLppZKNl2PfKjU6zG9EwOdtU/QiGE4t7yz6MAtWTQ
QOzyAwD8yzMVYKN/S2rqQEgP7eAr6YPXsCOqEQo6ECDBaVdP2Qa09F+r70GhEfW67mcmNCkG6gZr
CDqr9YzESNREiYNmxsKWPhoVvThzIPvS8PgZaU0uUoQUYjDLTZz0l9ixfipCp6iqm1sZUVHLCpuu
yTofMT9Gzsi94DyIweZNMp3nmotk4rfyWvE6ZnjKq2T66jRnMbdi6iNi3my7kttoSiiMBCqzllRA
XhmGkcmK952RxEh634jCA1TiXiEutPJswcBH3/f9ZK7VMQuL45Q89qbzK6o4OlQ+/+TevgP/woEw
+h6pJcei/4yIC10bpSB3viywQyNCIa8yvZnJg21Yxd6txvyc+IlxaDAQtLobd3nEIdczKee9bBBv
btSNp8GwD7WUt7l122tT6+5aMnPPmZkeVVqMx6UGdrOhfswsFs14sr90ONiPPWWkHM0Gw1+2FZbZ
P6bdMuGZN8zaig1gvORQaPcLXlR2vj+IXv+IIpIvJkGIZFbGFxFqCQNwQl5tcAg5F7P6iAZgeMhG
zOs0yvgQzDjBWUefGbb3+9mUz5XTuTvWEuds6eCMGIV6iHD0iiP+ofbqH35mmOu6NZ4izSXaTWI7
uGySy0UlF6JDpO1PoRgmJt3y+tFeOxElYqkFRWrTBOWvvIz+kWGPDz6R0+zYERHUc5zsPGiSmb+n
ye+u0CIwuKvlJhtkc5xSHE932a2hSawwoEoJzbtHYdCvfMqEYTmpmY0ZboGl41xk9MeNGB5LGX8m
PUrQVOFmoH58gtp/U2OIpWzeNLh7WjB8iwWIa2kQt5JKBokDRVPmpi925xTIcP7gsPM2LjwxdsMR
vxfaIX43AlvLpt7Wg/veVV7DMYhyKUTdU7T1e0NlvK5H1qD7QkR7pQSuYPmrqmU7DjJiZTPrey6W
06hWnP3j+KGrufsVcwlm9xS39aoeYw63INpyxdSfzlq/VflDLkGWEJJVHySUCCpF9CKmjaIjnqj3
fFZj3fYfhsBwDaKY+ten/83x0OiqdZfBIyXoEuYom+r9dXLdTzGgTbMNPPMmjqH7L1zN47wKqbbk
EL7NFIIbSlf2ehgoRg4GiCH6LuISQJhi/JmmaNxwT25EaePG0oglvCGgaB1pZOKqo6PAvRpLB3ti
kdAzYMEyyVNi0cAu3fWaqoehQ1QxM1VkSTPGI2Lh1KjoezH/d232nRPyvAhpEXsbYmNOi+3c619C
o3ufuKzwKEFS+b9LUDYMvRM836GtX41Nn7JipRPrY7FrivoGu4390TvGRvSJi77dFANGNKgQlCU8
qezUfsodjr5B4xOQLP9IDOx0y7wNoE/W3huYXNZkd7jSuob3CQ5mHaP8dEJEJugD2tXS9l57WF2M
/Jlz/E2EGASVgWBuWa/6dtcjikCzz/rcThz4Up5Osq3HyJJVTJnJt99O13tLHRsJDERO8cgkSMZy
k4n4GZdYi2XJXdg1QbVQLtL8sVL6GrPIrET+3Rm6xkbMX1PJfDsXNrP++ZAHbbRxaJ+vxPI+/lsT
9XASRjrs/CH5BlwZrWsLs0wGedXsrXOWIKAgdWCdjdzt3vTAmSS61UyhYATr6aPvoxq3SBkCWwyn
jxzPoRy8pZ2h/8Q0dA41nMBHr5R/xvEl9EvzB40KFM/FPF9im8xrxyKeNMSsvhE0qEops1NZl8fY
MfXVGvtj3nP48w3bvPbUOHk2o7Mup2Dvuz73SQAhpUC+ibafy7kCebCqFYG3IRlWcdPWzHeLb6cw
AHgswa7LFdIY+lfnT2/gNq8wBW5DCQ4kaHogjOy7srGP9L455GiDsR595mG5ehxZs0hRJcplJRj9
lG2WRcXKhMUtxR1nh96PGWStyvA5u3b6sayH3CeoDtSW9I3vSAWvZVo/FbP92U3Rb2LpD9FQsKol
jl7R1Vgjmul5S9VLTXltDXQIrXjp7GeUu/ZyE9UjP6gtaezNzmKFhFMZEuGN1ZfLu6LswHcLq3Ki
+SZZkQn+jTeZOtw37ICzrTTPmObIsAuhKiYMPHRy7s9m431X0jumto870DxG5Jqvqq76Rdww1ywX
l9TO6+gxJ7fJiQk2hZ8TsVGzRE+YWeaCzdfrubRtBilsfsm3i5l6Fc7+Ybl3zaSddzm/zii817Fj
uWskcEkhupuW1Ip6KSeIXdjZNW5lr3wIKm4GWeCWbml1O6F9K9Hhre6/edPj0k7c6aH2xIvubcE4
HvsbVUQ1+zdz8QaTI4ECUmHf7HwWuQiv1ahudcrlfwdR3W+XMPFXSyS5QDtNb5H3N8SEoHWSrJ2K
ZSlAHI9h491dPs39MK76xtpgLGF1wF+7Ae1alwYh05N9EzWk0v9H2Xl1N46l6/mvePnaOEYOax3P
BTMlSqJyiTdYkkpC3MBGDr/ez0b1nJrptmfsi66WKJJIO3zhDbPt1Sxgevid2HOxV6/rE1ArQld/
k/dAhYAM1WHFk7TpmE439hB2iB9yLPXehgUOeaRViU3vekl3pKeba9NiJnXJDYwoVaVn04kLnFR9
CylKk3JIodEtcVlsZceg8OE05W7NwxPsYZ3IP0xhXdWZD31M6WRh4n3IPSqKYaQAdqjCkjulE8rU
146PPlWscnuhzTfYEH86kkwlFOzPMSVonI2Dfa7p7pbI56UPwq1Wk9wx+hG2hTKwUHP9NqSBrnyf
A/x2Qpz3qoZUXOSECJ4fbDzEj2juQMjQBuuxMrEsA97msovXqlwRA3AjFVDbJoOjhJM+76FoaNu5
gn2WwdooqkvJk9umWfDcQKwxEu0+aRBQSkRA19TuSBlR3gqRJtwbmNJscNN7tIfupVVZFiZt121v
TTAo2KZ9nXZ5PJxTuN2bfE4+BpNJX9vuvgvw5XQzwtoKFgcEpPoQAfEHYzkDKZkDSsZqPA6LPlLZ
25zt97J2w6Wj0GCAYB/LQ98WE3Ejj2y0rEe/kumtN9lfufhAxmz8QRtUn7wTLDqA+DmYXpjMRytL
pqvKqDPYz3awcbxUroE1ZHcptYd1nqKez9NGukgE9MBL/5F2zroYYnPDV+wgCgMPgn1nMIOONlaK
QzA+Z90UbzCdBYQz4VTf6i3efJ47bID0bPXBCG+0mRXL9KYn3wITxeSHrdHTWqmC+dA3zdngHK9T
DyDbhHysnQzVrp7uGipeM7glPw1fsMuujxJaDjgcd4+cLfg1iZ4GmhFGkmRQTYN611ode2xEAAS5
oVz7cYFWbtWekT2C1II28YNhgbwpWb4h0vSA+swuvWnI4NcWRbxC04vzSLb4MAPg7MCT/JL0+Z//
pFDW/O0/+f2zhJaGUnD7p1//tv8qb9/FV/Of6lP/9a6//fOvfOiPL1UWIv/0yxYN2Ha6777q6eGr
IWFfDodAmnrn/+sf/9vX8i1Pk/z6X//9/ScdYqpqbU1D4x+9SUw0/xBZ+L+LCt6811P+Xvz8P3zo
D01Bz0E40PN0dgVb1y1kM/5LU9AL/gNgPfhwB70f3zARW/m7pGDwH/R8DFTMEDV02Xf/wc/E+w8l
UWV4ruPZnu7p1v+Xn8lfJCPgxaFJ5iNnEQSm+2dhn0Lv0DaKs/kg527YdD1Vxs5uriZPZ6ckKSxH
OkmgfJz1gvPqR4pMeeb5K7+idDO5PyHsnyiiA2300n+nFvEn5TRuju4hekAxmstEhuxP4gdtHsQt
E2c6aLj4meA5VlZvIGTXotPZ0imzRU1Y6u1t0VPjoiEkXaKuf3ie519SC/8oqaeewj+LQnB3lJYe
hjOubZjmn0QhWqfR+8qJx8PUIgCs9xPYbwkufVJOdIQbEr6FiCx8nd2vj5QcdutAjF1przqmrpC6
B7Zs47Fkq6QAbRNO428o9fyStxdbk9hfUr4Ft+Tn/0bNwnScv566gUaP0uuBE8oD/rMOUYcmZD95
LeEffr5B99p76IyblnXIw0is05E+jC+Sa7YrfROhWLZBPL5357dE5ypbLT8PI2vycq/nrIcNltYr
0wVyy/EOmUMobQ3iuTf0p9GM66sEKYZ1H75xkywAX+21V3AY5CnuwScOB9mzGY0oQ0Y6cbPoTHiK
lZ8cEqQeV/PBALgCPRLet26l02oqU/DbecYuIh9oLpgI6BjZzp3Rb43TYTvhALAOIsSz9RnwLvKR
RXaDnfo21AULbwjlzOipGBArrSGw9JvIQYS7k49RpJ0xhZAA13hPLojlzaLZwsvw4Vmbh6zm4oFO
UT7O5cWTJUQCp9p4vQCfTfWsnSF+OcFw5SIPQB1Q3Un17pqOuotNaoDBaTt3uB5qQDMyOPjrxgac
Y2TRtfSsraHpAWGA6yOt/iMqvOQQx2yBeYhzWW9G30FUpkdUpKkX+U68N8PuQqniR+kTqFVqgIcm
IL08KfSVFhCPBqm8DMCjVyKD+Sc/c93ONlbqZxA2ImwKnDs+DnPfpk9bUSXegBdY4/QCLRY4G7JZ
LyBmKtQPsH8LKI3bpXXyUtQhm1meKxhuK43oeOVDISwC+OX4B6Tr5gLvw4r9O9tGB6pqpj2AEl31
qIjt6KVnLcSBRgK29jSfoRTyvdQMpxBVkmWWKqiYRogKyelcMR2IzZ8qm56S7w2vjZteAEXcSrB0
WpBdauJjC+ABrhKU6FReW8UgWjwiUUVyAnxwoHzInMS+a+hd9ArhJYxW+jo62WX5izB4TP0w7EbH
fpwqnnmAgWY353LdZLO5zSAO93GPzx5UgFUxNM+23gwb6s4vSPiCVwnxAC36Q2YXJYAm7AUq7p0n
mdbVHH97MjrhHvGMACTGPA7d8U4pFfsBvZc62WU+8s4m8YzX3lGygs4B5AInSjCOMIRvQ4OBSHqM
kwsa6igcoYZe6JhLFSMREH3ynqr0cgVR4kX4H04EXGS1UcBITWuHidkn50w995neCYjsg10PJysd
ILEKHEQNZJQjHl2ZuWt6tHtDsizVGmIyA0z8kKqCFnvHgqIr/q31riCKIP6V54ZkaItiziZwwhuM
nrjDvl1s7KzadqUaGL0XwRq14Z5EgrSqLvONM8zUPiek2HSzWI9xfzcngb9qRt4fbbtprvam58hd
WPl0NbTprp/zl9QxnCtzsD5MA+YCus90T0T5XNfumpXjK8I8FUdGzQIMMbwUk4N1iOZAKpgBBeql
3KZIr5ANM3oTFGwBfornVuCdmiCgs8Vy4FADXUI1MOCR+gAGlmW81InnG0q/O6RdIKiCz0EFhVYN
DZQVj9mLo2G1LH5VQA6lhSYWSC8IBX52DkIzue2f6oqQtcYovs13TtC9dKoi4KeAn5ZnIzvGRxnk
lwl2xwaJ5tJKAZ+ZUslQQINLVIYUsU3ELgV/Qxo3eMZ81IItAmaWufWZO90kKXqB09mkd703YK3a
sv3aGVN7eSJdy8I8DBhwjdqXM8YP9cgaMQGV9W3OesxT3NUPvgGlPVckpSLEU8akUzrmfDsGfnuB
iS/0RH+FjPz3EnZ7rcs4brkpshR093CjLZ/nIf5pU1ifh+wCUEoCYeRARCnMaAxGOqgtFYN9n+vJ
S+NXkJ3YXpZhwt5gwjiMHmazwRp3Zmr0tHGM4D0dYgoR0Y9liMwDq1muR99NSeEauCj1rwjtexJe
L3mIB87QkwWl0TrbDUb2bepsQLJh8+jScVwZJj7yvZHfYRBYrrG72DYRVf1RRQqWC1Cm3mRlgBRX
TyHBHDE4pdKm9gpNTJvWMD8ji/7GnCAUrsY+4jYsBHZecg1cp6+P/LGFhzDYr01ujOwK4XEZmCGW
ZchzZt/QgnUgd8UW67JsV87NByKFEhCtsi7qHpdRZAUsK3Y0v1txdlfX/taD7Qgon8dZqQHeZGR6
9ixOE6U78nawYi5UTIAEyDnVjG24BEJ5Al9MZeyNxO6u7t23gkeHGICDcoSa5zUgYuEaK33Coq3C
OmL5mxQgn6Pqs4i9AD2knEJrghUarB9fsBTPOSWBgHuq4T6yFn2FnXHy4qojT6XESSq7E1ZxkWyr
mMRM1P7Cp17nqThCg4dAbUTRTRvobOyGUm0cQV/t2nymxBmx76T0LgxoCIZdkHLhPm2HvKeX1XPD
vQ19q157XSa3lcOvLd7jJVufGyMxZGeKndToa4pdm2XHRnw422A39ZXiXtsAWqXCkFBXENYODZnn
nqungysuSxygjYz7UWeb5JnAVzNZ7wsgawqu5FFpssbXtmJTSTOLCd9k35ns3qTtnYVD169sTxNE
+dRgdZnT7LsYn8yyBERWhRcoJKyJnlSh86kvRxQubNbkwN2LiE53J1nIzFkcC31ax0QtG3XP6Oy/
wzg8LBeiyW1WUd/MNXahWSeQrmrEWtajsmr+Y1pwTxPTRFC7wlEGX/k/QhAjgRJekbUFrGOyYVi0
PgwH6QZbL72Ddrp3kaamWeFj4F4pwNcLWlsjExpW460F4T+RwPdQhiWQHR1n3QfVwQbDt+AMatyG
sEfXtiWVvtDJbmpQfpX2k6SkZ3YyVZAkyvaIaV5LpC1JG8bXKKfCIdWyasRssZnk7tSlvAQRq11l
8UHzFnAjEP14Zj3jXjSdjqWLAKheGnhjo5IF/YD4ynKoqafjVYxFD4UipqwJ7yVKnQp2tQK9RXyZ
7U0/I195f9ospC2pyJpAzFkDVPkKcFBSCksHKGRU7vFuWvtrfQa0bxpYtEe29lIO+bfns7U6AeOn
TDRgUsE3+cbOkTiZ12zBU2H+aOuDN81ipXvRfRM3AFP0etrPKo4f7WYn2hwpWqSKrYmLLMroEHfT
sTFZlTXHczeZXu7aCXqQ4H5mMQtoPyURYy26K129WJmCAVM04rPpugezophcJUxzy+O+ps4rtTO/
t+Zbs3tr1HqbpgZymyV+6WM37bvhJevo41T9d5gzdWa7ovM+wt7wWZMw1L1rCfTAY8bfvjq+6EEt
AdR39QEtClecuzq/pGlxltpHPibV2gyDuzJd9lFMWKJYP3hUx/CtuOQdTb6iZB/SaoRX0hicXqmb
W9EBU0iQ3bJHfRehO7RqLKFTfyBExJJsGX5Bb5ebRtuIEnTRXL2LOdoyKWkoM9OXeK4cxXkJgxLz
Ladgsl4W49Twn5YYZFnE04bN1Uj1+9CCgNtlBnFPVl/MKETVMP/uuuY5qAU7nMEUsQr/SYrkPBbN
JcV9xjX3vTcicPNsQbyJZsKMIGJ3Fkp9ImyyzyX29VxUtkKNPdwCN98Tg6MJVB5YDyT0v/xbl4x7
FXDnTfYWkN4AEiOEdPXwKumS78TILhAdWS9dcY80E6jBZl3aV8ZUn6GTYDU2sf/5ZNqQ0CSKJK2N
HU12mdXyP2dI6Fb0pdiPiDb8Grig8UaTg9Si7g9x41wywUZqT+5jHmT3Rcq97pP8QqMMbEi9tiyV
uxtrWgNPXULHtrBYI1sEmifnsuyOM/JAJHDdLSD/q4oQnIQiaTepc7bt/JI0RDWlN/8kQIF1x2jO
RfhkRlyyuvZxiE8BKGtq/OwngqJb1DCpyvR7KZnDwaZ6miGYwQUZagsIUPyg8kEQUJ1qyqZ4TuvA
l513s/jqEhYJtI2ui9w8Y0SqZV/L2Kdohk1RmOCLo96Ro7xCrIx5PVFM0TWPoqpvvELtL9lM0JL8
UPGCYwdPuU/STcNnlVou2Fd1b/xhvkFxcoQX1X+U7SUDAbFeHvMc31OyA1KXImMNB+AcGf5Bs3ME
jVh7qq64oNmOs4sJb9iS3r5JgnInm089hHOfGCzW6bdKkTbUVFjQHoeZ1W4Zx2ofrmz7oE+clqD9
AwX43A/+CcuoSR9R9U0JkSaz+yLUvNiu2+0adAkxy/turR7CVU+puFZ57hDTy1NGAqR8V4k2PgAb
t49De6LXlNxImV1rmH6Qrfm7yp21g6ZVb1biPLe6/46D4y3icWfwgUQNhkKUuPnPgtbmPmXk7u4y
nSWm6p+S2YW4Gg/93gbVxrTXVZaSlKa+RkARn3ETydBxDpRDEaRxZKXcAA+uJahUNQCjIV0vAZ2s
VV9zSTppUrlYBBLmERAaMnnJnPCHV06nDtQFdBRCC9MNn102yBUuCoB1MzbJOaSbJcpkXyGxU1bm
tJfA8TqJ7J8e0rGnY4dOS2ThXBd891C0VhnNpzRzsl3wgQBZuw97Zk0XhbuxR90H8v2JzRqVQCKx
Bo0pMxqUPf3MZHdc8FzFiAi9Mb3TbKR3wDj3vP5Y9akHsAv4vi/aRyYj5i8BBuqtJ0HRjTkyB2WJ
/oEOF0fRLLxyk/pQpAPlE59Z0O2Gc5HHpQ54y0ddSnNvXWVr9PsfSeB5pRcjNNnBBPwhozKBnw3b
iA7w2hYe2O2kQGSs6p8tdejlJEKTYOVQq88uL2L2hqgaAKutqYxm8z65q5BA3unKqr4nELvynBYl
W2SYoFAra6BFJWX5RzcQ1oNIdfj90q+3+IvcDBwz7EOViA0gZT6omwkZsEJtV2BNf39m+en3m3//
YVFvWfhwy2vLr8tPv19DuOTvp7S8+Ps9v9/4p9f+9K3I6lCpolLzx+XRK+YbeydFE+73cZbTazy6
aW0LqmD5w/JPSP8zTqeSqqFWN9fLl2dtgHj67+vIgp8l5rlHEALTlaGXUD9cLUOYUtjgJWsLnGCt
rFqtfgib60wZuC6/R55730m/2oXKlTMIG3M/YC5atQWM+fjStR5OSMriMMSgBIMh4Orww9yrzrPh
A7h+C+ZY8fyWF5d/qiqPN1aUajTQLO2KKhhWkmE2Q8oYFeoTe/vlJ5ZTTAklKqaQPw6O0ZxbMKY7
FL9MBG6keRVTkLkKp/7eBC8CIZ0Ms6mrz4zQV4YkHMeITlkzdmRfnkBjQCDCliNSMOjpnnnLBSKO
A3sWKmboFocy6A9hbKHjWCCImtgSG8bAVhaAwc9u2qYTfbEaZHmEtz0KydAeTCm2jitocKXJTV+S
yh8DB5y6r6PMVKFwNYWhikE0iTDEym7jW6dBaikuaIFxI6+YqxaTPiGAgDdCPfEpzfp72ZfeymiK
W83Pm3VRBxCGy62XPOMNBtm21WAYYc4YDr7YNAiXoXKp7SZNaXUOJzyDMvq3ELbC7CwtJHnQdEU8
WWmyE/kipRNBS3dmX1kJ3gHmuce97DxD2wCG0R3mznyEgY5tR55EbHQ+uj6W/2VO9qdfeLStKg1V
s0H8DBronEhsflZiD7t5hMMMHE9z5B68+dlJu9tG4uNbivEUxZhjji4LLyy/jexs/0ib4AZfik3f
lCSltK03Q/czN6b+oWkaa2vRuV5LAbI45pRdBoRPS7oMjfw4OgPN8xSSLGC3u1Ggx8AAos0eeQeB
xf0KHnJ2EKimty7ofcf3YNGUXrEx6/hhFK5L0JLZ17pT+ysA7gny2B36JQ1k/YHeWJuZxALTDzPu
2aB7C68hItDEb5CSCdByHSKbmq+YbnuhGQcvRV1vqECRqiYwCH2OF71VFe5nYPmvgwCrv5Lu4bFH
VaiBz6RTvUXsrL8Ydh1SgUFWO3g0E8rQA/GxOfQGddvhJFvLh1jr6yujqA7SAocpXJJMGbY/OQPy
FSMEf2/JayeLNkWP4G2VhDOljNhHwmZv6/FVFug+Cmp1y2mkW5FkRwRt2qc0MMvbbPZOGPcW0Bfg
uZbv1OMgUtj+ttdb5xhU3sbq2xBAkPwkNTzQX77YbI0oWfpPkDjA0IaZklykhpjWHKoC6Zy6eCVH
aLvqvn/bU7tmAMFTqBHUqKpkZ+r9wXHnjTeU9s5pUN3oHOPiO3m0qiP7Th/CXdFoLeMeBEVrDS/I
Hp0pIzy7IVIIFouFG1fn0g1uhOE9hSElkdoPiVeTu0YbpifEQz9IXCmpuEDYtfIVBHKMZWV3ls1I
LUuZPgN7RHijR2o6qD7yIT0Yg+LXTlYHWtO9hQ+kLE8xgWxRndpEqNT1FjSU6iOe05vesK613GUw
FLfurR2n3Q5xU+vWUEyFSO79JjyBzWadSbAMGLX7RkCf7PDrbZqIYRtStDFuixHlhNalXBW5w7wq
9IGtue8PdeW9TqOX35lwZFV1rnDnBrhA9SUCoNMq551N6LsFVQSBtnUYJKhFz2O9mUP3XFuyPlSd
tZvM+KmV4iZIRyhqiLKuqsC4G/r+ZkqHDr+RcW8lWb2m8M1EzUPMUv0j4n64YsOS7gbINh3gkIYG
9Uxt4Rg7zT7MdP1U5Gl8Yw7TEWk9wFciOw8wHFk7jW5bunF9fW/1qCKCR4Mk5/a7MA7PeosPVRfl
+bad3BfHdp5HBb4heykbrExQd2jN4WWagjOR3CboURVOHAeUiL+fk+Y9nNFISJ8ggWBn5D8lcIf6
mdpfGb56NPfQ4zJf2556b+UcWte6Cnq47+a4tnDjWjkEJFkZZRvURx+lAJVMKyicDm1S7mie0uEg
RxT0+uIExITsn2zf3cymd0Zbp1ljZgsad7zHEPDTwvQ6CcvbCWsAv5tWEGkw8xXrysg3mQFaz8/3
A4aOut19pvFIbaLC/bsVwamrnA8U5OmGUWGktE6nRNsgr0uXDFyneSNL+dS6xgW4/V2nwvemPWKV
8BHQIXTUkIZnuDv1vhafWoheWhNuBjD/dS9OrUSKrHmDN7EdPe2cyPrOt60bbMqeJo1lIyjLG+Rk
7N78iE3CYLOqD4VuvAyRee+51S4CdeFY0URZy6nA8BGWN3FyOzbVdZZG9AG6g93DVFIi5HV5SGbz
Bxy/s5FHJwQ77kyX+oHjUWifS/MK9B5YAnHv6fmpjojVwGFgURGlGY67RgHMKKZMZSswYO49WORc
9Oq7MwDRVRKP27SuXzTduhbUI0BOv6hHo74Kx5VDxcqG9gCL903q/wBVtyZjp/Nf92+h735C7nhq
NnYAMnEcMULhcXTArSbm0DDPW994dsL4w2ncQ4ChR5g7dLxirGVy7xihGCQ1cRUYCCFnMMZde7ih
Bg/UxoD9ZPBF7VEbL+PUlwCCAZv41TaLo409Ru/UUx6mhynKyRl1hBmoeNrYScP0iPbxHDxogg4F
y1K7z/OKVPV61op5M3Djp5yVLfHuG1+8F3OERs7Zp6iDKcPRSauLlkKwsmLtvWEla9MSSzNfoA5j
GOBdpvzG0px9fdOOKN9o8J7qVJdQwbKH0Zm+qIm9EqpsKik/6+Tah2S+Rh+ZBB1x/ak0sq0trkch
DqhtURdtrue5wufaQF4nyPx7FFYu3uDEZNjDoatta1tALFrnhne2EYtZd6SSFEXFKfTQisHK5tql
vAZI4woiPnDsawy1vG2R3xJXRxsETOeNk4SXaqy+JPrnbquQMgaKz7qxrYTmXI+Tfkgl+l1l0aou
k9y0/vjRZNWH27DrFzaDUAdOz566RTBQYBdrUOXGXloJrZ/GZviOeyn2BchilGjDVVhI0ignehs0
xtow44uChAcYfLjfWh9t0MIHB921MHi9GCyOWx01L322JvKjSuBEPtqkFzGobW0kpRJ1/mIPlnft
GlSOU+2BCvc9okfWOsWV13FHarQmmoj2NFwZqfEwESSpygvQFRsxjJB0MMbQHimzQ6ohPDhm9p7V
79MwwheMNJI9ejlvXQELnvrSuKrH7lLSQI1HHmlyLsv5DUFUhFUK9nQ59Sd7EHtHY8e2EcYuy9fe
ZIwMqXjtAgqnmeU6O1TekB6l3MbmemNOOPeFQ/c2xfGuUxxer6wA2QB8wMJPe4ZexT3Jq2etn27c
BI6+3m480xtBw9X1qh06nHic/YB8gJhMrDeom3g6pJShRAgQ8yS4af03Jkv5auPQ61ohlPEEL/A8
CP/ZpiZnZcqiaiWI9VyPqtQkyIUzkdynY7UfQvtgm/Kt7+6Mdu34xkc103nlvwlcBPH6uhsU23nY
uU7/qNN9x0AIHUQIvPR4qYpVKCsIByYHVir6kG3Vx9BSxPLg198wKoMGRWsyp4ye0nfyBbpYrN8c
AiHWtfq2BMPjShr7Pn6ve/DBf3wUkRBWI8Ai6i0BvatRLIcrneCgvgIhvFUWhuvJ67YTX0ckr34F
wb+xkud5PqvvjZCUMPm/enPIMbrYR1PWyFgJOavRKl5mwPpJ9oTHeQ2ZQlI7Qw56Z7AhSdxeJD9b
WgoMlJ/V3/hPBvUK5sHekh1W7LxOkGpU3bZOKVjoH8OhLrWVZcXL/1HBOpBVAMfZ1xqDEY3ogM+r
t0jD26mf1XREH2KTIuZZ983BKkFjIdh3xzq0NqjY9a3+rQ5etFNGi5IybzLcS5SFLAsQIZ+AL4gi
0roXASWcgomzl+DB1DvU8WQsr2LIpepcnabKt7MIL1YSHNTBZd1tlwugcW1l45Fe8ghbQn2dOi91
WE1dTgGlW10731E5+4hsS3069vW7mk62IaiY8Od6CNfq9qjLU7fw75cacFbmSDRH3ayaSSYsIjga
a+Vob1m/d+jqrASvNXTAJg9mKz+r95T0+3X3QydtQVjoSuetTfbr7Umk73XcukK+LgtC0Kst4gUE
7VjixN5OvYRS/hqRC4gSXGebbOaODEWHw2rkn+qrdGQxhcHZUHSf6vpjKIuz+kr1nqDEoOJOvUOd
U1F+xbd/P6mIF9UJ41p3VIfiEDcDSt4FyXPaGMvh1Ne5Q3fgaywEjElRHsDkoWxO9JJu3aI8ifqH
XtLE8gvAcSaFxTqar1pIrOgCpisERSFPm3Q6Iiv59gi2LWZVOmgG5nSu3McR2h5JPp2XBj7iP99s
t0/ayHAVTrWbY/EUpSYyXCgZd3TMzQFKo5vqjCXl+FAwFP24vUnDcNwDR/iWOCONI93sGdYFnLMQ
DVSnQgXcAB6SIpD2nlLQY7Mx78kWPhSym4a7d7fAIOyKgdpjMqbKt51qitjVk13CcjSF1+BkMZUk
8g2ubvMhNkV8tCKYm33xFM4+aJ3WIG8a0Gxq8qum7O/VfyKozK1UMDEFBWsADS1g5H5neA0dLDYR
JD/ibz3sy13ifWrIt6xrZ3ptQYPTqaFErSdUvhGR2DoWcAOr9p6tOX2zCowf3KpeK0OjATnsXl4m
p33MIuKh2aHIjgMtvbuJPcPuSeP0ozcWznFSGxZ6rGpFoWis+ENrP9KflnK3b1NN18oE4bxNLcRJ
U/1KlCy424KGSY0mtZlYh0mzk0NQl6g8w190LYrCk5jOLY4YqxR9wSgnsHVVy0xvQVA0RfZpw23Z
lhHZozlw/nhZIdeKJhueLijV6VpLxERz/zjUxkEXNJDMRM/WerhFz+K1kEaBNl8GmFaC17Xs3WzQ
aGn9rlzbnf4ooclsaKZdQixe0O8o/JVqUiCPlBzA8qLypJqTxM6HwqN2UMQUuk1wfShTWvs5BKON
KO86DSiqTMO0t9yy2Jljf63L3D7KWr+uFTdwGvA0GlQz0zEhy6sSfn4UJae5IK9KoGIrHchpzrxO
0PCAYkct21Bt6MEA95aXj1FIkLoMdN+DrNIV7rY2Amdrj2G3E2Qyk9cn+6Kh6VcI2RBh0Xfu1JCX
mof/x+CkOwcBjsmxjpPGU+1goQ8QUumHINrnTFhDEC3RVnHu8IwKSu1lDsdPxIGNbRKku+XQFV5J
YIu1BBK3Ut+2IaMh4AX+C4s89lRyMqu8/UkqqPJKRUFlsgJzU3CworhJ52TYQFG+Fug9UvtyX/LR
r9dyoHDa5c6uD4hb5gRKazntk4lPeqmzdnQiKhBhT5ZCZgys0SjLtaNmLEiGfeFUT6Kg1BwPHkZ4
E1Rd24QNiCxWx7NNXpFX9lcV1Q13xHC1MOJiP4yfRJxKXW0y92AartsGd7fR/KEbNCfiIYdeS3dl
GuEad0NxtuLyk353vAJ5E2yhtFx1YXXumvgE2/Lbz2+CgNAIxxx7PWlUndVcCDvGtibGZ7Au3Vq6
rAFG5q7MniTC0NtTYByNiDrhGIPegh2EBht95l/tVNVQXFBSouR8CPLWzZxc3MG6MYj3vRyISDsQ
HkE9SIGQHQVlmziI0elU3WPbHWh1QR9K8+SqQ2lVtYuWpkGd05cj/LhAJ6D5q1AN6jfdLs/O7DwI
EIQ0e2jcMIE7ad62nfWCRNQN1rooKpWXrC9PvVtt2Q52eurS8xk6DLw8OgJlV0Bb22XhedQ7Crg+
EiszuLjCIipTBxnoRBeh8ZrL8tLk+C0g8EkqCopH9d0HmmWwUKkOMYGFyzDLUVkOhf6l+mcLMGfu
WYc56DWUG31FrRiCUUiflhzNjrONn+B/xVxdevYjRlNAWv3rKs0upoG+t2QsIP+ExBqydg1NbeDZ
3i4fEEhFiCduOx0dbjb8dg66U9OSgerjaxw1b5B5yTB7kDxJ7NQQI8HIAEJ5MmZqRLiFr+sRfa5O
aTCneHLBuQFYiQbnTwBiUEtTo0DHBhfBCPIFETg8vHo4DF2OAgpkwRNStzvpmCe0RR9mWt+UDhkg
bk+yDhWDTjzqrayj9RZWUbP1cf+QTVBd0WSDzdmNMNdBepQpSteBi3hu6VxS1/yUXfOh44+8tWZi
gEKHIN/zCAKb/CJaG573q82IyaAS66oB1fUDutzEv1FW4/+AtsFqGTFdTfZgd/7OoyclaM7VUfOC
r8c+dbhztUdP22u/i9R/+gWeGpr3Qn5rw31SHgu7u85yhYtVLb88wVrLNK50BeuEnwn4GYWwNoEp
H8seQA2i++swKi6qY+eqJvtI82Y7Tcm3agq6vnxpzOExg7bSqnyjxz5gTSE4wSHdvWfcPBS1ttI1
m8BV9c46UCKyDH7UuE0MIwtQmdL7rIKYRRgS+KbP0/2/BjRbf/Hg0w3XwL4TaLXnW+DOATx/vj8k
RaQcxf9HbTLRwMC2h4Wkg06FaorS+fX9tNiwgz7CSeQBN5QRbchgKRzABbuQdtykArm3BRqoKxbq
yMausEpVwmgo6/KsKSSjFxEWofN8XH5zwlEN9/zCPamu4sjdm3Hr3kwWGY4ur9K8I3/raUcGqoFX
ddUVCejDHHHf/vWFO3+Fk/+6bMvDzNDzgj9ZxwLjKgVCv+2BNO2AyuHtOBs3gQd4VGNrRsvhJpPf
JdoGG9NwnFXlG1DbDYW5KFMmBJkcqADClRL83aRgPjFIAKS+02+CkHfIugRgc/DhV4oq6u86h7u3
7KIU2OCPaddoJVpHMxaPfR0yEYAgh1ryrcKmWI3TTEGRR4vn8QtrrwAORUEpKKymM1HW21CzYqsV
TrgmKVHcH329Sg4IcsuvKsG1Gdfqf3PTrL8YqzJauFDTcqHT09z9003zPT/zes1CSySxAMBB7Zvp
UXoqJFp6uWP92Jq0xRYw5QKPoOtyLG3KcWprIWE5eWWAUKmjPaNdcxuhyLOAY+aB0GueWTw8dypJ
4/LrDAXXTe8yhGI9vqdM+vYLzWZbz71JH3cmRVLghmhAxz6r79t+ZFONsQ7dRTFFaTUD//WY8f46
ZiyHRQMWhg+S8S8UhAi7MTNIogaphsbcIWaohQiheTHbhIAEDjADiqAC0+tmSk3QR51cgfQ0xU9N
hAKBKzR5OIV3jkTOrPK2LH6H2WWpE/2xkUAsl4BhrKb7EaQBQpskEra4TD53pgiCJ3ztOKBBuQUM
BOuPdh2KgR5RAJ9IBa5OCqEXet93LvUIkeFmO3gY+kQ+SKp0BOGRjwdEhw/pPC04pHTA5cpp5NH1
K7CFam+zYyPYO4l9LBUQy496uTb+N3fn0Vs5k2bp/1J7FujNojfXG9mUSUkbQplK0QR90Mav7yeY
PTNdM0APettAAZVfGunqXjL4mnOeU7AGchgfZbTgx6hD/Sk+zBjtUbK8CKQJKpA+fgCerqyrAIp7
okVPzidu59EOHTcDMPfcosT6/2Ri2mbw/x5ggWNjWnEwZjh+8H+HiHqD4TTFAh+GeDdOSIrVYx/m
88520exU052vfAe+bsCjtB0uvt+CdhnTb57JzYCw2e6Tl0VffI3WWQEcuKZReRt6ib81av6RkVU/
sbgzXGB/9fdQktbZ9YeNHNt8b1j2pzmpL2IcP9CeHUD4PttR8R0KDo7SeGLOwgO1gzulVWWig2kH
sPE2d4cPVTbNfiH0GbvQe6t1nG7MbMgY0wzeQrHHwPmigUza9DvdR8G871V/NVo4l2IkS7KrvGtl
Td7VQ+4qhFOeOtYkKV/6ZiznSxyNHb9TWed4wq1WtveSWR2YmAJWCgWCJu+YqMnRzu6aiXFjgWuZ
ow3zRv2hNfhB6zPs5MDTyrBVzub0KNA950sLYjv4Lqumx++K7yJKDoRIof91qQJXJdX65zaFnNMZ
j+aYfFc4c43cAd8vv9aCMimbB99gg9lVA3wTfWdo4VYXeM8q7m50X5w02VuQd+eojl84KT90a0oX
DYRYz4bSon+bIu8tBgYovAFJ74hnW0XdkTHkTUsSMWMbagRVj1hj63ctDKLih4MGKRMN47c7zo+g
ZK+2mQJBzdHQZw5VuIq+lip5BfJAkhpK1T79rJPhl2HrrwWpaBu5GNCxRHhlOdNu4ogVXCkqZWNn
EjBhCDrRrK1uOj94FgYKXq3q0hWnhBWjxSBQWxnRh0V6DhNvE5t/9W2D7juqkZvOLAf6yK49ZWhI
Q4YIQcqoQwvo3JS1kyCk1K14uTaRi5jRbbT3bvM8WOj5WwkKRbfCVLJ7ks1MKBnOYxjXb6tLPlB8
c7NvX7PWfltv8LRrMKhX82OajygAmgQDTGs/NPkMPLCjx5cMHhI2elnY/QyT6cFzDA4b+p6NR2qQ
R08ekgp3jkrKP1LskfkE5o+5rX80Wf2waN8EWeAY2qGISx7+ZkxiVObGz2Rvil1MimPn4E5f2+7e
YHAyWowCFOW9peWPtcE/zOdzmhEWlnwy6TeM9bJN06tldTw92BkVTnhtfBT+ee9k14432VWASJKq
eoPesW9DjGxiYnHNZvxlELV1HZCneUa9nSaRPeT2dIaCMp1qG8hfGJSwxNQYHzCkMbIYICRWI88T
YnmPrkofPHrLsyH8YtfEmLjDcLqZFvXLE4v9JBSzZDHeGCleMIWJhYT5MG05jjoi9IKeiVOG3tNM
ia8JGm36xpOZ9Zl7qFJpbyfbGWESRmQdYKwYhuLo93B/Zh9qZA0tiylpT6fqsrjrG4Q9iDRJUJfe
fhUGaS7lQhIAn8R+1jA6VGUXRzSEQxgkx6qMdNLZdIA/qVubqTlxuAZClgrWhWZMq0jdppUr9lhg
HozBAqDkgrUslTgq+MoIut4a4jR5eLfJYfLk92zzu57BjKG2LeeykvGDgAzD9VesDS0RlxfDNh+V
5dsH5GunxnTsXeo7z35Uq0vUv05t5jNfQooyLa1H+pH+Zc8yaAANV6diRq8IetUOuiuSh/nUxsq4
ZkEeXDr1vf6H1L+z/gpHHUtQDMW8e0u+5zlOCKAT3irE6yfXDaJrTCT7Maycn1kbiZs5gS7tgM+J
rNJjNbVAr5D17UD/c6ondZcEQX4q8sLCOYKTNiPg/FoYlbGtAUQSUQSvJR1tQLPSO66vcn0VTiD5
MRz5XcdoWOK66hA/ZKxUwgVUBW3otp4c4j7D8WgnS0rIAiC4vhU3MPyirZfx7cwadqFp9qdGE5At
lod7x0LHK1EIXsPytR2Q19lechZB518bXYQQH4OebpbzEbPZowsK/DR5AJwsRiqCupNFy/wa5eZB
ZQvIEfvLmXKxzwe7u7pt313n1PrdIk4/lHM9XNMGchQKmYQE12Uv5tE6B27FMocp4XWy3YD8LtaG
nMVPcRK+wk/LMNmZyFliTEcgpYeKHtJx8uu0PHr9cldJbpc0sh5sQlVCJiboB8G/nwBUVMq6hNlF
8QIGlRAWBJPyiMhpPEpYpMmw9Eez9OmSW4iSF88IJJMMZzMqlijbfLEeiKToLwjs83Nex2iPcS4w
I7TAoNMWCkwml5CTmgdPTmSp/hoJUt7ThC1jawfY+ossJZxB70m1R4VmjIwZSrNKWpdVASwkTpS6
7lFmGdW2IzMOe2sKMBNxJAB1JsBi/E589DroxW7WU6vSZR/y6q8i9V/cEryXri7Kcal37MmOq/E9
6eXbmKB2DFn3oeQuPsKFY0rNoJm0n8ED9I2shASQeL9Ko4sZQFmKoWrx6sPUiV8wX6+rPBtUs78N
KKRZ1xEOYmNam3zjDn3UYX2Vq2Baj4hUXD7M6Q5R48VKrTsLAAQ3qdwqqIxAW5/XOqlbeHxMSXlM
c+RWRRx1W2OgO2NMYzHwBlCsHvXjc9WQY35B1d9x9vNTaEjVDxUz/S2l+CDZgEcZsnPK9O5ZteWH
1sNq9bnvoEDH2MQqcdapyx8ZJkgy3kHVMDWfEpI7EMYSWspXaghRQXt1I0knZ9KBFUewh2taODbF
JWeuuBkGvk+P9Fm0iM6MoaW14ndWk4xKGnPzsWr7SR7psyA7BAVS1FJMR2uYnlWfgdgmfwkkX3rb
FVN9MCVxHNTdq0B47rARdBqaMaKz3wfaKo+Q8tsh4mmDeQ4/mUN/286K/E0SXq0e52teaw9qZJ9m
o73rzOg58RS7SvuB7hZviD89eyh3yyL7Vm3BvcoKajCexczEwffxDnTLxxiiUOnNdm8v7UMbuCfi
kjGaeKe1gQ602niQwT1qifuplM5hlKi4+qA7F+s0TfsBIwMOUPew0lPKZMES4TNdrS8S7KkqnKdC
DzQb7a4BVR9tzDa6TulA0eLceDa6KTr9UeJ84f+ziVnlElTxhkXoNjdJXW5jpmj2fHFiR7CQwZKR
xH/GdKIu1leESh1mkZSRm9yGxaOXquuwZY7pT4Kx+BlEPdGX3RvWtHPCfgVfsZigzBG5kfOi5bkc
kKu4M9VTlVAX+RgGnEEpLLrlhzSMgyyMn+s3SDxiNrVa2alm0o89+axNOy7nA6dt+1PXnuv8IHap
RFov2en6XLbdk2B1jUmG2hfWzz4nLnaXGvUNrMwGlFLwo1icu9bob7OAGx0ukVjJZ2aSIaplfwty
gwLTJCYoy+8822c+zkvT4JbJA4yezD9Nos73dsDb0ZMvu0m8zEaHwF8kzabaAqOAoKn1/HCg4byQ
6Nv7/p9wjOr96GfRTa+tqJm2IsWmw0tz2dOtLaLBl4iC9DYcky8jua3xnDOtfjGd+LsxFLmr6Cdr
7Du7OaipySf1MFW8VhLYiC1Kg37rjvU9GY47Th+sLjOIQiP5ZVW8h7pK5YG995cAWnP7caqX6N0s
y2/Lxiyg79veSh/9sIS20fwRRM9aegBSMvnF12uexdJ9jUxOHf0aZ+pfCElgySLV8xKhB+UV3UcJ
lfWiuuZckve17X3XpNE4TQa3ThS73s4wpl06Opgbh9Y9eilqXWfOv9eJSIjSITFiCQusTHcuS/f1
t410gQBlPYUi/Azn6I4Z1F7XS+k47M0xhGKkR1WrdahOPirPxSE5CNA+ilgKWq+/Z1nCBz3V+Uc0
i88wSf9Uqd8yjW5wUg/VLg5i2KfWYUnp5BGJcxxKfBMQyWZnoqh2jk090OBoz500kDSObXDQphXd
j+uWxFtor6nJ+CYC5hP6maUGvrf663PnExQphkHt8Fj7oyblqQ2fC/OMjgMZo+fVOLU6MCx9URGk
+kL8K8Qxqmo9gFvn1raumnXwUNFPuG8AKqArTbD8UviVWk/lTpXYOtyogkHkaZhhpM9kMqwLgNWf
Y+Jz3MSov6xgREqruw7XDreZPEyAdH1ARrqyHy3Dxfv86Ed3g+qPZW2T5Yf25JxJCzGWH7LFyQqC
Swi3rLKXwfX5MLxr7iZny7W9rSOJhs59n34M4T8mXeNuVP6PvqniraddZUYPFFA6vxd9ygp60Knv
oHJ3CM/p1/CT+Q03UXUi0rJJkbSamR/swQ7bPZ/i6og1YZzsyiraY6edC0turYpGn+gkf7u+BDfn
xJ3i9p24MPzpkJMMwtzkXPF05UTKS5rFFhglbxRnnKQ4EFCHAbQ+WAuEQRfXxaCi6uw0ZgChHCMR
Zo3LahCdkpPrDbRG/Q6rp1HdrwvOtcm1R3x7TnAzGII9O9P3rqzfHSJGk1rdyYkbdXXdxgH7Sq+d
h4PzC+Trc2TIede7GNSyGSRpbgJ0F/5XjQ3i0JfBTVNppl/AIL9ZTOdcx79cAJAbC6ZRkcSnFdOx
DMZya7uvReIRVDqB4F0nPgCf8PzJsLphNn0Bs5qgRBff3TJ918JA/xkIbro63xbFQ56hEgqpmmpt
MVw9y6vzJFXtmRPtOXLb93Xltiw868J+eQffc5Ob6nEsFejHkIpDRkKrFKpdG+Xv69hqHTkn6fAr
iNX9jG57qoPnvp3Ji6kAhvvPRMbcdrV3DHX/OjCqQDWGZ0tzHeKEKPFSu7z0utlvMcvy4td+0jDh
NUwGgQNpLRj5ZDWCc9BMkufd+uTLm+5BDmyP2WYetANxvbuEsxzcVl7Dyka6JF7chB+lzttzNKCh
i3u4RlRzbc/xvN5ypd7IrEsNvSgaxl8BwHwm4GZ7LJbXwqV311guJ3/IPPOrGrgvDSM9jD4nZ1RC
O9CT4zBA62qSgbW+sFAkvwyQqesK8+9K2uqmDZIoX3uiyEsiBcp7Wje962eI1IJdfc7QuWOZ30Hj
HQLN3w+eWTTxZNE1Um1yMg2ADtlvG+d5LnMo/Om3YRp/Rnd86+PpkXEYCweRwBU9kc9NgcAAY70a
CJlr9ut9sc4QDBYsrHz4gswnj8DPfuiaGdGm2K2bi3WB1Xufcdg/rV6iCGvzxkDU6KlckomULAwS
1Ws6G0ga4vRQUQ8ze+S1ugwNNeMKiqbWUQhGUG0B0QIGMe4B7g8GiWAM9FB1VjeJviAbUmApG9l8
OvAU6EHPhBQ+RKH29nLwWgWHLyBvLFQGigfU3hRC88nRT7wQySdW7uJB12NOPe9K0DXaLwgbQs++
dKVlUXqu73Keuj8n6s5wZuCzWrysl0D58N2EyV6SeG6UhfAWaX3j4bq4ybfe9WUp+hTV3jVjfly/
lqe3uqphk5p37TON/3dlMGgCynwJ+eS3q7FY4271qc/Y7ljI7LjOgEhTfVjnzXNiIThlJ6G3LujP
SNSj2mOD2xxyvIft1KuDXmEiNWPnFfKxlN0D9uY3SXNLjuIL1gcWF8wyUNTbt6JI39Z7qLWs6RDM
HYaVoN4nNdGHPQ4TzajRljh/rrn8w4Roe4y0oTbgazdvYHwVDClwMUVHvCWUGfrODMfig8GRqeiD
15NiYKFtLfMetv/HDFaeN+N1XXGoEihB4z8t6cvwxyOhdUMgJ4Kv4A5fzkdFS02OCZ+8ZMnbVsW3
E1QfWTk9ZNGC3TKx1v23G4AyQ3u8+ieNkOrWbnhylrK6WTRMoIT9emjIa8MPULv0DfpihRKO8ERP
p3TZwo6MZFvZw4LnPNH1XKZRCEQVPfTagbjKRjwSRQs3Z2TcstRGPoVb0yDRs976uIL2VUbCDJNO
bnJuLNY+F292H+2EfZlpLNPBxew8Ne7JServVTCAxJ6dadXvJifpdx9dZ1goyssH8sooUBL/Ay/M
Sb9lnHRvZrQcdDuTaW+tK8uHNODJr5ff+tTLG2JZc7pUAZVsQ9Tql55BTgM15Org5vnxmsDSgeTA
dR0KrMEmXh9dpzeMfgd8oir2zpOv8eX6R0jHmbF3pTZtnfrowp/WDcaKYp5DkMaaOSKwWfOMRP3b
JyfiFj9EYw5b4dkf0UK7VHBfZTXzdCLHfxCy3Wxa6EX8OWwB2pDGxq+aSMNHDIynxYVqTwuhE8fa
H0vht3S8NH86cDhq8McO3mY0MBJzWazFCk6oh6oiGjdMv/U7qr9b6nR0ZNrRIW1WInomXUJ0Z3vW
bDxP3FRMkJUH7nAd85s0phq3XRITmd3qykkJSjRq20ORZ7iKK64d1iqvpsUYJsYjWloT4TrqZztg
wAW3jMeGkxJmswW/Q13XM0NqX3qeI2gS+CehIjrXuJsPjMX3vFwaPZbpf23xVDbzENA6h8xyLQhL
nc+YtCa7eUu1IbBU0O2CY9PkC8ZErHe0w6Hs+j8mCw8DjMnWHjlIym+kowx34+A8WBHzFDowVxtu
vX7coSXL8YAI8iWa8TdM3qO+3NczUeQZ327ID+s+xDdx/RcBKyVKsLXMNNMQKb/3O6yxQAzlTe6m
6TYkz/7CTnM7tYYPptwATMjjMMy8A33U3YoqsLQpPl2Y8tYeZqmSGnK9f1InwMDBmBe0aOnsO5Xc
6NrLDdiHNom6mycRgxXsUPEFL0srCYgMX9ZhwjrHMCSpAMNoP61wjK5YUNsKidoTP9AoOEbDKKWH
doJLWtSPTsqVo3jY+DaBPPJZuTy6hcCZVYYDdo3vxQWAJAysp63nPemkBmJ41GnW2Myq4sFuRqN1
qMVp0JiXMqhviaSEQeIvn+H0Z3Wpx61AXhLxng/MakKaVK/JblKcumE48ihQ+LqiyW7hTmbf5KQB
ZVeEc44c8HXMGDLlHHLilsc1GFCvvKTWwB6NdHS272bA9HHUj7qpee05kvVkpSSbh6vx1NIZBZDX
tXj4e22geyWfHGd4HafZ3dp8PkIUGaER3Mox6xKDre0EfXqe5pT2HPHtRIMR+OKPaOrzQnjSDdaZ
jRtoqa8e1KMue1+y8tNOOSLYzo3kRZicdUi27ABxhoFJJ2v3boOQayr8axabC5I697HUio9iGu/a
zlbsa7I7N0SD1Sl0cKUWTzUJxbvHXclwdj/yaEkWnwwNxfStZUq6M6N4t0ouej+k8/SSG58iZdtG
nMex+hNQ2KLNwfVSkSYGoYtq1FTlW9nixvA6KEBdwNebc2+3AtEpIvereCj10dItCe2pjDmUiM17
mz1nVTFIa/zMe7kdMl5y0H0QZQxnE0nuVj/J9U5sJe9kPguQ1oOybrjGt0EowjpA4aNuqUp+rnCV
TLS3Rj0+6edmiwadwf1whVCFjVy38DnbocDiNpdJ8bsefq5H6HqeVfkHkaVgGxq0lO7PIiKOPWM+
4I+Q3+euuw3YvR5o8z9It9xbZfOYtn/GcPhsWvbqYc5nVtiUbBmquu0cYMB0xI3UAWx6jbfSyijG
G4DFW+avH7q7q5LoFGYTjF/nySGcfGMmx1bd2GOq8QCSeQ365YPbRFfDiI+lJX6tUI7S4IQr9Wga
D8Gm06KPJA6fo54KLHaowEKOcz39CoACrJqOSaWXKczeUBwy3Js365izYdWzxU94jMYgO61gqFXp
NbUbQjVb5nncHXr5J3xEtGEi/iB5ojKKiWlzW/FnBQt5Pk+UqCaQK3V+Drn7J5fFiwYY6cemWQNU
JpfuK6zlLSLKr3Vdh9rvuMjmpwqpg6DuNLBdNLeBKafWDI09akvJZjfVN1/X189YNM/rAtgK2Ngx
oEFiGT3AAryPkfvtMWVw1CZo3vv4SbdP80x5XwNkYiXJMG8MNMGK6rDUEr/BLW994qe3qjL+rMNh
m/gjsDYj46lhy4YEIavH525JlPBVR+A0zQEKIkIMTfZzmIqGw4j4TedtoxPSJYQ3+ttSAuVmEf9j
SFHP6nefixsRFwvIsm9uGBPeaK0S7oXTWvutvVtt3GUl0a0hO83CB6eP7xP/V4fwEWG2A6AJiW52
nF1x7HP/JwEm2E6S+FeqJbWk9uwjabMipQ5xOlLJ6Gkv2dj87K2w3bHe2UZ+f4fWDCG8RonpLm3W
SCT8fqQLZO965juWBegAg+GnHq/X8lm6aK7X9qbXpLF1jToMZDC7FXm83lfhzTgKNU5CdzZ6OkpK
4Hcl4TE4c4AtkZat4I8DbZ/VUhAXaUg+hvdkjtymtUIq4NCfuV57gdapke7Bp74h8hJpmo2vRlfR
qwBOSCqtQGXv7X3e0VCU+gdNdQXQD/fGye9KyLszxN/Qko8rv0soHtdZeEA3H9IB2rD7WLfufaTh
snZS7uWYfBCyKP9CIBs4u5btP+vpuKqDr8roPjXRSveMLD5e8LSc2oJILF5RnXk3iqEHQ2RqRh27
3EVPYEvfcBHiw+Qk57jjXHkolfm8sg8L/fIj42Y2CT1sBR5iqWl0kETKY+wg05VXhpif65TFmjk5
UrKXpNm91Mz5MZ5myAAzZ6ffwkWJhpc8/gj1PVnXscMCBREMrZZTVK8AcfVaYJVQ6sZzvXOVpuvp
HmydPTGjuDhUL4Vb/ib9B50oP1PYqNuyCS9Bw7pO+b/LqcUmg0TXLL8XTYsL3C87m4kozT8czxeH
lPUmxz3LAILh9KdhMGRiZwMvfB74TN32BxY+Huis8fQf25RoMy6NTasrK/02rxWxHqev/fWso0xW
WpH+2wt0ONTilMxrB9iDV8B5LK6LPij0ExzPkegh7w1zjkgCFDdZmtq3yWSbvBJizssjXcMHvuR3
T3LwGp1PwQ2nhndC6VI71ON7WJf3Prz/VeWpBhTXXRv+WJ8kIyofcEcmpTz7/byhEuESffcBFpaq
vLikmeofYhyIFxre9VmzPvu9WN05CI/26ETd5aBRbANynI2dZN8k/FChmtnVamAbZlXz1tdPi+M9
rwQpXfT6jvooquiKA0/jB51so5LkZ39nyvS9MZyv5tE9gMP3dl3DB6qrivVhYxBFR4TIAUkkZHhK
Vb1QsO8ksISNO47nvJrO2KTukei/SujIG9z1z9X0Iy3ZJGOJeG5t22GRCE6ewmatb4HSG9sy3mTS
e6m7dvo7jbN0GqLn4Wy0E+evCvJ/LIgYCxw6zf8CRJxVhKfV/ee/kIj//qv/IBGH4IZDxzFRpbrQ
g31Nup3+yP7f/mFEwT9tMMTo3CCLmwj93P+NInajf4LeRfhmBqGPDjBEISd5hqX/9g/XgV8c2Xbk
gir2NCH3v4Mi9j2+yX8m7ZoRit7QdD0gC47F/5x/FaaaiP7nXks16ECjSMGawUK3fFXtqNQ1FQXe
IHTiJuxtmKBEnnUxm21ilEgaQnwLYupPY6VsRVxMCMlrPwQ20n6WxFP8admVKf74sHJZ4LIjOVUh
+RskfWGHYEnYZ0b+VMUBCi78iMVb1puWjfXeNv1TJ7IiP4Uyw68PlGEIvmzRlcamNPMwvkBzn3/E
IrTbHVwniXEjIiwak90UJfTnie9fIQJMpPykRvnsoevKLt0E4flIeFA6HUU7ctvkEzyqXV6K4lfR
CIiqdZbYwY4BIfVv4TsRAWFsE2cF5WYQv5kelqyt8SjWLMfCHny9OStvq7rRAebqLaST0toEJ6KS
DMIagEkXnn3ww9pM5TWOWhTjWzFWUdafJQcKRemkitj6dLN+Ks5Jt4JZRYnIVLFnts5AjMiPFwJ1
TA5TpELaGFQ9NYuUMcuRJf/Vj3DiN3MUC0H9EHQhj3JkpSzdy0gWOD5cKmiP9ZDxXi3jlDPRMMYG
QCDbRMQPY3BpmsC4gGXzcaCa6HveMkc4w0uQt3HwJOMpGL+83mpfZq7NL0tmcXdsWsPJNZGnyOC6
9oGDx8PpP0qXGf3eJN/wFnMFk95gES/k7uFBx8gn92NMrM/WmKEZMBk0xot0PW9AyN2FFIClaQuq
p8J4cfO0H9H3KWN+jGoxW+RGTFXOzB/ICtyVMTO+0fCEZBowEar2tezH+iHLA5JyRozT0PUlcOud
m0FS2RSMNhgFBUVcgnOMR4aEnuqMb55r9IAmNGOW4RFmsY69qcE/cFERJNAFIbj6VwO7Wro3eNJn
ZET1VeSjFBf5l+m1TE+MqgYC13D0F6cwVKVikdzF8d4ceAbfzsiRnFNbNq59YC8/GBL5S57FN3Hq
9ssrmX5xw6C7JowUgXFMEFUzwqIU+yaTTplgqXU9rObSYTo4wi8QUZiezRKUp7QXE/ABaQd+R0ZP
NcIRjphX7Ww1D/dYD15cD9AndC0b/fvc37Wt5d2knEU0s3VGCoZX79zCsqBB9Dpprl4OmpdxhgMT
/MJ44j+zwH+n+rbJHMNsVJpDdKSO6SGduSBCRE4clFkgU3HggFsdTh/PoplB5+cemgay5dzKHttR
hg2SKM3gomQ73Ey1lsuVvY8AhGHGMJbktQHjeAI4nh6NPLMuOXDjK8IQ7xib/bCbe0rcZrSfxwEw
YVgv3tNo8Kt0AmtAcJ08BmDM9yL3n8iZKT/9ml3RZoya+r515OfgReoLh/Z84DbDWDxN431sBjHh
UljFy6Gfd9U8Jw9LOce72Qd1aJKt+KPKpficRkKdlh7HnxMikZkczfgrGQLcokmOtnmAcrCwBnkM
O8P/cPxRnKwkTS5DDq4s5mRjKNUWZItiI4RuaXU3NufsIQoLvnPrYt6K7GBPule9QQVuvfhJNW+D
SKkTXPHmxxgq/9YoR3VFvpfswkIXv75nbzD2Z1c/deNDo4rqKJX1tDDy4L8W77jMlE5ZUP6SS2me
1VT6D6VfsiDVtlS/Ltx7WzDpK4Y0P4SRKl9kOHTHwuuzq2KqgMOmMl88fgzUBLCHi9Isj9OIRpbX
X/3Im9xgAyHNIwGdcJBqhHGpC4WI8bZl3i0hpE0rXNLXvoZOgeey2g+Dk3DlAAMKm0Xtvc5no+t5
rOAlyVrYovqgPfvW1L3JuQ72YVEjVSRQ487sC/93ExJx0tdBdyBSKkMNFhpXx+9BTfYhubp1J1GV
qeBBtV722PeqPTjelOLFYUpItDVnw4Qicl3UeFU57G3+CQH2nedDO3XYx7L/3BLJ5j0uZWlt7BQN
1uCDclpswAIjD4VDjO/mLsvM6Vz0KWZaucSH3oW2Nhkkp8vI5mecwgY/t2ceS0aQIESX6Tdp9t1F
OsrbpUMe3c+4Jy94SdndF4SQLmmZ3SWa3lLZ7nLkvIrIcCKKtOoaoMkO/HF/HkbMz6M4j0HlnZZh
CbhWJ/sua82RLFyvJzPQckBke5Cdu5nUWIKsABwOJavgCC4me6CtpXCW1sHskzI0qv1oG3x2peFu
s5ZHmY2Y955ittNzQ2/fYUvclrYkalT6UJ4jwtSQW5sHzU3jCPPnw8Dqn6kStMSRr4WP1FvggTNF
rCV0xaCJm1NvTT4rV1C4PcU7vonI3ccBZXJdON6tRQjgTZjYpBIl2jwYpvk+5UC+taQH7EeYNnxW
rve2YfUfhR3zvJgd2SRgU1o9uAMvyOQ2Wji7IYlDaLac4ciZT7ayTO1DaGGmKTujOsTJJM9Zjgg9
wkWM2WdG8qc5kKpn3hxbLD0iVq57koDfo8lnU2HEiAi6iSV2jBGbvb1PBBKC2Sya693YLPPORxd+
ZLOIrstDbt8l/JV+Hrsj0JphM5tEcxsJXv8+kx3RKEDyS5eLqanJXgIYOBzxY+It6S2iZAvkF3Kq
py1lATyG3glwTeESBl85bCynL/fsk9goC+WdXcAypEs3NYv9RO7zkm40afzhAjbJOpoK10uUooUV
S0XhFAXlm0fBdnKF0aMYmqz7GqrwLh5nR1+h/WEpM/MKuBSA9oiSPY8ctZ8RXW4dXHSHkHTMrW1Y
096M1bczdSMP9XC5CTrxpGoPP5hIUgLo3O7sEPK0T+cCGe/iuWheHVeLLOqd7U/zDhAWh5HHbjxi
uXfhCp53wYDEfiz45JTwoU3287IdsPZspMcIs6M+PZpN0O6jBrE0Fjd1WAj72fcwUUns6ZZD42QB
zngUvcJoO0T8FHmj3WIojQ30RTJEEDSE/skdAq4O5ci9N/Ngngq02y7LGEJ5W+s4z77g5yiDbTeG
wL5yhUZHymXn477cNxP6JlDLwZ5xuXHXOo5/9WOrPYYgnPYMOmxi4poFIaYXcdsxfAfuCRKdwvfQ
s0dgjeDlu2X0PzKFaMuFHI7a0dF4C5MHbwfgMUElvY+sikTTNIMMbHbIi5O8PdWyEHA302HTW5CX
Z2uctp7+mkEcFbtugHyCqXc5FwCS2fX5yS4TnneUhHdzFmKsNAdoS0Y0lruQeu46sJl4Cl3uzsSv
mfYTvbiJPCM5oLpPtk6FaLDJmZplPhcfHg8TIXjv7gdmLuyRrHQ3GhJyjEcs8jLFPyXbaMaF1qKH
0DT89cIUOrXMkw0VdDMLUqCTunF/5bYNNqrXQlxISiebGdBxqFjydM0QP0i31mK4ejrhc0pJGmcW
XPd5uUvJ1z6ac1T8mLB5n9x2IMlaqeY0dS52aqn4O1KYv1j62rfj3NXHefIdBFeKGSUrdZgz2CVh
5uVA6rk33IBufCxzfA9zMFWvfh4X3zWH03sxdG7OYi7O6tu5AqlF9K7ZpHuWnL59kTIwL27ERX1G
aZ8xwg7EUD0nrQdxfsIvhbYai/I5FaYSyCSMQV07xu7DhhoF8vAQYbqwuSahYYEij6d0qhvcQVEU
n+1StDhF/jrG/ud21oxq/+vOWsqM/zVN9q+99frv/ldvHf7TMl3LCikzMRlilPs/vbX1T9+lqbX+
c74PoUD4lwLacL5KZEfE8vxHU+2Y/7SCKGB3ZLsE8gRe+N9pqm3b0iE5f2Ntzl//9g8cLp4HU4ZX
5jtO5FKE/mtXjf6VpXcjxbkYa6AGU/+BMOuOEprUxQrHBwZRYhhGBc5HhCfiy87JDLzE62E/M/x0
OKyQuwbLg+gczcZT91Hc12f4Q5+kFULDtoY/cxkzQ8VxcxG0imRNTN8jI9UbuTT3RYCoJdB2Y1nl
5gZP1cJubgmgmaTGeIfFgHP6IAiA3pGAGpL+GAAIS9m89c53ZzMfnr3kCswHS/XDkFC7mY38KFv6
EkZ/wWHJ2W7h9kiH35gAU+Sd7pOvrTLrfsJJMF3HinuFZ8ipZAMwDw2GNrMDoBpmDHMtMgGgSCIi
MKrqkKMCi0gruWP8LB5mD4QFh788ZnOGya0wQYGWyW+jY93qlr2DfNrJyP6L31Mnz+4iovDuUL1k
u54o2F0wxwtx5WrCp8TtT6zD2S0dN0No3jCqzw2ydKOGp5L2oIpZDrsuC3hxrUxhYaSnEMUtqV1F
f0u0we0ScTh5YrxdwD2datEcS4I6H4pUPYX01YxphXgKTZJ16/OYVuOfDkGikvH7BEJii5NyJggk
HoCItNaOpWmb6YDTGo5DNkPGFL79WsWhi/l1ebaaCrEO1psxrQlINRZ2E/EYQ4oer+E0zQ9qlZ39
O3dnsty21mXpV/mj5vgDwEFbUVUDkgDBTpRkddYEIXfou4MeT18f6JtpX8eNzHkO7GAniiLBg7P3
XutbIp73FWvtYWnmrbkoObyAZk08YdfnKMJLKknOQbW9PXpecZ7V4p6m5LEI18h2jIi3aYTKE6ZF
A0xaRXI7Mv1i9E85Imqgv7PMcLbpEs8/f6QqtCOFdHyynYitb5d8HWIzPXXrf2o8/vUfbLbst6u3
e2+Puz3kn67e7giNVN3TAj7frikW8j/wKYAT054I1j9+x+356ts9t4tLYbh+E1mPf7wMI3Xguy39
K3Vgcfz1Kn69FJOjmo1XI3a/bvv1uF+/9nbb7Sp5CJrnqAnus/Vv/nXH7WqURqQc3i7+9vp+PlJZ
Xkwrx+wfZTP+0P984G8Xbw+8/ZqFSSDcVyi1OmFyMe2j8+2/VtM74vycbmuNs3oeI5BoBkij3TBj
wTBdoMykOT6VxdnKhuy3/5TZyM62nnOb0lRbZlJyB02DgfgIRY7AArsZP99+5nZr7yzzRjg69UJk
HM2xfZW0vDz6x5HEm9S0AZivWGkumObY/rmMhTS1QCfXjcr5dknEhYOyBkpQh2XklNvTcXTH5SAx
gHldwx44AyWlaoFVLOLsOo44AxrhEsLts4EOXRc105P8lfpMUAZwF2JTCwPWANdNmU+lQtquaumR
P9SjcY4iyzjfLnU52vl2nh9dJpEIugC2cGAtemqeIxIlt7Q0ut2v2+wYGU+vyuO0PmKW4VcJrGOX
ZyIAuIPjpyitUzzWORKSDOrU+r4vUywAUNeORHmACDn1wxS9bN2aC44YR4WAxqNu/6lWrv28RA+B
/PYxe9Mt6FVzmn8ghy32onAzPPvEhSx2H+iOa55anX+z2gRFjDFBQ3QaGuVXwF3ENzAG9OEj1hcU
Vi9l3Vl7uvaF3zZuSVZIAbeoh9Qplmo625Y9nec0ZtxbVNi15+lMgNFEXBKi3VqTrmeuj9Dl/Tgs
UA1Z6Y9g9e7i+2TE16WEGBLVAYDTBKwhnsv4nK7/0SMWxxZRtTqZQGCFQqK5wKlm84SEa+BsTrLq
gjTJEhgvFzZzI8BB2RKgOKL2OCuztpwB2Cznlr7rAWP7MV646Xb7MiKfJhsw9W9X0/XIv1360hhH
4TrVec4Po+LEfoIfg7eDj6B0R6Z6RF5cS0MdDnWHJ0p1JMb2AQbNIPNz6PJKokVJgwEhAyijgcSv
jHXjDMJFO8zFGBhVZ9XkUWTQBGuMEYIybl8L8+V2YEmBNNeK0RGBcs0vjVEVl6Ud0Hwbs/RvVw2l
bf3ZQBc4qHNx6YAY7fCD94ykYAqif9gkacTMsriXJCt6KPlBmhOvQSRI221FWueHnojc7aS0FEXM
0q62WRBbJPLXRCnzQIQpNMtYC/SVEz7dgNuIWTCcz0t5NNYbZzruW3oKg7+MBMk3HfUnJg0eM7Zd
dbxd+nnjr+u3H0zVCv3B7f4/Hn67qvPxgIXur7dfbevU9HXCrPmPH/jtqX9exIb83AJM96tfr+T2
+26/fikKXh40NOx9FgEYv72I3x4vsYZt9aiMGFFqKAzRYMFxXP9zFL60v65mOhD4P2673dvTi2dO
Gee5s6em1bcyVC0ksPad6BtPmckkqcKUL5z1pSmjL11IK1Utmi/WYr9rkxzwKKY4H8h72KfLm4kE
Za3rD2gw+QKRdYKmHmnNlBp7Q9cGIlIze1dP+CIHvUJYbwA+XZIaD00+H4pae1VcebCgyBPtSnlL
fazHWoQMn4YfaO+4nB/pn0wUDAN/sxJfldrTAEFjuxbJrq60HnBNsWFcPnpWVGhbw6kSVoklZfZn
niFZdgHI/NYOK5JJj26KsGEZneZAQPRONQYLoQFPX1kQhZioemakv9Fbr4hPAngDybqQhXqxddiL
Tdc+aVSmZfiKt2O1g1tdYBH2tYNkgLKUtlhaST+DeraNC+W9qAvSYZO1Ip6cgAAlfdeaGm5a6EQ7
Z0j6c19wqmUh3KgqZatWMQJOVfTDzEnLoXUPmH9p7SAAWAUih6yLMbWNZuKFzepKFtFWT2K6voTC
kZqKALtyBOTfYYaGpALdbFoGOPi8yArugOi5E+F67fiaa+zAYKpO20zYDwqfA8iwNMB/kxDdFzEZ
N4kdRp7NmzDmH/XQ4q0x9wx0mb6Kb4lZxfS6kdPSXYuM+jIj7dqDYHyzIki3Vrhyd0mXyWZkaSGN
DcBeGfncCvARZcieakiVzDjS2u8W6z1ahgj0tMThweHJXsy6n02kfph13ssXu8+h++b1flSqdkvT
/a21kLi6k/1ltFVJ6gD+e9JU97U1bUi0go03IrLT12i7aIrohaP6hgH+rqspwbgX2xnva5pyXght
5qDNiGDGLBhGoNh5ahLd2L0uS/g97t0A/xJZi+tQKOmtg7uQVYnu4yLLCPXQSVuG/NJxOHaJq+7G
0aVoyKeVPkgwvVkfKeflM4lQEB0i+rU/bEMyAwx79cSYbxzLj6oMk12rEqZgIumYCwhXqXVW6z6+
lGqOPp13UFjTtiuxzrkJ+kIh3ZPAMmgA8SWGQrwj05wfVnmdjDN5SUaOJceC6eCiwzE7DlCnBrWo
DJ+K/gjtTKPLYbF9Blm3MUMkbhY5xmDMn91Y6b3GmDC7p0ARQ5HvmTRioeWBqukQOJAWuGRYdHZZ
NJ2z0RZIDtx9jHYtdR1fA/atNfaLgXGSkIwoGKQqAiigBBBZydGuyK4qbfBT5TqUOUq9y71Kq672
zGs0YV2WZrTRmP36RZT2QS/GAOZtL0J22WTb7YQaDAz6X1yze7ZE8jEBZsFUA34N/IygdU8/Cve1
0rGsmEnGDsQB94udUdnNs2kjfXafp1a8pFnb0bbMXS+SoLvIG7FwKLsLLml2YYDNIMQyE6vQAUXG
Kc2u1koga2IkdIlKykKN/RptONTPhGa+G72FuEEOYzu9jfC+PWdEapTYznklGTMLvZqqo3odTfKd
NnZ6YE1IFqdY5niSOnSEqb4rZl53WrcCt02ReIULtTmNVd+MshczJ0Vdj5Gr6XWsbBl+G34/z0S6
MXIgei6BEUAkWULr2CvD9rJucfJo3GKSYsxp57jeaFofmRZvoSwBglDnZdfXyoUOfBKy7GfEiWtd
BdmaQLzQcp1T1Q9enSO0jLHQbYfZVOn+2dWmjJx7hZ18ifVgO2FPQ/VoKY4bmKwhSqonbKTgsWsq
W3l8K8caxyJEoB86trWA2QtZYFFEeBO2Wb/s06s20DNaxxCxrjGRzQsfADwMUj6N1MQBJJL6W2Se
0+6LsyrADFqTmLSmdypWRlaDlpLpwlrlxBXUMgx9wbKGyIMw4QgWmHXsdKunBbkIhsWztiocuB7J
s2sNh84FzTFmiEAW+3M5EImaGEjIwRaQALqmaHRN+qaVkrTzEK8F+6clQukGjpmhp9GhOStWSpUD
I1I6tj8oxreoP5KbEn5qedM3EdOlMjyFc4RgJzJ+xLQwUGslfSDoJmL/OrJSjfHG/SykPMg8pkxX
jHddkelx1jwKZKyjefMZlw8ilq77USdRvy14ozesq/TY1nI01sdLrMQg4/LkSUJ28Ng83JP/kW4S
tfiKHx9/EnJbJlQ9atEiDcYSva8Djjk1HyLcuUy0GXeOcj8PPXQHLUFIJEt0MMiLtVK94yg4C6e4
qonzWI7ZJVIfwfJdVAJ3GnzOTMMi8glKSHuVanwmOPJlNPkYLGjX7oSAII9ezGUgpxWt2H4oH+s1
4d0McbebdYWHjxiOzMGgqJFMZYepR5v+3WD6yEDLDVKAZCCYv+ppVaFWJGnSbZIT9Go8d4h7dkO1
bcjhYxxx37bQQxURA9RGN2jMWu3f11DfPKexPqF1f8hKvn5KDMUsK9tveRkFY5Ibe5qiX60lVh8N
5TsY/6BvIxdwCMzqhWoIoOZeNFpQm8ObTNlYOPP9qEfs/Ivoo0Qwv8VMNGyKOGKLvNCnRZpWGz5v
O8Eh0DZ2S518HxvjMyqNDBcjy3hah5m3pDw8DE95RV8LuR4fomJDOAfPxYmxRJzHslub1UdXOKAa
rJ4BXxp/tkmqAlJGDsFEYwtY8RMJV6QvPtcFGtGlhpphzL3fW87bYtVaUMUE6OrLtar4XBkmbyPK
hm1iTu8ddnOwznMatB1thOkxaSDgRuVXC8q5BE/R1DyrEsxq+d41IMbMTmFNhM+PouxucNLk0MYD
Q4XMsDeNMS93A+TNGwmspEeDtOVxHst3wkTSIOlqGv6z3HezNOnERc8Owfbwx9ly6RmyDENygmY6
FW7ytfZdTLcB2owWr2Fsrjl+OZoX4Q7qPm+UyndNGL4glFZWoI/unPVDlehuM4Td7fJarQaLgWmY
mNR2m3e1e52dGTeHKU6DnQVoOBBcj9D9Guku+2kI3V0rw3s3n654DU3YJv5U4F4hHcHwnQW+UlHE
r30fGYwnjE9lr77MsRR7J6aET3vGdpU4ReJoCgah71lGu921JG+zRLNtOCd9GsvTpJsFhLbmzbU5
qTJb/a501fdIZ9kM0QBt6hjNaNxWTPwKvWIkf1chgrjOBa0OZc24qgyqz9hJDkSv4L90AkTIbCOc
lCRLa+zO8iFtAaEkSartcqda7vvFuOsaXH52wzy4qhfr1NTxc0A47XtteWTvioMy4gY0Is1TC3fC
zbGW7La5r1acaAFbb8t5MmR/HQa6bUTXUYhdRgBHW0jrU9IbP/RCHTZTAj5I7+YJnkayZj+r7Zl9
XZVpX2I2TX04IduwJZ6MxsbORFHqQ2iclkuPO6jh239MjJa+A3/6nE77sbdRorvsrvUCy8jSsp8W
mOfwjjmmeawWOXklYXEHtDwXVYmey6oBireAugYZG+9sq/ismPMn0NYJZ9pG9UwXDSTyroPVohXy
jUz/2tOZ2Zn6khw6ob8AfTnJZXZ3mhSERavXHBXbZtZKzro9cOyekyIW9y6q74Z2mLe2ItlYm5Xh
ibo5644Z9CnQp2hxd/NEvMgIMX5jZinHYXM/6PGj6hqMnFJiv6EDPKm4CLRyOBrt0m/bafEKHR5L
sQrmbRecZlS4FC8Iv0IFqSKt0tc2bD2tG9ePggqHtLA7UGdAjOv0ahXYfhfMqllk3tN6P5lFd9Fi
Xg6bqgvvE1m54VWPEdpYnfM6T61Jcm77UkM0zGrjpRGEeOSdO+xKJXtEtAFwp55NL/e0BM1H/J6P
MUgqOx92ZAkAg3NDWhuIKcbHhIzxoCa0SHUa+7T0qbUjm7BIj3Aa5wxhj4DajORt9IVGHWNJiNf4
h+76vrzL22nyVm5gXc9Uc0iugpYuf+yPg/7mgkmGkFrEXi1AIpag9Yc4E2ylI8dzFf1bbSk2aL6Y
yAaa/7Vkl7yY+FTrg5x4OjuuTwr2mqAIEedGpvsy0Lt+teKOOZNwFrwV2GvK8pvIP/VNNu9EhEa6
c7LHRK8Tb5bgkQtODrs6+r5yzyBYE7Jb9ts+raedahemR0YnxZfMEw/OcMmnWBZ+VSbBVHBStFLA
DMrawuoC5OyFR9VjAcJPdkYBWr2x3M7rpyoIW5oLFktH2AwMNmMcBUZ4jWzjkqXO4HMkm4dwGp9Q
O99Lp3W24azgf3aVJ9uN2p2lVhTT7WHlnLu4fgziLggTCJZ4PjkVyhpUOgWnVv285JYN6cbot3Mr
NSpo3WSbT4s0chZ7T1l5MLroR6gOeZCU9o6VnIFpyQQf5xabj8U9Nj1SR8NiDR44F3p4kFE2u2Bh
+opAohZ8fhtT9BSprp2KQR6YNTCmUBXqQpukrK73mzl9YoRdcgrvHie0Eyi30K+3vUUvjpHxhtc6
kOy5a0NO7719HPq29G34IL5ZOrCYOKA0UQe2Ts5a5JoMmxOj8OYR9oWEoYlAjlBGd9ER4xPpAoIE
Lbz53SYt7lSP0ecExWSHsbeLjdSPe/MdtQnrRz5QYuDSS2z7Y45q/KJ5zz6Y4JJezncu/WYyJVPw
xPgVVSN3t7xjlDZo2+ZlDIbJepKAZndaj0mr7lQYeyz9tVp8jqKJrUrpvESh7HmPS7o1roKOoKd4
VkvyBvq62Udt/FBry4H9G8MjVQXZ0rwLWtZa+yJz1MlGDwxqSZSZj+gtQ9jIfkv5AgCBTfYkzq3W
IHLDKFQTS1009qOSk/FB9/3YlVNNGxBJTpYZ390lesFSChw/nnD8K8QK6WL8qOq28GM1fcEYHKXM
iGVcohfMMyjw7M29Ur6UiMc5n9DIsZUceU/jm7nK+WMqtU1WgCtpCBLfD2PxJKKw9yYiT/Bola+t
oAe84P9YsuUbpeBiQvQoGRrVc/4Q84nR4045z9+LkS10p9KDmCBh9a71YDR4ZoAgDMXwJJXR9myL
kYfW1QvUegMraDR44oOYumKvNBY0dECyu0WQNwp57CmnMjtohvvYL/qxtKd94ugXSSjQfrVUsJOn
Vl0jIDHQMpx8oStaIWzsHrv1S0o/kuCTXNmWuXEcO+RkIy6UL8sg10ON4DANde6mEqELeRMLVa/A
D4qNPZqvwAEkAn/Entc0g4KIAxsBio1yPDVeRivCwIWXBnvu8mMZ0V50isEXn9Su5msYDXv0Ip9w
b6GWn76ZSw8XbVaO0mnewgk2T1mBiYkBsWIYc38UIIt8hBTvi8i1gNMmjIq8neFhDVcOi84rZtBW
jkD2mxQIUtr17IjH/F5lMLtZk7Pa6CydmlwAgP1JCNGwrzVa0dmDqhpPhANyeLVtQc/efm10HMup
URIDonm2GlEDL180o9IQMspTLF04tSalYiQNHUhM6eWGlZ7hk8AxJ4VzHKtrvWbN88JtyPlRTPc4
f5NC1F5cawKhIN4QTceURI9FwS/hukHRQ0xSi/AY2fNBSJuttbpLI+Mb5K0nmffXXNHNDQLYjxL7
90abSfaxBNTzrr3QntwpUZsHClTb9kvaED2ATAXrUenVE7NXLekhriHVO1jTN/aY6SfbYtpo9sNp
capDP0i6gLVLUT4S25V6aEgo2pKe7fMaVtvlA0jyxP6OAmeDvc+802125E3b0nkp73WXwXNsKETc
yJGXxopdO4Nz54pKC8yUPz9Xxbcs6ktfk/k31OVJEDd9uLNNUOczKjIABOzEbBbPzaQQ0ZezoO2U
FcGHDnKHebHwMfdcVGuWh0qyP9RGZ187EcrDCW722B/dFT5G6rvvJNBVsElwaDTz89y1wPsIm/aB
ax26pEmPxpDuCM5lBlU5uJwBBWwqiOabodSSs6Fc2nRgqiKLq5G257mkeSjtrNrbtI6PYlgDLsRr
FY6mB6WZ+YMl7xK2r0TCnYweKV2njPdKohH8J9iRlF324PYp58xRSqSBiFjbQiG/Qxs3hoDFVGnu
fZerny1z9f3GlT8MlXsW1nOOx36Tt2t5lDokaqg9gUrDnqTkDyqry6Ie9EVxrmPj3k1zHdIWVN47
5LmXgU7BfnYKsRV5e1GsGKqImzbebJJwVsUwls2SqLtvyUzKgTke9JbzZitc1F/QHAbX+Jqs2MO4
+iTy+7FHWyzDVYaMV8+rFdv28ImE28acAcfTZVCUR0cEI76xjdRarCJZsaMJRN9cvXfolu5L+EMc
UCOb+lxcEsMi5FXuTafr94RDSeDEi03adk7wRkxvYDpbIe3OoUeUTEj0Q+nMJzMl3rUmhPyQ5NNF
dwhcqQ1aj2ZSbZHp0I2Gg9VOiSeS8mHJ9A9mU8htDuiRUCZLo6IOTehCA4iiSfBFxm70yNr8A6ID
TRSwJIhz9cHPKZRISjgkjp3fJ0V1rjBYZl2EObePjm2oFAcN4nEALPKeyT9s4ZSYF7LA2TWEFo0c
omkPQwOFICKaBk/ha9zwpi0oHzdt1hNU2E0WnfT4hZ0IwBwOal1ViYLLk8PS0lKdFXClrR+2xvBm
z9ZeUQdYCwRCbw0LUA1Sonk7YUXchtLu95iPlyOUFdoIQ9TvOYvT/mynD5sjgYFE0KnxwPHRoncw
EHdZ+tkUqwdirp77dU7UrfmyfZuUR/MWOvvr+u2SXO/+ddvtR5xIcYCZrT9zu3679MdjEqbY2PwT
la8Cz1DqQ7LCLNPcVxz9029P8/O3/uNTOlCyNurc6rufD7r9Hs6GDKF//fKfP2mn5amrIKIy8KWm
DMNgyCAebP94fT+fB7HlWUUb7//2tFL2J2om4C7/+Wf99pp+PvD2l7SO+REDxPFuTx3TeuKtWN/I
nz+4/vTtcbc37nZbDBcbZG2IqHG999c7qppaSag1IGcJbHjA1We69CqTNdNcl8ouVq1qh7gGIWyP
r3rIFSqXgTPmpOtUkoj2Ol1DejtQFLNnfrizhKWCodTdQyrSvaUaQJE6OmHz0j/nrHBpp+8Ih/5K
yR8B5UnxNLPB91JC+0QCIXh0Gd8j/lPIaN1Nc8tuviyf3b4JZoGexUwf8+HLkCOTN1HsowzM7tQ1
s72AfLSZFbvEIXyGZHYCzvx1HWHIGRBJ2teXWiwfWUtQM9iPMwjLvYuWhODQjW36MD3vRDGx3i8k
xYg0wiQ5dOjTOZ+MRXivChbU1EYhIMyEo34EcLLUJFzEbADdqwUGg1kR+TaVSXqDe5RNXHiJMEDy
WOgLXXKB8vgyJRj+LYuYrLrQT2NXfFkkb2/FiItYcS8isIyOYfvcAfUCKMO4BsrwgNp3OnBiC5Ta
2dNIg3UCekDQy5tH5Q2djrIlnemMNIdYKWRJAzkIUETxw2Tt6MWx8M12/owsh8qh80PiKhF4pb5B
1rCXwPNha12/YCr5BpV02g3N/G20i44CkbgxIUAnr6RPNtlIf4flLY70pypne0tOLE3AocYH+tqr
dEGnhXByzdNxjG6lkpjBmPWhV2qwfBzJAD1NYB4UrrNv1Jrny05hmGg7cHjt1hAlUKeO1XQALbPp
bU07dOMNq9K/NfiuNgC4QECxr7DqdMuw5/NC5iCNNJtxlPwy76I+/zJzUvMUJB5+t8ZPQC9CGwz5
2jA/NbQ4m0lGvm4zlS8WMkg7xYMPB8O5UxRIXyYvvnGP6hI+1C1hA0jgKm9qrZdRVNvJKa1tqeQN
yHSfexkzgS5C6V1du8V9aZf6aGbdRzEl98vM1NKIe9Lnessz0VOj5bFt/6Z5sla8+m/qw/ufyr1/
lX1xT853RyKDvgr2/i7ow7on8F4Ygq0Sur6/C/ri0JjzpKc5Nc8MXQrCBY4I3zHYaPl9rqLuWFHL
Zt2QgFmUOvOZOPRhulsA5CsNXMGhlfqeGQqRjVHUn4jAdh+Mac0TsItrxoFQ2e0nloLov3nhmvoP
L9wiQJ7RqomR5M8ogSUppTXTo8UO4mQHZU3SLGnnIYhlctanHa3BlOi+JI+vQO2T4yzc6r97Df/w
5tH/wFy4SiEddnl/f/OSJkmtCdPDAbHGfK1z/ZBpaXxg56dt3cVWgiofHT+kOlAatgy9erSuEMDr
z//1hyjwWv75ISIVNVxsnaqjWdaq2vwthCNDrmzIzI4OfR3OfuxI49B3jOdVFsGxTd+GJar2VW49
aU7UXJxMm4KEZstQk9cUtsoFJ0tzZkMPSt0ZL9GaQ2kWGHpiLR49I2KZRhGqXUI7OsFXPAJmaC+1
Am8akwQ4fIWZdJnDwKwS7cNyCNSdqmafueRE3v5L1ktdvrz913/2Pxy7tu4KA6On5qiOba8fz29/
dq92Dp66OMJpo8OSa4llTd1s9rTI9mtT38bGIs9DM1JbDktg6gAjp5L5fk4cWTOdyyIagkIdjUAz
i+EQGoSTDkQhrIiNYZ8vsR70pK/0YSX82yv/n6pqFhaH1W+fze6j+/jX97JLAC9/FN//7/96/d52
/3pJZJSUyd88w3/95F+6Ztv+t81iozmEXxN8aKh8X/7yDDv6vy2sunyRXAOSjrveVYKHX43B6r9R
VWk4hlFCC8SnfMz/IW+2/625jgVH3XJVQ1+F0v/v/3yd/nf0vfpr7Wv/uP63tdDUUEr/7YvE+sex
ZJgcUbQZaCz//YiKZmPMSwo95FgmVjK9+o7FpCVFL7m2NpRr2ui5B6QPhlzff3QA0ggWY5iu9XcD
1lXDYiUAs1RG+wRSOPlfWbgzDfy97Rj5tWV/0Hi99tNq4bLI6mFGTZZLU4d7Ap5n5ivhJUGdNy/W
blaPupgJbWXSt+11mXnhuLyOHxStNejRxqa/Hjg9lAo7wkegDgyDK3o/KgqeoUPD3DQH6UwVe2al
QEoJk0Avxw87Ih/GcEbImciPtHA6DVG+nEekkZxiXCLLmyvuPM5/7uoDdDZxFq8uE+3gxi01UFiC
pdGanZEOlqexDWb124kMUxczoQvl8XJPeqtCF8OCdNkyb267lKjLOXPpsdUuOiNw0KYWF3s0Pg1S
C6gSecIKU+vTp6wnO9hMCNignYTSgLF5/0FxtWI+WGBTFxl0rtsRzhbytSfEQnN9keNEvyKBAWo1
UHI1hfDtKO+aXUQUPJ9T4o8JdKo4rtOdTq8tXuaJ7onzWDgtYRp5dcDtW+x0E7gLsVdagMXhqe6G
EeGu8qTpmkfx/WLF44NpyO0wWn5jabTE2bIB5KiSV9zWuKlmr1GV08jMyqqWy9C7z6pdfxhMxjBZ
AUsVEhPNjIelcw7rvSKPSDWIwfqW7fuYEtZtllG07QoknqrGACjB0weVsfXrvDqJCcNwogEGxJYS
ZJ11HCOUYzNWRTjyyJ/V4aIP6ltSQWhZZt0hdlOr/JhmZ4mzbpPoSrjLK/xFbmZo+3RY8w0csydA
wQKkbLQ+YnPGii0osIoDfNOZBTiZxjZPPRaqt0VsZUeBQsnLARexqXdA59L+HLcNa2816xFIWyo6
Z/raFdGTqhe1rxmyBwSeXXQZk+GkiseajnYWmg96TogWec7bZnw3otymWk3fmHHJq6T5y0Z3DBSB
5zPryfpFUO5himvJ4KZ1h5mK3koWn1uT6S3sdRSY2h6HHdO0sjm2Qw1/anT3Am/hrsms2IuEMiJ8
Cr2i71/1PC8OUci0ro/ljpWAr9lUb0GFsa2WuJiJGxl0E9VQI6+xGC9hK/daS3RHZRAHUBWVlxcM
GbQk/gTZBU/l4gIAbMmyrO07mofNxU4Gf+i68Tl+MvT6MZGPDhOifWUQeKfWy7e0Y9JQVrBonOYu
5ITtlirfRWB8+z6XJF4NBMySAjx6ldPFb6N5H+aI1JjJK7thaYXXhXbAZIevzVuaPjZmzuR/rHeD
rdM50Mw7W67dWZqHcn4tten7rAw2WQ3mHfwS2G6kydjgNirTmf0lgzQaT8P9PCNC62G2bAcSVTf4
une0owItd5u9FUYPLNW+q4YPLVZjvV08BMU8Q35nlyA9mMuCcqmhndoGmc/DYk7wXgXmBxMcWpyo
gdp+uDNQAa39mCa6MrZqoydRP9Rl/YAiWNuabvhAmehPxSxlaRsFioPgwYzk115X8RwWhrHP5XJo
sMCcIYNBGBMh8343fEbPcWzyT0iLK69Lyo+Zvu4OUg7NjtLij6ni7zXiUc0dxTUZWyYSwr7S8yYA
Ix5fbFfATDNeQotyciW8DKNzSDKwdYMgGWdNyZ0GYOKOK6l98IF5KD5Mb6xhsDvmd9IQE4VYR1Dw
lJFutzMz/ftINODI3gKq/WolM9UnuygIU2q/AsMZ7wRw/m21otaHovKFbmk71/5CmRCR9uwgchMs
WB0FVOpIKJmsTE3FwLsaqG4Ijn6w9prdE0WuzMW2Tmo+XZmA4zFx+nW4h9nFK8Ct1HNmM/zKxGmq
e7Im0NfI2HguahVhWExrq00PM+OLY7gKcSoISkJhzhZp8CgSTfVjQJz4jvpLU0TPjRq0TnMdh3E/
1TXOv5TO/cBZMpShDmtM3WYG/dymLsZjayrDTjOJSMENqrg6VsaJDBiSzMwM4FeTFQAMNWvnzOUn
mcuZwViU7pfMfbdcmz3ZDxfWXOoY2dbOmwd8P9NBC4jGozrP5muu3hm5hQBhYnnp6n7HhDTcyE6s
KGwJyzqSe2HVBRKfBtc0DU1UKyrwfNdLTcGxk7xwLmi2YaZme1sBhDrE4jBITmtj0ZAP0Dr3FRUf
SgJy6e3yjZje+GRhDeAcmbCzJqM8h+h1Tqz60galsJQrQ7hNGlvDnW30K7hNPRmq+ylpFXGsBiW7
B6/Bf/lYHJTUCuK6pZ9sMxjuPy1288zw9ymDgkPV/kpiM+RzZ3x1NQ5LbWr8scYYWdkNYzt8pEWE
IXQU7qFJ6iVA1sm62viz0h6Tpbk6jHwfMtJsRmdLPpi8c8cZSeniEDdn8zi5uP48uA8LnNuHsG/k
EQHIt34GAZ5MjePzVXuv5fhIPaMc2ojj322ARdYcmOw5xgDRWbddZnGkL6kDdvE4fq8mju+KRiIJ
rW68q8Ya4mL9vTINRodT9b3pZ6YzDaRyLUFsjk7dT8wRJuLooLmfy+MAIqiYxJPsncwfDOMRWfsG
9SLCW9fF2BXOa63sbAk1PoRzB+2xILSa0xFdp3k3AKrjpDBc7OEt0RNimNfoLKhnVhEFuGQRQEnH
i8H+vDc2XclEU7JAHeBIV0v8PFRU63Ohv8chBMI1swBylEv78dWSsDL1pnjSMvvV7Cc889PWOpJO
GgY0dGO06CWCQJcBKSkRbVBp2uBPyYepLOObVKOvVUxzTDrZXujiZKHn4AvEO6YqWPSF7hJg1+/s
xLHOusWI341GbWfZBLFF/5+7M2luXFmP6C/CC6Awb0mCM0VSc2uD0NCNeajCjF/vg47nuLY3Dm+9
UejejlZLIlFDfpknbYGgwrkL9yM8QR1gblvgBYlwJsiKXjGtfyym9jXvcPFQKh9tKqwe7iwPU+S3
52jEKj27/Yv0adKeU1auBqrwpUpNvgrkyAvt21Si0pxdf+mhNB9M9A7bddrNmIzpcZ7aQ5HE98So
7VNW23iHExUYar4nGkMpGwV2jt7pPmBFlB+OonkibS0CvyFh1UhUlMpqZGnoF2gs+tbjfL7niY2H
zcS3FnrGHzw50TKQRgOavYPi+LRWg5seauSwfKleq8K3bHmjKpFuXV7nA6cV6q5wWtglax3mBrUt
GhkFbTMAvo7wDyRZPzGnHnl/qUsUgoaf3a80Q0odh8V5DL4wE19QOiniEDUavtC/mkh8WKJyDo2W
XHN2UdQL39oUcw018FrqLNHlMBNamsrHUMortBc8uV36mM4P4GzvIUb5oHUSjpS5VeO/AXprzIoy
+ap4dtH4qsa6TyUakg7JHUiuuVWN/liNffnQcvZxY47ovsc+NtQwJ8WyuKeW3M3LraF7tPXBWI+V
urumffawhoTZbAGCHbt9rjlsL6FMVxYJDXbZGSTn2GsgtwH4zs2sfhWWfOPIy9muQVg0e8Sasm5u
XTmRqDRwcUN3P9SWKZ8zqBOoj3/tUEQ3Ghqgebr5fbtuvKr5O5E/Aj3uuxekFbxxdNOsEm8Mt3Nb
oJPCN9lYprnKSBAc2nkcNvAVu2Ou/WGNAeUiOzix/cGVxjE0u1dFPYqWuhxSLfHQR565tviZ6csi
w25AHZ96s9+MtNWtCNdgZGZdJd7K2UybvW0zeRgSNDe7pqE+c7Du5IesmXiWZt3tZ+y4S8aFtDMk
EsTX4dVK3N3slpfJJXVatcXwHtbpNx64VZhm4xUf3O/OxLmbWlj3YUfcdC4bZ1Rh8p7oxwUGUDME
WQSw8qbz/qtCqzk4Q/LVmPRde7xHMx6ATZyLrzg/a4XNP0Uh+DYe5NtkT7+FzB6bVK+XEytcpVGc
m4ul2Tt6Ai+lgU+zaoih2ylKckPezNXjL9SWGSCw/Cgw43no2uN8U2lybDoge5l/d/rpddAUBATs
fkKcgKN9MKtrd1FJWjKZ/ceij3Z2SD6JeRgGAWsD+IdGtEen9h/tMfr0vIjfsAoU1vBcEN1X0Weo
dQdfGWub5FzE9ca1BmKiiKSh0dGlWh2r3DuCxjkkBSqJQP+jAmPjNM7eCeMv33gZ5zmYub31+Kbr
Jl0bjv9iuWOyatBJ/edw8r85ff5ye9YQC/6lVv8S9KUC/VQOMR22FnRn7gblbW5Z/tzwNkfiVMb1
a6JhaNaG1ew1Nwv/AFNc99FO5w1ZVewYBmDiOCUhAIVpyUY2IEmWL5Xmxb228Io7JilbnEJFCEhR
aOPVduJzPahbOov3UlX7dIBF0LdHDNh75pQBDIKTXkYP8DPxQ49CrlgXRn6bvB3xLo6RuFe68WpK
tc8t4OVRZn9lPf1DuD00T18lMnuGcnZJa3WdXO0GYDNonF8d8pRGK3XkhZQlaJtaWXByAP2+q6RM
t6DUsIQyPExZlSldrAQN5ql1HZX1Iav6WW/EJZLhQ5cFQiOftij+Y/ZBPpLznrS/gDOdOf+KdRaP
JBet7nuUDqO2bJfRwlQDFsrkyFbAQYCYheRo56Tlgys6iMDxt2+P9xz2uRHiiteFe7M9h7Fl/5wk
Yk1TSvH3pSmTck0RJaPIvU+Mr6KiTRPyKa2Wso8BF8DoUjLtQYqgm2SsKGLzzX1sUodjizdv7oY1
DVtvAzvS8jvXBu9ZVQxSovg5rC/9UH+6OuhDQGFhD5i3st0N1r4bItxrRIto3eBeArvAErRGBmH4
57yiXmB3a7k905h3y5gMR4TOyY+i2j/WQC3JVAKZggRXr7oiu0H4SQ7mwHkKxeWiZbp+TuxmB0ul
ObQ9i0ZNvG6YuUeROyR0om1wzByi3ics0dRclBcbEM1r7P3dMTIp94n069ihALBxweCuwbIO2lNS
ia0WJ2qvhdYNYV5tuAECPc1bLJFTeCJ/cp4zPJWlj8Wskr8rh28gnCCg8gzNo5tfG+m++QVaasUt
InaGmYA6ht859Tu4h/NDTswj07B3djXXVz3+VBzrElwoYV4VgW54ZzOqdyhXHOMi88GO027rPjje
RUmOBWksuMzj/zPll9ubX9qAkM8xLh3YLRy4EWvePQ/TRA/uyBWNpAYluXX1VSe9dyjANa8R+Ia1
UQykY5pbHdGp1WrVG5zJ0+hSVR02zKfhijzryVV6JAX9sKzovrCfrci7sPXdejIQK0d3d+6kPTu9
diUz8ioaJJiqQa3Sa3+rJYLEYM6+WM2ghqVcmWZsbRdKUlh1e96XW0FLxrou6L2gluaS6B5Yo8ig
lIeIngf4Qs1JfNSyfNuH5IMqcGABmvyzjT19F9fiw6wqDtH1t9W34XpUziatcvtg6m6QChNqSFZ9
ViFB2WHJKC96tqgeqHBqn8skO4TwNWJoNaccxXMDQecYzURDSXiB3MZh0mDAcoi4QAeiapVG9DFa
EHzG8FOkuNMIhxSreFb7pmbZMJA6A3rFzubQY9BxxQn+Ng/Z+JSSEuC4Fa6Lsv2AfgbHnYPNgOdg
wKwCowyETmS3pJIQ2OCNvkckUiRDtPWQgTnyGwp2lWnsDTU8INHTu0eHBlagquZG8afoeUA7V3KT
xCrvtBn3heEpzyE8R8yUVwkl4lSucCsZctc8MblytqLW7l0uSmBIIgtiwcUPY/RuNNtsL0TI7W62
9+ypLl0PcMv7vuGWwOGM5B6ef7fNDzhz9jhujyrOge0T0bPo1kRHQd4ojKl/HLufyoS2MzQ0vFaQ
oE3PvMgOC7UR6cPGt5qgEt0yCh3PbY1QmdfNw5CqmztWOwMpdjWM/RhIbZsZ8tvGpskTnP7MI+mp
jAvdmpPotxvavwvw3tshJ6fUeS7p91p/Un6z17W62VhddGv16G5SLhTiBFp6yMlGTpIj3kAXQIdJ
itGEQ941vYGZ+k4aH/pK2p8pLLjMBgY+oZZH1FzqOnHGVjU5qijTDqV4DucymHuXL4wFeJzyh1xH
vizT9s4Y67nTKsQBjBSlJsxNAbel7Yls+ZLxeqRrFxoMyVbV20QHceiQWSAhk+2YYwC32qmwfaVf
Bz02coIavmOAY3RtCbNZlwXKKEl0hv1BPCj/R9PFizOjSDlplBFSgd2BoLoPqTgMXe4dWoJnxVVj
eaQxZ1dHeARdCIQBBMSgHTsPeJNPZcZBhmcqklatkt9KswRYo2xYrkx3H4Lx0V0+RIAqjnGa21vH
aG5g44w9nndyGClni8px6f1s/v2ZitSM16hc1g1NO/KgcCPkrrPBb+Mc/34o4tw5TgTpjnTc8Qb8
+z9bH8OUoLOU2bozHLsoof8IwQo7gZCUQRoPCDL2tpJFc6xLkFdIMwIXYl0dreUDdmKMve0SIpoW
PhhQIKraUGG4bKTGHpMiiKCEWvl67qFRFtOO+tP6aPYWH5bPhpZDjQfIaGELg5Y4dNW9MBgUBk2m
TiG8AMoSln89Nnx1rC0SfGUFAglN3lv//Xf/fjN/P0MSJ8u0fC///D9OoeRya7FvCLke+4LA+AAS
bTOoGUg83vgVMjTmSUf8+0Nccm1lsvJmGsWSsV76AeiKw4CzfOp6MEJWcnF1eAllq0nL/lMK+ywT
nT+AZXkC9JLuePLqY5vE8hjXPUX0RAhow+LH+Puh46kJmLN//vO/hO0dOeXWOyk6JLV//qCe6DX4
5z/TqTA2U8vS/s8fDGSlN6bkMFfVLG+RanZcJSvImv/5wVdLDPzvfydJG0hFLDklYMmO7TOgF522
czvtWDYUorTRUlVSyKcFlnmpyILMPfjQcUDApm/0BHxUP3j4Q3MdlpzR4UfRezK9qlXrvCugMmaH
ikxUV3TgnEouK6mvaSw8mbZjJ7gXJRv/ABb8MQ/x0AFjX6fspSvabQX76ZCc3TSihXtG5AUYFgYQ
4X/PQqOdtewP3AnsMwC3nWq9IqhRpbTxSUREegpOt6iQuOAt73ngMdwYGqoi8MmXiQD0DtrsyuVN
SSWa+Z0INhbYBf02W8zaYV6fNbwVEErjgDX6OEXjsglAf7cFxV9V2N1wRDcnfY4DoyLvX4OrmT1J
FcRopvsWaWhdu9FxNmGDssxBXcFVhwyD2bfI9H2pT90RiMsvWuhe9JHG5BQ9yKmO3VDcuSea69iu
3UMedlyXlAuLxQHq10DDBC2pVRziRPTF3Te/1ZqRbJ0w9xnaUPtKyaIq6x8pqmujP0SW2EuTq8rS
YeSiexb2a2aAxAcf9LvQnCfFpTqX9Ykgen4wpwrpE1OflacX0xQvGVUnK9smEO0dHKtTDE8SAKL9
+NxM7jHNnntBNU1kDtewsx59GgUHP32g9m1Ty+oVMZ77PnQJrpLly2Sx4s7VjKOv/4gL/7b8s7WH
2aDFkeM6tb6Jk/SnxKzUo+AziJveQyIsRUiyTdOLJ9ty3yyNCU6PKJvH+juo3AkNSv0Mynxv+Qnx
KZAzBqBrdqL5FU9o2JV4Uu256hKisZGxpOOat+Wng7bke5fMceYd3Yifbh/dfIJPdkWcF2n3CCmS
X9NDGnnc3EgE6ZC6gRIAzEFNohV4F9b6i2zHXS+oVoyT7qcZWo5X3HNRwNkrxaHWLe3UtEQYxjCw
dSip3AEPQia7RKiAtZFdXhY0xSbF7wxnHhMTYrV4jdOkgqYXUSbFrYIySawuJhSgWvjfWKnnU1Oj
QVGeSssQvvarNjnDyh8k577W5nYfKxSHnU2ab+UtgH4z83qC94lzwzC8WFxBrDDLyKuyDAoFz62c
+RFKJnvLr45BkflJMCToTe3joSB7tRHkxFduZ79rDri41nkyunTHlNK6wGBYpT0Uz1CgedPFUq5C
eVHkk8FFTTuFqWarsEnTSNJccCq/EYr+ZK00NyByf/VwX7nL8jNLhfWrn77p56MZIw8ioaId8GO8
saF6dqwMAWECQ2qY16is6+0wSJJq6MI4L+2zgVi3d9xKP+Zt+jVRRkRDwj1xmj9gkbTVvDRyFksH
va0NmJfmnDxKtNF5FTcmLrgyNj/m2uPl8b21tPzz7MvHsDN/BtIceM7RXCtyujSFk8Llk+WPksSV
QNibH0GjSOVZr07CQxomPY9j9apc40pH0LCFDwVtytJ2uXzlkuWvmfdD5MQlTgxPpdjKonWTcaUs
CvuZiTqdzBHirz+43NxMDbVRwqCnZCaBcJP5SbKRv/RulrhLiJGmCS+Jp062W73pmv1Az11O7XyQ
xvNb08uDIEUHKWabtA7/svCsdZZ0BN9sY9878XMa23LrOWo5pjK88zRrF0UTZ2MQBPxel7M7ty1f
0NJBZ18i6Pvw9qjZ71oMgZ/8kzWdMtc4K0VDFkewhuw4eymAr9p7pAzlC9Lz0h7yTuvEb1HN91re
XFEFk4UMCJAWxY8/gBfCIFiGONtIscX4OhOfkHF0MC3tOJIKXMWddc/gZ2hT+kk6ee87FXVALTlu
By3OH/TbFKLEcFjAJTqNL3FVk2XPtEcA3ue6/9JIoay8vj3MNihjSaDFUcTvLIPhoe0FJlCxGehT
IGqPTk+XImRT22fO9IBOdXdch26F9l52Gm1ENC3l5vXvvzu1xFR1MBfc9vKtcqvHGJDBSuBKMMDJ
riw94d3pYI/ngMSJKJu2nZW/0JfsM3WNGtwE029tMX57ImbnWe6INiKbLSSt4I+Ny7PU63Saeaq8
+GX4SA5/Y06klQvr00fHXUGz+65Zt4jwHRslX1KZ7hoVn+zFTOn3xyRmVRz9m4eaZLZLO0wbs4JZ
xEfy6ahRMNt63h8v/9IpQVoxO3su8T40abrRS5eAy5LkU/qexXVAFEZhHfX9PKgPZFwui9B4Wq/d
lSy0Wik/06h4xExxVb69zmtr3rd9mG/6wp0DziDnWI+OJAGfbd16qyt+ZwuWnbPlIaGhDOiU+zFF
uBkmlPcaK0XNGGalIZ9yJg+YvoKpcQLGgZ96h2RMOvMl7cdjnzzqdvutR5xxoIRjqqKnrz+z0e7y
tr/qbAZGzMjGmg51hUxs0DgLb9iAPG4wbV88denETKymCU/pMxJzJS5eQgpOt96J9izTq/BUhe2m
xJ3QuVPOLZFZCk2DQFJ+pV3/1mStDn8kuZrEeojEJvehLX88DwUps7p3L5dB0zZfcrI+Clm+ljnH
gi55kU7/y3IBJPfleOesUW65P7psAMlITCT7jFtz6zOdIO7OoKFUXzavZ4itl4fBXY3kT7zcyPbe
9BSlWntPASKRzhO6JApWj+YVrHW+ZqehM1f2tGHxKNHNk7i8onVH+rAcEt4JtpLMKet3BP0NxiSd
gVfLXNLIPltYqCTDiO1qdFs7rbzodKezeeoWdoIUIzKxB8Lgv6iN2+pESEuge7SEsVNiITmhvN5s
TY9XbnxIR+uTolOLX/WzN2FvS/GaGgTiNR9Pg1mU38vzHVaRXDctpvixwKUq2hnIhPMMpBTmXb9g
SJnCDeZ0tl0mbZ4CzOsId2Ip7faR29rXpsu4gArtu5J8FVt7LVk1dejiK6fg3GIrqpxUvrdKR4Gt
NaZDjGT897jvtj/CQZ9qI1jvvkabzhhfyz7koCJZMrF102T/rVl8F41mfDUKUzv9yDQL8PYpAwcj
z1oo28fWYRwy/t5eO0ojeclE2VEpmy1tPjedkrdTx6TELJax2cxEpmJAWoXPfuK86zFzgSgcL1MW
vrZwnJ3GywLINadwScylZf17kiVLhpjvZTrv3ASsY1Nkp4rrEKoCo5CW/hvXTHE1uZ9mk8xLH+DG
HVMSj00aONm4L4kwWUz418bSBRgjgxCBNIddpdlvck6GAwEBVDpgctCd3yTR+Y5D5C70sP/6Irtz
BMKjMLnvGG/2alZwk9NYQU77Gwpjxt1hHNRLGYAimRBX+06OLBnOx4hcEcwV6wovrrUttfhRykgG
RliF1MxsnSq6VnHzLubUCIbRnAHuBE7jmyihLuF4EgD89kn2RG17ZHqzdpm4Mgw61Q23iqqxH4yw
d3emN77wVlBsJjdhD8MB289dc9OXQYewh30nWiclG5kM2yAdB2DE5iQ3HNZw3pb85CxRhxLvEEFT
AN5NzqPCs7KaZMYhzyWQNDl+R6CtpJo9OszzkKwiLoS6NBnPD4xLjdbC7Jk5N5/Q/bayk0uObrVj
5kxy1Mge7dr8qqMsPev2wc8eFJfse2fMp5EG4QMjs5aezlXUFpxs2LCKtMccTUiVyDs8zVq3V0Dh
8Uqh5tVdwTkyhprrjy8tstAgykeyD2fZCwdMi3ptm6rYmPa7X387rQsEhIYGeqtAPSbzY2ki0ylm
llMTDdRl3L0qOs1oIq6GLFah3jtdPmzzWfuj5pmRUjJQZzBDyq5EfyAR9kf4hbPJw2kHovHF0j7y
zPmtW/N6KEV5MkucM2afnGcjmgOfoD/Hd+iTQ/kg5vyVDgKyoT7ZLcS2dG7ItufllniSs+1qyBRN
+9Abo76xJoE42GKZj40kQI8GipVJOiWJrxG3KDfxkvHjVeNskx6ajmx6jIg65SExAH/njJa3r0p3
542vyDNohI7mbr22/yoFY5miDp+G0X03xPiKHEEhBfQtvDBqpxUOuesOLXr6MRSKbN5xpFFMbSK6
udZFF1JgrIGo07td5hGONoaIjtWKjUTLm1vqEICKK1Vu3KzHCU/w20erj7z0E4TTSnTF+5Bjfwq7
D1qQt2WrmMvXoeRANVwYiF+mkcmBDrryzmzWNcvfTtl7awrqQtK9wKYGrp/RXOyb2b16CdETemqN
9cSWvXdmcaVLmoMWUqdt0tOU7PpBZESmjK+BCNs6ywmLROmevS8icvbSkc5fMybGfEKTwNbU4hWV
ArfUJoFF7ebdL8VT7/4A5dvQ+xcveJmvuu3eqQsKa1VcchJZbHvMy7EsQU6FuhOG89nUuyXV39Dg
KKwj4+59ljgB2Bm09Ebfc+vT0P2CgYsYSAOnKl6SpFvFhQmR3VImgKSZrm0gMF35RwKFJDoRGRsv
cb6siewD2VsHrKDxGFt6e4AxwdI8Oe/dl1eJeJ9JpklIjB0VhSt7ypF7wLOLst7GIVfabHjxbHmJ
BZUDngepfS6njS1fiIJKoIjzE4mO7Jjw/HLgy9OgFbVFkA2MFeFLEeCS2YkW7Etc7g2zHdbMt57m
KBQ8rFdwONPGCBNM3CI59KK/UiLAdH7s+k1O3fM6TkYKCix755c9gWUw+Y6jn1PNJCmCvIKdkvx3
pbp1Qn0kEYI9w5wwqKah39vaXtR9dwd2wAAx7XHo9cxwI0qv9PHnr/v4/6u/Whj2/9bH1OB4Vv8T
Gb38pf9ERvv/0n2allzxP7qY7H+5Lkhoh3TCf3NUG4ZBesIl2Azklm4kvv5itjadf+k4qTFUG4bu
mb73f2phEsQx/rujWvex5eP0tm2yJRgVFh/5f/XoY8xJZSej+Ci4qXtY12qjpPwHn8gxj0V7nLLc
3tkZDujlv/5+cGIjULqe7vUpqw+98WMvyuzfD2DI6Vn6+ymmHuZe7fyQJcUG7z4cALo19qlXfbQ6
E08/KhVXa5oqzOK30zAhITFy0Ze7YQ/HZFqwKQqUK389PRPU3kSjYFjcGdewwHgMDESe9ZJlRA31
uiT7GkzGcs/o5qeeTtpdTY0U1P9lwOP4h1Bjg5NeQVMI3tiG4ShdE3Sd+QteU4zZNcsCZ3CPC7jm
TR+RRqdhDb7uXGX85TL8amocbVEVcnvHgoFq7TSZzxhFghoEh7YWeOU20LVpb8D4fKTGBJhUWPfB
SGsRh79l0Lp42DiSLJWJHrVnQkt8wtLZOmnCdpv7jED7aNwZIqS4I/40QJquOpWW67HWf5vi2W+M
aQsOVQSNNtFIy/R0hZ0fBcKDgFRZGG7yhVFR9y+1XjDv49oaeIKLYXWqTTjYaZT+cVL3MYOpe6D1
e5P0VsaK44KVjm4eWm5rYO/RHTyGGcReixOiIbp+59G64s3xNQLKkQTcGheqWnWSZVJvHPj8lyEk
5oUdMQxS6d5cjftd2TKcoLnrqjTIYpiV0lWf8R27M78Pypef5zJleMVR/UiS81hUj6nRzZ+N2I5y
+D36SXgoQm68+J83w6TyTZPrsFOq/Mke/E3tSQQEiqY2siVyzoianmq/GoPZDVsO8Gm4LVpUn0Qb
oDhq+ZFBx+SV8R5xDW6raz37hVLHsNUOVu9dClVrB341J1fSSBbZ5m8MpcOqA0e7GQxeXs3WbknP
t0mgEnzNbtT56VQO4sJVDTUnncsJO+sBPGJI3EQ1fKQ5KqcDvJokyJRxn2cDjlcq4mdEs6CcSlIL
EvuezPGPFW2rXXWuSU6WRQcS2r9Ger1g8kGIy5dQtuGUwUDR0tD0G5JiEJ0p19z1cozR0IlY53fs
wSi0mT5dZ7A2wOVsrHM+372wj3o6YAE3dfygcEw0Yaxb01SPTpQiAzP+i1ueMw8q6gEG2sRYvl13
nvXDLa/4iJtDIzGZW/QSTqBmDBDPlsFJ0vWeo7n8ZZSdsQmTxNrHSQj1vXqM6inZVlaz982SHIaG
ORIDHUyMaUfOq9ja8GZ2hbvxvYFXL9ZGTqY9ltqY47o2ia0BGKhPuAcnef1QFTw8Enx7OzXabqjW
vdp1c8RwiiGn7WxRjQn9EpknLbjwX0Ss71pYbLUrsGNSMBXXOrMwJwM6RT6wzgv0YU6SAoOmncdY
343kCuCyCtgPF+dvMb20jTbvbI4fa83bi0KLnjAI+pfUQ3rWPSwy3qEZOonc756rwrqx8XYobH5/
qoX9pYM/Wka3O6fhNT4ndc8ol89Xnq37hyh5weDcrbpMxduoaO6Lf6d15jVzrSFAv25pTe5LBhsa
R52CQDeKL+mo+do3zbvWx2+pRR80TRYTPjJZHVTobSu+BkSzLzBqoEscvHWcAEU0T0FUOsCAff0z
ggOANSKkggXNc4iQDYo/cd4fO7/+CbE8PAj4eqsBczfJetKSanSdNUkX5Fkd51M4oSlK1VorxLW+
K+Wa3Eq6aWuPIYzLyVJL9gyt3a2VG6d5dq5mEtYgjeo6yLrmi4gNoprv/06k9d7JVB1ECc8cJtDV
mMxkHY+IjrHQ6505IOpbdGQw5DI3U0LZBSSQ7TRNn5M1waHAVMt1rNnrSK4BUPSLGZknguk4hA1g
0wlsAVkO7dbLiqNQgC/zRNzocVdmuE9dvdrVwKY4zxEWraPpgWlRO7+6I1leLBEIH7P3M+DzqLAV
NZyiz1jFbtKN5B7jwQ/9fd9p6aWnsAfCUWllv42nN7fNvEDRQ7WxvZFPMCJZ9vypEqbzBgZTvhAk
z5qU/aqm/Igu5XzYZ/rwZxqrKjAy6zI0/oSOqm/ydGQcX85aUI5KHtha7rr1JKvK/nEHVOD8vUXX
eRoS34Y0yq5pAX1b5/rwu8WMwu29f4RhRWeZPyJ7mv6pYZK1tgz9I1FngpgXUHDMcplRMr1TVNRs
utA4GtiH25rrAzXbCA1YnVZ+zW+p7fvvwn6Liih60jmQ4oZjVSkeJh8kqD5TszL6+qvZ3DtT5YHD
gJKgTVcHI8UNK//L8GZySrQJRB6CzJSYT3pVZA8ijlmYZbZv69El6rDAJ6koTBJp0OIiP7SJ2gcz
56rp+0O41Qkhr0kvmkHsjC8wXt4TC0uNg1ptDAizvD8+EDnNoNLbX5SJe+vZiTh3G+6wRkTd0piM
S3UsefgpaLWNmSxH3KA9JQ3QQ4O6alekJ9vRfphQg/mz9SZQKTIBtbvkG3wpH5KJ+znpr+Qy+Hlg
D/0Bv6eJCR2/eFTysroSNlK5QEawTm4c+h5oe+6PtjWngdvDkMGnSySXw0YuFzZUA9eHvfZqy/jo
1YqZDzTsI0Iu2VRz2IyRX58BuyFM2c1eqohRDJDeLTOIV8LY72YC74dG30A3mfKMyxCyyszveOqp
5rMftKYGUSOyXYmtjJIg1vO6dA9MXB9Jf94G3kZrbsm6aniMk0b7xk5kWoP27OvpNTJ7rBHckhm/
5jRPHRkLTNizPVadaX7Pah5eS0CQjKIUJbVs3tl1bOqOFV12hI5Wro0hCr2TCjUmI51pALjVPTQY
hpsNyZnQbcqjpnCF6pVxLFukALySzbZ3FsZY8xHO4FjV5FKdaRu/k5ZzBlaMfaqhP9tutJXQXoBt
eTqT54Jut6LCTONhXnItw7gZOm3Smp2/jAYJJzJztE0JPXwAGDNzQ/TQstw5O2cp4EVcjNRavmuG
+c53OVGrtthuDC16xdsKBMvfWZFr7rqeQ6Ti5lTj/wyywk6PPF4L4YOGZzouDghA4dpmt4a5Apls
8MyztQxQvCxhF6wjAoJJxomUq/K9wmJh4zUlYYk5tTC2BTIG51AHjifossaw902/eIFs44GJuTjp
I0L3YFs/yvOrvQNdd7Y5sXQYtTyXSfFAWGRy9GwDH/6o9YW3LobOYLLL7RS/zwYnYRt4vldyNNtz
pYtP9G7RO9Yx0FOa+B1lAJMKw/mwAFBtRtVsxjJDrYuICJU9jc0DJWo1LQTsOZRAgahfaoubIOH3
OVVIJdGydOYYCzW9uZq19TEK3iuJpU5omCkYS/uj9KDPT27TP8MK0TeiY3v8+58SGM6qT3kaW8gY
exBKt7TjcDrZ9qHl4dh0ace4Pq+edGWV28JNyELqy/qdM0yr8bntXKYtrILVoyT+1eKJ3WZ9L1+L
qDmOTk3GRbZMca2GshC9vKQtB3bbjhv83hsp7xre7k1eujGztNlcJVxTmEalJ6d0bwZ3DMb9CrMh
L3mRsnIXdRLyJqxee1k4lzlEmC/mt1pb8nmGZp0MBpiC7F1T7b1BDNC1bA10UrZrQuC4Psx3SiGy
rzGl7zbHFUucaSg2uS9OFjVzZw4iVz/uIRIuApiDCcTsckhDnbw4CYppI0kPODLIGnNHUJf7hwte
WDjNG1xsTtW05kw+xQlKr57wCYSBEZswSIFktkblnIdsHheby85y+eLAzIQnHkfR/WoS/yBi99dU
MTvRsxi05DKorkSEEZRldDTAq/upucV+yeAwiflOL0qbgXNQkJfTQUoObOZt1jTBHH1AOZyOqqU4
mhsMF4d35VnMjgTbqmj7HUvjd6IK654bxUkV0DM4Lx1MhMa1qkvnSIJ2Hx1jaPK7OOq/bdfzLmBf
u3WIop9Sd/Ckpf0P7gi8vnbSAj1/7CHlvsa2QzN3/NNoo74lOoOFc05P4KxOYjrO1shEtfvlY8Ei
43/VZz+5UEACDBfvMmfXkiEUQpic33tetc8phaA5ZuWfKNDT/sJrjpaiG+DmJFjE1uWZjtHERS/E
Nge2j2C/BXTCW8k+uPoAoFyJ6KCcBDWK4R8vOPCeyPsWDqSlQRNwIxxWRtk3L4RT0r1dbyKDhzQu
lb8RE+8jnOJu3J3LSGMUK2f2Adc7VBYdaJbXPGo6RUs4t63PIrWDKq2CJNXKH5Ema6c3/oO7M9lu
G9m27RfhDNRFlzVB1bZkyx0MWU6jrqsAvv7OCGUmff18Grf7OhgASJEUiSJi77Xm4tRuMBg7RQVU
r+RMZg6MwSsH4SSILUnvu8EsPuON4AJN1xqnh9aFlpgKjBcR1H6LWMZKZ6zM97JFH027GKoHMEyj
Pube1gGZc9+4eO9TfI5M9+OjrpORgsfg1JfcVpd6uBfz+mo15YPQzfFmgqt8SClsYWG1t2gD5MCq
r7aEjHA6Git0FLDTSb88ktk2b6GzozHv7IPL5F7YpnvonAVmnjedxdS4B6Af4jiSVrt3XfMLqUyI
HCNq8lpholUw3nvfLzhPy58Izw8J8vxbY5ruEYzmjDJlJ4c4kvMUTZ+D3HAvnU23N8klFMzydjHj
gpvKnBmMlW0BIyViaIlcEKvFX9Ax3T38xz3gcDCtfNmZhZ4g9w19tzRUAIKqaW/bjI7r3NGnj9N9
wHXgQLPJOhj6ZNz6dKEHYExTiyYakMlWFJ69D8hyT/v0S+d2REVqGA+Q/X1KBrD0/eSFgG/oCHke
Yx0UqVipe3oDRA40xvRXnxrPvYjtM4n1Vhdf9MhOGcwxhdH3MS2lZFdMXEyaYHSOo5k/2Yt9MZFI
4rruS6TqKbk+ET0WQ1TI6vM+pIsHIC7XpbIUG6qGAwxrOCI8p3o26xRpFC9X0irm3s7JLyCzUHw2
TSej4oC9CfYO7lnONh3YKgDixr5D/WtwOTq5i4ffmcFb6ykCJv9Chdd307T6F5f6QEKBPpqWBlJ7
d6/5n9M5d/agUIFrGuOD0swp9RzXKa/cqO11rK1f1HQNDNcR6bfv9lhhtMe2q6Gw4ckO1aJ1sLnU
cqE2uXgbqOnnAtllYYaNXCTFbHM76pI7F7H0EWsheOEieCASITqrd+ulgE8tGtB04eRtrx9CR466
cUgIRiAcrTzGQq39abOfkRVUWn/25AfUS0cPe++t1iuDwGU21G5h0lDNp+4vvTPAkQHd3NCgYuAk
P6xaoxdyXzDMP4wikhYy+agGC4vDPj6jWjDDMh7/VhtaWYUw0DTyrT2i6nSHcZJQIi8Lx+RhGIio
8QbT3i2aPkDprPYtF56wlgu1FlCf+1jr+JnUMwYGAOYeGW26c2cwhYxmh5CayRBaPY64Sa/nHcAV
CNmr5OdZ8u+E6JmA8jMBmSV3bsIhR+57uGKO/FjgB4DHeN2JRZ+xZouYi7nug9blc0ig8sQwkrVA
Lq77KkbrpwqWJQSHORxI+f1YEBpPboiffhauLLd5xlPcIoij+lcT1DUbtL2mVJpWm/C6MAod4ahc
gGSdZbZlv5lrNz3DX9iQL5w3p0XKTYuxaEOPMToHNDhJu9NafiHwtQy8oLXKTcwMuIhHlJS2rBBm
JfrXnDPxbLivsHnmUAcSfkRIdSOseg4nuVD7/ToHQ5unE0EjPh7teqjkCHgZp5COyISzOqB7qeUD
6Sjlq5Hdzvj6w1w4RX9q0mwMNc/PgEXO67aPmyG8LgpiskKkKOJQi+pR7ef9sxAlUaavs07cH2LQ
VRv7DzEu1TprsyxGc4xrL7RIGoS5noDO790hvC4q+aa9PaCuVzsfLPkKBoy6MJUv2MpPMS6Fzhha
buMSRSVWeHR7u/ozugHGqnaAtBnKfYxEZfBohlo606SqQsztxwJywvASAGlGb5VzTTfsb5MgjTXL
SUql/PCOsQtNWWad5xwtNi5cv0PuoUUSpZ0PiJG1nHZiDTuEKNpX36sf46Q7TvrkHMbM+NRawZel
rGZU0pgcsuRYt+C8l0kwlW6H22QALFC67o9M+0SuY7sXZRJsXcd/WZz4xsrs4jAyWoevPweHcvlR
pqKgUSj25USVLjPRkms21G7s2ydSAwheYNJwyuzI3Ll+qJlltq+t4iX2IYbZEglBesMwBpLpiL/K
7opPdeNb0KyHnwzpxvPoMCrV8pc0R/3qZlwvaQkXC2H0DoegK8vldAY2pDgQ7ux7431W87K+5iMb
jcnNEkgTy3bOD1lXuRu8+xt9gOKAEG1AnAPCmvmEGxAcYWqvts5xUS+owQfymK2ICHPa09bGDdw3
rXjpkeTsyNvWNkHBhMtEhjW6uXaoZ+/cBxlwoqxD/FN07q1Xdec8m17oVd1OXb2Ebc30DAK7tSlQ
Vjz0I3hVzXpuIdrXI4Plcta+1JD5NewmRyBHzDKr6WgQWoehiLAPB2zLq8qLJ4zzUIRl1X1JnWIM
qd1T29DMs2cYr6PFXdVD3rGvK2Ge4/klG+buM5UsNB8zWCTQ4UExy2ln8ShiTE5EWR4cj/tbGxhi
7xnj18nxGe61FKAG942GTfHdncZXiLjIOr3k+4APnY62FsBw48fQYhr92lx95wsHcJGhrvEA2Uoc
g1Uf48n8AY73U4ojVQaAxDHeushbdmKk7hkYznEIKIBQltgIVyBERvOVl7bPFZzu8JjVwZ7y+301
nyKdCChnivSjVXskS9pYpRHqg0UV8V8wIMgKZkBOb0FW16bHtYWsa6BsWtuRmZ3eAGepi5vFztqd
1QfPzBDQJ5BUNQ+MEdL+G7WCb7PAsBg7QIPR5zBZsriVJGn9QPc3pcpB99XCM2ouyfPUwSProdPD
2sQA01fJpTQeuqfV5B/P6UYzBH9dLX84uM1CKDo9zMGViol6RhycZ3sct+O2u+XU4uhy7Duk6CMi
S+fVJlvzVI1PdYmJR1jiRTcQfsTT8A2bZCEtA+AoPA6zPkuoXGQMfGoNwEz1GvPDMA/HDh/jU8K7
TdmGGWPvZ+cOnM2mArewhftME6qMPsNpgZ1NOM/BkP5Uw0luObk2spVRAJrb4yMotmjQzlCHGqie
Umdc4j+2HxoY5zuLHFRZ2qLnbVoIOfw3mRFxE9VTxfTcuW9MOC5OFpGuQalvgYMPXPDbYvtaGDVO
A5RngyAcWmNSGI9GpNMVz79R2EYiGteIMpozje74wrUVhvFwZBC3x+vk7jXB1C4hpGKXgCwdufce
HYi0MjXjM/JAhPTdD3Ki0k2UkFQ4Cei33L3ISbLcg19o745NcjUJxj+7ud/OqzBe6nReoU3IuE67
/OzOqOfIbaRSEOXj3rMD91BGAtTKRP0ZBjnXLJnUQKF74yZlcy80sgmWsEnc5zkfzAf91KNbqzny
oqZ1zjVWmG2uuW9VXz9XAiOkNxB+1kKRjv321Dp2ta1yZ9qlS3UaoVBsEKlkewJz9lbM7RS/+as/
JhPqi+XGtJAeDyAtspTJjWmhq8SB6DK5vEuKF2dKHeSZ7QtioCjULOIukP1Qn03Xl3ny690QEfQD
COXcme5dvViUaM1DY3XLqZDU3jR4yZu0k7Gz5tHAv0s9pDwuS3o75TGUZ4afdoGsIlm+x1q/HjMS
GlAeu58ZeH7RE4SfmSaOXsD9v046QFBI5cHy3KYp+Bw9+DJGS0YYb0GMlJhfkqihmuyF+mwxGWkC
Ayue94nwzP266EfbXMBt049hwuc0TJVxwhXTl5bOgYyNBH05vaX1bDKvNZ7IQoBmZAIOaaMOYVg8
30z6eN+XxV8UA200ZokkjE42dTH6lsi/6ig9Z3KfekAtUslZLWXqXxYXL9Q1gaCsjFLUom0ZnI5c
dH3cqOgiSIFJXftuXvAAB90TdJX5CKi7a+ewmMC2uzVjBrUgsHP8WFuiAesxehySRyJj1wgiZoJN
2pi0VkZtuiy4po8+jQkfrvuY6vE+pSZJmw6bDu3PdhPR8ovteg09uxenIspvy4IbTxA094ngNh5k
ho/Rfu5EiB3snOv6wgg/FaFA4M7ltTGBMDF+5SbZM0JhEOt6BWqIvj6r/S1cymM5d0zq/UdwBjWo
L9qTaf40RwNSRasMQouUp9DF7TE4adgod02JwiqglXX2fAZCLmgEbqrOvK+0GumYrjdIQovyQpB6
cVmNsbzY8UxFhOlVvKTS3IjjkzwPopcCV5IsTTR3dsyw05ULtaYWc1YwpVKrkIQxhR+mRM8vFcLt
i8hJkS0y469GWoUWn3O7sBnALXiF9lTLfsQ6YYaD5rahUxN1qDaZ6iEExgrTLTP1D/mTeVH696/l
TSsul6y7aYXX7nwQ/Nu1y/DyeCgniygFhs/kb5vKt7JFRe0cOf9K4RT+6qNeptrRst3ylEUOODKG
gdcFEi+GqWZKKVetqkcWvN2RyXwBUXR5SQbYu1OV3mFBf81VEqUu2hUJeneLicM7/LJvcPvbibBC
TlRmfu46xAcBR2uWR7ch/1St0Y8ezmP1Mmc40rlyWiFGfc6EfKMp+1mQkjgnF4acIqyrnRebBPEu
dCJqM3IWETTMJ9SaWjgZglpjrsmUnfv0Yk7aMauoUxPzgwmEel6o9RDb+jhMAzwMriU8IE0tKnEO
uim0SYXcmF7HMSaH+mrhpWNwMImRJJQN93bq/1UvVEm5rZ89WvOjlTAMZwhXpRw7+MLIpIt7j2kL
Ir5Uajpo2KXkuvVEc46N54EBWFyk4hjjrosAe/7JiJnCVgmC6YU/3hOT8BPTdhNqWcJURi6Cf9es
FlW25XGMkiPuw1gZ73Ir+kctQuAl+r3mtFuIA9O3M7KX0+Bi5ZZzRAwinG2OxXwmpo6rfohYpocW
64Kao+88KES0r6l8DDNNfIbkTQ18DtU6KF7AxgMtIAqUpdCOqzTMxRI8wPl++uAmx009HcfFJnwK
Cx2qvKcoCPCTyp8eeyAmtdmRl7y+j+xDZM2Pg7/SzvFGxuoAMy3HHviwk33yTXj7aiKkkXY35fXX
Xhr/IPLWoS6hKzZZH9uMYIBQ3uDDVj6qNm2Czo4g2M+DnORNPAMHgE5A2mpzobTkXBCzfsqdY2QG
0hNeC3Vu2voTRWFr/O6aC0CTrD+YchbqOX4TkspHYpvaFvFEzbNL+S6meryAY0rPDWUFJcERyiGp
Vmt5fHa91Z3oHgA/5sMl7VfiGLqz+qSAUJkQWeZw6/X8hBPJprRR1PGMwG1tg0PMm9T6Qvale1Iv
uYwph5JaVQs9h4wv35tWVUsEBwuzF3zQ6/Y0SYervT5qY/4NWerRxYt97Cepyzfl0cURYqzbZCVb
S8iLi9zX2ahqPboQO/Uf296IUUZ9D5nWf11JsdplgrhI+fUkN9i+LdysoxviVd7WM5HKHyej/KGQ
7SHYXlr6dHJa3pX+9whKeSHLI327xEdXllLkVrSkPyZRTntvjWrAKKLa2knUbw2sY6H6qOp8UZtq
gUcIV9eYjLspoOauPrlYtPZgQbQKEBHHdoG6hF8385yE720B+mAdcgJ6kfeO56ks89C1OOVLMlao
oH/lDqbhiS4LSM8dCaLSR/fJGn3rFOTjnVEZTB/iiAxkDJGCWsuG+N/bKdUfGEFQjOTKZRZDsesm
5KhpGxMv7FK+bo2Ec1ALMQNSvW6m94a6Jtak8slvzK/Z4L66hX/XNkawY0YJ/KEh7sJznJsiW9dj
k2XczvUhdJr60nvNqzNa9DscHa0hVoLSQ5WzwJNDPf4tDkzo6JNZAuRMt1US0XGlsjhZEJfa1AYP
cbHa6BbKGs12Z97hALrL5uJb3RdcZ+1bnIrVhkSEd8rx/dNErXIqyEgQyYKRUz8NjMeg5YLgXiro
Ndqw83yiMLrCvaVM/+BnOLC9R8OLxL6x8QAJN70XMsElxWm19xcSpnAwbBmkMlAZkHN39TtnJJ4I
jUGZmUI3NPUezE1mdlu/R/5At6C6LK3j4hSozuAvx++1/oBjwH5PInCTzE+4y9eMUacy3vmz/hLb
2n1A4WKfGXl+dufhpxEwrm9hgIkWp31fa8FBnYwUncdThoZdVJ1+nF3/qK4iAdrZdatWc7gm53Y5
I0NAUbAMxr2BgvoQJFUQCvzn5//PJZqeH6j/8AMv+/8gcG/ranir/hf81jTU3/yt0DR0+z+6abme
rRsGnQAb9uzf8FukmP+BlG+Q+m4HFEd13ukf+C26Th2Sv266vuPYqAv+lWra9n8s13YCDwmn47iu
bfyf4LeW8Rv8VndcnCOcpGTC+rjpkH7+L6lms9a5CY4yuXcXqRtiEEHKV3Wq2lVsSk0/r1XtHbLC
upSjn+2LKf3m9z5lWAEvCJgnRfXkMlIxOSCByGDB/fTlRLYZnFfTH57spstAW9p0RicHFRZYfe7o
HMytRzsck/zs0JsES8PN2dc/58vwfV3JmPUyTNlpskjL72uSi3c0+kfXLof7Il/0R5kGh0wPFEoO
AyIa/Y3jUnUobMHsB8vuzDTVyh/adX3RnPKLhTviWP9k+MvwrIPOJjsTI61f/DTrsS3EuI2j4hjz
Z0xyqGhQ4/6KDA9Fs7f8ELb0/Dg+pjY7Pq0AIXSbqJAlWMJ4ehOrjs1kqPcjoMhNz1j1xjO9C6Iq
hgcrCutiXGJyq+0aFUv6ox39SzUVMhVRLzfwEvFiHnUfULegPorOZV/aPdliRS2OZkPmoZO7oZ4A
YUgCriC2ATiK6wYVgHG8AdHRxFKvpiGhjBtc6+MMKIjckl1mLg8Jma0kA923FaDbJnd2AxSWbWoF
n7QUXM7a6Q/DhIFt1BDZr3lSb9zmE1Okbq8Zzrox7eKr0RHn15rFmzGi+aJHizEzcGhtNqjLIt8/
WFn/GmTcDNzVqvdkLYZmgKejaZMDyGUuUTSQSizVh9RlegZW4YfiltLI+GYU05O7ko1L4qvODZyb
CcMT2nwrYFCsb/ftDMkn9Qv6bZq2EaVPoCMeqCGwT8tEW5Q0kxevIcSk9MpA4rjemMyIk0XeGdOy
6QxNr9rpxJqcCgecE0KfO80CbJitiGFSBoJICdGYCN84EnV74Ey5LVcERkQZ0072vlXrUG3rhLTE
acGio98RiELJ22reygEtmcYVH3VCdtcanZTnQEgh4AusZ4gflqlZl834ErgbFObPgMDfc1KOX/WU
AmYnmKsBuN8LKCs7qzNpp7vxZXBPff2ea0MZZhUGCBcq5NG2nOUGFras2JiPpGbiIenIZU2SlygJ
igtyWpSXoBX5PIAtstLYoPdAAio2mUifBGAnl0yk1n532mOVEOGjd/cedcNDbEDsGUixJHOOxsWO
ljjdfoLMkw7v8kJVkUkIMDjyPcqUrLYuqAiHsb23sot+0G3Ut/qKJaJDXSnnVP0C98teSHCrxK2l
Q44ZMuhQJcxs2L4zhzpBqdupN2j8MYc4GA6Bd0HTnLS23i2M6EAibzqDWZKkAqN5O3sNYGmE2NSM
q4EhB1Jku0QTl9IBjHCr7NeqHHdjceJXg78n8F3pLSBU30eYRgu/JtgDdtyBK/A28pwffOMVU2QS
7/KZthSKBsPntx2QO2gxQ4zKPguO2S4+gX8zN7AAzUuezm90uw51P4qTM6bZZnXJ2XJ1Cxl1WlJC
ner5jAL3axMkd3oNuTWRCq+JfiAgB/gAdjFaOx9sW4AtnaxyvMRDH0POrsRR4hS1MZoPgQbtri6+
xjAnMCQJ60jC1H2rbxJiNseuX87CINPDps2mT8PBtLU33yqf8iJ5c6r0viot517zcAfOEVoexmWP
2bjcJjhU9kVhYO/IqLYKeu8Upo5AKeuD7qb+0SQYZCDC6tTZC+mUgp4aZf8CBnJm5pTimXxV44TB
nvYXeqUCJ600mXRhARg8ZJJEkGOsX6671DN6qM9wVz7+5uMx+Ye/bCPWI1l6pZCY+Rhlc1nvUWu0
gh5Wzf1h4Q3IEss4qtG5mhtjNmCQLMfjapFjp9zjG/o5UDBY6f32As93cI8tQRqX4ej0kDHA+8zx
fQ9mCwjHtIEOGGzbxL6RtMSdm3jm1jc97S6h6KavZFilDOiR72GR8+kyEDEuV9Wibzpq2nwN+K6Z
EapFNRtl2Ms54HWfMQhjVyUoDDSxMlTkNjozXaabxJUwW7snK63pCdMzic31c+1Xsnzu360O8QR9
WpwWe7zXgYWGatFI3osNmn7sS7RcnZGH6KY5rvIQYcqDG8dfhqh8pFU/oPRgaI+kwB/84GwhFyko
HcblqcsxABnyl3MMjMVD/AkMAlk4ah8ybH5NCjHneXguKemHJDr6eb+c4pI4VrOiqiH8t4FJ2ZBZ
7aWYnZ8ETzh7zaePnXn9PbnINZ535v7K36F7d0z8MQBaWlWf1HzGM9+DScbbE9Aeu/GKuj4ByCFR
OGoRaHoXjpTyCjxqrBoDl8curkG8WIt30lCBtoOrbzwRcAPPS2/T2DVX3GucE+7/KrTyPA/tR88R
n2ycv4j/w8QFKUmOOqpnQ79Br4LG0pu+6YZeH8rBPacAKA46kXxlBUq/nHuMZpDJOU5yRLvqCFCu
sMGeoHzKoo56p+vit31mPHbUZUyU2/NQ6ntVHSn7TGzBqEFXk99SlyJfLtP2r2ttRK2pud5v+7gz
dgekj0+TbL6qxYpmHQUzJclsrbUFOwWlZtn9auzZFc2RJPrNJN8nlQUPtbCi1KHBZH6tclGow2HV
OH1jm0S/Vjd/mgtBpks8kgUYHWd/SRO4lsm7JhJ/2SpKkJCHvC9RQdfNMp+q8qQeEZ4A3KQeKluX
Rtg6kTqHZoB06I9nqMcgRB1ssL/Ztqd2cn2lqZrKnWviW1CvdkUWfbzMx1vIT6DWfnkbtT2W47M/
txyn/z5FramX+fg417e6PkftAwO8txeNKL4y87799uB/3VQP/PaaHx/14+3U4x871Hf2y7/xy6p6
FiqUlRGIyMUN1v76ly/rlxdRq3/8T355uV8e/2VV/el18duH9kqbEAV/RF/PwLy1+uQi7Cy51Ish
kMTqxhGMSweLhwciGvSI9eUqxH86frVcVdsOMKBRcMonzievJ/AoXlEA+EDguKn/cRUYTLJFemtu
AeQNtHcKUG9CtvY9WQ3WzIKanvpTta0WRlJNp44CvjAmg1p54RNF0JMCYePkpyF6sO2VhKne1Hc6
t9G9PU2oKQqS7RRH6wPsZXMjQovV3HslUKuMA7qW13BfXubVplAErOu22qnJI1+t/fYn9VwMp2lg
WCSrc2qB7qT+WDNzbE92xjggKAUqWvkiJAmgv1SrUwTimloSb1+qvWr1l70ofr9WDgMStweWsQSB
tffr9tU1Vi7GCaWZMdOK8zA1TOYzP9D2Ijef0yl5i02XeZC8LanFINcyiZZ2JLrQXIrvFVw2lJdc
+1ZxgeBOSzUYT4m8YoA+hT5GboffDMQoxnv8Olxbhx/0ycuzekEmpuXHS0f9jqaVd3bT+cc6Bw+Q
tXw4gvxLUe5+imTzv1IXBLVPfQ1ce70zf3f9fKa8Y06orwDu/PMtNqioc/q5FD5p/Ti7yCmVpY5y
uBZ8nQys2c2KOuXjKQri1hFSimXY2UODxy4IZIgaqiZa0iS98xJZT6IDAORAUhuwypVZIU5CFmzN
sSWPNzVi1JW4GnfqUwb5IL3ulNLkR1CfK3JTcR7M+9WqBkZv1uPHE//9adVmNY7vmbWkGzwY1FPq
jPqnepdR3qEm+X5an/Cvqe1claON8tTU+VJY5MXoe6NEALE4QzXfjrpnn5QGyJdjn1lKgjgWfjZJ
Saya/FXVL9Grl/53Uz2Q+tZfsIkYjwfdDm9UwFniQTzGEACJYorwxXAvlbmu6pdRh3WsTxas7R1Z
5PbHIaseUwuk03+fKtdf8uOAlj+2+td/21TPU/vUo//1pYZqEow9ZAoLRe5/z0O1WaqqlPpw1zPy
Y+eaUn3TY8lhkb9ArI3uSV8dKvqcZeptmWtyD1KrQp1qH6vq/FafhpHfPydgrt7o+pHjBh6TYJyo
BeNnW/Um5bmRaJG27tVpQtkEKlgMIgXXfHNEX51jZEkSfa+e/rEayW+N5D9APQyf5IVBHalq7bq4
7ltWFAeLYe4bg0yVf78L9T+pxTAZ3PLVKkoPxqdq9ePTwzog8+xW1JB9Jtb7elkPrsAcTrg2rUbX
/u6rD2J3IRJtoPryDQJ5yqm163d/3efVIzNzEFRgsv55snrL6+b1b9Xa9We8PnB9vd/+Nq2eIaBI
Bi9fjbpwjl7SVWB42FZnHt94PlzU9seHXxvkevgv4a79+0tfj61gfYs1jTKq+uIxPC+cSvwGyTgy
lFFHyp9X1Ut8XKoEbuOT3xS7Qra2MrlQ1xK1qdbUvuum2ufKUfD/6XnqyXP0PhtddVbvrz4ftXYO
2+s5EylW48fBrPYGIFrgE/173qm1j2ep1d+3f3nVX571+xv8/lcgZRD8up+NVSdHXX6H6jai1tTf
/mnf9SnqUVONAtXqdaF+j+umWlN/919ftTF8vpHrn6gn/vZWf9r326v+9k6xvOALfd/J7oo6ZwHJ
YWVp0VfIc/26WH2rQdYn7yfXnWrtum/96PrJ57SDpFR+PFNdbtWLX5/6yyNqFfXBtDFoG3wc0e5a
oYm7nii/bH+sqvPql71qWz1fnWd//yXR3QINxpivBiU9BsftOw40It/sh2LNsYHEwwEeV3DEuqJv
g/k5F5W11ftRf+ZyAhVDNN4jdWG4ryukEWJBz3aLg2+lt/ta2dXJbS3t2QRv/DCZdQtub/qUZw0e
3U4EmBvy5EzmKSQd5wlSJh1rC3c+TZiGnCoIT148ZBClyxukU5QbqZMgFUGw409le5zB1BkTXlxN
XeN+/4c/LicAMDajnFRJJwIWfL40dXtVN9brgnjkf+62v9xy1eqfnv7bPnXrVvs+3uFPf/fxDnMe
3LggxeFHlWpIJxe+Onev29jPmcRQOpeqQ3nflNuzPLk+dv7x8d/+3HWGZee5HsjBQV7U1J+Xvldl
9+qZU97S1RXto3pgUafgn1fTGAaTU9TvRtq5AJawSvTwCQoSUblt2tKlk7x71c2oNfzQNRIG2zul
1VcMQfYh7bsTBTvovbgFSUhw6EEP9kvfpA9G5974IiBgBKmQTyiwr1l7sy8d+nrOE5Ku98YkfiXl
8rxPGfqfZgPJKGSYhMA3SJlrBV9npKO405A7wVWAwNqSTLkrM+LMW+qMx0EbL903N04cdAuMDFvN
H3iLhxj28SmaMVwWCzi7dEXyNSf1ekhRLQdYcbeGk18M7rMnbvEyB3fdpTXQKU2LXtxxfI0TAaq5
KIHy0YIU1Nmo8sHZqiiEb1pAPPicF4hbnsuJIYRFpWAhSCimSuFaOSVDgp2iPN42EUWLpWGNXiba
mXk9xn1PckdPLEBl1z80I7i3NYjd6zQc3Ub7WWpi2ZcaYV4EouFSd14K14bBTGGubWrvgWD7N6yY
8QnUwZYyAVK36Mvoto8+djg/Swnuc/lWp4L4vO9WUA134wKQLGj1g5M5B6+LXDLMqh+L35wdbYKp
mQhxYJI87pe8emhrnXC2BTp2kGh4eT3/5NUIeWU305hRNRX4KAhmos4Lk6bFWdKvbnYwowoSo1/0
VG6KPdM2KufkJ7R15Z6KzkbTMSHjE3p3mAlWyXSaCAGsnoPRJM1uBnw9+RpcEMoWxMbtLPx6G62y
PqGh9i/O0to7r6p2Xds/B2tk7TwvDtBHBp8yMSzbXO/Tx8wZvyYE1uZoNT7X2GrhVhifUUCRCG8G
9oYLVHYZjei2WjuAdTHEwgYrkGwnX6rOWffVZDjbcbaPftC+LSUxvQ0Z7KjEbB8HZNnfeAYaM1er
Xkf/DnssoOliAG+WaxTKDe+5BA/H7JNZJSb1Q9UTg0o2Fv+uoOhcUWaC6b0tjem7C0FpG9joBQhy
uWmt+WB5eJDl1R9YCVc96k00ardFRT72UlQ33RgfE9sYSTUemo11pruo7bUmfUX9KQ45BdZ27E7l
PSlUyKldehWB0aF97X+UmLj3hQGKDgPaCsrBI7no+2Lp37NGEL415VlYOfWwc2tjxyFn3A0LtXL6
LZgK5kuwpv6nuTBuvJlrZ2Q36KzjG9FV/Wl2uK9AY4RaV8fHZfwr9tLqIZ/zH74xn9Leb/ZZV9Oc
G8gRICbaxM5ljvr31QUSxZUip4KAvpjb0GsulhGtAJf/rm2/Fplj71EseVuskUwOszMQJKnySN7W
AblYYBWMVVE5d5H9tT6YNfKv3O2/uTOthGz5Gs9wO9fBvHFn85vmk/pVa0g1A8TU/dPSvFetkzxm
OuTapqnEIe47ik2Jtp2srrvxfHyFhju/mp7LQUKNeEnTmEPaezciEF+TVub3roOxwAVL7NVGsyUr
4PMS2+XO6KGD1pHA5LaY26DnimHqHLOZjgdV9hKLpoSq3AQ/SkptpZiPpPWuN0VSPXptfqEci/jb
O5OlB7O++BKk3A0hWldQZhet0z75Me8RdKfapO5ZOc7RtvJH08cT0qV33P5cJ0di3nrnmN9xv7Sf
ar0z39HENVP9ZUYggeM80SXrftsXfJGaUVzmDM9Bx9vt4uXFdKYvwVxqh2JZ9gJgD8qt8aF0ysuM
YWZvaSvohKZMTr6NfN9oOWtH27L40M7L5NR62EZf4JDsMK/tEa292Ix3NmYA7jhazYvfYYm2s+jR
jNJ93UXkq45DvyNh6dIVskiua3wJtXHrj+kJW5e4swWhlandc4dYuC+VMfo7GgDLDeMZnI3dT7u2
3VNLsPyQYGuD23qcrLxkBm9vB3utzkPXkclHFt+5tZkRuqZNwrfBWR7XRkD2zTKjhSIkpZ3JeWzg
H/s0mQ8NTZs0aLpTCjZrk2EDlFd+zsBxpp9NYfeA6Utmwdk0ZQURM37w2gz0TM2OVlCsxz+1eHiP
V8iVg/U4zRYC7poQQZvgRWHn6NlRy1VOEt9aq/ns6LDzqiXPLyNhcdby1vaNdlcQZ1k0SXE7axr+
Hmh6Z5pym9pBSYtCHiAvF0suDQjCp2g7TSXE4q6/+LGH2Jp6/xeujxcXxiNhARyo1WLjpuNiBecY
4JaXP1GZ3w1lnR5BlJa73Aqyo5Un3zKjvgOhhIOin3NesobEGJu3pjY9rENG+AOXtzGCjWt6x76l
WBuktzTFTWCKLlrvnLsRpMJb0zXJlGj9u0iHRmh1ZLuTiU23yhWPTuokR9Sx/Fv1egKaH1xCo6EX
LDgdL7r2XBh8u7H0lwcROj4r/aL3s78v3qKIrr62YlkWCIQRHI7EWL9M8IS2E1a8Ik/hIrmPYrGO
NOaIF7UOFI8s5PHLTTBzird+sO8X2b0R4ze625ygES9Ugw85RYAUndJ4zpdkeAS5C/uoNo9+Mp/H
gm8ImNABXGF2MXQkw6QEdc3NLPrgKU7j+dwRzJUCCzBdkhQ9MW3msq53UTCfMn0JczrKBWaFLIa1
QlYDl3Er33GHCs0yGLZzwXh8cvJ9ZaY1VshS7Im259K3pp9Gsg2gP7uMpluIugsk142h9dB+NVJ8
+rZ9jowHby3u8hkOjPfNCtZ8u1gTpS1sQ1aCIVt3hSz8EMVYJRmhFekiD1tNNi3HizOZ+rbJL7b2
dZlz7xhbM2d9oRF0m/avWLTIEbHWzyjNHtIeazuJxjOicABN3LuOlYkgffadV2wNeJSay/w/3J3H
cuNclq1f5cadowPeDO4EhgSNKG8nCClTgvceT98foKpS1t91K6KmHZHBBCiSokjg4Jy91/qWkCEC
nvCPKlOe+cTRPJlt5EtGUR/IASY/D6Q1F7lDgKKKzn7UHyx9djUrZMIcR7BhhZsIyH3HvKmyQleR
quUOXziV4SwSVHsJxYshBNMlGOsdUd+aJ5P4bTfzO5U2kna16HdVLBjcjMCjX8snEUu7iPBErCRl
jDE7F91KuUclYdptrAlgSrigZnoD2ggyQV0tR65KdIL7mlMwJogob1e+bIAlpXo1yTGDxCTZYmvC
E4y+8jl9RWmCnZW6xLkpujs089Yu0gbNn0LzI8rTB1DXKab1RLQ7Ay9KC0cP25t2HxnPOesf2tHY
AhriIjyJLKhcg2L5RkpzvY97ysGzcBLGZTwjtn8TZ2i1bcm8hSQOhxRDXI1pdBcP7ckoF/gbQUjX
HvNwPDMo13KdubNk0PUdB0cigRgwoqzAmhzH/smcza+GHGOic4hutYDDDtF8NSADSBsolDpWh32j
OWO0KsvTvjrEwo0lEzWCpJOyoQxgx+jBV8LOsUEGHOTW0s4sLlgz5APV5ePEV+VnZqnuhJdilJmo
l1Z5kmOa6bmJxlNT72NGB4M8l6l5zBfThdE2n8SGiCbR2mX5+Gvp1S/QaLBckAAhak6cXL3qwBq4
IMgwOgzWrk5KV18NCaVmAcMKgovYDlBIayyvTLtj+p1L3I/7IqkblzhnHWizGHu5so5ADH5KO94A
FD5azIOYVWX7pZ0R+gUhx701MglPxb0w9YOtdKI/Jbl6C9EG0QuN0MjH4vsKluRCEkdz6Qo89VPU
COg7pR2cgZ0eVdWlYwFNQkwBpW7aqd26NBlrJ5nNtzyXaRAqKewU3aw5+s3HCHvSzAxgCqq7xJj3
hJAiUUVj2RNRTDG2TdxMH88ZZIyQtqSb6PITivPfBgFvAJoSFgvghXeVpuROlid7lg0vdYlvqkdz
QI5Vi9l6JIth5PIpLbVvFc1+6lESWAZa7Bmq3NI/opg1jkVy04tkPxG+Hjlmkb8XuXE2YgpA8GrQ
3c+oLHpJG07IfnV7wAbccxSOMjg+iHf3xML80kxtfClN67luSPghCel3nAi6G/QSahsDj67C8ZWp
lybV5KesMZ5blD00SCWvC3V4aoXsRoVSOELXAnCZ0CUFdeiT9vZUkbJ83yLMdgHeONOC2CmJhcci
gQvWAogJypkALJMqeiEtz1Dsak+csl1k8l3qWsKRU7Zu2AABCqY+IosG18iMit5EmOaU1O6kyB0E
5TIq42jXWK/21TwMdkGMCv45fGmZtA8Na4ZXSipIhoey0aFvxCoTHczUwFLBILpGkwjeEN7KXG92
+Ovpw2RccnFLsMywRcqbiFUkwKNyuCu1ADd8CNcJ2aYJvmeNgoyM1BupfmZc/Y/NOPtjWnWc+nAS
5o7ic2aeU5EU07jvtOec5VICKoiEByATWkOMdICEbRmwmplil/tKrMHbpS02NZhddVIhAamiHmMe
fN0R07iGPkSMZBkOfc0gIifKM6Lw8hnJ6zICSI0W3SandHEHs92D3cZXlM/+3Ca3OdkFXmRNB07q
Ejs98tykM66LIA925qQIKyPUMapmuE1yDGkB4q3IUOmckMvsQrVM4Jl1nHAcgTvMIsDnCk064sqL
dsGcPYkJtAgwovYY6cLeMiK6I2YUHJvybhrbJzMGo9rhsVzRo2FaOiny8iLRD3wbTdjqJD06ghXy
5anm4qYobju9J+miI01JKcXMMSPriUDeyKPvfSvJob5HUVbsDayumoTdpG+gv0mLhCBWzpHTBUxm
pEaWXShnpJx+ZXyWTi3MELji9DMe9Q/69/v1LR4SvX/TqHLB4sgeG/LqxWTufK0LAbUmuW0GReOO
/YscQCcyrHOMCl5TeqxpnXb6qms4rkEAaopLxJ3MEoQwoqTaqWHO7IgEAI1AADRZw451Ba7ONrr0
pbHY2jTgv+wXNHhNz2Wgf1zk/iWXQvlS8uldd0tzEYlYpyNQYtDQihaEGghjMnXuE3PtwepG6Erd
WoOYr/u6bHYtxC43rkHXFooUekafkDgvdfb/bkmwbOr/VhJ8+fxo3tv0nzXB30/6mybY0v5LkVRV
1VQLSSHyXl7v75rgVS6M6VdXDFMyFAS5P5pgBU2wIptE5lg6Ml3lD02w+J9ogCXZ4BdWZUY4QXH4
/f/+L+OSqqFEVhXLwI2p8db+WQOc4WcU5yAazsWgdhMeAux8V5u4KVgrlNvWz81/fl+4tmoIyqWM
/+9fhpMOU3cIFVd1JSUnZnxrmm8t5O2ZgwrnczBida5yKIUZOQR4qrPVXW3I477Gbp2uvutofCrN
Uj4Uy4ivZvVmm5i0Ka8deK2K6jz+7QIjN/xJTN1JVWOueO8RwnqsfeD/AFzV+2EvRjj7lTUczaoe
AhOR3+oYb7COd1jIO6zkJBL3N9rqLm9Wn/m4Os4DrOfkWD+xiD9kqyfdWvU5xCtqxwrfoKw0+IaJ
cSNPjn5vQwidOIcixntC6fX3cfW9q6sDvqcTXK2eeG11x6fY5PPVL5+vznmAbvaMlV5iTZ5jrS/4
PSz25HTH+rlwUEBcWasTP109+YGJOx/YN2jveFlj+qjzzCBgE6klqn1nrN7+ZHX5d1XxJCch2HGt
P6jC8DWqEcbssbhP4RXh+oUWEKzcALSb0coRoIP8FPJFeYZ5TFfSAPF9pj+t9AHJBzFUaQIKWyDq
aJ4tmgqkOKzUgmL+HawUg8GEZ0AUMHBJEAfYb56sMIfYztzIGxqiPfTfQG5FR8UdcjXHxFCNZXbT
gEzf991uWVkKDVCFAbjCopcaEpBq3xr57VKZBPXAYVBXIkMR1lyt+4GuxsZrANwwAXAwATkoK9FB
sZRfQ1zP3rjSHqgjvLG8AJ8+QoLI9CeMsmAmV0aEKkKL6FduRARAIunRABtUWgrpEjTimUk+cxJ1
wdxXWQgQaifFhsP6FpGV9T7ouPyLKpK5vAFJrAjvlsRf5TAUbqK9ExvS7jIxJ9NCx9/fpPXZHLLc
VTkhbSklfJn1KN9eWV0Te6m70CIFDumo9rDDXuNg04HI4tRSKIYDEcTGimx2GM3SC/XyCQk/WBVc
gLt+IOCnysDS5orH0s5TawIK5UW7m2aJOUhUUt4kRhHRMafARFZdDbFUNzBdz31JHHwZ1DAqxMQT
5eiSh8SeSJngw3vuHd5q5Eq18ZE1+UdU9y7wYCSXqnGXdNmnKK6daw0vJIseXZsx/anvBYtYAjOR
pw3bal074Lz9TXUq8JTuVh0U2RGY7E/YLm8l1qBymL2lUeqJ0vSxZMNrNBHHC2MN2E9XvJsVPucW
mqigKI9mRTW8H/muCKuF99OdBOtjkqr7dXy1cepYfGkq3gSCaupx8rseA3AgDyAVVHFfMBs/dUH8
paf5HcOjt1hhsi+xvxIJYDmCDv1wjIg9JzyhVx7konpo0iLwAUIzFUEy8n1jkNaSq89xPvfMVuWb
pNFv006wmE+QaaG12Kel3hSPuoypW4hvoO/vR9gfXI3F04IbANKCSqYu54SRTKQmFwiWi/4qUdKH
LkdqwtmlCsuOAUDRpDuhRKPf50DsJfVUC5Bf42dtoWmxdO1iJzVIornNThmCfDcmtVTud5oyMi9N
xvmMKn7P3/J7CQf1SsmnCxJ5Dg259ntytcNuuqmzkDpH2Bq+kYNXNdLHWSD4KTQqYlos7So0zA+8
WuO5YSFspqC8g9bAbGbelaj4d2FGFPNYG57WLyTSKdfAuUySuHQWNqk5e4IGzUxlLbYG2hbXQa1B
+nYrsQY2IievKmkyecUiJwTlyQyWGnw3a06korXPTbzdsKSZsX1WuebDzRj37WQUnqyqbxURx21/
BXyRBaHiYtyq3GoOMpTv2g0RgL1E2TmGou3II6u+NtXyi9LEd5LeOzUCcofyPlTvRfjoVRNeWSXJ
jqy2IA9AFLvwJGK3Mq2bInCDQQiPGeluJIkhnTdU1oEknXnU/tYIOQPdlriTl6hzFWqozgxQej21
pqVngafps5cmv+UcaYamHpuFiCUQzYAcSuGzHocXBiTuTaCt9NK5jMrf5JFeczE4N3RgCPdl0I3U
7NYS4SKG5dlKZmoM41cso8Mr8uYzgptgd8HIpbL7moMZnE4aPSRdW/mUPtyS5Isdmu8vuisTlGIT
bZehkpRcIUOTvNSgnwyRt3f1dfGUIqCi6md+EQjPmgtB75iyJGw7Fuk5TEMB8IVkQf3vM+1aNAT9
otDodOYpKq/oanyMk3zXzPOZ5kV/iIa5OA/BDjMrnSQ5I3dMBUaVKsO+K0CaJfF8w7z5sRYJAAkS
i3OHaqG2IMyfA7gSOnPhlRjeEYxJD4ITGT1hqkEZ6SYD3M6nFRctM2yBuQOganFRTxZ2V68wp9du
ZLkfkB8XEECh9rx2aPRfKPMNHDDxuYSjjFw8vp3zJ1MOAX1lN4a61I4hZqGXzvqXlgGcNRUUuINM
IHjEKqzTjDteEhF/yqA3islNvFLlWWec07EWzkMfncTKouUCh8RXceGBRdzzYBZpdT2fcE6NFbMM
LPPuUNHLzzMrI+85oAnZ49WPy4H2ntUS9Sh91oMF6o3S66hXL3lNdANs2C+LfA30ZPW+Y0qHZp01
o9WF/tC2M8CfYTzR4nDEhla72gwNswsiPSSBonBLW8CsWd3oDGyIwE9xCOckTpvVluuxGCK6JB1u
mEfCvZ2iGDodPi2F4dhr49HvzOkd4MJkm2Vr7AZl/AyPglQaflukllsuwqucJPF+ao3+xFwBpG6m
VlzsLfDrRFO41NZLJ0vrD4kFzqExOz8A9X4WxPxUtub13Mmjs0BEcPtQhIQpSG6fq5arWst+Bl3k
U4Lcz53YOS1fFrVpGj2mWrniTBU0U9D58/kl6CXrz75nwFCUklV7TAuYsWy26eZFl1oDfz/UOGgQ
sSf7zsjLK1LIbEkq6H3oIgcQ/iI8p/mnMSspjYmescgXx/h3wTdZLzKy7DkfDwbeVDovpC+aUzBT
zqPPYGoh5VhB5jQSZPo1s7YfF66sVUj4dEIMc8bvtbBxOzQb6x14URlFeZG51D8oeE3iLelWFXK+
qNs1wB73QxLdFZgTzppQrT4VJgyq3l9xDDAHyQ41/jSvprBuV8Xw22jT30sifmCBvw8imlaVOq3e
6v6tjhbTm3tTOxIO0OHPlyNP0+ZHGo6Jrxc5aM5AebAWyKYlfWKHOoMWDL9V1B4Yj8Cf9guR9Bk3
zRzBEYVTqsflibS8X3IX4vIDJZBjYl6b3Q95bla3oI/iQDuYNWBJ7OwYkgi3rMu4dBOJC/kSVoOr
mFQ3FiXsz60x7fRErBGkG42LrUo4ZTOubkqP11ohjnvNAPY3jxG8T6CGaJCF4QFozXXZNBd8MlSR
FLX0xUylm891TQzAfUVAlMELxpekpOew4Bim2gM1TxfywREriZO3rHuaCsxsFB2CKalWFoNyXJ3F
JBxwtNefopXWp3b1Rmxb5NZfK5ooHWQBoFhpwDabDDAXY6QpdKDGZ2HOYc6n81lFDnGJDE5seKP+
nMz9YeSyiSWGpM5EHASk6cllylMFwsc6bTfI+WXlWPlyid2ahMArAIaTmwyVtgM4YCfqHPhcKM5N
a5BOjtvcb4Pldk6GwJ/SwLBH0TgSbKXYKVALVL7GXTZU4CVj/F5BUotPuancJPTRJgkuZiqHEZV2
gwgMCsUz2VV9NSVXdUCyAQNJL5XntlzEm4nSsUL49hkG1itONPhjahD46VQ+1O1invKqvtesCthn
YUC+v2tFc7lZxCX26iUnzLHIA8+ysLrFsq6jEQiM3WgusAN14V7MR/STrCx2xUCATCZKz53sDczc
7GbIx8soFyWQqnMY0A9eTCanG94v/2fw31/uM9PsVxwy49hof5U5cFnE/UCF5Yf3J1aGS6Ns9Nd2
8XGD/gFkJsHsZ5/2W4ytaF0/yHiOhnwmE6AIv74hdxvfbrsp83AGOQJ5IayV97hTekcvVExVRFY2
UPHydROazfF7v6vfQ4xv36pvKRVW9soqVqaB5jaRsUmA/3YTK7UrDDTEenWKhhMDueZrSeoYU44l
alMo5moAc2HbxD9uer3UPm8C1k2V9nMzrtK1bXcW6KqpWrPrW7A5fVgQYLyKG7fX2G5EBnYWIMb+
567vX9DU8KyGiAbLKnTeXo2IFFTa2+bPnZYa08+GkvMjYmauhRh30+g1VrgcQun8h/r3D7Hrpgar
18L6HAnXmzKUhQeV0a6d9P1E/SBduYFWH5C+HhH5XCnIxcFvAX8B9Md6YwMFoljC+rBq/6LVh7Td
CKvWUz+nSAVkqIfMGAOaEkAr+JbWr2rbmsh7krxYwLaFWWrjPCorv2XbqkSS1MHSGC89Izi4edxq
+qrdLitKc/5sIhle4ZRcF7AfoPk7psUK19n25QaeI/MT2qOC4kxh2Ry71Z21balN2vuagd1xdXK1
6822lZGe4HXy9DqsDw1Et+vy6BuIuB18sQQDJzZXg+ZAtd+RMALQdF+tV8x1JG/7w/mS1gORtMzE
ILsyXv9icCH1sSfLtyLxPNtHiaTvwxRCy3ajrQwNSNn1cWwDNGAwJre7lsUoXczrrIGLR2RG0Gy2
gHRiILAWrESYbbfAF+5NSg8cX+x21tzd/g/V5LdMclVizhEm2dRaja2r0t3abF+b6H3b32623UUg
gg7Oo4VmLWcZjggeifzSn1nEBbvtwBFYMgD1zdEM6VhOm/Uv2P6g7W+Z7vpyddiBIuc72Tg18krg
ENebBNHVXgcBsjFLDQGWE07UrEEXkTCUyHeaOkpEEa98p2TFPW1sp5QTxUU5QHTNqtDfbjin/7Y1
6x0D/s/+9mNxu5Pm1OhZM2vkfzwPHruIYGnd73o5b17+8mpLq+SHVvycqhWQUqscd9+bak3AANcK
5ibrnckANiNvYsb5n0cOGHew8XGzbW0PHCauw1RviKxcMU5y0nuVBlxp24Nf8Deek6U0L3XfGeCW
eVQDt1jyxJAkUlQemlsJRewmJQ065R8EqI0F9ZddXSr2Fmk5qwMNe/3PyytKK7iYVDBNrJ/t9rH+
oLS2+8b1B9vWv3oIAkDNHwpG9M1DulFewP0HoieEjY4tMVqX2WpOoCOD54TEhfpZiFFig2gYm2h+
26xn+So2EpJ5pptypi9sbur5H6fot2WQMm7tLvXqQyXMcfs2N1DQH5ubXxR6qG/E0bDH9cgg+c0M
Kq1C9VNAsxvgRtEH0yPjA8AjQ8nP2992442G8w9HbFTV9O57tJbreLRhdr6JOz/7wQjizewF6Dj0
mDZGz7ZVMH5Ogxz7lIkbV9bANG/3bzda20w2tJiC3sfMCm+m9reOKpxAUeNvm8RRlQ417c7JNmjr
SoBN1q1tdwobVqD5Co7qsvdolIbDj58RZJXO2LT6G0dJIMYDjtQ/H4Tr7oYk245JjfrbThrVmz+O
722zIzHaToGcONtupUTpPpOk0x+P245ssZMukiYouz8O/u0xP7+jltAjF3lFS3xFoUE94HwqphWG
hZjq+w1uT2n1lYMwrWpcUxwXN9nUxhvgbsPaRet18C+72w/w/BrO/+pGiqLqsv7v2CqP3XtE0h2E
z25e2xR/e8I/wCowUuhc4OWn2iAra8/i700UiSYKvC9Lg74CVmxlrvwdrCL/l0hygW7qoqVLlgQ9
5f/8PQPPWJkrosIRbiCqkmTtP2mqyJpJnN5fmiqWosB2oWGjypau8Mf+mYFXspKJSkJVr3SJgMpv
utY29PyxqW/YqWEzdv0QqP54gJrtV/g2q8gWDLNDp+8mjggVbS3YnIUBJFkfraeh1Eby2NRzONcx
xXXkNIY0+k1vknMujACxVRMJ3PI1IYq8gUTZOBJ4SSpkaYJgX9AdQWUtrE+hgWxLJlLLCC/gBTkl
o+SVSdQLTAaDctdI8AAldU6zaS/nfY3SykJIoEqEWNcEsuV9ijA4HrXF2f5UM7eYn2+b1ADM5X7b
hASaDScT0787BMjTIsaqvz1hG9K+P5U/XmZ71h+f0vao7U4RplHcLtK+p/xFPWCbZqS1Prx8I7aI
6qMpED1sJvXtru3m26m+Tkf+1X3quIaDbj/Jtunztkk7hNnM9sxtX1yf/rO73ffza4rtidv+/9j8
9799e6Gf18Wsqh3we+M9HCEEiiZj+7Y1rLvb1s8P2pSrxM/utoWGCfHOtvnzlJ+X2Z6y7YLlI6cj
hpz1rx4sQdhB2rj+0j9e8fve7ekaZjwu2+v7iw17WAgh2nb+8p5+ft/2Wn/5Vdsu/MOWqr0KUu4f
fw96bD79bT8i3dkpqiGw4bcjUC6223gdaseNNLptZqtrT8flm4VNud/u+n5gsf7g5yHfr7E9+vtB
649/dv/4cfptJVGZkn5vbo/6y8ttu///H2+/4o93ifojtCPSVRBcZSTCJuvUMF3/lO2R9TbXtUah
cpuOuO3v/XKdAW4P2h6+7eLoT47j3XbvdsfPKy3bDGTbz9aX37Z+nlls3pmf55hYKe0+lxOb5RPR
OyxKOqlYq38/mz0ahmMusX7Zfj4VeYoUyQI/SESvo5Ft6FLtVl10rANTt1sSALWDVOQtefCwSosY
Wf08CDujE2Z/IT++2lxPm1v+e1Na/YYanybOr3WS9b253Rt1xklNwmi/7W032xO3x/3s/vGS253b
j7cH/jxvuy+ADOKUSRHt6hBWKgv58mNYAZhLQNpQTxKEWJARr2sGko6se9vMuNuNspEIAekzPdiW
eRKRj4iJUJNvNP7RAgKrGoHuF4vopnN9WdQaFH0GdXAz5my2NV07NzmEl8259a9cn9t9ha5QeZPh
SG5u5KVRqO/ldcLA3ijP0LWJATMk3Uf4pOyJ/ZuOQchNpsP8iBfpIUZ6jviEkLBjMJDgrmu3xGv3
TtWwVOliuF/AMGhkrLt5Q1W446+gt5FQsk8XVj8ALVhRSbSUB5p9m6e+Qgh2NJraAuzU052sx4PU
P2nK8K6YPSFUbVif4qKvTlaL/NayMMrnohLsJmm5D3BD6FUv+j8RENq6ptrCIFqzUX0DOOb34jFu
qEXqNFw2z+RWa2irFTm6bf7cGQ/itYJ6cbeVGrabrdbxs7ttNbMg7ZRcvWzlh+2GDNF2bxCRQfYB
wL1IF0UoTgB4OmGvN3rlEjLOKTDnwJZ0nDwsoQcXpc2NbA3j94G48SZ+Dr9ta7uvBq8C+VrFUWqI
J6EsofavZ0E1M4nWGgud1c/+toV8Z1oBYwCiTQX0uDFMx7Qy1m9YYRlUIOn14m0/MvnRVAd8KyMQ
j0I1KAcQC4WkUCxgGJujsLU7puP3Zof+r2/lQ7Qsu2DEoBM2JrLriuZ2GCKSWLl/aSnRzF9vakQA
I+wBfU31QGluHltlUd0YYYNdbjbHCbsJZr4dstRo8hRO5BWmaA+xL823bbKb71kGKtGhvZ/eTJr2
AW0BG/3r8pT5wlcZIT1265y0FAJWnBSxoJ2SiLqvwhfamPCIGmol/Yv3S6ku9JKJ/5QRj0XeMMmO
Zwy0I1oYQOSnGz6G7Xi5hOKNNAO7+t0H7+jUeemkcRRKtgUCZbd7GqmhCZ4YvefKuYfMnh3N6dSb
fhbuYIUlFo6Yl2g+5MunLHsJms+KYsq408IDEnxRoLdLm8sZzGE3qo+66qsaQOXTED4bnwTNzdqj
hvGk9xrJb5KrUn+K6AFl5yAiMZfewklNz0V01YiHSvQhRbWdVw4gQPcLCfEgnysk7HycsmC3DDhE
wWfxFWE5vXUQTEdZHOFrAqu5strRjzWTS8IRrxiAoabrD82OonB/ns27ItuP/XOOILsPb6rutz7s
m6N5IkSwZqEy7EFIJzNVQrfIDmS6Oqbpq6zNsNGnd/Qoe9UJxEs4HHWT4CUwb77yPqKlLsq9SOxB
epDTc07SEcVWmGiWQyhOxOerPMTKE3Wm/Abm6bwiJfYk7XZfMp2rl+YJAP0Ex/9rjRNlvnYtXeWt
K2Q+CBY98tBxl9Y+o0v6lJzoKYzXIUmMj90VfDTTCwmBD3YlhesOpP0BPFYVHQhx1ZrPjqCc7ITc
xUwdibJisKNfZ8ofyQJl+7gQltkuZ9G6xZRU6nuz2UfLsTFu0v6UxMdh4bygQJ9RPE+/yvBJba9C
jqMTVX4+72QBMQBe2cNtI3wVIchStJwu2R32FB0rbBaKB5NbHfbYWbQvzllV+x1BCJgIyHOhJEpf
ZXNbpAf8w4q4fmB8TmBPbDDGHJ2y4dfmAcFonjtK7eiDzYt1bxB3tcmhwFkWu7kDk2JrllMkVxC1
cbWNaBbME0E6gCzEc3WnCZ6kPlhoZ0Vfjdz2QA8saNwJWQ/CqMWDd9J0OLlIVWjcihyO1gZ/BTzB
m96mR6yGiS9ZXqbddvIBt4Q9DGet283JbtrzZ4JrInjI77vDuBBfZ0ufyZuOthMtzdjuQa2M8t2Y
nw0o5Q+y4KrCK3F4sXEdv2gTPUHQt0dJZwbu5K+Wcmw5FUDtSDdQIW0xvlum3F4AI3LWNslBjCsn
REECJIjSLLDv3B3Hk0y+sAZ+wG7SI9u0ZMhrBSnXCeek+ehy3IMq3oSH3rxeubSJn1v2AlX8Ny1h
65GKBMmCF9TzAe14rs0WNPdjFEBv3Y2vKEp0Y0/gZE+OZ75nWVS+kBxsMXBiuNNdEfo80HoI2ySL
04HzpQsHs3GFt/WU79fkUnpfO1RtZm/jXoDqaodUbg0SQsmPo94FjfKRhZMS2tWpf9EUymS+kXmd
39/JvwPFSxuft4Z8swpUG0JuU+15T0G7N3MyB2j22ETkPVbPmKFUdOvWKTuJPW2LXSnfkw7Z4dxm
KJbA7o9nXdxFH318WWiN9gcBah3tZRS2M9We+DKgfSLjiZbbY/GcX1F9vlYfBK9b7qKYQEtbrt8U
5Rq3WI+GBN0ZDX8xcYd6r2RXJOAKKsVw+hdkFT5C8apNzxBOVnaLC2tKnfw2zm1JRf2CsMmeM7+7
sZ5RIlm/yifjlKn+5IPVu6cDXqmH8HYBOWNTRJ+erdYx5z12ObCVcDVzzmXBTV5EBZ46WZAygECi
drnWOUHsWJGLjURgFszZd6aLSApivzyoy3Geb/Etpe27JZ47DHo4M1diJ1+yw8O1BMw0VElbLe8f
+uhhXjBmk+oI5JcmU0YTeV/096SYj/Mr0eVEppEqHz3nLf3M7koOr4dowhlvD+JOoSuY7TPzTsSo
VftpcNYnf2BkiY+Q/uL6fazOknBqYRGbHjknmPhwpGKshoaYRTh36MFjULWJYhh+m++8y+uI4NkT
r56eWNBEqJMHO9Xt6AHW0n68IwpTkt2FkDpMaD015D0JILVHi7j7kAy73JMvlPbug0hCj6MfkUvZ
yc5wONV/0V6tnqvZ1W9Sj3DVWyXdLTs0wqf5Rm885S3wu8QpaXh6HGmGl1L0/F0xHDyFDyTQiffG
ZUy8NSXcWS0fz5Pl0tSDUhg+qjfmb8IUr8Krz+YZK4h2SRCpgWwLYCg6+Kcf2cGq6nS2dkeehxP4
ucNnaqNnscnEvPtlf1Ze/6vd6e4hEm35RrkUvnwzMygwAXhUx/WMKZ6TZ1Gx19TBZ+0Ov5tioKVy
p8oLHpBw8j9GOR46EiI6HMhzTwmocYObAMGn/JjFO5PWfesAriRqTTMwrDjkgTOFIo8D+N7oHbAD
YWuMOqd8a/fVdewBkxLFfdje0YQt7SKgW9PsZi8+qu7g4J6gPUx64FBclqOCJkNyPwhQcBY/kb0e
uO3zQe3d8S0IHeVMSjYGaru9CL/EJ5AldC/b95DTAIzOrebnt+JjeExRhnJJsHPdCZLL0NnlY7lP
eFf7+NZ8RTvGz6TnnP49TuwPMJUITnhrhR2Vh5JwbydCskfKCcesjZ7+tk1h5ZO1ZmvPImcYZSJW
T4/SA4mbw7381F4Kt9gNN9oZh+Nwk550R3E52Hc92WJ8aI52Vs7tZbhpDsH+Da8YwpdzfUGzgCbG
F9i1Iu+K0xvFTdqyi+WtecC/gE9itzBBmIt7HgHHyWalc8ZN8NodNARV77NnHoPjW/s+nfPL5Gql
be6ZfZzJjztHsk3CO58jfSkPnI+NycROrgInt3mIW15lO9IJnOSmO1DbrR7SS/UgvMR3k9u/Jw8E
Xz0YtvhVP8HwP2j2mnZvd6/hMyE+mms9IBfWDYYAl9u8sxsXm85H98xIxqHDJ0woImHHTBBRagI7
D+3xZrlrziYc9UN6EXzNNc7aQ+UabuDQn7gpnHhnvBJuCRo8utIbZ3ntHdkhiclhhBJJLLX1V0Hx
Sww3bGFIdPbhnknJITtxODwlD915/EovmFbP9XvGrIfK14v49ZJf4jvaSF+4i37nvsgnwRijnbRT
j5DXQSjI+HnfXxWys+vfxMf4Vi/J4OKLBx/P7YP4SSNfQJnizI9kFE32g/XRv3Uy32x6qm9z33xX
H5vX+cJAyACpvjevyS/VGS9J6E736Sk9yY+6M9zUt+ojAkuHD3UvX3HrLK7AL/jAq87oswO171Ir
1M6GrzsgkV7Wg84XnhEDM7z1WK47u35DS9xfxTa6Vd5Jfiv5xTWXxGP9ybEKGr+wD8uJEO3H5RQy
xnTPZeqVV1yd0s/tuO+ek+sosvk3cRa50ynn+yIYfuXkHgmhWB2Tok2KKOdz/EnOZvfMzziZVnWa
dMJrQjJRrAKftXM+JrCYXDM+lo/kXghQOjvBSJ96h9dUnffYKTqQzo/Ch3jFuKw72m46EKfK2XKj
H0N/Okx8IfNl+t284srE5LjjeC8eRqbkv/BpoNJ6Eq6XnbQL/ZIrUiL5aI7Ep1F5SffiITzEh8nj
WjzUOwLIj8KVctWVsWfc5Z+4PDXIoNZvVGIgL3P0kXSW0mfTsMlxjm7nO3FvXC/nfr5Nr0AhM9RO
KeeK+Aqk1Bv84OYzvh35qCcnT9E+uhhmw2NyHd8uz9M2AG6jRMDslguRareP5SchMQwqoq194Ifh
H7F1JeMHl8GP8UpnIHjqDoU7HSSWau/dNYkcH3nmCYIz3hEYZr6z1bxGL9p5uNan9V0vZ6DIoPQ7
p2+gUdrDvfEsPjbXpMAA185v1/nBm/RRv/EWE/TNmlt/DvN5eeaCOHyga+HtgWxiMGZgY4owXrUM
S8hBcVbb83H2PgafGR75InfKxXRDmy6mEzmh11wzlnKZfFvyq3Het4/ZNUNedj1e8bmmvujUnnCi
5yldk7/JGcoUyJHexAPGNP2/uTuv5ca5LEu/ykRfD3rgzcT0XJCgd/JK6QYhZSrhvcfTz4fDqqIq
+++e6NsORTBACgBBB5yz91rfOjore8cPX4cssISC6WbbgdONuXEu4LjP+RZwiPHkv1brwh2pVy0C
TmMv/vYzcIuVgcyAa9pwbx67Rc4FL7pw3EO5QvLO72VYMxt7LbnifFq/JvSFS+OX8mZcbK7d0do5
Z6/Fwdw1B+KinQc1WuFQaKMVlzT1juEgdRi+tM9grDk9V7t+WbnSQXm0N+WGESp73tzZrvHAmKL/
sudX7++7Q76Ztu1Xx3lim26hpSyVbbSOHsP7+N44EEzysK7UpfKq8hWIcdu66jMBnfU9v1nvhdoi
H6D+pYVuFq7kl/Fj/Cjuqqf4IT03x4yzoPXTuQRP1qNyQdo47bw9ofNn+15eRW709okI/mE4dPyc
te38Z5K42y+IszJf1I/kTkJ7XSz6ZIsnremW0g9iYDRC3RhCwUFc/LCDE1ca+aX2jhhlGRfvzT0S
hI1DeXfHfOE+WisQVuZvrfoM+BkbOGLJfjc8+Xt950x4tNeqvZqsL3kEmubfkzzJpzhh6HxqnlAV
+nuMvjBbsqf8wXnlID79DQP8CB2tkA7EHQMrgvs05kbMj0QVTqDi8hnRI26uj9XeAscOXJNZJiIE
DWJJqBrE0rUaZSvtOu+je2YhfxfBCPnLX6lufJL8FmqvkVsz13TF8ZCTQ2wqeqneUh7jfhp2gY8j
EfHvTiv6pdLU1k7Br40g6lBL7x3FHGXq1rP+spxbuKOczxBf3iMOH1IaPuwY3ZvsX1Rq8psq8ZkA
zzdMXUxZMnf+PwJLxVJda+S5aP01tLSO5qq+CCylAIQsQizGjUw2NZ3chTmj5bKAuJ8Qg29kP/t2
RbCPTwhan2UP+VSCzcjm3B4R1Dpq5V2lUxvEttDulYgW0zDnswaBAkpyjD8VqLzpRKxkFDCiLgaf
BhV4VAblmD7j5DQWJsOg+YgR8dIRkCPZWhpx6KDjK5CVTvkZuzMn3FK6UKPdklSYcOLkmDRfQx2S
vw4dCUVIbUkXn/vkjTW3R8RiO2B1zkO94Gw6l3RFjVfUdcWSJTp0fVkeUrRim2iW74ibm3rn9lgh
wbOowOX72UzOFlodoeYROh1xV9zIM2mw65mBiTqouCkkqVSvIbmm5903bdqtRV32WqtVJ7rpcHm4
nc2RW7K8ioVsoXUZ5kr5+I8lhAuQmefHxM0fd8V6YrNYKmijpNn4DoiJQnf9Fcv1lzzYS3qrnADi
lp+qzHWGvPeD0qgq4bjE4RW8roEiJWhSlCClog2bKJ/OqbfrW6Ig1JZYnmsrfu7iiK5+MS/FtnOY
siB2owkZhWxmysorqTJCire6g6K1l7aslHU3h4ZNmFb2JVV1Pg3zxVLtdne9J/7hyLblouRD7CJW
EQ+K7a73xWI3rJzMKshBo+ZqcMJXK6RuDclD9JOMOTXnuiweFjcZvcp9Mt/c7t7+WyJ4GsoOE9M/
1hD/vO5Fa6sKx9E//mX22b3dWg0kB/ibnRwqS6SUxil05jxEtR5jqgzEjA46SmiFcrqX892W9E5d
EQv6lidGtckdfXf7n1jy5xAle5pJsGIDzSxrGco3OxA3pSrxoRFTAacXWborVhIbUb0GC6WINuK8
+kCs0USe+7yr26PX+2IDsanYaWQh+v92lN8OQvz/tvltm+vub09/3fFg+Nm6qrrHPzYRe0QmXWGk
o6Z9281tvT+P7Nt9cRB/PtXtfmnEyUYFB3XdROzyuvjnq7u+ULGld3uPvz3TdVGscH2B5KB7SyAJ
+vXjEDv8D98T8cy4nv7+4X17X2+v848XI57r3x3B7Smm96nRn2nTvQkevTBL3qD0fzz2x12x3h+P
Uf7/u1vzthtFNK1uq4ul21OJXeTCrHlb5/bvv3rsz6cRu/hjt9d1LG16QOKZI0vlSglfhFOWj8Nl
U9bRlcreztdb8V/BZ7/dtUSHE3Xl3/Dt9hUcP69+XRTr59SaVCCjm7/ahVhD3Nx2c32W29H8h9vd
juQ/341Y77aK2N/tsWHugv23lgyRn6QZ/5lk6PzVffz6Z+f1dZO/i4ZmZZBGGpOp6JaOBuibaEiV
/0klJNua6eDRtolWsb+phAxUQobJo7au8m1QzP+KSkgxZi3SP6mETMWyLFNV0Qo5DDKNP1RCQaMP
XVYV2inwIfp3lbHCJEIZ2cnJHA3aZMkIDqNuiuc/wKA8RcsmDmgYzxiuSa2evRxva2cAhDMlb5M1
arWipFFIJO4QUo9go2KKlqvQCyVl+FDIsw2Qyq9aMmJoJdB2khm/dUQ2J62SMdSynqvUG1dOhPbb
UbI7r86NDa3AKvaJu8QUquZkV09VMS6zKYxASUw0BQMGWlHzqLVDiflPf7I1X5kTTJq1Usn+Uu47
zC1qt6OdKoN9Msg+bof6hUvmE+iDlyqR81fNgYiXDWfH9mqAO/QttK6n8IoBdG/r5YWwDsLeiByh
46f8tKA7rDxAMcuQcfLBU/V9IrfpnWTPbfCgdx2VpCX4iClDxOReoq7bxGlFRLX82s6Wb2U6OHQ2
cs8v3sgKxqA1nqYiCNy+KxUQaP3eDtBAhNAkVoM83cf9m0FI6YKvRI1xAddePykPjt9RgZy3AKhK
po+J8Ve1EbyiGqWZGIAqsWos481gJssq6jrMDHfGFBaQcdJ6paFkDDdKmmDcKXXe7OJ32ypALuR2
GeDLA1yTrQGOe2tH/2VixVnWtrdMAs08ABz1ztRBKHdMY21cengfqyy+6CUEN6gaoOed/rdV92+D
kZZb+FwrPwot3FqE4rWD5eLCohkaMQsPs6TeTURVGqBFFgZWnKU1E5sMmpNBr+oAW6gQ5nJjoQoA
cUjEVGN3+66FNhNalNLg5IDImIBYdNLc3OnjkzZWJJJXzslMRpiOVqytEp9Az67be3d+JIWnJO7o
gPLe5FMkUUV0i0TRSJNPCb3uO34H9khgFLAjim9qktwVpXzwgBYerUdbjf2tX+c4k9vfRtV5p1LJ
PzNsLJt6jiIDD8VkDooXkdfyq6/XzsK3e523xztMspMTKIkHW6Jx1BEeedbo5/epXx00/BT51Guv
cWGvQ6CeYQUuFEHwIrEc7RChC19mnj7Ro4I+q4f+s2P2HYxNja9tIxeul8ooWId6E9QkFHrK0J0q
PkXI7c4mCIn866SYKgN4ma2sJWT3UXzy6sq+46i3tqnym+8TYwXmk4DnOHslbLU+2qT/LWvtSUuC
9q1ss8fEz56xU3du3iXGFo1J7YLxH7reP1SQ3nZjUGGhIWuQGN5+ejHJgV5AK5I+JI1+cl/3YIGc
Gsg45xDb67aKJO1iXZPP1UxN8iYJO2OYvqqz7y1VAVUV2NSJLyXyPCHd+2yn9jHQ1XQ7n64y/OCw
5nz8Vm8kqZwa2W6/Ssi8R0v2jpOdd2tGjYDZISkeapn3YFSD3JWlJj+FEnQecPNvqlHM3aVwWEFX
Q0BUQ7f0bIxKBMnq7iQNycVz4nprWqG3Cws9OYGS7GnbdTYleqg2RiN1K6OuwQeRWLoqzYAxb5VZ
K6mjSC0rhrKpOsdzo7T3l5bnvTQkeD21FAchjVL2VBHDx6lp73OZdplfT3e8zmbUeCdU3MZhB5kv
j9JjgEv3epNE0SkzvF1t6fzc+MglU6FZ0zcN4YzDF8MC4zH2Q32m1pLNNnaHNqPybTTFvpTNd9yG
IEf99MC5H3+rTn42SFjJFSIpcaPNcqk2mFNxbvfFUqaZTL2Ekur6/3GehYn74v+3u9c1xYOWEJqI
f31bFP8acB6v60G5E7sQq4jH/9hji2iZkB312f5Q5+lDO08fHDE+DubpyHVRmucv4r5YEiuJm9s2
sZhHiH/bYhR8+9dtm9tjYmvxD0oRDLDnofYoZi3iwb8+Akkcl1jh+nRiL98Wr5uJZ7kuAkM88HPH
6jK/mD93Le6Lffzla73u4o/XKbYZ5onMME9pbvu9rVczBxrnydC3VyE2u75AseLtqW/vyZ+rixW/
vTqxzbcjvT3jdctvuxc7xdXPrPB2hMU8aTTm6WMlZpJie3FDbi4zTbH/bwch/nU70IIZazFPXTkF
vvkGk9nb/6R5qhsDeINTQYhT3KBTqgBCn6KcXmPu+zpwJnyzgIfu03kebY14h6JiDvUYsln1JR69
/avBXbAxPWn/x+PirjFvLPZw++91L7WoAHzbI0gGCtRosoYSRydRHNFsZwk7sgAWYlGaqxTX+2MI
fi7IQtv99mDmxd0uzl+vq4h/iO28YFTWg9xfPOpUnAfmwgaYEzJqkGJz6qcUklATKefiCNYXCh7z
UjVbdbS5iKI3CeWUFE3WdA4dj5yz+fcufqKFOBUU6lmdyzJYMg+VM3G5mks2jIGznV2jz6m7L6v+
4kyuox0b3xNR74E/RG7ZfDOKstF8Y84Vo7+6e1tPbManUSzIf1qS9t1uh6E4DDVlSb3IFkBaPrPA
qZjez+VCZ8I1q2v9m5eajznGcAAntEeEclBoCIWDT9wtB2STYIy3AFo1hjgkCOG2kh3J3DtWVC/h
trX4Ef1+L27qeclGfElNnEz1rT4DiedMc2fOOZfnJXG3aJCHd3a+kwYzOIgbWNToKkau5nmnUH3m
CpwdoOPSlpw/UlGuFTewtinPetZWMOBvMsKW4PJCMebY8ILcGsfTwo05mHdVTyT7COB1OZI8g70K
wGHiSduECqZkwKbVRaB3JhkQlE0yzJBJQwbSogrBkKLtLaumQ+RLFUyfiIgLUWKsVARypESgDirf
CGE6VYxIuJzxUUXDA+BspKNAY9WVFuvgbsvGw2xsejsycoxxUkjMwdEMEMTSe8KdmdcDnJkDDkS8
xbzUm9AtMMJfA4AGda62k5C2ypi37NM5uLqUpb8tOSa2GuYEUCO1bi8+A77ZZbPFKIPOi6xBuIK8
/9Z80ze2siuTB1Esl2cTHSw9irZeom3lsu43t3SNWORX97ML9arnnDKGBgzzRE1cnUXZBs7jFLES
9bUw1PzlLd9ByGjFjT/OmWWztrOXMoXoNB1gkhDMGiMmSISGI3wKNGsidOX2BRRLfzw2Nm2CqpG+
tj2fDR0rp1Hlr2tGgbOdFwOkOr+kb/dNKwhXzM8QFpKejiZ4tiPc5KmiPyBeslMAFcZg4V2dsuLl
iS9cKhKBbqJV2yNVixhmYYwVL1gs3W7EY00MSmCOi/ojC+Kan3CTFA9VAZCnqUsUEHx7xFdILN1u
bmE0XE0Yrkb6VtTGhcdV1N3Fze3umMhvve8n4AqIkxXWD1Etvy5q8AEWnW3oELVxUgmL661I/sdd
2AXrVPOJqp+9rLcauVga58g6seSrkDP5WuztXkNyh/D1q5FHcMdzl0HcBEFdrAaPzwtWrrfV9QxR
B0yPMEYcO5eBxPsnWi5iSTx2u9sk2b5WK2XGsJibloBdEMd8jSYiAUaqkwdcoCoCFLqZUQ9wdeEb
GGBGrnniBen8pI2cfkYvdzWSHSaBqGPUxFUhhPPLqoa9ShJeBPC+k9WL7SGUVzvLRPKvo4UYQUPE
gZwcBi06+mH01PcN6b51kayUSgeqOb+ANrb9OcKbE/rckhKv4vorkGS3yzpYFxNBoMTi+YeWDMTK
H4Edz5p6wDTxegiSJ0EoEh+8WLp9GSz8r3v9MRuybFkBRXWHeW6kJx+DghbeqTLjYM03EpNBqWzi
pXBzNuKq5vThPikgbjkO/sDS3oZysO6C9qUtHAkZVuK7ZaKBIu6Ciih5xTji5Rk2tJKiQ6Nn7caq
i/syhkSsTxaSijCh5w1g0h3LtkUNDLlRwr4PxiUnAWFS420gozUu6p0WqS0TAuBMwKJ4mbNNQwdE
jS5svq94uQHTlkutg9N8doKjgVAQtjg2bQF5HmuLXoZF92iVtNKLhuk4U7tzkurdyqodst+JV7Wr
6qk3NxrT3uV173rOw0ns2a54Hlge2rKUj2lmuT7S+EVKr1hpUI2aZu6mtYxMar6617ORJlBmskqj
HAtFph0qHhP/nSIkZ1XdPAUt55pp8p89L/HWUePnh1r/nHRp3Ku1rxzQwAJopbsCoXkflh2e6xoS
bpp5cHca9FTxBOhxfgPwIdcQZtQjRN5LRV1gJU9ofaXfQc1Og7L7odQ+Op2+WWEcUEGzoUwcHMTh
RKLuxU0mST49E/lLr/kt2hVRqLX8CHSBTtc3y7MwPwsfrucozZ5Gn7mzuotlD9EqCoJ2mdF3A1OZ
AKYTK/DrhX//YXUVJoIIHlUne27XhPYMkOqvry0oOgtxC+1SzF28ffNNl+LA6iiyuEnLaWacXvOx
evGlZmKyPSnLyVJ4e8z4Bdw7/ucYvYhmheMpajLb1QqYuA1XB/HupMJDpId0yCcpd4gCpXnKZBMY
87z0LchFPCiCWqR6PJCQHmzEKur84xJLtxuxmnkLgRH3xQ7iMANGjDtVrPxtPbEoq2a8Ivz993Vb
8Vga9bswk+NlZvyMZVI78iQp3T5vfEKxdcmtjegRG850ciYlfhgrD1la/xBV5AJqKkpKSD+U0KRx
rXkaIj55WBij8+n36ctUjACTk5708KEzF8XUIfWaSpDzZvHqt9kmtZUVJQsknAH6nirz1UWpddCx
q+EAG6D66Q2oyPrCec9F/t9ITcnrSov+U9tD36EmKcnxsO+7SXqAavVTIYjP1vT3WrMR3/i9d7EC
vzp5CmaFLA7HD6sKjxOQ4WeV2teWEhNx0Z3RvcfSQfy/1xLwMuSS7EGBeI+l0j6bwzR86EFNTnbq
WWcgDwh46pbEaUouH6DaHjLVIwM2yRHjQpzbNVMPdm7+Zy0vlKGNP2onTtbthJA/8q3suQqms9gr
7xpf9dDQT7NR62JQF8YrydM1tvQWRHCJ+6JS6S3C/E7HAhEhVXs6m3StB2d6KxX4UFlmtEggnOml
R7ouXsTY9NDQ61A7FnWp3DH7mUmN85nGhENfj6hOPLny7q0pVA6EEoxU1zjaiZrC5Jjxj1Sqpo01
NMpGSVoUOR4Fx/mo2hH9eRCZ6qG34OYZMcyy67vjgz8Km1C76/xROWYawfRilyM5g91gqC9jBsco
H3OoF3XTv6VAj8SWQW5HADY0JNyGFT+CUnwXj8tJCOrL94aLOqbaCadZD/2CY1CC/GwncvlMZTDf
1UNF5Itk+h9Gf/2A9ZKvU1jV5q7r5fYpjKcHscO+gBHWGXZzDuj0n/McIZ44RMPOnlUZSGKJCmBV
t228V4wIvPL8lsj1wQnU/n2CYA6vQ/O2qmwZEHAT9LkczYQddim+YqQYeBfxtRMb6iVhREauPuiI
Rw6BDaFKHH6mMLxUrfwlRGCkpDKwkRLpMtRH5z7yKbA6o5b9zFp9T1yq+jrYE8HKKuw3H9z9vT/M
IvJ5DegpO8OUoh/kKUVrfazKfcEJ6b6WDIXfYJr/DAd940Hn/9GGmbMKNLg8wVwdVXJz62h80cR+
4AcSIpEEb4y28KX4mr1XiDO6G4l6vu7HCIEw91L3lkDdWEkW8R2DlgV3VeWH0Bt4Jj/NXSIevbfa
sYpVXKT9gYmBcqFMTCz4fLQVYfHg2Jt3f0SW1HgqF3o7LS8yTLPrPkyk6mlj2O9TaTlIcZXomOXU
oZNg6q5rtECsu2mqP+za0Nwo0ZsjwHv5bMzhS+JZBs4BTmR/JLmNvhNywLE2g+Js1ZDBxYE63daE
HH4UK8hFiyOmqcJT01jOiUuEd10L0HMRjdZn15rkUZhWfYrtZuIrqESU8OvkZ/K3A8oBew96r500
vUdMynO5cdUrn9Q1r8dTyvaylaTg7EmVdwzDpnVLTU8+U+kgjkeZCm2ZgZ04F10lH1uPZCpvStSP
Tn8VK5BINS4rudTPjTIWR71OTbfxG2RkLR8PMR0oEIvqFy0dSpF9Iz9A+i+4tk01Stqse5hs9KSd
Ypa/aiCpidnqH6WWSsskZB8l389DxjGuOnjnL1LjP1z35gSPhZ0bL56USCu6WfHBUiT9zJcJWGRg
ex82H5ZYNdYayGZtWD4Yud5t89hDgpXnxkNu0tAQq2T5sMwozn6AM4/cIi6rs6ro/SE2angSXVG+
ykl5J1bl1/PUylXzQmkFJCk/iX052cGlR6bAyCerPzV07fr8ijUmtQuzMaV7ZRxVHE+VtJlMLXq0
fErSGaP8X0TfQgPvpPdI0jPXdxNiLoBiDfqh8e1hFab8vPQJq9789piqTfBHFWLTaUp0YIOyV8Os
ugy1JENkLOaR0atYc2o9sk86RbkfPPq6/UiSTdNVh6Et20fy5RBkzzsc/WSV6874LkUFkbQw1U+w
bILj0BLO0XpW8GNq45N4LU7h/JC7Vnu2Agm1VYa7J4YncFEsqSephi+c0p3EG1QykyP3eKruO+JU
dgA+xk0T+8Zj2OGOEqt4pr+2aVe9exCGXVt1+pOlSvnR0zGqGWHd/FBS5SBWpVL3EQYZ18kU0jGk
/3SjQBbbmZlj35tTOi6CQtN/tmm1Up1KeotbzXP7Jq+PQBuDMzio0GUQ2Xym9v3YpsbPQUq4KDoW
3l4SiQC86hDX8659hTZ/EvsKGvm3FPnRE/0FAl+Gdti2E5duy29R6s376EKH8FxP+eEYU7eazGA4
RFPmX9I6J8hvPh5xI+62viOdoTT0B6gb3UpsNm8v1tD8/X/3lrZDS/h//d//83P43/5X7n40H39j
Xpw/0q9/+5fzV/8/th8pJPqw+vqOw6AZPm/5t862Jf+rqSi2YoKbgFzxdxSGpf4rTBiItoYKgILa
zjeeOBTyGZ3hQGOCRm5otya3rv6r6cDAoCdtKQZRsNp/pclt/AHC0G2L5phm2vrcNQfXwTF8B2Ho
ZNb4JSej7Zz3EocmcFn8kOFKei6PydYyl5O6Lq29p67IkWyfmg/9p//UvOALI/sNwL43rgdE8tJr
g4nK2yj4B7MNBj2jChfy1onclLwxIjOfY5Tn2a7wHpIN5rp19kEjndkck4DUc4Nn5Vd5cFxr57iw
8r59JndXVPr/yGgf52HW1P/2Lwpige9t/OtrJBfDMQwwN6aj/vNrrDyV2N7Unsggtl5aRXkI2gkP
kHYX9fw2q/a3JHGOL+LwzQiVh//8yWGa/MWz63xSlLNkSza0P56dUfdQMiiYtvaz0x/k3/lDddGD
pfzerNPfsJ7m2eBv61F/yEkDO1D9ih+ltX1yHm0MV5eyWOn3SnVSjhRoPtLztIvv8RTVZ87R/X1b
LOtVeB4/bH1W0RqPVrSZIjffDpi7gqN2J28K+8tntrKSGN3GX2CrzDv9jfJHTgD2AhauccI6jsJx
9lsAmnxOnzsM1NoOX05qrRhIaNOCSDUqnGBVSbOpj+mR9I9fSLa1LU1nG3m25TKTt93qsTwrGD0P
WOT2mpu+589o2YOf0RMvZz28Zr+nDeOLcB2evC1hgzEWsg/f3vbH9gKz2l5HX+M2dVt3wtbjAepe
/FYPcMIbx19E0o7Zef1J+E1rLSQ3/YRePOiutKveO9tN1VX1jLqAFhTeYDhF/tNc+n3GrZdE9+Pd
ZC2xRKHZtp/y+/iL5jLuRumUPxmb6QE9Lra7/knuaSO6vB3+cfyRfZhr3MQeMOTfEUDZk8lwWIEp
gtsLd8+2s9c9uSKRi+IZ8xOmOXP80aV8p08TpDFClzL5XpfX5OhZ99V7fzA/8zvv0iCBfQQ7ibG1
y7chLqEGoXm4kc6EjZ6Ri09b/848EGqCOSyhs7wsPpJ9aRM+sgjucxeL7spfq+2asDwZYvNnE61i
dCPI903XWHo/MF0X+V341AQn+6CTRsqgHnDjCpfaYdro62ClI23Hop4tjDfll3cq1IV5mn4QWe+4
6QUBw3twUk+az1tbY63HDq4sYAZ7MKo31nGAlRZtgOC+OtEi010oxslXdU+mznBWw4V+kd9Umr0P
/s6qALEvQFHn6rJXls5TxzuBg6xBv3AE5a5uo492Vy3Ti/qg4Hx+9j/Nc1sfGgwtr96zfQ+Hmq82
QWKNS/6TtjPP6aVHpbLCHm7d1/qKUMtim33266xYRttym/xwXM4nXL0g5p+cO+eFbktO2apYDqtm
mfLrWCRf3Vnn3Tyo0VOUL8sLF+tLPSPuuXiCwVpY8b7/QbXKutcJOu0W6oJCMK7QD3MbQjZdKCsn
WE5UKpf52rk39n67CE51sTTxsUFYWIGsNn/SR59foLnOVtauQzGETQdjBzX107j1iq1uLapldcZa
DF75FEe0gzgHAtgdZUQYeEiXrel2iEKY/P5KnoMVY8K3uFogkVyMW1woDFU2kNGMXfTcvI/udtwG
zzoOc+JAMD5frMb1MZo9eR/1b4nKLMlpp67bja8Uo1YwVp17zP4DvqjNWGHtXQybwYfJu7AvWvvs
3Hen5i3Y4wW33nC5vMpuCrt6IT/gMej/PydnLn//fG6eYU6kgloKIX+a8qfESk0mQolMOOa137gZ
nGA1tV7tsHb/89PwvzsJz09jOKRrEKJB0XW+RPz8eAgzf75g/E/GtmMre0q5NZT+aX4KZxx2oz98
AY+GTp02YKdLLvH/GAv8xXVHVf/91dVWdFWmgm7qlq07Mpfx70+r+aVuDk5do+JIX+c8tJUxZNEW
5TwjbFOT3hWjXkCPXnvFS+Q75GrYH4Q0ZK5HMlQHl5uu3fiUe+hAJlvlpwa+fN0acHFDTT7G7XAZ
6EctS7uq14oGcD2UQ31lD6rNjFcp1hMYp0Vc1udm4JSRTDj4cgytWoIpZtLKIwAJim2RtY/NtVfW
9YtatAaJArhcOhlZUZLlVKhsxJ0pkEa+5TDzx62KDXa08+fGsLDmGrV6Ao9zKCOQwGlsSYAb/WLn
NPURxnsI+JkLmScXb06X72ANJ35qrROD6Xe/LDOSAysTFz3uTilPEVo1ezmNlY0mTzsk/UTiEFw9
E4iRcECh6GnVU6wOlz0RfQw1ursw4yXwsTecDuxF5lCEQGeDVIRgT3KEXtWiklz6roVLaPrvtmri
s9qjuAtz+TE2Pf0Udpivsgl3f66qJO8aEiL4cWuU1b2ZhPFSHtP1EELo1o1M4yDt3+oTehnOqRnT
A75y3sJPmtxF+EY/UpoICCtTm5ZytpbUGIg1JogTvpAT6RNka8s9Fz5Lv4yVNm5MSf/snUFHoLTS
ZwK/11rJtutUrEqNUe/gfa+GPrrTcumno3JkmTE9GeqHz/Eucjv9VeW6tzUKk+vZpF4iLNEgI9Jl
k5vGWg3NlzYkRVfH7d17I41Dk0FCVzNGq2Z1oWk+GpP/KBcVtjvlLBOgJo3GnTL8KgfjYSokbaP7
4yuVxpdigA14aeUgXdVD/TAE2WPk+U9qWP+K7IHkTb7Ak97Sbqhf52W9XyGew/kTStHaSDXXH+YU
UlniJcbUs7gkZE67MphwMjdUXQRL7SqNIg0dHlPMwngO1ekkSUjtdIdP2lb3eZRLGynRpW2VV6uo
gymsYYUgO6R/yQq6sHaPlqPw7bU0fJF+iIopeRoKrPzWuO/HDO2lAyJYjjdS3I5IAsnnDVrzDomp
v8DdnDTnjk9ghPmU8O4k04l6gVsU/rrtHwt8Jw0IVsRtbkHnUQejncmtO39msieth+TLAVNiEaGp
BYbbI26qJlDzdrnV70w676lBscHCfJCTNxuXhKK32PhJ0BoIYah2bRVS1oamrLwbOMWsSl7EDLwy
4ysiY3d4nDrD1Ybu2a77o6MFO9uS1zqKw1kJWE/jomaI1g2heUityjxo6DQ2YZpexsDAK+17lrpC
Mc5Fo2q1oye1IBF86zxRA8rHfmc0upcsCqNzx0wpdyRmjsQEtNs6Jl4YTeXQUuOoHqSc7h+NfCyp
MeCW3KBzjRhLATULXKrQ7Nq1O9Xfksy2V9paR0cyeIRGZitbkUOUC5hza1rV4sYcaV8nYcWYTXWa
YFM29p3XIFqg/V7DGEeGoI9aseoDGZGf3sd7y/yI4jmeRTwU2q8ZLYY9GZ9E5s4rGYETX5c69Se/
iOgwGRkOeh/AcFrSJ/IrDVlIk3D6HJzE2wet+lX6qrRWVWA1d+EyIbniMj3UMOytJUOAYmu79Sm/
n32sGzocDBm9N/V52qpvUbGq3eqUnIaT8pHEixqswNJ0XOduAgNO+vHb+Mhvv8TMvRx+VxtlBbI/
PSLPe1vk9zjD5TfKkPol+KiP+no4tUgNz/lnemDIjv0TC9EPPiPzh32oH4MtjlkdiR/n+YtV0IVD
aTsb3DHcRwCE6CTqblUvrbN8R8tEYXhKGAniDOpWuNQx5+BJu0cMM7O/F9WbUqPQOmLdZzOLAeIS
NLvxacMNsHflV9i9BYSyRa4+c7LYsPtdolV46Y8QnxBWSuBOYkY9y7hxk7OzsV7yJwby/p29GF6s
jbWRL+HGqpYWF7GMgYb2O3mfok22tD+nd5gtFp6AVa4y0oYHz7DZVajHHaB3lExV1nN84R6LXNJx
AnWWdnTGYVwZG4S0UCh8EiX67WCvNUZX/UqrD4q+A6Uw8mtrDo63lE8VRtJmZcgLuq91uSjI4IGP
SoYmwTOr3rwzFOIJ3fgeBMR0SFf9KrTXgFUoWAJTUeipZsuhRPm69IuV/5o0m8I1GJyebY4c/sOu
gLz2Qy02GnHi/TIflzDQEmMJRNLAyWqHO27wgS9gQ2BTNmzs+QvT7X/wHsf8vig2geHQtirvh0kl
a01gAmkFabcaJaAXCyCm9znvFqPLL5R0WnWoPrFH8/GUmLVXdC2gAyQXBxsmzT8f9v9D3+0G5006
cwpzzoaxx+FOZMOWr0Uq7XiLLbzLPsAI/RcMA+IGmJIhc6zQkTR04Rgz2k/WGVBJHZ3t8GD+MlbS
/fTiXZg/1W/0gcvsoXkir5bn9t8Z+v7IjsWu+8WcLEP99KWtw7N5Sj/afAkQonntnyHGhebSOfOz
oa6Xb+0epPoyfy7W1WPAVIvAhTd+AdpnymQNjAkMC4HeADBSPpf+SneNc/xsMFSdXJVCW7RywEq4
1WuHaxfmO8e/53jl9oQEnN8kQyhpNYBWkBfk/CzLcmGVm/JZCRYAcXmZeN677i5XfuT5EtSHbR99
ww3jFVZz3kSLieQ5rsArKOXKOnh7mxmozbyGT2rNPkqscMEic2XvpY3/H3dnshQ7tmbpd8m5otQ3
ZpU5cLkk78HB4QAT2YEDW33fP31+IiOuRcS9VrdqWhMsTkeAI9/7b9b61rPANA3LA3htf5Te9cKL
H4TCAA67YlBTiF2cuzXpkkH8dJ72wwkSQyl8nlykkYAXgubYs+A/MJ48Y+2nssl+zY4LVMU5Yact
dvS2JiwDiu1iX76zoQaGU+JvRnq3sV54rkhVmGLCcN0GjfSO/MD3/j3x9F3R0plHu2LaWCy7X7Kg
M12KARqw0ZueyYZM77ogzF1pJFkafvBGIv9d3YCuYmvLvlyY3niqacgBCJwdnhpaVOYCXvbWSDQu
7kSYz5WOHLZhehsCqjznZjtu/6OkwpkC7PZ7WAcviq8G5lMWMMx5xRaxcH3ss3Psa08FcwXPOh0R
1i2PY+6RWETA5H12pZ957fxkT+KJfk45xsS22iJGt34h1RG7/KLzeYcXBLlvfA9XOl272EWHIRgW
2Gh816CIFs/Zk+483QnFnRtXZqVX+vIlfOjwRbqwxGgBxy1teffQ3kmv9dF4hOvfvdhXp9y8QUA7
EsDuUSZcQwyJSBU4tYfHZPbt1dUd7h3feVe9/JkrtLtfs2JOAKAu4tJ8oEGbAfScUwATd5Dhdcqt
p+q93xpnTlj9pl3ip/SIAE49CO2gA5GYN+pMgscuS09VB2vs3rzqZ+uxfCY0iQIzBgMiyHFDB7Zj
LUFIKgOVZq+8gN9b7mjpLtwwjELoEeP3DmetusFsQdR5a21BzmbQnPJtFR543Ukoe6mPbCortsMv
iuZpMLru7IvRuVg4LSkgeiKSdpPi83MKI7wM0Aau8nQqEcvgOgcUykSh94szY5WR5I/yRFep/Grr
d6oKBzl+d9Kv0Q2Ykr1RfPuqBs4jCx1EN0TQCqb+hAvEbuw1/abZI/omvnY6xbuYisC51Jcm4kK6
sMtWeFd+YTggS0PbiB/LBxyS9ZjTASbkb0xXEGQpb+RaUBY53nyfB1A+ryI+aMo7GeKJfRXjOX4b
Kbyy47Li8Yl8OdosezPzzOHfz8DTjuF461kdCulrAzrJtrwyuef8cZCQZ84tPSD29Vh//yABjI5g
PGevTCC0F+WOAcgA6+Yu2y9+fWURDAshv4o37iUOA0376eBWPw935UNM6s5H54vWzX/Ismuz9GWx
xgtAQjdXGecjSSfcwyaR3E9ThR+bKtxNjcBZk099LhWF0+41eQOclt6p1KXX6SUMH/HiQ2zo9hpP
bIL2l8R3b+k34ZsQG6AdmHSr9/qpfCvDk/5cxQ/JvQ3XkbyJXfK6Fp4IWX5OhPmhzYm3DVHycCgW
bbdwUfxQdgSYBr07Q1ZkILKTg25PewohBGxgE9Sq33/aoNUIgTW2+EmgAPWv9qO8XMLHYkeA02v/
SWI37Bf1NpSbVX7XILfZiIvs5U+W7Ib35ZWMsofqRM5W+hMETP2lwUmpmG98zYf8p6pdc8wzNHUI
Fc7DcYS3ShH+yJ0XXx13vh9kqHj77hB785vOAvCJU13D7cFnZTZ2SY/NI4oTbhFtZz9jE0d16twx
UPqp+fInv1CI8RFkOBPYzAo5gGmR1B7h8uENFnxxNB4qhiWRH2XX/FNbqGK9/NOwNkV6XZxjqvis
8Apfsy6IE4b7wdyHXIuz/MbqiVbhfVhkmhNwFeJlYd2JRmgD57FsQcQxwaKxHXVOulEFGk82DiVQ
DX8hhodMNlqbhIzVFHWjn9kiZy+ousJzo321zUeDAeie7wleBkiYcC8+qWGKO0IO46sGG0K4GVXC
weq8pvGgf1SvJADwg9M/0bSjQjNS2o9N/wR8i+c4ug2n4Zf1AQEJgbeAWFR/0jWSUlU2bvjVmv7E
RUMQto2fC0SRmDbcWXLhKgGgvvO8zU95sHJMtqO5GS8pZUaDTkgPEEkpw5Y8PtBfl9gDGYKeWv8F
W6V344B8QnHUz/WOgR/HS+2JS/Za7JMACVX73leexVjzVpMeRUz5hpsCEEd9sWHoBdPn8GlfeCol
4ea35Rydiw/nJu66M7oq/d3Zx8/NifUt8/P6eZr9ufhSlvuZCD44GGTpJfsCmmXjTx+WHVSsKRxa
GaxGPOgS3Ks4x/FtCxA800ycn6rzOk+1IQ4sFd3IAAY6ikw5Tt9/oMjdecjBjcotWkYkiCu8kT/9
/vD9977/6/ufWaPgIE/TlkO5V47OFGNR+v5jAOHVIZzvM9HtxjyJrq2skGI/adtVahNHnDNd3epb
W25Uj6gRjaZKTEFemQSLo/Mj1RNyd3Inook3dk4KWF4p8RbRxzV2oiMwBL42csS2kp7LPvJQY7dY
MlC9otZBIwInVYc0Z36EogiBs0+UCBWVhP89nGWvtdZ81kZmGOUYzDnDSHhd0r0qKQTIum/HR4XU
vDgvMr9WmbDLDgV3x2JrW4fJRCfcPEKnsLdliAUlIjUUcvhWzNrWyhqBHClTt6pjNd6YNQzN1TD3
tXiKnuPYN2oYhFJiAZ4QHTYsLWx8ktIAB5DYsy3JS39YOZ22BiIMccKmmZBNZJNOu9aOR4AVNK/p
wiDFHo/R6icMa1CVshKeo1Z7NXWwvAvnQ9KniHtmJpm6lDwQz3ewKwu1JOdoVB8H8pSVJeuoH6mQ
xzK8ZnH4pmtpe+hgeg4lalYz4fxrF8Mn7pMccEI3rHKfiiP99X1XyYhI2YZvZxUo2BzndCIzRUXe
gdUbnacotyKy8no/GkC1WgI06PRipoWKykZiT9aZ92HyMwNRcEB596lXcC+NgTX7MCdJIIdrTgew
w17PXnWbZgU/g0OqUiWhVYarJ4XTwyKuOVqml7x/aSWWvZPcvRI7zXgZW2ES3mrjCwtaA8Atex6i
jHu1TkltbZyvurCOCkqgjSSFTE4ASIf5jLBs0r1RtSVa3+WHhK9w103wYWo5+lpCgzES3ZBN0n00
DtEuZJZX98tTbQFH7RMJwIRkM/s2RzYMYvwxr/8zVaU7RYeuOiEIsQnvWbM4MEY7X8dhBfQPukgb
qTu5Yjwda06wpETOpQXiqEY99ssPEvp+DEV0IefQGxyNaeNQwpeiGfv+t3lifMn2PlUqDmtUcy3z
tNiCpTNl9l1mYqFsZvnWyfpLMaW7vvaIkVzFDXLNrTMvzjOncgSaV/AVWB9K2P4A33+IchriqqBE
1cruqaglFNW6Rq09Ou8NqNc4fNdNSuN46I9WScFc5WwQdKip+quTKS9Nz8Qx1VlgobyGBjyf2On7
gvxWV41YoSR1bHlxlgVKk4v9Q2SsGJ2Zjo5Mn6BUYpoZdHBqbV2d2XqWEmQgg9VQT8uvaTW+JxM3
jV2EyJyZB+Vw3eKOzCP0dU4Cn1NPnmCy4JPROFIymW45wjy0RYbpEQ8JkXdWu50d1+bGKWLzMChc
AJa49RPwW0sLBvrSpBuIaZLk68Q11bYO5NP4FkbJTwNRBNMnK/XsrturmZYGWltxL6qO42oDcwtJ
aMW+rZnoxWwQOSI9ba4deIT9VtbYt4m+urOd4hqPzZNSz+uYbLZBeUEjVLoHZ2zBz8njU66jmCWO
hE7GWp3OLWuLsHOTsWSdLFtiB03REKbkV0p51XhpeTrVYtfolLRGo0OITPsfSQlAP8zYxXCG5yen
ftZsWjSlSF6tzmF9lYTzRS8AEwv7NozJaTHbLfbllCA0OShLeulpIH/KkKR5m6SzelexB5Qglfum
E2NrBSOSOgvkunR6TGzc3Urm/KwzOtcyghuFRCMe+FkRagz2aMLVpaf1pWLM0HUhEaA6tur+R1Um
QLtmrOImRkYPBSi7dH06tANoBfUtmihkq+5VNo9CqS7sNXaVRaCn3bWfzsTiHnSvTDqhJRXnctZW
xbE4uw+lbezzun6UHfsyVUQTjiabtk4e93nT/KqygzPLP4XIuU6LnvzieMFR0UKkReTymkp+m7L9
bYzonK1xQewSKHhocebXn+bszK6B0Dhuo9pF3051Jqmnrmcq0khrr2qPD3CpKTyS+Co3eEgzI99p
NWvfqeyJ9nMeRZPkftZDcOvTate2y74zcSMnjXwkAwMTppw9TEP3OlRki9b5QnmiCpplaqK8GAAI
Sz+noffmSLsTQ4HaCtP15IBfhKi9QbFN3mm7sSVyCrM2Ml0dU8DGzNVmF6ZYWXBAszjDTI7I1NqW
Tv5UTiO/VTFWa8bhSELhkwySucV0nbb4VUnrzVitjkx/BzVoOc02pp2uMibtoizqc4YbP8Dy3G+W
7GAYxfJzMeIjGa7SPpGVK5G468C5ehqnjCba7B4njQluOFrXnufUnXUOeNUJNL1Nt3YPA2ti1yp0
2qrBMoI2rPy01rZhXO00TQriikGfljmKGyvFXsuq42DHjxLf/3PM8Dwt0xcMIxE3cUS1yEWmFLj7
CmeU9/ogE42IzUrVckbICfLjtNFjP6po7JH9regmtOax1Jf7BCcU6cBrgHkS+wSpD3fkCB6GBNeS
OYJIEKqzjZYRfjt7HXdmAIRom9bQnH/qKQDAccozt4RRvcjKLi/tvZ50vWdLirRBvIx6ujS35jJt
RxQb2zGaYdSpqB5lfv5muPhaRF+mIGIByCndz3qX740K8mBjF7TsOeTb0iKccVS/xnpgjJvhHL8N
pD57NtmF9ZzQOrT9uVXJRe2HyFt07Gx299jmNnPNDrBmD9XbiplBNMZ1zLlyq6XfoxO+pLxEBGJa
pwov4xa4dExGwybL4sd6Bj1Wt8YPdarIRE7z1zSUn8YmAl5oArKNnR+WLBj0DZNvaCNIBKfN94Mw
X3ScV26bSFtDIddNx5SwwRXo8+Me/VJRX7B/IGU2mQnY68zaULOHRZKOUbU8NikbCA52Q/fwnFEB
6OPNLuDFClv51ed9c9YxFDDHBw5LippPksuDaPdlZr2baixvWyLJRT5/JaWIfNuE7hvyCpW67vUT
8zVFomKL9Uh1zRb44cS72qo/rLrmZjN5JKKW/L5uas1t6it5WrvqgDu0UJWnUO4FAbo0CjrqiDLs
QbMm8WOaJ73PggZtro0qqGaVnQ5IIBY/zlBGT2w05pG5huisMwphFBhKdbbkCfizcw3BXLjdvCxB
XAx3g+ZLNl58Neo1oNCFfmjzUYclzn/97ZdTVuK+K2lc6/Q9ZjPkKVptHEY7+vOH79+zm9nxYlm8
iQRbwfeHeuAdwIGleHlF1RYq6qu85k20ZvFhlHLrO6mjYhKCqyzX5Bca0cCEL8IhKzD2A3XUIDWS
E4qoiplmRucmKsjiQpR7namTsfon0zr7/UM/V1cpx9K+rJbKNpmhc6pGaR3U1Wz5/aEo0J90r5Cn
rAO8kN8/xMgL9MWo98k/Ir3yNeHLIPQNi538kI82UzHNKO7lcFSDoTfSU1anevC97f5f/yN9+33d
3X5L4T7Kam5i9Oh/++V/BZ/lKoxr//f6r/7xt/7rr7/kH/3+SVc93V9+4X3nSV37z2Z++GzxwPxZ
efd/+4e/K/Ruc4VC7+evnIEZmswm/uj+qtBTlH+r7Tt8Nu3n/C/+2R/CPu03B7sHMUq6phmOZv1J
3Gcg7uP3bbaXuDb5gz9SrpTftJUrY6urHMH6zsb6I+XK/s3hs8GwIZNUV+T/R36NakHM+Yu4wiGE
yzJsxbFt/pCT8a/yA7VuilzrjWbXTjiWolk6kzXP28FhK5U0zei2MBA2RaN1HlnXN6kxQ/j5ec5b
Cs1NGtY34XQPvajlbdIlxCO0YwXShXqQwGmS0Vf/cpKVsGJRm8NZN9/0fAqPIZLyppwMX5kX7RAa
5l6R23RfOyZ7k5dkzBsyR8p5U5J/ygcS2pVuyAHLO/lWU9c9RqzNj/XPUEneG7tM0PqoHJDM6Qts
mSc8Xc8qXaE7Sk59zFrMLlSkFQeNJPnRKDHMyqp7u+i6iz1kN7tifGEMbUDb2O7JuSfPVX5GlCl5
UerEbjTNX+iUkduwh4BIqqLOQBOu41JjgQQnpw3ElN+hig1vfaF/SGPyVmtOGZSyDZE3YSFcd+W+
yzhFJYWoiJldZcqpLatx4p6bHMqbqiXnpJHibSs3bElJ5t1wc+b+XAoEbHpxSxbF8ms9zT2DyjDU
62XriCQPGjE+zX2T74oxIDe9CNSRz1yZDEtI/0aBGeN+KUv5QLb9i6gYVnNl3xq8wYivbmWdoC0f
41POiX1gMSIVEV7oqvHzXmfbEivwVUsA5oQQ3wyFxaI0IjgsesNNFJVfNcgq8MejSGYFU/AibpuB
iS6Mk4GrVH3TY9Dnsla4/ZzsulHnP2rK9Lbretfm+i2TcdNZU+5bFZ88C9NjphFD7OBb0jS3RAn9
UMoxr1s+aHDRh85b4SpML9jPr/9iNC3JS8gY39gJGjEn4ffyqYRGabT3XTfvZJWXo0H+7bYTqpBB
F9uleZaliR8Kd0rH1/kdIj45+m7pl+cighdgLJlHQi7Xz2w1j50Rw4AJz8pimSc7hQA9KiV2EHXc
zgZiAE2hz05x8Knp5ElIWoJ54OUd8ifVmh6cpjH9ZK4Y3KeH2XZW87HSeSCIeGl56Ih4PWFejT18
L+lSY+MyDmW0PKsTj1pDghzP8OSrmRq6IZqPxSbpY2WSLPVei9gNTo5Nfk+++PRObOcpui1GPipp
60z7wbiOmnQ3x+lLsdyVCGGPZG9PrtVlF81YJtQY9PgTpW7q1AkzyJhnfhjfTfOlSpThsZd+GAp6
UX6oy0HvgdbUJiOGJrFP9CYZMbvRS0+FctBGQlCaWaBHomXzchW2faKWz7WV+tApiPaNRyC9BNiB
vS6Mfak0j3jOu5ON8IcNte0rlPJXPF5u3ihDYObdtWx6NQhVWBOTTjaDlWMQyTIyXMj32SLYqoKQ
1RO4FpJD0jQow1ILHJYFY8XDk3v6MEyupCrLrsmr0xouGw3MxzJtYmJMfqrXIaGrSmenIQVBEvam
dMa10ThI4iZ7pNoQJ74UyxX3zANJWrKL9hEy1saaG0jE1pB5YU+Ygs2PlG6q/zRLCpXEpuscDf4a
SfeGn0omCmh2SwstWSZWWtOEjSTMVnpw7HAstqxUlAFFtF5dJwvR7bSaYIc8e48H2pB8Tn6VAv2f
Lupb2qLCCA1GUHC/7G3SjAySl6zfWm3KmAQ3DgUkhiul3+lfwkZOEY78nG1n2c2YLRaLwT7+kuw0
YwYD/hDRtVrDY5YpDNO1avGGRte2GHeeJRMj6WIrgLMKbxylz1ROn8SCkEqRhr2WsyiOWkAihRWI
uvy0y2JXhZiKVZlJeBS/S1NebLB27hgqqnuzBaGvlul700pePAp/HGJtK0MT4IFWBteoeAM1anpX
djU7voi0iGHCWWL0tk9U9DFrrNwz1780CXaOOJt3YsmpeuvMCVJD2dI50tuPie4lu9W0/aZqtAUA
2AiHmWkJUJTd7FUrNmoz6hgehaL0pH0RMqaoCQVd7ZX9OVUc4Ei05OMYom4oq9DvC1LDyBFP3Kwk
22eMxWciVbu+Xw/V+JeIhjODBLjIa6AUtBOvtWd0tFJOd7K6c1r8Yd2gU+MJvJe6BPCsKMUllZHu
mIVh+GZsf8UWvbBZquTQFOZrW8nmqVZa1c9ytpeTFsoX1GV0ehDHmlxLN7OZKacwXiK314bMz9Wu
vlehJ7dFJu1EU11Rj1V31iDFpyITwKxyjdEQfnJnsa54Y4b9yB+ebAG0VWnSK4wrJEbcKlIp1Qi6
pPA6dPPF0RLWoFac+lA1fuH0OghJJbS+iybgcOrXoibGKSQbzi9UJpFqXLfnumUwuKQcTR1vz0LV
6UqgPXi13R/bcnqVhTP76ULqTTzucpwq7sR+Ix+K1NXXe6tnjeIk7UVn9MHAkr8315x1VLISgoCo
NC8RaVbsk9HAhNE7t/1AzA9/bcqHx6n5ib0oZ47DfIVkLbbLcp36PcAN1yrjB2fpVl3KuZ9FE1Ca
8Q3H0VNbN5Gfd6ithIwX6PvNuKClHqpO3TZj6E0lKj7DFl6V6stOH4CBJDgazEl5zVThBGbmXKyQ
/YLTPKutZLmjg+hsFrlbNhw1RCkTah6vO5bp0hNhvlPM8MPWWfkgTGReONpI/MeWJZRu7RxeT2T1
ibxjNPbQSRBItP7RmqxANzPV7cYY0Y1j/FxUG7IAe5Wi0xhL2iMNaz9Nnq2z4O/Sgdy+WqKbLUaE
Xa3yxcWsK8p8SfpZQk/ZX3JA9zM+PQY8LIiVvHnVNGKCLE7bNKxOrZLOvv5tEp+V9zxMf2C0UonC
cr+vMi0qOsxb6IMrCiRjrK3txG1uKevQQ1YDyFXhQYkwgYwdMp/ZQSETs2NMXttYrhHIs1LuCHNx
9PaC6jXyR4esJJ0Xl6So1XZQMj7LKv1HJdG9jBLu/9gmhHCy7xpm2edSMQiQVw9yFLkthxy1CRMK
DgYvghzoZdWe3BVTR9gZsbvhLozdxGQaVAGHOkmzyQ+0X+mEsNw8tMfjnksR8XQZY65vARVmy+w8
0Pl/2Iv+aFbhcI9d1W/axH7Ii8eyQ4tDm9yy+ovHI5bgDQTZU8ndnHM3PqCcZVubdg7r6EwLROfH
ckIyRmzF95Ve9+yaF05U4dp6U21Vk71zY2sO0fXaryQslse0PM0T5vx+IodZDLfvD2OVPGFVTC6j
1Q43fUK0z4VLjICoM49A3cUXS4ido0G1HmOTNEw+UwfU5ypJXPQlIkpEnwpnYMwLURfaPqw6A5OH
zKVthDeuxPKih8QTiSGqPUbM1k0WqgVczsoQWqVs0pbO2ms4S89dvbyaE3FpCnm1HkZx5YFaeePk
uXGTjRkVQpr6cqG0aOPW33IwFRajTHwNEwcj6vRbKnhztHWJoxF/3LYdazWYmZp6WkYaSx9105Mi
8fZVsnAViPItRJP+YcwwIKAabk0VG0BVf7SVY8A6V4tzIVcIbSszRlekHhpjkyCnRF9ziBdsGuaE
AGOU020vEEEPNTtxGZFkucC2WuzNqbYj+0FRlnGjm8NTlrH7KLVmdrUK+JOqX2crvbN6pjPSIh1I
EyRZXShi1xrm7C5jd8PEBUkQgbQ5xZbbpKvDb/DGPiTPqq9CpG7xcybmBp0H+9ZcqqMdV1zsI1Mm
AKRUfowym9lorAP2ZIyU+5LVT0h0g7YOugZ116lBs6DoFwT0JT1Df+dY5HUwcWvtFad4ItNkClKm
gqKKdkYP5N/kFVIoF3YFk/4LDce1YMyUKxaXnjPIiJgI2OiAsOvss5Oqt/wotnXIJsz/usG65ROb
vDFucBl1ZR0YufCb2JkP2ELfMw4K5IUdzg+tLVFR6Mee9w1oBuauxVL5JAnpNq+IYpDdtCQvcc9e
uyl7XEFVx5Y3lqXNRCLMPJGcl5AAv5Gn4Vfy1mKKvFKLIC3hYbbT5mRoN9Nw2qPFZnPbrRXKIFWn
RrVuRe7Ud/VSBEZkvFOcI5FeCHExp/6QOuN7m1balePm2AAUdFNA/S4OcySHimhOdFOTYsrUPaq2
GyQV9wcKPMdKv/II4TCwKTY/dfooJ2qgGjNZ8SiFbIcxG/btT8PkvSHTTebtpG7bGiGoxJg/H69T
LOe7SeWty0opjjRAky8C9oAm4jYYVopI1yLWEfOybajitkaRPKKTfQFShIsiTU1vyNFk2asebBDn
YgGAGA7ZIx7PEwbnN9ss7S3MyMehICeONPdfgnt3GS3b7QBq4AlAGFrToKYVU6VlqpD+RlG6iwfr
ba6Q0AwI/fdMDhfP0DESSV2/dbJ8hKaRmsjy6CLkzJZPKoUE351gt6Im/Slehq0YJWvf2n4mhPYA
oWG9BtGbjTa1rIi/KlH6arsMQR2H1aZmf1RFvyxrNIIuQ1iX2eq0S0wczAAhWkSdXN1hGo1so7DH
ulNGm6ajHmekZXnjt6u9D5/S1RswpM1+WtBbxOnoHJspcZ0etoHKJXEbFjsI8StsVwfJLiSXD5IF
0hZRnUwl7/A16682EVlmHKkXnQXNLi3F3ZxlmJfa7sw4Et2tOVtbXVcR0DgWFqLFvEPfHvOglD8p
Dz5SC50S/rbIMXfWVC471vRH2WpvImVZRwnXILBdpR5p37nQhHjL69KzURhSMPLmQjXAcRGrETd+
jpFEb7ASJLWCvlDhkGzZe0sCdXAB4ShQUnTuphKxYbKYdS6qem6XOD0ZzTvB2t1Rj/qzVtuHOMGg
U6hmdCnUHqWrntd7J+Z86LFz7/uxn7aMlkZomZTUdi3tSpUqL+0wOdfniPtozxMZ8oQq51Cy2MEr
5r5XQgwSyoh5Q0IXK3rnSdGBqlJgfRZJ9b5IUwqelOdE5R0Lq5MqDLqRSmoORMvckW9G/UH2KwmJ
S1/s2CUxrMcmKFV8cQRuB2VrslaCA2fSyOgLWzaxYAcrFOcwOchJjVFT/TTiKhc9VSPB59qx0Nt7
ofaKW0NHL2OEGkQnAUgufVNsVfth7ltzp8tW6WUNiugqmjaRjAawL0McdGCU0NpQZy+iOUyDh18a
bV17hD8aulRhisyYUESkCmzjYezQddHgZS1bZQd1Q5GQGlm2ypkxrHK9QApg1wqjZnK+hplvgQHv
tdbMFTBI6FXLmzsUPSOqkTnVhAixLR3N68YcDa2sP+bgmFxLpyRf5Ehx1YkMHVkO+m4KFIUJWgM8
r5GXT11F3Rub8VtIAV5IxRqsOf8cMIW7hsbFfk3KEBMAflm7QLukZTQTRmtzaiz6B/QG0lH6xtPM
qnXl6F3Hi75RbWJjeokSzUam4GktqYEdpSGtn1fmIveH/m716nRNeTSziVBJSqFtohNxmivG/TKh
30pYT7tRnTzHLb1MT2kAsClFR5gyzC+tN5QkzWt6V+gymsAScRIohM5fpI+oYyzVijdF4xM41Pmo
l8utMiLvcrTl3gIDux0QDWBh4IRWTZoDkSzootl3JIyzvHX0XkyG7tNRoiFdKJo0eBTjJEmeyJJ3
+FOOq8qMYuYyORZmBwGoZ0fAfI0xWhXeZmNZEWb5j+8uLqmR70raJeQyCxYxI8VEqa7zOn+3EnYb
8lmpGKP6qWuAh0ylRaKpmA7Rch1VxjZS2Utui5loHuNN3rLoFEmNXtsqm0DvYPCsdX+VLDxFdXik
PTP8sOPtW1MVrjM0mfjnTc6oJreKaleCYUFKFY1eW48AF3Jz2Led/p5IA+39KB/0iB65UEvyn/O9
lT1KivHSzEjxYPKhta9xJZjqVqyjynloEKbK6L4XgI0kNkvbdGQZK7Ja2QnSq2fbAimW5PfhDEUh
i1YlZpuT61SFdxmN03koZ3BrofgYodIcwjZ71Ps5wwyZXDsTHy7L7VPTIt3qaLw9piR4UCaGLsC5
5odci3/05GFoa6uRtdWxjSf7WJqoZeeyHv1e6Q9hWGVulCOc1qvpMV5sj73OR5s4xUnM5KTZinH8
/33xYGID/IeR8F9CBV6ZYf9t7bD+oz/WDspvtqGoNpZCxXLM7+3C+Nl2//kfkuX8ZpkynAHd0ZXf
cQN/LB6g42NDN2QZ1oBmmxZG9N8XD7r8m+44bDAUDbPi9x7jj83LXxY/MBB+//Vf/Parq/F/bPj7
X//5H7g5DVPTLYOVCJsMVqt/Wzsog1lzd7DnmmWR3Q1y1j2EaklZS35Yny/bRSG8ESIfvNDwyzDh
SH4Drv70ov2rr+Lvy4/1q7AdhZQZm9fim67wZ+/lwNqYeSv78CJzar8ywsfByc/LMCsXY9GYvefN
uTEpP8g4NIXCWWN0X/NURUFkIH0AjNX8G6+ryoLp7y+MLuuqasmWTqjA3/cxjaSpVmUj7Vep1WCb
EVMo97DQaEd+5V0i32cTHKqy7ZiOi3fdsEoXwKG5VWwVK5j0EBYUT2D0+kAzDAzy2UqYcxZqC5n0
S4sBR1Bp9ToO6YRnV6GxLa1mJ43tblSVEHbp9PRvXuQ1AeFvP2pWTDxtNg8UZte/4SNqSSb1o22K
vews8lGzJoUBIfa8Ksa8Amh4p4ZNHLTppMIB1AOqnw2zSbPsqpM9Fbe4tNS7QrV/hKrseP/ma2PH
9k9fGw+6poPY4E2yPu9/fgC6tmOEalv5HojZQzjiwtHkbE8/PAdChkHfOhyyZF6hkO67Q2aoWNHG
eg+EaHK1MF3uculOyFxO/+br+qcH01R4E/JV6aZDZsbfLc8J24lKZU2z09mJdYXlajInqCHhzayU
4tQZ3WaOOsdbkCUFqhifoUGV27IgV3YxFpK5UT//n78k45/s0SyCV180wBF+lqq9fsl/skcjtpIX
QGHDTksUAtXZuBxNUrlkpH94e+PmMQvPoLvEFd1LcisU05sNdoiLbsaACIYJD2Q1XQq9pK0eGEwN
U6YfZk0gwV3kH81I1QUL7rxoGcZKVDiEguk3k6n1yRy4AXvdL5QEyMV0l3zPgdaJ0FKpC60QM0J7
0rwhnN9LkPKu/d/cnceS5EiWZX9lfgAlUFDVrXHu3D08NpBgCQXn9Ov7wLJrIitLplp6OxuImbm7
uRFAyXv3nmuocdcUBSQnn4TTsjm6dvGplzIX1XbAC1S+bIO601Abu6Kop1udb+REjy8mt8ukwLgZ
fZzK/r2UthTVPFWTl6aoDQz5gEeL2tt//ngth87t385F3xWCx7nuTVrGzt8+YLayknZe2x0sNBCe
lRU3UKrnKleKudeuj3GFuCqpaCiOwXhD7DOf5yTPH2OdPxrg5QA1GSh28A6cVV//qjMfwXPFBzR1
PweNnY5CeHBOgjk468D/UVZxtI+iSfH5YhfwnIGIVaP8DACCai0xdo9WQ0vF8k9ESDwm0npVk+6P
uvHNm1FzuN9KVBieWq977BWqeltP3rYxhH64H1KtbuwoiuNQiGCLnvjsN/kzX2NH/Ng4HprWFa89
WQxPOnhAKtk95m0m9kAvxevc4B9sav2gYoR6w0RfgZNn3jQhlZ8iXbs0wfal6dZrgZBzYZhWO03c
xLHMYzDNc3JtVZlcLff71FnILEYRXi2W2xjeu/TIBLcxKSTvuLgJS7ZqQKRT41zQKG3iSyKwrXhY
w29tlcJyQ+6TWSHK2fhjMpruwNTWID2cp3Ne9+KGWg807HSjb/8o3crY9GVNn8TK1WXQFdnNi0gj
NUfEO0UpjkzslDFMxL+DMxHIJhersY6aSwf5K27n6WRoZ7w0KUEaWWcfaPp8Q0j1JstCnu7fkZcC
dKu0LdCXNe3Ots1PrK1YbSui8MbBdS8x7WYQZDf0JPAljNS/MKseVeVHT34rz1S77YsWSfQUGD16
u1jpVWESFVxT5iG9TrzQ94DCF8icYoqzE5YXXtyS91jJfILNzNliUaIHUjpdLD9Gx8ra8kl5UXyk
aMaWpmy/Rm2YX4glWCBAXbPufIc1ojueJh+7nz0xy8dGmG1l7yAiGtP4QtkpvjSTaR+CQd+S2Sc2
RbR6rQvBMCvH55hIwhPovehhNInmi3ss13NHvy336hQfH3sJDBXmY4AENIri6FhN3bexrqbHjvLh
Y99m7ypJznPXYmwRow02sDIeIkyu93u2Y75SbuFDFgUmPdai7KDUyU3nIxAs/+F+IIgjOipJI+9+
d1a5/PMHicv7aHsiXO+P6TgaiPgpEedbBRGwyxPYithFSIjOVmWYSjMfiG0ZNuETITXhU5ot+3YP
SdH97lQxmNa2Hq+UC+jy8xsOrPlwPYhTY1OvQaWp9xZRKi9on2nDJdA9GGCM5/vBjN2TTqf5Zi6/
oaXZHVJJ1rONaqqxvcf7Adk6+Hhn+nG/l9VyvvH2wO0JxuamL/EC6fTlfhghD8rZz3cTg/aqYc8a
rAyEiisfJ0udogiZx6p8VOmAUWZU7UuIwZ0Jdr4YZY6w3lbvIjIJcR6wCdhFvxFF+F7mmQ+13J8O
nRsTn+01HU1ZDLTkmxiQXhBHdrOFZz+oyk9Jmy3yfg5REr21EyexCYbISd13CBn4gIsMD7ODirOr
HAwH1vgjLTr1SIR76ltfZWbjy1k5dGzfEVOeHQ/oi9YEthKJh4egP0wtBR58DZu4U+mZmvNx5LrY
GrjUaRWkRwSp1bYZWheonXvpauq6EbEQ+8RhCx3687CeJI5LVQ3TPgXkSkQ5kNaeEs/RLKM/LIa2
Hdxwh5GL3WeKSH1TWxJn255eBxsitGBZPQZP4Ka/tnandw6D7yFbQnXrTt4Ko9Ubg+DjxuyzvVnG
+CEm6y1uPQhyUwPcTyOQNofXYDQwaoZKYsjUwYkSVg4UhFzvQIbXlGSGPz9NAAbGccYkK1wLz3JC
nHYUf7hd1z6arYfcHHX8fXyaU2m/TpzLdfNFmkb5xEx1y+x5ONO/xvwjxxffIwWpc88j+5D9nPIo
S3dvW9tjeRqG8avTOPPOiZpbZxHf0g0MEp6E0z8jAG9K8JVOPB+0lNVB2PBCeYLPMJ1fPBgFlyhs
2PvndrFPsNSY46C2pooMpCprDQJgrbTIznx/jzKkE9OG/qNfIv1NTHLkqykxIHz4Bzct6PUJOJEs
hfd5kOcrRwZLxpA97eYMQNUYhbhldY4IyhDfTSOvWa922zImZGDIu+Ic9zaelKgFLmiLc6vlcHHC
rS3y+Sa6/pwXsfEx02ZXWO4HFPuo5dOEpNzyNi89TTZk6d6v8mjnGPo0DxM8pv4jKmgjyzF4Ne0E
04O5RM5MG6ejUMjpaLyHXShB2Bd71fU+WpNwfpTVU+3Ggo15BEyiHEv+PeE2CCiYWPv5LEdaD3qi
gj8OIn0wM0n8AqSKCMF4GOjhmFSZeyolvMFykcBPCCAuelkHZDAqWsDtXui4p7mBZmCGeVz8MAlp
2Jg0nw52V16r1CpupvqlB/IDggDzI1idY+LWvyLMJ+vK9Oyj0aoH0dn+yZ1muO5e5i5VmgHrsj0+
Y7YR59x3mI4lFXUY4AAB2rF+BA1K6zb3nG+068rPyNfvfTK4J7upsSCDsth0KVRNT9j20emo5sEB
r7263MsGj4iM+uRoVt6tAvddRov1HP2Y0aCLSrxHEWcFOhpYHWWByoyaOOBL9DFxHMM+COrj/cUD
52yeyk5di7A0TmYVQfaiO7Zuu8i8qiyhVpSJnYZT1Vc1w0Af0ebGa81qmY4Lvc1qEdC12AUc3tlk
1O0DfFls104EzlWPcqMo2mL669dVBxtN2dVDWvf1YWxwTJD8VPRlD8n3V+3mxXUo5LCZg/qPckYH
O4RM4LFLti26HxFXAOCwFx3SAqgvk1q+dfjyiHxrIraqebXSie8jemMo7ILxwyLuYa0n3kKCeG+T
0OjHv8vZtDxHSw7bOofrsecMOtqdDbV2jm32t2GLKIka7ZC425GAtDXjitoNqQcfvSK+rTQuad+m
CKpc+mqNv+U0sTZti/bZ+5U6ETFM7daKfP9otaiUavLmUmeSp67sUJ9FcskfowXT03hpFEK8bqBG
CXchLGsSXIaNX2j7te4QDuJazPBGfATzUO5QTL9aHSKOaA423YDOj5eDb0XlNVJlGb91k/lHjdVj
FUx+/FxTke2ayf7WE5QHq4yEMkF81RoQKKbbti/PKX2aVwwHeOA6GAyijW9e47M2tbP4YOgR+vty
twOcjAOebxw99Bnxq3HrXWwcXZYdE0Nt+2rwrjLXw7n03H6VTl4AOg83Lu2D7IvQwSPKwP6X7TdH
ag9XWZe4nUDOrOss984WzSVUj123NXsLsoHgAuGRaBi8s7So8VUzIvA4jbBn3X9S3v+qK89EY+FY
W8xjaR4Nl7oLy01nYgfOsxaqnD+FlPnZJjm1xV0j+KmERWNvKM1d5GZfazZk5z6Mwsv91v3gI5Xa
DKYPgiYsyDOpTMc4qxjWg9U7p/uvNMjZxgrH4zirP/zWilA6TzfDje2TZ3jkgC+HnFzCVdVX5MbQ
jIUZkFJ8z1cxoJ8ifZBz9GmiQMQfcxOjgQm4ehxTz3s0XGafIiifzdRyDxUVnJXRT+Xz/bHOHeEZ
173cN6VtsJQ2AAYQmvZcJJouFmKY+z3k2OLkSeQD97vhwc1pxHMa52jYsmjrSbfccsrYRI7jL54S
0viSFMqOniHy1VRbjpVNP2X0xHiD+3uh4l29hPwPpo1nX8jwVExVdnAcXk5di+oiVfImcGhcRCuP
0hnoKZnAgSDSiuc2Eeaz9gRQdV5g0CqHlHGTHZgVbilNDSurWy4fmW9p0xzYbhQXyfi7dpVLW8Qw
HkSjzNM0m+aJjAJUnPf7fomKBLEPtCCMHzEbpLMxSbm2snRaNxTRTo4RPtudrPezTSWW5shw6lnY
IX6YT/dDkcou+8t9PYGBksCYthafM1Pm5P2KRDPRkzpQwabtVrlPaUk8j89FdGZdjncSkE2WlWrD
X8TnhdS9H5vqZgUzIMLI/WKYGCxT38xBRRL9ngPsQFKUbrswgxmTfqkL73tA0uTZSOuDqcDKZVl0
6RF+8sWGT+YQ39Qc3WrQK15rvbLCO8SiQxXFS52Ew3NngiES6HTLLAAuzljF0/i1SjWwDyv+oPmy
ErNprwlNfPVytl61fbRZo/WB56wJrYm4BNUPmgTf/Nk/DLJ/QwfbrfsZRIU3b7w8wqX8qktYj30b
F3uUduwAJd76AfuDaIZD7LRPLE4+9DLDpM6wRxlIXF6FyvRgiRhV8dGq9WOSe+SjYO0xLXCKYmnf
BAP+g3QKL4YzHZF20E3uT2Zjfiu6Z9b5wZKujUEJEDotSF8cY/QXa7cfD71DYGKK2u+QelxTlYjO
kYlXe0nwcwy/23lu8m1M5iVdXH5Yhdcec/RkASt0HJnekVIb/YIUxojIT/4yXN4Pmbvxau0dRKx+
NTPvM+6aPU2uo5CtuXUc98nD77JqAalYBZJbIy8lQhYTUR/avMQ2cL/EoBs949mwIb4XFemhY5F+
HxVUgGop72RyXSXy3bSUsQ08iV20GQEhYK5cuXggENxh/2DqRKfBdqjIxB8BH3U5BKBHwKshtGMh
0CbVt+TTjsvssVxQbmGFinipIOfl3P5k4HhgBNKr0rZw+hsYZfLBrw52VvwxuKODQci1dmJU7nvo
2TdVIUmNWkUF1BOMWtphf6XtN0+VWDOj9BTRTb84WFLXWuH6syp4TlXpI7VbVl95/TXKi/KDr+Rq
pMF7XfUY++vqGx0wbFxeNe+bwUX62qfYezT+f5cxhE17ckatO2LfsSmY+ba+Gana0FGtby0+s13T
Gu89w08esWuPp15uy5LpSwZlvSFwCl9+HehDmxp0mkz0bbeujIp945flUxRRMUQqknWJh6TF99mU
e5g7xLQqiyC79GmJabB7M0VrXszBJgzHaZFO5hUfokVgTNXW5xL98cZN62pxdvZH5bZfcwpHK1r+
p8IaNSlhgvHLNR/sVPiPmgJ1bnhkrRx7B69gaYILmEPfOcepghhm5l8r1lJ7nD1P5gxTNLAi2BbA
F6TQYpX2CsXsgMY7fR0oKh+MKO43VKlhcFbRi+8kG2MO5IVvjf65Sz0pALK8lQkl5RiTp9/N3tlJ
uPqP/phUUAegXN7nDYSLb2py7SMLhQuZYyBuGl596sRP0huCtyImPLec3iEhD8BVrGFFAFlFobou
SI6Ic5qVyZMwgKLmI8lLgn6rKMmxsgYArE0QrJHSwCsKq4e+aG6JgVFOx/w8mVjTRmYQsC2qDkNT
WWsyb+WK2sTQJqjniCvdhOVog0PDOORlfrEL/PntHsHkUrom2t2V5akREar0hoZ21JZf8X/B5jRf
i1ztjGRw4HQ1EsgaObREN7KnLH0HEOl3OaffaatJgAUBYpTecuXpfp9gHChRkT7ec7NKC4tevRzu
d+8HRyyB8v/PHwfI6P7y24MPVHEaNMmu+V6UUBt779NPqm7dwCz0tngldtmUJ4e+ytDELb+wOJ1m
YimYTSbk+XW6abVfne6HPgYQMf3U7MFtBKIs1i5B2kXH1IC+6j10Jd2aLuqfcnSKmAblCQ9Luk7L
7NuUYYs27EZy2nfGCeBhk6mOnaYht36ycIo8PexCusvPQYVC2Q9mki2G8Mnf1zjWXiK/f6vJlt7/
TpMaQ7Uaa5zlk5g3NuDqwX/patoqqpcfJhKuV4Vg8XX2F7AqhvR+OBqFByLWlhMpGFG1cX1oEklB
GjBGbz6a9AQ23jyEKGT54og55qM5zk5gUNFuM8wno0FkDa5ciqvOy8jAVZbJSRXzT75snyHbcI80
0SHiWHFL43b6Yg2tug16tvcpDho2ilAEZmbjuinYAU7Opi8kZd2UykqXhsWDGzfXJZb2TBztXnEm
bwwzV/wWghB7RJoAPt+Sc/LFy3DiBDnFhiBq8k1Dv+ySpPnNJvnovYSmsPNZIxzTNuyfFPzopf3Q
/hgTXOFzC36pdV58Xxd7LoH8EGidvxd5cM7z2PgG4b9cO1L0tzHT6Y0pmo0SirmSxfi3sKTG0wEG
9kfnsw/1kxdE/i+EWZse/APyCO8hDez+ktN3X9XmdKicxvue5VCGnBaJlm9SSKd//axGGjp9R5GX
DTW+XWQ2R8sYkLtkaHkR581orhk6JkQUzC0t/l4Kk0U5wFOoxj0ljubU5JgPWkCQt7CCJkMxQWwM
rzMufm2Em6kByspm/w+7ag5sKL0jmlKYBn7+kIhevFJsO6EAZorP1HR22cFNdqFf6jYAbsk9PJPg
zbLWv7WWLaCVzeArnQ4p25S/avYI67hjFxzWAHBi2Rd7x2yRz0wxQsbCeBrD6xS7oENrHEOmAVhY
NtPR/ZqPmJvAWolxxMPtmta5tIFM+ko4xyHGKFCXvX8d6uwq4zy6YEJPaQ+OZ7qTRC3207UXcfdk
Zd63BDsPsI5sU1DxfYxNuMaWZpIS4xLm1D13DZNxE5oSxcv8s6my/oBuB2c4xVUQbDrfeSYN3BqV
dVyjtPHHqLliqh9Q/XXsEuDBDAm6SDT1n1q3LNGHWtzuZSnl2nvaRt6zML9VtoOosCiYwlr5xSvJ
ldaltiFEzmhYy3LXWZj5A/JagdfM79FU5QdrGl74tqZFi8keKOlnpOodoEQJ9U75nbVPQnPeCU4w
hogUzCG8jITqMLodWCp2/aFapK89baRqMrtzn7bkGlUujOtPv8secrepn/SMtzgnP/xqZHiPHKa0
emjGvTt9Tmq4qVwRW5RAHOTjPU1R/gWg8XBGCXiOrdi75dPwEaKHAeQTXHyNqMsePJiyIy2bZPIe
VAnEJ7Fwxs9h80C6EacWHRtn6JDwFJU+t1H3PHv4wqT7s7JHTFggq4bQYLEdQxNr7HzZqbdUJg3J
+jjbdoPt7z3PhdI5tD/MYdLn2XBxnvVjcUCNW7fRPivG7qorKKwpbNCtMV+HSrp7GybtxixLAgCW
ykGTEZUStJBvVYh0yR/yY5/g5o8kapMp4eNwHOcWZdL/rN9ANmRu0D5MVl+fpj55CUcruqEmt85J
KzZe5ZhbMtxciBZlgSZtLRQbSGWRj2csdvOJjaemoDd0nbmfG7b/lIrLD0Z7VuFmDJsszr+283GK
olNnO9HNM+g1s0iCZksOE9DJkJWQT+fpUTcMh3bdGhcsdzypFT4OLsWAsZ6v0gnA9aFwwrfMLjGk
K7H2Zj4/FrbeWRcYGbpCvYEOACFo1QHc+5xUETjqDDz8EZJqIFKd6umoxNZ5DOJfvZ16O2AtwHm7
ZwQx3Zd+Mr90LTOsn6Ne1YKv2EkdgXZ71mCR8LVr+vNTRmtMxJ69L/wePJ1p9iRa0QMGxxvErXOZ
w5I8hLF4d0SsL2CWFweYpZC/BzYWpybkJDSSJ8lTbCI5zlj442BP5Fk3hzhsCEhn/39uWg0/Uk3e
uWDNGLQUjpLeavfscKurC2D3NBIampOJeI20925mTocY2X6nVWFQPC+qBoE0SwtR0/C1ZEN9yeLs
syTIXTUNgIdxLSzpAkZL0yShcBKQ6MrUe8L7P8OGTfq9E00XwXLjYi+HyGJErsMOIBsrwtIE80XC
D+G9Hs3mMhKvxJbBKiRoifzeM5XU7AxCRJDAZ/yRBrgYmy4oX21kzQ8GxjBXft4l6Q321deZon87
JJ+R2bdXnzjHi9uRUTaA9MHoFpz4RHBWsk9sp9K9VdVMPw9pLCSFLDtnqZOdNeKwdV5j465ElZ9H
AzF6Ds3RiFnyaXNxULke8ksrjH55cUUmmXadk4eqFuT1exYWdA5EHKw9P8H04TGxU261uEm84nyK
khKWJSWLldcwYNzzJv8MoVQNSvQ+pOjnx5OztoywP8bUheqhCupD2ZELGvTuCKFvtHDdML/MVoBI
z2nL4aZdKXZxSiO+z9s3y8Z+k+Nymuho02JKc3u4hijwFENy0vgPdVU3D+1yuA87KVcwOpTk4I8P
NC1Zq1etzG/+0qZ2cA9eXSLEQlcfZMwIj2gypX8mkge93PIj7GMFm+68HbwDcnd6o6rf9HXKY0F+
9Yq+uThxupcsY881roJtOSfpUeNuTXqt6bL67EAVhMg6ZZp0TAKsnYAcizz0rkOLWhGF5TXB0q6a
PDurAYpTZaY4IwI8bbYicmRibN6DRv+mfaJnTZmpl05E17ytzc/AhrqtBy+Hyikeu4aNf5Z18Pr5
IGHOVfneqQs0/2b6dRCWRlCnzmXu5kvX3H9XOSmMGdG4ph2+1q2gYDdO59DtyLKPfXAGtvwBUare
k2Q9bA1tnTV9o080epuZbKVVzZL0JsowuDpjHLIc7rcOBZRTz1JP+IX4ngzVbo4yugcsQnNJ9S/r
jJrepkVlZ9/bFn6hqlGvMfpFRVYE6VnRZUypJ/TYIISokcibxQMl+m2SWCUQFPOXG3YQCvLiEKhm
ei0pT1NaeI1KOzoMLcWl+/lwPzNwZ+4dlhzbEhH3xgLyfkxD1PSc3JzxTfLm1BUYQ8oZ+yZ36ieA
KBuMOThVbQw9FaUy+lBfew1JVjBvrGjG15cwFq80wM1NiteRYKzF5zzzP1Lanesuap6BkDnHCvfv
IjFPVj1e8fdcub+MZuahNIX2N7dwljtWrflszVCRGITtgq5ShNtx747tjwFZyjWrGxM3bkUCaU5n
s44tY98Rr3adG/9dF0X7mpvKuWrbek+qJ4/+/4uXuNGrqgUV6jwSuFgVMgFl1idnKEuTsgA37/dt
ZE1/3sIsVJ/ud/XkILOKIsw+bsuUEMXqaN9Do5OOZPD7Ic+HD2x36WZEguEQpnnq/JLOvZma/7yZ
0NY+DtOVYnOB3YKDu8R4qmXbdb9ldmSrroqWAjiXPLRCWBIn6VJMplziBxBQ77eBNSEtre3YRaKQ
HoMlETMfSMS8H5SM/GTlVWfRVuaxsbufSZtV2/geYjxMMzGsS1jt/ZZIiiUhxvuI70nP/ZL0/OfN
cbkZLWnUlc9opBsX3FJOtCcW2RLPKYf73d8Hd8lZrpac5WjJr74/wf0J/3yq//tY7ajN7IfFIWMD
Nq/TJF3SEYb3+68l98fuT5CYhcbHtryEvz1hUiLOAsrwXlEjPRXeAF/diDUR7ff7yyHUBkxJRBmb
vCesXaYAFpslXpneXXG63/p9N9AGC1VyKP72+P3j/9tjv+/+/nubNk9C4sk/nzkN3ZTaQU4ayfIF
6t/f4v2+cU96j5rwxMlv0riMnFPg1M4pJSHcXrduhiBDJfthkIrS4cv9FwgMUFZTHkd/LAlWXHJN
78/rzzlnx/0mXpKczjA/ud8SWjZbM25//H7o/rhcfu1+q1GShGRQdr+f7v74n89ZjBT+nBL93J0r
QgWvxbbmARhbbt0P9x90ETtwPBLOOipfyOKcjgDzqeD2xLsqg8sqBUx1Yl20skI7Pd6/Zn0/3X5/
rXD1+uWiul9J4xJKfT/0yy3Hw0VUzZHeGuEwnqoyJ6qZ8jxFPe7+Ptwfy/TMzhBuQJy02FXaNCu2
9zfym++C9x8AaVKPyEVk/gYpDakTegFYO/liDqtxbgdb/AZ2Uu98D6bZFFHuUyY5vJm/xxGGYku+
GpJ0FdrN+zjLR6Zob4cxAiqJfhN5/mwnlGCHcTvRyl9ROie8NRTIDqY9CzTrLJGmRyIBWswOb0Xr
8C2NrIfMiuXOmpKfUrHfoRH+5hX8w6xdOotc00ZefMjJPvZ544C/1OGe8M8rzgO2ShVCvRCNNlXQ
d6tyH1orDi+hE+7gMlFsjoJLkHj65PMCV1Cep+Y7tTh65TRGVwjAkNPzzfCEaDJWOGgmkiap/uOy
proJCyJNM0QtCQhUz74GDiZbu7uOS2+4a2FPePGD6Stih5pgTbWubyt6pB3m7ab7cNL6kYrZHtuP
MEOBdVMS7/nRoohfF606NmHyg9Ga9MaB9xNG+9iQ6LWq6QcpJiuQlnzdNGblpOQqLN03a/C/GSZE
zixejz5ezpY+y6R8g+Rq+gVBk8z46+ngaIvNAtN4BP5Wu0Dxom6hwQfmtiOa+xoG0dcqqlK2Hnj1
hDUecSxC2Q2xarG3DILHSNJPRL2+1znAEr/E8E8sVkrWA90cCjLQV3bEiR+dFqY/ehRgDYVokTpI
zPeEbdh8cg07MVLU+qMR4nCmr6B3pU7pnyvxWXh7S7HNsjOW+GVN0EofPEXtLYfeti0yzNOqw2HL
umbTAgBgT5s2Mt6w/KIRCMTVscU+QGyDE6mCDeBQlbSs6Kpq+2VqLbUOPHAcaCOeKVFdee/Nqpwi
FMXYhHY+jJKxVmIVu7i9Si9/5+r8Q7SbdqZOGjc0uFngH52Qk0sI6xDMxCI1tt7PfbTAE83vbCCQ
9x8tUW84t+MN60O8YRS4RmwR5cfUAqstiwgA0zDhfDM3KCSDLX4vcL2ZeJ589ye5rxsoi2VC2lRN
GMWqq0lSDSzyE0WeBft6dA7O4hE1F7eoufhG28VBai1eUmwi05ZVMrbkxWlaL57TeHGfOosPdcSQ
mi3OVBw/qAEWt+p8961iYJ0XJ+v9IdwVq3pxuZqL39Udcb42WGCtxQsLXdM/+os/Nl6csvPimQ0X
96zRYSK0F0ctfUUEnZhsx8VtqxbfbbE4cLG9QBFeXLnO4s8NeAfN4th1Fu+uxutTLG5eY8IKSQ1n
3qnF61strl+bNhqVCZzA4+IJhnr3xkTRv94P7XgaF/8wPO5o8RPHGIuJs1PssfAa+4vrOMZ+bMTz
rzSKOpzcQ/QY2YZcDUBXy8BirErVwffBQQaNAcJe+yft2JeCxqzs3f5czS49ghYMYOY/263tP48i
2k3p3D+anfVS5fUPbWaKH03UqomnffCclkA6UwxHKRJcUUGN2KYQsDEzOMGZqveF08DGY2fXF3l7
Rvj9jfVOsospI1L3GwnXyp3h4sfvWRmDXc+HehsQeRBYwytCDwIfegidQiqWTiXLwtS8VsQaXl1r
cghcQK5InHO887B/cyXHmJSg5FD299eQrMTFEc5T1WNFIuh4hJjMeV0YH0SqkHjYgjtBd3UgVzva
ZNnCA6BsuqkJm0WtTh4i+vBfU2q9oKzQLy3leR202Zs3nKe5Ufg7PcaV5CMT03AJ1FReYwO/9KK6
qWqqkiQNncK5PvQe//4/K4vFv0UbSlRXvo0h1RKYwP9utZh7K1aRb5eHRMjkMPQ0vduMpAE0g28S
0eLLmDU1VtRp5y7ijtFro//hJVj/5vaQUjKgmsIVJo1Ae5E+/0U7rgLddjGC/kNmIHcKOuvBh3G2
MQYoe0xkn6nF+hxBQLkjY1ffHKCMysoEWWXAFBuydFHGhfq8iE3NXgBakuFrS3P5yHbVvC0q0Hs1
6j9/cNYiuP4X4wKveiFteR46fAfV+7++atwMqR0XIx+car1t6gp5DPvgJuwZ2XuROnu3J4N47MWx
98j6YduUfEJMFw4kOfCtQeOob+O2FFJ/9yzzvaCYQ/HH/YVAxSXcFv4MdeLgsSkwmmaQT/9MUv0X
2NpfPTbWv5kbeP0LJcyTyuNt3AXnf/nUpybGMyO8gqEuZ+nuYLmL2oY34dY02SbziCojXyN5Ig43
9b/0XsTw4Fxj+NCkrxTOFm3/ZZDfXaJ8DrMnv6ilAkKG1ydX3mM8luUeIDiEsEzj8I2dm9Om3fr+
Jfz/i4zzxH92blE81f9n/a0u0ij/9q/+rfuf/tO/5f7DcS0PDLLn+lQ4FwfIf/u3pPMPmyuZIodw
PEc6Nk6N//Zv2d4/XK40YsWlaVv8GX/1T3Cc/Q9+lbHPYtVpCgrn/5tMWFtYizXmr1cHfQLLtpXv
EtosTNtfUmP/cnb5yVhlddrEh8h0nb03lm+uZOlmxv02L63uKbZ9/RTGA705ke7NluWcXZr2Mymt
8HmzuTu5NEmTIfeeS6PCytJY+S7CEXwZJsoEw+y4j32AUKHsH70upGeHTx4lEnLeaMguzVL6teur
Ik00icz5a9CRNguvFNVJm5fnZCZSNowbhH6R8J8qNcN8cunw+USjJqEXricR2M8S4f6utYR1dotI
nVnAdjtRsdawNJ7NcqTNV0zN+KNVxlVLYfDKvfTs5F56mMcgW7rpwxezrjfIMcfPSKKGqFAIlzWT
WJx5xQe52SPIRx9dXcpONwu7t3GC0aANJoGunds30KLdqliqxqUsvZVnCv1G1WyTuSk64pny7Fjc
pvlpCrRz7GX1TfkqhyyMU7wagf9ErrzE3qz3dWeg6SIMphU3Gx+mQuyz9T3CNuasvyg6/jKZzk3A
KoMP691siRooUWvGan4tvMzeGi50AM9zfhmI2IuCf2c2M51LwuIxko3DqoI2Q8/lkM/DMzo5tfUJ
KvUtpk8n2+WmaHaG06CzLC5x06l38xw/mQATHsOOiIohG3bZmPZUtWO00nVXHGA3wYTdNQPqFSWg
gzGYPjpj/3y3VWRdPGKGTfWetI3Z8i4GkFMw7hWJQawCqdxliLalBSmdckvn1PE7dNYNqkMMMZLk
EKcSxaF0fnIdVYckzpwDWGjaAAp+Oaiw1yaBCbb1m+0odfMgrcyCnR+QS1j2rPVca9yXVguSlS9n
1ypN421aIM5mfUzHyiDYNWEWzaZ0Y2Ao/i/GzmM5bqVNok+EiIIvbBvtm2STTc9NhSRK8Lbgn34O
+MfMbGYxi8uQrkiJBl31mcyTxy5DqmLUbnwxmUJXWvyuDRaTc9TYT8I4c3XYMGnwhLh9QHPOXxrm
Co97J7zobFus6iQtxuqDNvaGSgPieXBfpADMH1ncSdbNhQ6VTdqOLciFWd+wY73AeE+OcYkKUGRQ
fVGnoZ23zwB7CH4Ibpzs1r1MJuseL2ax1TkaisRJn7Ok3ic8WWepYHqN6Uymg0rXEhA8m/SeJpvM
EzPGh+5plqdtAQOfT4M+XRBRGTV6JDJmXQdGyEkLwwfQNAh+/EiKjCrxYfzi8eqq+a2cLQbofMuZ
ii3NIVXrzxSHU6rSNcnTrjb27A17n6AHs077zcs4lf1lauPfturyU9vQ2bleRyxTmm8rgSBNNqTQ
+217nJcbNKRLgwzn0RdFSeDZ+uXPJA+gF0dVa8BI7BzZEd/Ow1orKpsKffFWmzX4/SGTzGqzd8Fw
9jGoLPTm2TlR9MlWJN9iQ1UXxixoaNcBpBdVH0VF0kWr0cpyAt/z2nl3uwiFmgYlYubL0zJZ80n4
8E7aBBe6quO9jQJqF5cVIpqeAUAPDW2bprGPe55sIjHncqvyjBeawzHRVjUORHxXD3aSNPcpLVTa
ll+OA0ahAnKJIjnU06sRkDXrJP19ZaUmmc7s34M+3RnC7hj0JLTS5DiXUwkBDC6+byJg1uOEpGwJ
PmTAbm8p/YJmrvg0lYII5Kh9I43qM0HyO5OL1Dd4RCKgHA9eME031i1FmPt1fOfPREqCyQFgIcHi
gS+Dkm0U/bXzW+vJycTVwqx4lSCql4VFHRtpmoXIGx4a4Neo7P3fhADsmso9RXX6Fo0gSGRRy125
rYY0PTEScDc9rqTT4K8yuALXPX0TNrV4HRVaRnpMa+M3eYXjc6qsa5W7eydmuuAJb6WMttWOe6i6
85B0lnP/LmZOfvOv8GPrWvP072IBdlSvU5lSMgSIpqE/RMFC3kCPAzAZHATlmriPxv8FGiN4s9Ws
HpzWPLcZsqCpVkjYU5ZYY1pMd15hkDWHvRm0RLp6eabHJZbVV+qOztW3jVeMTJei9frXyt+BlHLI
B/Ilqq102KNO+JcmQY/ulRDBTFcs70rGKegkk2OROfOlkSR0JeYzU3bjIlW8HbI8e2nnP/Wgrn1s
ydfUMD4Kv7/UtZ9ul3ViA+BGr9BjK7RwCuyKAkkKh3f7YMUAi2fsxPgOvhZEWLPHew70MbDRmoCK
sAwIrJ6hcSZdcgx44redClokHQyv7e+oioO3JmoICxERs468DvtMxs/pnJHSOSe3SWTNoWz5D2XH
fRGT7A22bmvWwXBxtBUfWaJ8qNhtwjErKrp44soGuRRIh42UjKkarSKj+YMXW0fCM6qXPu/tsNTF
RKwfXixpk1YHMXfvt7CL3MEVgPlZyWKKkQe5eOPORzdxikoxbmXsmIAoywibGpN9xtZflklwx+BZ
r2A7J8Ap5iP7lChsHc+9gQZxonHce3DfziwmkXK5lnvgpgbMha5uy9jgnzXPv9DRmW+zeRFDGbzN
+XijMPq1MFAIkWcGOyfTr9EQII/tRK/vlsYAFyd/xc48nitj/Kj12TBtRI5NXYWwaLEmOublPxeJ
P6cn7C/ciqlPPHTTimOruRMx41jUACzHsxboauzoAoNVTs669ctqhPuU0U6fctHYd1ZmJ/u04aaO
HQCGji7lse16kgTNuHqpkpT8M8m13lsreaJCbpGDbbq0lo0Zp4hMmPrzWahcHnm5Ezg//vHyW76a
RRs22IfORKnVNpl5y/Jo63dDcLGb6jAQDHLW7tiefaD6vSNuiE4mXRPoYybndq4qnEUdVL8KgfkE
n92MPfKvdK2fdKCYTSt1B6WlD2MQIgfNpv6O4I6z1yBxSWvGVX6e/22WhqoAPS7Ooaem4MnGMzfd
ItE/d9pwX1ritvLOEyEOBrGXXXQwcLffFelXbmOkl9383Qq3Yo6mGE+yh1qNB/fTAp0RElPN55NF
EFtF1W8GmTN9zAjzyqLia6S12ltiCeuRTCAvs8QDARx1WNUt8XLzJPb8pG2UEJ8ygHC6aape7+Ae
RqdxIXVzIdsL3VV/HTykFDKl85+RRagRTIluXWfrSELb28GK7zy3+gulEGsIWDySTpD6OQ6RGKNs
H5EdvI9VvAoynzvfqJ7XMCjKCJYeHmaGG0Nlcy8aQgjHrC8/hmYHYiuajOXRdLM/fkrZ4Vh6y8LD
v5fUhaDp6/YQL0wT/eCzdG+4Tccrip1fLmihQ7EcWbcDjjFT/YTvk9le519kTnCL7Zl3xMp1kMov
pBf8s4HR3HUKql4ZLVwKfmLDNO0i9r9FdumYj/SJmnelWcdUa2n3CL9ympyRmXraP1KzEhjFd5E9
OMoEx4nyY2yD+BdGPG8GOzL3ue+9FZaGMpwt4lhU7hJaPqBTNpjdJWNzMtgot528IlFWzq+O7pOD
bakX32iTIyut5OCm4xWjPAVBuyB+7pk5d7zmWTvAmTFeUiZfSrYfPvwuyqB6SJtrTWSjHY1PATxL
ht0IM9PqKDJHbQNzFmeXmOG1wm5SIpcoZKB4teiqlDdMt8Kp32Ky07PerU9yKLg76+WWEX8ikni+
r5J2M0XT9Fih6+/txDxBB7VPhDDsoBOAIYbuzpiy0rtBZ4KssfK7XFOclWEnd1k5s+Ka16jHznce
OkmUhTd5y4GuCy6MYQOijg0Uw3IhCmO9UTQGswLLzemnGOLzZcY6yd3Q1c866eu1C7CuKEjIlFiC
Oz9jdgYVOzm0Vg1vElJRYibpvonzJ5ax6T1/fs49iVAnw35tZFYRkhzd7qBFEYNBNhaRuBRloz9O
d2mMm055FumqXRpcxFh8Mf9B4GCU+V3Tpw2LCcwAvrFyreD7lPREu8Cfa2IYmnkXQMY49hPeLG/A
8dJA0kym3H1ubZx6XsVKT3Bb7txZ7azQrMabHYDsaH26p/UPk0HGfFr1ZinqmaUZcNDALRhtG7x2
OY6hB3enKgpAOwx1vyGbKtiTmL5QYjQ5VWVwMmwK3z6hpjZaO5RJUR0RKeLAQYh0YFd8xER9Xwbg
0fmbQZmJgaUD1o2q/0I4w2NHH7DxXLFLnemfL2u51QzXt3mX/XEswQvSrge2BFgsU2BXBAWRBxxp
cuXGBRZGEMAT47pnl4MQNA+GkxXN8MN0R5hnbYLRQ/alQBgAuuTGbLZ5lH6kGYBSpSVLivUY4Ee3
0/lbivL8qheLcL5FtqeuycIljlI6qHE8eq3pbC0regjwVb+YdfkRtFTA1RAc2ZcNQBU569U8xRdn
mp4xQgyHqhPysCovaa646SYaFpGvfpU+wbGfzSie22rv+h6CnQC/m/9c4+llCbJwimY9lG8ce1TT
qiUf1BgOeTq/B2ljPqA6QsELyXMbrI9lCwzGXB2GAPHu67l+T0Cv8fihtJOlnSC/mD91MZDhtVro
wWF5e6lZg4+L4gcK7LoPpLOBSZBss37R+0F6jIENIu9GsnIbVZEvT1TX2ZmyC5Da5mQ27rcJ7XQ3
oc8mStXDdptA050iNXKvans7DxUeTb39abgTOWcopYrnec74jg/mP+b0FkqGON3F0fBndmt+3Dl2
hsZBdEfzGcYa03xQNARfrZM2nHIUtgXYsHE24Co2vtjWGaz0DHH8tooLew9mQodxK49a1+WR8Kt4
m/io4rPaorAzPXjFSXVvOOjGfaoVJ2HPYOKMjDfa/ZNAxVaiqXZYbuFqqg6rM1JfFndxxnXfcW7v
gcj/8tz5zxqlQ995XPQU3NcDnMyqLIP7Rhmnesr0EeCevf0xb7L78vgZzsy1scZvmXXkYa0RgVmL
up/U8EXnyjvkgzovsnuX/uCdasvtHtvqEWvagVu8uyruo4PDKGfboBCLGVodegLuMA7fLSO2047d
x8Z1u3wv2szcCjY15Dcsf2VKQPzUTPhwa5qwdJZ3uWWYLx4GjrsEsTtuwrqBGjGixDfLW4yv03at
7prnssK3E8UHT2bbQBb61JYPCCydO1aE+SkplSa/pGQFCJ1LbjRD+51JEMOKxkILqdBpGE6Oq1gX
LBDd0nwQXb0HM7Ltili9sX899KLO9lGK2Ny0qXaqUuPGXO6WoDig6MpI9jS6A85yNmh5JHZkJwEb
xDEeeraFb3+9AqfWEmwH0lev7aY74hKmYc6Oy9zCH+9mtGekjqdKv+D4LrTdhX4cuPf0HYcU6uZj
N4kbUtF1nvOGFIpwAU9C9IsUhPKu4FBFZYiuLWveKwVFRjFZ75Pl0Ci3J4kSwHXSWsPRp80scDCe
jEU+mYU2Hyv5NWh8+GKsHmsTtbwGPIMBzd0aXAcn3Lhh2zsXZymN44yYFVSGN+2zmiGV7xgBL+Pk
NJv3CPJi8kLHj7wz9FsjFwYG5e/OMJJnJ08+VLpq+FT89XNjpTm2KA1AACwexozFeB0YxCwkyzzH
GeeL3drAZhAOx303HDjkrBPHCiX7kx11+VtskwMI0XG0sXDDd4FdFxFNmQzWFRwjiGetokPFQ96x
lEUM4lX6CCcK6Aj6ARoRcQyItVrv6geo2cEO9DWK09IB/JCOkJcwKpyS+eBP1HvRaM7HUbHPA9CO
IDq1mDWZ0T9v8YlxzL2jADVzmygBLfBobk8GJ4N42aXMjuws2sspZzblVBc4oP9SpxX3sEx3boEk
E0yUdUpNop6DCTlmpwWZdjs2vfLUTFA9PSLAVHNAFQ/KMlmySzKRs8CiknjZqfHvEUsbR8DbzxVr
EoJwMkb+RXvE718ehjhQDBHTipSgOLnPR9c61AhsNtE8zWEwOc7vnsSoxjnV7qg/TB1sHJOp5oaT
/MqiPT7mqaLEJ1JYVkZwL6pvOXWHaWrmsNUdrnURfMYG3y3JfAb2MqOAiNvtUbPQFUtGwBm68Ucq
m/Gx+ZLOUoElbpttiwoGBHF1VxSGe4vjeJtq8R4Pnf0VGeTcGv0lsV20K546eRYou1TmZ76Y8epp
IolNCwAfCP5jnnDOc4sbW8MwGMYU4omwS9xgODwewGYjnMQmlCFDfy5h6QaYADg16wmKEM9stQ5r
7VHf3KRlmElGCDVt7O+WlFT2yik5LET5prOnCc8aoxTvj2XHGCsNRP+Og76zH19QG/tXZzwB/nDv
Au5lyxzV0dVTEWpwoxTfsNEXz8DzXkwEJkipDgzOmWKVPv9ImrM1V/DIMV+TYhBFxjHBn74pgZfv
oS7KsB5GtbE6He3B5xNbuk4sBhRxLLP94mAkxNsz0F/zMoxi37RttscbFhx8XuoLTAiGQPEjANVb
ZdONw+996Kd+eEPJtiBpaB9GR/4ZXHLXstQMnmuHCcHEbEI6jyMbVKg7eM4YOZPsUngnA29saEjV
PMewqQyKu/sxyt5h2Ogzx2VCpkMTPDEfCaupynbjMhWgvL2GsT58TUQMuPTHrcGC4Dyb2JUNdqqb
pCmQhFqfFlNzTIjers+75N3zYe1m7Vvj/hkGiEw/kRnA5P55WIEYWTL+kBGVczwFJ9/LUH3VDVGQ
ECoY3eVPxMk9e+zrD1Rf0ymfnQdKnegUiSw+BjECgBgHF3YjwwjzigwB1VgeMiE0En1vnjFDt8yC
25XNy1bMwEgq/ZL6iLsitdhF4BX5PdSE2481EFNIco9TAUlOGuUvaaAoXLLokKBT48ZBuGtwJFu5
RGc3wUDJWwKAc+4jEr0wSPnjIY38B180+jy0Idx+UtlTxsZZfjPYy9tZMJ3N9Y34nhJGg0U2H61V
btcl7rNghLLH2f9lNKvzu+KY7AlhoLiHXN8ycTV4J6NMxVn28XEupAjbhhBtPYgrFYi9H522P/va
Ie8XuWmIcK06unjivI7ry9f4LJFsWUBDAip/rweCQ1U9xRI2WDAzNkp2k02Aah9F43lC0iX5tjG7
bbONjw+WtgIdBnxcu3AeCAVw9wIvhO49xGxL8+So1YGYk0hpoJfe/Xye2eAtfL0uPXbe5aGw+f4H
1avfV/cpOYMhEMptPsjpSEnN4VrBuzMTt9pGAqjInx9jGVllzTmdkQ8VM2S1ZtHnnzeIhYjA88Vp
bhgOjmOmdwXinrpTezCr71Wbf9dVRbyqJhJkFbaVCa2j7eb//KpfsDGTIMigGd18W3bbGGcq1g3/
ME7NH+xb3KIGo6oMs0HwuaiPeA0QsxbfOVYIWVzD11ipeRNlgO+jeCYFfZVPCkPiiIJ6sHXWR+Tn
DSNfjBzsX7ZGMA9nyFLZgQS1u8xKkaJO1rir4vF3FwftPrKyZ7TOZki5RxoBJg9zxNrjCBlGZTHS
NAx0hKzt92OZ3coZHZmXlO5WJ2LjETzGdLDao4MkzqEo7lbC2oFS117tj+VMZBlZRpOVjTsYDNUe
Ru1vlCnflbMcutp/WdL8ryL2gNjLiOUNiwxuSehQwWk2Yn02bULlwCG/KeEPSPRQts3D/OXi8djg
IqcKzA+k9TzqSZqnmRDsRaLYAhpqnGcxkcYbTUTHzvwgmvKVKA1n2wuhN4nn9Gc5PfLkcgVW7j0w
ifLsOeRGOlpdqhGInpnWy4H5BA9PFL0NzmC9Em9EkmjmH10OgZPf4JyOsMjul3p+DXLb3v7sSBZd
tRe7XP+thzszmaGgyT77BAsOx4rqw/U1GnHTfYmNyUKB5NtnpEJv1jh5O5FAYp+Q5LLGiA6ZQQKK
20fOx+whJzfRfpiKXM9VEMvEahZhzfqEXgY6uhMHHQ8BpFzTnbDuVBER2czpV7njuL6ZNVlNtJq3
/zyXFiL4mTkjajjv1UmG+3b2X4rg2+3e2iS+GXOswNE3v/CBjUwuApxLpXeVBcheUq3/TQL8TIBw
2TPIoDcCdH+WI1dntLFq/QAdZwrhV+XYx7r0rbPBB8cWjGRHr6iwsvPXyzi00XYeRx5KIM/MEPde
T9/+hzIl8OxdoLW5TQznbsydGxPHMF+V0QZqCWnVXyIhI68sL0NGAew9T/pxiSAIBcByDR9gBeOG
Dxzn7/qPjB8K0+tJCbkTGuX80K9NtYV/Uz87vnc2RsYy83CrZb/qUhHDIS5XzIK8vt8KE00mZtTX
rIWMZMjXmHc9+7G5G+00O7qrKntS9XgcFyMsJpx/jb2iGPtzEVt8i70SqaDu2Qj1VLwLE7KmQfzH
RJslc+h1CVGid2NHO9iYxIaDkXmSGTEkFpukYutaRUDGFwElRYbsMoqY3YEqqJLollkN04jSxIOg
swcHqSLhW8OcPEeMnyhfcJ0EXDsReUvb2B5YHUO8X0caAgs/MrrZK0hjmL7TVUVNKE/cbSXiac4f
2EYIQbf1bBendnGOcesGh4iGyPS68WjPCJHjyDmiSa3P+aqlFqlz7hsIZi6q+aNv2GEENgSPXHkc
xtWP3zS0SXbwXcQGftFooWYuLARkPqMv5gOh4aU0lUFwn3j+BwUxhjOs3GRaVue+xjK5mVzzGLUR
GAzT1udc4Zjz+HgzBb7szhGvDSVSHCF9tNPw6aiURgcRfFPsl1ncDQprEfUkMzwcYZFdnZeVeFU0
lNUTgKGNN01IroJhjxX3rV4/TEWaC6/hp6ONJyoEIphzdRWcPz/X3c+bej3bHUzfu9SVj42ISXiP
+fpUpTftqhiHIfncuKhoImVTEOOG2ZIqhiZoaOhVLPrCfDhXbKjXzxaNDcEV0cJLuyywLtOgor4q
NlUfPQiSNlQQ4YDqr3UHmcrLeKFn1fxLjjUJCezRurKlaV5v6fUz//nVmP8aEmURvTpZ4VQZHyww
QUGXxdv0ZJNs7/GNrWtwiDOFb005w3hWqtAqMcCQJl2Dy0jR7HFfjbu2a25BlTq407AeuaJnCWCa
+IAK/z6YzIm41+Hd8otffeRNYQLtOTRyyt/CssgVDezfwVqduGC8OZ7tkqWaRLNvUJ6es8qUZ+UP
5akFzu1AKzj05vjmutwZHOdEvChMkRAQWnxPWNiLunF2uZQp0b9ptM0DxdWVw8cC0xNgg7L+NQ6+
Z5c55oTR+efeZoDVnwz9yxbGi5NMV9CdUG1tdYki79iYzk2jwzn42ldh3WUL0zK2CP4wX3udT/jH
9pPwWE7W3gHK/ds8pBGPd/uQddPFZiKEGTbezXbr3OwWwERKvAjF7nTHT7JDCDC+RMN4pbJ9oluT
W+m2LTJGDytfUv5zTQ4IeuVtIFZHyJK/S15JTQ96SuGuhWd17N4zpJKnRc9+WAIvCT1yiXeO+EsU
CtVTBXaSk04dEgTvu1Gp55YWEEG5bq9MRFuV0LJoeVRWWWyCvJ7OYz8d8hxpt78O5my/ivbZS5OS
XVbG8RPnhGKsyBjDZbMNVMCsTU5GM9Knfo050kie084nZSmqiseqEEDrPePQ2o06uJnOj5FJsAkT
u9V6Zuz7whUnIfW+jDTjgkJ+JrkEwWVSxPjzdWAlcmkTAnFKFDd9Ml67CBEAhUne9r9UWv4W/IiJ
RJ4JhjZ70ola9s/j0HyVnvVlkLdld+5F1MS3i/R3aSJhqeYOtYA0xtPkZqtixNRhSWcdgusIjeFW
WSP5tWTSk6GdBmIAOWdbO+7HchtkuKCBQZHRtdhvAWC7o9l/C9M4atNSJxvTUo6+G6m1+5hi2dt2
0AIOJjlMm6hJX37s5Hruj9mgzPPo/lUVCsrYiU4uvWTYeiSyBdW/tlL5R1AyXiG/19Jx9hUcmiCP
wpQK8kj2oYNJ1f0b1NrbpZrgvY4oAlWoSwItckOssQyHpD7ZpKXt+AIgB3kMyByXxC9ZWlsWoFlI
QAXwugm0oHK8Nx6C0FlWBKCuLfojhAERbKV1M6+CArRlHh2t7iYGpDsG9BwgRxR4K8afqbOIfmFc
IPd+EH88kgy2gt+MKdTKJIJh2OG6HBSy8kwQYIh7ghd4AQLEG9kQmYpv5xgxaXpu2zQ6IcGaMeiQ
5kQUxGPk632dWSRCmN+M791H2fsFrdR9t6AbH6KaXIyEcV2vGbrn+dWkwXYLMNY6ig4cUOlRVkQl
00p/FP2pzsW3akdmE/YEMSwI0CQhFj0otzwoBkOcVlQpIt2CuYMjAsTRhwEHnXWa2jUNEQxc25Lo
QoAW6FZkY5YDLLkFJuNKbwk71++Olu3/He6XHd50dnIFIViz45hh5aUsy5fttBMs0PYqdb6s9sX2
4fH2IxqFZAKNwP4K5Q/qj53QHmAmhlyVjcwlK58QV8i9D1WKhTIShkIeM8fgOspQWDp0UO5CrmA1
0caDySJzbWTfOLLuKp3LJNZuDYUOkRepn0cXT1Qf/oTHxsOIwSnoN6CtqKkxJLLGZWbBoWE4LJt0
VvwOxnYG+8Mn5taEbDcznNZSOcdEA04kCeVbMg9uxMVwp3IXxdlLXjfmZa7c0G4M+rsBiF2D18ng
mgPuvUUORhw9vj8SvnsIKc2NLo9LWuT4EZJlZ+J/zpN+Pjk5OqBWmzvXGDdxMeKlIM8Hx2K6tZPh
N7HZz0vXDiFj/m1dpyd19SQCX9NmbcTcMcyD/iRABUioWudKWztvFtmx6zH6qdzap2pke+gSteLY
2I4zvneROd6MNgrCmKejztwzi9E8bFR9SB0D2wN8d3ciYxKdZbaNfGveRNr8w+oXynhN8IlOAYEs
1vQogD1upxsdTovJbgnRmCR7IrjxfhDZWKmmY+g1fXjVfRTolv2N8zsfSUeRoy/gkfA6L6rhE/FP
se7oFD7F4MIi2DjkgLIlH7LPgdi25dRT6U3IkNa/ZfSEQyo5VC0HlVNH/jajIBhPgDa9ArpzDpOI
/Y23ddT8rxLxdLRLBOkyIFivZx1Br7q1rZiLN6ucvRXFV/yiG6U6B9yi9Vzkw11USnNjO0OzWUEe
dVOPW2FULJrZW2yRnbODRoxUj8UuMqLP1noqu3J5rQvCK5KdM1Jaj5Zl7kEk1qHGDcJ0UjDr9UcB
hCa4QzdmQ8xop12BPwSA40eZz4S76h6hy/QcFSnNvWsBUoMYF4pifRq0zxaeODsXimqL43QnRPrS
e+a7ZH1EqhTzFWSi0qxiXnOvOTrEPRIN2nSeD0Rktn6yYxlfWFPdjwgPCRsCMx5Y5kV66j0OKrXt
O3+PxyO5eE57zgqsyesUvyNdalf0ESQw6v/FwJBisjEq5hHIrBNn+H2Gx6bOr8qHyWiaPDbSaRXi
PoCLTZGcixY0cVvPn+nD1Dt/7JyX61yXr3XXsOUdgq8EePo+DpoNUBMSchZzHUMWl3yhtSiHjtcE
arCBWA9cF5Gd7urmsvITEot7OWAVRj2fvBGInFJ4WNFKXzh5wu3OY7m+EidqaM6+/3Y7NqIfOmCD
r9L3uxMBO9iQ1+r6581/fksi38abHW/7Yxs15oYAHzI/xqKICKJdBws/b8z/+dX/9/8VTDE2HY3n
EuTO9n9thUMqIIdO9Jmz15t72cpnQUuYVWpGbYRrvyUoN0278fzzq/h/fvXz2//r//28y/9+xP/1
Lo4z0Swkbr/Vjplx0jQWziTo4TF4oF1kLhiDqg5l3qxg3RDanMULLKe4fXVG5zuCJnqFFz0CI8v8
jdNIfNZYNmpPlHsHOXLo8V7OgMy0I6aGWgkNUX0mY56B4Mzate+YFo5DeseTd+CIxXI0U5P0QTxd
R4OMtRi0ZOnOYoOilE0lYw7yerib+uQS8efA/Ps9Opawh0mzhnx94fgL8Ov948ycwkpwzEGwdAkk
6w6uE0ALNH9Fqd1vZwUQvRyZIpkpp6TtU0L15B9BAwcfDLEZOKvytuVkf9WWepyBeRx8Wvh1iW30
42+r9kzSuDuYlyxBPZ+50IwJK4uvbZDazAyJGx0GFEWWJzfWWlF6ynjri39CB8XzaH525vyX4Wq8
XYR6jRo8jJk9H2zd1ecqy+ANTehqltZywlYeshqOvxrp7Mep+l7m9J7ahWtQ6Df00MylF46CWeYP
lAs7SUeEtdEnjtfsb4UK5WDcUBHB6bHc1xEoNl16wnsIiEBW8kczoAD7l5DXE2DVsVr5UhqxzUuN
qCqzJzeTfvmKe+NT9iOuFwoH4SZUPAXom6omrA4L20XGvX1IlgXurN2456GX7tmp5EtOqC41Lx3d
VEyE32Y++VrTLPfYkB/yHthUA1AmVL03shj+blxeuF3DX1hp2zhXU8og6yliAtv4cNUqcAnsqjcc
miQ15Vw026QAojhXAQmWU/EEgvI5xnTLet0aSF+GnWmYkw8hjNQeOePS1m7pnPA+In9nnIrZ/UBG
lcdnxyy9KOZD0AoOlMA6wbHPL3NQ7bqsGAnKoscbqjpjf9ApMJpoJYKK74UZFRYwuuWdRhEOVQDU
OhjjY63aM/gpNN8TWJT16zfbq00S2VZM5NKqkknm7NF5F+9+lj26k/2Yjuje4jdMhtlFilogS2Cw
zFD6RgQgYgDGTz9/UeBC++BrMkZGzrFn7DtmBkPcekd0GzMRnMxiyXQjBHuWCiu6dSimYDw28QAk
dwZG44qZpZXFVr26ZInLcfaQlumZvHj+3YGZ/rzxI98LDVed/cbgwaEeRuNK958Fe4q8zzamF1xp
/oUch3CuKd9ysGxpci9d872b3DK0A/VL1+adnXrk2PmYX/KPqR3QNELL8Uf1aatYscVO++fBjjdi
EfG5jwu6GlZmju0gec5/gCQfZtOLvQ+lJmyS+RPMx8zGn3nUkBrZTqWKHyxcsOfKbf4K7MNtnKW3
HiHDRhCvlI75YQTFdCtjNlv9kr/50g+ADVKv0z7sfDZSrKZlei2y9CgMFe+Nyomx83gBxE2ge0HB
1GV07qopMI5Ysdk4kmOtMDqg8Y4BNpu0M788K8/uyoXEgZ7oXf82McqJ2DjWiDr2eFKf8rWLGn3C
2izonq1k88DeEVNnPr7InDlH3qc+ri22DlUd/E5xH6Dm6sudKfP5bK2PX+cyqg8033aSInXIevkS
W/DtoozplqAiDRV1BoZV/RBHHnurOn1PawLUIS8Cb2X9ClaAaAbu7Wjh9MOGiv0J92WEDhiC/sgo
HJZEQG7lHAS0NC7IDzQz7HbGzyFIprPdw0H9eRPUJPmMFnODOmnvS3MYoCB7D9JGFJQ3JAMt6Vl1
lmCNUD8NpktUDAuNnzd9jUDFFQYAY6nepmzyNvgOaiiaSb+zh+m7EJUfygCpc9MDZj3OFSbSjlzY
LWhlwispFHFOjJuBgfUZoyxjp/XNUhFiCD2CHDedlGfTSt4WEB3sEQZuNc/qLxYZv0vRfltJBl1r
/RgUADRW65mGB/AfWTxwQBLnzQEACX6ZhXZjs/Mc2nuJvumzrtng1QjNStjQ7brBhg+3Qr6zb+RS
8WmQtbgOGvW73wMbiBLCDJ1tsajkEZFxF04EQNBdZM5+1J7m1pzYAwiMqrUs+y3juJUo9W9mXk8n
4Vw8ncCxWilD5WK2f2W9K8PcHaLQGU1uFftj7FkUC4EYyx1lcs2c5o75eX5AkVFSl/X30PtPbVBW
N+W7vwlxeSYubfk0quoS+OP0t7DxMv8Xd2ey3TiSZdt/qTlyAQYYDBjUhCTYSiLVNxMsd7k7+r7H
19cGI+p5pLJe5KppDYJBOUVRIgHDtXvP2QeE0xy+Q+YrALnJiAlOiTrZiYnYDIoXAVMpnuWw7WM6
+BOWgTlkiOqKMnoTnftuDrL+MTWv0OqgKOuXoLVsdkuD3Fi5+ctXiFHjIoArWzux5/eCvWGOYMvE
i7IxwiCk5+3/TGYLHXULBWhCBhgUc347KSSitTG7j2qRgLtF7XxggW3L5tLq8sGuItLn6iA5NI6z
dbLqmR4Vg6t0cQtk4MrG6ZuML9YYhU95bdBGj+QmYqjPmcHKpqr4m0jr4CQBGd60rdltqbLLgwwQ
lSRF8VigkSt9vUFf3OhsZysQyqj2XbP/ww2PV75+KsPyGFPZrmT+YE8dtEVj9qoJKmwcGT5aAYRd
U1UGOGAMTFF8jnaoykPg0IMV008X7i4gvl0BivKXqMKDUyP5ZvNub6OBN8qFKH7ucIgeWAo7cqzr
+BHPF/tcPE0/ZbA3ZiLVZyrcjQrm7hSEEsdMZ1xqQPeXsWasqGwbUHABVHeobq9BHx2ZcrtEhLSA
abfdOrZ+3yKXRr7c5LdBlTBdjWmm9tAcWdM7470Rc7SNEvJs1DKmuN5k7AmPyesQtuVtnsQluJjI
9hz8z6s/vqSRvyOKjxRgapXJmoeL04Zv4YTHC6iZyYIqHmKHFC3T7dFTVVHppcSn7FTtAm0L2zVQ
R8V6NyZYxiEXJhjtD61q3nBWJzeBXN7zks6NlRjWTZVoz7ID30UfIPfa8Jeh7OUSOb0wDurZoxIZ
31uopSXj4A5bNh8PKsemTBC5pvOxCaV/16MHMNPhGIVTcnEeBztBQgSvgoCMDoGEC82szo0lyAJk
h5ZREguLXlKJaaZgMd5rWe54jg8M7+/ttPKrDxnDoMTPKLANCoV58EsOWBf6kMvh4ext0WDimRtx
27f6MYIMf8/bte3oTR0Ty8zbFX0bz4YQwVWcyf+cY0qhlELMnk5RiqIlfukX3mmx8E6jJNL2yFey
bO3Y5FAOpfmnFcpMQ7EuapUCWG32pDLHUOciaucktZ/a1G3wfnTGyUzQ4ReG0Gkk6LNHPynci9J/
vyKQGreKD6IzzyUo69vfN06WN/s06J4Co2KuBf6/7FHA6ZOyYWB2TemVuvHQKdf/N2+j9dXVy9vo
mAbzLks5JBNfXct/8V3CfTGYMbQBDDP1o+wD472r436dmLEDhluz6XD00dv8Vk6Aj2YszBva+OYD
akeIA2laHDorNR+YvzZnRSoHmgUMLFaG/YVm9yMnLmacTj3pU6MdEhfGHi25y5jE9ob3vvEK2/4E
SdYcEQeH9wIbIpKL8COtUzRF45wR8jLmG1gGNE6tUK2Rf/p3yugODvFTJyShl1bg07Oa6kAoKFoA
ejEvjsX8/O8PN/Or55w3CLIWJaCwscmqr9Fuudn5RYguYE8q9WYE+e3ZfrMrh4I/NxYTpaSMQQBW
7anXkbKG/TbmGNgNJpxZ2sN3/oJtDJlQqAkm+dXAFsu22ssA8kPGvHH9Q5ZZcHa8apyn52yM7kY9
A++SoGXU/OwdGlz/qA3WCQ3P3/9tvO6/mm/54+zlP+TChvUlPjGfcLHm/Yzs3U7TA/JS2qfboTCj
j7BssEAGBagpAuI3TK+sLWDScVVqkfYdLCPXroIiuE7LvRXL1Msdhq3MT6GzTZ3+XLuS2IU6o9XN
YbVqZtBctK6ac2Cq9C/3EhlCfzPbu6kjoUYTSfvZs0Ta+pS/2qAdtsD5l5EErlzjbi5gxwaBrt79
MjtkFtO4fNRf9DZ+j0QfPVPddLsUB8zegsn5kCIEX6FFQog5AMCcA+2Vro/9iFWC2Nk4Im+IPce6
KFxousxN9hMwcwiHnDnGSYSX2gHJXQWGQ+xRc0Ra3q0HUPA3pQtpjc0sC4KPl7KORx+Gd/7aN3b/
s2fY5VvtR9FNExp3pKBCPrQ9OoZEyYqUHFC2Jb38XUkq+tFhQw2FHCNpViHnU11vv1VjcTbqWf5k
ad3T/fRPNrBGLtg+segdyILYt0DeG9K+w2aH40LL9pguAWBjMozDLdftmrRcLCrDtpnL5h3bG8Lx
5sC5i393cNsbEeNysXouR0NdvuXKdldkmTyjxbKOcSizfWvW0062SDH7WJC0V7Sml1JmhH5hvP/9
UWj+60oklTKkMoEM6Mr4eoYx4Ik0iCHp3qVhuteRLpu0Nm9V/5r24hItEDIrqG2PZqI4pfDDaPnB
gUVCz47fGVpSoxbcoS6+Z5I+L4lMwU7pzMn1STLpnSYS97B3iAanQLeo6ufWWam2yWD20IMkFcYz
C5f+vR++I2xDtEF3dG1l863e8p2pM8g9uO9/c/It9vovxnfUFLjegEIo09CNL5mRmqy0uRMq3M+q
OEfJJM5iioK1nWrRHdS/U5YLMmeC/KkAcriyer17Ykdz1gZyxqe66S6NhceyV4LpjwxuNT+1l2al
iUwGz3LZo/4Osh7l4CKEnMdvBu6/lanhAAzi+JmTqNy4zMSSurmzzfAoCrmnHZ1s09FnPq0quUlF
JreV3DXMvzYz46x/8xYY9r9+9BAJLOna+D3oPn5FS6heL3EEV+G+F2V/ntLAue1qk3mZeLNV297P
EAKPVRB9KgvthhWVr0Pkb2oVjFtb6TTkMrd8T5Nz2xuP6ZSgYs6E+ZSpwFpV4BQdLiInWdX9qxu9
+8gULv3Qf69GXd+LasLnpln6ixmTb9PanGlNjF9lKs6t6SPfZ4wdFulLzuDtPEf1qxa00Tryk/gI
/rN7dBWpRXn51NER2lQZeI+uKy4ppPpzzQj5ZgymD0dvemSm2bYpJ9Th0n5pYCyfW7hhZ9bLN5Jt
9I0tDA7TNmof0A+ZIA2bO1F1kq1hhj1k0G47XEWwgCwCw4a5PDeMajbtJG6v2hLW7EOTsuXvdTDK
cqrmh1IaD05XFqeuqh9Mc0HOIIh6yNgMlu6M4hi95I5Z60krSjwnbR7tnE7ippgdeK7uqdUrRgWD
HrHkOffS6JKdZrf6QpK1vEFDkIpNMSgtFOiqdG6EbDRES8hfRqRlW/ofPxRYQw83dbLCApbDyEn9
C8kaZzoO6Y6EdyKjHJTETR6QfsT23dONjOgsRyG+M7RkG4kkv+hRt0dyinwvYl/uzzS7pREkKzK6
4xOa7mZlazTNZej4nlEZgsDshKXgheKK+g8aETFcGJ+b79IggxMuDVKuuX/Xldns5hARCs5Iar8O
g2MJdZnuCfsGsLm/SKa6oNu8NZBsnYeM5qiFw5RUMQwfbLsuddq5nq2k6Y1Acb0IPimj9RwtoEJt
MUWE19ttcZ+GY7QebJ4Z+ja1+uy8oBRbmYp9HwpT+ybrJgY8pa89//2CCuT0X5cWJZRlG45lWLb7
NSo3NDQaQ73SwKXTsF5MhOdUES6Aolusptn60bOJfsjL2N9MRpN6YP6hM4bGR5+rAHoCjTsNnvJt
4brjpdFEeOhcLmsZiVWkMEf7GmTBtgd1uzdN+7XNYeuXU3YrCwnrddKQ7lV9szLDtL1z4S+70inY
4F2g/4aXZdx3T0GKt8IQyotyVL8+w3nIn/HO6dt2BXyO5wW0U0aVp1yFzAS0K+KHXg7dBuCMvJUg
ulZhYRhMhotvjM3pVDvFbQfoCnU/x2MkDXUn0pYoUTtqtuFQxwS8YN3OpvY1G4S6DEnkmbjNFp/e
NguPmdY1n0DqDhE5SggtL0J8p33R77WCaXkBFpoi4k5R4XIlGYY98BD0JzaEbBZkb+h5lUDYkrmU
P+9NO7i0eYzkhi0Yo7npAPeCOJTFBy/VybRp66UwZfcZHRtiPQb3BRvtbTJV0Cms+3xGc0XhbR5D
6WIHbMkbwT4PHS9wTc/Chr2agX6dk5zSHGHSDTrMtaGVC3ouO9YpypgBa9LJzgN9i4x9EbUtSgjE
1ehd5FOM84bOF5C33keLGSfFvHedpLqL0IPMYCs8K8CMh0oyDuLs000QBrixIDbGFydBOsYfYKf/
s3Qetp5Uyv//XPVzGBX/xOT54wl/Mnkc/R+IdlxdFzAcFoIOW47fTB6IB4JHbeksFbn5/5g8lvEP
BP6CWp3dOv+TPPTfTB7nH/Qgdc52U9iGWvLH/xeZ6hY/6J8KE+W6pHxLqQAAGagyv/Cq/AEeNL0j
ecjRVivHms6+O2Lzl3S3s0B+Nzs6YM53pzceShcoROrCAmEj/Va5BBRKy+rX7RD4Xm31hypAa1jz
uGvG8zZx+kta0CswhtE/FvQu9jlOTOnW9yWAKYoWJ18ZA/wUAl2YvjGdCDDsHeb4rmhFsp5SFMhS
f08S9FQqdyjsn/JiRzppuM8Mppw0A45G0wnvL5/eBSkPeb7/hMD6H94SofOe864I07a/1mo4ZWrf
GFzrMGsKU6PAoByk2h0u12lXaNrOzgWa/KakbphNZOjs/OfkQ6MgIhQp26CdnfdtycLSuSR0gMl0
SyJbYRmuBFyBLQMpmtau/ca2vzz8/e9u8PF9+UAdkCwEplNq6cqxr6CnvyKW/FDAGOlwIfuB/5ZV
IN1Lk+H5SGJe1ro0w2bjnA+veQQTYSorl9FSBYexdl4Joxx2Ro1WeCToaT0MqDRUgZZiIGmVy63N
OGoFvXcj8A2tsgrLQqmQETCKLJwA+yNM00amJzNFWpYBajHEfB8ZFfFAWv0zQw22gqZyIhyZi1Ax
nqY+eLXEjEcYcSE5h2+iD55V2VoIHYg/nQE6YQQ0kphxvHMJQrK7m7LrtqzZzzMRgiy9Wi8Omebj
9HNmJjZ4oC3ssSYWO+Zba322vtd41lehjbkyR5bqWOuM562HkHAno/YaSo6VYUPusdsfIiQnFzXa
yon9ieitoPFCqvLUsl+rYeT7mgrhLNNJmxQTZpbrXmifRP9xcVKtpJnW7blQT2sG+sy4fdZtuk83
FTKI1RCio5C6OjBTf8oFvd56BGTV8kO0ImAW0ln3XGw+8bLFKzH0OxWjycSf/C2ZnsYejV0yWt+c
8GA4TIvQlFwAOCE0LC2mpIQ/EJpwSjJnS2Dm+zzjivaJGi5qywIJwFAsyprbyprNrR6a2UrOYqfy
/NucTAAKkGUwQa02XV+/lbLmsxyiEh4sAeZVIbqV5WzaOjxlLmZc8C7In2KEMqj2zDMteyKeMB74
xk0wVd19oj06yJQWT4rHCH2VzYYgn2k8Zqolqo2M35B2ZDtb2xDQmWZnlBl0pDY+eAzYpvN94NDd
mRBKZP1z3eMOT6v8pZysD0SM31UKZdrq3pRD8du3+Y8mju5FyOzEiKJznVC1Rl3/CivjfZZrWO9g
vOjDrGdt9gLk3NLyT+XMwGvUrTdo24glxW2lzzUXfLGLJjIrE7JZsDewpSzh1+iI22kYOFi4LRg9
IUT1MFglLZuXvtuFor0Ji3rXcrF1xuHQJPWnEvf0dI+dmz2To5d6gT5+0wzpVR2AfHQby2aNgE5u
5mk1LrnbNF2YzKqPcKLlqIXdQWbErSGcWpOp8uok6imlw2lp801chjpTXtRGYRzoe+zf6y5DMhkV
D7HdfMN29B6mZCIE6VZyJoFq7D5aB+FPw8sRtgu+Bt2iATkGkSyhL/GGRiMLq/00F+y6VfqdYcIv
5I4fNSO33DK/aU1YrkXLgq4aXIOje4l6+RbzeRIccU786JRUUD7q6pk23bHqg4uS8hOBHaFG1jdr
GvBro6vAG/3g0CaPXQ3FcRAD3ZUPqVV7rQUpjYI3XAU+IrE563dARX7mnHkrB501I670GcTIlukU
XjobdZTUo4QRYgEfmCjpqEHu1qjiQWH7NRI4TnObxqwa1Nplap7hNtGXhI2c9fcEiF+iMbmP7enO
NbV9qdyNUSKnmFBEeZiPWa6xqA7N3RQlJnGohbU2C3Fo/O4Q12GzSv3vQmY3mJEf3YmuvD2Nz2Vq
C9JW2U/5g37543WTdt74drFt+2BPXfstTdRmOb+npoCGwqlEJs/BB0puxrpnTAiKrOAd1vy0mglx
TbNgsZqjv9ZMmJvGxS+N++WB2FVvyUAzf3S/i9Z/COx00ww12V5+szYd5wOvzU3ggPY6qMZdxgr9
G7EmOiDVykBZhCS4SOfRi1w2dxWt00HTCRRExVwIegDKruElhJKMLDt88gc09nHUHQQptewFmZA2
RoBPfDjrbn3IW+PVlJ4VE8CVKEWGffEauPUyTn9rU5YwZ7YYOn3TVc52mf3xHNHoAX3g5R0q0pgO
lcqbclV2+O1pYzw1NemS0gjXwzTHh8EljUxxeVvD10OEbb6YEdbR1Bi8MRfDlj7LOS3rFz8cL7bC
+01q+IuByjlOmh/kJFQrhkc/TFg4RUtjIOcOktfFMtnX14cmt3ooLSpp8q6n0mEXEpofghCwuUyh
5NXBJnRncBUWXdgReR7bKCy+CfYae+5/jWZHmKG7HoPsu42e4TjWMVsEhk0u+lQslWO9Lcy+3IpJ
npeJIPC6DI1x90RY6bBCYMD6wrVnMvibE+Mzo2exMn0agljoVsqU7wnDyg1Cwm+l5r/WYXdr+qg3
IXLkJJHqO9OCz+/rt5lCzC2E1Ig6mEBPkD3vupN1Wwr8cJPzGMtxoznqLWNet+oySAAfcRkRd4b5
zJbmN0khErfE8WmiRRiMwrCM2txLanXHSIZtR8ehWLb2ZYZDgyU5sNdsFxD2JfswauuLFQGo1RkJ
qcgfVk5ptth6dIZGNGpuSb/UT8wBfsyO/lSNaAX5GxCMcMBrDRHcCulqpxcbWFiQzO3iZ0R7aJUC
HltNJk66Kd4FhsvgvFo2iTRpHPkEOC3AwHFQEAHR26qLbiFbdK3hxxxhqqjEtBPEm4d4NkEFMAUy
AF93Sj0N0KyTwDmKluAwfWUxurQLCaUYJKDDuuXP7TcSZImA4JC43eIluB387nV2rKUdmjGiF/hy
rMdlX6fapH1f3joCOQMWcNr/Ur4FVfdj1jiJs1B/A2eCtgqBFTOG18DIHjOIihzoTNAK403Votwq
K1rBxPnR5wRalFTbKF2KFfFAJzfVLuwyP3A3kzvM9JcAy2c7n7BVACtbVVXx4iBgoIV9F9rVgaTV
B00M57jErxMlT5SfR60bn/wQbYu0ECz6sEkMd9XwLCjx8vn613F5XEPBWBH5CjOflzVthKCJ+0js
z88mHjnmR/VSqui+5y+0rcZDR7J3/DubXbTm1vzikClCAH0+wIoWRQcCKje9dP33uUeFGSTkf9bN
DjOY6dklsSQSwT9IAXVoR1II+iG7NwuCKVjqjUl4VV4+D+30PmOkO3Y0G1ALjGsznQQt9anA6oCN
oK1pUxVzhVcCrBtpav7KRfpZotbckgrsWWUGAdodLvALhacV6OOrHIxRKYhKrImPqLOFqdcTAGil
TwY4nG0s2MEwQGSwHRunIRtB3eP0BPX1LDRs0aMWpZvQcp5grtgoERo+xo4JbaI/4rbK84icLBnv
sNhx+jOipy7p9qR3/YyC2vdy0GdrduTzChBOdDOJWWyShvkt5yGebQzTI/OThzyHQmIEEaCqRNsl
Lk7UMrcW51LXrGG3rNLmMAbMaLS0wb1PmlbpABIaBRN3nXg+IA/6oVLaKbUA/0892RR5YG3s1M9o
kmKvDlVCtytF7BEuRGSh7RrCXMCOkqVjzzbiBT9M9220eO/MKSK1rSFgsWVecITWhavUwdn2+8vr
PYPop3pxSF8fHEgZxMKdV5vrg388wbyk9TxSGRFR8vtHXO9NhPtuVa9dqs5C9Dfo7maqdK7t5i4M
5sUbrgxALRGghbAs4rUGzYZamQPmeiOWX+j6g65flqO45IzOttWifRn7mm7k9W6ik1sw+OU6cJz3
UUoyTELTX+eS5p3CoAZnxDhktUazXKlqxxjSOjBXtlZs4EhqbnPyQwPGR5P/ZEm46tcfv/yY673r
SzAy4tWuP5spPlMeCzo5TJpqFWhJBW0UIcvKyHQ+r2q4AbSuIBUOHkwyMrkANRzQ3Okn3+2CFdOs
+Q5rNDsmU5Y7GBB7J7LmE4cM0krNCM9AR42tNinFOtDkRHYRA4hTN74L/SD1xkHUkLpcl7Nyfhzo
WK5HZEgPgLMxTpNyu6WCoZrD7QOCYkKlYhflhjmQvJcC9prIIKcEFnmjyLXQvpOP7EXM+LOChPrC
dyrqdrT5TRIv2jvNs/vig3oEf3DgRjdRWL+00PSpEnOPvup2otHLWMWcL/ixtwbjby9EW7XVjJLE
VoPXb+QY3EAXf6e/8DnXc3LIcDtwefCPcGlThoGHKEO3b2ml9YBa7uhOHXIfOUc3dsP6kJdcKtoM
vhUyhvRj5oLkxMQ5pmVfn0g+KlHi96ZXBfV9RqjEiTAB8CBD/WjBpLkd5kV6l03NFqeAcbJpdYR2
HZyNEc2uyOWBPb51aHo/vgdvba8CThlKjfx7T6Af0e3HwuIC1iB+OOUGlRimFXB+U4TQU3OpLom6
RinXp+g2gnuIdYoGQDxui6gPnoY5/2VWrN9DU66NRa7iDj4cA7RmVQLBUA1qvuUQwSEGmpjNeBCg
geipMZVzgqWgTqQLAqV8gFNC8yTN3+jCsN0r3els2f0FFS2g3C74Lot2OpQFroNRhafEh401Qmfd
LKqKuxa66Z1mDijnA6aOnbCP01xNT1i4wAfmZIzIVDxI2FJPgdbkB63vsnUhyKCuGvsyTgvnKinn
nn764hiMHXFTLje9bl2mQWLDA7XsXVOXImVfEuwC+6gbb5tJKy+u698NsZHuHbNtTsE4PIMxQIaO
Z2Oe1cXZ5HkXP9R4RW8ikChhwMCdrcnDNAE3iWuJp6q03iK4BHyISb8dpOkcwjEAtWkHwiP8pkEE
+eZTjTAGA6DVSKzkaV94FtkBd2Ul0VJngXWwU1yK0rwAzdD32gIpSNwU20YDn2F4MmCtU6PbtKXD
4CwEs4ggFcUOAMQxsvJ8G2b+DxLEywdj1Emp6NVuCi1GF4bkDTPm974ek33U7jTMOYcuT05mr0Nu
4cgFXbiFwPoMZOYYhgQNI0trtirMX/3ZSB4UsjjDr5vTgP+v0jMofIoDop/poHdZcAroyigcbWhP
W+CLd5LUgYNjj/dMKdwt4Dvs7lYi9/rMPt6QJTyvRphkOoXaybdObe9MCInLAJJp9xPPSHjuRufd
z8yX3qWSGeca6cNU39ccuSE8taMBf3/uZpDEIVatPsRuvNBdqSUEfYjoAwd3/4B82dPa5FhneXDP
YOHON9FRRNhD2IBAbpoxGebaqXSmhXqUxZ41v8zY+rYulppdFJOV6ghaL60aaSigh5vakwWe7ETA
d17fyyi7RJQ0xtrH7bOzJyBMTmeWu3DM9ROE7DP1dLwt6tw5+DB/k849IxLsuVanmhcoRBrJLI5X
96ieCXdHfrd9J200UVadTwgKfQSVdv7MMP6NUaN+W79WtRY9ATrZ0LPvLn5IaMRIwYj//UEPTITP
QWp5uWV4FUDeRFGdt3VRU2QPySYzGVMv/u4NXIIfgI+n3Tx01WlM542SaGlKIN70Srdl4NBas63n
yc3afS+BGmBxX49p7O5LLBvrus1v6uS5FjHjch8eYjv4x8ldO215yuCVHOe0OQkY0vf0LFcOjr3F
2T2Y7Aoq10XLzM31XhTdlBWXZK0CPbOql7tjfXPlb2H5XKjTZONNqOFjdAKer9NL0mqYdetUI3Nq
QgG7zpg/HNOw+pVrBmmhuibQAmasCzrwJObbuDyu2dR/3I2WrGoKmhSb9cHJB90/i3SJznWmlvqD
c43A8+1A6vzRctnAt1mckZ2gpiP8s02oSLZhh4Hnf/mn6w3w1Jexo9WRtMWAJm2JhGQ63v95NyH5
+6D3i3FI6sdpubneExK10QpDzZ9ft1MabXTAUVhcF1pGTSjZ9V7OPpwK32I0Y4+ByX4nx1fMt3RR
sOBocNLBryqPlb0ElcU2NsgCSMn13/xr6fL7YZtrv0eE8AfLvL2Wiav+8tzrD7je/H7Cly9xOWV4
b+pYrOuAPejvp1SKehZ+7fz1BxqOzlOu3/jHXQO7Hd03KAK/n/2Xb7r+o6PZiA0aHK1f/4Lrw19+
P9cxSrbAYb2AvMpjWPn2qhWjWv9+gS/P+J9+yu9vMUbO3KjVsYByPLIQgocgRdXzi8jEP26DYYJP
ifVpebiycCKLweWPjOuHKADCYheAPa43ysclRfMUqMX1a2d5ZITeBYYiLTxcAmzeyKjuN3bfLRm9
2mOaO082hoC1WI4AzqtPl5aPJ4up0D0OcZLOl0OhDWo2+ETQQEcT6aPbziDTx2q3gIemU9qgjB8Z
LNACIKottvSPMZ8PdT/8CLMCkyaOIAIbO1ESb6AAQfTg1MJJktirMAhxFGFrpU6X/bOVYPysk/Ix
itSvsCjPrqw2geleCiP4RroNnMM+uaMT+wtfZdNHl2pE6Dh2MNRLOzqw7X7DE5ytGBWsjcz8bjck
SNHwaVd6TYj24u4CrIC0udxD+vlMssyk9zGCu9A6a60Ch1dvp1uYdL98mwLYNR7zwXqOk+EprABu
dsKBzMcEgew4Orzp8IkSehMU7IxsUb7W1k9npJMriVLN9H4vskO/SH30eiBeKmx/WpAyQ3M8qTA5
ZVqwE0bwIZa/mUl92ZhQr5yTkkysGxnyasOmpf6LO0w6HWZTUh0ecbuehtEFl5CtEgDGubTOQnYv
2N/NkGZ6Wr3g9niQRUO2oWXt2kj70RAzg4Mggjg+PjrG/JwU/Uj0Sh6uare4aetmX2rkyVG7JYmf
HCH5BHvytx/KBUfe+3B7UHklFajDcGCD7AOZbcgrqwIz3UT2Ih9KTXKiCRmurZk4CrTQjps+j6YD
FG2Yt86pptiCaQnk16UP4VazSXrAOK9JMwN1plUPbfU8JdPwS7A1ZZCWOObHpA1beMoHo/PvKjns
3d69bfOKZdJcyvM73Ymf4DzqKwV3C4NRPN1WEmhM29+SvgxAZ9q47Uc/NBbtTe1zcElj75ExFIH1
AlG9FPHr6GPUDXxMTE4ZnxiOZ547gPyiiUDaBVpIxy6/F2bGr4wcpGch2ZmxqdYTQNrtUNkS7A1R
D4OoQIoRVURSQky8d4yxomQIAbCfYIVSYkPFmJM4hMpaBYV8sGxk7ALjZZX9qLVhXM+iB3S9JwSN
2DgtZ+SQNLBnYt7AciC6yp3YC7JTPzo90RwPrhbBvZmdH6pLz5ay2rUYfRibVcbB6N8TtExKV54E
a1qKTw6iaI+shueI1Lsc9xibsgN7CXuV9Xx2lu4CUiJABP+/vylRenKmzydskz+LaAtp5bFI3V9I
WSoPJ9TRRXWyMkmcxTkuPhrdtMHZjDDVcaRZdFTXAhfCvDBNY93C9UX/XrwWKWZ5ojZpBOF73sjG
7lb6iJKUJSUB0QnBkPkT3gUHZF51wjCD6i1I3pDYHDoUJjSKANTyFpS5JhGofqRc5LZiOddKO2PT
ckQPdLf8R0hvBBqVs2UqTS9pub7iyn7igGelsUMOrbqF7U70RV3QsqtSugz1zMWxyCMKITKZx4WA
FcWE6MGaocVAENCA16KdYXrU8F8zRgVczZSiQghukHhMNvRGfdKElwZcuVNyvfP2vaHdc2qKJNzO
jom7fKzHTZE0RKY3kESc5A0QAHG7WY2JvK4e/RSOXW2l56SZaTdBqx8VA6qB88pWNOzgshfoo6vl
jQSKz/yLOEt2K0y1/Mfemj4a6X7W9EP4NIwPZxfUOOyhJaziefzZMoesk+QhwtemhtwhwS54XgbS
TLtwW7Uh4EE73dULSePqmVMJKJGhclB5+pT0RjKPGHUIBpyG+GA6JFHhmoO02C5/fquijVNRqdcm
tGlX7dLKZ8dssR8cTZsXlMiQpH4BXzl4vV194npodsiKA68iSJVBGtnGHILCYuZn/erhYmTgRGSv
ncelYY8lMV7nHe6iItgQ/WEvGY2r0NU+RRjfJGnxWS/9dEEqAtOPujjdQhhH9g8wAyAGRBN7745t
efDF9FlxBtW0nTXDeOkBbCIrRDQ3/hpxVK6THH97UUM8ZLyr0fpOOOh0Wqe6/SuhZbAtS0YHdGTW
bQrTXM452Cb8lBmbmSUcpJjgBcMosujBrrpIvkcGU+M4wfgsUk+mMx3BmAA1F2D2XDufCWtoqcln
lRinbOZsgMh41rIem6NhfWshjq44v+s17vu7IYWolkOAXPtQpEjP6wBIwZmEI7nhbOfdt8EAUSLE
1fWjsJ4YrEGrduuMhWrigPD1epu52oPDaQk/BrR7uxj1c9/djaZLhgHOAO1nDdmDvgGTnU4Sr2dk
qLmysXpJ0nOKfnQDDk6s6mBtmqW47bqKmLhSeUkHnievvLKDYE7GhKtjVLViiiR0mi5LQrC/Dvz/
D4tpXOQWfyOmSdJvYZH9c8iVBbkbhc23pv3P/yB94R9EUnHACBNUkCldFCt/CmoM3fyHrtuo8ZTQ
0dUsYpb/DrlSyyPojdGeOnTt/znkyjakhNqBy2R57v9KUEMKxBcFBv9gKmDjUF8Q95Ce9cWzUvcJ
Qm/bgE4WqVNa0MEeJipaBSuFNuvLQChxOQIIK0lc33TaY0I417ro6BqGCSkKTMQx3uqc3dCD1+OU
wKtjxgJXyzogsNOOOsaHo2UdCZOvTUqxQzjk0Ylrd6nLZG0CuFoPdft9rMDuw58byImbmRDOG2sy
oFW6nJi26xxnM3OPDAX6TRxSi4jCVsfSli8lLUJorKT+1rpmH/sGs+313u8bzVqPAkPkpEcbqTCG
Xh8SNCLZTi5PqoZCwU8Imi0EwxeXLj4Kt+DPmwDqDDZ+dsQJOnG4GnxJBQrJG0XP+vc3Xx+43kTL
t1zvXX/K9d5/cXcmy20zW5d9l5rjRqIHBjVh34hUL1meICTLQt8jE83T1wJ8/6vvd1RUVE1rYARA
0hQ7IDPP2XvtsWD25ds4RAfgNXnzFbUzZ8ojooNqQn5eNgDb8nMzBQh+AW07I8YtH4nj6c9eV27y
1I3WdPcUVVRgCIEE4DFN2ZkWFq1l39fuZR27uzK4AekBsat1qDCaYXH+3iS6iteOk9JKTIMEBDFN
8g2ZHhQJbKM6k6V9Qz932rbX3LH7dd0ifSzSMmblkt8ZvffLqZhEKLoOW0dkP7KJNV0UVz89D1KL
P7r3QZ80GxE54KgTr2AsLVh8hiB0Pe1NekQhmyrbqVpL17o/TAdSuW6IGoI40Eh3Yw21cQk7Q78M
/Wjh0e9o9vqhI3ZJg+MXv9dR80wIeG2I3UPq0Y02fpmFXlyUz2KEV3MhaAsqiHVuElOSRiG3SWd8
gOVVWHgd2rpo3y7I29Vab7pgY9olV/PGxnqueo8VjXocKTIPqT/eOANi2maWEIeaHV0MEtoZeaZs
12OsAnVkHmCW51fwhQ0UmEbtTZK+LIZdhXSk6ce9RYrTYCGfwfMMXSDvbwoMkrjdSHWhdHb2htK+
EVns7F2POKP5Pr/q+fSg0+Sk5DJM8AAncbyj0Wh7nbd+IQTCvOjzq+7a6AVo67gDerhb7pvmBzhx
fjsaNvFUYnp2QoSendUBx0yL6QZK2XjTOzGfh53tfQRB7tSFu2lkgO31Kdnbo7w4cg4ib+cVZMKs
eYf79b/d1jdv2LavcRfOceVRftYMXxxGrdkBSSQKG6c9Nj0xZfMypSMXnRu/NzNiGEseSfACFsyi
E9ct/nIC/Xs5MgY6OCmISCp6ZAk5dFIILQ62dXM/2eHzEDO947dhnNEn/MHYDJwsBHfcZXP+nsB7
HcMI36Whui74WGlPFXOehhyAGgTJyqH0hVXrLkUSc5rrv1vl5T8XYGlvjOpQ+kzcO4OZbdmTIv9n
FxnypsHfcRBBlU3rX5kH/86aHdbGvIFXZ9l8c55PY7eg3HZaUJWNIkUdee1huclvWAXpuqW2jYma
i0sC8Tdazzqa4iRNZRYbogzzLRk0pKPQVwHqYsA8xRvzKx2U2kamAdp13ixszGVvuW3wQN+mGXYI
HexeG1CaAyR+yDsnPlTKn7ZW1das9Px3s/GzXTtHli8vacrDdz1u9O2fT1JSWi+9QVsvTFTwjxsQ
+/2BOOl6Y9iTzlQHIYxfwGcg5KRjXov9UAD0WZthSbKcRoLTCtxpdVrorqj1MS0FMMqod2FxEacu
MfMDPOydwBIbF/UevXq0yzVnxLPcPZszZqH2vGFnlMWTE/Chx2ruqGs9aS3IHEkJFgVtacnX2JE0
1FNPXxmjSQupBTURFjetqqOdzfK5MJWPr2Gty8IG8YTqYO6GkcvGULHsLuDUdu6BLXvMmwGvxRCN
S02Qx5cPtM3mH8C4NNDmvbYsH0g+gpE1x8rHnsnz2aSawkWbQ+TlPHjhdyDeIUGP6oIYjRMYMFoD
DQYwGulyGcuJsDPHk6GMXwam9S2ZabjXpvZ+KWjWfWti1liN7Zvd/g51iJF03sYMjA+jqEvoFWdq
4aP6HvTIXEee80XQTwP9hUdmIEuJDWBduDw6dYDzgBlvV0Eit26eVAdI0/HBNrtdMx7rYvRoV5EN
AASLkDLqTIDjrFcje+gRQBz/eu/LoYoxxEOjDi9jCwV5+Riw1a0NgbpxOVo22vxx2INDdMH40c+c
zylxzJOlzGJrs4D/w/M08hi/eR2tM8GvI51/oCko42mcqDgaFGaDGp19NJMRp+vgmuWBhdOunfmk
XtHc9DMXmN4wSgWHwpv0E30T6Kg7F0JuEyLzgKGQ6A3saMp0gx1TfWYWIFT0KDouEIR0huj+evqa
gysPwlabb1ryNNCAZpotKJDYGfiQNUzQ6hgp+sycHCcEo+h34uCQOYwFFVnT1cwxc+ZS2vdmua2d
5L0Im263XN6WjTmjV78PWWVWpzzWKDGEbrOJypCxVRLKO5/9odC5Giy7y8bzbZ9evDvLJbobRPAs
vgVENGcIeqq/bDodMYPRQgmdMc7EkF6cqCMeqPDjVWuoW60CENVR71v+7nK9XV7LX4dTILR94eSQ
dylfuv5aDzqaFGnlcALVI2tZL3ttbcr2S4V62bQanKQ25xMpRWjd6C7EWKOzv3LmX9sh0qKzYWmb
qaiGg1E8aaCIMPvNv8wIuGiJT5Im+nya+m00W+tmlZeH/QhgBk3sPqjpgNurRNFVJvLjLatJzuE/
xl6NndA1uDDXZnqWVNH2wziBbZlr4Pk08lzL7sKXXu75vlvPD62UJlA3Hvt987KHm7E6uuonCKy5
yJvYpCBwrZuPyKdl1UbLA7bUfx3+2TOd9GjC5ZW1E+pwvLm3TEMw38vnWNlOqc4JwWJW4cJ34R0X
oC5OVpKJmwQGzpydeVSVxtrPJdIiborfca70k66Z+olgNQLGfB95HpXfhWC77CUzy7aI53rvsrvc
+P2Y/91toFVJidBCpOvzc31vYPM3Bx2Y4vdNf/3/5Q5nhnAte3IgKVTTqHksp15V5ZAwl926cQod
uSnGc6OkDgGxdgMsaVfTpTkMMzr9ewj9Plz21GQhSV7uXo6XYfb7MIdJRzYOnJWhiVeFLobtMuQs
bHi0uIhVl+N+Po9sVMEki/ZYcXS/OS0bTwzAIrxOegdV9+verOTNshlct9yMjMjkBcSIcfQKdIDh
Ir30uUSfxlGqU4AGtT3EKg32I7prWR+skU/DAbdPcXTeBc/EUAhQqTz9fdc/HhXLpBfbAQ3tn0cV
sNnK6ji5XH22xTLkzGfDsrdsZA4m7s89VepMzXm5lVULyo1ld5pPFBLoSnLc593RHDhd2/88i0GJ
el25g8rOJB6mm7JmLUB5fpag/Hnyf97y/ZRBDM99ecbltqE1vKN018vNfz0qGiNv/HPPn93lr/95
IctDl+O4dnnUcvznL34/lUhwtBq+0xVn14UU/tfzf7+KPy/7++7vZ/+/uK3Mz4lbi0btWAgdp2Ac
W9ajM3vacDb1tq3M6SB6alsFyo0JyAeQgfpqJYK8VbKksCQWL0lMpFnpVy9pZSoms5O9Kxph7fXA
vWvTofrBUviLKfp750b1doqMBAesRtqLwcP1EkZpjsSF1KvoGQyT2MgkDU6OT1JcJNHmBTaVrZYy
cBaTd9KV3ZNZxow0Hlk1EyPKylHqaeq9fiNr8YoPDbU6jGI0pmeSpM9aFDckNpB7SbkLUixGmbGX
7S7TGPgceBP9mG5r5qfroUvILei6Fvo/9GDVVNm+Krrf6JzjWS0O+0moN6MbKDQ6P7ykI9qjSsiX
ddXaaprdOOg/TQ0ElNqpksazUVPVmhyCelwJZZ/T5ZC26YkSeYE4zDrj2ZZc+uK3yCOCNYo++/ED
Ui7QQ8CyKtHULiyi144uDALT6GjVLEgLYi1D09ybXXWrV2HHV1UDbA/lp4NFvRK+vTcCKhKJU+zC
hpUbIL5XzXU+bW3TOHMBIx8ZW/mvcw7kQ0oSoZnu7AZVYVvlAI0zZxtl5gddt3uf0sSLyj/oY28l
U67bUWbvOdEVgmyHjRmLu3p0Rzr8pkFDzm3WVI9ZcVgS5Zbzc/I9AVHHb49livJTZDB0ExOaP6vs
/dBQ6MuJRAFiAaaEzsHe97p3MbXRZmjCF3TryTmlX7SmcNJtKpaPW4hNZDOlQKFzeztQbt7FFZmc
eKTeE37pp4SRGpCsmnBMkFE26M+BOzcFDA32HBPQnNkquFx9P3TBqReg7CNa3Ic+1B+9vrH2JMEc
o7y2HmLLe/Sq7Nr7QNySEPBFp4eApJHN10MPk07b+pQzEIwHkG0df6/1ZNSFubwhLCL41FR7w796
TdWaBJi+me3wXODgFbbUWLlMxsRRkCG5SUoMN7aFeGISt37ciGMads1JuMmNUON46+NexSqTIXsB
fkPYJilJQbm20H8rkoL1EkyH1dMz8NB37AaD3p5ESGnA/rRQhJ3arvsw5kmWBx/22FevGoT/yaVb
k5lwkBNAeDZaGuZEnX0hTXD2fYD8Mfw0OVuGAr2t3Ae4aMlI4HMGH6iw0x+1aX/Yrf1geUKQdVq+
VlyiyNdLxcqrpVj3swTFINjhIsQlxsqydgdWkZZRNjyK5m9GR4B27JVkGkgA0KtS/d4pZXs3Fl+k
4gIyamk+GMDQhohr35N7Uws/fWiqErPaYFHA0j4nSuBFHOyyiCyXCjOCk5CglodOR3QFESRj2sbr
QrWfSCTtTWD5j7Zbt4f6LJPW2lsWTDN0XORIyAHnkpbNqt+A080+TVS1mOZ5+KhnkaYKblqEQ+h5
5W8mucnKGggIDrg4lblCxpaBKZY0O/LWP+X4H1DwJNc60LstGdM/y1QwBuBsaiNK4TgT8G/UTEI7
6j5GVTR0qIJX6HQJYOkkBYd+iHrxWLlacCJBcBe5EEi62jqnwq3vtQFdcaL3KZjh9rPvwNoEXKOI
wc6Rb5DmW1kDq+iuvRZJf4c91MEWsO8hGvYSA5RPZgO6NPEZO8bZHk2yg/v4feozMp4jsQ4Ayq6w
mgS7wlcXQllezMamQQLmY0cYOkvcF6WyrypGGOn5jXtAYV/YGj/f6p0yBe9J0V8AyfnmB8MBeeqT
HiFUoYn0KUva1uUU4Sy3ZqCiZSKuJnAVZuEGVpRE+XvTmrmzh+H+oIBRIWd0MLKHHZRrkox2/oh4
NqlgyOtTtY2Hdxn2PwevJnatf+7C7ET9CltOS3c/Vs8oLdNVbiCZa6PzqA23heF84FUC6YcHykWP
qJA317TfSrf3NoP46qNKbMB7f3lE05NYTEqb76pdMfHziyuoe201XXEvsnrwIvgLIa7wwe9o+1nB
VtNzOqZpVWwqE3S3z/xoQ1P/o+q3XlbifpIKnJ/smAk3qNBYenoMVdke/PGF2Fpva4LXIO6B+B1R
6J/EGVdQCX9YVo1tqyQWomzVh2xpeQi/4ryAHRlHOqHZ5K0YP5WL8DOoiDShDlWVWBYdaV3DNp4b
fDh3xtFb0fJzOtoefu4QCqlFb5Z9mfLgOlQe5ese6rQVyDfLTIkyAHPZ9PZZOo5z1Yvo0oiywPho
qR1Kmiv1Zm+XzOy5MKRvSEAVsUBjdU8n8sAoXG/9ztolLln3RjK9ovwAdpx0Do0zo9hETBpXPW3Y
FVnsmDFmayA1djMa3i2g3qjw5ila9oL7b2DOaPw2yrsQMsXaIspzM1gjl8IXsnnP7XsVJc/WpL13
flyfhkA2a31S6ZHl6hVHGLo24Mim0i9WpBd7u7rNC/3Om5puU/hJvVPasJ38rlyHXajj7uNiHNH0
k8p8BtBbrmTEuEwB4cHSzGc34AKZxpW4r8JC7psiMSnzaA9WiY47x+GhFGI82eXoC0o8kUMC4zvy
sX137V0KlM9wEaMPcrqJRX43lIQMJ3xluYuvMISIDymGfAXXPWtFGB1LYOgHq8lgIcPNhpvBzK9b
h677XKXNWRbRnRvX7blU1sesgNAryNlWDPUC3AREDGqBERRcR4LHCnRRoGAMfunR8CQnPkeN9hqi
cfwIjGOzfKLNN37NDFYZD7ptnuwwuU7gRw3N7LYCBde2gn60wTe2sVTxkZU9gXw1UagRvCCKvxhg
bA/AvyLI1JhTbf32VoxNTlcNr4Dp7hMPybJdhr9Zc1DFhy7pvzZa8eBXoVrpVjxSEq7ASIA8Lvd9
4WaosmKmT0L429Qwd5XsH1jlMlBz1jUg/CvL9ih7AkUerFCgOBmfWOw9YqNLb/qYRBfa+znxJ1zN
/Us0L0Om/AEmII4noTa6l06X0azu9VjoZ41WOh35c5t0RBc2lVwLF+oQtsrq3lcNtWZP304h0g+S
c+me1+WZkjiSqZTZrcuaT/uh0eGkAz1Ae8OWsS5Tb0e1qbgLY9+9hV4ydKX/k8sRYGgm8zvalsTc
y0G/qiY9N0KcMF+0MG9D4iJUQec0i+nAEHE+IistjRG/0zjcuabItwLn64YaeLwmrJbm9QzisZwk
2enyYADpIOipPI9t+oU8MaZ/SxdByOJXmVifscZcK3PRZiMXpmqcCVDFYBzTHs4g9hmjrJytk8lj
1YsI1qEOHYFLAxdEX9z35FNGaU18sGcfsWxsvKz3t0yTNJrUKS3SgLHPbq+pFTWsvdCTlIoCpe8i
79ZEG+/hpmwAOTXHXm+Svek0GQ1oAlHRvDgIb9adETu7ks4NY8eHdHLwEBlX5djAOWG3wU2CmoKJ
VvQVt5eE/Ouc8ZVpJPl6efVgOo/EG+lPQaNv+rBvd77nVmsz3dh1/dYqCueyM14sg8m975r3eONf
EZ9vKODd6zDkWPcV3XbQJ+JqSClHDjg9lIam8I+h1hV84mOEHFwPQmxqlTxkw1nJFC27Cz7OGh7Q
ipKcgZYRPvDJlREikty462h0rjsx/LILb9wor0fTIblJC7QANdX04rnzuiAwCCCadRvodZB5tT+J
VYtxN07dxq0EUxj6Yui0comsoxgZbfouexrzZli7cf5pFi6h1FiUWI/BDtZj2KRlbZzq+jfwiQ4o
UEBkaSpP8egfygabe+NS8k3RpR30ALlg4lYQDP1kyyoHZbYEn2Hml8zhL2elXa39FtVXb94KRAzM
utItYsQEhzaMCzyGPyXX/jUEtYmQWeet6RLJBc9D+If5Sif2wxm6J1S89xYcsqGeqDHg5VkHE/Jp
QmfMcXgfi5x3Z/ivKsfyI1yBmK124N3iKEuikWwg2W8ppJ2h40WcqWjGWgpAuecfcfzO79JYhXZy
C/3fVfi52pwonrOK4w8b2TruOgTQtvHSJ/1Xg3kZX529I3bltzVO1zydv0Cc/HxnLNssIKV5M+56
QubA4UBgyf3XdNL3lat+y3x4NqKQGGlrz7T+PUgjjOY+k+XCdx4EDEpiwJ7ShISTTOsgQMp9Udrj
pph2dipwbmNyWpWgKzfKHC4lSNkyCJAIu+8k6WJ57UN/O1XI82OM5C9ojVtcb6V+I4VR0aKsh3Nn
XWkNhRtnIgslmvJnkQZ8TtDY+MqIK87GW9YuVIJsDfPetuMq7FOuEZ18mfAfXlmlGHgIQLzxkVUj
tr+isXaQyH/Rt/2KJFaAdqLwGKI4Bwb1zFXis6Z5tqtySE8qrDkxIiBWPlftwPZA3WMAUZpiEA29
TUJnfRV2tBZ8W219rX5xQhJZNokWeg+cPb1dpaxS0NeNHg29LP4UUzSt3Nx+Q3NCAC+qt5RwUT+e
IyMo+vGbbF2kjwPt6lWsMOcXUwyCjWJi25RfsAHSdRSNyHvHD73ojDXpGMcgmF+AUMVBjxq5IgAF
jv8PGRIhx+AKvVq+mp352ODGQMh+D3fq1k/4lvIkpJSao4X0ScjtGJ9YyNeSSOU4jp5DF9d1BUjQ
DFPvFI3dzBGIWCFH4Z1vlPo+yqEosgplBgB5dAtEoGAGjk0QDi5WGlKbECyZmT/iamT2LoeCDyRg
iLREt+lLG8BuSO8mGqHYixF+eowT6SalwhDbWspVu3+H6QfGnGgyNFz0yDCGZ33yAmUgMvQ3IheQ
FLa4bcjjxb5srWOlt1dYu26m0SgZnIthuvZ5hgqjUCNFFHgD7f4z1SdM+5CzcEyI+qpwU1hSPsej
HVwa4t89NHAKwA4o0QbFmZIwpinlpYzIY+Xu9E6IrUrTLwIyaUzWgvynIty1ZhRuI5d8DN/s0Y2N
OHnzTqeSSEZvBsR3J+0HgqyeZf/lR1S9Hf25t2sJwcH7OYuJXIdRzlRE4ZTuIchYLdInQkjEFcAN
+ftNlsRrml/HqHKvdiUIpCxD/aYAs086ZMFs02LmgNZzKKt4raNWQz/rrnOvvYs0moJ1anF5SO78
qNoAevjQQ/LJMb0QbaJz5eM1R6ZXbmt65jrT0cYXl3mNih0zWOmBXnNC8pYGMbxK2eAshpKbaIaB
utVm+u2Q11fhWO8E+Sx9tpF+WG0BAj/jBfvq8vJr1pTYeXyrilJfsVIJ+I7bOn6JkDpujNiD8J4x
O9d+4J3G/Yuf7+LGv6wsv7PzyT6iR0KXybwTN8m4MmrzIlrtGU8yXWIHyoMKxEp/yQMJ7alUXIyn
AnpY9EtTYbyr08PA6h7xbfXEoHkxq+neDfl55ltz/p5gdvjkm5u8R+gFa1UbuNxDfi2Qygnkiw3C
YyrmZv6D2etvpNZi/kD+YjrHKiGfODLdRwD9A7Fgl9RGYpABjI/D6I56HMbaPoUzQPsUmUXd9k/O
mDzFanoYhvg+jMdj3FVXeH87CPt2aryVvIUAarRb/6oAlIQ9AZHYLlpTuxlmiXQxubt5YTqR/8SJ
y4Q21G/JWH43AvMZ4wwhKJPcy6T+SiK3wWlQnyBmE1iqPXv+eKhscVEAs1ZNPKvIAt4unHLMu+re
4NsyA2uLrxqg5qM3TU+1NSQHncwrGpdMEFmVrt1E5bsu5xfTWEW59uxm000+YOzm5+S6P5EhUkLQ
L0LPv2Tr/zSl/CiKj74N0DzT4MgJUKCNdF9r5Ks5xZfBi82m6ot0nsfMLp8KhXqeiiV+jML98Pk9
79tUvhVMsEls4pJEGEC6Akj9niXNsWncxyKmRWRlFAqGozUWgAGrR9smUI9IZVdvH3s330Uo5Tal
F9x7A25cdBxfqZfe++FLTyid0Wo3UZccpch+VYKuUjM7UzW5QzJCyEcIXLRRdY4hGGOWodevWnxX
TfFb2rW/8/BqkrGzryriHsLOu5Q4akoZ3QY6ggXNxPlif9lEjK9Day5WGSZsTqNc00OjisRMG7k4
Okzg66+m1eIZ+9EMoXbMu/FeC1gKuhgXs/hhivf/n+vwKE7+H3V4zW8wSf8da7X8l3+r8HTd+Zfl
OD6yZs9Bimf9Q4VnWP+yHduGyag7XLVs5z8qPMv5lwGYyEa3h0/ONn1ew7+xVjPxyvdB7kKntaDZ
oar7f8Ba6b4zg6v+wJ2On//zf9jCtkxeAhAnYbB0FMZftNu0lVPaSz++KwLQjHV7KqiUnhwQGNRR
R+ivIDJKSep7HZyoL3eU3dNnb4g/QxG1a2y3xdqfRQnfG2/RJCTmzeDY+iYbTCA8SHqWTUOXtKtL
ylKuzZISMTIdq24e3QbtAvLZoLXIpnSxMk15YpCGiuxDNfXR0clt6yIExAkEgr0zTHBzwgiVUKp6
Vs15epCmOgem9SvJtOCuJs96h1LjpfAwa082fht6IxiQmrAf72Rdx/eplx+JcrrqgwexsYXVJ9Pm
yJXgI4awCTJRO4cWKpmasNNdrc/25aUF1MzSjWVviRBwjOGl6uco3tKhBFJUezuzr6kSKY0Q8ihU
S010CH4BFSJBJMNMWFZlCmzIoQvpDcS1qNghcVDuCp06UDVvfIUTzMzee6yt55rF0KbBdbcOeTda
Qn4WzX5z3lCRKv8cLnvEiz4NKWXMYP4OitDRDtgDV0TMhOd0Ii9xAs6/Kkim+u5T+dSdDkwJV10K
+WC9vDnBX8PLVmVb1XfxltX8U28mN0kkCDsZDZJxSg/gQJO6J09G9oaJ8y0LztkijWEZ4YOuIecU
oQHClzosVjKhWpp9DpFaaNAlS+lT3DnHMPBaKtwFSXJ6x1Lflo6xGnq3OQeTaQD6qCkrht6OkHJ3
L1ylH03/nx/9X9/E97dTxqm1hUj6ZVrFXjABP9B/RQPlDdUWf6A8LRukRM3WK+3fAsdKRq58ewqJ
qNzL2m5OznwyLHvfm2HOVzYycois0d6Z/PnTslne0F+HtGjqE5pKsnkMsBLRLH5Yp3Pf/s8ukXZ3
fcYyOdaNN2tuGVBLox07730f4oXjDreBKYHyc/niudT/+ztfDr9/DMveNA60KWwqRcsZuZyM7lSw
EF1SpJYbl18HooIfZk7dcOmKLh/d9+b7NjPCNAbfFeJMcQrnEzlbZA3mrFpYgq2We7Kpx/1SEUUT
z4qA9D+bYe7xL+d5vqgE2jmI2XaBTBgKP1xjzqY9fVZu/eM4S3fO2N1bLVrVrTd3gCM68Kxks/eQ
WM9Tp0oEWpqHMB2M0AlkH2DaebMcLhvDRwplEYa4YtWToLWgzr6vVJEe0KCROj3Qj6CEhtZmkQ7P
Mb7okYqx2BdDdyay89UrKQ+VhJO4MQFE8OSeRm9CHb8o9JYXZW27OM5OZNNiYJpfpT5fCZeN+Z+9
5dAHaDKHBu11F+3WOP8HvC9k7hCGwwBBPmahH9MuLM9OTgdME1q41cxy4n2zEZo2Yknt491kDT/i
vPFPMRzXkzU988mmoA0IBjwFJhsV+RJ3fM1VO7LpFXXhuXGtJ9z+oMbnl7iwGKKcWePgGCTyzb36
5Q4VJ3n9wxV+fRyxKulXvU+exrGDUKgLQiGne3j9+F56C6eZaq/JNHx0DRJnU+vJK1E3kDya1TzS
ERgVfMa+nh0p7Okku3WkljSPmSfiA7yTF2HVkDV77GuF/56T6r2Z+vyekAK/yU5xLm76PM52Rc0j
6rijyl5OG9nDBWzH7FJ5brH3huFtIKNZH9K30Cr9I9mVdKxzb6IQOjEVm38Kw3BrNrQzdSnegpF5
UQlCeT1IeY0NorbKxEuRh0r6NyomroB3x5y2gn8+OqR+IVdKo+ImqybCskoV31jQ+hCI5XaYX2Z3
HbWC6cySEcmuFR/HzrjoNXa5qNVZfweoEXN3TseBuzhKxjfbGw640sgs7OWp8mbG1RC1Zz8dX4aG
nuqYkJfnRcVnCraJOHP5S0PIdJoq3d2aXkYefNuiMlL3gadFW+jXzzGr8n2VjLda4nXHcOzVDi4H
i2dCxtasmW9NvGdnt7XzY5F6pHehIScpD9lT7mztIIVtQrsNsAuJ22N51hqfnMuiRk4wtPW+lXRS
zTbotgTuGJuwvy1D5K62VXdr00IG2ICcYlqbQKCN6UuYrJezxNO5hpcmziTT3JmmhHuQp79HfSJC
2h+fJHWTDBjKEwGTxhZ/PtoC0wUw15ksLiasUdSMfd2gwJoE1a6ueNKxze46QjZWfPED4TypBgwm
4j+Hn9GYOVcv07INgZTUgIL8eai6YZu6ib5D5fCzJKWE6bR2Ik1mxht24d2YVWfwz2I30Z7RtEa7
SrRgrHdoZspcQZ22iV1FSt5C7ZQjuHAknp7UL14F2CTXW8zbzJM+MtQ0C7tgFZsyw7TaG2vPM1+x
X0cSuI7AC1QYxzJSGyHizzSM6MQgSACCCL1aGWuSy8e1Yjw/dAMnkCqiN+pp1UZMkP4UwJIjZKSR
BZC/NVJHu/BiPl1rBNtm6BrJ4Ailp0+9MO/cPLgvKveSZnym5Jj+pE35hjBtFQz+pS/zk+Vy3hJ9
jgApCa+9GXkHI3OpZXOqYqUgrw7wzcoO5A153/bz5AbabiwpXNgsCRyAQ+nIKsXWTrIZCLa0NLnJ
RLIzgJ9velJFKVhEL6Xj/8qMhOFEoIb2hK1dyVaXeZns3TnkNdNzknt6gbEJkDxiaXnnz2195dsO
M4P+VziHvqdZkBymDD1MdySM47VvhbGpNOuNxfapx06C2vC5i2ECwD36gsBl3xfNUzPO+QPhsHXD
Lj02kHkJ3CiMU1EqXm4SHFoT43BgpzmM7UOjGcPdjHDihd7FcSjXLWqCSzLb+Mbw2ObO72Q0f0xV
aKxJcb0xReBtLUEsTGhWmziyrhiDux0NNh8HvtQgbAntkgc9iKYsPguz/qpIfFo1SkS7MnOINdK1
YmVSUKEaWG9ZPH4AOrhNNL/eDaK+gGlItqWKnPWQ6jedHK7mSC8dBMa94dKFFxnwZdU9WXJjkiVG
s705R4SpNXNuEs0edAap0lepjkKLhau9bjxcxlz6wxUsGmgLFdUvNbSvfTqRC3sbl0QOUVUhEW+2
ujhttjdTqZHKBuvM/gnYKDg3AZGbdgSrSHDWk79JlydN73qXqYywEMHozLyL9oPifLZz6QtOBURp
WfyIwpiZ+ETtNUMnDJj1NfJQbcsYWehkoQ2JenmQFeG4A8A/3/Jxg2n1Z0F38MgHAU0uua3sjugF
rbmbPOKFsEC7iU2dHPvIVDEc4RcixRcrWV8OI0yX0D8tdk2zIu+KEfs8QsDj8iSvjKXhupJ3DTIJ
egqxtjEKgw92BG3q6M2KcgIxc8TmjBhEtykCwSCZSUp0CViczPOT5XjZC1PuWQ77mfI4akzJ5uXL
smFuiuTjP4cMiQXpXcXLYFEVVnmRbNnYKzFHrCXzJGrZ9PPc6K/DUg72MRxQyTPfMxlNEG6Nj6bZ
EISWVPiG+jY+u5I+S1XTuFsUz8DmMlZJlKppRTf7yMKtUGTPZinGnea34xYrNpMbWpc7mUW/Fs12
PAu3F7n2skmGgRmwxzQIYmZA8EaO6tuykxliS89gdiwUZtCdsnmj04fax1F801jgNKgEvqehNm5N
/OtxT8bbcnOjx3RRDXXIhbMyy3o8OSGySdYY+CSE3W1sk3Q2DU7iyfOMzxFX09ZDq85sMK5sjPAn
CYHoH5tunpUbYY5+zPRxm/yX4HnROucVZTV/gQrUwK8WnXNnEQq6DedjPyMgNc3d20U9my+q2GV3
UckuatrlUCd39YRvYJ7Z92mHaxr/S33i2oVeQzAxlP0+A612JQCIZE9Lf7TN8oWusTowilBgHER4
CVV9mazcerLCYA1mCaxTyY+71LVbGvWfMjLT/ez8onkoISRUiM2CLhmuoNWGK9SU31PmZLuF36H1
OfDLhvXRFKEz2mSKxOMoED/jYnb/O7/iEMyANUKhQtRur+35JwKIu6bCmjtEf4+HgJxOwliddwku
/qZW6FyiOLwWfsXSNEdHlpIDx7yNVl7bGO8DSy63b8sHepB59ajVJRCT5lXvkvDJ8TRi1StC0liN
ayuLKPRnhZT65NA2wF7yNWJCuHQ6QH2QVOE2ndeLwjSsrWVjTSJusrmN5jjY3rGZf4qS5n5in/nl
0X2MuGQ6sV5wVpaTAyfADjeWFg0Xwx/vh6y9VE555Yugt5bNoW36bypg/4u781qOW8my6K/MD6AD
HonX8p5WJKUXBEWJABLem6+flVD3ZfeNmImY13kQAgWSpTJAIvOcvddObnZ1lPkM/S8q3Y0FXp6K
cooGYkY/nsE83TX+pPCM8XQnSUnYGW6w7hMDHEQxjoQlWyiER2LPhoz1PycMdVM6KGW1EBFJJtdn
fEZhVh9HkEJBbtc3WP0EsRcQiErqqchSYnltXFwJ+lD/diaKBn4Y7KHwVXOLVwo15zjZ900sCpDP
AzpBjZVM1vDSHYuUPujFZIyg4WV+D9RBn8+MCtC0wEFCyJYryFIm1I7mV2XiAJOwsQ/E3+y0PoJT
UGGtnuKeq9yY7gfQp6DJ7yP63ccJRYcGcfFBjlG0E8n4XvvhDy2frPt2qvpbbpdrGF3alTyWYO93
NK1xmO1BddlIufTuwdJpyEzOSMszmAmDo2Nh5Ok5d3rmc2Kd475BhukS8WoNFqVsRiqJNH3dWUZ1
lyFH9OI7FPQXnF32TZraWUf9eLDH7KMlIGE7KYBNJKS8mYLmRd6lYIyqMD/03KQHNqyap4s3mied
GcW2z1uUfLVhHOv0bRKS5UnB95o6Iz3TDgZgNwTmJmoIJGx5R+DNGkI+Zdnvo0j4ULh5NcQqUAue
m30zT9aajh7vFKcY3YviZFJ0OHSVfC1cFrJz0l5IKNaS4AHRwyPGduPA04JrC2F9CuCntlYDRygS
0vqqYQtaKrkzY2hM5BFdRDBasEztE2XgB8rDw6XOveGy7LFEMdeJJok4cet8n7KiXuVMU1n3ANUe
6Byz6rtqESC6CWWWVGKQQJdnAoH0jVaQjMXNiIQO9GF2EeOcxseyUtHCOwmCSA79Vq9oXJuuf7Iz
Yp2SpIseUTusXqvE2aPAUQYyfZ+oNY4WyjuoTyOYH+rm/bdoDPRHPf/etVxfoJV3VZ/pt94tSDnM
RbLO658GctE17ogWyZqOJdTMZshsiqjQE4AwDkZ616DVuhMlRr20+TnooRL5WvURTlX4XM7hCbWu
OFY1T5HK4tdgQCgXLmha8swyWAtIveriptvOXqJLW0UqRKxo23cvNayLT8YtiYc46qTh8K0SF7Gl
1tEdnEL71ZUeIdg2ijM9d1+SuujR38unrvXrmxE5KpwN2YIaY5u5eQxRFBy10BluhsxY3k84N6AB
kvVZE2eaTSdbTzkRugjVtTBguA7htXPMnVU02X1k6SBG6u9NYNSnXIwPnqD3EBecgS2J510Jhcdp
ycKYbKoQSNy11ZSO0Ew9/xsDTXoE5XlkCfxROnV6nULkiq3rjbsgbb39ccbntkUsIDbFYJ5MQpN3
qQBokekCNB5jJGfMW4LRlilmi97TNIhK8g2MeL21oWrsIpTEsKS5CWKjCHNgadZ34zx0j6qaOh5U
huxH6w57AttBbRsYClyVWl5AfImbYh/mP+2BOKCu6g9o9Y3TaPxkijEcknzCh+g4UOsjkP2uADHQ
NdUuT2iua/G4x5938FPvt2Ta/s1mdt8B6VvTBnRxjgKozKrDlE/v0ksdmBJcSm4Pr9WmH8dtxQy+
JdfMd44ydtNbnxTOA9NruBJ1Ikn5IU9ZYRPoZfifDXEBq9xtW6a6CMU91wFurAViFRRMsDsjf64s
sohnwI4iGlB5jqageYTCcYwh3zQmE9jZZTa/OGMq8NC7oTZvy1SM5iVYUIfMFew8Ly1t2U1UF8bJ
d6xvRN2cbCCIqAQ7j1JDOKyqLkwQNJLloqC7zjBCd54oxjBZb1vq1k4gCmQEyP9MSHxmoCHoIDkn
7NKPsZ78TTb1YLnNFwjZ7dnS7LMvuxYqiEnI/VyvPKgMRwHi57nTOyUdfLeHOToPKbqNcjJ6hjFs
t/0MnhLJ4NXPJib1Jtz3LMLOC4iDrtg5B7p1pUdd9kTmDm7Q7yAOTU+kzu2TBmQxpSh4GOgvt0VD
ZFoUp9EtdZh7E2KY7HyWr1Wsr2ojAp5cZp+1jvkLRerw7tTlY5yU2dapkh4TToBAcwye5ymxKGtq
cpUAdbj69Ji3Dol/aFeCre6RgTsz/aHd77NqNZ9YSX32sz5evAYdMSvGBpq8+em3JmUT0zrCgNzC
S4k3YQJEJBIF5qaWQkdnEjdUkit17lBa+TVKKzAD+TdkXuNdZwV3LlQMKbtXu5Pc2eaUwEXRfIgk
jQygkO1NayMqUaR6nPNm2lm63T9UNfJhDRkRI4wd7J2k1jZ2WVP+bIzHnBtdWGX+hSyQ14nYvNNQ
KQM5gbh4XIvqnOkIentbwxiUzqrhmXA/HIFpRchZ6M+lGrGker+SflMTzjEcSgNNfa5OWKsGeWuP
29wtx6vtN/Bt8/JNr0R9KQYZnT1e/ah5xRrBlompqDQO6Ry8k8Nbfpu4EOOett6SjKNVcHlLLXyS
AcAROC+bLKf/YUh0RHMjir0j8Cr6LbFB2WBvUpa220wPHbLedLmN0InTsgBmldCZPgx+3p+jGnsD
t3ltE7SWeY1V/g7dRzztxsyNFE3FRtAdTzKJw7h1jGeLLvTGHZthLWjWsHyoUEXJx8LN/S2xPPZa
9I2JmoQZalIVNxHexrR2znVSk+ZXLamL6YOhYdf1B74Az4f9N4TorWghcwNgib0Wk9YdYxPqehil
VwoT+8GGsEAPvTljgmt3dtODCyAIgFaQZxxbt/jASQxZuxftnuRYEM0+JYm0MsIDs6IdHno+kRkZ
bzwLSsdmT9JvIVivFXW9oQbZb7yBmPMo1/L98kEbERgJw5huWoUSyQr0s1cyD2Z5hoJmN+cxMUOV
OLSABoLYqx8MncjkkrjUeHAodf3QbL9a56J41lM5k31pqWgh1K2T2V6LjDDtdDYYZZEqB6NNRTHr
ZmCxlFEvQ5O82URj7tEoWJcgy/x9NWU/2yypUYD4HuwrPaUemdM5sfJL7DK5ACtegzmo5VmJSv8E
I410LI8J2rcjjcKzX8g77snhWbRBenUzG2lRUtxavd1ZvLN9OcYsDJ3wMaC2ec1RXMTDW5zHw0Uk
bblyA6va2qJ1T6nns0grtEdHSu+8bETdS56ulmvi/7I7h9T7nT1AkhMhU8gqE/U+HjzvijQxv/K2
RRdrd7Z0vzsOrsRAPWo9+Z2I+vrMor6ngM9YMJC0lXlafsMFUaBRNEGQjfVZxi2EPtasWy8Zt6U5
DY+52ox+s03z7tHvWanCkq7vKtBent+dbQcxF4sHk2hsxAZzhVI6SWV1nmNDHgs/GTZ5atyb6M6e
0FJxrgPg38TjjFrLVuEdfHHrqCm9o9ZJsY51e1c6NCx7cJ/7WDB39Rm71lUXSBge8x3OEuNQFONP
u6/ig8mXesvJN9GyKb76YSfWyKgNnrX7GEbHfoBnsfG5JT/1gLqiVL9pyNVurHmPM3FKlwqROSYc
Jufp0S6c5s4nDn5Xlwj88qa7o0AIIwvNB/VtOyEAi2mjQ+E2ndDDi3qDXoCbAUtTeMDJJk+c+lhm
DMIZ4rqrP7JioeJ0L1pOIgsZLdPMS1fn1dWjdBg7+NPS0noeHPNc1pXYazKMj6FAZ2dWLc2Tyk/u
wEPdAdLrcYrLfZMQE2yTPgnEOKdOg7N5sJGcSvqrjYG9lwamvyI6hCJzRouHTNt4axAIvlUOVsYP
n+u6x38u69+6dKu9n4uf5IKchqbPyETCDTbIpkMnW3Vbp55vNVg1EryQFUcUp1cl/eH9NI7t3k65
1UuWTTsS7VTBrSp3sVbuRYXSMzLD7iVz6kunudbR8ug3z5NX7qcMNaWeDtHZSdtHXXTlui9aXuvI
NL0U3XMZ+OJCAZf4Yu4laHLo9cbIkN3OO3rKW1CVR1fJjVlzc3J0rN7I1thnDrVdY64gKZm4wtpK
PGB7Kw6Dg/1A0zQbW6zDrKejolQZzW8rHItzXnmEpzjFIZb51lKwj6ZrXnO3+I60DaryNLx3RBWO
YpTb5X10guxKa/aI5c45geMwPQxG9y0SfbclnB0eQns3By/uaIeI9quZIdClQOzTuUUDi/S9tZ/L
5Exq7viGMjzeDLUNz8rp/vT4lm7f0vz76vt9HYOc9xxVoICp5lLszVQtqVTd2K4ptl1Aa7SI7PUs
sMDSfMo3mt+ljAR4XBa+g5Hr2Tr1lAZheSybBvBaFh4pHkIv9VErWsTjbowhYvpu2+MJnXm6je0Y
oIkePoSIw1ZtJOPN0rdvVRufOdRwQCeLdDtGmqBn75klyHnXtYNf38kaqUKorLuDwiBA3/UgQJek
fLjGcArNHE4oqT4rKTG7LZsolbegJU9Vo1RzaiaYG/bIyZ3RxSJzBPo1U5oHLhaiJd3qxQGPxZol
RubFWqY4y9QAwpfBH9V9QRnDNcqSAKhpBQFyOqYKKRtac7GWyqDvaXp98hdd2ow7ijroN0NqZApI
BK2E0IPcUyiPOMJayhIESoV6J8vGV3+aqiLf1zHNMuUumYpvf+tDBxazpITViKM8/ss7X/aKEvf4
18NlzysnuaktOkksD5kFKwDFsif+2lseRuoDK0zzeW6rW1Rl1jorR7AHYZ9uJyfCLKg2Ppx8vGsg
/Hq77k7LxuHudZwxVAhlip5hWOFvV7sl7p4/m+XhbDIZlbLwYVePl14k07kJZ515AB+Gem2YYjn7
NosMI1lECgmjM1V1msZ0K5jwSktld4ho35T6mzFZpAeroikk6uaULPVS5iDNyfecFyAQ5IPQWT5l
isGy7CVqL8pTB3SEvFsO0Ugcj5H30qq3U8Tyn5t2wbD0uPR6VRFelDKhK07w5Ek/0Ep/NbvEiAmK
ZoRyYgTBeoJb7V+b3iouHcj2fR8lqEacPmZdpSrCNAeNrW/JhAAwlzIilcx4tO9tkRi7/9+6Lsc1
/1e+2v3vnCl/2r/n8X8y1v784T/VXZ79D9cHNe2jEMY29u+MtSXPEB8EP6bW4vxHaKGJust38Wr+
C832l7rL8v/hcf27xBWCa3cVme3/ou4yde8/1V228Gw6rR4zS9tDi8bz/de/p9ylULXnrNSnw5iW
NDVRUwSZfCLrrIBZSrXR9XehRtAdJJSdqbuk05h2s8uEvm44cQ9+5aWPJfX/Rinf28He+3Nbb90Y
9kXmgvn3RgSZLtFll8JrHgYfIHmmtWCsIjD5gsE8umS9K8gVwkuQdfyzwJ6H1vg4DnRbfOM1D8CS
BfHMjRGlIs8FAVNYGjmlUXuyb1XqBPfFT1n3MY09DJAOS9V58KMDw5q7xTsdwWG05aapknJjA+rc
TwS3kr0QvvpWyhxK3Zs6H5dSPbjyjKvvm4wemTtwJ/epDraSIofpfY+wtO0NJmpTE34ODc5IC8kA
KnGmSaV/sQvAn1zR2kpLUyQwER5bdfvO+lRHWmZRPAcQtdLzgDyLmCZTCteYKB+DoG3sGmuddtfR
M+ufdNc+I9pym8LSvpHKhDtfsiLsJrIU+lQcM+q6FL/NK4ExxLZIIY+x3VwT6zqMuN8TLN15BEnN
yv2BGso8bih5ieOYgE1mJlsdZ1On++Un8W2KCLWS0MwLt7/CF2jPhvuziZrkYvX21dIsD+0JqPmR
2dK2Zka+BwgKC9ytWGCOXrJTSHabcsHam+j6T2UK17bFOdvrNhxYZUW1ZPxqm5TionFqiTaUrCzL
qNkUM+Grs9c807E79/VAlCqd1wiSqqDgqWvtR2CQUQsbB9iWSxXSY01g477wXGTrmsK4t017ndNU
O4LxvHMKxOleHJk3HzL/WNjfPSNr77gXX+AOlWeNHGdsoMaBwZmYJEKbrUKbnoOOG2szyjVEZv88
zY5HKFN9JFIbgkQXfGM5ka1dMje3DdCP7cQIvAPAj/g6ofVpkmLF+qRC/OLa9LGEOR66tGDN4g3O
vop+1cBe6TNSmcuaHmlPtnNy7TeC92adjLPiXvKjMLQe0UFHg+YdJYtIuPS41huy24KBkqDupsaF
P8FZ23KeIMAf1p7G4hye9H3Xw3wdRrM7zmWPe7z3frQY8w460cJM1t1w21QtIL9WfxvRjZG0aLJ0
oJ2BefnXkAf8ydg8+W5B7HkT/IBmhRA6f5ojgzMuj6+2wGk50EXOk8TdIg7VN0ZvvaHDeWpmRD8g
0JDeNAieA423mpbNvpjca/Eez+606scxX03mE+nO2SHMhwdfowliVAdUfOammbJwn8bBM1Ly3yL2
SQ0cCXuxnOloSHPvVcnT5AKnyFpdhffknxlg+LnBUB/NgcX5grJe93bCCOuLA61hJYi4WOcN4xYA
szMv1nrgU/4ZS2YSeWysuTV229T0flZescfeVt1Zvv9cG/WlQY6yQQQrNyz523ObfPOT+jIE+t4u
kfS07pw9KOx8/yuBTLGaR/gHk4uQI9a11VC2QDloyyrHFslQ8yzfgsoArw00HM5APpc78rJp85oB
fAX7HAgyPjDsGqsxYd04VfZPCz3tyYAPlo99tR+oDwDKJYvPMf3nHJohArgYgkdCU12n0owgBlQE
0dpxZcDmUBIFkr53FFrImIAuV45RdoDRr9F08/bDHB8augDhtMf66uffUrPxj0VWYag9J121j7DE
ajrjg+PvbTDVh9qcNzFznW0mqjdHDKgyU6vaFzmIBN16LVJE5e3Uxfhzp+gwQG8mdM6hPzImUHD7
YEMPmooHnvdt3xynKveo8TvNC+kfa31on1vHJQ13EOEBj7DEEBqd+8oI1q6lCIH2g9ebu6EYpnUZ
YvUu5ERAIMJeQOni8W1OCaZJIExuZ3Gc+hYFKI3NUSePZ8Q1MFl6gof1ZClsUe7DorJOw5Bgo51a
LFooMa+JG7t0gT5ImcCg1FkbfyLNx8+8D813wD9lwV4zKZT2tW5um9Ym+S8h4Aw5ruZS8vecX3Zm
POrgC1bMCLVtzWrQdWeYuUX8c24Jiuji/LVF/GcSCe4Bcw4NuYGst2kDiInBwcPmovdxtW2taA/a
DJgPy/2wgDrsE5OoUWNbOXJmhGk3Vmh9Vm7+kjgMGLSj8FHUWBXpt+4MwdKic3S80n56Debk0Swm
ToXW9NdBbT1ZZkzLkoX2VFXdQQOWv2Iisu91UtziPNyUjSWV4nfnELY6Wcp7SZmmBFtaFJMFnvLW
9gEVT/rd6FLWls9JpHIOfeN7BTxhOzZTtEO3pBjG/bGFSXOKTDALDiW9IRVPemG0uKpNXHetMo/p
/XGmlb+zSo9bcWpjKEESijs0RlKwCt1iX7G8WLtB+FAb8zE3oy0Jc/R25yMdMGM10QRcR0H8o6fH
cKXch5E/4a04HahrSAKriloEYd+3zM/Jn0mgtRoGQH6fVbXfimHlD8OH6CvQDmKPgOwdbvo3f/LB
61XYdZ1sPOkYV5Jq+kg0EW5aK2SdRoqZ4dubNkxAvntHyqvuunJe40l8OFFmbLr6pREaPIH23rCH
1xD200ZWDaq7C4NCoCQu59bFFMkLbHNw7nZ31Wyln3YV8j5xj3HKTdbr223OWLDuAsANTTtt2wCE
M7ONfVoGx7g/OnXlA/xEcC6m5ieunixm4Z8gRccXfTHKiukIq/LOJCo5a0nt7PuXZCKZLB4F6FJO
LhqrxE8BnZewg9YId45hUbzWHYWVmtFt7QF0j43mm+9TZ7Wm5Bedb7EbNeuuzPtvM6tdpErISX0K
usPomeewJegFlpiIQvI0ypLvvWO+UoG9SdPHHLteXlXQV1y0FfkIftBF5keUXiqebUKXVlxz+0Cf
tm6EMNiKOPvspEalSHYsPUULvWjmQObpXCT6mNpPOtX7UOiDdeDOjj1SgaiWzdA62aoD+71NILOW
lNyxreKpJb15GE+1Wol+bZZjC5BuOcYJwJTT7RMGcEoM6V+bRfFR61yyWrib/tLixIs1YXnMxZke
sVPTP2apHKhF89y7MP9KcLJBXExHWT5lSWeTwIY3bSFbLozLZZM0UPC+kJdOObib5Y1oi4Q4WGwT
Sgq8IECnNj8qXs1+OS7UD5e9ZbP8RtNVH/B5m+3XoWXPV8/x5zmX3eWXjTLgLllOSXmU1c8Fg1j0
T2Gs+0cX0/2e5vYtgr7Cyhsdy2n5BW+edKqVBEc6NoLxRVskFu34n/9C/T9BJ/G6cc9ak7mQn2pl
QKgzD9Ddsrsc/Nr87djyjH87FsA6yxqrPvzt+NdDEZAqIyWdZzImE9SK5PaVSnm06IwWXVbpkgOG
6pSDNsvxtJz87aKu+vpaF5Rciq0WUt0iYx8VbXb5uTsOLxnSw22+HNO9sDg0Nkl7f50Ty97fnrBW
SnZXKdkX4NvXZhGDLTy45ViMAhcreDqtvmh2yXKOLU/4Z5dk31cVe75d8H+dKk0te8kitk9bUt9b
q/v1h1FI/wrJ9MDV6uZ4dSel4XaL9BgajXRWnkTs+OdrC0PYCf/cXz576TKa06/BeJ+PfBILUnIR
UC17X6Kqob3S19OP5mwrsqpyIfzZXeRUqQj3DiRl3lb7ulxGy8bzJN9Cqa4oGqjTRtDhA5hBIhIF
uho0KxfRNFGDWh4ue3QravicstLXy2O/lwQ16O02yOHwW2XxXfMFelqy4FYjR6AM1fccRrNZ1s90
VPOaocRsCTSoAmQN8/hoNBd7qpNHETt7pw7e6gBZuacN8bZiKk0SUlXvSi+gp9xCwbDL57ywyNkT
2UNuwRVxIJjto2Lidtkh1GK8ZDFHOMi2mNXMw8Q/ajtQ/iI8RKtKpPLQzO6HaRjy0HdIkCBQUcb1
YHtIRAJdamz82BJrQm/k0RiZRYSJdhRNF1NEbJLzoIy2Rh9kN9MsuEMSM7lBKtGRRYCwKvDwmTph
eacjxHEd3Tx3Y/+9N1VvqSSnMgrrZitT09pU4YQOa8g/ucKfEWmXx9pnXaZpcXTodD3dZfADNilZ
pChp7tuGTmXguuFx0kjC9UWwxnaGKzrs45tpMSNEdEZnc+H5JWZbkS3CUrNUOL9Mjcooi2D8LfS+
Zffr4N9+Z/mpr5wHX79XNPALarRCVAqvy89oZ0MDXHbnnvprgTkmUCmWs8AOY6jN8vDPhmUJ/POE
+3yHRBNZFxGY6QzyNyKCtRwxjPqdv1lylLTevx9VhubyRM2g3DTq2WoVj5So1E13RGbKkeVngUrm
7LVkgDHKsUot8XUCPJcfduqvv57i62HeoBszVR4oYkluZYlKCVV8xiUKq1wyspbdr02KQGk/uMNR
pqhjUdIB0FWXAic710hK3ZMlKFGY6tjXD74eurUP4aWGXLTvcu/Pryw/DZPp3WyIzP763bIp7bXB
PA9wOZ/X8rmQKxHvoYxiU1dkXdu1LzAjxY6IYsjTaoO6gx8s32uYFf60XnZNdV/SLefVsDDsA7En
Ik5tJlT/JzOKQhh+s1j3vhdsuoy3VjuheRpkaaKWnTaLRYl5+T8NTD6avj/2ta9jNqFGcLJM4o4L
lKhLfTpXt19/WN4yUJ6K6Di5DeaHIovjo0YyTYkk/DhMVzOHaLkYiZa9PiNGLtWGQ6jMWNAnpr3T
mwcWruG25tJYschBGfvHOLUMiIu5ankx9WCbisMbbZb/faRlsytK67bYvGghNUfR/5iUm2PoJoy4
urlffFUIdOqdLcTDl0GvlkDmzsvjUalHyaaFuCDHMCanFqgKRntEsTaM5qNISF9h8F82tC/s7NAp
55WOCJPwRzkVRAWnp8VztWyaFtBY7fFxL2as5e+WH3SOVDiD5f4hly3uxmkTZZxb//Zb6sm//sfl
/1r+/H88JhZC7tczLHvL330d+3r49TRfL+/rmKy4WIOQmlnjyZfg65mXX/YWZPaf1/71N1EqosNs
IEr/+pyWt6eZHlWTRbhTWtT3FS8V2ZK7K2vEeQsNd/LibcetlyU+lzKOPIR/jh8Vhy/DXTGPBCyT
9m1L6R7mAUe8knUXIXkqNvj0FY0iTpnlzF3Ok6/N6IkbAermrp5lqW+HB2nRpVn6FLHg9j/MAF7n
PENbnheIY1p1Hy4RQ7H+V69neRF63T8NJihJgVE0jKGWE2KKFhuHB0kGGPEF/ccTb6Go2/ZkZQT4
RXYtvTWiUHlcug/EWt7jUPDjNbfsVWuQjLE8B3dxPG7D7LT72kjplUQ9qY7oeZDBrP5/9wMIOqE0
/j/nrTxGxa/f/3Vs0vf813+4vf/84b/6AcY/DJWo4lrU901B+MhfmSue8Q/h27busxx0hed8eb3N
f/AXhLC4wnBt3TX50ZfX27Ad3VDtAw7/HzoBWAb/3ggQmI902+I18Losz/zPRkBVh12d+T7aYQ/4
P1y9HyzmXSTGojX3elDcgy1ot5NV93iSiFEZ/BFGVC6ZRRgGrgHvJtddmN2Lqn8WBcY303lDukGo
RnwRjQIpGqsmSd6zILl6hb4bNBsN7pVAv2NT3CwnfqBKRIytX67RyO17zBe+jya8KoTYo7t8JCND
nIzygSbDDrV9guJmgA9MslyYpTfsGe2mFQXKVovFdJVQPEk7/aWbr0S9UjAn129dafYpsVL0WxKm
u25hejGcz7bSz7kGFzKCaxDpL5p0b37ezkjESUxQOjIZwyXsqS3lpvyU00gXpPFuZcqK0RyN+yQl
8tv2fvVUpmtfrbcbvF5uYx98K7sqKWFi2gRADfuq7p5b1IwrVMhUtH8P0/SoUXqYo/A3Kc4eqjVc
SNXK6QYg8dqTR7caxHN/TYLiHKIhp5+iEefbP+CTusZtei1y+9DlBX9CRaVCsIp3Pa69G3lu5xip
OD6zez/QXyLNOVj5dI/kgXS5XZ0ZL7WGgy2psfdOEFORSLXxpwEijCy416CZHmOkCmbkvHUJvZxT
EzRbrxA3zxr32Zhc3US+G858ngbeZpJfB6N/jPTgaIZHP0FcFXc7GF9XBvp7W05niZrUr5PT4Men
WhJ5MMtrTBfJMeJraYC4haAJ0Ka1UYxQyTfTYe+QfQvH8TbA6So8960iX9rTpnt9dq/t9KqnVB19
O/rEJcKEzi3OoxMdA9c4B5V9GPJwO9H6J1OXsEb8vwcQBoSN469LR2MD2wQKi/WW9BiGnfQSDlty
OO/LyDmUbXSSFDphS570Ormqb9gIhpeuwQkxJz9Z7nw6YfRZteOj+hhLbX6pBCe1PT8b1Z5548ek
d0zZyeHRx/2kQmYEmIM8OVZJtw6t4dHPCV2rC7yebkndi2DwxvIR0Q739Dq4nccnYiQTw7kVs3Mz
Iz7BcjwbkX0Iw+kcR+mnCFGf6vBQ4hFfpJ1cLQeEGefkXDkHXdfXNpkCgTN+iNK8CrEdk/HZjabH
obTfMJec5sFYW2VyrSv5vvwfU0daHsr/BscQ5fh03VXhZ9AId5Xm4z4c03dPH8+u3WxtvpWIkmZC
ELDN+ddO970qzerxm9PJzzppGCTaXQbTU8eNCxwY97W8ols6BAVU7xo7K6iTrIfyKef7eE6uyQAb
TXKuavVTgiRKjvu66h/ttHuutQznBcOB+DlG84s/d49ILItwfDT5Smo3fW/67/4E4muYX7xqflHf
YKdPZy1NIE1m7+qDUeejEQ6PXjygkJ9fGgKTe/g8Pclj6i0FVofNuSa53j6gu8hXyFruMRbet+ZA
uOPOHLNjaNU8X40fLTkRPLul7bYaBuetGZstcO0DfOKfRCnPEWMC0t6nTos26txOkvGsXlsaMpYN
ePRiYyQZydxLmV9lzFCAgPzsOt1mDlR5OuswpaSfo21v4/htAGdrxOMzRdWdOplIXtmRFPMStHBG
sxek6nur997GEsgR+LQXnZR1zX8Ky2ZXO/KkyXpXWCyW8vneq8f7yBmfyVretPm2zMZ7rZtePDns
RQ6EinjYdxFqr/gIHi7N6NzsWv+IQNnGQbjpzZCGou7eLG/88El+zMHQUr/7bPPpDNpnXXEya2G8
bScmQlBKt/jq74OhuFgF6bCDsUOyeKjmREGssLXABq/0e5iJ1ah2HZI/5jPpqjJ50At5amvrUJnp
NauWhR42xIhTgk/apZda/6AWdNd189kv22c8z8AJSesIxjOVCGxVyVWL411BapjF6TVCE3dC41w5
3UcTjPejihixu+cK3eNK2uU+iKAGeAA+GazihstqJpYFHVx6gjnwrAZsJJGEYMo7nztbK+cX7ADv
bVV9M4MXOHTPyHugv9rjhxn9bmIfa56LOyEhMjS56r53Q8myUxdRY3KNGQZg0D4Ub11XVpCEuNP4
9lvVOQfuidGq19tH1+aaZ6BaJf09zef3lv8jzRnd0OJFVDiUppFLLXuX/sD1EV3q6Kb+r8z0bssV
Z4xwcfEuB5r9o9U0kLGBYlVGd5QgYaVJloXRpJBM9FZDMk9OowbPi6gaWIr40XDevQpZvYM3xB8h
jQ8ZUgWoSOP1KKxesGyPrL7ck2SIvcDdQz814aIDhGYlnov/rv2WxvN0kD1lu6hqAC0mhE+O9z6u
0vME3L41mh9oduyVFYiWei3e1wAnc859ttXWuTMiycGgf0z153GI+pOh1lBLasOytxyb5njaD1l7
7Dz3IY6kuVsKlF+lyuWhZtf/rFwiguBl035X60S1hP6zZvbCV7Iux01vtRdgkcFJJxkOSUAarFkF
xNbar2eU/WozqCiqTNrtLphZ3SKRZgERnAKBWq1IX6OYumvYIoASoFTp0ifg5/pqN+nxi+EZ0XHC
7SGimSGk0w9V69K90bZz3m/6OSHzXNsCwF9xD1gV2ptoPt2amjnpMVPurOXUbtD0EXVEBuN2ahGh
4pLFIkZpvOo0VcUt2j+bzsSDyIubDzTXbx6dvR2TIpYS4Osj8KepFt3nhV1smX+9iJWfOu+z4x8i
7gLbKhLvdW4IUGu9OMV594PGwTrXZLQl2GOFKQSKqTtyN07tF3f0YMCTJYv+yIUE64A5Y71C0BEn
9izNj1RLTn3u3IRdwpeG35zU4lCU01tXKqMzl7msGTy4BPKpe8z8+TGsJ3rTxE8FTHTQDn5PdVr4
SM6Rg4J9x/3J8DeaaKmnBCOb5t6cbPhvxs5sN3Ls3NKvYvi66eawNzfZaJ+LmAdFSApJISlvCI2c
55lP3x+z7ANXuk65DdhGIlMhKYLc/Ie1vvVoVuNjLPJzYrOm85ztJMO3UGCBq46CAdm/FPV3v2GP
/pK16V0eMuX6+1+Nfy+TXRPSuM0alH2wMijg/1UvQ4wrXoEeix07k+8yhqCaPOLdevSc4QxMc9LG
Y0kdNahy/R++M0inf+UwMRBwTcgGjE5w2EFC/YXD5Iq+zdA+ZGw+jDuIuWzWE3ufrGzIogyQFiGC
3AFFiOba57lU+g/f/hcM1PztLfhPip9Ax+mh//LtkV4PFsiFfGc2FPGcNVnQbLSyYNpwiY3+Ylvh
W53vm+E+lEQFCk41CtsgGn8DhH0M/8f/yv/oE5hTH/+FR/XbD+KYyqZoc+f///0n4KNrCZwa58L8
4cuhu0gqk0Q7OiDJxoLCANGtgnKOjnXZGtU6S9oLe7V1ZvD0SShYXUG+l1gX6vnP36K5R/v3n8xl
yKrQaBlK/JJXWcRk+UWjk+3clhZKz45WYN1rNRg4+A0UoRI5Uty+/7y88XEew2T8oBJ79Os7CPVv
ujt8WAEHwM/y0JHTnb81be2ZVLdrw6ML5P/SHilDqO1sxlaqHLZzCWK7/TYmACjgBpirdB3eqJMM
lzSIDk6q302W3FV8Fr3vrECSwunsLlFbrQ3xglVgU/Lw8xzgGAypKqe+lGO/SxoJPhm8IqqooAM/
b1cbnXFlabH0Tf2r5rMhnfRnexC4XYneRgjpGO3Fw/xTui0vH71VgHx5hi0RngGC5KpZJDoRRQn9
X5oz1Wn77hHfVPbbYOF/vD7+6PIQyNmkYRu6NH/FlZkEkqS5KYjTNWsckPod0q5Dmrz/rKyHq9FU
+z//2A3rjz539H1z1+4AS/s1p9TtoUbxl9nOt9GQJtFDRDJVZF2jvL/UPPg2jojfxoFDbZppw233
SLt7KEV6sKjrk07ujekhqEl5zmHAdxfXZYFmZrfI9rgYdArSpBvvrN6jkTBva/MYNlj77AwlSsuj
o89uJs5DoAXH+XV7p9hASpadvRMUoHNXkHAluAH0IXM44hJYYhu+dnRViNfX6FKXY/rDhkqj4V2n
v98S+HTK8AyH9TvmOMqUuF25Niv7wYhXpip24Wiyh+qhT+OynO1P5FCiYzLh/lQJlm3HO3kONkd6
/Q+jIZmbSsokjiNt/dssHq698h7DsF12tGBU4NaLmVAdV/k6kdZrRTuaJ+HbXLQ2Rb+NZHJOx5ot
9fjRmZRjWUjLHlzKah8Cimr9PdNaoPTRKdbTU+CIFzMnDas7pGK8GbToWzOLnenLleO3GyRqb0bi
HRTgOOtuKKxdMEoSIscjyeUvdoeDg3aPiuU4rjVuV2yDP/uk3N6Z7cSxGxzK7H4weWjxe7CKP7v2
TEzJ2fK3K2V0x97RPzxHnJXBmODPr7Rf8nB/nnxI9VCp4eM0YfH9/uSblJaX4O8zho4GJJABkpt6
Ma7KK57nXxlj2C77D6ftH536UqfkdBysp9Kc//7j7YI4ZH44/q+KnYVKgFfuZExDVtOY5v/5kfoH
t6yyYe1iPDVMkFq/fJMwmFMldcj4wulwi8uaIU4yPVYDFARcM0ABFriky8s0URs4NXBwWLlB/D1X
2ZU7HSPSDELLXbvSmCctO1czzzFtT2eKF8VBqLLkAJmOwNdqWUfRu2PzbcouPsE+YaiekK3KcZYO
19YnUCPiqK6qmFTUaV2MKc59l8Vie7H4/FsvfoM2cGwaPMcZPyZ9mbKma+CKc1wIgsMoyaFPS3WZ
+mEnaXTmH1JSh7C/Oo+W/QjYj0tm3TnFU8GEAev5FJL4aUUnt28fDSVf/HQ4OnZ0yirrhMdkrdXj
cW6bmiA86ZMi7Le64fI4Tv6t4zH6qJkXmBVDBKZ7i6HLn40WYZIXENkF7Gihm+G35HGhjfQkYXzq
BqhWkGkSPkknsWAzwynh2+kVB00XyZfMbh/TulrHpXohGRMxZ3NxB7gr/CyeB5qJE1zQr/35xW3o
f1DgcIm5wqEr0oWQv0wgMxMyE1tVaNEJj88s7ZZ5Ca0hbOibQJTZLLz0Y47laGkEfEbaEG77muDD
QXtA75SsQMWeK9o8jObHVtjnVjik7Vwl65SSDn1u3brurk6HS6D5N7Vj3pRO9OrOiqeM/SXLWPbi
z6MTv0Umr69M3tKemHhBpk3O4C+TGLdNzrySEUDHnU81OhcVQI8urSfP86laTt0HAWyo6epj6PUf
ipMfvPabsvKTKPhOo3PQhKT4GLYGwwWmd542XFynuxhtu2rlsEnzH3OTqkDqVdqwlVOzKRiO1Nbs
AKLaYf7CCvNaBvodDd6AVxJoxHauxry4W/k0cyB/zvgbfaM9iKq+pLCTxhbvNUWQrOeRBQJOEjFs
i/96atvm/ZVAZezMPreE5d0XjOga5z2WJGoUTbP68w/6D04xCrf5PyjYmWz/8jH3PpLxpgcK3uNZ
q91uIQrFXLOHm8JFbjXDnbAPXuH/h+sLa++/l2cO5TNPaMMwkRv8cnyWwiJgR7TZrgnkNa2S0/yc
w8jZJe261/kwkvTk9Q00LnqVqFtBCt1VFDzFyOCFCafJjWLVEsq7iaudkRVFdsxYs4KSNddiaKdt
BikirxZzveQwKFWsjpluQFd76dx605fRYT4y+vDUatq27uwt0iEFcIvoDqqwdPxA5nEO2NYLhnvR
WKGpSk4y1a/zuRtx0UUZI8SsBykl8c6v6yg9YdJbYZ65+BQ91BN5OZHfysMo49OMxI2Nph+R5Ckj
ZIFs0MuQjMdUcW7M97BvxW/z72xN+nUy9GuEKbnEvl7H75pKTqOg7eNr45CcH1WtTZvTF7HEXOig
7D82XPY1netEeGKZnBsk/dJ7YR44i32cl3lC4Xc6lqqAx604g8r7nschTkcAEJX5Z1662y4dTrA9
MWV9QxIn+i092YKqY5ymD9g2lsdJFGtLO1sCEAAZxl05l3WTzN4mgDowaG/9wLM5/bB3BaWxmKBg
17S7xA4fRmAlgaOfioRJbKTOCFTf2lGd56m1wbxunjaNsBDROKznIRy918f8S2OOejRj467UwoOu
mKZF7WV+wofcG30nz7433s1/xjoKtgSkZXKo2vCUMU7u4LsjoUcagZc4jNEkeXgBmkTs5tN3nqwR
cfQomu4WCNXPJnZsH52x/zDy6GFiOAOO8EE7zKduy5Bc96KTyeqADOw3AUjGyFqazeBNYMOoNMkJ
zfQ17RD5eBEiFf8opXyZJ20pvK2KuzfT5QuPcJxjPD6oLovgISptbOa8VjJekWG+RH6wzsm+gAbw
0QU86qgmuiw9aF10CFzmiC4J2sBJfUW0sL+ZZ21NkzBeLCG/7qhuD0UxHn9e8Cw95jIS3/Vu6Hk/
Ob0EUwGRZRgFaMBAxLvIUpghggbp9/PDJxMNHaQ8d3W3yvwPXWOuP19w8/Q14qFaDPQONXA6nKas
IBgv1Kq7JhMbnoCIhK7k8J860teYOnMcz3PCqfC+/vzUMqx/c8o4c7cpwRBIm0NE/6W7S0aLjCAh
yWRV40dW80ZO/d7ynphzMfBoBUAPmlGnTYlFxyTLPRpzI82z5/nCqnFILrA+I+2EwwUkM7kk8Fbm
Y/vnCyjzvYwocKvwGynFR+RorHSGMw/vBzd2Vyim/AXei+qGeVC/hhqD4nah50D1Q8QVouOZk8Ha
XOsJGKWhHXdWWYBnbNu7VNGk+yZaeVlQMjvTKctD3GpMkeyJ22Sw02pjmOVbUbnBymcxvVAMNaqc
WWiTM9vUraJfnDN69KUNo3AwyQUifshlyk00+tWFm9h133plFQSKpd/z+RJMZOVEEWZ2nRgB+2yL
5rg2OZzmM+cB4e5ZLysW1MGbDmPT6forMKHLEIldU8ChNQ4dHJL5GZ6EDedwvZk9pmVPqTc/d9vk
hBRpM99/tXIfDOuhY6+RRPrd/GpzmeSbc2scHuJbKDzrnJ3AfFXECrsQL+Iy768YL8+TAY11Aq6d
w9xpAAR4NGIbVsz4Mab8AMzt0xGwnWtsdlVBFZS3F/0mLOGxGmO/7RAY2xkpg2X9nTTto4VSaL6h
G/XP0v9//66trX8ucD+YgVXgD5pf/vhf26/8/JZ+1f93/qr//lf/9fs/8kX/eNHVW/P2uz+ss4bI
qfv2qxovXzV063/ui+d/+f/7l3/5+vkqj2Px9fe/vn2mkDuZilfhR/OvW28LTzuP1/95Xf6Qt03w
lyVDgCTMfmeg+8eX/nNh7vxN8lIs0WFNYq2j9e6/6ubvf9Uc62+WVAziLMZxjokd7r835pb8m6nj
NwBab9mYixS36j825hbLdApMyX1sG6BBwK3/8134x+zpt3f9j2dRpmX+Ws3g3dSlLhj26DYevl/H
Ym1oxlkV4cLmfvFJV+0U1wf1s8Bno4bnig3OhQOC4Mmh61aBMOQN29COqDeE+7azxXvv5huBG/6s
ynuPlMGVi1d3m2vGwWLPtRKB56298TxWRbUj6eEjilh3cEbiVQGpA2o1Yv0wL5J6e8hX/hkMdMSZ
oa8ZHFhPowc6LR0AqRpT660GG3U+8JVtQxLdSvqOs0wqjnRBkiPeesJMdcUsEc11tDNzHqTF4G5I
EYH9IOdlWcnNYhhrUmShWjZBvnZRUO9zLzxA3B1Wld5jE6h8d5sV4TrmSbphVcWKk0a5Jq+urovk
gdMFWTdRiDu29LtQ6/JVGRrFUR8ILyt7HG5QxbZmMDwx6CPejzyFG01u28EJjwWt9xIjd/2qWcNA
9oy19aPIJQkzFNiqced6XC+zzPGzitkoZOwnV11uGkAFWrnQDIwzBhz+tQjrlyQPb8ZOC2D4ZLso
QkxvhaXFks3dm1xVpHUr45D01ntFMMvSqctsb/h7FRrykdofuFpY4lEgtidLg/TGJ/+qJbHxYAhS
Mrw1Q67xbSJ3NLWeJH0P7B64NJHXXyxihGGY8sRAJe2QxLDwOxUyYkkvXgOdM9ZqcduPIt3Xro9Y
MAAR7vlKP8pWO8IuTQ4B5MFz1Lng59ziqSNEfWO1Y7mawkBCJM5H0tlINSMo06srdEUeigULtl0F
nu5+yjFVFlN5o1fqOuT4qSzJhGf0dHXBxABCUMP8WbYjUDmb2LAWMAfA52BpE89H1IW8ei2PBmI9
yGPzL5gyrU2ZREunLIJ1mWZ3OtlgR8sueTiZYUxel83UNZ6KBR6g+0pZEEtrwoPcWT1V94+F5ibL
2kVdoiWEECVdZK+mosfjE+f9Uot9i9TcT4Nfd8E0WN0JQlEWufVapEbxNi7Bzidel91rXTBH+NQd
OPXOZh/DEChiuJMVerbKVXKryIED4Vn4XPc2hv9yPKWBIsWkeyQdqTgGQ3pxMnMdts2DcM3pMFbB
bGwIIO7bN27tWUC1e7krlaXuPSgthQlawMj8HXi56iYcOPWtRlj7ADwJqs123TgoHKAbQGmSbX1s
tOm+zLt4N7kx4JDPiGX0QYU6bWSaPpDOhac1HO9z3/tMWydl1KbrfK6ZM2cJZ5ugdClqU3smyLC7
hAZIros5rLQi63ca/fbR9I6G9kON7mMZVuVtDKYzgubABwVT1VmNkXMD7bOHc11rC5ZgLgLX+EmH
O6JJ171BVXqrz/pIx2pvB3NIbrOtf4bNdMztIToOlqMtQ5+QIRGZYDcdJi4atkZye/oN/suDN8BY
jjvWRfUAUKwnIcJtyo1rZcFjZV4JtlumDvGWmW6EZ99XxjJy4W0bmpqlvI8cQequ79vvoLZQPGYe
8IYcQwezbvtmjgYGfmyt3RZhdKALexuVBB44cQ7A2y7PaCXVTd4Q1Zw4Wr8cQ+iBbQO0Vjhsl4qy
P0ANC1YOe8YlIB9rTfVKTlfhhrw/5g/G+QLUT+xu9aD9rNlo+WTYbzU/iXeRxTyiEdWXatl2DmTj
rhr2qes+ctK7FSm7zhEI0VMSeeYmtGIsTwVawMwGA5KPOQBIX7ub2ISspyHo1oQZfQvXu1ZWkM62
RmsRarbY5s+wArDkOkB5o9Lz+LmHW95aPIZjeimzr5QS46lqjTm3jJhg+kVdRO16po4bMNQGp182
ftTtK8NM15pHKk7PZmRFQCwcXB4CBFonKzV+eUVGdE1J6gO8rmnT1OVzJA3yxbvKXun8G6AKL4CW
wBhic1iStPOUKZ24qAF3cS29m2AWvJPV/DE55aHF4rWCQ/2RGn66NGMWshWQJzUSvJcnydoyVA2G
z9gysidriyjuZQiY1zMaSBv+uGHAyE2J6ooum1bJmilhEzyTWY+74UffDW6wZ72tboTQBpYMAYbL
CdamDf5Vwc3IJg4OYnFZTPh9yjFPePAk0nFda88i9J9GbNdrWbjWfnSxkY79uxzSAaehQ1dv1+ke
8Per6U+MuhPvvqqQe4vugkSEJaO8d3BbEh1poNFvOphPdiSJtuCXqEV4XwUs84eRW7PCtb5qJ22d
xfimvQFIeKbcjRH7s4SdyboVu4fEaLD3Qe5aTwlgHF0/OZ2cZmoRuR1Fpu+cLHqfJqimPVP1xUQ+
BSfdNtcdxGDQcf1aZudUYARu0nRi0Tr7MzHSIv2EiSuzSK4xdCPlnMq1BwgcWRYY9smqni36jp3Z
wAU0sjBbR332RtIclkwcB9MUy9ngKlemHLhKuMCSkvEgdn08osWdbUf+05Bqu3SYc+L9CTeD+ByV
Ck5TFFjQNySHT/M9po7xmNU7PU9fDNUXjJ3853kWARXYXxO8Sr7qGMLFgz5UgqAngT0io9TTtIPR
Vq+OHZe7MvH7lQvcc+XBhFqqWtlbV03pg2E2+9jTyIbm/J5zFBH/8wtYCKvuXdteR5kWvozxHjOz
t8PAGq9NhugbkQ3eQdp+8xx35EaFw32dGcFLZ+IFlqS7FVErHx1Pe+JYYjQXNM/KABovunppxzHr
85A1mUsFQyptru9iQMGruGmTByy4OambhNeWOmeeXlrpMgpq7wUR+A9zbJqzwYpx5UY3tm+Kt05n
9dar3sMHaJwdWHnHIOj1BfYv9SYD58UrvLcArvten6nAEHxgwfkkMAfVJB47VSFS0LlfDL9D9Vv6
F8nOb1EFmHynMTHwmZKywEiRWaQcLiLtuhMcpmxlTlqxsxFITl7wRbAVmV92FT2QI9+iqAKV6rWW
vI163g8pchtCnhnQOAb7Iu7FN2Z9jsbkpjfHL2YoNypQxZ6QWhpTItamsvC3fQAonPxJb1sREX3Q
iEFTYwsaNbvEaQX7MCgOLg6FR3d2XxJn1H0MuT2HsqEurBFkenq9J3xljWn+gbeK1VQdkgCJk2lj
e1N6YyUVtDFUaqGv7CWwtJYPRaIiM8qVHMLg0QZESp3VpeApEtyFKkAv4ablE8/ejV35MBXKkMGq
Li9tUd+Z/d7LK+eH4zErr4mBe0AmYQE2mrJTOA9+Ar+ZrSKEtYceeZZ+sBRwylYF+QArbb5wUDFE
6zjH7qip2U+bWd9R3Uu4nsLepZl+50BJmupn0cvq02rdV88swhcdosOyI6Xvro8EURmy31hMhWw/
vw4YPZh7FOZSBxO4rtMoR402Ba/eXWaFJ0/1w5cP+ScQwfQ61taDpuR77Wb5JbM6kpLbE+cRJ4hj
kV8tSuZ9TnhrcFkuhrZvtnb/IllQ4qOkKs2XboFNyai+vFnSrWoAe04njlOQakiEvi14CMcSPdgq
0qMZ9kQk7VAz9DNUTDqlJhDVMhsn/NEL72yxSv1QuzqtgKzVBys2j/pt7kFvJBD9s3DieFX3xrjL
veG5RL5RFhq2nHFyX+OuOnklP36klL6T2M+HUFw9B3KT0s1vdD0D+AGH1NWWMBcrjDNwxvmnRYpw
bJstNMYOLc8coGia4fWn543WA7pGDuZBzl/z8wt7AUUnEFDE8YHgDB68h6LXapTD8MPosSLkAPic
ruAvFXy04dMhymIdmTmwJRQ6i94BdKVrUAVnv0DrkxP68384n3ESFfdYKvVVnkxMycK9o7jiTLTD
udF1WwqwE1gGNiYFiGayaYhymv8H/etwCLv+1QDNTAgeNCdLx4bFXkQtx2oNTLcnHMdmptWZKTHH
TLmy0Z9WuoJ7yD2vYMzP6Ku4KCymw9GzMYLgbKEkaTWOHUMOGZkNAJ1Cs0DLX7dHX7WYSAJR03GW
+M+IVjiAVB4PPbXlGvXsXDbb7005aGxoMQq4Cemondc8lgOwptoJ6ekmf0NYE9iCUXWrZgzuS6ls
lHWtg7DpMpXqkgMIU8G7HXfxTfMZoCOkf4huU9kCjgx7HOkGIdlD4u9hK4qboTswWgE03Nho5goR
nAzNg38QE+8gnegWOQeCsCBa+2mk4M4r9wTA7poHaJ3nQJVL3Cdbo7SXEB8pkIM4uhiYiQtZfrmk
Iz5okZeDedNigH5M3WIvIvNh6l61XiMxb8p0ZqXOS2YieM1/cmsY7IMFY0FYz/pf5nS91TxMkesu
CU19jYZ8N1ZdsNOz5AW1+yvowW1TGDeqD94D6ZJtmopnrToFAqVWQ0wgCAjEDxEPrc6bbttmfIVa
twGasdD7xKf9ABXp2x68e062QB/npNQ9jckxziK2koy+5MIjQLpMzBUmANRudMUVo7ZdBpVk12rm
th4dBGg8syDBYqZu6QEXsHCREJfFMgnsOV1avxVItRAD33RwNQ9WW7510dQu21BetBrXNUEkOmkv
aYyy+Br3DjHB1h337l3Wxs+eVdgHt0E6MOhnYTNxo7D/+ULYYIxdWcS70sOfWRc8OArLIOEecoGa
nsHwm0cv5z4OKoe2sIPO2+cFNoD58mvjtKcLYnwAuODoua6598gvyGc31pgiRCwT+1D1brJl9H+L
AHjZyEzswTSUazWbxhjwqUPdQeczErNbhS55y/rYPnDw3IetRY2TUkSmnknCLwr3YW31pIX2KSFk
2MP8KF+Mt8UQGXsQCMSWzPFn+NC8vdZ8aiRILytXtUsMkRpNYHV2htHZhDHx2GM6NKBzeSMBKLd0
Pc4jnZU8CKuU+Awnic6itbaS1ysKAWoFcflSN0g5HeczzW37BzGlr4nd3Jpt2Czbvh9XuUYdRS2D
fDxPd5kLq1v32dxi1P+gGqqo630yqQO5Rfby1A8ewIpOu2RkB6C5gRQVr+OGlUunUpAYyVmfmmnt
T0W05PF61e0RSoAdnHyVfKYOxCO27GKj6VtoyYKSPcERgEJkwa4SxyOLQtHh49fJw1R9GKwgFH31
2WsNW+HBNL/syb2mQ4gqOib2nRwpxtwWwZejY26T4DYde5yO4MbJXwGondQrLxiMY6Sad6M0dsy7
iasw1bYxnbvIN360xqrOWrkXrf7aMAM85AQRyXECutK20S7HZ+nV/iqImNlaxpvLRGIhywYy9SjX
pM/SxYwlzDvzq9BK93RuR9f9YTIpI62nnNXUPZMx3/GPdu1gyqoJpS3NZpPLUUcP6YuVz+q3ja3+
tgGDD5cTJSlE5u0QptGNSam/bKraZ6yOArWri0Mu1oTFLsQIS3qUxmc/JAEjtLkHYDLCdWkfPc1X
qPEcYMmWUd72/KtI5k960URrBP+wTOW0qgcSovq4G5aJgZxcE35wq2qyoB2WZ6uuJUKPCNRwEeeE
JWnhCK+PDrjkst5VCcjSKbmLsxK5Xf5V0usuhsDfhapzlloy3BZPgWq2/YDMPqiuLipYjC3JXe2S
bF+HP8xAy9kGJJg3p3grU/UUNBxoOaOQyTxzX4OKL4jHSr+KhsvBtMqj8MgiklVPrnZHppoH0doE
XNWNCevb7E1HblwCky/1CEAH+53Ym2MTBCFiZCQRKz7sOounnGvVmIcnzivaOKDca63Bn6Mkz4Wc
msWaFjn9Ryg+nSj4ZG7oBtHD4KftOrYsPqDqJbbjV0yxjIj3ouKTMwByCtVupSfvA59fuGIDB5Ec
lQPriwwcSOL1qzjQ9oiXd76efTogt4d8yNZo3A4QEKBgoJQQVMrg023MTY2+F7PQmabqqEfaXUHQ
EdOeW7+KHsOuIMALhi8n/CaivqE4unCPEAt2j2LqyzbTiLLSBgIynHObN4cRBSEDFwZMh9DU3kPP
shes3DYF633QoDolAFdN4+88fV0bZbrhUNMW7J/uqsYGCjtw4nYCX0v+PLkVckHxBefgKRWA2ckz
ipz+Wns2jOrhI/Rigv2qEf279a4NJcvEdNlF4WenGxc19RAj4a/EGdhgA2RrzvxIxgRztcnboLH1
cfvhk0UsfqOG24fPgUblLEzGprQJeze08wVK+ifLlvuxiPd+iFWoBodYNK95KR97uoA+jzYJhzna
kl3doUzwoa8E2jZN1SpQOVNXZIoInC0+UNgIcWFEMNutTydwcWYY06JRRPe0TXKF5MrP6NUXRRei
dyV/xUqM4LZ6NTrFO2Pgu2AvUjbIFjmU1cmqSFfS9ThfTD3EeBaeWFPK98YEtwRQKu8howI9ueKV
J5nYILQ3pi5r9DmpMvkaxT7TPK7wZO5unHQ3iu1gOJ+V17+KTgKEMKgf88xZ20V2W07wxKy7hHQ/
ktUzfvcc9ovLNeWT3FyGK6/EtzbBcPZjzyQ3ayPmzOaGDGMifslzrwlVtJXKif9OgkVZ1UQAtNTW
gdQesoAuyIvENbaeYgLOXUxNZc6XT8ygmwxsv18N34UABVbE7hM7v3FBZsRr4GA8k5417a1IB2fG
tMXtg+86s86NhAFRMtVunRYSQguKKMjY8+dfI3OweYMVolRFAErUmN1eyikVez1dBMw4MB/H41r0
8yfSXupZBpQ4nbdv3ODkxXVAV04QzeRla0wXt2nnUZgyzMnKcAblcvQilCXcJ0Ml0ekW615CsiZv
eIfJ8QOY7qIKAZcHc1Cyx1DFAG3mjNWcANEieaKE2YmiZLWrexm9or+CWxputYqxlCi467TWXJp6
1EL44Ynn1PSYVQDANyRQDylsPt5o3FYmeRJQPImBSYBy1aoQe9ScxIimLYUnJFQti97swO/3g06M
fYotVuPSZ/1KGDqaz3BhhtK+QY1mDc5iMjWNgXnKgF8d0tChBmqRxXfyyTd4l/uzLY23LPkovc56
cgI2BFXdLkzI6UdCwXEIKYmnP/czcixgpGgJi8y2q4DFkEBA5hKpjmIdZFRaWRdZm9okZDlqc8bl
ggy/kuFniTTTrXxgox6QmUoWgFGq9ixvp/ZDLyyx7Kfc4Sk3UjYGxsbUxnzVd93jaOoz7uEyFdDR
a8VIQldugEQbbiGcLBY7rKxh6S3CIsbz1eCiM4cWeWcT41aUYJosL7uOTOEq338ssA4sQOU+xw3h
Q7IXtx2HlmuUJmZC904vxaMRoFA1yV842VVgziIJa9l08lLUJGSPgaBtibv3KvAfGxvmkah9zh2k
CH1uVmu9rh+cpHE4DVy1IqkeNTHN5L4ZM59wb+6rqOAJUTCox07N3em4EORqoVOLWIF7J5A/SINq
bfRLrhRPv0Eq2OHQMHcxriV+Luc7i9x0SUbLzp6MDCGBvQvKfFyH0XM1asWd8Ameq7gMG8yEbUJ6
C36EddDly9DVrxS41VIVCjUdMxEqkOSjzTWIAOaTH6tyH7s0YdJNrVvdn37UMrW5rq383AXVJk3K
p9RDV2IRBLmUY0KT1xcrLfXeinaCT2igcuksxFHFmGzNhJdFcSZWZXdl2g+FviVBYzwMVvrZN92q
NlEVTpr9KuzsdoKfaefFtoT6uoi66SWrYzA0bvYwKH4o/d5RJJtiJKLi7amHf5iqf3AyRhiu0evr
QjJQ8PG6atlUbugqSnDZsHftlWAfDsKWGPlq1IuFHm4ikSU7Y6h3rOK58TUSnxoiWUYPmMmDx0gn
HDi4FYx3VIgNXBCP8HD1UJO8QFnA6J98dsaY8B4J51Tc425t9vSaAJgBqjOst9rLWAnQbIpZeq0n
bwH/GMLldzp+SqTwSifTxyhY+8FOuJhQwN2I4lts0zE6F2n1o+obrtjkVVLu2sNwAxOUrA/m7hp8
REkCEadydxfPvYGFTArDYpM+2wObQ5ic1Fx6SdZWR5uS0qUw7rK2c/KROfTPbBcx4FgICRT6mPZ7
4i3ppPhyhoRcjYJX6f1dyrUXWm8WqnwzTj+BhQ2+ew8hcVgaJixLt78xdZvtKymaYFDvK7x5Ux0v
XT9eK9tHr1n/qFW8rggaocoTm7B10DCpk2ZHK7+CtrrQ0Wp0bfNSSO8wv1YlkXrl4kjFusXgWroV
7oN55TQcDJ6toei30JKORPCUKntxTVKhdPuCYwE23Rae5Ytpqhs+SVAaK5OwW5JFVjVYTCJM/dLC
jmRsTY7IxUBlUuVynXBIVc3cn+ikkeQTrU4xnhC2OwRYGw/OOD2GdfYyMOhooM0NqrtJbRI2+/wp
EY+8a9gkh32oI7dgH1IN7q3s29v582o1BrppdMu3PAPW0XP73mvqH33BVGuKum5ht/TaA+qnXEwL
zdt5fb+DnhqhHq54tKD/Xghm62DESJ8Zy3s7aZ+Jy+DtrnkCmBfTdhZaIxeRPd2R6rwGA79hnf0a
SasGOlje1+59ZsxummBfOePGDpJtRlm86Et5DVtzgxUE3FV2wiVoLYpYexyyCvkNXIeISZWmYPXl
QRVtkyS6DtrwyVZxmaQ16WHkjFptDBwedzA+8t3Q4FZK2BvUYNyDOXiq6MRtaSK2aoPPPGHhGpSk
Fw7hldkzulSj+mmqwGZOsrb9/7g7j+XGsW5Lv0vPUQFvBj0h6ElJlDcThKRUwtsDHJin7w9QVam6
/tvRcad3ggBAkZkk3Dl7r/Wt68B8o7B1ykaJNhELFZSkveqFu6LX9yWz5Hxa99weze4S2sOm5RxR
tPEqNrVdnESHLoke9ISBt2Jsp3Yk86XaB2R84g6HIEvXpQLrVQ10lbQ1wn6USFZ3H1AEbqH6cdvd
DSbgXW6KZ72MN2hG7ucTv1UwF2dUPXimlfK6h+wnjXrdGM4LDN9To3jXSKA2onUfabS/YKpaJ9Zw
YobN7apWnzUMBit1/F0YaJ+GXNyOXPIrzQaMWspe8XutODH0ILHOPOhqs8uFhqgxeNCpPlSMX8pc
vybN57pIqnfa169icPcaiqVVpOc7p/8szGJd0PY0lWndMHBBZ310W+Vj0sSvLjcfR919FBF1d4oR
v4rWfhhBoCoKWWtt/UQf843EWKsL3lSLELBJ/E5raHdFuk2t9Jae86EnPCQdabSir/CK5EaVOwT8
+LC7NU2qbexlH7pKH9g27guss1AMPynD7CfQol363ijqXZOJ15yrXimqcxclL3rVv/atQpQRuFKZ
Ovs0zy8TLVjyCyhv6s22TnkAzaEZuYdLG26yA4XGDh91Q7uUHBPDdX/xf13VfUQaRQMF9VGlk2bz
/Ky1/JIMD/SXvoLRva5D/Vpk6VtW0Yxzkn0Whed4IoOQlE1DIYLDME9Ivr5ijI5NKk+W0r0YXFQ2
SDt71PJ1TM80VW8zEb8WOTTyRqeexwS342bCBfZsKdbZimPibONV5SAii6vryPH2hqSZorb9jTFV
N73eHNvJuFZyLMTwCjgVIBGkZ5IfHygu3Tc8U1YTHZFSy+CbTpu25NTm7mlp6mqEAhrk+gUY3yG4
QzenrFo/zClF2l17sst59tU0G/K5J+fGGvWaGzjiF68YI38+WQI9vwQh5v9mG1XwW2PqV9xnALM4
osn8oKBoBaolyI0R9US1JQamWIU3psz2Xls8gPTYSAMMdGkZKOngs6nVDVD2TefcG0l/sHDcIpO5
CkL9xRoLA6wCJSBnvHfsuRrTg0m0mptJmlfJqF88pf4whmgfwqWO8ukc0EUV03Sdp+It7+K7Mn/w
oghqo+OgYX8LvPEwAAAolYpOiqZftyK9C3x3htdo9XuPO6IRxMSIl8gcX51O2+Sp9xS5XHKFucpM
0X6O0ENNquC0RXYVKE8MAAynjKY8DK1OuHq4Tx2HHL+Wzga6GCRtp96jFpfTjE7LqySadkHKGIk7
xobwGyZmwGkcDNkrNDf6hkwjJNQKIYPmvaaMmMwd7ZHu1pVX6CvUAUfmOPvYzJ5MyWXfTyGfPp1U
yg+VIfaF1nD6UXiyzAtj3q+R1wOsq543bgftxq7zhzJrdqFxO0zxM0yue9uywIkzVFc7yuWRX1Yz
6K/aKkpEgdoifkMzf8//LtF3t6rhnaI6uopgr6waHanO/A/mpnbv5BZZSpF3HkJyYiJy3QVnShQ/
6rm+bWX55PiwS68sjagNUnmYhwDRISvrpET0n+c/GvL6uXNCpnvxly4inAY5thC9uu2iLYl5BiGe
ZXHvIikxicxLc+9DFwCQcGfeqRO+Xs9bT0zgcOwnVIYHQRtxejKmDqcUiZMK6YWx69smRRGlocjN
YAeWiU6BWaQKmI4cwCnQ5n7o940jb0ByUiY0D0EvbkbFuRpD44A4cZcg4TRfZEcRe3yQU7we4nHv
ut2NGb+GcymzL7+S3v2g2koEND3QSF3ZIWxl75EWzT4Msq/AdK+CKEj80a4Prirep8C+Ay+/6bvo
4BZUcIj/5h8AkitIM5y4RVZ5uqOE56PRfoODpK4tOuRZVh61tOenBKS5mXhq+U7hkPpEW9VP2hzp
ArIBOlCFbxpUAIZcf51vmaEYXuy8Lny6P7aviBvbbXF0J2p9xMDr6dweUU1cWSCMgbzLY6F8G7b+
J6s2kUr+/1Sb6/e0bP9Ds8kb/9RsevYfpumiosMxbFmmPfsh/xRtaqr5B24y1zDnfpZuW5h3CzhU
0f/+X6b1B+ghlT6Oq2uO4xi4wP4UbZr6H6Y7hx7YhqdRA+Zd/w3RpmY4s9PjHxZi1eMzdFUl74D4
BZSis9T7H642TxVFGwS1ckqUeA6cJiSy4NT2O/wN6LXSg8BRwEkpXphozmjk4Iiy4GXKlUs2Bg59
aHJ7kr5ZmRK8hC4naC/7MQUPb855Vf0lJADdiad1AE0vaFwKFCqmdaOgh4zfbFtGIUkhCVVmDy5g
50FVLvM7YfMEncQuRAhAPai4joZiV9fuRZtPahWH/sFotDkWMZiLxq9q49wDbHqk7XDdw59glMbI
zOTulo8ns2AwEwwzmudspRpezIgovdmrq+rpXdnGH0YyAYbnCQQpt1bFXUrbZqXXsbOpOnIZWquk
cpnBSx+sMzT4SvCsdnM8FlIpfkdZtlPN4RSX26KSm0l0F2LsCJ/MBHZMt1kH5W+S3wusdXGFdsp8
7HqTaWv6pDjUBAuD72wFpBX0Aj0iJTkw5DbTHv1z0kwIBz1C01q/qzPU4bZ1TwApeAk466sEbqPb
KG8t1rqqLt5bBE4tWMURdmbSNL5uwDNNy2mjDM2jpiIbV3vmVNz3LXSMvh33UKrsK8VxWphqT2oi
r2QJE0nBdmLlfN2UXwF0aIFURl6QqZQ+uZNMIqBkpurBppbbUs12J/S9WpeeJ4asvtsTvqbo8Tsz
BblSRnIeJjdl2H5JQ+uGJum92YVbm8/YpjP3o4vjZt3TO9aNKkH8GUIeBtQRQAb1Y2v4aPL0rERg
MUi6i7eQEbL4rrI/VZwlfZX1x5YfYazK4W4cEK6OMt14H24anyCeqqSZBw/WMF1gfPg6COJdP6Oj
1RTM61A7B82E34ywaNNo4KqiLHrsjJ7khWbmuerVqcKrC4ecpNqsg85upVvpMCC3BAEWHMyVFCmn
cqI959kAM99Y2ivp2cart9UavzIR2ZBps7dEdG1IrWJAwhMmksVL7lYvKYKRVaE+mU76XKUVjGBp
yhVinae0KD5HCTGluNLzlDxi2jW1CfJcsx20WMO2asv7srfvptw9kAIFmrHqjw2ht8LOOyrNwcW2
6C4U1w4gmrVGexOa3gCZZm9NsIoto+k2Kk9CoyTGaZgBSK0BOOnvhSC0ZF0WfMXcDb2ZVVZwQffj
C71FaFC0Nt32i04REgQXJtiUoW8d6/yxqjhEKE43dOl8bTJf67lu00bIxQrUKOuK8OxCGrdZKwE4
qQoTJSretWySNcHoa69hcGq19I/wWiJ1QHeKPXr6XvvZp9TMJelmZG4BxYBFZxISv6yJeW2+GW8G
033588UZ7VgvXNHO/FlXpspa54De/nztHx+X8wg1KxWmh252x6Fv4dFLEPHzVtrwM220mBa6oc+I
tSGgt1HnDrkQVuv5JmOcI4F8n47K7LLqMHfsyVJC3EcFNy/IHYkDGCPJPEing0eqkle2x3Aa/lzr
jeoyjmQO/exa/iIhcjUeYmf78/dMQf5858izZD1ZeQ6GesY0uuBYK2Pa5ZOj75oFs7rsU+cXlj9Z
FkUYWIeQ5uf8pp93Ln8FzxQ4K9TugpubRn+Gd35/EiR/Xll2SHIqQ09i8Gs4uy1Z3ouOEn9axOZD
nyunEdZnDxyN2bpDu4LbjWu8Uu0IJloqXh27u7p06os2j+n6djBPyLV2Xd0mp16WDxDhmqtOj/S9
rRXX9kyWRNsR0mUp4gOEj4LRErKk6R0pKcmqa8qfVPcoZ20hPVKyrsk5yAPkFaN8yGOl3BSytFeB
MymowTL32Dh6vdfD8lHMKlnHUEHJVCiVwb1uMpipbUSE/US5hmoBlHnkBdML42xmbcrrZLgqZcZm
2g0D2QBlKg6prpbHahLvtdCcvYLHcJ+P5Yc5QJhurTraR+SUP8Ze4Oe2k+4RqtmbSnHzA3j913rs
voqoE3f2zBfUybwwaJrO2SYPU9HFx6ksLl0wKCuk0SVVuXSTj9FdnkSEmwsbY2ZkJxvhqC+yZa6R
hrULmosHriC8PSLteWiAp902nF3E95F/Rh64OGoFmpax6Op1ELZERsQrLmMMTjJEzE0ySrSzkVGb
8yWWzBTwqEH3v1+2XeknhvQOkA/IM1lUR8sCTfyNlHTtGU3kx2Hh5batwHfpmnNhSGJ2M4XginQc
qR2y5GgPc7LoQkGfOrIoQB6h7Zmpt8simLmjiTefjD/bYwVAtgLSEQ20g3x9aADZzgv8vq4kH1yH
JWqLsT4OAmeBohSHiu7JccGfN3+vLft+Np2pelIKlD+qw2cYs/p7LHi6k7XQb2LGCrixnYDKkKaT
KMSrZlUmaIugKeVtbGCA0sSqKsb48IPNtzTDRUQ3Y/QX6rcLDdi2pbsZ464+WowKdFPipajD9sjc
vT3S9uDA/L2JvTufDQ8SubhNSN0wh6h9rzIfA3c8bys9yXlJWn2a4SRIeGNWnsCb54zkZyBTEVJY
Njrjnqgfv51VU+WIpcBLJDil+bhOeY63IppXrSq34Wp72+UoRwk55UzH9nIm3/4c5QW5Lmak7LK2
vJCN6RdKAnQslAWPP2kEy4nws7msTTgq/LYaiKOaufgLbX1ZxPPmsq9aMPlBY4fb3K4fl2NvahPt
/WVVY9xAlUMRL/StrQ3Sueqgxh8CrcgxUAN0hWFB/3P5HeefaJoXLX6LTVfQX1k2l8Xye4eJ0HbW
0GJAB73+s1BUfuKfzWVt2TfZr3WZtAe37en4LL/pcrota8g9bURW+ImW8+1n8XMO/pyIICUOKhfW
TipqzjfK3Ju0KKetO9/ulgXae47LEuK4bPdxVXF/qr8WIv73sfu+Rhde/7IK0YlbW4rf5+8D54SK
iy5mhpIvi59jiDKTEbzToTABVi6Xa/b7yv1et5Lq00lAei0H5ucQLUfsX/ucwpN+DeAR5wmX8HL1
foPyl2O3bC+v6AS7QNlSn7QZNvx98TaCX2DZFgvoN0bFc2DYR0ALKqjVcsksl1I0E6qXtZ99Wqjt
HKHTrA7LhsIYXkaiUCxHgJvTenRZDYl+y2vffzDvK0PordLqnDXdDSIrlQh48N9r/9qnNHW4xtBr
rkzXhQ0cM3PYOllMQRaU2cmLp52+3DgkM51lDTqTtkGq8LYcQm2xk8yHddnMzYB72nJEq7iw9yJR
vi/B5ZIsRRSpmzDUuFNaqbuhOxjuG811/jyE07U3O+iXI2nYjkFRKKHVNF+SNvFcK01k0WY5xDZF
vj/fhCjtFqU8IMT5QBf1gpGfr9blkg0WhnlT4x9PO1rqS4yF9xNu8Y9tYJj0QjPi7JCzUDr6iUJY
4hG+4xJy2ZLLTTTPdyDCfHu2yN06LpvL2rJYDv2yLyBHOChqb/9zu8yCCeXmcuf8XuXzXwsvxFGR
CnPrzQ+ZfP4y9piiF3OXrzAYw198/FwPm2mz/MWgMT7aL6vL2xZ4+89mSF7g6MOY+pAVgSUfQZsS
PB9X5VFilDsuaz+L/2pfoeCQIc+Ot3wv8vmnWVb/9ecDc5UN3N7fy/5seV8QqtjVjXgH8uSvt/1X
7/3XvjQiAmESBqfj3/+wmjnvTo81evnbcmh9W5QwXpv2l9bPj6NCmwHvIQ+gZSEFT6effT1+rYwi
mbJVaejthj475UqX7wx7PhbLO8IxZnV5y/Lm/+pjlhf+8R5vdDZWYpyL+ctHjfGsRTpF4fnf/v64
77+VFQTBlcuvoRky3S2vLwsCy+rj96tyMldqzomikOuQUe3i1Ko0VZ14utX9QYCu38iuLJq91P7i
eccRGD8497tpvkbhWVbHYXm4V0bCXQd3NyjY+3IeGyhJVIOkmscLRDpwCIP8pVEhlSzIeqwRwdat
enot4XyD05H95HFQnEclaFbcZIrjD2x92XSXO++ykyY7SWdzqu6SW/q9WG7by2pFyhJffmxv8djC
xiDEJDcrWBPzrWOxoy189WXT/I71LR5dB3gzKsFybc53HgwWBT9bgDyPb7DsWr7QsggTzYYyke1a
zxqqvZgHA9E8SojnRyO0xgjkMY/AJUhA4cEwq1h5BqJlg+E4FKMfuTH3vmgepSyBrsuaaPPoSJ7H
NN9ArUx9tcBgbLra4kY8L5Y1zZJrrKbdvp1vvcP8p8taQ8gsuSTTnjgy/iPzrT3tdU7B7wzWebs3
M4pKiIHM1lLJb56HUwDIEObplsldMnhp5dRP/gKp/8HVT6oVHmeTVG5M2E3n7wk2sTkua/gt0K1N
3VVSW5Tg9bn3wJU7D6qWhd3RnCoCQDcEr9GwL1S+tzoPKErm8vg15mQdtwvydYJ35dhHyjaiArib
sj5ERDxfjaMSXmqrHLbLieNppEGgtuZuvKwG6D7nJt259sLpMFlkhKjUs0Z/WV1SlwtK1bsC7acx
j8GXqIFljWPEc+FnpyojZd01NeqV+Uv8LHI3cXaTcKh9/7Xfmp9AbYhypBUBJRLTaraDotwun7ZE
6i5rP4twHhfCKX3u8tDdLB+ULc+uZdUecn54E6i50UgL9jeTsVMgw24f0eC05jH4sqiXU82K1mTR
DXs1VTjAywtKidrAbev3JX95OdtcL8fFtWwjdWY1wgTDwTXedamfijxEarmcfMsCtDcct7wIf1Ps
qzdQtVQ+GtvWhPTqUFfEXXkhwVeqapI287NNX7bfz1HNS/DyEkhdkqaNhbBGhbVa9sZxzH/OKj6J
OiGh2RvlEdwJ5fF58z/2JY2v4Mcm/ONM6kx5U6OOvu6CxlwJgCKZSqGIuGGsaMF2yvvYb23lXrpY
JmI1cLaRbtu+65XFziF1D1lrPhNTp3jTqO500fK7US0cwhcIXK7q+0pM7gkl/sNkBsFexGj6WsN+
1bUxOs8G5YYEnkvXaeU5C/dV4F4x3E6uulE1ToOGFi2B2wzZfoOOqN3EGoZPF8kS1dwnF134IZUV
5Bvp3CXIVqjCtMQtq86xTylUDokM9g2JImkAyboWDrzVXp6lYQf7vp6jsHprizl2WE+2ctU5TD9G
kdR74p9CkhdQw3qDoKMisusi0JQNPtxiZ46c0XZtdwfEznsvRAcX1hZ0GWc6J3GnUAoen3vCsv3e
6Ucfzijp4AqxuDoOrAN8lBsqW/WpSVDoLmtkQn4JI5dbqxageqNlkEt2dqoMoD2oc/pTNavUOij+
OOAIRwqJTlQChIlWZsbX5NBR+GQ2vs1JZczwQ6mGWe4Tmr/7AiH8JB36P3i2jS52YTpD2ifOAH9L
ofa7MENfT2vJj/RmLoOEYk3CEZJcZ9iORtiddXemiVWdXBumnviYZJG1ue6VAQ5969B/XkXUZswE
jYRb3VqV8pB5RrtzyeTALmrd5AYd8rg8GZ7ebyi17rqMVjZNMpJS2yhfG4O3MQP5q9Tw/Y8azU40
VXVgPFioNq6CKk72pjU+Diq5gnUCvm2YpftVNLnkCHZvJexZXEdw2xsq62OiftiCIm4hfyE001YV
6U6b0dtPxPj6ht1dFcJE7GHMNH0iJ89TltzVNiHbGOhgcc0eZlDG6q0weVj2Rbae1EJfQzKsty5P
Cj+lgSvbUJ/RTxtJEdwfahwelgKcQEH+7ZDqtCrV0SA6r5zO4Rh2K5uh/9aAJHyoJp3AnSGkq4rA
l/wBAIoGQ9jzpCRfqhZGoMSpcapaMXcgybh18vLKMJSEUhP/cGWBiMxGLbpG+jsylnXwfxqkwLYd
zYzYrb9aax5vGrQnUyaYeIHLdZcKHvZ6yNO8VVsqEPkuNtqWZFdtF2AgXxslXpUg1jZGLbw1XeKe
OFb3JlDzkwckGN5au1ezKj+kaf1RIRrxS834ky/2P7bpBvAEqsn/u+n28DW8i/8LrvL9jr+6bcYf
lkp2h/rNMzFmKu3f3Tb7D9tAr6W6mr5AUv7uthn06DybXHLYKp62tNT+6rbp1h8UZCzTNVUqqEtG
yX+j22aZ1r+4fhrRJCZZJ44OyAVy0oJQ+Ue3TYVBLuuyRFZPSPfeFvK+loI7d0iuEbkOV7aHOEAP
cAyHDCa9aUR67+HV4qoY+RM9404WTCVaSndruc0d4tt3PBlg+lVnX1E2iFT54JmIf+gq3VaWe0/x
+ow2bd1Ek+UHEmhRMZmPqWKXfqrq4kwv4L1A+q3AM6nBZgwxGirNQUSoHbUEg1lXcbN3sy3Oueep
wCBtRsWZx2bCA9q6rXEx4Fkk3LfoA7/zhnil1OjBO4yShZh2vZtuKawAxgfTH07EDiqf+MjoAKU6
+dKNQzOOKq6j6eu+jKnpa/h2nANaaNBLkFA2bjrtOq17yplsTnS++WLFTlHiB+GRZt47RDIj2aLS
A7SvjwfyWUKicrt86wbirXaJY2nMc7cIzPXogBmnpdtBqPBRY/ovnfEYZ3V+KnuF/4BO16KSoX6F
90o9OYn7vUUlVL9a9muNbYBix63umBohuvzOAKTwpQPm4FuY4kyHdTgJxbBhBEzammx75aawyvCC
Gj28lLWyK8p+Ok8QtDZN1hIDakH/DyeLYUaOtHnZ7MqgvowmMQaxtzX0MUIQRUXdkUI/lo40V1Yu
I3p1wXMYFMoN4jZSlcOYzFLFDW6WBRo95abSy3tpfOTe4OyDyWlx1GQ2MpmwxDaaU0E1c/apTY2a
jaOcxEqCTyHH8TSlolwbVmkgutM1qB+FA9mY09tvldQ994XjnJsR0bMyVCdLDs4ZDUSzzvicdZzJ
6DI0Tnwd9xlG9y5zqZB1nd+ooKiyvrh4GEmv7BSPGrzOaDeGpFp2jtXeF41l3mrqNYVl8EDNo6qU
LNS30JiC+2VDZ7Rq9qW8gKRfaX1iP8rcXS2ed6a92clQJcVkWyQvU4WeclQBTSfCeBlKQcK50T5J
xuIfSU+DYJhM81YiCDpCZx5QkKu9TzJOdxo5p2mcEU5uE2XrDtU1gczmHDhfblRmV0cPl9aDbhsA
b6n922oP4aLR73F5jb/cmoCMvupwrQMU0zCbvZY9l3jmEYdiIqmCj3wX0RR50xj7IF4sXZ6vFuQs
1Ym2ore9lVtIgP8JRpia43yLo0D6MVnwb+4UHiqZBh9Sb4k0gIkxtP2jcMppH4H+3LrCEC/pBDs4
sPUbKxjADfdggQbFAqU09uETLgr8NohEN+7gheR4GkzBrVDdLq96vb7TaKb5iem4DI278dkR2vOY
KuVFmAaFrgZBgBtYCIeFkL/yd4Xk1LuU+gPMjfqU5dK7FgOesFCzvV02xC6EDD32EaBXD5GNDCfh
n84Egz5CTiS8gUYcbak/eroJEzQL33MFE2oTmtOl1NTxKkojHq75QD4SF9uprgzi+1zEtVnmDfel
0g/3BRndnQU2pxeF3CbzfoISUL+R7LVZ/gKFmocvgO4so3ufmuJ4mzIQu7XMtgfuHB9/dnEsU0aa
8Sm2bZgEQ1E9YyPId5NbKlgn2RxHnSFDNCP7coySvcyeIYbckOcibq2pSx9HiEN22r/ZNXg5RuLF
gyiy65gQ+5tlawh7AksiRuUp1wSlIPeBOxAcl3wMz2Ocqs+5GtLXt6wH0pW6S2N5TwxxUfjYGdI+
PbttmSIUvcCXb2P8Y2qeX5nNQL4MhHEiTpKti/UuXVU0nk6B/mASUXksY9fZlk5g3Vem3YDLD+qv
yGMAlDBwr0FA20rlMcyF7VkwRb7h+AGyljLaOSN8edUrn0JTEfdKoeUQZVV1TbxEtXXo+O4r27gJ
ifD+5brajZupyuew7TR4/E44PitmYR3hjtOCmDfXpYzMddPV+qERJupXzioSWtNnE0jqyZksJFZ5
7r6gb8OOxum1intINwjAyxcAL4bTvDDdC07Uv2tfq9rfUuF60m3tpupz+WQr0L3UWMsPjQzQuHmC
AXmoBGiXrdmiBZw6aB3C4WRtXppRFL5UuYTrwiVE3ssL3IZNsLdJ2n5yUEr5Of3+0xAX10FZeVB8
utyPQic88l9OHh0rq1ZRNr7owYzgM8P4PlfL7taVOdpyNbqve5N7dQCLGiRQdtaT9pzWrrxgLlW4
zJPuubGULcQ0irYAbx4H0fS+6RRwIOoYFV1Tp/Sd+EbLq8D3nFRhRJBPhzBUwavaTjNdLLu71cIJ
b/uyb97ELVOSaqM+Ybhvr9x5sawR4MrjUlrRph2QqQ6OLmn/s4Z3NPShUmmklAQYhEOevkPB7Ult
hD0n0zIO1vVqnSCyXeUgJS6Z1u+dVPym6qbtPNnhsTbxWFAS4zFoZyRmBOFWg7/GoNw0OX/cvRHm
ns+JjxmrfjVsrT+kcbiPMrU75GWMpDXhwd5bjHIaJzhXyEi0ok2u9WOVNpdcafNbhbvsTObVtor9
pU0MiEweCrtcJSg21UV9krOMwo7V+z6IE19LAm0/GYG9dtzG25akOxtG/Rp6+Q56iL4ZZNrvrb75
4CY8kQuveDfhCBoANexzTfv7SprDuwlS0+yqjgwUng/UxR2/Gu9jiVdJl2jTGfTzz0JtAJpExKDz
6YzJw5SAehpTv1ciqKzNcEs6WMhK/ZsZgd91jUrgqtquRKtdlBZzvqHLX8YwHki1BBGEwwM5Odln
pcm0mRIOU1ITzZWXr3B4WTxIM33r2EMNPZfQrChK1pVXfYaC9GGu1ieE/IQ+w4eyDJIxwnzjxd6T
UeufWq5ctY56rajB4Hfmq1tFu15zb7uSakyS9VCd4A/XNSKSOLYfw048kbi8EzY0kbrDAlaNX2kl
7JWVKX7XDs9WUH3SVJe+h+aUoYZj9Brmc3WNQRXqa3QbTiUmv63aq3ITyOCtBJO1Kn7R6OVkbjsy
ZSpUXl0gfbXRcEJD1uiRHFuZJYgJDz/1lJweNbduK28F9OEzTpqXybTWOFGAODfYteP8HBDQWM+K
2snSnstWvQ8cdF2d59E65HpSf/fwK/rxKRiNTaWn6yoEMKwrR3KoboJJOTaofzibcJGiApOXQbi+
2+R0AyLlThrK+6zMUkP1gOZynSjkKjvlPuVOvHL14QHyIjARpcJFScmZpOO54zz58ArxKZH7DuBW
j6d8PcFrovhVr7n6kYy69qeNpXzr6lySTXKodUusZrvi0MNDtA37XKdAEcwaQwCEOY9nPcy1qr6p
Q1RCTSTOjJ9wLJcrJwrIPSbpSC96b52Z5BFT0qB8oOPZCepd5Dk3wkN81BiUTYrgpNeszcPuGI/f
Jg9fUO4X15knX528PoF/+SyQZ++EMj6oXI/rtukTfkZjn+vTua/InLFqLkSUhXS8SQUoPADAIwwf
I0kLvwXEPvs44DN092Oan3IVV13hqo0/zkktQaNtOdWZlLswyKZQfVJL4zpVnWI1eAa501byOtUG
U3Xwra1wQ99DizF5Og5fIZ9EbrxST6A0o1mvYZNdG10A4gzJF8lYX7XJNWIo9aes4n4lOoHM7dHJ
vTfH1T4S9xdPgEvQgFcwKrzGQICYk/928/HDtPWz3mJHIRWpgTPWXVJBrhexMutYgaljuE+jZn5J
/NZjXJ/N6kvgr/PzMj+bRXSw0B3PjtnPiPBG+ANQba3qXUNXAypo5PE1YhLjWSTj6g3dHA7D2t25
1rAvo+iKAfOL1svnsLMQPtrXbuXdZpiRsLvPrIThFXP0VUl/0kSmydAIW0MT/aLwDpaMExBvTwDB
XmxllzSrqbJvmtRGuEIiqoUWgC6iQzqwKy5BkXJRNgUnyURZ2zDYUvqLoiWXpDLfLBW8F89fW4H4
UQ5TuZWiQzgMrFkacOwAfKnJOmnyi5QBScqTA5IFzX+T5zeh3XHLirYNOe8rpYtCCLXRunLfzBQ1
Rz1NX53b4+ylQidsHAwJVsuAfC0Z4yKd7HRv9PGNyHQYPZq8uBDHUKwj3O8OpeIkW1NqtZ8huyuG
+KqrJbadVtN2dhyuNbNW92ONd0Ypycmgfmg6A0UvAELXzPexG1cN441SZ7TE/Fhz+Q084HMQz9Hu
eSK6OE3wEJfN73QUaHskxnsj2wbIej/Du+Te7Yx7DIPxQ1oaz0HAoz0UlbJWCLeSlsi3jLLEwfI4
pQqvG/YTWSVm3dLcMqFFQV/EzDrig4Ed1KzxoUYkMvRXok7UOyV7iOnGrXSrMteZgc60kyCDajgM
I3cTbPPjuvbiozlG4NNsUsdrmVg7ZXAj7t32U9TG5cZyixsnHZOtnG1rlJFPKUftpPBNRRsdRkOG
m0rNbhSl19e15d70vSuQ3s2pLB4qRbPx1ijdprXLrR8zy/BmN053YJ54sLBQwNDAAY6P7jVOSv3Y
5MziC6HijW8aLnIFlJeHFA/XQcKAeNzCdatfBB3mtkHiwsT/Ps1jCbfCftcNo/fDknvfG3U903cj
c9q3LvNmm4O/qg0VVVLs3EZjsGVa6/p1497RvGYy0RhPqm7zuGwy9PGIK/BZ3ECAux0DbvDUl69E
p8hNkQQuxTUAhCrqXK89uvglV0U1Ko+Ctgrp5jGZpGQzZuiOMXxe9YX6G2koCY9tDC8+zcONVptM
rEOo6R29tMamTUjFd24y/r297DQ8+znVJ2ez7O9z+nMIQP7z75aXE5UQ4mAgEHP+vAbISBlTjPjX
Ry4vqgEjQnNQz8tHLrv6Wq5Rq846Wh60gREWJ1rVAgMR6iMsjMKwDn1TXicjhaSi/4pyBrPtqL4M
OvcWQhDB7OhKeyhFe2MS+eNS9iFJQq6Kzn6xYvmRVtOXk4xftYGWpRvxOEIINPr+ayKbfVWW0Zzq
dcojv/Za6DP53LmBZwGVT/8aYZ6lbrRuKu2qHGNsbb+mqXS2GawJlBXaua5wy8YFxoPOUH0Hs7wv
XFJOc5jaWA9Y/B++zmu5cWXJol+ECHjzSoCgE+Up94KQacH7QsF8/Syo456+03FmXhQURS+ikJW5
99pyZkb7c2kpIInIsXV8fUCOMowq+hX++PMjEaIMAQlc2hyJlkRhXCaQcaA07uVotmxXHeJMhwnQ
qvBAOkCFU00ksdoac9fqSLJxnyEC+vm9YY9/bAbsz8VdjT9qR3gAsVg9jJWIbtKMfeiY2wVIKIvq
bNHL58JcknBxkCe1i4aKNcneFpeOsDRiHSeOof3+of9zyab/RykVcxBPAIVcqeeHeaQRrmcPxcrt
6bFyOdaXbtODUx+EHj8xOTz1eRlAJzx7VvcJRe/ipNMePISlT9elHYx5ecUAZasr1dHUINdly9nQ
xhocsX4VKy0pPcpGH1SCY4mrnlr2M0EBhC3iu8EmZVWVQyJi9tc3+hZ+Yo4c9e6H6DUjfLSdrfCU
t1aLOTM4FXpT74uUjkNKAuNaIlh46DddFDhecTdo1smpcKS1d7h/zk0FdAsSDtIKhiZo0kGN0Puj
xCdoA0NkOyRvGoEKRis4lpZYrtpsuimdoNmg3rqV1wbJfZXr0d4YxmuPzCfiaimkinDpzROsPxvA
Za40V6aa4Q5Dtju0Gud9/UaPspt85Z1M2UC+LHwFyYZ6o6Q5b9PhG1y1xWM90Lisi6PFLsotHufZ
ZGOoR8+aIne42NhfMCXUb0ynAzhUiI/IZRzVZZFFzEFxq2cHQxXaxjSa77wB3FYoR5f4nZMuBqCK
dARc1GZy8urrhoV/M1G1WG590Ktp3hSNbA543reT2wB5Ga7aMrrUja0GDCRvstah9d/czGbl7jrz
dY6iB9i/q/87OdbZ7WBhbxJ94/iJlVjUjdpxGcSurEhUyPssHOvyORqItSWryy/ShA5rkj425m4o
HbRN2JRpUjGzcCEvNB0cFPh3rid0v7MxH/TmfGFqzToiO8RN7WtC28FdYGa6cKm7/tOsnaMw83ab
pdlnVpduQOOWzuQ8Bvp4Jv/3bYqG7mj0fDmruAOP0ewhbCZwX8lMI+7ha56N4To1qR6ZAk05p7HC
9Z4zkntgqQyPGQQHxx4YIVfjS1ukmJiKX6PdP2vmvMsIYRAwqDf4n+vQ0h1Whmg8lMtDoXc6oq1B
ISURVomqIIMgG8BMUKnOg45nxDqpKW7j9L4kDC/GnFuJ+U7GjXLQxAuJEXtFPA9OejSSBhNWe1AL
8z6rMOaqjnY9oi/0UbX3PlzS704x8AhHW3T9N3ULQ7qMzgXS2s1CjAo9FMyh8le7YAbLbsEcPRdI
L4KqwfynVrYRjjYrmmWJUI7JlSej+HVo6k/Nzg9Gr1xN5nATxU9M9u4AVX6jp2v9xo3uNG/ygphS
BFXpQ9urz6aVnSDaPcQ6Ho9i5Bydn5YW/CoTuhKKBHDG97wFM6GmjOhqA66LyIfXxPSSXbOYH1Fm
4znEhO6XVv2YJPlDuTTfCQuFvrTfIKN8NRJ3BNNdHEe7gh7q0ML8IJHpI2JR0LTy2/W0sxhQxTrO
25w1bwPMAtapoDcrrCE1vX+p1WU4QtB1iIdGkrTRXztzyvbesjz2rvZQtL4ZmdgHlEutjneF6741
sJ38PsXDPiI34QUuZ/jpe2++DKVww3iuj9VaqsLq/RaK2Kk62nEjMpCEpu9DrN2Y3oIlCNSJNldh
vTgh4iR4OUt85tQX0m27KzQc6NanzimsiQZ4pvqroV0PVG/2XBEsPcKOiu/gQ9zbJkXZQqcYMYtr
tcT15rdmPY68FeVmgv3WWwaYOPOcarhwUsN5aDM787v5YOFVpOPr0p3WXkfVu0+YNMZuqm8dakN1
hd6MrQ79uuDtwknk04Zo6+szFXSxtWMKnqWe7taPeCibR68g/B0mPqV8Euoi+YSPXa1GF8oc3kLy
mi3AaRmcAyAkvrnPvIs+aefR5pcK9Gi3oDqwQeEdrIIg+vRT9tZ8NtPE21iW8lKkxauBNZKtFR6i
JX/qYsSI42WsGBjbZXrzcyCJgq9+803xcSlTkEVkXweZUNmjubetDW1onD267Yqu+w4OeHpnymZW
p2fH5k3pETW7Ak2CjhSnyXw56xr7IkafjMd4LAkul28MZ/TW15l27ZJB/YgSdGp5cpuO2kfhuCzy
Xnsba4LjHlb3XDcclTofYJfRwV632zUQM7WOtSu7Ybyu5d41//2DrKoU8xntEGUiSjg2aRutCvLY
JeCOc4ePvw5flnUBAvk2WWgBHO0SJTQ45PhNjfs0FA94pOownZGHjKBu+W6hSDEAujF24rySughu
AI1RR87Y2sArsOn7tkZb3YLtJ612vo8bnh/w/BA2g8kJVdc/EG6T2AJ+e7aiszUMl7FAO96rLWHl
HoNr2PqgPU4kvsF+t9loQ57YlMNs0XKlLu1pPqnuJpEaQ7cF/nxbh0mhMzqs4owOnfa6aO/lmD3N
jGA2ZR7RZ1hXyJaIgEm+2wZ6I3dMoIhL7cotqEMLFxc6X5VuM9WWYB0lXDfi3Cqnir67DhgWjt/M
+cfxWxjljL1Ce8BARqI25rcCqzQNbqw+0L+DRiQgFJL41lESQuhmknbNGGqTSNxwLBxtQ6oA0G7U
8n3XwcnwnhfUTcYoPofWNeE/LTPHXHzjFN5dr9MlFcaDaKfnxvCuZcwso2iVFzq2llrBc03qal8q
tChteKN6xQktTeePNJn36QK5iG3e90KmC9lL7FmZ8/kzAH6YWpwIRi/b0l/3DlH6Qdve4RBCg2CC
cjX0137tpnDa+JpcdWuWDv+4JM9J0SGqWnPuN3YvJFKd+ikxh20teAEyUbFxd3SVF2/Y4imOiWhw
g8HjK67V63RTQhtoS2PXmtIKheZ9Ut5cYiKTqYSUIB4WCPzF/D0l4rMkQkGkDrWrl+qgwW02kFFI
sFF9rYnhSfPYPw39Dek//HtPAMHIQa7HG6VOjGCQDIL7gTi7Lr840M02SUCxNBDAaLfTSapgVoq4
1q6SEtJTFkfJk0ruHm2Q2NsyYStpkL+biw3AR0KNjeS5msw0MF2oBIJEgM3ShyzPc2CtLF1mUPi9
PewQ06OaN2cnZs3zajZoeTIfHK95N3XGSUl8EOVEE0v+chsVHhL7Ji3TN4h2L8BY5jBtVbrwSRZa
dnOoSG4HyU/ER93/qpTWwt1ihCSvfWvNkyaYSyPPoJmXph/NaepLrFYS/xIYACu7sUuID/ns/hp6
l/4/cz2yBKA8rStAaTKCHqGrz2VYtmW3kbJE51ypKzoppSj3MNXwiXexfCf9NUVFs/U0UoyFMRDy
XEOk6507NrSPSTS+w3t0NrNwtwZg3p1QjdeudOZdJIbYlxOp7AX9LS2FLpZMZr7VBkxzswbNBeh3
pMKxd1n5DAU8A4Y5OSUmTXVIykxTtnrEKZ2SHXGmg1Kw6WxK0MLdYyw6ziCtg1LCfrDtr9FU2cE4
RE0PpJlBILGDzAbOLvvsq2Vk5o9V9uhA19zodAL8DlzaBvxYxzPrTAQCyZgLMGX/ZuHY30wGhTEE
oa3nuKmvdctTrBDQWg6ILkcXrZpduXMwqNPn4HCVBUrCBcPhu9MxZvIS0Bjj2uleWAPc6wSZQVKf
yHnbN6CmNhFuc1/TOpihaG0aXZE+Lff7ufeiYNYWrHVtJba6a5fBmKqrqIBi0nqOHOPOnGLwEild
QldzgR9Vr3WcEsTxNGRwlhICovaFjLST0e3Q97QhkD5q20en0R3SxNX5WC7IzARpBIz1gcMUHMlM
nox95iiEoMSmGkZgNsJh4iTT2N3M+Uf7lbL58xNy5xLPCrsaDnG22mKLQz7PV8nYj/uyWHDImvZh
JImC1bA7UEvf1QPDnmxMzlDum0NaQPPJkTSphXqICw1ggUsZYhOv4GBbmsjR2ClDjjTMSMOqp0Qw
14xypMucYETnZzYb8qVXXuqOtLE2ysOmCfq2PoFEnXw1pqGyYt+35kwIhVxzY6McWqisydebxfyB
vnQ5F6oMmJ4VgVrep/FEACRkg2jIJ4a0HBhoVes6y6+qKH2IhpHCA4E47dnVcWoBE9aUfZrkYcZ0
ciO64Z59bDioqrfVMia1oP0Lks3r3ZIee726tSoGCw377I3iFvejjL3nCG0s4Q+NpXzRnYN+b+/A
OfvazGmGAICbSHdloGQy3fF874lsWDUBAwoHAN6Ewyo0ZPUBmDKo+ywOlsRhjVUMsSVikvNLdm1V
+pFT6H3j2AeJcjKwxJBwNgHsldnUm5Ft4rl1Bpptzif6H/Jbh3KNpMtcpHQZ0x7EmbUeMXSg4zMy
j4wd7aNS4v40NMpNCyM3cZyLOyPziqKCGK0M+mcRNrylfVzHyYFtyQkvOziGmHYI0ogDfm0fydHi
Z2p5Ow/LleGkRcBwZ6OK/rbsckYdmGc1XCKcHTDPOqjfGC6xY+qcZUvow4PhVobfxtAkcI0DKoti
RomKcWm9+l4mYmDbkbDllMYljdpwMVf1H0PHAzZjzOreiA/da0K1J10hIj24UK5NRSAt1WkY5Mo1
ogKUH6srcJH0JdjDId5J0eouynubZBf3hYb+qVCeRnM+GPjFgjG2bF/3OPWov4wR9IjoC5zK2FPo
BTFxGN5VNl92g0IIecOdlJDDvZz/5GJMVK5uSYSwDWyVafSz1F3Gb5URzkvTIm5ZcG43d3JGAZjE
Hvi0EqqGUdsufST3mkRZ4pJUqj29Ss6kVTrXSu5ALrYQQRk5rbXhlRCCdDdDpuFrHtGoOOPleaU7
yE5EAGS1ddJwB8jvwgWMQZYNkw/zupCDP4I6wM6yd8qSVAaGy4rf2hICmE4nm9PtCUm05je9/LBr
kyhps60CQ76wtjfMJ7UvrXdbP3MyrNKG6m5LbziXOzeSwdgl2Mmqnj0v9W8+yJ1XAL5pKWOHlC0V
TfnWQAXJzLIK2NN5/ioMJneQFdtC89xJGt+EG3B+jsi8MiqQAllcnqZGk1jnW3iMbbk3nf471jLa
XPk3aZsudH5qPGkbW7tNj8C50UUgKE3MjzkdbzxLOepaRoYWPiI3lRdRZw/ZGvubjBn21vEy8250
Kd7m9F1YAp8ZOpRtoupBYjsVIRJVsa0Jktwuclz/Tdm9MDAMluh/NG24hV5N1gvsRtMoH3JzEihF
AYXJ2kFtXudfesKUR7XrxwgcA7KJ14HxO/ZyFiKvhYmSJXsqadVZnH0RI5WGzvfNoOppkcDC2d2Z
dG03UTw8Odp0XonfYTTTrhtlqcIuLAF5F+82yaasnPoJHfhXZFdUtNT+1LfuIxmjCSrlsM5GPNbt
teetSJ80AWEQD9uIJi5cbr3fuXn/lYPPZvNJBVyopJENrXlCGOptS5GHraNEx0LTHxB8gvnMGRSq
KHWT6JnBVBfSrOB/I9ZsTrgqed90mDfnwKSj4acT+eKuI0ge4LTkJhPrvnfMOI/7Q5HtmlL26KEX
3MvsJxsCR3C6978YxcGiNRBegQjcSPp01UyUe6wZq30WOxfDLjqapk+aM0SwBTi9zHpz151sp6XT
YXoPSlKQFSH7L6RdbKIKOAa6PYvdbBgQ8Xuw8Jau7GryfWGFPC2q8tXFk3nsm/rQqV5+714BZJqS
6tTHsK7rzKbfGT/Yxi+7yPrbOlvuYozbPmE/0ZRM19Oy4RBhx9XDTTNGK9/M9gI+pD0TZSHh0QLc
cg0iEQnRVDetLYCa9vWz5arqi91b951hfdRWTgA0KF0zm9WQVU069xYN1p2BHRirOHxatv5Mwyph
ne2SBTIHM06bCeigA5kyttzD1Dzn/TIdfoyHqtV+1L1sj2UDbCcabkVjCBYGSsx6jVJqOgXynWiC
OLZ2iUAiOfdNvG1bc1MpxXWERP2gyXm+0RyCtmKBNzTtAGEs6g2NA3rY2bLrILe1LMZEJ7W4ITSC
m1JQkoIOvQ9HAVX72FNgj/1VnWbRV1IyYpvIg89sb6fYUbGLmC8Fqq5sh3YaV/D1brKiazxinLMM
vgauzK7n2X7Q6si4N4v64I3AD6dYe0iZRe2nNR1qFth/LFsD0Yfbk8H+kYQqQB96FKiTdtHoEFqm
XMI8UhU/r0btqBvue9bQdoQxWYQzibrYPuwN+Q3sWgDKauYAybpsKmhgdLM9NX3Slj4BgSfee8Tx
u4SVprKVMpg7OmQk0uzAQ/S+Vpho1vICHm/l9Qd0ICpLyRtolgabRKWEzN4hZeD6gaTpAClM1du+
LXN23fBhwTFLq9VuoMJux/IjUq38qYiKu7QwPqwCzERTKjRjZU1XmoxuLxyS8b7gq4CilgBeWJTs
fhXIb/aX6MSz0g7eNrWrMHKweRS1bpFNQWHUdF92XFKYek7PPhDUmtA5U8rjWDeQMNv4wDrFbqpK
nklRYPU1kPaVxGtN647zK3VFdW2m6WtTc14uaVenSlVtip7gWb7Ue8M1cfYQ8mO01NZjvdIitw75
emgzljeDzTAkSN9usnyr1kwxUvES6V269XLx2utd5Ee08Hwq5F9j1xAD0EOR8DDVB15K066tKJCH
EeSO44Slwvd1GQd4rwhJCrXjxeqV58dp2vH6M8YQzqlhsXFWTqRs1WeV6j5wQOKqMbzGdm0Tm3Xa
BEMtgCZ4glAse6bnZBmBlQzzxmFxklkeHWcLJBUBEZdKt0i7qk20s7pB4tyiVKGKqQxJZ0IorjG/
d6L8FqQVIZRybmusdDvbW6ywIEnER7jylKeUgONSPQ0jn5tJujzIIOiwakuPVyc6Dbvdoyrlsm8D
uKEz7FwXGUJvEemUR4fEiyfeqJmcfnys6uqk+rlEPwWx5mpw/f+v09m9Y8r654bzjxfrn4dpKIV8
GydDddKyqiVSh0f8uU3zx0JLH9/F0/7PM0Z5gwbv5/d0TvjTzx3+6+Kfl/T7LxaLje4e/s9X8ftF
/n5Gznf9sv3va2IcWYHTYpY62aSp/X6NP8/++4X8PJuOnbHc/3niRskpIX6esc3t1cO8vrPfD/5z
8efHn/ekOhNuWsmX9ODJtxiu2tEt+/qApUQ/iNUmq62YkJ9LpNitrrH/dZ27rP79P7fJEFnRVfvn
lj+X4hX48Oe6HijwBAN8/3P970f4+evvO/95rj/3++thLGWV9WAP9zWbPjqZhppG3RDf/Hkhra4w
gfh5rP+6WPd8VzF98np+HhxrDlEPk3UhsYOtuczVOXQH9YajsCIOkR/Z6rZP1h9/Xffn159LlXCu
HEDTcMH/c9efSz/3/7n08yB/fl2oQtn74NP5t9v9dd3PrwWNLDrw6+P/9Vg/1/3bXQgoxBjWW4lP
B2T358l/v90/741Mrmzx/3qY3zf6t4f9efp88Y5ePzQ7e2Xe9BVlmYaDld0XvzpRyhht/fHXr+ok
cDb/9edRxbbphpm3dlxUUo1+7vTnx1/XkYMECXIyLf/PM/z1NH/u+9dT/dvtNI8gMFSd/3m16Avb
Y3dcfq7+uYPZ4Ff9/c7+PMB//f2vJ/n59e8/K17Z7GcyDf/1I/jzsH9ex78+zM8N/7rNz3UJCrLt
6Bi/hnQwfXS+yAh/6ALVKBh9aKXRidtYjGn4e7kYjSfF6vHgnxO9ufysC/XquwdkVB9MI3dAMqzd
hxK4c67QUmTLZhvKehIDuaFp7wLXwY7pb3eakSGdrPUS3brOZIttN1uM2taO93wNtIKYbbd8VEnB
2RN6scsn+QjrnZajQkvTwQq9meC8ol6IwyaSN71Wn7HVoiwbqJn7cr6dG/mFKxL8PnoCIxPsPZjD
0gOErFrMc6CSokbLT412paZ+ecX0qDVeTqgooohyqhEXddZm1qJ0q5dUSXF+LteEqi5Va9wzTUKq
eVee43UOU4NHHufyutTQAjDEhhxuVwgCKIWZojdbMxfRXdMO8PRnB5DpomLthgm5AGAxbLark/NM
acLWRsAiG3sKHd3t45A8HCoxZuCyZKvPZxrU7FXY6d2YukbsrzYr20gBCb/2YzC1IPRfLoZZHKqm
OaPSbfy0B781wnqp52LF6pP8yLmdCuUqiZlIgSSNA3bsNZkzAOiHK7oS7DEy2oCKWveEn2sYHpkC
RMJMw7Hls7OEsY/cJHkELot5EkebEpE11LAx7935hgCX797hg3Gl98pMnfGo9PDq5TByCh6nytSj
1jTTjtnZlS7VBNFTxr6lS55b+Z1FFJCqSkUwkXm1i2ClK43YC53xt9K5u9S0+aRN2ulNP5pbauMn
askp7Fu1hkrffznpbRkztEcXyH1tWsk7Q5nne32lMgyjQmVeLL4T5W+9BPXP+L7cw/vLESJAoXcX
jdBzUYQuGo2tbvLGY3SN+9y9m1Kv27s9L3pa0HzGWAHw4vOPhjMFpBeolWYALHBVxgYcS0JnZ58o
3yICNN1N5/UbpGe2OBPo+4sRNmVyz3igNd+gF0fXtT58tqU++TqHn48MUG6mGalckhAyYKok5EW4
axhTjEGHNwR20hQUyLcMM1d2S05sgi2IcaUhywxHF89RmiPmB0mGZk2iHtR4wTyXjZIsqMQicfHL
+dgNFjo6JSzjPrqbNbFZWvcDOpu5idX4fZZKSMTIipWmLtOMM/2E5JTAc7a85Av8UYE+MKGvPS0v
Xkt6kG3uNeWX40EN1VMjPRiaWq5w0btFkPVnzAXJR4QuaC7+NO9qcKm+a4XOK9l3m1bJP/OWAKml
pTCm8QiG1n1K1grayvBBdwWQfxhJ9EKU+mpZwwNHAaE/1bSbGPbWtmT6OqjvVmtS9hDJth26hz5v
L4jpC9+jU2l7zasm5DUzNMI1DBGCn3uq1ciARJXRGceTSZNGst8g2WvjxYTciJlxR+Yke8tcI+9a
7d4mhgSuUmtiWysK9kh92aoBPO2j4WqEImnDXjMQXBbF/AwS7T2K246pcf2VLS+LnsMXQx2qplhz
e/3itslF4j44VanQwvHkaaFqS+9d4MINaFcRpApZE1joxo7076pAT63ar9loXaPLfJYFoG6dm5Xa
eDZU9HdiMbOtRNIimv4KuBo8xwp0eZLYJMhWyX7+sEkOiYrHvBretKFiLiTmW2B4YCjxDNp0EjFJ
sHabDMJaWSGSGmiwdmMQ853ASz6gjsveQcui/2kQwmCzODQTFixsWmSwskdMVGp2B79Pjym5CbsS
EjhqFLEdIy/DzutcIAUERjWwECh0HIrihejhItA8AuD6jnZE35fPDbws3yKnvJjyNIjzcQnsTqUh
A9peRWW/7ZXiyc70OzmtzelnaTP1bVNSK3oEEan+VSv5V5nqn31r0OXoULmrOOMHp8QxM1CuEdfk
pxpCGncN9kvm+EVDpTCV6DqBsj+oWXvd9riJq/kKdt8vo6dhpYOTx8gdej3WO1UQyDEp9soxbW6Y
W8EBIo3CcGL2rfF0gA2d8B+pchsIdktEgyXsmHCyA5CQG1JcMQ8VNaRqGluGcyAo6r1PyaGczNvE
LcrAVIt9ojnkdEVCBAMwzdB2x6Ngsh7bxKi2nHW3g5Ghax9lHtgKsxvEfTP6hmoKIkP5dFsGfJGc
dgbJOuY8olEiOpap9yP4rJ0jSvKVTX1nLeM5T6pLNamhqRUI0RPkIXNbvKa47mulfvHUGsCQHyfu
xmraezTAj6VVPM0LucjEBjwSyPpZT/azXqOroTUMpiu04+m8uIED9tjXeqSsmm2f6wYZTY1fmuaa
E9gmqLwIhUpqg+NUcJegVHtlav9GwPuj3QxXk00OgToicC32vVm85hPfiUz0oT5QGxjyKlkQEc34
3NSOphaozttU6QKj4/gkZMUqYBIg5JMFs750tJHY10Sjx9bbLKa3uGcm6BRIQl3iXWAZvvZl/jk6
6cVop1fClX5lDGllbOwWmR4Gs3xkvspETq3vG1ylQ6owHc/x5/N5kF+HIKVeUrnNNULZSgyvphe/
925/iAdsOXQ3oekSUDwK51dv9gvBEgzOB4GEoTIZP6nILRTSjtqKYPZo9QiJ6i4nDGejIYzYYora
TbZ3eC17whtaxpr1xJgekxoghdmswWZzblZ0ghEH9ssRgnbT0ferjrptompDIstJWJ9qifFIHV8G
XtRBbZ4JtWk36lw8ecAJWPke0i5qNsPg8NHH1xpxqbWl70Q27qc6Cvt9Twu552NhkUAqkWK52oyM
Cd+SmcHg4DTXqbuqFwShMP1sB5N3RVTbQzGAJGcohEmFo5f80F9FMR3rfLR8YhmeUYVc6Z64HdzC
d4bxrhHxmwXFgzkEbahsLF4dz0N/gNnT7xeaWoZJb3jhu5ET0QmcgLKh04gzFdPWXdmN2AvNYV4O
MBiiurzGG4DaBjMQnhkOl+HZFrTl4D7Cio/rmwKK8QaXD5+miZ7TKONHQspIecO4UopiRHo9XFIa
8fsuYaqCoMfBtYDHAN15FcsT0q1kg4bxDRtMwJJLAga8DqeXZ6PzzgI8PrgFtPRFiueL0bpBphaT
++cyR51KziXBZgs4dWnwITt8jI6Dg6BEZRUMugNyFQ87fRYmq+UDemryVHLETGioN1bfpfdCbkVk
i0dOcFSSd96XOg3DFSgPvxe1tXcJLFXMmd2cN7yh+d3Ms5Jilx3eut4LY+ky1Uhn/opkjpivbcdU
hNjhljh6hYOHIqxFE9jGjM+Y9SFILfN9uUj3APfsGQQFnCCkObJBB05tPI8cnrXkZJgSIFHvZDze
TF7G16VN7zWWn6AfONaiKGdM2F4RlvZN2i7tcY1xeW5cot69RnDyoU2oUpaup/TGJBRB1WDcex7i
9mRTLMY02QhSvaYE2WSdddbT/Ila+8m1jca3YgLTFn36pCvFsMUlcs71ONXYc5C7w3tMTF3m2HcK
oL9NbbdIt4lQakbf7ujdWrJk2mSTAQjYzfFtUiayOP0mWcoUJ6vWIGFYkDe1abxY9bjVdGuisAIV
nTrsg+3hFhsqw14lvzXojTNz/aAlVu0Ys920RJ9R0IK9R5drQOcNNLe6oCD6YKfc+lbeInvVmPg7
fGmUbz3S39M6P0Q208E0gatiXpeNavpegpi4KClEFytGcJe7vocpJ1usczd4j/C5fjHaMTzzKp2i
LZL3YMYpvcFqtBUyvs2kaSIiaV+nLjsO1XK/GDRnZPPWmgpqVQ/RGBCqS2MiGZ2a6OKOCGhbNabu
xJSPVhYDuIuWQwUhgDiF8cqyl/YMl896z4aSfCaQLERE6aFpzI+6inkp4whM+ISJp41XydkvC0FJ
UAhnwx4xgUKV2qSGTEfmPhf44OqmLMd2W65p7+ZoXsdTeZ6xMq+bJJ1yrD/3ufWswBiAasIPSThP
fyIBzlYnxgCExZm1GRK7hXFCQVwNXR0f6Pzkrt7dEZpOnrOwKcbJSPpXmRgfkN7mMNLlA0RzINuE
781xUfhpR0UIsD3D0jV7WwqTmCMkp6AityJF0lfnxrfBuAIQ6/CLofbPurlJW0v3AVTdpajrN0nr
BLnH7F4B9bFxLP3dct1fKfMlrIL1wdBHgJq6x+RBu28tD+mU5iEqNrDO5TDwuMM2TS0RIMDaT27O
YBzAiYYo0tGkSx2QNb7mIeFB3PGSae2ByKSTgkCxrRH99UVzyYrqnKj2UXYtAc9rSJYgpgjzcLux
i9XylwWbul+uaQW8NObXjCSpKZcsYGCFT6wf7pxqfHX68TMtBbHqhHPr2hv6TitoiOQk8rolz6HD
1reMDAT48jTmAxksdwPDUIDY5VniWFKYURId5L1mFvoT9E+PkbgfTKJfPLbum6pz4Wk5UcBQ6VyQ
gmxqTD7zWGxtsDJBpzo3DbsOCVgiSJgKeOZ40aVyUT0CRuNkvsfhBjJ6cu7KyGMQnkUHtlovrncP
nBDSrF5CZGaO7Atwwp5GgbnyhwISrYN5tI7IxjZExe2Ek6AfwvVcXFocoJDOoj3fSb9rEmM7ZRBd
kdtxUz0l10+36TwfYcAgcu/x+cXQobwB72nlbMdWfVGK4uh2g76LpnlXT1FYywLTS0uAbizFZ9KS
2GgZB+oLPOEUGOQ4WFSV7L7GGzU/UElbB2VVnsjUQyEjyVzr7S31voLvw3upWgMNnpt9zU7ykohk
O88YkhVJdERGetXBmZ9rMy22EfGzYEg2lazKTY+rxc4Y7ZnDS14xYY+YdgZEQCMxszu0MB5Bgx3R
Fp6z52bZKr6y88s0rYEiNYLWZqTkkLbwgX8DeU4IyvYc72jWX03kEHmbNNciTkIjt4B/z9OpyfUP
QBAEgWSkAtMEpxnymY7zJUfFFiq150HcXk8iisPekHQYvJn9dTWHHnTweU5jtJ4CJHEeMwqtI9JU
o61ZyGYDZ43BAGT4IE2/6qi4Uh00TWzBLLb1VkMqZL9PJpjcLnX2pqv1r9HA1FFcwKZXO4Rvbw5q
FmeZ6J94gHeM5qtmBhQ6dfEFlOydinoMWz25XmKEqi0//H6d36vLTZd4e+d24mzKoXiNU/k91SPQ
U/IbJMt1BPOcoMX+rDndtpTOk6dNp7lTUHK07OJro7uRnYmujOmfw/Qq9/SdsrbCk2a+KixVgHOt
hjBFwGgzbN40zfjEMYoaRGsQuYwEnHbxvON+hFcNcZCTUwVO7IIHVQlSpn9Ppo52ZGyjO5F8edNz
6xrP6GcenXKg2oS6YqGz8PsoSjeIOlAkoaV02C1Q8HJsotmt213b2aHxqto6/g/jaSoHhQ+0u6/5
8DbVaNwpBThZYRovEu6HFo8yALeERLLw4issBI/xYsNHpkAnvrenFIYvjGDEZQ+LSRF/10CUkahx
PUoCfJL/4e48lmtHtmv7Kwq1BQVMwilCne0N3aY/7CBIHhJAJjwS9us1wFK8V6pXcW+8rjonqk4V
uQ2AzFxrzTlmfKm+WHijGDFf7VwBjbtkgkrNa2x0O0ONhMB8BYtrrya7vHGz4XFEp7CbkvROEpsG
B4wwKWaygjHshiLwasDmPU7Og/WOlPrdx7ncmtyYyn32E+/B9ooN/vzrJASOrbGgEPneNjwtMdbp
YDy0jvnaaffD8JGE8LmOmKp2uHFpxkj2f39OnZVp98e6u1G1d92yAIQCRFmjrV/RUrwGRnw1N2g1
AK4p2yODrW8/q3pctALPWVejZUiQaw0AdUyTGM084m7hFNMVJRgtEzeVywS5jPRHIfpLlXSwBaVL
TdM9QAg+I7IgMMfAxALWeB0wseSNGTBYc/nFAcBiKGNrEt7KzyRPDtJVsNqTnanc30nQ0Kdqmgpe
qxXvxnRvT9WN8tS4bursWPUjfhKz2tal+66sFug2k9jQTeFJ47+V2vlIouLSpO6Wt3DuSGaGhtDO
w1VhQL9RHtKNFPzF4NxH2sCdEX3PhfFoL541HDuPhnrr0Ti4s010vFlx5rLRdubVxtHWp9/pox2m
DxBx4mNZqN86Wr7sJHubrP5FFVhVCgencVvymdPhZlLDdSnTBywU7xwh3s1F5uyXIN6q6a2riBEK
zCVFNw/VOplLsZ5tH3lz99OpHPcjS+bGmWjNmql9QrVONyF5C7EELTPVqzyLz6ig7/NgECvfhPEe
D1dmTXhYSA4DSzhQlL0uSyQGg42qBmzekL6mWSPW37VbfbpO9hFVVcQBvrzkRr1Cwsbi4uGOIdRg
58GlgyMeYXv16OhlyqrOTkaOOFOQwkdDUqB+mQYsTIkVvUiJKtbtIL/Mg39OZ0LOzAoxvVHGe68u
hrW51vNINJafqt0c+2dykt49Ub8hHb/t8yjYptynPCEvuB3I1O42YVFeE5kY7+1GrknUire+UaxJ
PrkxouJUZP28r11nCwzZYf+B0EJae2DzdKGi7A9uj8J80VOPARa75UNVTng/+jRvwDRRlXOi4y4u
rp3sGYIMYRrlXZPo16RH+7rcgvNU26uC49Eu9rhR6OXfYPfb0xF/jXx9Q+f2NoJHSZVgD6xOFqzY
6pyJ/EEn9q989ASFXsKxdqj2QThvE6HZGIv0AfUC+7C5pKSaTnWgGnvQU/5KwPgn1e/jEGh99PGD
EDgTbSAIvLrVVVNFvzgedMck4YgS0ai/MgJBCgj2e8T2gFBz+0CaMG09OTkcGer4Kp+Mq9KvjBtq
zZcxp7c7dz4RiWmxQWkxUNMjxMFQQ2dcZApCIMmTBgMCfgEMK+OTunc1df2jSKPgMM7GTUVVfoxz
RROTILc+HSgaCalyptZYVxLRfQUBb2pzi6hUtMw1LHMmET6FWpCY+zyy9tMU1kfXCJDjT2GwxgGW
3xtTi6YGMgeZzfzrH39Hkp7kuWR8s4FXDZq7qGz2Ku1SxuclUfXBJi7G10Ck1wx+up3n46mqSU0r
/ZywycB/8+gjWxioV77TGQc+z262OKh2kCyb3MrXlDbPc9a0+54TejOwh/UNDchUP4Dzfe80CKjU
Y/eZjeEorD7c+9G370/AXjJGQzV947mtiRTAsYn0NftldJPGwsTR3husL9zAPDScsPMo+nCkAJtD
4tIGqpIIscgn5oIb91iWgvqEc2RpnhuINoODH/mfSWhjfhErObEIR110dOb0yhR0rHRov4TqpkOK
gEf4ul5eLl0mMI4HIXNI3oYweA4ERIyA1AP8N+t+klez6d3n1W0lwTCgrCGvEIc7RqZjUwlamv4t
HsZV4xOYPbpEhcaQvNzsIpfRQWjktA3H5izMeMAF4fBEkLC37Ux96np0j3UMj7CckKwhdOOxdo5F
L75C06V6g5+CTrxWCZ1QL+pWll+13FkOQUMTxjsQUreN7F8Jh+Q4BKJzHzn595DO7bVWeh/T3jZd
KmUnDtlgJyAsuKq2YWK+ppN/HcbfqKDk2WwWLwIFZ5UGBcujfMiH58jBltIH1GhJjDy2xPpNCAUq
YSJlglBSO/vI8mDI7GVqWi8qZLVWGkidosUCDcrdW+n5B03p9eKGGvvRM/OXNg+yrdFgMCAx79WN
ybzOAwKTFymcRJHJRSSm3DcPgs4hTSp0mrQ9Mf7OGbMSLM0VPHeCfm9GV6k9yiB+yj47zMJ2ZuC9
zxgS84FWZdQzXOljfqpdGG96pIYzHAhLBanayvMgHM/9o0VMO/OuGmcxpJ+VQ8PKrX4rWd81YTEc
smlxF2V4Rmxx1LkmhSdmMNXONJ98X713NPnYbUoDsykds6xMjrHslwO0/cv18L/SrYz3/N/NnZmj
WRps5G3L6Cl6q+mwYFwyOLvqK4wDmAYxVMYZND0OI5cIzAuQOZqdnWmE+/6mNxYETd5V27BwG878
jD28fgiOXU3HL527gXkZN0zoxAoGR7NBPEcOXKO6S01YLQG2LZdmKAnxldexC1eho28zZsiRB9qa
nKWqo+yX8G92hKQWYAe61LzWjN1xlLKI+baPxya9LoR5G1bC2Quzq3f9VB7nWmLQICsoWVIC55jN
IY5Fex7ot6sAS4NU47NX4AM19RNTM65/MQOboyMbpa08ZSVtdepW4iPQFzZOvytMp1kPdZFeaZ/5
aU26NbCB0Tg33MUwwIAFauSeFBCvZK9uC3c5f5baPc/kPClW0iwtnwtvdg54ziRLWDmdRLvMhBrT
WHVWjm/LVw3nWhK8y462mki4LQjUsM/MG3PNg0aZ5bnPeYZtzLeKaB2IdWFDiXCHCt8sj2hbBcsj
eZuNvISaeISdrHHXQggHFV19hb/2RXt8t5GlPSh7Cg0Nj/0mH58bj09cu7ykrTCYjbHHssZIxgv6
Fzd0SQ/A8B3QlDzH5cWkhcIdxaCbq7JNVAvlESTCNuK1rWraOTVLqLWcsnxmPVsvQAku4/4gKNxX
ppEbW7sTxZ5hsZO4xS5EhpkkJGZ39TtBdfo+t6NtL6cXcAxXVe/3UBNkiZ4SawUxoNjgAQgAfOV/
Mr5FDv3adeOPCvzrxg+6U8wMlcZhaIcNAAva5l7129YZX9Ek7/rFqRtEwXOW9MEBnxLp43VFGhoa
1I1d14euODcFd7Ib4ZriQYLMUl2LSbPcjIV99G2cnRwrXO45UVm/x9h9N+3vfpx/d0V9CSu5dd36
bm4989SmGMvb6B3tHj8tbA9D92MEWWozViyZGScezxj6m4EZs4d/Sib9tk2MX2FDSGlnNeaa9Q5J
gTCIAZqDz0QRspgw9oIgy0mHOkesJk6s1LV7u2StzMdJbdi2j9KJppOHFWeVUvqIouMwG4P/Nipj
n1XpgzYyc9cEd7YwOBia03M/AqhqTbrCJLTpnomIN+C7iwui94YQvM6Yzbz7+Dpp9a/MY0TmfNt9
ehdQ7VMEsyv2/fgibMqBDr/aKgkNzuyHpnST27jElVA6jA2WwOMWPW/Z/wIegaY7uoaOS8RV93sI
aOhXkhZ8HxuPmqZAaWch8bmFR/PDeeqBCbPL6Zyw+OHdoHRvEn+CHJaKYy7lBQA/EBoXug3hOeWq
DOlfWz01H9Q4mv9V8WU6w4fuTU4s3nCwWHv2xJvA+sw+cJRH/CzmEiOgMrb95p5PJLmr8BU1lZvt
EweM51xvlCEPuQlbqImcO3C68lSiS17DF4/5kgk/C8/cR8XaqvHaJHoYbiqsWaJByDKCzkq692kq
b9lhJadgZ4WpJIWJWqADqXaTLNsrnGV0/UNZ3Zlz9Vu2aEF0Ih9sk7CmpKb1mpQuhL6axgkGuu62
8NZpbnzSax/eyH5l+oqM3RA3fcuYbR6LT9+HD+oLSqOmvakXZ460zHkfQ7W7TZc/XLpvuRH6p5+/
wqfy2bt0Hirl8Wnb4BFwwUhcWADzAAkEDSJi4IwQsmDTT5uqZh2OKutRdqnkPjBf2ioZNpZtE4fs
HAIPz5iYw5c4TYDKNPS0yzYftk1EIQOtnbPQqhnL+liP7WPvV/PexoC07YEpjQTKMztmOgcLpN7z
8OAiDrAoabLc8RiMDGQM1lgPlT2Vlyq3TtN2N30V3GcFX2gx41etrOZGh7paqRQkJT+PAN7QjDfq
Qd420USTnzYjjsKPobNgkvqM5WVnPTte7aPueKvqIiLZCYN1Cbqs8W9zJmIbLOzIiVHOR5Wx6xmx
WpnRbkqgZRLTVuT1WMNB3zfduMvzGnhYdAOU7Dr2qFUoy9DBVvBiDUU/xkIPHVYVh5zxiyUXGJu/
JEs2l7pTtGE8SBwT80/BvhRnmkoAb2bU38kI13jqOv1Gw6DfGRn4t9oKvn23x3uon0eN0kyQbrP2
JxS27cT67My/BfHJjQOdVX77HjfonGef9QhJw/SXAGQw1GRGxefBqZ4ahZhCc3PZ7eOo2nPYoPDB
p7lFZ/5kKbgGfig+Rd/gk3cs0HKh7awjQuptsNQZ85dtH3vHEMnPqZLjkzVj4Ysrg2l7yRfgi99w
A/ZdYqxximS7MQrkhrSPRwgRzE19nPzIyJHTTbe9w/TAFdGv5A4FCqvKOiLCq7P1xuiba8Bj2R5Z
xnHqo9uqZUDs04tQ1ohUx+d3YoN6yQv3q5nHawHegFPqJomSM4ZkktQ8z0AQ1O6UwKelltMZc5Rb
TyZYulWLYbN3DrWrjxbEpC4fH4xptq47tEB25bINpAe4FKQUh86XrRxwxrAijJIww25WbAZ8b3a9
zmtET02QnDWzNHpu77bQ+gr9J6s96fWG1uGmhaMcioS7Jb1kJVy+mLW+bPatsI5en7GVA0jeZlb1
lnkp1roRu5JtfMVu966E+tAQlbn77f1Qc11Iol/jg1I7b27B1dKElDLfGoZkgubg57NLkCACFxsd
Bia2Ll9zj2YZ4RMr7Elq+cT1v/c/GvySG2L5eL2Apn8bmvgOKavc+Gtsx/vW9r+qTL8QR/fAFAIK
qTRivnTN3Bl3GYB3Sg5rUe8wRzXwXHsCvJGZhMGqy+eakt9k6uxHzrmqrQ8rGsAsFejElmlWoWOE
L1kALKyoSC71zn1zmpxp7/MEFaj3chbuyDNeAd5/NzZObFjW474E1DxEuOebr8JvX8Iqphu9hB+I
nRWxc7KmE68SHnLRX48AJfDODgxPtl2QIqkzRbWLOajWlZ9t3cXmwuLz27e/GGgG22QOr0ckaZvC
Ep8kOF4wCycnGEKn0Z1/DOXXFYAwDu75lQcoUBV1vteTa26RzbmcLiA2Ft7eGsb4qtVVvYvb+h4f
2NZ0Sx5/JU4NRWmsawOjPOiBPKw1KzxGMvmVQFzDtKCPTmHwucEpCo8uDsdbijAv3hrTgAUiCc90
NgjKLZZ9ENz76BePSdXcOZ2zGYE68DbSzYCPdhPQLV839Pw8gLmrmnH5Op1g6PmOupJefSETbImT
rJhYjQwxxlzSrMr2tTYAlFS3ejYtqM39DtcEeDXFoaxqDyXxm3hXYiLmIe9oonWCZL5O4Vevo6Qu
tmZFRGQgj8QLoXBHcWQBYNzCr3lJKRazEb9L33IE0DEcOA79ACB+xwz0aqJUkUIZ6caY7HdP17fC
1Ic8zKattjjvZhp3COdqY11kJazt4U7HzkclzrHDqjmmg8847DtE41AKF2JlH375k36n+SXq4JkJ
yn4sYmYl6uxQlCYxx4gxtm99Od4mA5JqQtntzjpWcZbvLNoDXu7djTZmONpTzb6qzRNcGdBmjf3S
jvBuahqmbg5mRZNsGxbeTTE7D5Ej7wVryi7wu70iqzGsrFPETi4Cue5KBmQeyCQp6UZigZNYJOya
IFdklPzbEnzKEIgdDJ6xqfNjWoKq7q2drzWnEpqNIdlXq8rIrsTY/I5k/1u1zCrkTIDIfVZ3HQ/N
hBWmfEV3/zsd3a+uL7fkz28cwP970xiZl02ADGuqdi/5oCXLwB4DGc0z49Yp58fE9Z+lPx5M2zli
yqw3hrav0sFY8LJodDo2RLfFa3v1jZZ6W5sVG0bbrPtQ7NyaHdYcPpCs32XqQzgL4EAdaepesIQR
tKDLlzkKNw3oA6xO1lNYNqiRwl/kZGBbSJMrA0zCCqFdh3B2vHLz4AGvFQ3uPHgym/6qi8rbH5T/
/9qwAte07Z9P+Dn+R/xVbt71+798FTrV0817/vWf//r81eRYz/5HXMEfP/PfcQW+9e9QMyHFOaYF
CN51SAv477gC3/l3Lolv+h5TT5OUb+f/xBUQDo6XX1iBcH3TQWzw52xw3w6tkP/iEmbgCv//Jxuc
+PE/B4PboetaYejzBqEqC2GSQf7nYPAAE/aclgBTYi/8DLolEeCCSHbEhFo7f4TD//HF3P0RN/4v
jLfuSoIH2//8V2f5ZX9KIUfybDl8UkIYnNDk+yAm/c8vFnV9TeRGHB2mxlI7O1hOOj2yLwsZ37aG
aWX+blvz2Cnu8uk6LILX2hiPWY5QKu3zNxoTpzJjdN4M6GSRh24AsMQboXiGgyJ9ou38WDFfWnue
c05p42wqux5ITGLOK9BSjKMPRN5Nr8o4OAwt275BP4M6t7n70x3wNx/UX+LU//pBXc8MTOpgC03P
X77VxEMD5aggPEwxs33N8diRgdp0KfRX/OLKQoPgol9EB/idpc6hWjpGacHoLKJySysNGzE/JGb+
nYv8Ksv6YRMoLDJe425VYefryYO4ZpNaZpct0ek5/bgOX7a9Vx1Jk3bgHHsUeJA7Ba537YDtUNeZ
rBhvkWrclQ5zEbNEeCOf08Xfk83IEnGOYcZnIE4AV4Zsu0FsY/gg113B29Y95ePgm0hnFTndfqxf
p5rmSRLXhySwngp2OcZWoNdpFh4k6naSYhyXH0m/LTkdimq4w9IK16Z11IaQ62n+qrP6TpnxN8ML
NFsqfag6+gTD2HOQaoPNJNSvsl40RShte4ix69xDsvVPrtVy0/31WvmC6+TSYeUJ/ctNaTaicnI9
k9acGAHLdPQoHfUWasy1qCaReOICbAog7rFgVIeZjrB1JLNI1A6t4SOmh9OGsvIQKycAiJWYh8b3
thEgoI2dDifclt7WrYPXsWXkb1Nrrcx+QpgvSXz14j1HwXHVZJrGynSxXnoTraONLsmVYUvpQqFW
+w7Vecl9X/fGthmGcDuL8CNLxHhymvoVjNwVHIQAFp4rEVrSy3LVOberxWh3l5fceP7IEG/qr1IL
Xbxb3EXthHfwVPbDcbK9jW1lNzIybjn5X7n+OsMe5phtv0Y7xNjY9oDRcBWJPML0H4QX0xqYp0xL
B17K2zCcNj5ArbFV3+z0Jy7UfR5yx/yT6/Q3lymgcrJIfhG+Z5v/c+2A5dF1kz+Eh9SpEMkvMW1B
7E6wTcFg2g/Q617/8Qtaf/cQkzLjuILkSaJW/nJjuPCXKHJ5RWfkIO15d3PALFgsD4NXdC/MhG6A
uzAYDZBcTAttE2khlkt7SZ9lUJDG361FAyw+9N2vf/ze/u6eDU0/WCpzlhiHHerPCymN8aLIjQy1
gn0VtpxY/IS3xk5GM9P1XU49MESLOf8n1+BvXlaYlnBcP3AAXou/XIOQqXGQDUZwQCH8jTT70axY
D4JSfrc1nMd4VIxYg8d//Fktc/m1f3lCXZu/9kk4df7fPUrGlk1mhRccTI2AJY1vyXnD5zpkV1Fl
EodSWQRW9mg8BSJD/1EhIVjVo01MAlBwywoxkeOICNmWeOzya0+W51qyyESmQm7Br8mscD+FqFwK
OaFWMnFvVJmnNniM78RCRM6m9KVojEshvFPR81VPfpxtlFdua153m41I8KHE7GQ1aO7NO88psdt6
HLlVlh9Djw0gds6FSTB5+RaTIobBKWaelsCzJOtxVZeYzbyg+dTIPSqFIbwD4xAtDO4Ioin6kjc9
UPi4vLNB+WqjajDTEcJODrniewSDaEUgz2Wq8drmSGUV2C9Eax7yk2lZeLJxvhIxm4Ep8N5MXDbq
JMML4lXKlG3tZNOj05dPBDrw/7K1rkJMNb5mz6mN3lx1afgIY5k3FvLlurXz6k0zeOtld5h8LDs1
wAw7ZCaTqENDHgDVCuECgqCApaP+T+4IW/wlYYnpEYkDFjei7QdeGLrLs/v5fp8WMecO698iO8q6
ZG7GQ7yIcgZnJ4v+FlnwvDciBh99eME1NDFjr4gAQ5ebaP+a6EgSwLB5T6MIN/026wNnmSoCHQzM
gxUMsMdyxEw52gMAgj3jE6QcHRQZw+wQSdrWU0eCNBJ4xThl17Ggb3QnwROJPmQihJQG/GDqI6ed
mBMx1LXXbkAMSJ5pJHI+yaKWv26dOWAHQUqV5NO3LryTb6fmRrjhB4FRDc72sFyEMRBeEO/pva1E
c01X/DcNQ3SZ0fSIdBP1ZOBC9KFXjEyqmh8cM0FiVNwHdbBoFhuUcSWIlsqyX8MuG3a28HfIrjG1
cPDfaiwhLpnEWO85YsXkaOjZYhJl0TMpkCglvfFCd5FxUjLtg9x5oonyKwKuio7MfSFQA198lj5I
ifyhRrnlRcYGZxewOfpuXmvc1DNWOKJDNr32L7xuu4788BB3DVO1YFrVyfDgyOpAk3tLsHwKbXS4
bvBBYkn0sdDwVYlnPWT0x+v+vqjdb6a6dCYQGBQVaQD4+OTG83nfYHwvCQfrNblC9DDJjFD0d9fZ
bPOzyYSnmBY6WrAN39WGdh9zbmPRnjJA26K1Oxo0UqtKHccx507mZ9e0mN85mgEshzEv9ZQtp1Nr
JywYVlR/pFMxRw+S+tTFHq7EdkF7zWmxVhLyt3TK4+iHC4yWW4Jw0ITbfzHWSRSrDplLYJQlwEhl
MwdxzWO1bM5Omq+CLNHbQFQJ/bX8ldbGikTG5Jnh2oN063MqmdZ5ib2uFYAmCHuHHO5EVjs4Dard
QHhDIrgZJqwjpl92HHJHxW13qE1q6Sgou7U9hZcw9sAxGP0D/ZFwTf/2KedxhebpXJLBN459q84W
fCokbCdP8WvYSrx9FYlnt3YJQCJGoLUIWlWusycnFe3wWLMK2jFxXAnyQhdmXJk+FWo8S6tvkUGZ
DoT36mm00aHNYUZLYiydVd6R4Y2T7SAUe2mioHujEhx3zLzhX6CyKuBeDxN42X72b8EUnOfEuZ36
blsZxnsOP5ND64rdBoiCY3N6GnNK6qj/RRznfWxy/fPGNM8Elp1a3zzaPSdUl9NKSez9ruiMBydi
ZUamcxuKuCBVM1lnMr3IoOB5Cob7Fq0l8R0o/4klRO+1RD1YPNXIhw+TIguRLgYzFkZ9I1GjVTRB
wxvktZIkIBAnXdflr8Yp21Wb2qhpkJRAyEVKNmbOe0hufdL9pp88HJuB55iMzH0L+SOr64cicI+X
3RAm14Cr6ZgbxTXsJhDuelP5ybPKwc/6yBt6M8I9VJHBdO68+peuu8ewtd/ocylSPOsJAmIalpDm
Jp/avinkevaHl8x1N52OOHTrPYr0m3nUDLML0IcShQ2qlZLAo/ypyXq0Bln4roIaSbcaHzIa7Ksc
vZCHPm0RYvW7jKW+MKAy6yabN1NPsm6sIlSio7WH+q7wubWIULKrvoge6WSsh7GcmZugLqrs7BeN
Q667eK7MIceRmpYrA7AnipLhJbTZTQxpqktlhMXBL8lzCq36guzc2JVUB6giD8aoMVBM64i6EfHA
hIrA9miNC0Bf/E6E7S3CRKe/rzGSykUjW5UkxdZCP+FevBiwP5Sj5aYASCHh0a50EGwxRCCenP0n
4neK41zkgmyllDVybitk69gaaMIcA51kWyvEs4tp+T1KH1HW6vUwsWgmzqWImfJDGVp5zl6PIkFM
D52vZiWVjXdSC4iIKBdNhl9Ih00BjCEncOP6wt8i73U4SiInH4anKkR92dok24dzd6JDBviK7XYy
oH1zrVQ4fRjpG095u43kIDdEUT53bXgZ8SKt4lA9tVWzF6PF5SfKbHUxmzw+em2+V3Xqb51kKjdJ
VUNkAVtq5uaVGVD5cY5kutXRDp2d1yokN0Ygv0DLghV2laV9d3a9AkFY/OnAs8riz1zgX8hrJB2c
pp6gtJB1m1VILd3hZEfti2mEn1GeHrwK8dYUGc/QJ4aVb5Ubav2+3pajOnSmeEVE9JizvJDDEdzS
CYOE7WeHsA83aqCMVBnJUv63lDbyyaDhjfbly7BIQ31kHUOR3JRO8hrFrwhDsoLuqqnI2ZROuLeq
EYBZYh9+fnZAdEwDtdu1AI2nESmAE3I0GCx3grq9ZvjGSCceXhJvQBxpEH3YSyyBjS+Y7HTzk9Fl
GM365FCEWbYZ+e8FDqVJq2+391B+ZuQMwX98KeclGMN0t3YtrK0p2tPMGkcvwsQqGgTnsQmB7fJi
xI3xqMXZc1Jh3qkriD51/JTYlGvOkms0/NJGSYfXfyWB1H01mgvKm3tGe82WWQAmXGMO1wNWNFT2
ef5LlcYeN/tmmKQE3BmMW7divmGE1lcizebUTe+F9u6GwYAhQhfhaFTjq/bjK51E0P0wwhRGsi5d
42kiBAUrO/S9oUIby4EHMtAsNmwDGbwXcacq/IbFUTSIcwwq11bsIs816XYS900B2Pzxhzsz4RBl
zijNcy8cV+dd6UCGDRT6l2426OvQ/0Zyi8KNj9udRjLdyKPkn/7vH/HSoMgloTxm1w+r0Y/mU4/A
EVRvsEcghjU3M8llqDl/67m8mUY1nzD5zyeZEw8VZjNIkOVXBtr2CdAdEUDGBxGE5zggVBBG1k1i
EQeu6uK5CXIQjQ1xBWlks3MMDGUTP6lXSlr7zrGvK9e8BtO6KQabUDBtX0sb/ZLKn7jF2XaFwj8S
Q9nqYk4jLgPh2oByhGr3PAfMgVrEtGggv7omvRvm3KH/XHy5VnbtE+OZUnvMExmS0XjNMWlEqp/c
DWX7VLTqoVbpmeTIr2YYz6mN4zKw34POexMnMIyvqg81o5/yy87iO1ujNLKHnPIH37rE1sAp47rv
PPb17mnssL813bmvl2OKSDbSnNn6aIahN0ZiSOyIMSkWU82rzCmIqCrM36j7ppNrdhPoRJwBPc4u
HFZWnjPH53G1C3HsETCeKjr+CxilW4gkno1Lye3KZ4+TEEakmMEtF5rInTOUhnJtpHDEFr7b6eeP
YoC3b6bqhnM3yLcloH7uWMaywd3TpAG/YSpA1GneeKu6KR+l0szmOav8XN2ff/q5V8hRtTbpFHHO
JoM52UdLIjtBNPnp558C0ZEpXXv4k5IQeV746NkQ9dx8/rDL3EIslhzhfUF5p/sz9MVzFET7Ymlo
mFJ9E4r9SMF0AMmFX6twsXLGTyGzsv3khYvG2j2kI7tbge5zhfONAAH6O8gqKFx7krB4CI4/lE3m
DJpROcW6gE5mgBrYujZj5Gk4/vQwtVysgcwuY/RNATGJK7KMdnPTvVK1cTwyifzx5muP4ArJf3BY
N7cA9a11xNfTaPndCxpyiyVr7CUzjoYPoG3QhhW5OfHM8EdwxDz5lJcEsfEgEnm4rb1vtWzrS+vv
p0iMED9VHpoPgUUoKIWFIIGSe+753VaKNyzv9RETTrAZl5dLI+fJsqZtSJgc1UvAHJY2F0rtx9rM
3ggI4lwLXmxlZvKzjWAZjmBkdXb0Rj6fbG4S0yD5O0alZpsmeajavJd2QI8NiR8auFsD3uQqLNld
vcQq1kjazC0JefB1gTeO8bzrgPv12po3lhcmG8++i9DbsD1zhJNp9R7o6MFtCjiUwl83jjr4Wfee
exP27t4+km3HjD29ysgyJfjQRg1Z2OvEw8jl008FgVYu2dLcMXj9vE299DG9mYSNZNdbdA8AYFUI
lEZ801O6js3ApY1AO5q5GbKAwsyOo8sz3i1txaGE0R4N40X7TJU8OgLFMJ0rK+a83tOo8GT7EgXV
Ho0BhahZPlsdUYmiBnUi1XBuSLXAZseuPTRiWzocmui5F5u88WFgGrwpz9B3Y08czLmzeLh/Lk/C
SpMmQEe8SL5pLgQp3MWzbbKVSTqDg1veEhdUkEg7D0v20f0sRiQoc8XjoZwbwwlQp9E4SWtO00EY
3BuLKHwEcrnWfCu+pIvBFP1X2qUXg3CJP+46NSY4/kwQ1yOnk2EkT8syv+eZ80PS/9EIUQ03z4xs
idsLGczSX4QA8ZhJcvrQfWDuNZacvPYYuPgEeCknWUrqpROD+v7SNMyNq8XchMGZRtJXapg3hXhI
eqR6S67Sz1eaSqic8AKWRuUU84xiCVhy+8LHUkFNz0sOPn1y5edLH9cg2MBrQUZwg28HTYrCON5I
RuYoR6nl8lQwazcJ/0aJr5mdWddZhR6cZsPKZaPAErRsbprr+tPcLmjG0dkejrB2iASgw2N4ebEt
EXtguc2XIC25tWF2gNAV6cHSoFSySdE2yt1jpwcAL5N8iwVdGMu46i2aEo0sT1ku7qMA1RDte7bj
xD/Xg5VsGWWDFe5x1uZk7pLboA9h9JC0bbpPopmHFjk75VfRlXB0Zal22UClMIfj0UqnY2O4r0RH
fVMVYBgpopOO1ccQq/4Ij1Qigp6/cxOmKDewm9BYM0L1lg74npuI8rjgRRR9MxR2l6Hy97lDd86E
0bue3RTOJTT05cajf4FBXJ1/ZjKZIb9pr3CZh+Axzewbkssu2ATIhbe2bZbrrY9bHWOMWv3cY7PA
LYhwDekBFMK0b+wt4tRL2woqgVJ9mzMrbddcOyyV5GTkRLRPOMeQIZ1tVHkbGvZmjqzPxn839tkG
zhp9NaM6Tgo1739xdybNjSvpFf1FeEZiyAQiHF6Q4EyKIlUaShuEVAPmecav94H6tbtfOxwOb71h
lKpKVRQJIjPvd++5eshb5xbND0Icl0XF9ZNzW5FE7INXPeNDPUoCWUtzg9s3i47GLpiw9UH6duhN
fJ75CZtfFX2Wa6ijJ5thL6cSU+xjC4HUJW8POZ/7SjgL9AdGbVnQU5rmlv5miO6JHD/qqj+yxHo+
VF4O/EvrMkBVFEPMROwSR445YKj9ndFq1wDPRREdimpf6wbF3gWOm2EXlBA9mRS8RlZ70wFZFyhS
wogD6qVwuSiOHYC0Q96PF9nSYNJBiPYG+b0WKYOOdHqWwFlFpj56R/tRtwVdDEKzsK/O28o8SMG2
MIojpCjbXNecb0ojfi1J0OJ1GN/xiWurBuBwb6bnJBOca3KBz2DJ8fSyWYJ0e7s1vlV1voY6/6BX
9PtNEf2UlE6kWXSe3Viu/LTeu7UenKpCfooufaM+/ZxF2MndBbgQp1yPauEp6JjZRWS/CX8OtkND
Q5FrVTskW+ihM8UXCxnearuenXBSnEZaE46yvUUWeib00v00Z9PGsM1f/mxUDu0oFa3CgqfqM5w/
fj0EetXh6/2vr79syTA6jlpTOKe6EvXO1IJ7zTM4iiyd1sriHtKP2nRqiP9zL6k8YDkIorOuH4H4
TzA48CYfv752Q4y9JoG4BH856qKZn30GsiT+c2Z1CugMVpowMoJNPuhYR6lWnTRTHNskIRbBiimO
pR0Yx69ffT3A5mJiytq9SdvJOH49+F0acsbF19KGifm33/v6gzmMzmj+4yaI0QnrAuZaYD4FnYk9
2AtgS2V88pKlWQ9ZZJ/7zCeRTDkaN4sX3aGAZ/HlFqzaqy/40z8ebJdAvml1tG7TvQ08uz5+CcH/
f70E5jIJ/rf/+Pf/yUsQ1QEOno+/mgm+vunvZgL7D0Ew3HRtaTCRMpx/mAkc8w+J4VRZrsIYYLsm
05sceFDIIN79A7OAxRWmm1JyI3X/y01gyj9sk0qQZbjiGIYh5f/FTWBY8r8Na/j/TfwEkjiIrevO
v4y+gVIXGBMDsW/n6sY4rwJPkMcbdbbbiB1oAOGEaPdOVXxEZ3VqF3ZAT8ljRjJylZlw5KflsDaI
yQS5/lD0lD8aIyfrsS6PRVkn+z6hvwD0L3xf+C4QVCfy4rPAhm13BOA41qQmhSudDl9I9p4vxrtC
Ygo651jpzZM0nmeHNHaDuxM165IKePUqfEjYktSvpT+SVCv1remybk3B+D40j9ELu2eYSMMJCAyy
g1G+x03wOUYdkGEOEXAj75Ehz07TCA9SBZaCw/Q7amqPSSY9h01OR4xS/bRXjrsG3aWOgx6ALjYA
nvi5vLKvNI5NYeHqVZ2XUCbNRIuud6IMzmG2WNakwkcXlNRyuNPsodL/VhmchoxvrmrC6bzSgzfh
8Y/H1AcjEt9r/SV1f5o2m6Wov8SR+0xMjGixMbbHtIHHyNt3j/y+3gamQaJqecjsVabFuARsqkfq
DMpsAU2Gu6fmrIuQ8Ymh53jOgKYv/DjfAgJzlESnvLrOrbdYG4LtHEe7dvatdRLx/A3TlKDuzO/O
F6iyXY6FWm5DT+lapPrHaTnwdxo7qtlEYCjz53LiqbkBUGG2+Ej9VnDqo9EQJNUwOowOiKVR4/v6
dFcsTWAY2Lja3uE8c0yok4GWAOPFjvIQZgRlqhFqy2GU+wiL/prWcqYxi3YQp7/swf020GUzBMXP
2dE+wQ0V28Ggw1P3J7auFksMx9amXE/5Ing7+RkQTX00RE5jUOgcHfQogle2l001L3mekKIW5jYJ
CPRrcC4wgLGcDBYjgQlXbM1eFvO1WBcyeyrnuNnSgPI5jsawiY24Prpdf2akkOzwC/VHe7QGjxJB
UhypkyNx8FBnoNNmjdOfAR7xKCHJIl8y/war2B7b5cFiCEU1kL3Hop8fRzBPtfvd0ilPrhl7tJDl
svZH4ji7oAUOFNcAOhvLUZwbRs6sTNVZCdPf6CZ4QpZrJGoYfBUc02mK+pmq7LXOdM7m6QYMeLMZ
8WTgTEBjH/ylhFY1WO148LX0EE3zsLObqTo2oaqODNFmgLUMhQpPaUwc41BjkoBKtXdLRQKaF0bL
qkuc1c9J3O5jqu7ZKNvNJu4ly/CCFfSBS6L3IZEWEb0Nhd7c6k6Cm4nlgyNj5J/EfqgqW9tJN/W0
Mn5UVU0+wQ6ZRZDeboNgQL9g3TYsNhptOh/awt22gd4eJtldw9illA2Lxqov8fxNQ6Zv0gHvJKWz
e9VpNbMtC8+5BY2U3bW5rXv9WrFzJ/UId1Z1VAF8Pc/IfoqCcMC/Dm8213mHzIKkXjVqm3AIP5yw
QYTkLwnVUxSaJdN+iKr1/BN9Yzway4M/Axsc7snQIi53jFEEvUUAx4+mch7KQPHSSmZORZwdGCus
m1FNxPK5RipNsJ/F3wHoqTwCDQ92SsNmpeUfQ0bQopvEY0Cf+KorI0lEtPkk6RVRc6EmIkKGzbVU
3WwsvZ7b1yunnA4+d/kjaxQBrMDqPqknJepK4/lxzmydKVj1e3SIAWZC/ho08wzxj75vYGYZ6ufD
xM7kSZEf2QfwAtZyImHEUC66uI2TPiQuLcy6zMd9PKuZUXykkQttuicmXUkVimviMmOdxllw0Ha1
69dD7jHuVjD1CFPA1CnWII3xUZtZfaS5ujzUwPX0MkAdgN99U43hA6JSTIibefkSNFHeWPem9s8t
c+5nG4DJAYvnGcYa+2CS2c+yC1F6Hyp/Dg9pavQPogqijczL9jC64O3HNqgBa1nBjYMU4TcD5kGt
2/WpmBCFHGn7O7tPox2Jh3kdmsF866CqHqCE/xRZRR+R7cNWE2X2jWDRuK7qUj3H2sVNUYkN7noH
fL2IO6Ksdq0YfshlZIi5KNnrcZ8+YQd6eKdb0/6MfHlo5BZOi3arhjk+1WH2EvhBSCzewrXihAfH
l3gQ4mQ6W1EhHsasu8SyfTKdOPg5Z9GLRRnQrU3CzWDZ/WM5hc8OpXEHY11OWUOrRtxCW49Z4nyI
wWetUJ8Zzoh923TFnniE89iZt4r0N6NHfX4zRYhKlmkPND6314HS1h3yvDqxtLBU6UV96U3UB7NZ
rNupAQ6xEMTP5eTQWcFdoKh1aqBcaDMDwslZn+LkOTJjho0RhUARtDtsOE+GwOlQkP745s8tvqax
l9yaSDv01fQx42Vk/BfVV9IWPyY5+Ps5Khnl4II4ceskQ/Wvv/yqOfh6ENX0jXxzufvHb339ZeaR
8vT1e6G7/AtfX3/9iRWpn5EwPjpzns/Cz+ydNT8kpOhfQuajlvqRdCYIjnwZVtgh1E+sDOsi08yL
tDKv0ooEv+18EW3TXLXKgZzaxq8BYwXkyLQ/5XKYtmzBiZCrGLe5JN5L6HLH7cSAWfX3ByPIDJhD
AsVY5NeiY6wwS2Hsx7KzgPVh725bbbzjcJ5kX95lUU/3yAzJ5QcdYtDypeommJV8qquRJgfmRVvX
JjEJqEsDuyIk8bds3NM3DIY16G6jauCYDbG+p/yQLAXcilAuiP8aC2lOrLIvnPYUR6YnCsFNwWm+
Te5EHLAlqyJTlxLrZWhoAMnY5OgB29aEAkiKI27t+L0DAItklBOz6wbwtQEZ/sbypjlcJzbl2JUO
NjL1NWsjn1MNX2cxnal/JevimhyjGsVAOQlfJOGmc5BSUW6E+B/yWKzKT6B64w34bIaI2f8UUIdD
LNZ0kNp7c6BgfIqsX4zNf9npaAAOzn4QLfgU0BD3LaFMz6BSZ03QiFY0kjlCsSNY4ZVStG9cQyo8
+anerCYbDkV0ctiz3fJ5DxSxP7KoQTwWrn5O+on42kNl5NOrH9DdOFekCKbKyu5IT+R6gulAHfq5
77sXSLGMG8m/09NdECfTQEDR8Y2wJnJCsY5zKxhTExA6BHbT/uDBm8uEm2epnsLYZAbbb7UhzIkv
18XJ7gfmWQbxlDIJrlHE/sHqp4gCFMj3WrNLLF6wibsizsT6u6Qsh+k8fIQFS8YFON9zLXpCTnag
Fmv+rnubmrhnqe62Qy1Kj9+LN+xim7WWU0qkbdECB2gGNpvvtmxXbQtIiaPkPqR7Zp2xkfKg59Kl
xFGXji/SgRjk3XUvPqo5KzaPhhpf+4HEthoLa691SFbdrCNPDNNDEoInwK8jOftzjPVkV95w/jhA
5GB4GJpz0lyUWO6t0Xcj7A+MrtN32q021kIT6qKKiiHXjI5AhOD/jLhY5io0eV3ZcTUj3XtCZ5/l
8CN5MvR/2kmBgFVL/H/1xBGFbvtDH7e3nDTsY6OZlDg5tGKMJtsb3W26/RzzA0t0SA/Nt/GgnIT7
mqsJeBcijoVlqfyVBazugtZAYTU9JEI3fLSCbtgNad3SW0s6nXpA++KyEmwUrNhNy9AnnRHzq+CS
5kyyJnpkTBli3Z2IzEIHOkcgLE9MlegL77JvCJp8mGW07TrrKRpQ0qsW60nUbXrX/lZUwDKy48j1
MhUpMBWZv1egQ3HscFH6HDqCEmlwbKnHddGtG3F1NU91xyZOMJFVSH4Bkk8/BRdjsQQBbiHWhozX
LIFUrJHLqs3SyPoGZ42rimLPT62HI+hWr4LCwoqRJHV873XQ7WqfAcVY59eaCRMxQG49bktGojef
eXV78uHd1TbK76Nv7YlQ7NCJbjMT6LVSTMRzx4QOTm+FmXzCYxiJL1D9+Fg6IdOdwVzhleM4F8jm
txUxq6XtnHHXkqbzUWXyybii6QFqs3dsAE6cA9n6cPUxxWk9PsTPwTCBDqueQ3pOvCLSngGpuGzI
upCzUDmu5jDkY9Z9pyg48Hr7Aj0HZCX7GY6iEg6YC1phjLNXpoYk/cri1aYcQytx0g34RTDmwrnE
ezzyXWUxfzeixzCEYFCmb1yL71ZGSLLPTUDosvnehhZ0H+G/uH78IxkTawcz8lRO3QCLS60H6kDx
0600ami82ZiY4cfibk9syAwAd1JSN5NQMqWWi9YKk1ui3ZUgR2IPJruqOn0JJgggmIopNx4tSkwy
Y2cRvoUwHT9baPBGmrLK26wTXaHNnsUL6QmNqFdDT0kxGSzjvH16Hn/v2P/D8ZQ+jHBzTWKX2FY2
/04155wEs2eM5MAEZsXyLGlpgyxGjKjs9qqB6cn55LNzxk+llRwLCUhSoFUCDsNenWnYHRGGRSA9
1TbumoTruh6rXzLy32cJf7UeE96n9KGLHYUtlbzSsCGxflRutReWfTIgKq2tOTl3gQG+gc0L+1dK
SyBBcKkR6O/bYe8M6Llz0bz74MGVIEqtz2AfhNucJvQFoZK95R4rAL2bQsBsDSwaC2OEsiY61WX5
I1CuJ2fQrci5OSCWkzvMn3qaaSBN2FbpMYaKIfoMrAFUrsMkJzMfY30ShyEDMNnT9GF13JscZZ4l
f8TiHwDYLsx1Uja//MoerjNhuEwEPwbD6t/wcjJKB6VpR2o3+MOLYgeOaBdQg+bPKL0mL21djuBg
yq56pxSIMKWmkms74YOsNMoWHH62lUsav7U50eKI5cruCcIaZX0YyQWB6gYQPwSOCU7VeIBTQ6Mg
AoJmdi8AiQk7HhRK6btuYjHItN9abOBembniiEMEBxuHC+aDyNPbbOImBTlvpm0D1gTqsN13z6E7
Mp0vm0cCK/iqjfTcmppzNFI2TkUfd5e05UKoLLP6ZsPeGIXGapEjpsIefrR6oMxJg3ULgGO7y63q
lfqU+nssSyjXY6/tfYwtnq01WAN9BhmkIRHm+7HbawlpaTdrL45pn928xCnHILV7pNfY9QxtqHZC
YURhHERkzsXAKMPq0FAQnI99/gCH8y7H1twyrV6bdWB4HDBucgBLUFBwMNOAmDEQZd2y8AwMDoAG
jRN0VWiPS99rE94pWyg4rxXXeUjvs04hW0zP8Dp+yGqcbciBFm1KxFzhmF/xk7Pr7+d3DAqfnQF7
syaRvA65trjdiNYvdvgqBpgRn8Eg0m0fXrDuLAt5P21VYNNP1cC+T8FYbwiS1luajhXWJnCfaZCe
mVLmh5w9gYOfaGvhhpl83r4mwKA0xwcTE826BeoIyItSw9r/7Ufz7ymxrJutI9fAibmRRMELn7Ao
KLPZW5K0pwILxKcHe6Jdaxii3kdMBeDqgrfQpravoeuhGm+CWrpNYxBErAP7lEXaY540lHYDqE51
0XoWCUEmPuaDa5SfXBEZU8ievdjF0thsAwVLLrnLLoIjFJaYuX0e+sX+3M3t2UzLA3RMQkMO3KWo
mr2sqF9it71LxgtrrG4dGBCA3rbJdESmH3mKs5+T98tUgHkb50qQ3pmMLV4leVYlNS2teqaVQKwS
vwBmSZnCvo4g01DFy1oHF1ZzP90iG95S/b1g5w+3I2z2U4X/qJo0gBDMGrk1Nf6+OnRyWKcl6nui
Xp2h+DYNPhFCtxlfB/CvIy6fyI92c2a8D4XPUHkOn0VfMdIWGm5rpRqggkbwLmpnA349u6os2KPz
rXgjSNHQUJhHbz1byQvT3fWk4dOcZXpqUg68vlOf5wwnKuXOa7dkNuib3aYytW4Fy5n/wbhr3CO3
WQWHwPdZj8r8GPjyOIWVQCTFn1hiIags/ifSO5IxfPErt61uW1BeWzLrz0pMJkVCulaMFq1p2bWr
eMWAmZsMLaIRmnGGVrTvyB3SLdut9X5mJkb+H3Wmu7eGDicudpjhKkRRNfzMZFgftUyfbhJ3cd9w
38KIurVqRny27BaxY6gfUpzEznSioqq7ARe8Th2AABwP2zo5gKyb9xYZDX+2Qc8Pxi5AW8N4kE0H
uym3ZdxnRzjKr24dOyvLeGkaJrPtqL71c/FstN2TjBUxrYbQj9wH2ZAdgl5PHsseOnDMdhCrjPsU
lL1+cqwOALvsH+wFcmJK7Yq2JUv6Ldvi3LcssrqKDirEST1xsjsh8OdvOQGrUnDzJk3xiLn1ke11
5Q2heQBAKKjF1JNdVLJWcYLHjGucMxrPajqHH/kMs/GtWLdYaNaNVbK7ICVmytHxWntiOF0DnMXU
5w26Lj27fHCwwQ4calYsrFM5HoBU3HpTT9ajVb11P6IMLBz4nnc4NREH8Yx2P2rT4Q7zukU64v5Y
EqPracI2WMkLSbILUD6+jmRAfK8ml/LmOctXGdQ1356MWy0i3PpY8dyeTJ6V9TtH4+1p9tJ3v9Em
2SGE4DetO307+P5K1Wl5ZK+/8PBZE2JS4XV8oEOz9NISHkcVWs+Bi8ejJASRJeYpVmy99Ok8L0bv
Cu4HzIORGg+VoqZwqwvt5aDhJgAOQB01wY2INvd2Wgx2QIYvs2vU9MBj3Z+jLTIcjuycCzNsP+NS
CE+F+bYY8SfM1NzDmGiGh8H97EsopvE8fQMCxabYHODSw+S0EuNXOrGNTWbkx1CTL3b8u4vNX1j4
ziWxwc1I7evGCXKII2VPdC4iLDHHRPwHoW4qUAdwxdBAA0yw1Utec1m2ZvuiStGTjbevkWAcXEaZ
eXUzMAWD/zNRCyEyt7VDpSmy6QPUKmoINoSyhOA+2hDid2bnTv87mHOIemfAmAdDDhaHXUbhoi5+
zF3MsWFOCC4pR4BBanclEYvBZ7sLqgBfTjd+9DRRi77E16g+RkU0oEk/IEzvHXupJle8xgpxy8PW
ChshmkHHdJQ+mCZ04UKLH/qMGg+DerO6vzq6f+MV3Erff7RDo9qRqdn3ne/VA94KP8Dpw/WbeMHY
Pw4uhtnchu7QM4AnzGBsp3o4iNmkLrFQOxhFv7TkFTMlFb2AX2ppPszJGG26uSAygC2pN2+lCN/E
QkpVHCgb5MyRhgIXzvK+tx/p+g7fxrkeNmglNBSnNUI0R/pdnQ+cEueB5vbyIYZJpBV4ZfRp+MkP
BHoJZt4uBKWq53f3NhMdf8aVBxrXKS+ytR9sU19Nid1DluIQa/v+PcmUs8k56Vrch8jSkVU1kmrH
5XORVU0az4aP24Z3EQUXpwKWLswRtJutji3AL7awWEYiNz100eIVcjZWz+Q/6niDZvYkHgOOHQm+
mVwn+ns4z9jQZwA9CsMmTY2UqAQc9ke5ijPurgXufCErZ7OYKKCoO6u2qoe9Nsxsuo3q2hfh28Bg
Cmb1e5G4GnMrdU19+1YJ46zp5r2r6F8trPRiB4wphIGo04Hbd8cfWUaXdzkZzF3IEwnSrGup961H
ZjoHis3nLWc50qZ115rlG+Xt9mkZFrJ3peG0a4Z+Q7kXRtaJ0lWuiF2t651nVl3phWoQu9EBYSpD
CfZQDT3jbbwDOH+2CCWOx2kvOfvh9NY47QXIdHqqMnymwQKHbeUxiLBlCI5d1jgyYkqLk5BUUHRR
PVAxZD10mUt7WU613BgDvAvz5r0LOTyFbkZoUz3XSLCjz6APINi2djpWzdEFlJ1/LH8aDZBRINtA
nD5x8NpQE0C500vMM1/Q76VEiaC5wrJq8EXDbWybF92ABhZq34q2H85paXzT9/hlWMnrizCx6zSJ
mx+IIYHBk3c3ysZvfqptRJjAY4Etuq2qcIuvtQfJBui/DHoSCH2gVlorNND9PEE1lZe5G4fNsgU2
VODlfh95HM3hwciQjvrgo+JwvTYnwC0Sna2jgLkd+6dRsEkKXAsasJ4SuNAleJjGrsHaxe6mtJgR
NgnKOMrx8rZRHywQ9DeIKfNjEnQXNeAx9vGfQTx/shnrbIKSZa3w84sfNuFuRBGmSD3kSOOssASv
856J45AUV13RYDByvMdkMJ8NfzwlvCdLuGrrBGF2NvPhY5iAYkHz4iVyxuLQO4DqwHGgm28I55db
S6Ot2xTEPfBpL+4nzUmUB6Wp3ATf/WR87Wj93oCdBMLttC5R62MadpJV7gRq+BJO7sjpCs10+dQC
iW0Z+dHCClfCv7YA8vWGt8GOQFwuh4apAlABOr3oyelh4ZOHepNALXqQ1LbUOpgJp/4YRYIfjoDf
BtJMfTL04NrFGS0qfvrLmuZ4a+njzxCvVM9RzYx7d5cGnJFNXPs3qe1LhqD7woCvHIt0H8PA6ou6
g76cg9oBLJho5rBRUmeqSFQi79Vdt+xdxI7LCyFK8bfLHjiWiHBmtVfcAdHB8CM237QYt+jnJnoY
n/wnw1ykmzDfm2176kxn16SdsenHkM+JUVpwZFLsOKCzGIxrCVO6+Sn2m2onq+duBoC3VKKx8lLx
Bjtbb6ZnN7OfYwOJcIqpe6M2qleIRmlPk0WjPtzCCPf9ZzvJt2mAtxJZjOeGSNwJ55GkntBF3Eh+
4njD5RtVEBMLRlDUR2oWnVk5ZI/UZstecRpRRfbcjCyy8cVwNpUjtHUbNPq+c+dDGslNzmSOnVY+
A0WOxwl+7lwcoeqDNiS9gfwFSItEOycNzItmmr8l5NvKPP6Z0z1aQwE9mXLycpdN4Mhy1aB9bjgT
Y7rsp5epujT11L/boQ3HN9HxLRzYi7n8uoeqaRcXZOyzhbi+n92n3C1uZmc0+Inpxaz5AchOJrh/
TQ6fhIQ4JCtnX3RcTmy70JynsvioNdplC9xvNnevgxa5eNR/x05snfQfOedTDx6ffbBLnBAyM0Ks
02nHTYBZbWJQeBfa9TmsErYy4nfEUM4TUfdN6D7ygVRvndXtokyKR6F14hF1Tqz6ADHY7Ow3Wpjn
tR+waUAypyhpwK449vabHmFyL1ZkTjhyhzBOrMH+ngk6yVPjNroPUZsbr6wT/NwxqfLIJPJgzx2a
ikOCSDEtTSK6N6y2otUWsmzB+1omaLCi6TgtudzImCvPqzQ2X9r+3e/K4jRTD0TxUUcorMt2wxh6
qvHPqVazOcW2GwOZV035GPWz3Dg13X8V57tVUkevQNuF1hJ5GrNriz68zfGd5ywzm7AOcHVI2M8T
9EyIi0+gXx8nf6IWNsXwn6X3STqXvsq/twougnRrJhNkDum/zTeSomfNkOPenpaO4jKdVo1pAhdi
7J35pHdV/aOJF2bptGYbfrQbuphAbKOkztqtHxO2kKX7XBMbwc9nbu3F52vJNAKLsJwMrCbd5UR/
ubzHTeNXFMqlXgoriLPeQLCP+kZgm2Kvg3Hgk1dxYevc9yZ7P6lsPmShz2bVsBGVO+6pPVOxdauK
z54F/zjjOk81aiS6GHnXMvJXuBMkGFz/agZxge88nPaoBk2d7emUyfcS28QxkegZ0sU6lscHQXNe
6LZXveEzYc4Luq+ySR/6GU3U8jML+2qXGCCs6qznvszLbdbITQYHdYJq0N7KUIY4cmK1VLdvHZjB
iH9l6U1OSbQ25CM4udaFRgDIxa7t4bfgTmBrl6bKfvlxDDtpa4z6d8hdlzEj+1nXd7ub+lOt6vag
pQJyYs/+PpupszJ5j00aAwN4K/u0Z9qMgBv3BbjnXnh2TlBJxvZD2PaYFNDRWFI5wOWM3bnsVunI
ZUmP0KYHr7nOYFKd4EWvpjG+lzkpaLPxn43mQyw5mS+DDb1xXw0GlOVEPaUwFpsVZuT+qlQVwall
pp9H0SGyUjpBY/FrnsjeBObi/VkCDGB8VhVDzQOlifYhq0Oog5rc4oiiYbfW62+pa6TbVBMGA2mu
l1rXjGOPQSAY/eSoV6OXUB/FCtJG2zStwoNNeK1ashUz1KK1ViHOjeGLFT0pIeZDV/p3s0ur7ZeF
I68I1voN3k2H2PpoGWjyi5mCleBqzQDPXCc5StOgg86NRhh90QXpGXGlLb81S/ijp4AFqEnj2WiX
ZLeane8jgK8aqLPH2qb2KfSDw9fT8UEBcLTzlxaEp6Em38PsxvIy6FKUzS92KgDL5ZFIxR2xmyT7
UiesGTXRgt7XPUqkh3kN/RhIApOMxNPs7tb55bQDL21OsVpXlVOsdUBXqybjXZVUDqylcJHEXbqN
A6p9to4GDqsL8Ono0Y/SKfbDwIdDapCl0hATrTs11cZ1f/ZNX21JpxISlfuBcO5hbIhcJlyITZbd
O9Zh0GiLaYQu+O6oqfyj0DNjQ8mmna56suhkg+JN4E/f554+xKpV32a9cwgd4tZYizqwdsou9l2Y
ZZtm1t4pW+oYr+Q3mZDppPREbfjYXjB2xUw6jfd8dnWQLstDNRSHCBBUGVL2aQXsYWjaJsRh4Ugt
gGtL457oYDRjvJkOw8K/PYCfJslTjrt5if0MSfQmc/splHRiyOg0TOjaXTAe40hsRztnPmf6p4Df
wl0/XuHxPc/qw3SC/vDlBkpda2faOHpLyz4kwvgdaL3LMgsXPHF9AWwm5m2m8AQNrLI2FTj4JcPI
RtKHrTA5OGMtG1sWXogX0xDmruIm56o+P8To7kc/8R2Ma45HIwFtEQAT12hSi1cmnORniuF746f0
eVNjRvlzIOngbMsPjrivzihGovqQAQQhKUsn3VSkwXx0itjaVm11xxo1bKJM3V2OAzYnElDTO8R5
eulyVM1pSk8oz9XWRmasiUGKp2YsXmay2GSftTfZjAZn3yVIkn58OYMUu4+/eZkmRNSdFbs3Dg5s
nsicJ4vbrp2TpcLlCoM1OM46aeXgATfWUu/RVuuYvXAQLHBkPx/XTJmtY840GmP1MZ+NrW7zSehY
ohlvCU9zkTJL2663tYlrZPmQCx81hExbsyn1ED+u/2jyb2++LssvV9PXw1wXjOh9iPX4ClvtRuSY
qcDyzIuyysA2TS8AM6hjGNEnFYAalp5gO9mkCDWDcnC/03dDA9G+g5zJwAayMd/WLc+2Lkh5VsuV
ovt6fLLAa3t6jDY+ymFZHabvoTCbo1YF/BM2HtLS4aWFkFEcB7+62jPHlarw3/BTXHwZR3uTe5Ls
s3tK3m0rAuD3TK5A35V98AuiN+tcjed9Mhk6DzLbAkUCz2ho+7Zaru6YxHTAU9YXO10bwmoyyPvr
kuHPYKUIZoG/q7DSFJMJxYP9FMLciEMcCh098R7uQubCx7obfyKQs+4ThYMzqvNm8NkLTG4JmkG3
paMhVkeBRTvQcpMzkqdOdBssIWkDl17Y3bqZqBVAE7v3CQNVl3AtuOStaggKuWXDx80qqBRVxKv/
htL4/+ugdhYUyP/soH79aEI8V5xx/uqh/vq2Pz3UQsg/XGHaECwc18QXDTzkTyCbMKw/FusyvmoD
4tqf9mnL/UPHVuMo4RgSS8dCAmrAhOOsBtNmWza+WRBtyrIEz+7v7u4/OWHNv3z9z4A08VcaG5kX
UDDCFZbOlFwamHv/ijXBCgRFpOnkLcEY4+V1Mh2aNjjgUKRfqiMwlEHUsujrwMopErIABVAZQF7U
hWY4VZ1q69buPk47/UKRz+9/eiX/fLb//OwMaHT/xOH5enYu4Dml666Ffcj+F+pQgCc1VWHLbEtg
JKB55UJlFQUoDoeMKBW3wvLvtihgjBagPKaCOyKrvNizhlrktJxokwSMbPwZeI9jx0uFLVoJLVcr
UwzhtfMjKK35qpiBF5mF//m/PP2/0ov+fPomHnjHkUry/v/1xa2xvA51IawbQafyez0XMZwSRPRE
LZDg2TK8QITuYwjtxhy+o422jy2JIQSz8GwydAe/mx6r1skfqJJaOxocFacFqchwNCo0x8szdriR
UdWHvm/uhqK5Du0S0W1BfJa6OrMZuf0vP9Pykv8DjbT8TAo/qtAJ21GTCejkrz+TYUb0V8epeeNC
z3d1oyvm1wh8+hAcOoOtt4KOQk/nILYlS+zeLyrtaItwOo+Wj1joVM/OOFUnlZlbN67+k7DzWnIc
yZLoF8EMCIgAXqk1maoyK19gWQpaBvTX7wFrdrKnerfH2gxNskgmCQKBiHvdjxvkNjyLKEJBEyfW
o5NyKQhgjw4egW3//NHv+Ky/fXTOHYszirPqT4ZVXuZ+yzJHPAAaZczV4scRMXZW1ah6wC7IoAuP
SBup+Y+zezkd3gmYbSj52LaG6CgyvDXuh2iL7XPYmFjZKBX10RZB+bLiKxxpPp+1jsrjKJVHqzIP
r65mrpui14+hhQKNvtm4hNPvHfxCpkiY8KY5VkipBfYVhySVgyYT3rqKpniZ9Eg8KqeItlpfogY2
r3aANz+1CsDgCEUfSpLoK79BWIvhfl+NwSUKHQ+7JRuKc7JzMjS7YbusE/08DlW0p1jUbAwitCxf
RxAUFOM71laCtProtdOK9hxrVrpmqBi2ihhrkqKMuSTUUDCfb/VJd0NUlqzptqtHUxCgpVc+ycTe
1q3Eyut7Qrec5NmZKC8iiDDWmmE15PbVFRNUvV5hePsxOoO3xyT4hhOhZ07tWuB0yp2dqXr3z7/3
TM3826F6N4U4wjb0v8HD3N4120GG4kET7amTzG9Tt663PpfsO7TQleLSm/gdilG9hBEhRUnmUrMO
CqruwjfOYVFuWzLyDBiveHSNh14jOxp3tTlbIiaiNQl58l7/y8f+Tz/L7zMMaqeHPYYhmf//5xnm
aDq0Wrs2HiZbWzJwh4/0/K6mvGt1KZxXiPT54WcEpXTzswUAgYzQJ+V96J4ukKNFv9ygqHe9S4iE
yjwQG2G2NqscbgpluO0/f1zj/9jLpgGdjbqex7Dw5xjdkY+RwJYwiEt0q5s+Uk0cZ3tmegpbMECu
mwPHzjEv5NbJmPLkZATxS5S4zf6fP8gfrM/7fjNRM0rkP3wa+096nj/KhksTvxLpVtALDOtUv6Zh
7JwKQtZCXWu/ZB3ICly60ZScAzF4CISEuN535aiaTTT26QWDAhSCEU8iFvlY7IHGAylQBsHwsXbi
x8EZl+e7bsjkXkQd8yeruOQVixbf8IBoGjO/oyI2WENMqsXpW5zARf/nr3pHD/4xkpmmbjGlwJtl
/m0kw1FaeBUT2gcYxd+tto+P/ZwPOtVIf9PYfhwxHDuF+6Cxvl5jMErfY8c8GyMVcBGZE+3mpt2O
SG33ocSh2tByXUwa81OAHGiEkZj/8wd2/n4hl5LJBdcM/sNO9odHyyhjPdLMjl6satyVyMjmZpDe
TrL9XmJgvbq2xeo7perQysRek9VTHLM6tsjLE6s2sW8G3tW1VQzfbbdzT3QfyOxwi3fggd2SCzDq
E9dM9qGIaS0zzxVOR+vaenWaAIhfaALbKMJykfMXdq0yqRbRMs5AzG8QgBMqZcjs1GZjdoJIYXpB
cZRiYJ0q3FMD6WLtxrUBA0hm+EdQv7vdpXIJgtE66DHD1CA9E7dcBTb6o3aJidl40Fp5MGNoDEVs
PBkUVV+yQasXhigsqm/YM/JsYEFhati5arzJfCkxB9P883635rHijwNFCk4JHY2Z6TGg/OdYQnPe
b93RMx48r6TmJKfucSTB7jjJut45mjM8ah7NsYj5xWkcJ0Ce/YhYgYTaTstqwjEI4mqVRZHO2CKG
ubQt6AjbohoT66y2Y/r+gVuAEQheWvhbvul6rITv3aaWVCw8+rt8tJ6C3PE2HehOQEfOs4siJs3F
caL8fHaLUqfC5PdnuHObqU92FD7SJwLTzaXXWJuMXNDNwHVw0ceyXGcg0/aCrsN/OUINJtt/21Og
Hl2AxOwvHCb/uae0QbSdA1f+AbnJq4X9YuG24Vsyi1tVZViY7DSY231dkVScZUebslDIChOx4VAe
6TJCWyuRbJq4Wv75N7zjYP/6Gzq6zZjGwgFeM82RPz9Z1gQCOtWoMLebKG37BLXazEABuuRXCBtr
qZ1oRZCRUEYICZw0x/hDe9d1SGi4H76lmXSUhuuZXI8RoHbpQkRtp59G3zvP6VJL9DXp1hIkYEDz
jjaJmojmaMNxnZtA9Cz9sTdfe4frIt1ZYzGVDpJY2XxoeUon3F/kpI5us9SGsGTRJhvAkI8VsuGw
QnFqkRyHjpyD36TaqHeliYqkXA1gyQCCe+HGkMADciuxl2FA38xEfLrqbXjpBpmxSfKBmaQ9oSAm
oADanKmR0FII4GSGscETVeOdgrLmBX29DMGrLVVAWdwuLOQJURGsEOum/238hdT5x+HCcknnhDIZ
1QSWyj9Np5ObeFQpxuBBS/qCxJWpo9+XwonHfYL0+GTb1Y/IH5qNnEZ338TRwTPz8LmZtHrf2wlR
vPKbO9SgZ8bWQjErJ3StZcW00dD3SOeB4vTNSDOfnKtlTFVJBaxtYMGsR6/XL4VCYY0d+6YbX5um
Mh6JwHhpOkc/t8Ut9pKr3gHzZ4fp2zCuv0ets4Udh6jXte3wse+E85Q12iEBV4NaV3Q0ptYDrseN
yymNdyxqz/nIV+oswPZFTOiDF+irewmljSmeDSkOV5hUU8gsqXO8HVrQZexSIC2RyQMWHfOtXpc6
WVQW8tRc9icTDv3p9y2BnSOzDkTREGQV+f7JiNRaR1l8tQFmZAVGQVOrkVakdOvx/WGoo++JbMRA
/iQevan3H8YlAVEn7Cpz+mL8avSy3sVUVnBfFqRbUQiqp5EjLZ3UFsw0JSMZXQNgwosqLrutjBUa
RBufW6BitWp6n8VYi9Y0sYd4pRd0BuFtGVS730CHG/sW/vhyUjqZxwMF7kobT0D/sayqtfKYD9Qz
WQV8SgD5qY0vIxW9xeB7ztocMuQtGO7yOuR72tYFifNJs/k0BNO1QX2l1l7RosPI25kIxweJSDTT
m2I9GESC2t3PWCAi0MkyzroUO77r02Boyc6etPaBEF/SgFrO3jKTP4wYkwQITQ30KCnwvt5daOKa
t66J38GAfmApDTew+p2HMR8XXDMM2tbOzar9tzoOpxutsA30LFKyDQ4IOtOUuVWxI5ci3diF+mFR
3NwPEm1v3YE+R1FG51Gfjvxs0VJzC5LiR2Nn2mawnCtNkYYqKy6RSupJSurm6NxKThVcQl5zLles
f/ytl4cnt2h/ugYcAGIGYuzRgF6FY6oNbSPYDWOkLmlNzTqD5ukabnYUsOwoZ8BE9bneeiRKkiHW
Z2e/VOc2klA9LHfAeUeCWCk0BLt8LQe+/tVNRbUAQVkiX5xlVaR1EDKS1bAfabx3PquwYNpLdJ2X
Pv2FQyG5DSkcUUOv5s7Q2WfKVQRqOI8mjYLWtpxVJKjpLCpm4AzIUJ000zk2Ttdu+3qufSd1fQ2n
QF2tFGXRZFIbjqF9HNGYUTW1LRQlqF/I2Bq+WLwKXQv5rCWW29dB4/t3045qHPHlk6Xf0CLrt3Ea
+1u8t3MwZlHDTlIxtI82A9+YeSXdnDAKLmUHQ6Ww7FMWOh+tn0RrW067qBmcK2IYrAyFAnxjazbZ
NBP1TGmWa1F730dynfA/vJPgo227WCHEHZp2rocqfT3MmDNzChhrw+anbOLh4s0bWeq0EFyKQqzt
5NEPARd2Q/qDVmRwm7A87jXh3wpq2BqlzeciV2e6b8E5ckzUKF7d7Yyw/pJViXhyAnEMyeW5RPpW
UntAOoVaXuOw/RZN0w+IfnJbTKBojMbrTlNJSvfESGkYNfHg9ktYshZKaGIuM/wIljfJ230uE8TR
VQ1adPFlfQlIDNoFZeZvUZPnhJCZzO86hOsMBM46VB2VX0m7xvHlrS2G98rBvU6u0pOVUNe3HbXu
zOnNDpHfZBX+MQMZ0qrqZPHcW9cylguGL+PKOBWu2jLeKUH6tAyVv5FJtzId0CeN4/Cybqh3Yaf9
DBvD3Lc1lXGK6AvltdaLYYgXLZzQEbjAtsbIpvHXsqQ7/OUmq3fubweB65rVbEXSK2wAlkXl77uC
xsB9nVsd3Ni7MipPGB3pNNk4iPT1vZn1+74+y5ciNYtxaWlVeCR+b6ABIKhWcjPMjL12Zux9bmoS
7aPS3svc4vggTk6t0XP88HU8D5bJvMiRPipEW46UrNnIYBqJy0IW5IhuVyEBufcHwr7roOJk+zjQ
xnU2dh+/H4YQArEm2ZYzba2eN3dQQwtZh4oJ0Pm0ytQhs1BgsaQHgAZkBUZJqzBKsfld09cp7Ddp
+N3JepimKeErKJwhr6DV3PTEt6MteKkdgG9uB6TEo326jl0zP6QjYiMTVtvK7EgYlTkny4TzegEM
4YlehrHKBPBerT/k7WADsUVAca/L3zd/3J16eM2TBrFGeirG9Yp5p1P5F0T+OZMD+gz3zTQbsz/v
1qNm7VDyYO8A/KvNG67F2Kv/fSvoTYId7/djEDzActTSlJiZBuMpxjS01+asJsjG2rZnsKdNBy4p
FN4K//q0LZzi2QCjgMCiVasuGW96BE5Yw0JZYxNYS+OnXjpnxODxwtShHdeSoNfEJZC4ITF4Sfys
D4DNgSda9foqhVvt9nFxSb3npqnx90k/WWsi/eg9tSX33EYohfyi7cih8/tyA6RCW4QlBOiQBoXC
xbxAHJ4vYL+wo6hXHGjB/tI87cPDehtpktMzZIWbQGWrYyLnmmAHVcuiFY/iiCnOCcJjvp89Gm7F
tT+lRbuL8g/sgxuoNu2qmUgAU3ZAG7PoTmJI72v1WRuoPTl2RLC0j4S+DkrgCoYkP9hUR0pDO5CP
HBBZT3gNOhBOtXnD5WvvBaQS3x+KZ8TE/Xn3W/fHPp/7+7X/7z9/voMdUhxsOoCYf/7N7E6y+Pwz
ZaVHW28cjn957+T+HFF16dbI5aEc55zEzzcv51kRwU0/a1WKCZEJ36JgeEL+giySDDbWevd3uP/L
5+vuH+V+NwlKwZwf41UwwvKuY9jl+bCJoT0ecUDPhCAWSG7R/ECfttUGtKfM07BceeiYFmQ0Q3ie
N5Ogi9/Gurm044YBfzQ2YsScSSg7LX4PHYELK3gZE1Jz1J3EXSVex4rDEhTDSvE9jCNnH+mhDRW/
sg9Jb9OqzAna2GhN+ES7nDP5/s/3Tcs6iAYzse2iKmd6ohlZy/u/cBW04b7gYI/jaXt/3v2h++Z+
N7NzLKC0u9X8JvfHyVP9160ypa0IFMpbfb6AmXzKlZjOQ1aO7s72oXm7WrPPEsigds3FE8KkEqDC
wStmk72L34IeOiCd5DXlJ0RYgQ0g+X6TrAXszurejLw/cN/0jl7q63huIBJCGi/ayvSgzXAFuG+8
ovvXrU8ApbQtDt3P57j/fvbnY/fXfeIqP99mCBTsK+Uy+vQ6sJRWCooIYj4lEst0p3nO/gxpMtoI
egBMgLBsHz43eUWq2V8eHG1EbJ///Mfd+z80Ksr/8pRgJFVv+c8vYToA089AXhC21Dp+PzvL4B3/
vjmZA5/i84+piNhqm0uObbWM8sLf+S7B5r8/5+fTPv+oFqGD+bx7v/XH8+7dsM/H/vLF7//yx0tQ
lGvryTx7ZnmrKZ82sxWMPTe00jSAv8y7CUmVap70+aafJVkGAIE9UyZdnu0mHSZkJu3d/Tf7/EXv
d71GsADLipTt79v3hz+fer91//EjUEcTRZb5BV1nIIfOUWttTbrcnS6Y9/eTV64BL6wqFuJ3wGo9
9jbElvkIGCYRq7c7e9W7Dx1OzerImOEkAzBsm7yQfTITXfKZ/3Pf1MoFT/h53yede6kpUpxLw0Ec
NtmsMOa3nocnImWKgy2MgLqEf0w1WAI2OfaRjnHsvlfvv0vNxHcjquK5ZFW3R/BGJNH8A0/NSxo1
5PH97yH3+evcH/vLT1TeD9Pfe/3zpp+UHDZR2767bfBdahFdLDsqjmOBV4gUAzShlcwf2sE/DoQA
Q2W0h8ciSRLsEay4dDxC5K1u4OjLLTaDOVqeHqaV9Mlawm1Zl5hAkC0B3C6YSi5iMdVnWhDnoRLV
q33THN88ufmDb9jBHvr2PtADuSTsm6S60Pg2GQozc6E/2zjO9qK5tIleH73MeqjcWuwotHyLNpGy
x4slk3RNWOOCax5dIlXV60JUzjlqw2dQC3P4gfUc9xUA58r9VjBYLdo0hjMEd3qtRVzrh8h7B5xn
EAxH+t5gmf5eH7Vj6iOFVI7+7oUugjART7vGNb7a+GyhOCPnE+SRF9jwr8mEUr3N8fjr/oDkkQW9
Zo0f0TS851pXkDVABUrXWTzRYRLMDTxnU6uEFT7eksVgFsPeM4bvEw3gTU+47dYPVHDT1TpE1JZb
QKqD8Qtp6HhXcvkj97NxgxLQw32JK0bq3mOVB9Ej/IhqW3bxS5dZ4B0z8iiNsQzIQixQI2W9/SE6
CmamMQVbFUT7npOBsGOqVRGe8A1xEGcv1l/tEUkzSbY45LIBFZFeX/LRxQJa59+1XM/PXTmArMzj
HXXQGwNSdbQmAL9ATi5xjF+VmJcHy9Oz57YLTKZF1rdBjPqXOt3ppl0ciZ2UG0/Ti5Urxm0LVZu5
S0fQohus+zHhUhhX3kGZ1Az4Pb5PsFnwpdjHCENV7g/Jhu7QL6yGdJl1Yg50lRtLu8LTc8joA+Hb
cvMvJHstNZP8pNr9SAMU5IGACmoUQQolbVk2Q3tKHAYF21DVTaiRXAZloLw3vFNF6pML2oN5tj/h
KO2uHQywnTQGAB9hvbMJYdEk2jfRDJRQzJEeZeYmx2C2V8g0ZqHHhU5z5WWykN4hDfbpDsEyCtNt
2zyQbkJoWWe5p7QrvwTItPcWrMmK3HFAQtQQdRs0bO0nOJc6tI9Dr723uzSxHoBwe6c0BB6PZ7Y7
RsY3DTvGUutoJ4wqQFk6obH3ncreY5DfejfiMibhagwX5cWjiL32YYb8yLwgusSe8YX+DTNYVugb
w+jJ67aLy1BxYMFoWkL+IfCyBnhRzla4j4mW85fG+ybw5Y4RDCAjst7NyhpuqCAJvRrHMy287GLL
mEHM07t9XQClHQv1pR5q+0lUZKWJOj4pffiO1RXnexs6Z5gPZMn19JE8qAATzfVnV0vXvR4PmHgS
cKqq+NKbbrlnfbpHFKFvI3M4gWGmfxF1+5K+iVPk9bEz4M8LEfPp2MFQUy1tl47TS1ym9XMyLGJf
DLfE3AROoB4Aki/rwjmQ7ZVSKqYraqSgktpULPGbDdsaefyWpg0YIVRDeMwC9FahU2yLlP5BNUcO
o5Zf4msFC8B1tU4ae4WKzjo2REcPHR5rS02oXEWLZ3+iRjgSrbUyfcs8MvEalnkm4h0RKBjsJBSg
vEU4G6PM55Oz2ocnXTdvWtEDsu9IHEfc+BNp21tYyg1PyTemIAyU/JzyWA1t+4j04EnUgnoCd1eQ
hU26LRqQBfltBrXjpXYvbYjrd5TaV8IvygvgELA1AKFK04kOSTqRAZu534VeYC1Sz00wupuglLvC
noCHlW+FVl8cux62uk+v1Ru+6k1igCRIxnXs1T70BmBa5k893vdQ3z+MN+Hn01kLSVar9yUmtedo
fI+kae6LznrvRevs0Ao+Njj3bDJedpgJrhBNqOZm4apjLfus6FAv6DTUcJseXbJr193gEAzv5NNT
31FhNAkSz01HbSWr1tSJtRdD6DsJazqNxXNoujMjpD7ZlSBrwfXkMtOI+x1d7KNjoO+LsN4gHHud
LJBrGA2bi91BVCyKylt78gnCXH0KiPUl8GaAitu5ZCCxAhw1GWxj6lELZ8AOHfWzt1s72+0KGGr5
JJRLScssr2HbZ6TGGe0JAnrRj/WDS7muFf0TUzln3dM9GCCuvJkqIUspPSkzDp+IkgnncIvqUKm6
BB3Xhy+a6XcPEktmNHnIfyanfejG75Gw6m+aIpMZTSYMtoSDlmokGMAYjo2Uw7isu6CnBpSUD2PD
Nc1NYe6RXI+nKKWa0E4PXUMEwP0R3wzqoznkP7EcpTsH1FiGQRvjZn4iL1PbTYo5lJiicKV8Tpiy
iDHK8nesuCvPEN0h1dg95wWeSErDSfwyNtDSgyJcjm4WXxu/he40ZXQ8vJrNkF8Hss4OdZTWa46J
pXLEsVVcGKRTIlRvxh+O3VzGAhZQMEYfMOvlPsjnYZv46jV5PJzfTCqZetXeJm0GSvcjooe22U3M
oW7SabZE7RX2fnA1uda7quHSa2lPKbm7rmX9ysF6fCnt+JBAcUEokkaPimx67KoBOejxdAu95GPO
8zirLge8Qp/60DwQSzgeHaKZYwb6LW0XlvKWxAqcB9S7gbU3VEWFs+8Kp3+htMLhqxGtXQPzLcyA
SAHHmedK/QfFeX2bxizhXUS3Z/SqiIcmQWpNMlzq/iEov/Inp33PXtiMxvQWOjWaTx2NfqJ1sIhG
E+uRRcnUZ89gnZEvDVbwOYSphjnoywUu2lfS1306egJYWi8Uls2R0hwumU3phxgsVUhShkjfLCt9
6WbJq6DESjhasxqjnhT1cHhO7FwgLiN4pu+D61BT/SQuqVzGmimJpk53vTm6W8rCFFcQouvOB807
46ITGMyONIE1fjVzwvocArgDUPn4GIX1MAzk81QNSHDvNuAyWIk8fSoCDuUuIjlGGQz/TGE4Ksbp
igM1PnislftGqutkQC50guFLxKqZCvIUPUNiOwdkfi8re5y20+jh84LSFns/ompIt3rH6dogIFrH
UmHxbohpH811rCz5qlu/mNURiSJ6ucrtnMOlBR80WPgahP7D1CIKyZ7zytWrnFN/VgapgQ8lDsRw
yqaPMIC+0MZTzvGBWWTAd320EgcSmqi0Lcwwcl8wi+5VcOASqn/Rq/ybLMu1F6n+4EdkAYzWpFFm
89vTFITeqXSyq+EQRz6hHllHaRthUmSlAYqgPbEUx5YrHzQ1z7z8dAeak1xAw32YqrxGeUu5RJ8i
umxGWcwuBAKsBmeF+ralLEx2Rpj1CCDihIVyEjtfvSB9d5G+L+zUqU690a16gr6PejOSK5/0+g5S
DDEogXlzZyCdnfdbX1LBSPvoSEtwRymbuoo1fa28jOA/BgNFO2ZltJThCqjMSJsb/wCC6zFGM7PE
PNbsKo3QhcJJ0j3NKl490LBLmeyHKeklukfoIvXeXWihz41fSgnTrAF2t26kjhDJc2/l4I2HROhf
iRXDp25wQQGOloMLOTFVgDDFhW9XyuFHZRvXYdyUPUmgcSb9YwUUFRXoVRgUW4wq3yeTTJZNplZE
ccgbfvavpZEco7bUtrohyEqaJJgGum9bBVp/wbQqRhPRdPvQyB7jUev2ntviI9LcX0x4zKNWg2qq
PWsCn9LvHa5tM1ZxXwMQ3LYEHlDCHT4cRQPG0troxdaTa0aEzTD4TJtg62yimhywpJFUl0ybk95q
SP0hiTsERu0m73Y5yp+58j+s4mtk6sOjE+vXtDW/FkhLr9IrX/HLAa8WVrYWpRqZb/YEIMa2vdOM
9lgkwElC0Ap4bQ2yGitWwFxYkFt22QUt1iGc3zOzG7JUl07lGc9dWu5MzcefHU4uKm6b1pfuPiaM
v+kIEyAtGmD4ICRYrZAbr5ed2BrW4K5R2/6iNv4Yhjk7qwCvJXHXOaUz7qbA+Fr0/pnpkTq4prNF
RT5d9Ai1QT3cuuQkg+xrZfXGTYQekQNVVRJ9VkzXgV9iUZq1DyKTOr7ZLgqjMbf+2NzGhvgo0I+H
wnpyMDkA/WtgyQdGcQZQ9pBikEgKJzp7PgDxEtXUJjVwonj4wqTrhoDjkWcG0PHXlgafkvF1Sb1E
0eSYHXgD8AswI0DY5sl4og2Xbx18jWM7I98ll9EM8Kar6/JCGMZ3A/OLRYP61Ln9DtAZVh+wzUv2
wkgLeMp552h1P8aRya6SIIOeEvW/kCFuQ6PitYlFt59mzWIQtKujgTmlbh0rsmWqoJlWyHAw4dA6
PjioRx0/Mx5xMH0JXe1El6a4gFXWSoSaLkXIG4JozMsE5pGVyiZB7HqusvG1T2S7Y+aXASixd5lb
sT6b84WtGCVS6jbL0BqzHcubZwXYrEneVG0hlfSAv/hO6WOrBnHT96xB7m2nQnSHuPfNc+xXX/5V
Gkg1cx8k2rHgwSE58bxuMyI3nezSO+WsRxYxC+dVwsVml3juDzr+wMec9ghI/aFKEuMYxA7ZR/F4
HE3JD65jQwNgiTmyIlfXGLRHqx9/sr5WO220v4khT1exloe7PixgdGks3G37jQafu3eT0EOQq/8o
JqA+EjfLBr+uOrYtkVacN7uyKxI6YnAA6Kr4K100qHQtjAS5RV2ooAZv1dhLrR5LZ+pl1Z4SsNjj
Y0mo7WNnNYtRx32Et6+wIEKovCCVhMYHyEquBRkn15KyTXrMC/D6JFjenJlVNQtt2preDcDVYoEV
FTESARODXCtw8DQizFe7+AHlaC3HogfYlNUE3JSvHDPqqMzHhqrGQ5J4F62kStPoOlaQUB9uI9FK
DV79JYcprvhgJgh52pH6wkJZcQ7qydyQeGDuHB3vP0vCcDOVxP+EPmgJQeX1IGKtXXapYj6PrGsT
5NkMM45eiblIznad+0sbwN5c4AL2G0pvG45gTdBh9ltNMs+EeZseebPR8jnFxmrcOcpB7VYLEmXm
AknaqB9l1PnnoQxuIuiuYeR7X4bGQKKc68aR626ziEs4gRGrRR1h4CG3DKakOJh2HkLBtSlTdHJ2
S0gNiXtZWkB0Tcj20sYyW2tmTC4lMCmtEY/WGP8senqsuNuGbeLb7cnLEm9n0yhb5o3xS1M6Md4q
W09tXV37vlcrJ4oOE0fpcoA8sMsd2ufJ3NwO/RRITLZLVBGeSlpeCCFJMqE/NBxwTPa3cIoPDvUZ
LYT9opyXstTODgkMG0uCWWo9fY+4Yzw3sWctmmy27gcpeNIaSuS8IAnAPl+yqX2d2nAjMR/+6MkM
zDJPYCxrxUvPkOg1TvTc1Q2N305eKiWqdy/rNrWVfhfCC1iPi6fK1qId9lJ9S8RxBPy9zR5ahxlJ
0wXkP5GHUXiE3mD7xOua5jfkl+beB/Yr0zJcMxkjHKZxYMtTe1ii1olXaCnnJUMPv4GWpxII6GSH
MY4g3bwQa+k7/q4m0JJaFo3zvs4njsiR1fo8KYlnQEpQskagfUmnvax3VYj4cooQO5Zm/2yCr6E3
25g0DHyxHmK8GA2G99kJL3x3ZYnW38Z4e+hgYGFQjRXRv9PBokwLu6rZx0n51hHOcGhtET8aJs0Q
6C8QJZd3S4LrsnjBtEuICfziVRcE3zC+dbQZHwOGi0uo5b+ymUxjsiR3E8xlCg4F+HsEl6olPd6d
UlIUWeot6aNoGxjEhyCeMb55H5/c8arhyWbdCAYIRNa0ddWLFueMuG6k7WnBm6iZJrlofAHdtKBn
rzJLHpJmZJpGUM2mKSKDhpO14YzOEUpyotb08ggOF9iikg5kehDr7VFPXJJhUDelt6AZQvKsGGb7
0bKwGYfltuiqJwiELiLws0kLf4fOO6Pha21+19d09Rh7zKjr0huv48RyAW9dDCrOfx3LGlyDcIOF
lZbqavY3rkbRSVPy7V6CSWVvgdIQxi75ahapQQ8XQVCxbDjdJmugidjpKxUk7Varf0a1DTUg6q1b
DgnWzpyjl/r9WsU6Sn1Cx5ZysJ9slWvLqrCRTVTERDmF99CBudknJXCUwBx8qqTlL772g1lFL1kO
/Q38rAelBYZkXtpMjjqqKP0s4Qh9/Z0MUTLag0RHdkuIZWYOHDshFH/R6odotDaQZ6JtiYgbdmA+
bbTQr3ZCAkGlBUcf3CzTR+LaX9wuevSGwNoHQTSsrY4JCEyVbKN7hbUpMvsyKNlChVzm+sUqfMLb
SvNni8TiZGT2imTIhqQE1BOwBDjcPABkcaYNJNNyhYuYqRD9Bv2vag2woO48wejQOKrSPsORy45x
4l/7XN+4srA/+vIsptA9mRl1pCzGfWLHE3HFdQDzGTd0U08gzqIIFz8BdncxvD+433Jglq8LalUx
efVErBFcy+WNE/4K9Hhlixf8hf2vySyW2MeZTZtWt+uMb0y4omszCep+9ZCeTbe4dU5EsbFIYXwX
yFMTzmZQUz1uTTKAit492SCEHqnbiiWZZXLFbOqliatoS7sZ9UBkuycER1+tsqyPVYBHopXw4evU
JzxUpVhQK4XiwR1ofdTOyfGd5ahnaJLIEfe7Vqez7dHb94LweaQlgVR3zvgCRhhXjr1CVdzulG6c
prS0zj6y6AGnijU+jWlYQvWtgw1lJZKV59JjHFQTqJabSAaq9NqYIACN3yoWw6fY0b50Pv0XF83n
MUjKq4pm8aKnrYRJ9zTvjeDQe4+ljOXxvkk1i2NOYY6Uvoly0/oZskZFOIx6btEDhB/jC7Pk4pQn
zvCaRBLdKdlRRoi9AbzAc2l5TyknwjFQ3tpR3nxWJxTjhpQSVxI2V5Rw6grRdOv5esoYv9YBp1Do
NdfSS39VXqevZTlxIVPl2Uwy/UiTpdmPE0z+kPS7g43m30i0U0Xg2ks0xMlD/U0ADsmjInnh6myc
cmzZi7raWpqIn3SU9VChR1o2hjWePaNekqyjtoNKwWWqetreawtG/cgSRdvpfQkzL0JhGNL/0N06
2uk/hlALj1XHaJ+Y2lPecE+0NqlNhnfGar/Xikgiua+rAwa496hq4ZJmNWeUCy2nd6nykkWx6JnU
SgtsPR4HalihgMkpKsBORHeNcVYwBBn+DoXI7BEGdDVmLnFATp6vWIw4JKtVT7oyh21vhJsmNOVj
LsetiTneLFzjkuXJezPNCpquVI85Kcd53xNoylrtWGLa3sf/w92ZNLeNrF36v/S6cQNDYlr0hgQ4
kxotW9ogZNnGPCaABPDr+4H83e7vuiKqInrZG5ftqrIpEcx8h3OeUzEoNNK6P7dasq8nU79LqvqF
bwGsmIUSfLaMeyvhy6/YUG4Rt5e71suc7VC5IrCoiPdodDF8M2FJJiIGW8e8zIX2XVOjQ9BFs+zc
uqt2TfpC5tJ0SCIF/a5yRgar6TWq8gSW5dhfCg+CbjQN5a3LYR1WQeqZ5TtJ7CO0GtjhyouvTd6r
sDKtbGcbGaeRk5J3O2Hi0JRhfbNHhsN5/xW6cgSbTHu2mp5c45hzyyVxe992RpDA3H/oAG3eR9Ov
iqV8OCZ0F4x85nvQzNndBHcK7uk3KAHyVGMZQ5oHZGBMF/A2UdVfCQWEV2PTP5hAdhV8XkxH9tXx
848ybotj7c3aHcv+J8BzmMd9v7tNCp4k2FqGQU/cOT4Ii9I9S0z7EtqyhkvzMPqPzL3zJ037Vcx9
vWdnOG7F2uqoJr8AS0I7CYhz68UpTxtYgIuTW3eZqOs733DLWyG//P6FOfJcIMneaimCPUdU7lmz
EKxqlRLh75gqmrPn1FQ8JEY8XqyeWNVxgCShusU9fBouTEUFZUo6SlZF9d7TkTdmjndpVzSfGWv1
hVjYr4Nikqcb+n3NwkqCNwqLqQXw3hgdkyjz8Nkp8iWg+s00OLw97y8sxLNn9whsHXdvpsuwdXWY
Q0nK8G7Kpns7puOMo4cuMaY7XgEVOnS2QplgjaJ6CtH87mverC01jRGgDnWvztK+LyV8hGlAwkEA
PQysLn+N1/PEdQGst9jOYwlCSR/n6YCOUQsoI90DiCBi24eHooKRxt5AgwVAUke7rh0bybWvfDR7
otmwxKJirSiLkcQQCj1wOTDs8jYa/otNRWyAGGV91oFnwLeGxG9INFkuOKdInlsQdqFskM2NI34z
viY0iT2cwoGBXDwZL2NNW9aqDwaY+WEWc7KLVOltjaZzNyJd4z7M3ro0yjg3+pLd0Sc3tAIpSZAJ
0aSECIKwK2MGrr1tPDPQH5l0M2M92K6an0UmsgciOhgoA2fR3flJSZv/Qk89dGXGdmzW8iw1QvLK
LgwXMBplGiuSevaCqBvQ5WChmY3EfAahgU46u5aCKNfSYsyrvOanY+XiqFEX3yrVbBnEBbmWOm8W
HkUXOII7WD0H0+CdjfXwLF19OOi8bys+qyOch+LPyIMuS7uDWbvM78rziJoPF21io5Fe7ZMpI0KW
WKc6brP7kXnG1pkY9co+608Ncgt2ms6t8fo0WGi4Lp1jfo2ctyl2+hfeLKhpnmJfsSIXrAF1gQMm
2tATsUuE+WW06u/CbNUt8vZmCYq5sGmAmsin/nDKR9Bp7Dm7fWUPzavpaqEq06fSVFWoDU5/v9Tl
UbQZIcdJsf3czOUFH/XGUN6hN+BUCTMlx7M1jZspsrM7Pw8CAfqKbeKALOa7OpkQaDnq1SZu85L5
UWDW1kGjU7oU4ruGHHcfD2QMzXXLtTkQrOPDjpsLJzn3NbGCmpFHL2XSh16Ce6QyetbE7QJkokuZ
hsQomIsFxLicrWZfEZPo9+oMukbdP8eIlc62gI6WvVA6tQFi5owLuSMB1VkOXmSxKtEc62hW5Rek
0tPZJ7zzPLMpmqRtnQaVt9cOwcre95bvLlmbZ53gkvPnz2q7qc4qN17itmt2n0F3sfh3+t20WDhD
ybIbskJeAfSEDujPPXEIVOZGNG9NE9mYl8Yop4f6UWEfYpP8yW9LkCVmPkmdboVfIV+M57mLu23r
YmPvYk9spiqZrh3r+097WcV69WnJPhBi3bUicl4l/UriG68NhMlHC1bm2VWk0vcKNrqjgd/KV1NB
yjBQkqJhjr16sLI3ZIn2Uy/yvYA+isBsgO69gjqgEtYmmPf+V52W3xIq/z3rB6a6qNe5lBd3R217
YmVG/VWmpzSevhGdxDGXeABEPaI9kXm/f+ojpnhmPE1qz3URgJ5RSqMuVxWDTM9r9l5CqoSfwUWE
nhwyhnofeCEZWr0NaopfRk+YqW3zMe50Z9Wr9OdRiJeSoDLkeX4AZ+kjS5eSNG8tgLRqnOzFvorI
qwPZ4971obJn6Uxj6AE1Yl10hq10aYY4D1SDjVfUVN1WP2DX8OsTO+MvMb73E2WSE/RsuZmecjv0
7rL5LZHtzFvazNYuXYXLleY1rAPX/NEBFl2Djy5E3+3tZMn0JFWWRh5Wwi65eR4KeM3kf3CgAg3b
ogpIibmF55sDftzIiYF55xuMFVUfYUvPCYcoh5HVXm0/pKlToE+1j9kVDWT0xZIty3hO+63voEgB
YMdstJrfkYa3B90+xZrmXBllUfabWphK3SSpxv1ZtuiiuDf3JZuXcoDFApcLZmHGTHexbe6BuT4g
rALogQShIt+kb0eCPnT9oJXfMbrU+7FO7xIGshucJfIgpRNKR+3zIXM/1EHWXagWNTzWZnfnJaoL
yNEqAjUw/wQs4cC5Hq0gyX2DSts07tqxv2YC23JZfysZqW2wE7mcL02zMRu3h6FKl+cimpj9qg0P
ftHje3HcaTfB5kHRVxbXqRo+psxgLhnlR2t2v7QGK5LWJe5iEhlucWhgYd/YDFRZV1JJm4Hj+caV
BuWhi4zu1Njda2zpN7OW5X1vmzsrVfFVesY9RMeFQW0RgbUv51MSY6jXK519GPsn+r9V86humiDQ
q1vk46efoBfGMwLP+tj31EVCZE8Z+KzDUjkvvViDfxt3xqWi/bAVN0WZ5G2ozb6P3UZh02PrtHUK
EmCqvn+Pu7Y/p+O8Ckjt38bn/29BJmxQ/zYK8msqP/BepP/JMfn9f/0Xx8Rz/vVpSTds08Zb7uvY
Tf+LY+Kb//I8g4hIH+Enj+HKhfg3zMT9l+5hbPEM/o3puqtx+98wE/NfJMkgwbIdYTJl5xX+AS/5
W5jJny5jnywj2wKcYvHHGY61umE/3h/Bs8j/9T+M/4l1LskHO2Gssi7LMCBMd6JHAcIS0G5Zenn1
mNzsiuqM3emxYvLGsGIO0V7o+0Go698bN40/jfzry3FNB3bJatx0jD9MzznflAbytX22qBiCucF2
lJkf4+w2d3r1Tvpus7W9st9oY3OnfFX8zir9neR5/9sh+t/pKX9aFD//euHw3QXUQXLnH45WEm0X
6cOQOXdT9Fp74/BkT9HB6SUXr04cgCKHNxib/kKx949UgD+Nx/zlPCrgC2zb0V1d/PG1d6TOxUOO
6CdflXWMg2DHzBaJLWSlZV1qPmtZfMYYltfugjAj++GUBR7tjEmPFP3eYtRA1IueMFKRyz+AIf7i
9V1fnLGyeDxaD7bNfzwnrCtIk9c6gYZRdiy821d7XQq3bWTsSokebgBlucEeAsWtwtKVlvtiiAtQ
duZTUWvzsZIb2gBv9/cPzCds5787fXldfBoM37Qdw3O8P02lGHaQ9U6pOCdjJPZYLCauXwRSqA1/
EeEdfxF6trfMQgsyioBAFiNydBwTp3rFkuQHmQm0n3LE7NKyH8JYvyMzc9gqN87udOPk+2MA7rx7
smoIbTO2ceqI1DgrZ/oB4t55GOpXp5Xuwc/FIV1mJNVpXL85vc/Y1hSPWt7c8yHLmYRUgd5nxoOj
Z7siNpvT4M8PQxz9kmtjFNUaBmPpWUeQiq84fr7qZuVf/v67ZYBh+g/HNtNCyDqOgyeaKFlh/oEu
ygwWM/jbxTmta52FgxSBY7NNoLWXuEmilBqSyjutnXjjVd1Hjf9h+//6QowVxGDwSecD9ccHLc64
4JJ5Fmfb69UJGvaVyErrEeTxns7piYHy3ia77SwiwZ1Wrkq96fnvvxl/kobW7wV8BWEzk+WD9yeE
I2V1oDmkip3HKPmlmQfhwpGchvkofP9epOxjzOafjre/nrb8nY5pfP7dXAl/fMT1MYNJbBaCBAr7
MHW1HWjSRK3i3QMg0nZU4cu5ZG9j9gQhISq4smig0zGsF/Qu//DRMf963ji6ZboGvlBIB5/ArP9+
9NOMGLCbDYt1fn9hpW9dLPyaHnYFPSv8R92bP2xE3EFZucAUETfvIB9ejalejnKp0oDhlXEFwOVh
RrLtk/JmnA9O8WjpaF/qGbcLwZ7RkdzJCzqreZfXHN4GAH0+bv/EIjD/enI7uuAeQ4nOT8w/n+yI
vMEocnJxZmpLz7Y00V3XrWLhKSn3E+Lsdu0+m1Uy0toFq2nJwi+aaanh5T0iriRwhw1NM+QVMFMX
CL7qCDBk/30clHUebVNjGBSHkY7HzSFyLtRxKFNFxbTXtGdkauXzxm4kKypf/hOXB9jZXz63Qlh4
6tfH1f2TZ5CjG5rKvOG5ye32MGlNiQKNl6uqAbXM+A3QY/0P6Ke/QGrWZ9RxLI+FHWXIX0BiU+N1
dee21jm1fcQccTzfA0u4NxpW1b6NUs7HFbxHbOOdP3/wCB93fuRtVf7DpfzH3cNFLwQYHtcXVCjw
OP78pDZJXxeIN7RTH+XaLjX0J1H46K6dmL3HRF9hknG4ayCKwUUH1mBKyU0oO4KaTTnsGRgGcdzF
T5Uxdv+A8rH/80RdX5vrUY2R2M23S/yFV9bgMl5xdP4J4RLxfIUbGnYPiWrElOfE/ky2QlZueW1X
3YU1ZvT4q1Ew3a33SqzQiZgt5ut4tLSzslN2flN6sFG57wy/PbNh9vddzWNcVbZ7mJQX+lRlm3Qd
9k8m/2M222i0ZgwVxmBfpraIUdwjQfFSpz0gZoHILqIHnaiqJvb8sJL2qe9IcZCZp++nhFy1z1VP
npTAKPJp13Z1GVIe5UhDU4KLszo0AIEeRNzo9+qQGnV9/vtjmLfwP3FIawfmcofzwfV1kqap/v6z
Bq28KRNTaYlTHJM0Km3ni74ky65OHW3nVOUdCzzFpT3oqDJ6Qqh57QycHCZE3gj4O1oDpbOMe6RF
YhqmHl2XXoMXKq05P2ZIfMgeNE9pz46dsuutFOVxyXLFs8MUENWFhavNsU6+6zxMiq0DgxlknJge
0YbQJ69J4JUnM4Db6tbGkB3KmC0Vow1csyJGGkvIG5kTAuDtZwB6Vlbzsv10Cn/+emK2GEgf57Te
WVwyDVIhUkvIoVqaBNbxOIafnJI0YTxMuoh/UtMhGghQrNRCjvOAfV+RlYsatN9RHvAIqfzct5O1
hZRx4NxIHxxCuPYtQsVNWn0tMD0dl6R6xGXIoFsn8piyqCvGt5k9JDst+ZSYpMmN+ENDnFXTtnGc
CMU0vbJeivueM/ROaX0dwJRJQix06kj9v2+zRF5KySK4sWM3zC3IvO4s/QtZuyibfIgG0janE9ur
aNsuBUBB0DCBXmqEYxPWlbXmN1cv1gd4KLbWOL1LLuGnAtZSlX2z7APq8jQ0hr4AxZaCvhCsVBal
f2U4ACrPsN8HrPVhIzPmqRpw1xpY6l6uzIvJ1YnOLkfrtKsrlgiiScXRHm/pYDlX6Wf7ZaqJau0k
ghH02CoGtVIT+956fb/3yVEE2zx/IfJGXZCHHUxbT46YQX5WEwsYNvhtWLgrg6gmKg75CHPYpI/v
sYCRsoey0ipk8pZX853wqkMZAblyTd5zZVHI98OjkyNHA3CLcsSOKkIdyPaDrvQs8taF5RZ1jBUp
PMqyg43u9AQPtEWQVsUv6cj4URtJ8NLNKISCUrJYKfz91PcUs3axXKv4JW9wkGPeC1ISCm89Zp6N
CWv4m2q6mOHKtc3UyhgQ5Ayxb97mkaswKDASYXjd4akZQp843UGLtpYn50evTPa4gqebhonZYvMa
Lo3O5prH+mgw0EQgQNCP19zMdqlCvbCXA8+ahXyfJZ1m8N5YQKY3iVl5fJQKFbTx0Px+wrsK93MZ
8aT6/Mxoo19+2slzvdQ//Jg72PeX+p4ETHwjhQlifPH3sZXlsHB0HB0DCHEpv2t8NL5E1mtWqUc/
T83LoqgsLDrpfZMwECbB4qoNsALbuX2SVryPhYrue6cPslkS/ZCVRuA7P1MyZEK77MCkE5RNFu1Y
H5n3k7jlMp3LMrLplyx+mLP2XSAAOHQSeRdImfdoTYvIHP/GPLC95wskSCNDUh6Z6Cn9aD73Zf1L
E6O6xoOhB1FtgU7kXd0gxEifGd5cpio9SSOdX0T01JkpT8UwuD/6C0mgCUMsiW0eA+lWuFZ3JysS
IkEgkK5WWYgpf/nK0K6sot7ZesO+dsdNOSzfY71avfWzDO3cqvd52n1L9SPCXfcr47G31CD5gIH6
nVOz+CZ+mqBez8+vxANslXLJwpL8hVPtglpYZTafKmAYCbcB4ctex6UV6qVPwJGe6FgetewCo/Kl
ox3e2wolfVcgAULE8VFSUmxyiZ3SMJr7Jo8luJT8UtZphIISe6C5VE/6lEQ7x7eOo7a8JfaqoG6Z
6xuaW+BbEkHUjm8dyWnMNoGdSBcDOvp/ZFwrYNVwLqlnHGYZkZQ2yQcLKG/kmTunJ1VQ4LLmY1fL
sFupaVptGs+Ve4h7N34eDIsEw4IoAZFNl88hfyvEz1ifMGEvc04bzSsZq8F6KBoiQEtH+S+opOub
FXEiZW4xBlWik75uadUhJR926oplDbv7OlGhwYaJu0M3DNOlHP3nZEa70Mpxb02GuNMSJ/wU9beT
hIVY2fNzfJl0Ml1KocuNG+u3tPbztzFGm25k8c4Q9NQlqAQpW+049sZ9G7Ve0ALCgfDiXbWFPQGc
zc/mrKIz3pkI9TZZ1yVIXb203mMfJGjUXArqxadFAuieJsFcmtPpIUcLXVcTa3PPPs/5cl/1KHE7
Ez1rWaYdVHv5zJjLPcclLi/kzm9R6dSPJbC7bdYDE3DQtq2iPevrKAw21NirJo3DiUAqbghTwsSX
kJiVNR6rKEK6bhhEWtrtEFb1XtEzBAnC0BD19sRDYj7EGk5+x6aX8M0o4aOLBQ3fhQibqnh2tam4
WPIyj5128Ot2CBC5xKw6loZusZnuJSF4nQAkBDPEvsCv+eJ3hthE2jht+ji299NAigrxLdz5oL/C
Assc2TFo8jQNDzGiwDtT5cMmJ6SPtZX/rZXzN4RZ3QHm0oDwrX3VWsrsGIk99qrSCXX2qUEFT/CQ
LygfP1dbaBbljzkjh6x3U/2coxDf4HUldEEgCcN+GHiabV3axH3oHRL2PLwJSPCaaYfD8DKOffdA
Hb7w1/lx6Ef2rmi65FxI0cK87SDn2zvU6HhyCLhl5hza+mLtSMnT8AdbqNs8Sw9VkjuouCa6S4ss
Rl8b9wjj9N1EJorGZHqDxxC7G8qzsM+yjveRUDDkBXT/gvmNgRX2Qkgyqg8QbSnK6m23jOrEOaxX
tMS+O7v046MKnLpHMu87d13dEsda49LLRIJwxDH0My6zmz90P1rTwqbFyqnozd+MpUmKUOTZcJMR
qUWRkROJN/q3rLUY9C1NvZ8qgOhez8jLZJbK5W9mu34ipASa21on5ysel0QNdMsq9CSxVJovkABZ
ZbQrAaVfZzgW5qZtNTv8pDoB50JJgQoTTNUr0gHF1tPXt0zyYFaamX1JlhFZY9mZF1GcrLJHAFfN
9hHBuRdGkD+uEzf4HmcY4/LO00mUAvHENIqVgw/Sx/uV1KM6Sk+8jZXzo2ky2l3il6oI9Rbsze8k
o5CxIDGiKW28H8ueDAZsSwlgkV3TWV0YQUrVLTa9INcDlE2vpuYf++kM1Kch7635CXPqzfJNPl2m
Y6PlyPbGlHJ3iI+6UQm6svLbUOfk8eQpxzQ+N2k4jyTBT7vIs52grZI3xzmvw7ApsZK9W5OiY9i/
pmqpN6NZfvfc4astcyBOzs5JJz9o6jKmiLNhC66b1kU+TXxkQwkXDofhm/SafF9OBqblNcOqnfpj
4cfRrhNV0M2IdSMQZ6Lt2Cdl8qqZ3nTQKyj5BjkhzyN6mk03WS8e/5wN3jagbW/2lDs7TEJHD+Pt
prAJnozH+p0kw/fByA5ELHzY4YjVAioppMNZQWojQmcrGnEouxdMEOYWJS4OY1ta287+YRZ2RdJV
B5/GQK41FGQ782bUQlJi+yCt6sYkpWWyb/OI6F61eHrmAp6e1RB0WmUab0u7bBWYFRB71cOotyAf
5yE0CCOJLCRpHvYpfUb5BFUi6VJkcW57aSe2kBhiso1UMZFpRUv16wT1SgQodCEDldY3kguI1hx3
rkmGVjf1T0OzoAZvzfGI3g8Jni58YysNEg+FWuWZIwmxy3QwHKStC9KCrcO+L2EdHKa9PMwmVswR
L7M22nnYaKixSpazIAel2KAhZJWLAtJIDY047X3dp3hz3SLZZj7KaGe5a/ObZuWv2OHfygRYLtQZ
Z9ujUbDs6k5zMcJFer8dfQ50OrWAGhHqmEyHwEN9OrTpTzpegjrZl3ciQhHbiRcuhntq0R+I1mvO
JG7u2G0C6k6FYcV98DTUNqYUO6uzW4ww7WNRGRUaedZtORpyKvTN1OfHssauMkyccq5+aLT250wW
MyTDHPVx8xV+HBQIRkm2VVJWxkTG17H5pCecFqRy4FV267NYs7pKK3+iqzgtStao3aoeCVC1r2Jr
5hxzDv7QpEEmLUKOJYjggg3fPsp/oAP5qSYkirhZ3J2cMwKM3Oc0IqonbxMugiwKyzKxAieOL7ph
tTurN/XNCBkLZ2H0UDbg3Dz12FAEc36ArBCa/zGSrbwZO8b0rH3iHcAzx9M+oHVCTrKfLCWWjU78
o+qsH1aDF8oaGJyXbhF0bUpUp7mb/DyMgHVDNoDiHtdcP7J3SqBa363qfinQ9Cpfs4OcUG3N2aql
WqFSVh2Uo03oZv290JCt9SyADojC85H8BfAl9qZYoCVqbWjMlbzUqHdVb7yOJtFxTl9cYgrBbV4Q
M+r6a9RH43LSTslX9HytvHkRkYmRQmFZCPlgIhEKtaghm9fXjkBdgB7oEPrGEc0+fxzgx1w03Y00
J7p1ZMpjgk7esmHeGcXJdl4hOevY/Ovpbh4PUWYaSNXscpuNCVFzwFs3PLoe3//8Zo4xQEGDdlww
rAoFiESPboKj4jsJiBNJ2WKa3kHYctUTElh6BG96g+VvbPT6kjofn/RW78CaeC1Bc1X8KKBbbZoc
U1CErSWUsXPJOm7X0rD3CKK/Wigap3Y/xuBtTSCJrjO+d/a3wux/aH5OeQK4gyvMnOYhiKXAXQFL
ky7HgsJmXNKO/KRE7/tAG/KTUMmBGOCXSm9+GTHH8zChilI+7bDtbXuvuMXccpGJOjH3nXutn0F9
Fvl2YTx9cJ0l3pq6/6gggxayGi+MQNVT7NdGSG8BcsRnSmQt0Ctsr6q5fdjtG3pxsAzIL1sLb2Pk
izcmnuT6RHB0WRdEQQLE/WDEnssIa9J3gwbduACMRBYPK2RXpeZ+qtuftu8ZV8chHZdj+GSkFNqB
7+70EaGyqdeEeCHJufHnZLfPnxVTld2SuLy3YOke/+/vI79XuOOQpgiw7XRUOuI/k8/F5y8/f6Ap
AXfrOty4jQXeaxDEKE1y7Pcj4Ui3xrJynWp2nE9tpI79+nvd5+/NffIDZ2ByqKcuvikCRZDn6Ce3
TeLb5w/2//mZY0U6Lq+520yx98VSzjdRWONhcCaGToXEdpnE2oWdD79E3HLJG5tHCM8orqhd3KZm
2KRF81bs6mZoNlIrykOVjoo2cfY2lTt620EDIGGW+htd8RS4Bgmln+hB0q10Iya/pvkhq2w152U9
mafjA54vv6L/cfEB7RpCc7DmUcMkWFpmiGyoYdwTX9JYEfBnA/5gtH3tbLVLAFcGBctDDs5SBK7D
0p8IuQXm+SaPmY/ZXDO5PTzBJL0bikTfE1uy44+9YygTb9OFbg4TYLHZsKXNMRibPuTK+Vm21jtY
SSegPfk1LEBpHNHyAVpnjIlF9Q/XuLSZUm8ZiTJIJ8frKMWSPHrGeJGmldwDI8iNNLkqUe2nlImo
JZ3xsp6UakYhlMJtPVrV6n6M0fV7ZNkcMVYQXQiHDNaF752nZugvHoHe0GSqO4nn49bEBVnqLigB
OA6rEDLV8NsaB2EqM6CJNo9Sn/AXlqAQrTp5YntxdU3swp6H/LhrYFBOIH3vnAEkluwe9Nz1Dx2l
xWYBavZk2FwmBESMgZbk5Vna5Z20bS7ruFCHDPr1Ic9n8jFUP+3dyqeiafiIJm0M6s/IjlONjUhD
QiX7BXAcsSj7zhzre51RGdTSmsANX16ibAldU30tAUMErDdsmK8V9sP2zk5J4QOLsJGtC1quSZOd
Z/KScTB4e+5NBYHmvtKlG6LnNB7g1Oar3EdFafx1lOXNa4zke93sem9i6OYgm25aKMGaiZqRT8sr
6R/FoSywlf+WmM5Fd6jdL5nbc7yrCeQCX2puwMqbuAdiHDtPRXYsTFGf7aT+6NpOQums08MyemBB
Z25X057e/NF9AVqGNaEzShgWSbJvSiyI0wTcW1knCtV833kI6Vh4IK6qwPrR3ObCj69qvjcXDOFT
rOKQlaRPuI4DK0Ya0ZaNICYau5sfG8r7Ph7aM8kDX8261LfpVNjgGlCqe2315KPK97W63XkO93/f
F+WlLpmfELUa9gRlfMVg9K55ZnqC+f44r3QGBBdfjMI2zsZkLhuHGd0JqOgXfU5qXEDWkXbbC+qW
xO/P5tOs2/iIO/PKpCi+H2SM6K/Co5ZbcbsvmR9eG33Ur4XIjKvUychlH+vvJOjXGdQev/n536jK
Hq/eU4XtWxOOfEiEDpINXvUuZQfMwIoSYKsw2M8Y5zC1iP7IVVhsyFwkOXao4ZXWKxK4xBkGEUtU
I4GnbALQZDIdqWKilp+NRgMwCWnQWup5W1fYR1vaH5LSnOdVynZou3IOEJNvHMaipEiDVPawkePh
xKXZm4rg+Yz2GavFFsKUuz7Hj7Dlv+nTN7yapPwWaw6wlcNi0UfegwRFfTMhlcaqEFgVpScHlr4a
tLDbWCmfRl4thxymTQLzqOy8lEg2LPhlnfxICdDlSQpMUV1Z5xOll9rVriSAbejufBoywnvnotwQ
f/Zh4ZAKFxyUpJwhnCfF4+BJzTzh8XKOevzSoL8+ff7A5+hxEdmH0LCL1t7Ucuwyalk86J6D6prT
58/qaZ3hN5kpQ1AdzE57sPY6TX/gW9G0YoZn6nKb70rhMdKECk+wXkHYhWOcwEul53F1eSn6fkXM
7VBDMvCMja2g8YEZQGEJEoQGg/mJZ10w3ZZnnaNZj7UJPqxxRP2LEccviqPsaELM2XmalfMhY9fG
WPB5vhrPqp3s/Wg0D4rc0u3EcR1O9nSXZjEzqXED/5dvs0WicD2kFe0k55e00BBrQ4YtW1LjWT0Y
qAFVnpiOrpBnbVHsqijVA6ck+y1nGt3G9S/we9qZ0//AFA7C/yDmQ+4B6qDlmx1L7auhK064/r40
i5s+pBjcPcAMg2gd6D284snWsnDsOR1pyTZ60cVXwyHspoG5C/Mho8qqyKos68jCaBvGhZviAqH7
a1KcUEmLGTbpCnia4L/0HrSAzigCKrL/Yo2aeVaF9gRDYp2AbFwtdqCsMNz34pVyqfw7PWdA5Rfd
20gveUQIjVy64IgaebizORrR/IWQSNvNIvV8NxQl3+8MvhACXEQtjMFmcz7Rdm7wfC73FsGtapIw
UZJ97Aj8Ow7c8mVARofKcxnqDVnYfgijUTAGgbpSauwxbHJ3M2oS0F9QM11ogJFmvaZwZfZa0V1J
GyyPxWQQmQ7UOWmKPSsFb5uUDZETBHJ7tka3xkjPoQxlvujGqzFgaX/oDInKApfI3K4jn6nsw6R5
d8Hn3pLpYUlmcVhy/d6Im36PcoY0ucq7pSXRJqT2RsGgEXlWq2Fb1x1rbIO4C7OLQ4YhI4ruMsC4
gUHKGfjavISqjuxAtMw/W1EOO7iQDxZ9No0PSYBa/dXhYtjFiPA9Q0APi15LXye12vBh25QjIaw5
WH0I9+N2abD4Ti7ADPpq/jCWKfhxArupH8Y8inZG810yDD84vjrUiR8xf32MBWn3vRn96Bztpx1b
ZHhGHnGMRfuWoucBHURxDSZ6VSvTB6WJe9KhVu44IL6AVngijSIOAWu8qtLB8A45YQfsHBCFRNeQ
c+zvO2wvQV+6h0K3QmCXL1Ecv/qdpVDozw1WGC8O5hlLZQ1oI6zoVpO05k6MWKZacNS1dkQpQzr0
Qt8upWXe3Dl7wS/ExiPvHrNu+Fimnkfxl0qpFlrWTmaqmnNUAfZlu+dlDEXSIVz0b3gKGeGnLbG6
OfCxBoPG4o8pRC0nAGWQn2ngnUl9+M064mAjHSiRb7MOXoJWx5TphGNm+p6NMDdeMSHOMuaLwYhi
h4wMox6udiULqG9dQxIrBEhA6WxVGjS9aYlWfWWcL5p4W5OwOQ88vAFpFc6OqEPftLotc2cVzJHg
sMBUzV74l53NOsGtbRE6M2JRhtOMPIwzqnBrz/KVM35ufyAR4+MBJ0wnlhTHLlL+PkuawByMXW4w
BFL0475LAb6MDDKgAEK5+KKV9YO/4FrT9P4ge7JH22Zsw0bMoB30c7YWkgy/Vox4yo6UqTaLuKlD
AmZkTxMt/FnVgYV2LpgpvYGsZ9SkmIm2KGvwCihSfjXgOyc77XiC2uXVxYb+BQOQfeck490w+vGD
KaODb6v8mSAxFqsdic8XVXAmYHvO9ub/5u5Me9tG1i//VRrzXh7uC/CfC4yo3YqXxLHTeSMoscNF
4r5Kn35+VXIiS0n3vbfZQAsDJARJySWqVMuznOecAfnkFhV5mLPRrW2x7TTbTyd1PAdomS1LauRc
82PiOGtrm2YzZ2fDCl/ZtxkSVi5x+smeivQJdE/LNtZwn9Rye0s51HVc692HmJQhBezVw94frJDC
SpylUQfYV8ao1d3VdF8b7jSzMZSyuIwIOen4wRreUUwZ1T5EVaK0SOfvEiRFcko13Fr9SOEsUsTG
ZpRsssWgMfwP5j58qQc6oZx0j4x22t2YtdNOdxQrjpUs/prsG1yMqCwh73DWQLY0RI915VHz9yuv
gqRLSzblLAtD8OJOTsK9u0swuBZUul0bhvuUimTHSqOSvEufoOFShyTX/BlW6Vct5dukDVBzJ45J
Ge0RHagiinvSqtJJzap3ig+vEYyCwPozzJUQpQ21gSQAsY3ERbuDSgwvTig7hxEygPQjVUgFkyWS
fF+mnzynSOUY6HfD2KO+M1MKrfSwmW1Ak8wLBzm5VN8iEpvqU2p127FuskOTQ3JGJcRoWBOZP0v4
82GyQTwajU/Y1WDhIGZVqzCj6V/IR1ce6cF7MO6IpzrbyNtZSF0qZQH+MKmiYWTt4BMYuAhmr/h5
iF6GZkaGqzPufTWeWlT73MB8A3ihGJkoHI9rlARQVI2xtowcsW0XqqkMxbU6dN/XhYksqa8DKe8c
NNa7lYeW8rvEbP0pdBgLsDo+EjQI7qRJTVqSfLgawP3t+my6q2BnAzHXfocef+UFgCO2WpeBM9jM
FVZOzwlJihLQ3cDZMoc70R2uhoHRFUQhsaGJCI7KqJyhnRIs9DEk6cqWfGbU5cFjRiEA5fmNl5K5
8RRwqeNmvyFeQME/Ww21LiZchRNNQfW+2QOPcvdWdu0G0TVqKPOkKT4VdpxMG5EbNJTWQYIh+rYL
4ffMWv1LZ6LJXjv7hbHd4aHnvj+qyt00pyJwWWyQNXU6oPt2GEDePdgMPqzyqbMxRwXqPGSEwI5Y
ktPnxR4kyCtnxjKF0H8ERMUYwnM93VimNoPgCB7zAZVomKp6weYNesYzYGYc1HZI9qwl2Nq6aKVD
jVGWiNRaGSM0gEKFMChljYMKfIUK1izHvS5hL6BCtJ5H1MTb1GnAFElKfABOySM2joNgB/CMxjif
vm2MtQJpO8o+oztAVA8KqDRUSLWbbYuQBMVXySjS8tVUzaG9+qR1FP0Rn4mXBvn1QRf9jpftsLtC
5bwqzG+5k6jjyAEyqIazOIx9MiCh2DZKkNRuu2ADvWm21dTALb01S2oOBypa9kVReFvLB0JbZ8vG
KlBMX1UTiEiujSalZHiv4n/uVZvIgeRQou+KXdeMrAa6SsRyAzavnYpQev7R3jFVIFz8mCl1hhZD
S7xcKa/3ZaCNUnAZI7Mx9zc1PQeeploYNh+dlU0xhI9pP1rtfJJqYT0HFzPztWqmu7mGhztAXxlT
jtQDvmsEOeKQ0m/ICHxgVwI1PwwiMigULVG9E6djlKN3d62pYHSuSmfs1PkS1EKFXsv+bmAl5VjH
C6MeKgPYQG2w55YGxbGZups2OwvhMs3uRlTB4YLqzmqxaR4jzyoV7dZOBxESPEo5sTsQJAF0GnWd
U7II/8N415HJyRpyJk7cvPeBCn6AauN6U9BvuRqtFtD8e9BWjMtB8xTSfZ7im3vo8YtR5LvXbed+
NPfRF7UOZtiFryrUUvNXHuS95vQFeW8AqzY7AsSRjrIZjI2MZLQk1xeM15FNCR1gG07lTXnIbUSc
qaBpvbpA3jgFormCH3ARaVGxGOzVCs5/cX28acOYt8jZu1C1EKfyneWKcRZUJNlj28b/blkt4AIr
dmTv+es42V+vUrbJjZLyDPKTA/k48lSJoTqm9oANBFXf4yFvqOB7c9PeYYeGVvRV8vnnfL3F3lTe
Fy1SEoaZmtOBVk7la8c3ILBo4bYiWCkV0eXTHlSH5ak8oHpWLOy6WTZ5GGHWW9Ui1joOYVQvWqb/
NkZ/RooLkFZFGk+PJ6ZQHqDA/ta1LEKh4kreQjMxnZS+8cGIo5gV1N/A0LBB0psIK6rfPjViKbwt
s0YIO+exv7YgbZZ/LnWNM8MpYMd9KA1K8mFB2XsDF8iDRNn9/1t5Q5WF/IaH0o3Rulr/9pJUCM7c
rOOX//O/nnZI6iT+iX6wJf/mu36wYlwpAtWMLhn3ZQXNa92Nqqq8ZFMLCA7JAHh4LLsxr8jTGEA5
BZgT+j2Qit/LbpQrakJsJKz4vRWBiP1vym5OseemAogV7Lnumqpm8Dm6UFZ7U3UDOyOpSZcCWT3/
FFQe5L/DfDBJOpIed5AAvemZXxS1yBqeY43Ez592VruRU2eWda0ox323+9Y1Q+sxhdOIaX4PXUiR
DM2nFLbhd2QoHsJsaHzKxuGLPw3nKMnVwwJGMi9Yto/qkrj1XBnCRdAGwO/GyC39OzCoSgz5BOrM
wwJE53fTdN1wUW0+hzrv1JIgHDl8aJQUYgH5HlIrcXBbvUMYTYAuGx/BsKyCJ0BPHuCo7uYDZFDg
88jRW0GAvljIM9bVClupMEaBRkU3KAw0kmo2RHmA4DearAzlc54l3YKQc7eAxxo+kihLPXkvWbXW
kJxrNsoj1x1twhJqOREb2DtEC/D8koU8OJLKHVM5GhtggIa64GMP5bKHm4XAk7hufiieEBa8S2Dq
nMjZD1nD3kvVjLRmMcgXx8NBvMaOrIm/T2+AYuUHkRoIOdUp8MvZ8VahhmjG7Sn5HtJJLqhVAlrK
ViG0ZWcsp3WdIYPc2f5hKzDtVpslGKpyDTKgeyaWL4/yhtRZ3xtNSMxd3UHFVaymetNMUrH4SkWV
M20VeVkWmFaqNjdx+fADAgRj5eorD0Be0LUHtj4CXksNrthEpOzNQQrneJ0C7IbtYPWUb3NBQqkR
6dqwKhcVyVtCqkpYrSbyVrUfUKntaLo1Rovgd0fJy4Vfbb45TZQDWOVK3pKH46WaR5/MlvzRIK8I
G/1Ywgn0dZQ9iL1I/ipO4S+h8QqnZwoyq0ZHQUbeVJxNNon30YfjN9Q2AypU5bVdtQgQKXr9nAml
e7klOl3GID1+WXmmGkTgmQ5j6OLKxUCBw02ewePWTBsIIIlVkiW2zUf52jaEAbzE/GxIn/OrUc7Q
hXWOw7Xlo12t8idOnT4eLnWhzLObamIkmKbDPivO5OggPq3NWgIF8r68xS9OztFlzPvuhi7KpaoR
6OO9pwbVYOiUjYjKD+xF5eYmmdNqQ1IkxxDT665dgCLk1E8gf4Cb0AdtEXaLEJWpRWuQTITyY2aL
Z5DDVgovHc729X1sYm++Ga8oQjFq5UOVKRJn5ap4J58m/SG0JC/NMGND/qHAtCqh7A/TvQkDBYNm
5bBUxHiTC3kpD5144Xh59patkcG9XaLVYqSYMMoOWC1xF8weskBIErgp4TSGrnx1L87OLpMVAA0X
p2AElTEqKFsgBTr+r4oMKw1a6t6GRKL+dGxengmdilm9bQ7vItnMrOt2kVcY9Bchm3yxEwd5Ju8R
XWf5TqAVJ0sbCOwbb9yrtY8L4m7Hh5ffvLNSXgbNAMUosWZJOR55Bh4sKz7J0x20H+jOidflIXfM
dcCWQf57gK9xfEH+dX68eWxNvmfgxPj4iRONZM9vfnS/BQ8n0057Xwd5O8/ZZ/cecwTuTFMsUWqc
u2hnoLAtv5pNaufwfeWX1vQGyIevXB9eNaw9612wE6ve4fVAc2Bn0J/SHR6YFelLlI3HKBexYMn3
ynfJ61TVXluWl/IFee/Q3Ju/SQZ1PEXeGNZ6zZ7qymACjp9J9qtmjve0FpEXTyuqZ+Di2YiKKg+i
VAr8W1OAru21vIrELUWM121A3F3ea6msWsiz4+H8XtxhS1umHk4H9IZgIKcHxN8l++DbTnz5X/6t
/LPjK6n8u+O1PDv/KPGEx3vAPwLFpRt2WuMVivaNHEo2bsSGq5ODsbtsOwMk/MlYARePxK4nD63Y
9aDOgAxwQLxh2oDdAOAlxPmoCYXXpCCiX+2ARQnXRh4czHs9iosJaKBscTwoQu3reCnPCJa+lCEk
yFLqR4FI3EvKqPOk3E/SotE8riCHH+o+gUkpxiIPUovlePnmntj1ik0OT54Ug4mISuI20slJi4RZ
vYNepQTuHrV5PNFcY+5s63SCb/mZ7mjmA1WBASzYTuEv6+AyXJhK3LCmNx+MWwOZk4X8pEao0thy
BuVGCunvBvYKp0NsKjTpnqLAmTRzGwABYixaRUIEDaRi0cRli8kmTgM48Q+HAibdYWD5+NPw/3Xt
bgUB6VfZNyYgZVgVkoxqPeIJwgeUvWSJTQ+g623k7qOpX5bmmHLjb3Wk59d1CMFC56zzMvAnVMBS
1FrugCGMaoQuFki/wSUP1FFYWJ2Plp5r13h+TbZ6jy5ODj0C98RwoLJ9Oyu6iAcuB3t33mpQQrOF
kMUuUQ3b3Fuq+1hh6+52/mYRttdpoW4wkWJravrBPDd9baEOdPVw2MM5TXJ2MyOZNIMU1YGWBhyg
tn/I41UziXbxommz96GKgZOqNqG0QUuwNrHvI6PIPK0ixULZYLyQB7HYHqSJjvcUeDoANyWUk0UI
F8nDYQTI09DaYARvWmhKgLLhbQxu7MDWCPThvReBsWyBPnm2RsQWzTTw7tCbV50pMn9AUzpUZIZW
bd9a+y3VrYrZsKHG6reyUyBXFqaaPKhylxZqg/Iy0Ru0vi2y/KnxnHXqXQIgZbGBYRndNM7yKO6I
7wXFKEiZhDHfQFSM8su8uUbbPl+AuhC3N25AXFa812HpaMxiOz3eku84tAH5B+qEOMSQNPmp6ZVi
b8nFYbt1dJG54RQMDjHFEB0026ixiJTWpaxAvjXbYGPIN8mzTuxc8uz4gnzf4U/2XfiMvgKKsKJZ
O8/dqQOTm5UhX+iIg7JPiDPIawa7OlT3STzC7a4W8p49gHAesMkSwgpzLm/JFwO/rYV3Xi3Swcb3
mpzH29aUw9iOMi4gepwntXnXreAFZqSwpWvIzQAonMLxvYGeU96rihff8YsxGs85ECneZsbqADll
N4J/k8vjC8fL9ha1QihZVXJVyBaS6h0g/TtUqZSaqqigb6c+iGb9WnXHiJi1T8mLA4V2S5kIu+MU
HNzD9ga34z0AVBf23VETv9/Fw6AjOA7cdoiuEwlWUom74n3ZLovwRnhJEUGkxa55rLV101DTtplu
nfFGGwebRyO6VaOpAEHCoBzd2tG00pgzaIVeOw3M5KQ4kiXgrLxbUrkAlnXljuLVdTWYOy6I/Htf
AcU3QtxngzbVLvUKUMV8r4m1QM3BA61Ibrn6uvdH+Tj+lgdeUU1rsI2DzwVZH77/h8qemxEgO2hC
ITDePGlgAKKhPwo+UmSefwEDb0Reoz0g8EQxn6F69RBOel3zKqr/iAnrU1uZWPGchLuPzHY1zI1b
KtCij0V0Vypftu8o/RwuzUW2dobRTTfMmKJe6KG7uiBt/nm3LEcElCf6mvKtZpyOBncmK1EyBKYy
7Txnrj2r98m4nW8+KaPsMR8h9DFz98PgVp81M5iJh+GdPbYGQ+sOpxM1nTkRr3fqLPsCKVdQgXEb
Ah3eoJ8YQoc7B6BiLfVmlNUTFQu7GqWD4Wr0BanzW7QWJ/sHi8rA8eZ+cOO/7J4Jn39Ll/kSdA5c
S+P4U0JyDTf7Y5WMzBvtofxkjF6q2f56Xn9ezXkqKnOmoccDY4cs0ruF3s1slGXg/qckAdbYYWSP
SLjq8FKNrfxTFc1CtKt9qkzJ002oCV1NXEDH2xj8djFExcT6gJAM7PDKs5HeB7Ag/k4Ka6CMLR1d
iFFHlJW4az3rcGsjr7NhUh5j11dgI9B2BpGnVuTlPxfXS/sejtr7ZI6Kygerg7Zw7I7DudrC2fSk
72epj5rCmBVyz+D4WE/2q2Uwc++1ESiPSfcZnaHyWVv60RASfRiV/XCUdaMdEhsjy6UAYAa7W7ua
w6yTWu+p2kzWenat7Ce/w8cRaffJhij+TTtRvmaDcbYfjwN2UvEffczdF/uZ0ssGkjKTnMPQVq5X
mMKtp9+q7nDzmO+8a/OhGQwH1+okG6VP5nPAPgjSsGQkLVfvUfG2f4eicbfytp9dkJu6eNEgwTWj
oPLBzZaaMVOW2F7328/qC1hpIhPKF0pltotmDaAxypcQLGH9QPU4yjzXJ+sPoIO6C2iThyEUvsRB
n5JpRUkwEIVH60tzH985n/J5By0CeRCQEkumPzIBIDTbD6RnY7Qinn2veHGZPuoY7ZpVOurUyTaF
UX3KE9I8OS0Uh9R3+kK/h9mv68ZuDM5mGL4o79r14Ov2zhinHk7ag/bJf948kAeGPLyuPaKn3upm
85Q/gX65JzrgT4JxfW0iUnOTzraQRHzazo2bx91788Ngpt9FL4lIBHhQ2pkj5RtJC2vRTagbIkW0
mxYfQWrew69wrcypqy0eUfkFMstuNS9H3dAYDz4pAOEmJNOH9ah+CNsha6Hq4RVEcOttof0bVaRN
WLJxIO6bz/EcGBGoRLj4DThDl/6INfUJ1XXirh9StLEsLx3HoI2HGt5vO9SG2gRV0nv3980IZvCx
NdrPNp8pXBsPMnRHbnUyx2CgPRbNkb9ISo/qFsNbDdMl040U740+I6RrPjEOlzCrwgg/JiTRDpn5
GnWlN1HgOd2EIqP7r6uZv8TznCUzxEMofvScu2qmzKkQbAqkhId7VkAdbYqhNso/0Kfz6rpDHwN+
Oi9hpPqzkO/QUClAtdk0u6MQCUhKB6zdI89AVBvedbhM8xsbqIXnMA6nK8I7U39Mvm0a/d6+S4uP
+F7RwPNp0Z2YTyqJOcYepAtLZ+TP8yVlMgvr0eCZpyQIZ93Gu6Xoz76GzAWJBvYU6LJHsMwSjkRq
Nhq/7G43S3dt3G0++u/8afBFiKPddOioesftz0lyAj5yi9RZNhBdr2YEjxYKGZ5poK9uqEjLCM3h
qazQ0V0Ywjeq21aH8kQE+DXnkxURrzdnhoX2h55loMqIgC0a8SfyzBcOiTxrTb1KZodTV6HkJdo2
1xuDAu1QvGcrvZs//mt9I/AnpYZTUqGKnNYWZHNwRTo2lTyJjUMVuAgZ/ThEhVIvBvoWYQJxJl8o
y+zzIFUs4kgORZFtQe36fj8JqBWfl0SunJac1X5vsFLK004h9liaWQ4e16AEqgwwOFuAEZ7vNB2C
LjaItjgJItZdYhAIIHK9snnJ1rejHRjTmVVAdzRUgATDKEeoSJ5VgXAKjtcFuZZpGCjXVmNsUb8q
qAQW6qWKONhClFOeHe+pbtNO46K+Q/d+FKoMfmvHD4x7gqebJ2o22kXqAPXAWx9mGajQt9ggINfm
UVCU01rY0vJQbcybfDdQJ63QoTwefOEKHi+1lrr+oFFuZZRNZoLkWSFVW483gUKGZHULQSCPF2hp
NZTrewN9QCLBlQgJyjNZgh9u0OmKA1iKLfUDKJ7VxHEJTWVds/F2GdvEqs5yGPhUMOY663H9iChd
K6QyKOPq3OkxgKSgeuztNpaYjGEdD8McFdp4TyRGrwpWdepfQUBgedbUbXZmrR8ulTYUIhnmvdus
HsiHKosg7lpstr36kBVOToKQgUAeoFu4aqdP9dCZ+XvxCxeG+RTvMmfcbMEle5GI1xkbqlTtleD3
E9q0rvjljofjPaCGu7m2WkIpHS8gtkA2zqjT3Whn5KSRyxsbr0eHSx8KXDZsGaIT5GOe2TSseiKc
bJQiinQIHh+DyUiFfDZNsHjKIAVglXb6ArZA+C3BHwJC/LKrNoDDW3hfJmlJ+SeUdXhuHJQYsTmF
jG9ZANWXmTH5A8vD8RI6mJAviWOoYJPLnxfxaPAoO0Dxnpq7qATsWgdOZofwjsz4HQ4ihmxC88t2
5EMI7lKuqOdwFr5JWcrU3uHaUbr4wIjyT+fQXj9fpLhAlZLhuq9fQDC/lDXSFd+p3cSrd8Ctqof0
r73pzxt6za097DJya+tnUmujsER0/Gt1mmH7mQ9PPpR84j9rY7vmi9XPNG4YV5ah2kBGLNulgpjM
1zZFS/Tw6sBxr2wdJDSzUdMVA0Kvt3nOP+uFP/+Ch+788/f82Rc45B7nz3DiQcHzJv/245H+iz7Q
jSu0MiC00W1L06B6gybqbSeIBKVlkYY0bd21UfwgR/a///U/bwbKHw2FP/+Cf18naCqZy7694Fzx
S7vQHrqOBrOP+Knf9gL0iIYNE4oGBZFm6pI58R/pha/oEVRiRvphesL0yLr9n/XBWQvH2aC7kDma
rmoYJslmx1RJzZ70gXPlOi79QzradZgPFzcSTNM9PNMxUf/fLgm6fQXnIRF/kXQySJHCsfS2E1TV
vbLgitN01dV16P4ub01QxBRmcPboBO2KEjY6QHcU+AwhwDztBAceUUPRFcaKDi2XIXhE/5HZ8Ie7
gy3JQ/t1AsPddUwYT6lLZ07o5yNBMa9MCLfAaKhQL0tQx2V1ggqko+9IMK6Y8i7qvsAQdUsXVHZv
p4NYF+EmZd20VAvqSDFSLqsTQNAIssF+Q8G90jXUtxyFStJfDQWxR9psDrYLU+w/uDv84XxQFcFq
2asTLP1KtaGrUJkO0EMzIU6HgmrqV7ZCXe4ba+qyhoINzKpnJxjqFXYQeCnTsVj9FOusE2xWTpAM
igFXsuqwP1zcfNDYwfrOB+xmh1nFcHA1yzZZA0+HgmPSC6bKdIAlUuCnDkbqBdmMjiOW817zAXMJ
/B3fDXpUDIKfOsE2ryBvxmsQHaVK5+KypgNQYKtvJxj6leCmVjWMJkeQH5+5UJSPXYlXHIszS2G/
lL1+QSMBklajr71kaFcqfYnJLJCUVCOd2Us2qwYbJJNFw4+6xPngqnrf/UHHXlLoBMcVHfDTSLBh
kceGAA+iHlysi/Me8Pt6d4KhXLH0syAw1jXt4C2/tZcc9geiCZCWsyDA4Slo9i9rVVBVeJh7Lo2a
gyepwWP9Yxs82x+EN61pGjsEdFGsjpc3FqB+PWzdf92LMuwrA+MTAD5ZTLkPnvYCTiY7BIRgLjTc
Kmxql+dKaorStxd0jRgb6HZF8OGLAX9mMTk6vSSIpOkj6Ncv0JckFvIa6ugxFtgBNFuD39xWbBPH
7KwXXPfKIdKm6I4GHl9A+i9uXdC/L1Z/vReIncDFY2IY2xjQmvKTS23iUrONmlhNwpK4rJWR/cHt
aynofEEMQoQriLXiVZ9bCq59RdUBnjRBTdlBhw+8IHtJNWzKTfqZzvgPugO/NrEVak4IM53ZS6pK
YB7fiWXRdRBvuTyrkV9O6e1LKles+tjMOo4p28R5zJn0A4MA8gYo9sWK8drtFzQWRFior61gWFcU
1+im/Saq/NZico0rBgELhuNApkZ64vJWRoPZ3HNG4EzCY0W0lREPNzTR11NbgYirhkwKQkCqCLde
nkOtkhI4L5L7b2PvuFEKDjNmgHLYBDALT4YCpgLBSEymQ47m8rYIFiytr0uNH8W2ADWVa8oNQmQY
TnqBVJUjXCkbUDeR2UvMSpId6DkhDPNKR5OGiOtrjoFufdsLlnuF/cBIOOQkpbt5WeYCE9Xp2wtk
o4TZqBMyOGwSTLG3vUCgTWOHEDEMwxDpqIO1fkFbBLFSUbjKT/PXzUbMBYxm7CUsgl85UgRdUSoj
Jo3t/L2I9sLGgqs5fY0mnaJfknKqgiYdIlH4CKdjwVWvMK1d5KM0DS2rfy5F/YdJCE0xeu8RIspE
Bp7gAel4/WcXwrZIQrAI42mqZPQvcHXUTUcklfvNCEILhJGwGZn3YjNkir1dFw5hV+YEWSmZjrm8
sCuh0r7rAqEFm/2PvVBE34VN9LYPMJ/xWEVQD6pwFsjLgysQY+rtRDAfLEMTcRNAPLIjznpBAa6A
VYnRJOEKl2czMVedvqgNQm2oNaFQSkzVBf/gnlkLJKbpJkk+IOEKl2c/gydRe9vPOJS6w7pokZDH
qT63HG28aptgJLlgmaS+xF5QBP1Er7URVwrlMywFoGp4U79A8FgsDKbBRmohPkniRn7gBdlMpCHc
3mNBv7IIpAFe4RuKnfBshxApKZsUhEPg1RaMJBdnOTIjeiciADcC5tPZJIiuyLzU6eoIMfWVquCt
CHXBV0zDZVmO9EL/JK1GktYmrgwy4cAXc9oLZKotegJn6h8GN/6x5cgO1tdmEqFXom0mmyUhhoPf
/NZesAm3OSaYBXg4pWF5caFXnbWst0dJwp5xQM4bM1ngEs68CEcB8AUUGHyEsJkuMQyPUdfXlyJN
y3JA6hFnCg1pkAtnM8K+cthJWT4NZKYPXsaFrQtsXn1Tc4CZmPKE4PmtQa6RhTzrBV5noLB/XGpK
RsyI3mF49giWFwF9RkkcDPjZWBBpWnZkkwQmr4FguDh7gUX91ZT76zEWVkdAG8Ce3+Ca366OBKAx
KHHgFQoBCMJfnu1IkKx/MQQj3iJ6QrAJWghStacTgiytTmdTLaEwGi4z3Kb3XhZE0JE89Q8v4hzT
ZeNykqpgKoBcuEi0q35g3+vlRpCMINdAWsrEm8IrOV8cWTJBthGiBu6DarnM6P+nW8R/4Gv8KLaC
kWf7LMuswpfyV9VYf/SG7xHXn19/rS0SBUSiauTkjaLq6vDZhyojcf2vE7tMlv68efF7KZD8nNc/
f/2CP3/0yWd9/1bfb87Cl2JdfA128oXd62MeOBb/73b9ZR2v31aAsTBjBxyf5KdisR+//79puNyc
tSuyF73bLcJ9mpw2LKu1+je8WScIqn5/xEMdmED6923ZQ3vqW1ok4clTH4pqeredbtNi/Zx+f0rx
1Icijf4tJ8nL1yr8WlcnjUuwd9/GRy/bdbsuXt62fMAO9275tabxt/Tbb16KbPaX024/IDL7fgoc
C0X4fPJ7vgL8+rY8fUkL//SRiToLuFjflmf0eBh+b0cO7wP2qG/D8+d1cDIAX7EsvdvdbsMkDU9n
5AEg0rvp5Dlcn60iB7hB75bT9nRYHBL4fZu9/nltOuTEezdMA/XXze5kXBxSrH2bXqI+U/7UzYeU
Xd+2363D5GT1AOXxd2wv79bFbrtOnt92x2t+rf8jl+X6a1CXL1V1MqZfofK92w+/BqG/Pq1ePVSl
9G+avaBMq5OR/YpS6t92WYb8y7KTtQmgnkhk/R2tp3Vx3rSAV/VuOk2qszXkNefSt+Wbly/F+sx6
ekXL9m+6WZ/uW/jgIjfQv+H2t9k6zsogPN3WX6Puf0f7i5eifDlZqXCrRXrn72j83UsXfj3Zxmhc
RMr/jsZ/R7/ve0vSPziEn3s3DZlH8Ju3LlJ2ytPJeYjs/j0fMFrD4XrevMDx923+Fh2l763IbjmU
ivRudrPFIjn1al5Rxr2bhg7wnCBAlnv1bfjuJUnK3bZZn7kJ2iEs27f590H6/PLbvPxpbzvEO/s2
/wEFjl8PxNfg+t/zAT8PxNdIZd/mH+j9l7J8OTEpXuN//dvuTr3K14ha33Y/Vuvg7eR5rcju2+zj
SxGzs520fACb9W45xLM5G966KQNrfZt+WrPvJH51OjVfIUG9G38pq98ef/XwB6BJ7/bD8muaQKN1
0uckTv+GFfZPNDQkD9Ev2YCO8baTSNMPdpqTu29iZ//2DUTARAjr6/ZlXfzr/wEAAP//</cx:binary>
              </cx:geoCache>
            </cx:geography>
          </cx:layoutPr>
        </cx:series>
      </cx:plotAreaRegion>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_xlchart.v5.16</cx:f>
        <cx:nf>_xlchart.v5.15</cx:nf>
      </cx:strDim>
      <cx:numDim type="colorVal">
        <cx:f>_xlchart.v5.18</cx:f>
        <cx:nf>_xlchart.v5.17</cx:nf>
      </cx:numDim>
    </cx:data>
  </cx:chartData>
  <cx:chart>
    <cx:plotArea>
      <cx:plotAreaRegion>
        <cx:series layoutId="regionMap" uniqueId="{801DA1F2-9984-4349-96AD-BCC2860EE611}">
          <cx:dataLabels>
            <cx:visibility seriesName="0" categoryName="0" value="1"/>
          </cx:dataLabels>
          <cx:dataId val="0"/>
          <cx:layoutPr>
            <cx:geography cultureLanguage="en-US" cultureRegion="US" attribution="Powered by Bing">
              <cx:geoCache provider="{E9337A44-BEBE-4D9F-B70C-5C5E7DAFC167}">
                <cx:binary>1H1pc9xGsu1fUejzA40CakFNjG+EC0A3m6tIiaKtL4gW2cK+7/j194A0JRKieUccxovoibA9YrMa
yDyV28ms0r9vhn/dJLtt9W5Ik6z+183w+/ugaYp//fZbfRPs0m19kIY3VV7n35qDmzz9Lf/2LbzZ
/XZbbfsw838zdEJ/uwm2VbMb3v/Pv/Ft/i4/yW+2TZhnF+2uGi93dZs09QufPfvRu+1tGmZOWDdV
eNOQ39879vt3u6wJm/HTWOx+f//k8/fvflt+y09PfJfgpZr2FmtN60DqnFiW5NSipmDv3yV55v/9
qSbEgU6EwZlJpGVQg8iHR59tUyx/eKt3+bd3dp606ddw+/Abz73c3attb2+rXV1Drrv//tO3PBHr
XuqbvM2aWZE+dPr7+6ssbHa37z4222ZXv38X1rl9/wt2Pst29fFOGb89heJ//r34AdSz+MkjtJa6
/L8++gms6z9e0sevgUXFASXEkNyilM5wGE/RIoZ+wBg3OBcWxb+keHj2PVrX2zrAVm3y7OHn/zlG
j9cukJlF3ENk/jh5SQu/hoxpHAjOmW6Ylm4Kokv6FBmLH1hUN3VJqKlzTnX+8Ox7ZP5Itl+36StM
5/vCBSazcHuIyeXmQS/P7cxfw4SSA2pZghgm0YUkOoHOn/g2fM6oSRixGKPcmn3fvVu9x+QygBd5
t6mTbXb78Mlzb/W8T3u6eoHOLOYeovPHl5f08GvomPTAkCaAMQU3DF3o5lN0CCEHMBQumTCloFxf
RJ4/qnDKs9dYzMPCBSazcPuIyfHbYcLNAyIoMWAQnFuSsiUmzDwQOjXug8vPFgNnVMevgeTvdUtE
INo+InL5dojASiwppUEosjCTm4b11EqkcUBNy+LAi3DjPu489mF/VPE2q7dIjv45YXzef/1YuUQF
4u0hKp8/vaSDX/NdlB7oghm6ISm5MxPyFBVhwHUZsCBDt+TfWfVjVD7vqjTPmpde6HlQvi9cYDIL
t4eY2H+8pIJfw8QUBwZjRNcNZGGUwmCeYkKIPOAEqKGSMU0mTVjSY0zsbRJ+y6vsNfXL47ULZGYR
9xGZ8wftPJfx/CIyKDGlxaghEFYogsoSGZ0dMCosYlLCmCFM+vDs+zwMdWVebW/zh58+90bPm8uP
lUtUIN4eorJ5w4qF6geEmMi+TCHkXFIuIoslDwizBBdC14kEaMgFHtvLJknCLA9fEVl+rFygMou3
h6g47oNmntuZv2gr8kDXLWIwU2dwVjCKp15MsAPKkQ1bBnwZ+alkcXbJtt9Wu5de6HlT+bFyAcos
3R6Ccnb4kg5+DRRqHnCUiPBfOopFk4sF7SLIAROCwccJIgT818KBne36d4fbtAD58hpoFssX+MyC
7iE+NjKWf05JfxGfWf8mAzgWB8Gi80XZgnRMmJapU2JaxELsX+Bj51m2u2nCm7Z56aWeN5wnixfY
zELuITarNwwzhnVApcGsH8p/6tAsFDDCMAxiCsoIfNqizF8h9oe321/H5fvCBSazcHuIyfXnl1Tw
a/YCzp9TAymyDgLmLsosMNGRKZsoKCW9y5SXxNj1rm7efQ4rP3xVtrxYvsBnFnQP8Vkjz38rfwYy
Gc0YE0SxZVGB2n7hzyzzAPw/Q7QBNzDDuCCT17sc2LzCZr4vXGAyC7eHmJwdvR0mc7psWkJYHGSL
YYJ0eWozgh5wgeijU1030VEzFmTyHMSPdlW9G196p+dDzOO1C2RmEfcQmUPw329lLajr59QLgV0g
ATD0n8pLhvLyHyj+Q2TLYfjSuzyPyMO6BRqzWHuIxunbFvtIkCWc1n2/eFlWzoQlrMhCo4yhyoGl
PGj/vtg/Des6b6tXYPJj5QKVWbw9RGXjPGjmvy8rQVialtRNcDDEoOhSIgN+3AojBO4LeTHhaPML
ZMqLxvHmdhu8gn/5e9kCj1mwPcTj81tGeAGXhHryIZj8NHaBDE1aukRmLO/jycNeuLeS1ydfP1Yu
UJnF20NUNmcPmvnvrcSUBxL7X0fqC3oYmRd802MrQRPfsIiQ0iRzB38Z4jfZbbh9TUfy+8IFJLNs
ewjJ+VtSLzomXmYujOvMMO67wE8gQWmPiRgiBbgwOefKD9vh3lDOg/AVfut+1QKNWaw9RGPzhm6L
Guh7oSUvqX6fUMmnBiJRmKBbibrxblbsJ3pyk/fbB3yeM9fnk637VQs0ZrH2EI3jjy/J/8tlPEb2
hMEkQ38YbcZFSSItBP15ek+gT4kW8pyKPWbwj1/ZGX5Yt0BkFm0fEfnrQSvP7chfRARhHdo2Tcwc
3XVVkEY98VYMAQTjLjpD/T5TK0jDniCCP7Q38fjw0+fe6HkbOf6+cokKxNtDVD6+bfJLEdKpRIAg
c22y8FroGR8YiDGgW/AZhl0XMeRj3jbBO2cb580rvNfT1Qt0ZjH3EJ2TN4wppn4gMTmJET04KoAg
ll6MHKC4lzpKe0M8UzCe5G1Yvy7verR0gcss4B7icvqGnUjKDjAaaaAI+XtklTz1ZVwegGtBpL8f
zrubHH/sy063YfaKPuTfyxZ4zILtIx5v6MXmQX0wJmiVgD4xf6a5BMdoHjJh5MBzi/KnaH+6rcbX
TbL+WLlEZT+91+kbei9kxITh+AQjaD/S+QjFUyuZW8MYzZMGxsHmIYplzXi6revtTdDWu6apfz3s
L5Yv8dlTL7Z5SRG/lpGB+LKgeky1AoJn5ikshtYwDAZjyPO468/4hDdB6G9fcV7i9PvKJSoQbx99
2RsSLZQfmFSaTHCdgm9BRfnUaiQ9AA8DPh/j+3ej4Yg9T2JLiIZ9/ap07PTH0iUu+8m2nL5lRQk2
BXXifU/4zhaeVC8YoMThIoraRgcdc4faU1TqGux9WBThA1z/eQEzs/ffFy+R2c/K8vTTS2r4RT+G
c3imSS2CGuaOEV5kY5j8Rs+Y6ZaOcPMMN3mKceNXcZPfFy4xgXB76MXO3jJDRmxHtY+OisA0+Dwj
ufBi8sDCKRbdRFPS0lHYLLzY2e5r9brzEj9WLlCZxdtHVD6/naWAxDcxZkwsnBhC4vXMHDiHG2MU
BSfnHDNji2r/bNdtXzNv9LBuiQhE20dETt8QEXqAg8MmAgvmWe6OGT+1E6LzA6LjeCTHyci/Tx09
jivz+MPpbghvXsHkP167RAYi7iMyf70dMqheMAAO54TpSPNvD/U44mPamAMdFPnPN+tn7f6VV/FL
b/Q8X/lj5RIViLePqNgv6eDXYr2JeRUM5jNM6KHVcs/bP0EFk/kWQ8miG/dEAOLOE3vJK/CV9rbK
MaG/ffjsP0/FzhbrlwhB1H1ECGTFvZae08SvITSfw6cchyYw8PXc+a+ZUUZ6TNG8x0QFXN+i83Kv
4dcyyk9XL9GBmHuIzvkbnmKd7QfnIySGjHBEb+6MPY03El0aHawAyLL7ebGF/ZzHCaZdXnMY/8fK
BSqzePuIyhueZMUhCgxV4GgLTulZOH63HHm5v7vCwgg//t9cXi5GkM6rnf+aeyse1i0R2c9TrB/+
eEMvpuNsMdjiufViWTpAeWonuPvFwsgrahzKHwYrH8eZD7ssq8ek275qCvzp6gU6s5h7aC8f3zIL
gL0gL8MFFaD157Nei76YNaOHuxMs3G7x3O0VH++6lq/PApbrFwjNou4hQp/ekMVEnMHQBQ4cPzpR
/DhPw7gY5sR1ihYaw/UWP3HLn2A/uAZp94ou2aOlC1xmAfcRlz/fzq+ZuNeFo1eMA/qmQcHNPHVr
EgQBqh1cPaKj4//zEMan3fCa+xL+XraEA3LtIRxXYPfeKlmeCRlQxhhFkhZ57vj3fNGLwEA47uhh
d2cnHp59P8J31WyDh588l7o/X2Der1qgMYu1h2hcb16S/xdLFwx64y6Rxze4PPFZEv0wHDBGyMFI
DM4ZI+o8jvnXYX2TZ3WYPfz4P0fk0dIFLLN8+wgLqIq3MpKZiZEIE2iwgLhERxKs5GNckKPhZjfM
Y2AYlty1kh+efW8k12OOOwL9hx/+AioPC5eYQLg9wOTlV3yMzpPf/NVLEiXmWhm4ZMqkYaDZv0AH
k5YSR/FQdP7oZz62msU9hf/8Wv/gy55ec/hEkv9PlyD+8wWJ3y+XdLbN1r27lfLRHYkvf3onLm7J
XCx9yarudbe5/f09OsRUfwTk/CVPfNWTCaRHK3bbuvn9vcY5ClKO1Nk0YHT3eUCPk634CFMbIEVx
VhzTNPdzG+/fZTMr9vv7mfrBtRgY43yg396/q+dUGx+ZB/p8DwASC8yrgfwR368B/ZAnI6rX79r4
+8/vsjb9kIdZU0Mc7Kni/tfmd2UUhw1xPBdfhE44OhkcLEZxs72Elc+//f8aEelaM2jTYTsqpopC
RUQZjaO3yrghR9WX9pO28Z0pUmzT++qRop57OFpTi4dbBF0Si0gJaRhZPDzPWF6iwTIdmsOg9NCe
muOkP0vzFW/WeqiG0rb4jvT/7WPZU5lb6rGuCvHY6s+2tIP0vNXWbpvYo6G8+pgVK57+H49EPHtR
0BmFR1qOuaw8q8MTG9NupwsiVFi7vqfG0Gmizy9rlSLpWT4OHUHMbONcDwbpEWMXeq0TrYj8rqwO
/ab3jgIu1oKa50MjA2VmVokueRy4Zm7Viku/cUYzjk5l2scqECxVuRGfijSb3EjzrBV2rrSzMTXt
vixye6pS5uCUZKvMWm9Xk9CvPdERlUdEX41prdqI3nalVAOAV2YvssPMj02nMtNmHWfQcFx6bhD1
555WGk4a9aeUk0iFUx05bKgzh5fWqsP/nFrfBE2ub2huXLZ+Tu1JH9QwjL5bTWxQJk/PvCYMjry8
cjJaXceyjpUWDlemVXS2NoqPg0i8j6dtaAzKKMLDvp901xO67/i5r0hQk0OO3uk4YOeZ22CcEpVn
4xVGeO0+axubJuyo5p2wiVmfij63QTodZUG76Y3mxszlmeFNsZKZuWNpexoW5RfT6K76sXDquj7V
WH89Gr2wRQPNThERds09JyaV3fYaVbwefHtinZvwrxg+LWw+moOaOloqq+2vhjoq7KKovuh+CWCM
3M5CbTWOWmCnuSgVH6zBMfPDMr4hmbEzNazrTSBhxKHDDXyV4ceFbVmpTbLpIif5uuiT0a3a3nOh
tkOtHP/MtCOex6nbNBN32sImaUJUFpJBFXnoUpp/EX5uR2HsinbcxdNwFXDTYf5gh9VwNfZhYCde
se4yPqhYTDvTTK/84jZL621bl4kzWlapZFRrdqvZYxylruiLL96QKU3wlZFZdGXy7ooV6U7vczds
msSZvyc1hyt9ZOdj/oGXMnXimhJVT3ZYMMuxmlxZPLj0GdxVUQ3OlGn4lTx3qVGfTKGX2SJNeqfV
ilKlfIhVYpqdk9bQmlUYTs/1b7UBGTeDlccqzelOQ+WwJk1o01SPVax98IyeKBGF3+oYEqS1R1Wg
NScxaBI7NadGGUn1Z2TSQUV5fStzK1FaIAa3jeOjNMZva5O505OwUImPPWdM3JY8UoTkhV1aeJGS
cs+esim19c53Iz0yThMpDktexnZQ4p1FnV1IUl3SCdskIeQkj6Rvd5pMXFPPE5VowaZJdDcDN73q
S+yfMm56FSSZykfdCT2dqyAuK2wZLOjK9R3Q0oLTKb0tLpT7gO/y7byBj/egjN6o1oVGdTy9cUjQ
n/qFcTGK8H77ZoZslFfmNyTinTNYyYU/RpHq/HpSDbUu48pL7CGBdJ5GCpVPca1MNqVK8Hgz75th
zD7FaX82Gsy3zaT5Qkru27XWuXleMJsKqSlNVqPqDB0PEIWdsXaXaFmrxkA/7Np0BfM9xqBEtGn1
qVeFyd0urj6E2UDWdVufWkVzpWUVU1EL9d3tPD2OHfjdTHG/+GIYMMMkLNN1FHluWHm+y2aLy4WO
DbPWy2AlOz1QwwibLakRHXYsV61RuLHvd8pqJlhn7DNVafouJc1Ho4/OYoPYE4WlkvlfJjNTu27h
42lVrSTvrzoBHdes+iLCrHKEbC+qkfsqkuPayvxSwZxHu/vsdZXhtqwXKm3SwvbLgdrwnzbxk8nx
2nQzbycr1zpnNODM/CZ0RBFeJebnqjToSreKWLGUX7BcW0UcBhnETI35+Lkpil55Okw88KbVlMHl
37mjWLfHmsT2mDanLWtj1SZBq1IPQslS4VQiNrZPd00NR9WNQCSx4PyH3skM79IqoIoIoNLJ2FVJ
D18s5eFk8svAHNccL9YM+GEm84uQhhdV16/bKrvSjLhaVeEYKhlWd+uHqVkxkV9Lo78qu/Gqkmnt
aN65zrGd9XAQth8NV23qr3wRfmyn0oVTjVXW052R4z3bfvYxVfqlCtlVmbmdXwglK3OXR+OVwbAb
4cs2+mBe9DS5IHp6kcrym5yE0zFD+cZsxxSITgPUVWvxinZ5q3QrHW1Wpr7tiXFNtfTIm+rTVocq
0gHotNFJHUCtw+zcBw0+SFg51Br4isVRofyelypE/LGrcTitEg1RU/qVMipjFwoNvjMKPyXNedeu
y6n5PMaHQwf/qUmI5ltRrQZt3NSy+jKrZCwRYgzaRcqHNaVxMtpxN90JSLSEqbINju42PCuaL2Ud
HWVSFGs5uTWeaY8EcTTM2VrUzV+IyL6dGoFbRQBceqPn6nV6IWh9itD+JTD9P6s4ICoUdM3FFJ+M
COOtqF0iQ28thyBxGsN02yr5OhFe2NHs1Zin56onsaZINZUqmZpKhX3oen1v530fX1h9NR7mRV3b
TeFFdi/qi2jMOjuXFXGtiq9JwE6qIoMJBdVokz69qDIYhTH0H2genLVefVpmTFN9Bac3R76gSU7N
qLmgWt66LA8+IkYfA0LPibr8qIoN37b6q2IQ6YoyY1JxlGd2M8hvjZ+t0woRIEj1wiGZrmoLIjQ4
3ekErHC1yWK2Bos9ssIstXkzXkkR2BEPdRdeVlsXRWo4Vhj4Tjh6q7E+rvpPk5+6uojPG6PynYSX
k2MN1p9VKUz4DmmqgCmjFJ2bki5RYqxCu/HrxNUZvgpB9bZmk1uk9EMUGQQBcDiJ8U/eZIkaveaw
MDrjug80x2LpOumQ1nhRe9xHTXsc8RK7lK26LDVOJo0nirZarMKQlnbP/uICW7nMezxqML70pD+q
89jOgqK282pqNx0v3bz35flUDRfBFGjwsXQ7eE2n4sTP7K6vPTtJskxZJoQKMgvqTHi6imT8qZvy
Uhl88uw4Sb5qedwiIk+IFZ2fq6DVdDjtynBKWkR2nppqmHx6VBt4o65vNlGZmbbUem774qLl3lc6
JrEdN9oXrTGQ62gjtDF2h6Gwc7+s7SHtLQXHd6l11qaSjeVEBlNWXTCVacNKREjgIErhpFU/Kr2d
rEONVifGVJ6bPc+O6yn+7GtwPt1gaK45RW5B7YF1+qElSbripHCKLCztAXcWIC3zBlWSNFRkYuFh
Z/U3kyiyo8islNUx4nbMssem+2Q1LVWWoTmIDjk2kW4p/HM0mojpFe01d6pv4e36Y94NJ745EbcZ
2kRZffspIm1uh8zb5iUC0P1LhGVgdyM7pOO5oU0ncgi/kFSGTqn3vk3NpId9BMgN8ry2zVAadh76
q0jTrzXfa+ywKQ65OeiHU9EkttSLTA1ZoIyoqdY5ilAVB/TTaIaXZiBSRzSdf1QZNHOqhhDXlF7m
kBzpT9GZ1XoYrDOamMgDzaMKsTcqvXwTRkHhMrEZcvHVsyhzEi011kXlkGm47QSMygtIcRpGyQYO
GElB4zUrqwlDFfiFftgY+WWWxMiSyvqmhmm6eXEbptgQQRfcUCPO1DiJUUWJXijhTY5ExutEY+O5
Q+HEbLid9I64Q5Z0SLRy+O0phrXA5ZaaDJHg4eXvdhQcRSisEPbinYY5jxw5rDxRdXYI7+GPJ6Qv
uDLaLLMtamSH0IQ5VxJEBWRM7Mj3wpNB8z4k7NZPAHbN88hlWXbK4ilxaYudVg+TO+QsdEfLK10z
DL/GTZe4QxqiAolSRSXXXMmmTqG4RWZjxZ7yssZUU8mrlfBrRHpSm45m6FehqanWN2I3QfVly6QU
67hn2zTtHCRbm8mqug9pOMINsNRmvrf2EMJXUc2RXfXNt6FCIO6H+Cuqos4mRmaqoqTIhdNqrZmt
RP3gI6KPk41tHDmNWWQofdgq043POANU2g1JLKfyrdAm+ZkIY802AwJdeVNnF0F8WehNpqLO+xTn
bbCWpGxV1SJtMeoyX3UR/FFj2DKI4RXTLnJyZp7QMP4aZH2G2LZphZHabWJ09kDpGc/ZbYuC1RZl
ItcVMxrXQrlVUXGb+sa3jE7xUcWQ2hZ5FKrSAK6c1nI98HLDWR3btR5Fth631wnvLkUhakVyAb14
wca3KuwCw2suqmB0OkF6NxDRmea331g1eC4rahS2Y3Rl6kmw0oy+3yBHPWNZsjISXtuhZeYrYnTl
cY3UoiErTS8bFJtx5CKn5MoramJHdYtiw8SW5m3ioFJY8TGs177wVmY1dHZSW382MWFORbWPYSEu
jaLjqCbSep2YE1e98Fc0KJA1k1qVVY0kdizqtRcdyo6FpybzPnqnScbYZR3nlR14ceBk3VEUUZvq
ObO9uMPaaELNIZjDpibb4E9fxdQEDtH4qpcddX3ZlE4wRvA23dqk19Lqm+2QyI/cHJsNMqtcJQP3
FLTGnUgKuPCenSARTtfdALuWvTzvJx8VOSiDoO1Hm9dVZseYulg1uvEJA2XnmjV8pVUyOphaBr7+
WdTLfpNVyLYT3q/TYviKmy4lnCLsjNR67vZehtrdqgMH2sV2b3o3jyLuCOrLTdOnqOhoVauGD6ji
6uZkaGZzi6r+kLfcmdLOUsY4ybnaxPaUcWQPfrXqBdPWXT/vtITqDho/a7M0XDx71QeoGCsiaxTF
obQn1Bh6qJlH7dBtJg25flBa4wpQBbnvgIE4zDD0bqODtOpq8A1Z7GpdDl8TCbvJ9OlQWvFx3hen
TZKMSvJxbXjI+cIidgI6VY4erIph0B2emX9lpHAr0sVHXZp8FVrwpY/cGH/njz4dUWQ1qmDlNqca
6oKBHMWEHpW6d9IaqTtZw1rrSgGOJL3Qp3IXj+OGIgTbssoKFUT6CP+P/YuW5CGvs7/00Q9wcyTZ
jHlxkYfatvBToZBn1yrVS4QTamcdQUxDmqNqLi+boKudc5LzETu2utX7OFVZkYAryEi2FmG5mmJR
Onk7SDvPL1uGStZr8sA28vhrZPq10jPa2yMtJhuP+ZhRMIfxNB56ntvhmjmHtyY58YR1XGX6umOf
tUFk64mzYOWR9MywQIGFI/an1yRumoXM1UobR2+nFS3aXVoXl10afBSZ9zmL/MjmSYmSPci48hM4
VaEd44C15qQBrTYhy6+LhhlOkvF85VmuAT5KlT0LlBSxXcXWdFxMpp34eANo92SozIs6pKcmrxK7
0vNoHRVk1SbmsKEUb5Nw6xB/k8eJnNh0mPvRqeaBSYkAG7Ja80OhJXhLf9QUHVJVjRpdU1QojojT
VZqUV3oG/mQIIuUN0bSK6446fpF+4DWFZwab5I4Fyrumy6TTIrFXvIcT9ArN5WX3oTGHCuwQnHir
888cSdKKZJqdVm1lC9ryY/Q9N+EHTbe6wzFoBpVG7Tce8NKJ1iLLQdAVUJdR+8iRRGs5yWT5ykyi
NYqjztZL4h0l3tCo1nOSNM4OeZ4LG+zzVTGGcjXXdzErK3csrw0wGDaPAjvI4N6iyFp7+ihtGkCC
sjhrBcwxGJPgJImQ/oxUO8p14zLp6z9F1ugOHafI7tLxLBaVhENpDSQrfD2KeFoFjDotIZnd1/Xo
jCFcWOCFdpzR2jGDWPF46E6HZhhQtQWlikEJHo7p2K9Gkg+HmlnZ0sSf8qQwr9tInLRl368mrcrW
lE75cR4PLo8mqUy90DYdiy6Fr6Wb3GAXZmmaxxmSIG929bEujnQvX2lDVMPmImSswiN2PYL5NX0/
tUvNZ4emPtTOOJlfg7r61NfFuSEC4ZheJW05jscJ6asVDtFSmLM87dOp2rR9sukM4zwpc3Y8TIZD
/bJfFymiazrqdtUFIJzKYzgcFPZzrOatTOweZVoUoGqSEgGb1QFSXU9I0Gl64PRTeZ1P6TptKXLN
AJ59mFDCk6rtbPzNAMjkhPdBmrmT9rVppzoMqTCSkyoBkzlM4/nQ99delE8Kt0VYdjIGR4XUkCwL
s9qU/Z1fjK66+eUlAVPMa7CuVe6ve69r7M5IE7eioFpLdu3lk+kag2dXvLotUu2vJMY+q+MhOZpi
RIWESbefFWiwakNqpBUkt1aFjGw/HqnTy1CuMxFVdgffSwKPrepMfrZYrSlGodMsrmuXWfEqtSon
GuhRMlbHnKUXgQbWsJaImP2QI2OJnQhMGzSTrXouYD7xoMgYZygoa1NRXeN2EI2rsWtrh877q2nN
cI35mVGRtEzcHjsn0bQa5dsN9yjoOmZ8lj742yRzaz8MnLjyURr9xSvSn/gOKu5hPVTVJk+JftT0
IB+zKYKtkORbxnlnx0HUrhhDWu61TePWBHsem3s4BuN7y9oSpGCCN6s0epqY2nkXVSs+DCdZRlJ7
Goz4Ay20r1nshH4sHEMvtrLSO9X7VXKIUESO/C9c+2ZMhVyLBA7Yr8dGBXkg1yzyU2V2aCoIhRLI
WCfjGJySKj3Ma+w5iIIsq+0vQjM70SgKCDkRZpcyvs0G+PdRltE6u8qnwU1F4dkd0ytVijK3ywEZ
W+xZamjZYJukk3Yt0hMmA9BzDPvP0vgZE6WpIiPTPomss5zQ7Jnd6EHgTh5FZKzSTFUcTJDMZwfk
92Bpqbr7Zr2xPtXW2LhDCfUa8U3fD04sx/QiHLdTLaM1WJRTrmUaknIJb5J8DTWZ2jLrlVZPRKUt
k8oQMwk4gRvP+/K8N6wCKTFv7LTPr/qGasqv0A7wCKIEaefc2uCrivDzXgMB3eibROZ22qWftFvm
ecfT1Ag7TSZhjwG7KMdw1RRmP4O2Yl2wKoti09JyW7LNWMU+OFKU5DXzvnIvXHmRdYbkaiVp5U6S
tUgLiFQ+t67NwTzmSa06MU4qa8iJxkFjl/UqrWHvPaSw8HcSxJURgBGEOwU32qrazavuVhqglEOS
nPE4sFnsI3GP6tHNLwd+YvJRA8U/aG7DUqSIAjGvqbxVwesTv/By22rJJ63Q4eFr3+nmIiPQiKOz
4MLPgg2rcgJmIMiRS5vXXhwpWpZbyxjRtGm1C2So28KI1NiO15FvnaBPcFETOLteOypCkajJqLZD
PBZ2X+SHPIRo1ZBvQQxeh4P5adLopz5OVmHTn2roOarYlInyi6hwsOO3NZ8+Ui37i1b4wf/ydB7L
jcNYFP0iVDGHLZhJ5Wh7g3IkCWYw8+vnqmdqFu1yO8gUAbxw73lSQURi96PkrjpBrWW3nkHaS9lm
pdMjWRabTrx1kQfoWG9DN3Da5vauwl6gjdp8q0SS8bwRz4SKD+ujkuWPbrVwWzTFg6uJLrHQIHg2
iORjtTldVzp6LUznX94ROXrg0nRK9FcS05BFOt6jj5krmi7ZfrKZJ6OtLeEPuVVppo6uXRpDs68q
G2iaowkkiC416yS69FYRiBY1tw6bxeDCcKZByV0RrTiSjs3YFEiSsOhsVabTcj6fm6kLTXP5UDhz
0Wgfe+hLHgdl7rTGckIjaUI/D2tWQWtSjH3RN9t+7c3nphtvkjHlrlKhdMqyZva0+pAN84QcLVQ6
cXTuUjqi6GxLpFSkmcwYOf3X5JUpVARtQkkncT8j+Zco1uXQ6wj7OclhhaQc14Deb1u73h1Ms6XM
bq7ypFpnvYCit6YLd2tjbSNFaTvfYIN9nqtAqn7nyf6qLfVEFBxz3e7elwnRYhDodqwbEQv+Hhec
lvYKKzntOXQWbYMyXVrOnGPXq3yFpvxqbAc11JmoqIxjVeINI6hZnS284aU7cgTIJWtiqzDQ7Y8o
S/BK+bdJTi+iGyGgTnPmrm38r2DpOkhE8jyViU7Ofc2FSzrztPC62c1wHM6GFE2q9KhmOfd7IRmx
vuRPPnZpTOSy94tV9UkjZUkDr45Kwrjr3ayFpXaCLJAHghksqVC7aLCYuq5VQlEVl8mcuoNhjVEz
lCLY+pQHmhxwayP7olFv2br89KSDNwTRP0GxJxJdzRyyVLZbE1gwDN38uGzIJn2DpJtiIRRmIFLh
nllmY0MAFDeh3yuSp5Gq6WlInp1wV3mAVCCsmLXQr7pXnfovF6YED8CVCwgAZIPFOKQ6UrY1FgeV
QACuIKp6pb7vVIu5RK8tl7TmDaRwj/OcZVhE289ZD290gY0oYfH+BXoQCzXtZ3Ye9JbTLsu//m1d
wh20+FKpS7ToXhVoBtlvJn+lrKEQUu2dVFknSa4HtyqmQ76lflf1A+xANlKjnT60xTxYkwRB4XXO
0a/8qQLrrvAvkcvQlbv2b0wzz2J4WLvPuMPbRnXZmgX/dsNU2jf7dY3Nq9zqis0dLEgXXfOqiKAj
drxp3KZu4ImtEEIH2zFa2L0AN8Ilb/CQLbJZxtve5ermjxgydHJwUrHC7U97hk2aM81rS2sNeYEK
gJtVRiV5fAUiXrtMg95RTuw8alcVwmJsNhsEutJD+Bm8vBw3iP9o1STLszdk5a0fYX2LGS07+ePT
vMbymo9uXW8u3ikFZ1CtNtQnuEgF/YayzSQcSE3tDu0Tei9UjhLxrEX6y+VW9uzMNuPJjOXB+Nn6
zI7VPpUoqADVzcxhOfz7bOwn2cVGlWHoL7lvs7x0R6tunBKlQC4hRQzpNIcaXtyVzqiOnVa1apes
7V0fiiKSi9BczgrBmeVDpdM061taL2sTrxaidSo/lZwl8CvLWJ4ITnIGmeI1uHRsJTXFa+9NqQOt
wc14iq4H+TEUZDnhBf1NCBZVfhyk8rfUkGUWQ4yQFCzXYEr51nE1EJIdqKX23hTZct70Fa1kfsqg
zPjpxn9qyYRNqlhwbWTV1Ub2oU/EhN2vWk5bfaxzOkLKLlE1mvs6c7dttCkxBn6wbamk3TZVKJS6
Z10wqFFopkgs4QUE3EzmbyuuHGdy5Iku0Nu1qe3mBZpWJO1do0NZUDp18MauzQOzMb5nGPC6UuLM
tnnj6Fbq1zMv382mO82vhLbpR7UVEhIeT2mm8smDDVZTOV//xmFK+KBm2IHzaUIfQfW8f6/rLoD0
/8PafE+GWnZLVYL0luk5rWz4Gnm6oTtM2TMdCPkwJ99UBxcd0K3pppEuZv9rw5d3SQ+pE3pvO5iC
wqBvqMYnFMiwVl2N54Y/mPqHkitbLBXNhotCu19DOpfzbtfWGUykauqjri0OVdspQa10IwqS3m9U
GFgymz7JXNe3ZYQUaxdlAF3rXq9tE8254iioWJ1FLVRHsuF/5qoUs77LsTzTwSxWHupqugaobl4q
+DLttFbLvHH26lZjdwXtWTtpOiUsu8maYC4Sn4UycNUihn94m60D3PGYGVIKbY3bcVpb+1UGRdRW
8mc5jFDwylIOZuxGt8Tm9VmRbl5jTiKoCMxPrS52arH+KTBE3HFat1iBthRoRf1WZzA7bWWBOASX
388Wf2LGnCidHfVpwwJDH1AdKUqwcILNt209fKKmhGM7wd4lowTaJOfYNC92QvYwiAShdK3nayut
jWvoSKEobGxHwOuzzK27mJqXjZ0RjI19mhUInca2oAm3jLAmauEPfDoW2izH7VZZDhRXr94YxBT0
Q2mnW75cmsfWTGW0HXbWx/8+NMjisSrXmeKBNPj/p4qEDSb32iBBH9YMv6v7w39/Ff4hvvXvZ7tB
bOrbv0fIpRtnCi0BK6CzyOt40KacCqwj9Hg8LK+G3Fc5u0tpq0dbvb/VuSWO5aymMNlSNUBnUzls
UmwQKJt9tnECHLWVV7pkrR3Ktl+QOnUWnh7tTJDPi7E1gva9zQ6ric1SK1/1YP4W5zUlcpQPZeW3
Kzu2/ZwUmb2d8BzyWGpH7GvdM618pK002UdJaVvHtlJvTZX8XOdwj8sxKwDA/GJwf4NCppkA2wr4
+/h7VxkJfbPIlc1ULUp7R2YtqvWh8XnbvhdZMUBJmN95JTvVwqa9ZGRTMFtaBTogz1DXqPtUaIO/
llhDNd/uSzuPPnz92lHHvEiqagnsHHekais0L5U+7buG1yBalrBt0OspKJkqXvu5rSYiZwUq6+JS
VY3wSdHcFwVgBmdVvIH7QmxesILV+BwatjOK9roWBDatMpwMUQx0NmYwJ71IoEnV4M2myRvKSY+J
QhBi5EKLVHB/ji4trw6rQUAYnMJs/iAtokjXy6fdVG6Vm/6ssxbLG4t0hFLa0UbmiVS9TroGPM9W
l/xSq81hmk2TZlAOPTnt7RguftRJcJdnpfEHYaP1mVOXVxUsd6BVlrEiC9tAweZ8tny801F/GDdU
UGk/HFRJqYJts8VLRrODHrYa1Ad9vIPS4Wi8Vz/LlTaCAJgfM8kO59IZ0JHGDVl/19oqngAqqFXL
8ZSlS1T3YD/yDG5zV6+Ls+rQ8uppmDzDVka/qLHZQWvRrqy6ZOwzWF9tkXoGMxQ6Epz/om1/tkw1
/TazLm07Q5lo4eJ2K6xp/sKQpkznibboflkJI14Vo8Jbmc9/Cp+dsalK9HipY27NH1f1hz6v32PW
ASvKtZ1u6gm8NxfCEMRIWe1eytITWF7mpWN9wybWD9oqM1TQpQiHbNOuxski+XgecwltdwrBUpK5
q0pb7fYNM1xDns2orgwY2FXllXC3YgEeFUdlMvfM1uZAN0uIZmjIQzFUVsIhF0VZT+x4mpgddWqf
xbOOp4HtX0WpbahJIzU9ehBb2Rkj24KlUNQ9Z63lF+qkHxoGh51n+77T2AE8lOIJhUsnU2a1V3dq
HW5we0C4CMsdmj69yNAhXdDn0wUK7OjORCcXdbbciaCct9JquQ4arHVBhvzWaURziOik22h3q5Nq
ZnUHsiOczmxQAGcGTE4Y5ZHM0FBpOGGOUTPxmNHGOBUvxMMWAjtcz9tHylCbLtJYP4YOJlK7GOUD
c3AFlAL4wpJoSwfyJX/0rwdVVpE9oIUCmpOL9MFW+EsDitT7UgMiKLlt3RGYIMj3rXkHXtU48qSJ
EytsL18bBQo38ChLgEj891+ebcpBZ43kLfnbWBoGbWd468wmsBY7csq4rke50c8HlmrTYRjy+TDX
rbobM/iYr68P3Tx4rV1N8KlMfd/LQyK4GcqjYT2GwroPM7jIevsqlzl3x+JlLxC58CorfefboDtl
JmAfp73pGosm4y7xxW/mXHj9WEFbn7AQZGlkF6zbN/zK1c+F0CFTG5rXNfBGhSSvewV1CYSRQvWK
ofok67bDu/k1J27wOdjawzyrTVB2hXnacMWEG7s65bHNu/JS6QjHcIAraK824tlUg4vC9bNCmEkx
KwyJCI6g1oKU0Gr9BeyQwWkyAQGceCLPDHAB5rTXtQnuycysGNCO6tZivAwpTwbRbEHXz3Br9OIk
8jwcxczj5cV8sQ1BfprgJy9quWONNTvDFrPONDwI+6jsUE4hCQwftdRsIUy23qtW8WMxDsGtOCiv
qJ2WLaFGNQp3rCv0R0KHN/rqa+GSODNwUAR3BJF66nedQGowsg6unxFsKUAsgGAtAAEFKk+m2h4o
SoOqTY+CvZwk7Cpr26m6Yew5ik00TbZvqeuYyNqs0RoS8NFs+A7OV9ILsVGNWY3fWrkSISAsIbaf
jgs7kmnpALFu/jzlEM/NNcXv9kBBzA1VWpnp4WgY6OmX2pVW1CHZNqFz4DAWNX7vDbk7peuiUBWi
GML2FqhNt8ZohZQ0f2zbtF1SyAg7swPbUqsS2/fZnDmqyJzRluwYSJxTN6oG779EKEmFU4yd6a4L
NAE8yS0qs2E7mZusQKnb4xXBikNvGf46j9quzCfUeZgZjrXJyOmYZxUtpTWYUvLqy5QjXEGAqqr6
JLz9XUtxzwAyY2etR6OFWb7g9fb2ZEPEzfppoj2iVlimOkTLBlrtKPhOYj1EAb6adLHnI0CLxUQ4
xnuFVDFyP/NWI6sdaZ2ezQJ/ZJXs1cnHWsDf0eZEY2g9FPM4aGPj9hkMm7FVqphkk4SoP+4W4GWR
tU4z5VbT7VCZHdKNTf6I/QZrvXBUKWtuaOtk0EZGIhZ7iYdFE9Dupz5otdGDHTv66EzKWDeJ8OYV
JF6TvhPJBvYOyThYx+60LhVSg5C1EDn0Da9d/95kqvUSf0JhioOtEMnR+pL7dWeVASvUzrMZ4KrB
SOPRqpA8W3HuVXTAEwoCtxpnaKh1prrbssCLZdIOlc2KzTjtTHPw56UUydIbx3+NI+4kFZVBgqzb
QrOsUsgFIAgmPQCTapyJIRSnG/XSG/F8/FIx97oJHLesJ8MrJPTRnaSADCfpYauUdtdvaC+IulZe
ZWiQdZgNlRAwnjNX4MYnzh9qysq42OrIkBQjsY1ht3J9CDXOT3qzQiUpU8NRO22MzHxGLzSkpZyk
zSgn2wR/sH0l/39f+/dhen2XbTawNF2sEKurXncrw1RDYfRhimnaBBibRRxDcF9jXRWpyyol+esb
/z5Tatj8ta2/FPGBudbeEr52noZAV5wtdUEqGHG+UVCi1nl6m4G731K3i3JXPtVv1sf0be9k2IXZ
UyY+gfDroazSHmgXtHOHjaB589la9+xT5XSYz30X2GAJCX3JKqvTa35mU/k9nfw24KEUlkHtGd/4
wrG5GvhVYPQy+o2GVg/lnPeH7d3kFAcDkJ1+qm0qIF/fzV3ub3si+SR8iAaUPkRuuh0r7tg3WITS
lxkpB6466rX4Mkxfa9ytpVKwuF3h1j/trYDQ1u3N9jhlrnFOH1oV9t3X1O4REHpYjMgjsDLrRO69
taSq4o6pX3I67kFGVymFbI1tZltB3qJjKH2+Y2UAFEa5dF+NRMewKveWeSPkG08dcJ6v3ovBAdoD
jWn+6SKAJQOsyM+hpMtBA6YlnDZug664VVdU3VodrbInAVdE7DhjhmSM6gd/kA+gBJCSMPbgNcGo
e+pD+yqVRJGoujhb9jvs1bsdc2zVcKzAHocpzEQ6Jd0OfFvZUf4xfVYTVc+Za53w5FZH+16C+dku
8fSW3caH7AvVAWq7J9CkN7pekdWAEAXoOGUPuMh00EzaOqIEhUHru9S4oEnIjRO6cLpM3jS4bDhs
x352+c6u4efA8IFcSUvdmbnTx9t1DjH+0vgwewj34G4lZkaxNmtc76qHfNRv9exoxnlUwhKE716L
lZJOY7zAh7hKZ/OmrK6CjUMiCfu6c9/GGLMBG7Rh7pBdlVh7CMdoJG88KpfXDkjRcaxh+oRhN/n1
r9h37+S8xCUI/aCKNk9L7gAnvWxf4clgCtMBUAM1+btHyfspXGh/B/lngdxPdbfDmMNRIMd9YBzi
iQBcqVHTenIezFoAEmNAUj3YUQb4unfMaK2opEb8bknOiE52iU2IzDiq7njr/PqAPhwsweoQKc4e
5YurdrEiPSwW4fY7hfI4vS53EvCDHuSReRf1Sc8jI3VZ6j7ls3JiEWrToqP1cxho8SuSykEY7CGW
QFv1Uw15h/bvvdu8iYRBBnyOvuaSS055DY6NDmGW+aBJssPyWcZib57a4HPJnH6nBq0HKrdzLXd5
Fh8YCLmaZzAuzZtGG2jRqacVfp56meUMf/yvHCjgib6jgBAPknoaQjmB6DN/IJSpX/D5XkA9CPAA
6ncJLO+g4saA1Azrq/2lF0730dyJA8ukDbTbkFgzcIdQ/uo/pMKD0Wp7ZN9F0uiAArWdxbHeusi6
ypkzfxu0cUUwHqvra6IHKO5GpbC4lnNIbtCK+IAlhRwk3TRf+e7f+CeDTeWZgX7eTCqebelaV/SJ
259c0qEMq510Vc/2OeMRZDAWbRCQD7hDaNZ5XFi0/yKaOwQoN2oPNpERZ3FzNN5m3/xgO5GkQR22
f72fMYd/dS+nidpVYsI9wYPTVqOjRFkTwqdLRvNSnktoXf5EaHmHbv8mqU5x5Jqro2jCpE1YIQBh
eAY00F8q7TXwuiNSIjV/wHGuKwZgDjPQGtUZEIFumFnokGuwaRTgYLS1gea5OmrPijI1wp2n7SP7
JCZmjZz+Gx3r4g0rBZ0IM7akmdeH8ikDfRzwwjWScZcLLDY2Uy07r9T0Yh+odWzP0gCV0GVIWXlC
5sDUHQDQwOsMr4/ZXWsdbXUkcQEQuWwnclXgO174HTw3gRRMyyroNU/eryEG77QQbuzgIOp+pwdr
33J3ciVv2JHrcrJ325HAREXFsLd3qb5nv7Pl8B3x0SViDkO9ISPKqN3e9Jt5Mt/TK1LCuxmpP2TX
hzh/HE09BIMK82hOFoqHiAED5SBFHeloexhmcLJ34y9NgImnMF+p8i5D6J8pHIkJHmkoH+yU5gGM
XDvuU3AKDgBgSXVt27OuonLFn5R6JOYfEpb0IkfysRs/+a56Mmxt1ODglWc6OOjagMk0Lv7TDMcS
oWxlYYd4KM2BFvWdm0bV6vM/e3iQjVquPiNlavsF1/IaG3FT3cXJ0kDXuuN7FfVtCEsJTIWJfR6R
PSxYUNarqwKWgQESbuesDiSF1l7qDrOTeSbQ7LO6UsUfHvZeloI2wRCkbtIuWHZGYOOYyEfyVnhD
iNJdOeW/6Z43rvUjTZGBmHpaZQp2YXTNKgAnjCJI+67DIYHHWeEpdvdpoOvsKLWzJMB8M6851O/2
G2p0edcRapoObEDyCZ0fOC770Q/FTJVToVHBNvAsdPiyJXB6AIz3giEsuORsXNPpbCzxlpRuH/RO
igGgoNundPqqn8ptfatgo3xB+sliK6kPleb179mjXb3+G0dOTumQqF/kgrvryzHLXNwwcz7iRmyd
k/dufiuy0LbPfKajHCmw0QbImlglnGmqPqU8NixvifRiJ9MplIMNkMbbEA4gdy3aZtT4YSUtFrd3
DClhkmvup79BChm0LwVaUFA/egCDznQn7xvu9OTNaMaOVpKr8Ju8er2USVknLLTR+9Nul4Xal2af
xyPAxGZZndXvv1mkEsfO/fHC9ZDMfn8nmMCo6MAwQEMr3LwEA4qrp+Swn8P5qI87IwswjaHszL8G
ezunuk7NPTx5/Twi3ZPrinojd/SHOM/A5L9qMJcewaTHifgpkBqQtSbIZKo1Hg5mHbSBFVZDKLYj
dlh/qtpIrt1McmBYAX8Yk3JwLYwi1bFywc+bhNaYNpi89bJMiVn4L7ayoIhV8JGMzFdr39Jj9Oy5
cUalwJu7oe2Hwe2tGxpJMu5RsLW/4jLY14GHDGXoB68i+YwABfxJye8QBetLf8yPNWYq47nz0uv4
LLqggPGiI0ZhcMg1IwuFS/stmU6GpP/Qj4uKORUfXTHIACNMm0NXxBDnUM6BQsoP6af1oewRJMpf
fp4+TGh34eSpH82ui7J4TIZ37dKWwQpHGEzpVW0yOmJsSnWyLcwqt/U6M7Q/hiqwQBRVSaM6a32s
TRcjgJljsWO6XZuf9qPNMLlB0frlFkrz31T3MO5R/2G2q9J+MVu2vmF2EWNYpUFByQEcfAHfLR18
8ygUKsWQSW91kI9Jf4XbyZ6E0G2//TU749q8ccthoXVLUX7F9QMzqI46OAtm8/at7rZYLIyOGE6H
w4pVwmY7d7IjQKA45R113FB/phltII3uF+h6T1wnhkMxPID0FRfgugtqXeC4sfapT2dyqq6YlFk0
inIc7jUHKvoF2HP7RWLrMBiRpCglqMUS6Qlu5dqj64iJSnV47Qcr7AFMQ1fcHP2s78HR88fqM9So
X9j4JJ7KGHUrBn5cCOb1R9654nfc9a6MI4P0BKoOQP6jRqiOWYi6xa3ORaIKV/ebuPStKN9buxaz
YBaqYMfcZ0dUDukHzkyZTE3cYgRGCwaJtldji1vuv+ZtCxDsnrBvDKMx2G16rB/Mii4JdHXoFFrI
MMHX+gVOhOK0V9i/6YeMgIWKirsYLKmTwgrKB5Pdrfl5Jx/t8iE156l0uzeozimJmI8KKg+AKACk
Rnm2iNuidYF1GVuPpSjrhxq2m4M7Z/9gMZBVC5TxaGgihZJ9dVvuVk6nD9t0RaxlFCr7z6pT/YaB
FriTsuZuJwHLz++eUohlZBcGpGhGvksyFH6KDyHYUsLsjgPagBz3tbg6pwEgWwvxMy6jctd8ThZN
k/KWHlq0UDZqpRHAzi+EgIv2BX8GjSgKVsvDmIy9A7Gc0gKweJyf6gsuWz5JH9JZvUHMwJ/FdBR6
hHfM+kwgkoGzJ42LxSVJ+QHtDo1C+duzBADJy2W/pT+IxhWJQVQNB+uJgd0v/idCDksvaj3tm+0s
DGsy9HyokWmzty+YZYSu1+7muOod3e297Kfi8LDQD4UDBSXzJmLuIUdhv4xvkAqQr8c3SB9D5wgM
triKmx61C3mvfOlbWv02pT2O6qlAPAT4iVs+fHLoS9/iD1lr7txhc5renaNsclWPfbOkf6Yi4YB5
I2VHXDOuMOaWud1ERyuS/O7dNhCJcEJxs/+A0BOd2jHmQEywEi5bfD2wz+I83AFzPq3VbTD/CPAT
ZxVEqL/usk9U1fwP0U8uXSN3y68VAl9Kf6cWlKWPsgl8NrL88BzPmborf/Q37M5L/smCKrSZu+Su
nZgHGfOFP/AWAF3Y2yODgOmZKlB4qn2QnRR2GJT37JXmLqK/kcA6cbM9ttXSezzq4wwj8Cf5+go2
L0gMPZwZyaf21cRacBgC6HnpYb3Lb2+dDFvehewD0xYz50iM3UcJlt1ZfO2AjYNFys5Kkv1i/NW6
lA3N//ht+kYSIFfZr9/r21oFDfLEmQVLZF4Ro3AozB+4bjt1t8Ycg8LvBV66oXS2Kx5seR9Sd9wi
raAQb1fuZBEqYvYLchztOthb/quhxUBlpIGcpNke41XSBVE+pQvGLfYcMzC35tB8Ake3dy99k8D1
8dglvWY4T5Q9y1/s4ekNJfQag8eUzvkR4UhByMHIGYXd1T/7p/7ePxEes4uUYJDg1PnzE72rtq93
sm8mUXGWPPNN4LR1AEobH8ETwVJ/R219nz7mEG7Ms70DUCPuCo40nlBK++sbGnaW037XgpPs3N6X
YPnB7HvYMXbTlzh3BLKMUwAKq935Zr2tS2K704F9z8uT9z6pAl0KGg29JQXVH5qHAtI/jg0mfNDE
zRhjpNL76wAth25O2j/m60q4aX6FCmD0pS5MA/xgE+jJemiPiIJgDu14xcWKQFz0eAlwB6Sd6vUw
BO+YMc5oAT2ofiw6ZoGiHIkS5tbhVT5jlvCrRlmWeYsn/XRWUPQeAviTIJC/wAXahua+/ezfME6h
oPGUz+Se606qDxOO0qgFJiDo2S5ZTGDNxP8+KxZjwgRqa7v9JnHXFDjSgPcx0PSRFgyLpxbzBqEh
l/MEs7KZVCT5v68XgLCqYuiwVewi6eXJ8rhAHsfME3NzjoEpdSvfSKn2vjnoeN5GT5RY0mt8mlpF
jIlDOH4c0yU5ai9QyiBE5/FUSLwLyhrXk7UTRp1XHIb59YEDu3FGOBuY8d5UYHD9TpMXlEtL878P
iyX2o9YaQWFkZbzMNSxKDQVlKcoutn/t36a3p51NRmukwLkgwoJP8KqWoFP598HY7qVJ0gDmAkRM
AMatN4gc5UNmPQFZijBrUZiDe8QIIoRnDbOnIDkg0a7bj6TzGylOKRSLuU0tQAMyRp/FYdaUH6WQ
elpzNHOGdWZ4vnHewf7rqtFtOvRcjKD/tjHd3aXrr9qyPRuYghI2HTE89sYNpcdRkTB/jIUYNSUE
r1xRMm9Ij8vZ7Mci2DBqAWUGxhlrH1r/XDXQq6/Pc2vpQIv0P4Tzm122V7H0l4FsBWKk5jRL+Tkb
LSTU9bm2RA0GTQqhrPvyap6KNQ1bohxUNJ72xC61rF1NhuYIb/tIC2NFxyLUUCnZmcHc8ebBerTj
pvtFChqILdt93pQjlgMFTKMx6ETtj0WmjJrT6App+bYUncQ2yzDRl4VMFbu+XvpoxJQV4kxZRsJE
6Wou4Syt2UEQDJ1gGGMNWDcGk5TmTq69XMze3FulvSRTjSLTniAGdhXkoP+QdmbNbSNrtv0rJ+od
pzEPHbf6gSNIStRESbZfELIlY54T46+/C6xzuiSKIXZHP5TDLg0ggEQi8/v2Xlsa9TUA618DReOl
rVreLEScsfAVD//o89gYv/UO4aPk8dTFTbIyEpYLjdxsMbDvozJgN6zYcCb/49+coHPkGhBAH4Eu
NuIli/hxkskUDnoCdDH7RM1aya7cTocPkTtgClreF6oXbupUzNK0XFd6tC00lZdxNTx+ffjPfJfp
6I6iyTYoL1M/4btYvdELI7cqV467316vL+Tap3QQUcWQJoGSV5lUu2S80l8fV4FZ/Om0p9RJZyK1
G/pEnH7PsZFrs+jVXqnotKTerMIpVpnr0OpuBxMv/Cijpk+ra2x416aDnpN2MjvbXNvoTre98FGm
c/wALuIOkIlByDhhsHyikzugxIY8IA+tXE8GixCVElgI6S3IbVSRN8GNX9CfnIAwDN+e7ln7aHjl
OHdYCbf+cGE4wHr89FlUBS2qZuuGSjTtx8tihJ6iSnlIr7zMMFRFvOAnrEAyFC8BXjRPsvULd0I7
NwBVLB4WFhPZBKH38ZAxHbuxKKTKNTPKfVaXPpJAhU6SlVYzCsSbXH5LET+KwgMYk61rnKhlz9Ie
OQAuk2SrJV6ExDiayVhpZ7HKWl83+CEvXmG7xXFVVU82GpBiQJkqUm5v0dACLyFHsCFCHLYMbXH3
9U09d0/JNbWwyNoTdP5kXA++XvBW8mvXTnkRmuBhZmbZXXh4joP0dOTAigRFLMPfsiz146XrcToP
wlErt62MA2yauza1dp1F8VvwxBSUYK0uuxuLFhyDw186e9NHxjX+jx77enJnBoyopC5uuytPt6+4
9+vC1t8cMTFLih9JWV2PAwCNwizXcu3dyk3wO6/SavX1xVI/0bN4AjTVBEAK8hJs3DRE3kGlHEPv
FV/V2A44LE19K4dWYKJxotUypNzTsQpTN7W0TQ/tSZ7KyvYqq5InX+kQOMYQRsz+zXfUNzuuHuuJ
uaD50ArGzr/1Uru68IycnTs0ncbdxBxTzePX331crXbM3Ar5uIyseaNAtcFwNR8n7JSSto8xLfXJ
0/+jN3aRRu3SRwBHTWaW2LK49FnOPT0aE7eso6hHGHoyBHyEJYpkD5UbG3RPrDIeFhNtZAioCZVq
ufYNnifR0mL3aWN0Qfr69b07+/hqJC3qMpw3k4F4cu/wm/w1BnsERYtKUSkytyEi0eHRbqJopmr5
rJ6ePHxZMUCQ6ea06kNkU1eacDI9Njls7P2bNwFRRsT+cxEpb8KKKbj610VSwO5J2GU7Anv/cGgD
7yeciB02SgqmUbudKEtiwlB9fWLK+StrmxZvY1Uni+XjicVoUBlAcuXW+c5oKLGbGq5AVGurHtSM
iNASj4qzSSicR5Bfvj76ufciI2winskA97STeVjvPb3RU94Jw8TpkShNdCPd1LaL1opvPUZGRoGk
ExfO+dyspcsQk3T4PpDsTnBycd9k7ZB0lTv23EsENz9MO//x9ZldOsbJmYWGUPGJMmAR+V2PZrXW
7fTC5Ht2TPIwKNoUlkeT+3RMOhGsFlXwUJTKSutoAQzMIk7PADPy7K4/YoL0cGmUzTV+mTtMTTTj
0Q8nyVXilbuwaq9bGX+orSqLbkjoUllUDIIh+BEW/krUKIBbjZHcSMNjUPBuHiZglG/dF6H3cwKO
2R4qja8vnDI9yh9ne+DZBoh55h7Qv6csPN0oGk0CFuT6iNNngtf4TE/SpYoIah6lPGZWnTzi7qbl
AO7Gl0q6JgVL38LJFl9/FOfcJ7EgeDoqhFXrdNIpTTJyhkIr3TL7Lfk02wOV+rUlFPq4w11fCW+n
AawINGIevlqsfl6doJoEJwr3Ff4x2QgfH0nHV8RYxUnpjmOwsFSeyZqLPc+LFj8ak27lXVoPTSP+
5JpzfrYB0l8xNP10dezUYTgOg407TLfhR6DMZin7raiip6/P7OxxdFWGTT8tw6cwh/dvQJM9nOZU
Vu7a1G5GT11LHWaG0ruw1rQ/L3s1sj3/Ps7JpCZpiekhHMldkBRCcvQFmm92+eZM6pEFKLlOX/E+
CfNNXkc983bxXY82VhkdOH1qDW3TriRn0lxp6VJDj6VogbyKWAnNxiDlE2eDzdcgH3Qo2EodwE3j
UzPSnR77fSFna/ih0rI3ZBS90H0ax0ZU4fkPfooPTPXY5kfaxihrfzW2qzwN0qtOp0OntFY+d3wd
AXwulkE+/sJnLm06NpR4JjvkkfTyi+ZXa8vIC+LAZ0OMXwygyEtnLdie0mrze4Fezf6uWCglwD4W
mJs6scg3yJCUAz7Gre0H37vUlBGuQtcxev3OL4LfMky8RezRwbYMmxrmqFiryjC+ySs1Gm/ZNJdr
jwpr7tAAb6EVz6MY8YDdB0/hOB788ObrkULcxOcxCQ3TYDKQUYYZp6ulJBkljW1a7kYpQAA16B7a
JLvTOvXBrpyfVCPamTzEd9h5np00uq2dQAfS1GH1v8pDYztk+gPm9W+GUi6VoHgcpeSHYmoJb2pR
zfJEXY9DQGGnNBeh7D9VrZlxc71mjilx3Xvya1Xjr7biO2xtdKn04ClvaZ1KAEE152fSdQ+GcPaj
aB7UmJJr6630KKMhkjr7qgyWOjZCofMDURLOtb5ZBB1ezuguVfUrvCR3qmgfsMz51Ws0ZBtNU14H
X1l7krWHBxPPtEp9aTJlXfS0HkMuu+fRxQrDhFLTsqxGxBV4FubT51T1Ll7UVvMQmMrr8eda86rO
6zvUt4u6hVChIucTibPtNc81aAs2lfxSR63r9cxpiv5NU7MNPostuVHXY6De+oZ+48ewIYLqURrz
a9wuMHeC4DHo4u9VUIxXIoDJ4/nSvcjqa72xXh3DpJpvV885dsTbuHXwbmW3WOPye/agjCkPw9WF
EXLmRaE60FIpPpFDgnX/42TipVBL1WpAHQ2GLPerYSsgl85NhzpkWhmrMHVeQwTsSDIq5Cwytz2u
e5qgnta5Fz7L9Do/mUA1AlHATTiwPJzTLQpVlrbtijR3wYEgT9/GkhRORrV0aaOXa0yl3SK8l+dS
0b30lvil5PJDXaGsCQJbX+ZtQTfRlvxNJ/oLLzHl865DY4cmmyaRYVAxT+f2yh9aKWjMzPWxDFDv
KmyksjReEJf7O6+vvnvpCJ3QUhO3tuBsBVK3aRrZu/BS0858Dvi2vM9IjeO/072iGGK784YGvKz9
CBEgXeP/S6XlkRuCqWPWR/2wyxLEiVq+qSaahpg853rrICtOIhyN5i8j3SXYCSjL97fw/sbr3JOQ
P2EsUfV4TjLXMvIqsRhN6VZrE84lFCrEOdhaej6uvMacYdlI/vebE439kQaSwaC2oaon67A6FkUS
46mC0NrsherQeq9eYFDN2qQ6lF12SJoB6Y82AovJX74eeZ9X0ED5mSAtkNCWYxgn68y4LXA3KRF2
FJt2E36lRT8MB6p1q9Asrzo1vR8lxENfH/TMmGLVDu7aIgaIlYB5csZFneeN3zaJm8dIPtESFnH9
MpoN0I/oxvDQSWd45PqXNLLuUFG/fn344xLw49OmE9ShsHEgC880ThdmfpgUmZ6UiTsaQqe32DI6
TBXpnTyntHoTJeZdizmA9rZBT1oCbdFRnShbfdbL9nPVaIdm+rIdxjdDjZe/6G0qJvnLMNxrzTUY
v22UY9G3qkt36/M0wQdn08Gi3TD4+Ccru9Kgbm02KR8c032g4QYe7dcIEz4Iygu7g3MDQ6PoR1Ij
2cyycXKoAKmwZwsnduMYroGFw8O31qnRXFvovLGMsaMUzvPXN+bzgpnTMxw2kg7JRKRHfZyRJb0A
rCnZMUogfr1TvOSDcgDJsJAL5fF4yWMvXeqqdWE8fl5W6jJbck2eFusc+OQhMGqKGMKzYldqmu2Q
tK6uxzehKV99fXrKuWtKFgnsbRuyoHpaxmXZ1Ychv9v1M+PObNnD5zxoFNx4VebfS0m7inV1FcnG
yoYtoNfMspWG06oZNiGiQCBVBhy40XqWvEsj68xyiWtAKqcyZXKRcnfySPaS2mdRhO23wgc0hsGD
ZvTMAd6VCMWuab8rXoTIJ4IRpVwaasb0pj19Hqepj3AdAzn+6XTAC0Q4UI5i1zGAS+gY/aiAwFqQ
rZx5Pe82AqbbDIMmuAZIJJnm85a2URWn/k2ACX7Wtd44Bz54fQTe2gpGQJuHmoSltdenMcQa3gR+
OOOxp2CmqNUCZxyikKLJVl6d3Sc6JvJ+IsgcoWOi0DHQ4ybBJ5ZMjrbDkWUglfbS6IAXHb8dIJ4D
OwnoEyZySq3g4Lruh6iNbdWCZBhzeTLF+6vA1so57GOQHOFP6noo33rgflLeuoC4nLmqlC8AnlfF
tA24MOCmh/TThZ3CcTVe3o5+OuDGCIZroDPRDZ30w4vQywXG0hy2aYUarQSI4hnNNs8gkWCaesWd
s9SK+vbrD3H24SJygPaFo5JWfTKRpHrJ4sHPExdPJ5IqTluOlYNtiQubtjP1RkbwlDxHkIZpUuv7
OHvgdtOyoswSt9NoOqFNtBuQHczTddluWUIdYB6gB+feCM24Cxr1qvLaq84eL32QzyuVqUKv0CYi
uoPStv7xg4yRjI0YNKur1HAvGv5Y9NW69l/idPhmTFbOuk5+VqWxn4zwqf3zf3/BuQo6L3RCwgij
+nh4HgOzjQNmsyH2XqfrXaEvSyvvwmStft4kUwRjZqTPQPmekJKPx+nrOFPGnBnDjGkxOHD+Z0mR
oM6y7uJBgfLAnBVpwg1b05l1glEOeX7WojFRKyjiMYYHdg7u6LDkndp3oe48pzBzVI+wgR55YK0g
cLo8DZ+bbYih0NnhE4P7qSxjm5UNwq+NUXY2W6kTW6koXriU80xVrwb54qx/9jqppLXyYqNmeHo/
Ei6SZVL9cof+RlIakMhx8dJQNgUJaaOsScKfTfJTB/zSSeCqOlakZrkNMwQwXw8Ma7ojp9MBN4om
r65ohJOcvOecRgXw5Jexi8kYlw6gfxvwAwTKEmpliPYLk1Qu6tuA1QRLgjvHrtey/d2y9UOKtiZ/
632sK2HaujXLpYgXJKjpgCgH/mgdBWV7b1wbjnc9CPVg9xQzCgaDrBUvuoifHE08pEX+4vTyVQGo
flajnNSr75VtLEtfQl3LeolSNSVI5zAq5b0Gralwwgk8/BbmNNsDO9WWuWpe4TG+bzUQMIVV7YJG
A28hr+jwLzzLAnhqPmch21yGvYzitJfBWqpXAcNhFhshrJ0fx79bZro8XuWipKIS5D8j+dJbVT97
7y0qrMx/ePtOl/aVV08lhZQ3W1ltM2BLdtxuO5qci+mBqLoOfVAwuIbSVGxgfppc6chRDlGVvUR+
9asJ6s0o6wcpZJUpOibssiofYHHcjnrVsSx15nEV/Ip+Kg7IkSZAlGAOtzi83BwWWTxxpqzERBkt
ma8tg8sujHreaugep7mYGEjg5xDwwUsVuHVanAS5fy9q+lmWdOE1cG6Bocg620gM3s60jfs4XSRW
00chABFXEspM6bN7v/e2crRU/PIxr4YXuUCr4yV3Tj5c2OOoZ15BJF0xIxPeR+/4dL2vKjzVOvZt
d/SUV3Bt34D9P1lKsCyd7CEqfjSK5mru8GZOxjID4U7wTc6tq9zTXuxWPGQlQD27oOtXTJWqdd0j
oFC9bEW9B0uVIx6CKtl8/ayem12paSkm633WY5+23S201b7y89ztIhRtVrYpG+o7afdQxdlmLOKt
3FkrLcChhUpzyPhw6Ehmndw8JAJ1hBVgnQluEmv8FfX6t9SWX0dYcJH9qKTDS1zLF/ZUZ2+votCW
pBfDnu707atLThRWdp272On2pdlViIaefFHsZDm881lsZUm/HCJ/PdjGxVyhMwtrjj1Vnglfdpir
P44tprxO1HrJ2CI8Za4ympVev+KpWRv5wpCiB5z122CUX4tEfqVOvYLYts46b2+ozQPW/FksbGTM
wKc1Obv++k6e2+zy4djOaKzB2LmdzLqpV+kA57mTo8i/gRtbDaPxLTKYLv3AmrE/vZIzaku+YexN
39nqvf904ROc2VdxZ2SCkk02WPbpMrCw9FCkGdWlcmgfpvvTmY7r10DMxTfdaR9kOX7KU/Oqj+19
iJ8MnUcead+ienwVln8nZfq3DMi+pOOatZQLT+eZ17GioapxNJ130qfufAvfMhupQ6OEbthX52+G
UR6SmgEU+uWd3WSXmsHnBotGzJZqKCqSktOJiJHh5Wo9Zi7VgVXlo4aHZzKDvLoozOAhCgb+Z3/h
cZ7u8cmbl369bGikH+q66kwz1LteeDF2fSV7FK9wLD+P6Bh7vOGWuCbd61Lh2zp3t98f62S8OVIU
R7o+Fcoc+Fh16GEwVSB1scNRwpeyzwGw2cgadW0dyOV+LHILE469sweHh9ZcYFk/TETfVLdWPv28
qhg2cq4/A6pP6eSTTgJuKRnXhdKEYHjkTS0VByyxAQh9TVCshSKxs3ZFUx2O5GMkmintR9h8xZue
Ke6gsS40WrAr0bipA2VTZtYyy9ubIXz1VWvp1BlKOmtr48Gm5KL2uSvyYS2Xzq6o2r2TAn2RhnU1
1nupKw8xAJ9GwmqKATRpr9N22GgNLrWy+R1F4tDWfEo/2/cZBJPUGx+MhE6J6hBplGPSnocWCJuk
H2fFT3sTxGzPct2B+eLJ34iy+R7XpluBLJMGbZgD0nb6RSsTkqNBpFmV+NGOhEuHU1npqCRx4+lb
E02QFfnlKu1RSsvpS4E0i8piTQ6W2I3+kMBCzXiPmCVJPjkjELzAWtdGFSiSH255gnGC0mpZR36H
cFN0sOkARXVDREBEE983KYtEzdEBgyRywq+YqPvIEmElGPugt4I1ZCEk41SwZ4QwfPNKdNaRo60z
YoFsqbgDo4dHh1E/2tkdqPOFVrAes+R+U2e8Cg2ocTF+4ZbsICd+c7AHWWF9sD17Z9jVWxvmd36V
3Um1QEvhoXnSsbTnv2pbeVYTfItZnD9F/QaW4cwywd3SOHi2gCN5BSZvIMVO4AYGvyv2rmVCrRrA
AVpgrIS0mYZEb5Z3zmDtbHPARMqHnOYBIOlr9K1rLYZ76AVXXdh8yy2/X2TNsP56ujz7/CiWpTA5
aMhWTjasZlmXYjCZkNTaW1QmM3LQ3Q4FiReohPTBXDajs+MUL8yD5xYp1D/YvSKmQKt0clgjGGCo
+AMuMto/iuzsszilnp9dmInOvo4MVph0OCk5A775OBXpiIOA1zuZ2w2O23QNnihI8CluXaopOXI6
oJvBnVOp1yGxOKVyeaVwbsbnpWqZXGOqsKcbR6dIy7ToDDoKeDiSEsVpg/69k8wr/vceoQCbPnvm
+eM9k/8yCFG8gkS8kisAyTbFx4ZAHiGq21glUss2d16q0sEygCV7BNF0kDNnqZLxCNae6yfZa+6L
+ybwt3DFd87QAlMgbao1KhwKGdV8n6AQHwNx2jWLITcPWgMGLma6bIapR5hIc7WCVhoMk9NJHl60
bHSzkcCdwJorjrVPAxkh/6taxwhzWgz45HrNLC28L4u7ys7RsOuYBmQxvkx3M4cMhv+rjxd2ZD6x
lYpTE2jDAD4ruqvgLUHuZSXyw5M6hAtTxy5g3tDg6C0UP6RQ00bXNotUsgoicApUoerUEgs1an2q
DGAcFRDCiReuifwghQCBukiKN4xUgEll2Nx9C5YfYUTn60QaCP1Q9F25GtD8W4XwwTs4OLQVOBT0
Hq3W3NYyJsqk8mdNj8e2jZ7GuIC+kU4icTyfoccBJqzg18/gufelqbFFd9C7MVSnZ/Td+zKUayPN
4jaDfkiPSX1MzWQ3dPI6Voir+T8d6nSL1hbwhnOQj25gQVLM4Atn1NjBJM47IV04rbOrZJN9FboU
5Ghs5z6el1yqRV7qFecVu3VAmp6fLYM+X03r9kgZvis+8WI42cENXzjNc6seqjSUpFhqsQ87WSKb
FbKCLGF66Wn7QkBPUywvQuytwNkpBfeXf399Yc8f0aCSPwWbfqo2AKdG3QLH0K2iCgNYdYAq86J4
w3OeVG+CdwhUp+XXhzxOHafrrEkfS60TtbJ1Kv4Z6wKqPwkKbtQnwVwn5LBF44jZ0iFoVK5mozAf
athMZMF1yYNtH8oYimM1sEaouqnVl+MxF3cSL6oasys+01SwIg3HtTMgbTCkHOoEySNWauxiRG8U
ujxMcePGLCxzPlbj2vcKMbdsnrcOVxpZA9S2dy0c3QXPyi4M4UvRvK3nivdQJRjjBEy41NHcPFUf
e6e8zaRsmHlUYhE0LwIRQBN2pHihkp9AbbbDdTy5z8saaBICQELC8jm7z2wOx/97ZEOdMIDjfX1V
z45axqxGK4jWNBrUj6O26z2y0gIndbuyeEuGJwfaSOyNG/B1e1VfimYR4XccLxUyzw0geEAUMino
6p92BnUrDUGhmqkLofotGrl9zli/DIl4SScNRl8Vd3B/Dl+f7Lm3P50nFO/y9Mdxdf1u5pGdKkaQ
DPkw5hWSg6uZO+i0pld/lRvbyFZukrw8TOuTr497bsZ7d9zT/XM06kmbG3KKsblf2wljLLLrfacq
z1Xe7r8+lnOmQk0KsYlIjG0ps8JJ6VZ0NoEehDK5Whbd933bLUJk6z7VWLVKBDEuxW+DMDe6T+N6
kAO87DbMDOqGCjfa82prZtSu5r8mOfQj0+xvIl+7g1XZpx6AUy1B5Ccpr76JF6vWgeV5xvcIjeRS
VZHl9cTu1TAGgwhwjjE+igakyRg/MDfC7oU8tQqyDWtabNG4TWrc2iS3PR/NJaYdycQ+Ybtz9nGO
G6mU2G8o4K9n7LwoGOes9aXsQMxGjSWEurOnrP3WIONO1KTpEQyJlGqZGd33dtQ7QuDY9ijCWCP3
2numD8m5A35JpgmvYAFjIp77KgzhWOvv9CTYTuvmstKebVbEfc3YIFJh6Qf9s+6PxGCJQ5Q3e+Ie
iqUVS7s+NpYd+NlQCn5LYzUsjUBsyZgVe6MKSIvC/EpC74VXzLmHxpkCqGk88LSeijqTpKjRXRbU
1Qt2V7n23IKjELL+bBTGjobvsyCi7MJMr54bvA6aDNwQFq3i0/HE/tInt5AJwkysvQrwHtmtpy6U
el5Cwg2ndChlasHVoeOaXkSkYert+zCKXD9KH6qGtmah0vZNSe1Qo9+ZV3xDb0+4VTtOaIl4B4sX
XkIDUB1s1jJpsQArBjSIr5+LM04BHY8FOg+V6YZa5clz4UtDgqYygXnkpSv0UzjcZSrefaXs9ZSz
In+rmIWY+qQB/nosBYTtOQ7C7CGnQu5jRJQcsW4bZmGRPZCqh34Lq9Oa1AKcuPDbifRInlpt5Zka
8PgC4qWQCKBI5CkaWib3NWwD9+uT+pz4DfoR0YAyLaZsyj/TiHk3oznmYKdC1RK3V6NlSVEdlJp9
EDlRFpXarxTHKxZ5Cjo8VZVDAF+BPXyGvdcnG0Rk8TqM2QZArbQD+8I8dE6IgWib1tG0SrA+FWb9
3hgLr2WyLezgqgmTFykp74IcY7ShY0QWZJxUcLxroz8Af7wJenFt0PqatR47T1FbT90qDbI3EXOj
oNQjc0vfBtIKrI5f0WT2jtAa1D669PvCNZXPzKBoI5AKIHCjsXPa1ZQjzzcpG6XosyuClGL8fs3A
tOHJW5Kf0YhwdfsxDzddsHU60AN5FI/Xjgy7oQte5aFUb2ig0d1OIAZp3pTP2ZSo3pThxR95XIbk
J/mQ2bLLxA10VLgnJCs6BTWOzORpMcJWWkRwVcnt5GEboI4bdnjPZAWgMsstN4kdnbTdjL2UrW1z
lYQcLaAuPHW+4KYEWwBqQPoSChRtO3FNvTd8ivfPdakFaA0daSmXBcpTSbu3jfA5Q4Y00xpdmXUF
ayVbsq9i55fVMQWbUfPqG/LCM1jNZK2LkG1Rmj8glr75nr/tfdhPfmQsfC2/m94nrfVIDOaPaVEo
Eu25rqqD0jSvKr0++ubPbagqdP/5xZosDgFr/q5rN04haJAHO6j17cIPu9/XnqztHd4Gvh7Fa6qF
WNKrksgUx7ojDpntI0RAptgW5lch3DGZuKOD/CPLh18XxsK5oYAgTZMRrbCpPe2qDTQTklpoqdtH
eQIWUpuB971P/bpfs5/j+oTOXatLhHhO8xc+mzhVLihLzixaMAja6MyN6Y1+WuAl7ros02mB5uTc
vi4pnkwLxHDrlFwb5KSuM5TLER/pLIS1fOkpPjP7Uyqhp0MZlxXiafU9o8fedGmYuXFDiGSRRa6e
wzCzAN0vtBJ7VY4Z6co2HgyegVXqBcBDa9crcnKfA2Gv1Szae02pbrRhigBsHSCE5HLJxqZteu8a
WuaCwKRDaBMcytpizaqGNWFV/fUW+49f/X/6b/ntX9uE+mj6/JUXBK/6gTj553+t3/L9S/pW/7/p
p/77u/7r4z/5oX/90sWLePnwj2WGHGa4a96q4f6tbhLxb4/p9J3/0y/+4+34Ww5D8fbnHy+vXDkg
wriVf4k//vWlzeuffyCVYRj8ty9gOsC/vjqdwZ9/zF+SEJtZFlKH+usX/v1Tby+1+PMPSVH0f9Kq
USwa+LqGv5NKTff215dU/Z+TKMrBaElig2Hx1sjySgR//qGr/5TRNqCUktFz0J3S/vhHnTfTlzT1
n+zW0eWzFLA11FTKH/++AB+u/9/34x9Zk97mYSbqP/9QT4b1pOZQVHbJSAxkcgj0k6q5GLW8KJum
32cdtQa2TatC0NcB8dqv0Zy3jzmcU3J6QntRhhQtpcoAsyjCYh16zUPr5ekhlZNffppftb1DjoCW
7UMTx2SwiAw1u0llB26KPvwIJbtYs41qN72ju7VTPHa23d9kZJTcED9rrt7diH+d6PsTM6Zt/rtt
6nRimFPohLJX1enIT1PKu1eyDi8/doKm3WPnS9cdLDdV6L/o6RpuQGjxVW5ZJDymDXlNleTNm6a2
r6quV/ZFQEZ3MBY74Pk3Oebca1Vht6s1EuGramteV+DN5a5qbq0w0OcO2m4X5107q2wvufZs77WN
u9CVab/mVqMcLHjjZJPV7dKLinYX2plYm3L2mwjADiiJDfRBFyRilt3Gb7NoB/022sWipoZg1dZ6
wHe1NKGpgrXrbj0JqWTttdpj0wOFok8X7ALCVNElY3iQYMwUmpvp4Hx8vwovXFPzpKp4vKa40JgE
HRahn/Y0emgFNiZkAZZ1EKu2CQi9aMGuYvL0D60vz41iHLaYy/mwUKPXWRH9EHn3agNLXodOqe5q
UbBVieWbtm00eg6iWWZmq86Izar6yniIzCS+R3I/40Krj46DEbzyjG9+IlpAPWY3o5aU7fweZ4Ru
jwAticTIQrkjTJX6SmBGDxQlyDZMIMgDnCkgg6tpvsfVGaxLInDwUTnKTMrt5KY1CD9oKA4sSgUQ
26B2ykGzuJbg7+3ATJ8GCGitlXYLUlmCa4AFNwSgbcmIj+cENEECUo37OLThHAcCXqjYl0ZTXmla
8hCmZrf9+4/WCfvtMEThhbX0sUT3cYyjc0T1ReuaZxhv4Mcxbg2ST/RWUu8z4yfugHyH6xTJXhtB
sg0ab0bEQLgj7cG87ls9XKNjAMSeLUs12ImyirZqZuwboAZXociof0prRyycspSfvn4WT15eMlu2
49qT1xfCe6zuHz+mIfeYkGsaRLIqAVmJjevMpMNkBBNeezCdC4c73WIcj0fzUaZJbVIdtk8efRSI
w1hWQb5f1JISIAh6KwU8F0lSjaVSKfp+EHG2DLXReSh5oGYyekPTafIda8eZ3+jyvXXPe9J/Ehqg
Txmt26K0fkZlM0tEKD3lAYHJXuUVaClk8u0oVFwTKFitUOKMs1r2zAvt7eNc9f4+c/VUWcVnp7Fh
mt4mHy8gag/y0bM03Bu69sNKgmBnBQz+3lYqpiva8b4ZQ3+xQL7VbSFdkT6U7MjfmARE5X0YqiSW
ycFSKPwQrOB1VxfK7fGPWHfeCBCCXhjyCJLzES86efSJWqQnXAcklDUVM7vC2VnZ2K06dIyRV3bb
0q7SOTIlZYsHSCHghT5bXVnJXra8Ek54ZGH5IfUkCLbU74K9EjUWe7fEbqiIz32qTEwBRb3yC3LI
PSPuryVyB0jvkJfsCfutAoxlLtXNb1HLwV6q8CtjCifsMgyVK9v2FFz38ej6RMHtvJwUO7Sd2YVV
l3Gy0Wcgsfvg9ajRwpl2q9PL8907RDYbg6aYJ10PwEapkc8UyYAvbFTfyJBh4m0jdd5VdrdgZf0a
K3b0pqUKfYK8e4HcDu8s1sE+S5G8iTupXQtAG/fRQJRPOH1vO8W4SMNrQ3qUHmMpV83oR5Tbwyy1
h+AmDobhlhiFeFYZCTNRZuovukIvwCnu9dImLbyqneXQYl5RS9Ldi7S7GuOxWWCAkTZ+pjx0aqyv
BrXU3WC0CSArZfwPhgz/Ve91N8zMpSRlMHFHwAO6mSWEWQn2fdX3Nu6Lm0QrqifduqvUun+26f1c
y8qFWvKkOecSfhjaSBKYEUwcnMgpDYuFzvtLjFAwlKtAaNciRY1cKuClHRuNkFz3EFx9NCTJSIjs
8QvHP3rbw1AiTd9TSdJQrv7+GcWTfkFwqN79r3ffYliRUs6Ov/zv39bWYJuJEiwWf/3e45e9JOIQ
774Ts4oERd/WF4wUbXb8camr0o2kJqt3P3j8wl+HPH7AIJU9Igz1p7/+n3b8BH8fnMYvN8OzGvr7
gVicPae/v/tfv1ch2NuGJz9dqeNPHP/27sNOX/jrMx2/8tdBmyK9iZQFoPRmbQgbQtr0bcdv8PQK
Xvfxr8evHP8Yjpf/+FedRzYuicOz/LXSKiMpKP6VpFFop7vrGoswr5vrVmHqa51eW0ZS4a1E2zTz
jnXsU2uMv8dEgBkTj4PU/W5zXdk0sXZF0ea33Au6B0N4EHHwkvSALoO4/1mksrGIGsTlnUWkRN/v
AOMXj15j7aNajcFEmP56/P9cnVmTqsq6tX8RESQ9t/ailtV3N0TNOdemJ4FM2l9/Hp3rO/uLc0Oo
pZYiJJnvO8Z4OhI5M6ar0l0udW9us04ke4gCJy74zaoX5bDLa0KBkbqu0pgCY6MhQyXUPqmrA5Ww
Rrmep6cRRt86YR2blTjwRsqhY5zBZ9OxAS6WXiCtjp0Vk/ONs+BlrBlG+4H3yIDHkTX3D7MzIIgG
INcqi5zaX6vR8j5UYD142Z82Hx6Gws8v4CKP/Gx6V3jdoxisa5+E87bIATJCgydlzdOAv3tjX3Ea
EI8eZHvSCp5TmzIXJd4dp++3U34HVYfWam4okAFtcm3l7FsK9+v8Fk0mQ8qgmBp4M9KuDNZuRdGc
ZdGSj5sRe06F5XOZFjLRbBIWfeLJVHoytElQoZy3gRv2+BLIHq876+y2CUpjWXwWMZJQNRRrUU5/
crd5sZzupoC0ntFOXsIWPT01yeclcdjBqtm3oUqhtkVGHb/GYRNvkgm1hwmVoB9++9NEM5pylxYl
pFLZ2lfb+caatY5lQ7oSGUsEaIKtUt0aVXm9DxJPAExhZBQkw8/ZsWswcJH8n3pexBX7VPQGGIm0
zHY5iFu3EOwHlCOI8n9nLQUCvzYuNOu2M0qcQ+NPu0QY5nH2qTMaEwdYHXQjeV7nqictrx7c4wRX
Y+Us66xLCOIl3IAWdHtu3XkPWzA+9i0QKdSB7Gm9AL+diDy2FIAViGbMbuCmWIX/JlpC5xYrIeka
PUw5dXC9Vb8FWkPWom1OYItBTviGtUJkMq8Xa/qPPxakBL87bv7Hk/1OTt2wdZ38GVV/x7LehwhN
iRCHcbBrx36bW8Mv2wcYbRBSZ2TPmuv8aijEmd7qCzSF4Ebdy0BxrcQ4W+ifD7EhTrp036c8JSET
D2GToodt1PDYtV5HIvzwtpjyJbUb6PMSP3XSNQ8G2j2Y8mR8ZUqMFz8Jd0PrJMRSEbWY16/20CBe
zoitl01H456oe52hqZ4nLNraYWjNl/LP4pD1aDXg6Sdy6BtKsA14VWbdw0NfaRLDRvOcEMvZdEa5
N2cwuJYJz5ekVBGk1iosgiQaxbyrc//XYCRXBqwyClTxPmMAYGXXzIfasqM5nuutW5hRlVgE8/gl
J6mXPDkynji18m0a/8Bd0BubycYumYIdq3UdmXOzC7xkfhhe/by82iOxLgyItBZr7O8LUbMqAJ5G
IfyhV461rnqnW+Wuem0H1oNigT/rk5UGBsNfTXVzWJhf0gGRb0y2drj030Yqc7u6lGdhquqorfaL
Y4hs8joIDnZBrqRbUYZtiSvjAu1+GQH7b3KHYts0hQU8AG1Z1ZOoNxXnwJMdscqVWMneeYEti7nc
w9M4mFaGIrOlXBkG/4wKgg6fENJg5p9YDv1yywqtE3s6cz1C5wPj3chsRj8v+Rh8Z89SbFo39FBp
5u7dLL9MbTCuh8Q3GSDLTS5TFkozKgE4r9BGWRUtuZM/lUG2HaxZPSqC8fLOOVINJMiisLu95zXF
prlVXIGZhhjo1WrSuVz3uvguKF6u2JHK84p1qT9SVRCmQ9mu83EDdVPRbcJeP8zuo2wN60hfVK2I
y1PEjkxwP7wnvVgBoA8WjboKT91NNUSAyBroE/CzEimFI0i+bFvjNFzHIbBIr1v7oXZfMrPcJ4yH
NHPBDTtYoiBIVi91THhkDJNkzbroEJcxjRT3uycLz+rJ0ob2+upawRl7tE9vOz0GA1GvM+SdjcqW
Fwt4El8OroAlBUA7+4cTbNiXffZWMHCu505ZJEG1+5RZ9VJk9boZCeWcCswzQB0myJ80cqigdzl3
O795Jw3qedXI5auGyesWtNvqMBdrw/Y+u3Z6SBk6G6gyfUzKqu83O4zNoGMqN4DKVRKAXIwxohYD
iB7tuNiYZmpDQb01s/A42mS39rb9IowypYBDjF+DSwtJjn6lDG0wszHaDRBcfxfSUtdx4+4pTDz6
+fSSA8WWMr2YQ/xPXxf/iJ5sODFMB3dZbmSn6dOsaeeK1OS8c8aWHg7BR/nUX1oNVMAZieBN+gW0
WP2BUoJBmoMc9PWwAbWDTwFNOBkLKux2DDBZYzu/afwd5jkWnyThAXY0IcgMSWg81AqX9v0Z9839
LoCT5Gp66XSK3YU06NvLbq8X7JjfQXKP/13wwk89aLih9PdJkeSvmQb3eftXapwvuMX6j5br6c6p
TCsaQ9+4zgZt/+X2HjU4kqrUv7y8yDYSZfHDBIDrXPZ2vCEvw/gaqm57fy9/IT3f5xr+ZEGBOrIU
q/aoCeUpT2tztfjljw/06I9ViZNHTfLTcOhBBGSdnSm7jHBFCOILzb76Nrxkd38qux69EvE7KGeH
mdXbWBzTZemeOodD9++7DZccRtFvyzdG8jdN82rWgY6C1Bh2glLLW9yEn+7t/5p9cRliP/2cexOZ
hpkg9EMbdkkKLhmNE87fCyC0UXjtnwlwOSCBtn9hynOaWDVv53gIaT8I8WT2sbO6P43GJyGIzq9Z
Ac6xs7q7IsUQkas0GaVml70jXXm/P9NdSA+sUuujT4Jpm/mTc6oMlTzQnjOceiPCwfhGQ03sows0
Ksm6lUkT7wXumLG35tk6+NoznpyW9sX9uzgpp4xZq1+TpBXTLUF67WH6Rt5M4tpgdpoVfPB630Gi
bB+5XLUfpavsLefBeGqLtntw/THfSJOGlpTT+v7UxoOv5UjpPjdFXB48ggMOdZ+1z6VNa+n+lJDZ
Lr26+Mdws3AdCMN5oGFcnAyjNLZtIN33OExf7k9N+uR5zG9lgxZULXkCEsixNh86uzKYqvUOIBa8
W7f9bQYGuhN8v88iXghsS9LmIEZtPsdyGP7+45HWYtMH4apPeA9XVd6mFzMcILN1HvRMintqVvL3
6HwYS2n9DHFqbtqhM8+ylPrBojr49wm1cepshwZYhrLEMLr4PEBQfpj5jOt4tuvfIanJ3Sh+VR78
QscZ5WV2RvsySEHv6vYvaHEOHHC4XeGABnq5xJ6vLmMPPKqFD/UruCXr3z5K11Nd1X54Cai/X0SD
A7SSSFJ9dUOIDYf7s5jygTDhfz3IybDP9yeYhCf9zMbz/fN42HzWNQ1cAmYdfQ6Vi79nQasy0Pz4
+4HgcK2lvBEuGwGpqvUhRQAy/Pb5se7PoA7RrYOgaq8Mnu4pnWnWInvW32pSf7+1G443dq0Q15Ll
9EmHfrNNGfG+Uo7K+3uojmxNdlD6mAREHVS3oem2uP/yMslT+cKL5uexwlg9FokdREtpWsR6l+lX
PQOvvO3bmJifFZqHQ5YbGWuDdomGrAY14mbzJ1YSNOO8jzbowkJWK57cuWujhGvuzvOM/HNIalit
vE86UUrANjs9KctIoAYv7c7NOb2YHkT3ZxSJ7lcZp8TT0jbO0apMRMrSW/eWL9+lgL9OkuNPhhJ5
Q/RjdmpdaT27rfl7NIrph5OHPG6w3NcgZbZvppQ0/NsLTKs8U5d030qLvBLskXoXp9b4LdTp/kLL
zWF8UNeIuJ4jqjJTtfOC+u3+x0YGKQXUxnsY3UA/TA1O3fu70rl6HlHpYc1S3tFtS1I3imz+8YA8
MBb+6KlDMQAC7BiWZvtmUeC7f3zTgzdBWcu+1Ek8XUWZkQ90+5jDMH1r1y9eemXbUSYDGma3x+uU
6GuE1V/NLJmd1Ei+cdVZ74vvHO4fUdozTsFkFudcZ/ajS5fr7zt6BaqIyS+Dp4zcWTRnjNX3t/TA
kligUD+DSWN7MVCpmaFXfJqZg+WQfTlMNF+DJWPRbnaAvmciRUOPRZoRqPCxqYVeIYom8Fpl9nkh
RW59/+5Tkx4p8yzvsnZZnwniYPIpXL4ak6l9Py+PtDmwgTpxsZ2azoqy3Kle+sD4+vupUCet4kyO
VzNznUtg0Be4/0Gly0OR+PXbsHjNkQgC1rhTX/wQMX//tP0yYhhUmXtMSyK25Q1qllny+e/eURBQ
u6RRjOWx/+Cmitz7237tRP82Uhh98cVIwrBdjn9/wNI4WVzov4Ok7Xe2XXPITNJ7C7qM5Sk/sCEM
gfSBQ6xPxvh6P+xmsse+rRyiSPp7Grh0J6KYotCxuq3NtV3HpPnKpsR315fNscu9b0PkzaEisPMi
U/SIoraHvedI/9IUHm5/ktUYCQeuqv1zaAKay30bSovJYlU48IzNWxJA2JdrZn7BNdfL86w75wL1
fWsGTbivWcFyifnlwYV9tEjX3dqj564JNnE24eSBCQgARgcN7RmRCVZ2gXyTQXjM8hFsV9za0TQE
hw7hACek9i++zao6cXoQxgicxGINL0bpfFPGOJR54L73FphoyxoGaIPa2mE2JoPabaZtOnR9tOii
PcFdbP5uksqCskA96faj1ZFPyGjB8cTNCel51A/WqZvadI8+sor++/j/fd79yfeNLap/XzsRRLNP
6uV0f9n9De7PWIaO/3G/+d8HGcbDtfRdcENOToaqcgoZFUDjSBwAl2coygWBmklIB+c9edglh6J+
r304tMSbCYJt9LKXgX7P0s+KDhcT4oooR29oIkV2ddTeNkWP9iBrMETPdTFGIlZjNGoYF51pbFyE
2yA4O9h53o+vzflohEJHyAX0anGInyYSpeciMOXbYLj6Tu/9fcIwFzoqpNZRddvcbxUnk+LUwZ6s
l6Ik2kulKtLmP9Iw+EJp1sjovpnDdrW4IEzoxli7ELZo2lfzNmuHz4zkl5OfsQAgaFv5Cj6Y217J
Dz37SQdh5rZ7OMvU1ipGpBRFF688gwVD3g5v9y9HdbQh/3dVEc8B9EgukXZ+FZp3NVip7Go/exND
c3O761czT6e1KniBHjv2lTDNZZ3j9s4E5Mz7Y/e/1oopuodDldALiHRQt1IfEHENQISJQtIQn3X/
YGRgoZbBDEMUV8U3XnKQGxPkHuQkquBhW0FbrW6wCgs4G1LDqmdp6Yf2VtSVioKgV1Ez25CEEy68
skZZE9+S1WPQzxuqV+7f4+Pvu7udZl/cdkiViXCdE42IkkYfCcU4KFqGh0X0sIUYqmixIJVa6Fpv
0OjJTZ6VBiwiHxLUAMVh0N1T79T93kxppOZ9Oe0t5Z89YwYBlsFtWdGFpiHShMZu6cb3zMl2AOWD
g0zCMGKx6Gg3i1Iz7yIMfx1RE/A6piHz1m4wCYiH9PaaBiOoyK2Z3DLbi4yJPHyl/uQ+WJGg7wra
a/aDM9TNvpPetVxgOVnT+D7czkjzdkYqo/33VkcPghI/wPedTkEB6cLD+9DZ70sWepe4PHtB7z8a
sk1Pi0Wwap03AbHMLtzaccCOpUJn17UG6/TcdbY5HqANYfT9PvbJC+09EHix5a2toZj3riCoyR5E
/2BkS35MluFdu/1y0rldnmrlNM/LDKMwmxMPDZi0d7ltQInpU6gaiH52MW7daOiFHcWTXpGGzNxi
ilkac2kAxE5AOmqC+hr0LuhMCsQJMepmA8DMnF8TQLOPhQzhZJSl3LpmuTxDKG9X/J8m6npqtgVq
1UhAaaW+0hIMMgpxaKrSilInxO7e+DtviRlOfDdlOdTKcg+g9JSzRI7um2qyH0NlCpaz1jm4DWB3
uvd/N4UBrGGUYcfXMX4nRfZGCrBeMwEj8l/2715qbFUx0WygIOKbgN5Ng1PeH77doBA7oK6PqW21
ka9cluBBfkhtFjro/TzS5V347SM432iwRLcHfnGu9GxF/91ID43AghyQADr5KyakcIVSql6nXvD3
84+KM4C4U3vVN6Ahmyzvo/uGkhPRDf57KAfcY5ygkdb5FV89sl9r0kDCeKj+31tDmKPD8N33xeAE
LKcJ7FAiOA2z28aabYRn/vSZFPTEqdY8VgLfv3KSZlP2cU45WKVl9fc49+HSMhoaWHoi18BElyzm
cQyK+eRW07nIZUjUdczkiMSiqC3D/u/mfhclKwb48PYXk/K5J0d5HG/f5L6pbMPdxDW4jslN44h4
gzhqkgEEN4BQ5MaAlGpkVHIwX5GLj1Ea8xHuG+Kn/70V/+8t3gxZVEsvv8j1GGlPjNH9FvG1///d
+x9MWBdV7sEzaz0Z3Td2mHFdaau3BKXZLhVhF903uKhgyzFj+3v3/lhQGHTW0wSWdktUY0yKGZNw
aKtp4DcrhoO3nphlWqCwz4LbSwuLoSS1cRG4VTth8fVxLGC89MnQOYkwKJEoVkm1oetGaTRgbLfM
kTI0LVBrt4zy3RkWCjWO+RRroiQrVF2nUZSkFcyMF8mtB2tojdyhuzVK2Vf3jcdsHVVYBl/rtkv6
qggp4mObmm5Hxf2bFB3nUMxy3TQOtR30uykrfswe/LqL06mdxXjob+PUfdjqb1pySc2QRkj8SHkN
w+Zil0izxylCKj1FCF1iugGoGOUSmlGeV8mxgOrAEolBu/I51azarP69H0InSuK+PFpjDkiZqtra
qWxAO2ET9V29LW0yvqgVcLD3KGtXROHV0A371xIFZoQaU0b34eB+6/88lngciCFWRm1xXPRahtsG
tcElX6p8S5hwui5kUZ/pFWJiFYEEmxUEq8VMpr1fmZruLosxiwjSoi7anTnlwXUijaNnmftDD6ba
VKEDYqcgX6SK4/E4tsa5pSd96acMEl6X8LidHBCOFmcbFQ+EbLXLprT9Dis8f7RYXyu3m07BYJeb
4iV1w+m5Vgt+RDQG0jaGKA9pCBI9sHA1Ck3UnQJ2cQanGXsI5Bpt1JuYPDUKhKHXbpU10qYph5Ra
rOWehSv3FZSPR3LAq4DZe6U3aZVQUob24k+++4DiZXyyqPBup6A1EYWO4xPJUSyjhBkfUpDl1mLU
j2QYUSX27Mc4aLG/hLRuwIeTPmo0nyJ0YDK0t9E6n6y1Wwxg69CJrcRsy51nlcXZb5KF7kxgbYYq
CV/LIf+DQ7u53O9Ri2cKKBlUIMAXoEdd52OqHSTcvvjuHcPb4l1DfWFV2cfktNv7434D4HqyMDR7
NkD6rur2UubuczjKr25OrE1Y2NSUWu0drBkBDGbd18Z0uw/ydMWxyeAb9UmtPqRY3M2UYMS9/zUg
gL91oTTaJBRj9kvAcJUixWosuTb7ZER/+F4cMZ0Pf7WO4Pewl21RyWJvmpogJJL8qnF61g+Fl6vr
fWOrJkM8MYXHvC1QSjRS/GijQzxQua9JH/csDJh4KKzSjyDmqf+G7602gnd7Vhlg6uJCI6XfGjIl
7PN2a87AAaYZTu3OqTl1XF1EqnDmp7TssE+6HgC/ZQZ8NQ+aXa3a9VTmuLtzHJ2iWeLIXxiBiDns
jmbqWgdVl/9UXQ8wuG6a93Ao6G1kimKbsxgby0Z0FgTOsGPeoKFKFtmvIXkJi+GQNLb5PgVZpHC5
rnMvaV99ayqP9TR0axRc1JPNB6UMlw+BwjgX3oRGTuE5DpGWpyURFV5RxqsyL7gUhpoQVEgvJwgC
8T92oUEeKmTsW6H6I2rj5r2jwdGTbXV1lhzR12Q/eGH9TGfKes1SW7/COS99oLLZrPNjN/XqWvMt
PH+uDtrW9fl+pmN2tU9ZvfNhuemZ1/Crcamrn8u67C+21V3u94SPaM8wWzo3PkRZbG1rO17S68FA
Q/7hTyWOeFn9GkPqbPGQJw9DOX21UzOfaYtS+3Zt/+gHrvXk3jag3s9uTh0dMnrBisVn/Gs5yMK8
1OT/YH5FWrESHSkzWUxatY1S/zikdNtiu9jEErFIPdPQBoDi8e9q+9OiWElGm7n2G5H+Cm4o9rhb
0dfuv9BdefhliEaLw0S+EgXx6Hpt8J3cSgmUKpszDaJ+7Veht2vgfND6mOffQeltgyVdvsJwQBFV
AhdMArvfNKaE7eTM+kVXLSNou2S/pyTbBFjw/jHyFn+RMYzJnulZEGEg3zKQpaQMxcmuIqQgGnsz
fOoJAVjc6UOEif3WumZGA5ELgZWa1g0c8u/d+1/pcNIkdZkqShW3L97E4DzNzqdjq2Xfxvj869vd
tps+h06guLPG/yjXXB4GApaTISyvM2KAU5DDSLUdKsCuVxVXqpbV2usSeqVEbuS38i4BpWFF+x6J
R/oK/cjf0yWZDwlGtedF4LTqctmuyAkYIR+6buL8x9TDL0kz+aOu8TUj3qmuJY6aVRbWxqpCAb2v
5iKn2dDt0Cbmb042fZmFJBWCqI8fSwVPbWC1/4weDtTiFhG8yAPFnxt0q8Dj1bgMy7KkRIpVfwVU
SJH/4XmvMYn/W/Kbk73hL/DjfAN4MS6ya1aKrzLDC+UsSl+cxd8IL2/eG0b2KnfeBs8bXyrO+dp2
9DUzknptzAG00Rhj8+JiEOvMAgq06nU0O557akjfkW35Klpbb3N7+S4tmdorUs8xJuvsWRlKbLp+
MA7J0gygk7zPonPAl7ScGB2t4nXrL/F61tS35rBhiQYf4mOR5HU64HmV7X3adPixu0ytKa52q/Zl
QlR368Q9BdP0YFNKOlBmghHqjc6hHmrzdn2VW0Nj7kot6jJ2XKorXWEWjIM1rZ0i1ltZW/5LNxM4
pWTtRWVBYqHjSj/SRZ8cqR4te7t0L3lhpl9pAtNtKY1fqTDo0eUTa9dkBoTGiPxbTX+cCSjVarSb
i204cl13g3hQef9OYmO8CmTlnvNefXed6DAcNU0U3+qbXtC5P8HXJBuQWNoVr6MA6RrqSjzXXDxX
jKYlM9/aflsW/ydvxMZI8aN5nmdtyVVPjsLyILvleb4HUTGsA9nq40Aw6SrvQlZnOij3tEW4iJkJ
zvxJ33z60t/T/ZIEOocLBh7jkiPSJsV8aJ6bzu52gZbW+t9fUFvlxk6sV69SOGND4l9Vlu9QIxt7
d0zLY4BfhkmP/YJzyj6aRdmcmpg+rhCEVQzu9Jwuk/GAG3x/v+d6ZFVwTVEXVRNW7i31jbhZblwA
JH8KSJSdK+C68etvE0XSWan8nxFJLDF0TMXWfp22D1rTyGjb5U1NCC9EkDlf4fBWp/l89sZgRlCp
jAv5LtUJv81NSmSeVLX8v00n977R/0Mn43HMY4SFhs3UIlumkyHnc4mJ4S0zcI1CIUlXaZ2H17no
wytn5Yz4W0i1QrP1z+SW5jrHpHOgTZW/lNWx61QQdbPnR4lpvCg74ShUigqpZy0Psi4utctSTE11
SiC+TncQsZadlZKqcF9ME6qjT3FpHcdRhS+lMBDAZNljXyF7mLxQPTBE+TJ4KEeWVc3tG6J/Aise
M8Fqx20+vlXm3F8oXgQPSmNeNtoBXG6a7quQrM4pFs2RpnGzWVoliVPjtdptw4i3eyvM8SNjUfVO
HKK9IsGb6Oy2+bp1Hn+ytK03Tj5621nNzNAqGgh8m/LiNOOw0tQXiOabQd429W8qvFdNbvPTWEBn
KyiPbRqVm/v+liTljlDUtacigvLVO3FaUZZUEJBup8mgarmyyJ4nkND9ZTaVd1vCj09I7KuTw9R+
HaciIzBOkZZAgbew47fEhrpWomP9Hd9mlMZ0IGrSIkQd5FrwhNEG5uEwDL8CLixeH6Zb6kUl8iCR
PZIpSP8+NjYQlvo3I863lZIZl7qYitIik7XN+Ie5tcjPrrJfHJ8ui5cZy9UysnIzIsI+JOEU70p6
H7Tw1U810gTqu+o/1GjoqgmfnP+A2ZLlES4RNMAwnVwe3GAArGczYC+eW56cCuADERb+0TBLeVCB
wJU29sjFFrhzq8yabAzVzqbxZfnh1iYlFur1tcahSDE3/GVysTDTpHpp/Pza+QqaCwGO18yy9b7x
0+E0ywzqnki8vZD0U62eXpY3fFWyTWjeVuVp8sVehZprWJZ8uok/8oFjVN8G9rZGXbLc3pY4AgMi
rYf60crdfs1HoP8kWArxtflQ9luioVoVdfLU5IXAuzSWWwpY4rlqc/OZE7ibcM/SGXUcFn5Od75L
xasarJ+RKVjtyyAYV9J4n2Ka23P9QBbVW93JbnV3ajKu8oTOHRME+HtmHPEKfxNmzrrEnsVfTl0w
dSfWyg+GhyYLu+Hb1JWXFofTkblJvakdizJfDruDaRZXN1jbus0fyVdsT2YBgTy1igcgI6DOZye9
UPmqyBQx03NRlnun0uoksvgozMp4JOgEx9vAqVxSDYM2TI+y7t91ssvKrHrQgV0+GO0ijtpNH+8P
VYVATltZa6sp5wecs6TSmf7rYGqBvDTEQ9d5T1n7QXj/ROnkOc+ILjG81toPJBJtG6fYBpI6iS8O
OpWcMM1CTgI+xsRgqlO5e4t2xbft0fElyPrb9fr2OW8Y7VVVeb9MYMm2TJKXYvatta2x0STZd94P
4a51yYnXiZ4+NLqkvCZfqaqc8mgYjnohe3FT0v44EHIESkO6CaW/inBcJ65f2BsUpfAfnVDCrJL5
l+5vy137e0pAl+dTHB/GJZyiLCvO88A8R3aBv2Yu0/1oZMWDWdRI7Hzr1KfTgvGDPZHP/fSB8QSm
MnoKGkz+9MGcBSFl3D33jr2xmqR4Yg0BPLTuwq0nve7gUsC41Q6Sy32TTTbvW4thEyZ63Tnaf71v
Ckq7GE1ha1bTx1ghhmrzJN9nNokeiRdiwTFMIOt9eVExl2OnRgEjJhKOS52aURGP1qaqYF9RqXrU
dvxpuMaBtfjA1IqhIO9ZvgZ9UD7U39bMcJf3hBeT6UHYC+0cBCmlgWxrgMJdhWCiafu86oVGTchK
YGgNrJOOeMAEjzvTcFirZ9UrPBJ5MqnW5gnSbc2CJiyMOcp6Na6DpmtOllGwUElMNOSjYx81or1a
C3GZFctMWfotcxMj3yOydTkmWbdNoNF6z9GXfAjPiTelLCklIrOKhrOBqMX30Wbrpq0i4i6GUHGi
FYMdOUXG7DqgR0URM3wOSLIIy+Rb2X743ku/iUqmI2hEZfy+TG69e2eRX+NuKesrApPt4FvjOd0L
UybXJG2LNzfNNoMwx0tr3bqBlRLXLnH8YxvUn6JLxRUdywnDXUssmFe/+bWI6qnNaci0yTabJwC7
QZ79msA/5PsxsGIi9+fx9QbJs7riD30sfTHcRD2xAobmEt+YwrFxQz5Kidknby/+SOPVVKONNqun
BWFqf10rPzsUkqBIBo/yoHXYMcFg46mC4pg9nXAGVWe36PIDcyBU0dNE+UzeAPWjCc1a62tSO9UP
nm4b8ReClC55aeCyroe+kF91k9DA8d1/bNrsXh0CGrZdZvFuuG/rII8qV4oLZSrzUtFquSDH09HY
GWddt9uastSXPyCsbXWanWQSf2hqwgc6eJT7WL5Tc37MOmxMrV29xtrqn2wjWJHIQ5eeeWhlAgDp
DWgupUHPuBcm4ja6pke8qZSMcPG/m4Gd7bLZoPxfuNY7IT8McQDKXsZKUKoP1J9sKd/8BpnO0GcL
y1fV7GhqOzvqep2w4rMSQ/BCUNMlLaotRStou5Ii2dzNJEwy0pEsFjN7MxN7R76nfZ0GM2FNoD48
JZ3r/aE0VcEtWK45uI2kZshVs8zMeMtltVjrZqSqiczyPFvub4eS1lr2xkfVLlOEGXV8zJxkehQu
IKsQCyCdmx4REd3k3A3Q/U9m+c6K7wGrEkz2rC8O9GOIQkJ4eaD7blP5SLxzbrVXHwmEDqzkMmLX
etbUM3A0Gnig9W5RrrPDmpbvbMP2L14Pp7ezmmfP5WSqScS1DMeltFXSFJkpTtYUVQ+BSMM93kZr
Y5TyzVpKTr6lemxxpmwJhWCMDcSbl2UkbSQFEwYh0TLMzYGuGGLELiPiN16SS+mE/24y8h6jol4q
ovXr5qeqDO9035DvhhgCXyAll7DcIMemjCDbF8T+4snvZXEws7JcNUlJCEfHOhQBRMasfQqcpxuJ
2uv0U37btLegDgcFkg8tR9NV3QhxwtpdfIkaaeM8i2HrzYuINLMVSt12jorTyNHc9MnKJmXmQC9a
bMugddfd1FjXrLPJI/BCfRgMyoakm497NU/+tqOSioGnDqJ6TIMd1MqX3iPLkJJ2cAqTNN+ofGm3
hier1VIoec6MenlR+atzG3cTkQX7oRr/h7vzWI/b6rLoq/QLwN9FBqaVM4tVJEVpgk8iLeSc8fS9
AMoqivZvdQ+7JzBi0aoA3HvO3msXD0hDmMiXlTKXqvI1NpCZkMgzLDKs/Ds9QqxhWGUMQxN3fzaq
YJKvICPcY99MYtC+vmt9fpiOeFShQRydEOlVmCvSVpLdSz8Q00P0sfHQV/zefYxib/PqxiNhjY40
NWo0cFXxxc6b4XNnMAfVHTVYTZsIRA4GKekSHMtoJtLE25HQqt1lap8jLx20MZTyWcWRfm7b17aV
6/NQulgZUtRANSXYI3PJVSibKXaqPmJ2aucLC3UJGUXOp0DrmlXYCrFV/PrMD41OviKahVOjFzUK
x1zL41fVA8xPT2fYtU1eLp1mbGD7jrbvpkV3ouqT7ypaq5CmkPNs0NvujFARp7j1q0XRJk+x0uZz
hMbqZyMfNvGgGve5gXEgJVQrVY1XzXXRFddBd2nN/MDowN60vkBum4bBI+1A++SPcnJLLXZ6wdja
0mztkjg2Sm1qeqHq7WLKUUXgQCgM0EKqWb1O+o4ev5K8+rnLlMcvT1HQajO+F81WpqCyM+tmpmqK
fUE3Hczl0NM20yZir2ZhYs09D5Z86OA5HtKmUOchcQR7VRJH1MzpkkqpMScZUBxT0Yhj1Crc0QMe
ibLqlteu/hxLin9RzLK8pgyRJVf5nBhCPPoGbwXYmh9r0z6psaBVxbDXKgn5JKarqxrZR8oozeeh
p8RFrivCJrmYJ11hk96acsuQ0SBhRq1pIbr9FwqjV7Utuqufly1l9BADgIFguW7j4k4vFQhD0aDO
h7LRHzULsSbwu+qZfxKNMT9Iv9aV9Vi47r3PT33t6QP1RVGd6wH7CW0Wpu2VYwxz3eusb6NLVglM
FNqeG20jgeZJJIh3qMY5D+RYIGb2jJ3pRd1JFZjNPL8cnQNptMVkW+wUAZ43XEWq1h6CqEkWVlU7
XyudTPM6M56bQDdXaWW8tnA2lnIdoXxREGDlkZAulJCzuRiS8DPCxU8uzcl9MvASLbPxrVEhT0ht
yb3n/oncPsTGFyE3okZJqyDKO+86LaSejB93sM2d0sb5YjDtYdFmpn+YFn5NgyP31K9TBddDZylL
rkuQWv2nwi1ym7tnYsTlTSh1NdmsXU8/nUh1GC9YjSVpmdJpQ14t44L08wA1uxyvUWIR9OQQYFQ2
Y8Q7wh0meBqF7cqs1oJwrqWnSYCJ6H1tdMq+gL5p4+WezRSIzuTG+oYHzb6vKHDNy8iK17QDyiW3
NHWeko64l9U9QTreXa61yv9vUAIOSR3X738mJWy+tl99/z0l4cclf2ESdO0PS0zMPk0d0z7/YiQY
4g9FGwkwRBHqplDxD/5gJCjKHwqATazoGH01AxvPT0aCbP0BilmHlKEKGKP/S0aCrP7KEtDIObF0
zIkjRYemh2Z9gCQAuYqGQHeVq8iwVkd9RIoSpqlZkMjH0A+lTxGq3VnWJnu5qrVHawD4rtiknYUx
yjGG8080ROQF1gIEQD4KBTHQL8V6tUDGJe2FYChPi69YM4R35nxv42VWVYQKwsNLch0BsSUlBzUs
H/zMWgGV3ZhaJe36kKa5cKJ2IRnyvLIlmFh045e17Eobp0He7bblhsRb4wvTdH6M+LTnkZ3hsLJa
dcOPOZv1SWuCKMMVbjflcB46+hjCSCnwedwBQ6u+z8FhEkOOBq1uoxAkUGAdq9pdDqXxmCfeQrHL
a552G81wMooIlY7uQ192tbsZKCdvbNcsZ4lJgJOa7mUNoCbfJRQYIx/QQUJGngCGJU9rtbuyaV/K
IgMEnGnrIuBpAqy0XkMt/Vbp/Scr0YpT65r3NFuyO2Q+Fmng6bKlv3bf6xUFTQbrQIBsDSiNr1/a
LCA0xqxw4znf84znjhHa8apj0o3lO8qWfk3xGsNu2IblRrHrfinkEnpjgJ2saWvc1u4x7pwGqWC+
kCND26ER/56mbXjX1tKz5ItzmSrDJdbpB9Vh6V4TCjuVScfLyzX6nAW4KuoH2jZIxPeWf+Pe98QL
LSHjhFXaWzhdkC1cUVWbfBge8s6k/195yTpLzfxMw/Z3wABjpAje3LbTF9mAqMSPQ4wB1x+N5PGg
IctzSgPefjAPoWVvdLWmyN5F/dLRMbjpMjU3/q6HOeWLINtXz2KsjxTBdrqn4Nm202whpbK5MNp0
3YYNo9Sk0xfl0KjnfJaCIn6Q04w6WY9ri3Yt2WLUhgYqvMuoq5lHAGVua/kUySFVTYbetlTFu67v
5m6bm2uLBttMzk1/oRLGfmjsFsUV5hWpLE/MO9ceDZglLByfHnj0YmbhV7MZyk80Ktb2YD41Ua1f
oD4sm6H9osQJMq+Sr6pNGaQu1RQLbH8piSmYq8QoL0z0eg8QIpmFq5iNeZLZ13c3ufPbO/ueQqKI
X9kHvOMaqRTchCC3CQ1g5gcyWAYa0HVEllxNClsLr69oUHj9sm089ai6MZku+qfE9dy7CDQ8eBDs
4ecua75UQpIWoU9bJ+9h5WZ18aLXCQBpnt0b1JnFoafWhrDwiNorwP6IADQaF26OQB1WHPDcrJV3
QdcyoCczU6oD9SwH6bZmyrbzu29MffEcZs2nMpSsDRmY59wLxUwA+UCkGeNZdiDYdv6jQu96z7uU
HCRFXVu1a+6wBsxVN+/OuuU80ZRV1kWe+Dsjk9t5mMBtM1Fz4nXJPreCgSFZcOu4HqQ10e4lTjMU
WkW1zG3oco2VfWbMaZ3p/ezIwIk3YlBfE6M+tIUib0xubr1a+mtULkQ8JUEKlqM9aI660GOI35U2
OvpIHK6tLlt5ASpTleHKXHNTmx5CPK+ZAi18L1UJmoKhHSjylufQKRLDqFTQ7YUKmtBT2m3sgxpu
UmNVZPQ5ysB+NvX6JR38AzBn55Bpj2Ol+aprzRY4i0B4B6fRVcO1l3qXClrXfMDYO5fagNJU7YpN
bNfrAFcLgLfikIiScO5IomFJHHoYDDTeDOaQyXBXa8CBBbqzRd/RUohKv13ZHgltvl/iV/fMmG9z
vxdIx+ZMGKxFlhF3HIXaqXYXZtG3e9QrPEkaftJDk/X7HDkXNs50ZxrZwmrdeqshtXDs0dQXYQDI
TYm5mxrCccSNQVNQ069oNfFF1T2YEirMDbhqfuivFfOJWaE0jJsUqO2OFb4kXllu4qhAai4WUVWJ
I9+ruaWDT6Wcg1O2WHiByIgzc7bAJpMjNMFk1cuUJHLXXeXlEN519Lq9WDs7NXa4xNHXna8PsN30
bG3guDhOCzOBKpczxen5l0GXD7NNEpMuZet0PSOnXwyt9UVVfHclEFyu5MzY8CMIN1jAF3avl2vJ
SbRZ0irdJoBKMqddH+7UEgi24uIRHGB+9IPJ4yl0D17L01GxsjNNjpe68H6bPar+euMl+A6ujCET
NDLm1CjwXX/FHChu4zhuYzKWjgodnaBMOGtCNrZtorHFI78dbK24D3Nr13dg1AqztvGdoYc2/S0/
FjTood0z9UPcjD+INn7SPKEgzuYyj/dt43avgyuwOMZURLlZ1N2h1NFY6PnOgh22lopMX8YZMkGp
Ij7XU4HVWNkzJCYq4UOH1ELnmyy5vT9vUS0ebDfyl4a59u4otJlLxS3mfOQyqb2otlLExstYkaWl
piZ/GkRJ7T23tpiFYmJIgQ0iVEVyWihJD3v5kHtdvkJ/3c2Y/PL6MCmRfyoL/LW24nzrRqUUCol4
X5SYE9Mu2hDxtBORqRxzTMZLzDW0hlW9P5CwDUq9kvDT8MM6qBk64UrQSQ/qitgzI9LWlWTS3O6q
eFWpYYDLVtL3eS+emtj70mT+N0Ny7bXSuHMy8sYOC7q6xpWXtd7r+9Js515lDKvEJoXO1PRRmp+0
O5K05kEWZAigcTIYtqIgOVCblT8SEn250o5tomYzq4/Fko4d4zI9dPcQ9e1Z1QXtwqBpyg1gxMTx
iSp+u4F+FR4rJGULFHgJwbgt5l43fGXKaqzz/uJLkLQ0ZFZzoUrlRQlEfYhysOl007Q0PsiJtU7z
LD7Ug+kyXWSxIVrv+78/vIzxS3kbLYxfWpXBsyksWtI6hcUP3J42l0vJHQrnUjqdvbAxX+4dI7P3
Q6WUG6EpT1kBS1caukujvwSD3R8B0coI5+aqP+RfhaPiHo3CJU0yRsFKhyVdSbEyIPw5IE2raAJc
pL4Mdh22PuhE1j129v6zlVCvtmzhXTIM/HPfFv5ag0nOHDteEq3YzDMdm4FtFc1CS+LumOMimalm
MawGv4sOigsQFpW2s+Z/45vhtzjf9XBYduWwBHd5bLr7hPCNQ+cY5dxIapPEaE1cdIfGFHZlOp2F
eKKtxRyVGWerDtWckaBx0NtlxS/nHMRdvCBGyVybegkVrZZW//7GT9C1D2+8Ns5tZEMR5NbqH+4W
CWWzQvZc8xIZA6CEQO5Oecbd81mrB+dMywd3kQZ1ILX0VVshxQZGk5Z+fchowc97TQouQK8ST8eM
WEX9qifgdVGH2ZNwhL5vSAKjz9LYJ6nKZjxXoClasn5KCiGNHuI9FcNw66Qu9T9uGRibS3NDNYA5
ATqDfdSr4YMs9LsotD4XCc2toQGhnZDWdMAfNcOyUF4r1ykXg4jcFaPkLa2p3+XHU9r9+7dTMzVT
JmEGApb28U2iwuIXAIZH8Z/MExM52Z0v35cDiXOgf8Wav/lsKAFp001X70Q9dExXgmaeN7K2JcLE
n0u2nqxDlDCMfbsWT3fMsFZDq5+ZGSX80JYX8L/3JAYNR0HOOTqUGDJZkhhbOsNjOitdljzAbie0
TVoevLg5CDOjg5ShUGwVKyHrvV5VRmyv7dL81nuxvuGuODyY6E6LTrW3iOn2OGL8Q9PEyPRg/xSC
nJOMEeNCseJuASioP0UaN7nQb8SexutKEj0zHDvVdnmVWIdYYBEvaT8TUQV22ApPgYt9RqLatkl8
2MR1cfBrQEB1SJPUUF2YW572ILCNztVwoBBdggFmIMGNZOe6fjMP/Jj5lRISyNC07RqArSbBX8pL
GSpOFlizKtefjZafZctcZ9m10B4KAv8wzZbuhtx6eREkI7ljq8hjp9E2pI3EoOmM69ZfSvhHKHRH
8bElFFzx6C2VqXFI8eVc/EGsJGJiZ3mVG6chdUzcHXR0bd1/rtWS20bZ0RgNvyldV3210Cz6Fc1H
yG7WJmZM2DIUP0PHe4Wt1HewqKsehUoSo9Yl/k1bT08gzUvOFjeoQyryk59JxELI1h0eCuQz6JAI
v10MCVA1TW+3uZCMXUpYTWqOmQ8uhR/JH+tw0i7zjK1ICvcJioNOvpvf0w/2doWBKdnvBTmLNAla
BKAhoCZsNlLPrBOjG0q1ctk0SblC7pnsA8s8V9ljrMTBXZ4zy1FQmCgogulvcedx47WvNCqofBRF
eVPvWw3HMXakP025NhcCV8Eqo5EEvy4OH1SMK6CwESO7pJ2WEZk146YFfo+y5ouaxumWyuYL2imb
aa9C09DCvYT+FbVfpBBGTXJm11ZXFT/lyutBCZgVuoi+cwU1bWG9lbl+wYG+nx9xM/v4KyaTiumo
bOn6VLD5gDazEhCMZdjkFyQcpCfRa11kem3uCKxKTjyULoPBrV8vEu0O3vdV8Ryss3mZLaO2y9e9
k3tzOTAYUTC761Qd8UEAkNB3zlKc3CPmTx50eKdKNdwLJfA2Plw3ig0ebEGr1Ob0BZC6NSJZg+99
qPDdrUXJc3u6z2J9QOZHTNYW3wGfhFu3dxZ5n43VXESk2g8uinS4GhaMH4e8IzkoVg4FlDnPTFJs
szTDdmN1a0a4YkF1BsE81KVV2aKdMCXD2SDs8eadh1nAljBRRKTNFYj19tJgWScnT91NjQFhlhGU
wx92kzu9VvdST3spt0f5V+LWn00Q5AHO2QdDzptl5MInIi5JnycZpOBKpyCTeo/qkOebcNRsRFIX
PMTO1aDPgUJkkI4YeKItAt1oW/s2IEaHuxu17XuYb+Lo2GJYIBE4BA46W8C6VD50gMKGTGZKr4QH
ErsdNKsautGeoEG7Nl/i1E0uLmR4+HGoWEw8RLMsJSlLbamYMpxxA62ncmObi6xBCKQzZLpAS5lX
1BAQtWAtgpQvIXSqt2rIhK6TB0bzvpSvoqhZJwz2MBMAN1dy7CcoOnUs7UG1tjz8XRXK+BPKS+oa
rfTkN2mzhHQu1kUvc48zaqYZDDrSFPt3ojwQzJjv9bTBJOuApnCQki9r4KVoDLD0xa1B59R2Vw7o
r3jWGgVfnTyvlhaeuE1kw/dBWPiJ2Bh6b51Qsc+UeHpcGcl9ZDOHLXHVBwh7eR8Wehm+tHokX2kA
hETmqSPkIinvDLp7JjET86rN45exx5RVYAXSsl/Q1FYOLlbaLRAQsI62s3e0ODz5iK/TqI4eI1n/
RsFGPubjVpXbtN+GS55H6i6imPkQoThaurKmrQz/KS4l5a4UJWJ+TzXnWYHn1yppNzoitvgI7fBi
KSaKn5TptxZ+d4r2m5Fbxn3wpKi4y72yHVbdBq9Yeu9LryioYeIVhbX3IiRieInVdd8AiEU1YD1q
A9ALqoi0AYMIUULLvIvHwJM0Agu8EZyBN97A/yMwOfD87RDhItaP/YeoV7J5RU721tWTx8xN63Ut
ErHLxAPyGYY8qep/tpp4kxfHanDTw+Dq1gqQ6KusBta+jxVIhRWadVgrK1f2/BPJf/5961ZbfCjG
ytWkhNtr1j+FDl87BkeeVw3Pedfz5SENZxHrmMR67uKHGFTVRks+Zx1cJ80wzQ06qkOjZenZ7AhA
kpouOmdacaWL465o8UnAyOzoONRkGtkO5cnG7xiTSWW/c+uAwFT4k7AhmjkAh3gdJ5g2ErfxZroi
Y3eVzXwOhxv1iJ5RcwCAIQzl5LmZvSDSHPlY6KG6MSNjrTUoaytfXvluZT1sEsZG5JbbW/qssBE1
7zFwKmmZuZsoqIpN3kO4aEpgBUbWMwxk/jSr0ZVuYqzn9LOAs6iBDHMiWwFeS5eiKr1FlJAJhbzZ
OePDbGZYGSMAZk21QNTjoC+JC94on/giuYVPU/oKd522WVR5e0WrHwHd6ru12hCDHcMzmobNvQ7p
Iiu2TN6vg9OH9KRt4LtSr5x8Oup2v87q4IVuYbQSkSUOSg4thR4dbSbHo2dZQrnsnQN5dMOpbUIX
DiLS9EbTGMwK2cIfqn42E3NDIvRnEz/1RsR9t7VlBgkhfKx56JstGMr8y0CxeCnUGLaB1V7oIdi8
afaZH0uxC0TdnqIMHkSeqN+j3MXn0cn9J61P7twCGpWW5dzTtLC4hIWBbOFJJkvv2aJ2vgCvRTvV
q8uNwdj97Un5f5yc/ZLW5GbC4Xb9NHnf3VFGPvp/bgc9Jn715+t/Xauv1Z/l36770RMyjD8I11DB
Y48h0tatK0TT5w9azWCzTcJmKazQ+fnRFDLlP1RdI3WNLGh5DKkt36jZY0dIVXQZyqRiwoRVzP8N
NRsczC/DFmRgvDoAB5LrTIiP1oSgfUcGjXjWJ3Ib6n/manqcxJRdHimLzBtsIImgi1soNYt4KOz1
dFRY9H+mo2QZqG9HIwIE3o7+07W3k//pWtn+6rupt3BB2uynhRVFeUZh4q9teqT53hwXH/YF6Pj/
OlEqD0ZSdWg/huJwW0SZ/X7T12JpjxSFOHuV9m8UH9QxclAaN/M+EQRqe+ZaMXLtk2JWr2FStXcu
cY+y5y1TswhW4dD2X/QsR10zSifdbqXbQUWPW5iDRltscKjV5s5+WqPC4OwTsh+K2W07dHAdN02A
Q0K4S810emwvKoFtFuA0IGfcPFekSMj7adsz6jvEbeJbFvrBZioWBYOXHqJx4TkdXTABAu/DgWlz
Whg+0NswC6WShHVWM8qElGimY/hppTGPBjOS2zd0kwYLLGXRQLJ1rJM3rg0IzfBzkYubyeu0VMsn
W+TSuQKoiKIfvQYF/vSEWyQ9OVLIwsx7nCBAbKuKci0AwhiKDjcaez3Gh8nodE9uJmlXsndABTS4
bCZYNs+G9giH4zGPoUYKT+jNJQyDcoel3zT08lKLqLrw74Bf5AO1nPZNi/G3MioQ3O20aQArvPzb
RdMLRXqzUckK2ba08hi3+XW/n7zAt8W0L2MY8e7AtI+n5uOPz9xST33QbDQGNncFYOMrPFcdFAIt
zEIjHbYre9JHWsQPuHyqdR5WdNplBS+02TZIs3IwyF1gLBNrSC9Kh3RPJznrUxiZ4MA7u9lnCZbG
lJnMPGjL4Glai36ulRA/3/bd1kxKtnRAyEqTSYWay2aiE6Dp1Mwtxu0WMuTajW1308g9QtiB0aFU
tt7V7EJCgIoGHVgnrAs0xWLWSHHw6nXUinIv/lI5PdA6DcyPXqG4o1+gMa4j1xREjz6LM4cOoSow
tvClZ8aGc+Pk9YBthFmkp35c5CYhZ51d0N0YDxR4G2R+NxyRvArURZ69mDU1MCcClxK33jxjILIb
N5OkwVSbmoO0o931hZ8n/6Cfm8yoCqolW1kd4v2gVyq2p1CT9wEVO5e+dFot1Rbf8bTz7XhQyt+M
LPY2Js/+ZepJdNUQh1lrXXqhi9cdgSuopxhFshWY0UA3rkU9lfvuVAihRIvUr8e5GPZnG2PY2yLR
Flzhv98DnHGW5iB0HI1TO2ICO03p1ziA/fsUVR5ZQEX84rcurVr0x3pZnMwkXxOX5uynBXc9Z6+P
95FpM55uJrdtPsA7ZwDAYxaAoipmOkev0Kj9mPrwTLfuYJSK8coA6KoNuv8ptux2KXQnOKRDER99
aINvpzbJAMY2Tj+9exT+Q9NQln8tvGoGE2Jl1BuQL2XwwBIfue5y7Nee4Vl/hoYfbX07DLDNjRZ1
QvNSDE4K29Pqx+2Pp77b/tvqx2vLfgiR4nUaZf1BPNa5e4F72t3Fvh88pmBS4zJmitQ7y2j8mKeF
bEB0c6Q4PCRgCadd8WQfm1at8YoOuNhyOu922c8rbvt1ZcDAMl3x+7+RJ8UxJ/Hq2jMjxROWtve+
UhQHh9rLQjeq7KsbNju3U92n2Jb8rWaRNeUWVva12Ve+G34tY/yN5CNapGmF5ZNEvnuMGaodqmvn
DslZMir9Env10e3N+rnXdW8zkJ+3lM2qfibhFyBLUXp3sU69q3DBYoGVj1F+9nQZnLKfx0J0hyZB
URaH4BPH/aXVgRaNB2eb+yAQhxoX57i/tgMTOHKgkDwfel/k6q5FZfkMzFTaNNSsltNut9G2VZD5
jy7Ein2lwWl3WiwBqhIsfvPts34tyfDtgyfPHU9TLXXsWX1Mr0W1YZWGAF8cyCFdQujG50CEwxdN
DMYcnCxjhsxRL/Vg8ShPEcFFtjGX3Ko8DGWvXjxX+tTzg0VmnAaLHnTLoVBFSPBs8WNt2idZ8RlF
LL2fX/dP53a1QRTqdN7tcGDkZzxuvOP/8HLTPlEGa7i2WNmxD3Z13R5EFesHOgv4hNLBfa6M4M4c
f9y6o59zQxOfplMVpBlvpzYDdqCfp6ZmZL5iUR/h6vInw0FtwnTbWwAsd7ElSpo0ZNQS63bLT3LV
QmgDLs2aIHGKOXHt/Vj79ejH86TOX3XYlN+uvR1Fwi3vlKLW5lZii4PUD+8XdiZvA9Uoth/2384N
KXwcpk1DTw8VwYEbP+x7Qpb/4eWmfTr0FqWNus106fTC0/6Pl8W2uEih0i66NKTkFfUPPDwRc5JH
8Gz0Y5x0ZbXfoJIchxBtA+YQajq+RKpV7GezSreLi+zHo+M3eZSDLribPME/t4bRMIy6+lFpKIpO
BuHx2LSl8KR6/Hnm/+g6aNDvXuX291z+wrT161+YtsZjv/716Uw9icxtmNGGDGTfO1oZFJBOV9JF
bKIVmvZNa7cFDHEOuJE2N+Tux3n/dLI32m/+/Zc89edubSSNudMYF8X8xJDJU2fSwyTm3SSlo/ar
EEhGsSYQ14qi5L1lBsGxDB1q/OMvmiHBS4368Z6hj4/z6q/9FvvLn/ubwW/naa700/mdSdbW7fxp
P064l8j56hf2xa6igUKnFcsH5+fX7G1t3CeGMl8GvoEi2CvFmPnOl3o6PC2mb9u0Np3I0xGYMlbe
ejbtfHtxS3aSOe5jgRCJQTFSiAx2t53s8w7+QJyqAoCi6i+mTTCo0X0Fo3LagqutX1XHBaDexene
178MFV0uh+5vlFflXau0VJ/8MH7JdWwIjtF9iRkmL29nGPqro+/KxjK2pqoih5MNBlm37Uz9zWhg
1FG+68JOn+I42VUUmuIoET9+ilnd03uQVOsV6pisQ7qSsapMs8gUk0StSA/TRhhuWj2THjLfSK9A
9ZqY/Hk0KkfDKBgV/tzMHMH/cNBSTByP2phe7m23XwieN/qQKwewoO6mzAQU+HGN2vGPtWnf7Sid
fml9O29aa/32IidoZlqT1E1To3WEewMkxuD+WEwH0trumBT+tW86ZeAhiz2EAxkkDhpK43X0sH68
zHT2dKIdUsL/91+KMXay06h302QM7BrfY5PJoYZIQ6OBzJz+11+KC7xJEp2nvuoJAd3lmDEyBY1M
C6P0+aZOqxWNYp5+7lKt/HJ325UnfDAES6rLwdc18Fqoc8IymgWqVx61vtZO4Eh+7PcDLVraPY3a
Dwemqzo7Ymar+MuqRhm3RX80ZqqkDVQvJaZM6ctbPdXLu3IkXajj2rg/1Yx+83ZuGGiQD+qQ3J9G
eRyU1D6bpr8v2kx9VMPeOo/HwLy+O1aOW5rWPqS8Z8DcpHxbIp7cT2tB2/9Yi36u3Y7e1tzWJLZK
KYv1v3826IL/9uGMCbqwCCxki6qtfUgM9UwPWkMvitewSoZSW5qZvSoQAh4xq5wzOP7baettlwk6
d4Y1oicM0bLn0dv2ePZ0HHpzv2vNgl6phdM89vRm3dvpu5eZDkzn+gZ5M8RXVTMnIx0ySAfpM5Fm
lzQjamJGgQQxH/911XOHludL62SEi1aJuAqM85iiJOeYZyLA5ZHkW8tA8Bfy0FzKbVBc1TgJ5j3J
AV/GV/RCEyRfgazNpQpPiORak+jJTi0BTYg1tdX+2W9ih3YOVl+kqM55OiMqDMqVIARIGhi/s+PX
s9NqcTCn72yb99lMV91odTtyOzFV6hEQ0KDBatXy3iayfFLqa7ntXZW2VhY+TbLVtO/nGZDOQ3yJ
ziUf54/64FFNdxxauOPmtM+PzHiV24z9zGnG6f7cTpip3U8nTvskO8CEJAfl/XTg9lqIm7hFJYo2
Q4BCnG9OT6uyEvRuHfPhcc3EU3zKCOfZyzgMP+yfzpgOjldOp94u0scri/HKny87nTHtn05T/O7t
ZaddHy7/9WVLO/3NM9v625ddVwwE5rqFoJ5b/iQke/fMrgxfBH2YOC+jZ1aWTQNp45AzQxdM07HJ
x/tpk443DOwiGBbpwJxwNh3+cGJgeei9306fTurG15jOvJ0+veS0Ob2klaHrUNR45QdVf/I1dISz
ysEcl+2nPUOr9qdw2m1mgbNyW4FRnIe6Mrsdp2oLgd+MwvUg+6gXpsM/XkWmijQrCJ9cpu4yKyya
eZNCAWVqjllwFCtMi1KKnH3sLqcNATLu8O7k22n9eMQTlr2HJepnGS837XpbRWDIA8hUnZVTRinc
iqRfZYzZZwiT0+O0b1roVBZwko3nWK15yASQJINg+B/7bid6dvXjFaZ9dqbbvwuC1z5M/k1S9oTG
9Iv5P3coEMsfnkU2VgOyWKVvYRkuiYNhWiwVFgL0tO6IdODJcnuWWETunCwMzDxcfPyq6mx6psBC
zhfhMPw4f9o3XTkAyzg1L9xJxle9vdavr//2R/3A/E4n7RR2cXmP5Km8b8yLJ7T8/DZmGAcOTMFv
e1wrDs9ZcBiZth2fy31IR+RqS7DkSi3V1q5j69dkMII9NvkctABHO7nTr+MFGg6ytwuouHIBGIWI
lO31NLbBWE2slW6lm2nTjfMa2rKcbia8iuf8dXSqvN+OTpX36agYT/5wrRyK5DGN23g7ZN13B/3E
GRxN8raQ3OZ1yEJ5O+2aDuIVxwmgFN9jTAJnqN7DorMVlX9JnCY1rEzE5uPIMWhKeltKr98hPKz3
wCKzpV467pcSQmlB8/V5GMjFcfN07XQ1JoCs8K5NrnpXCMdI1SvpbtrVwfpiIJsRNqsHPOPqVlna
VQ0ET0Kjo8upjfHItu7McS3TXXdGNSVCwf/XgY584iPRRPPptNv+6UXqChnp7QC1wmGGb4zBBvbC
Yd8UYGr1kNFcQLsTEcxL1Zvdc9+kQLTkMQ4ny/pnp07vjJomWuj9LlLbHLPV3g/JqIohmBeaLpu0
bVTjQw2sbh2rgMTVfesKKv10SjuYOobW6UfGafepDgZxblbad5XW9X4IRHOlbFtuQhzAQCPYnBZN
9oDGOr9MG4rP94acN2c1bXpyQuxBoN9PW7WTNNfGd76H0NbgVUvZidqq9lbn6nssZm0r7aca1lut
KsJTs/Lw/M1v56lTFcuuR4WGjnl4Nw3CYpuRcphFoPjHkRaI+vebdm+j3ibIg7aXflSj9DoV96dF
FsZntyGJZ9py+AjgIpqE80zdgKAwbucTa63ioK60nRZ06mJai43Oesj74tCOdZppv9aH6OzBZz9U
VvZxv9ri1SCnspi3snCd343kPuTpjVo9w9QMFb+URZQh9c1fb21WjpevL430W9kjck4cp9hWcX0K
uj7E3p543ZG4o+44rQFoLLdGgSBKFVDNppPHzbgl3H5mq5cIifDRTskHz2zb21VSGx/NYDCWJprQ
K08W6NG+H381446cKPIn/5uy81puHGm67RMhAt7c0ltRokS5G0SrDbz3ePp/odjT1GjmzBfnBoEy
YKslAqjKzL32rJzcMtpI/WHBgZmlsnGnEhM8EsRPiXDZA3klViTFiAhsZsZDep+CZcDqYd0krkot
nBoFP1Uym4uUSr75OL16bgcTweXBng63PgDAMxlv2BkqNmXpsLyrz1lrblO33CRAYl600AdygQxm
a8SS9lKb9sFV8fdr4qE7h7W75xEYPefWCQ+D6MCPAlTxz8EeywGxbltT+xkjlZgGSlRcSxWb8fV1
20zi6SnOK3d922iLvfmtKTbWYt/9Z67oEjNMJGXoguptlXvD/nYQOoMkTjYJtvcbTfPyYnYbvbYt
n4QVAIGtEaLtGs1uQWl+cdSmluhCwAXIpe6PosUz5nd/C7V0NYQyAtc/fWIKOZx3oPfVuiPGW36E
Gu6bHWXUWy1F0hXng/eWaKk2J3Y57LMhSV+UElXM1J+5LpVvfhguicz5bxrVsjPqFJ2TnqTmg6LX
F3PqpwiabCWAIOoSrJQkEoL0buYWlADs275DN6VlwaXOoD8BsdMhvU8NETHSfdv/04inaV77aZoX
gC8BZfTfmyNNnqSHf39M8my0VAT2KisHxF1/v6V6rUthVo7aR+Jzv1i6DI55Okj2GK6KAdH4rU9H
V9vOKOb/PSeNY/nAnWf8uUrM/dIU83GHSFHQ8F+yivrRl7D5BUlCYHQ6DIY8B4vQ3926cLahJLFQ
0w3IEP06zYeTvDLR+sxFn9ZFysIoHMQvjo0BFTVAW6UvnKfClOSlqeVkdKdmPurlJrriUGiGQ0o+
EOYgsBeaAKqUUyvrR9GiRCZ78ihCn4bEITHbjRuG1r3nBN9DOUn3iUnQuQEMPBMpsGHagHzpk6c+
ONyf5936JIPM9TXX9uW6RrMhI4O+oHDFe2uiJHqu2lZaKqrPK2Xw3KM5IvSPjUh+w2V1KyuN+ePv
UyOLt48+TTWKtl0Efd8hivMtMi+tf2dPh4IqnQOla3MfYOOdaRRUsohR0e5siBm8V7dSqWIbJvqc
1oBSSgnuXPMxSft0HRZb1jq2qQMofB/7s7F+R5ktP4cmyzQYSgCYpmaZd/raivx0KZqVijxEs6mw
v06OKdBR47bci6YnFWin/OZkeqXy7EfV3NaMnyBPSSai43gc4DweUT+9ireY6CI3t2d/G5ywKrEO
XqSf9SEjzyk2ZAoEuFmuEEu67dRu2zIxqqIlW33Zr0munG17cBM7Z3R5+tTwKHdFoG8BaMIlVaGt
5EO116aDl+QVCUPOxizKeNo5i1uXOBPTxAzRFAe0MZjPuijXybqjQvEae626wEuzLAhezQyFcDAO
4zHqPPfZGU6+1Qavsmu4+xHyNdR9mqqT6AvLxGdYNLM63bepgk1sGb4h1PwWKYO18EwX7ws/Sy41
5fl4qA/voj+Y+lVd/td+i0fULpAw1hPp0N7EHUI0RU5UZEPFwC1teutrxnqTjxTuV7J2dLFcWfHy
k0l607wdgK3/biIrAEVc4DEtRj1iH/gtT8NloYbHMdi6FGsdQycsll6vYzY9avYR9JAx87oOS7x0
8lz0TXffEpm85I1LjCEo3nQAiOtQjesVdf35W6Hqx4A3+yNFbs718nGa9uXypJEWop+lkr7E0e4Q
FFic3softCwPAZxbGhI5yiRYCSinalT4O9AaUkCtxsgqEaljdLKaC5B7SGrsytkckGykHE8q8T8k
gSX6DFMhg2FdcJD+27TUeKXwUQfPkUvOgz6cR4J72VxxUpSdKvAetLf+o+wU7jRYTLUPbmue/vsN
oRhf0nm8GxSbEilTVjTDpMj6S2zTSnBwa9M2f4cE1M4T1l/YWuDSNdMCheP13HQNhCFWLlOQb+pz
QwxdJ4ih66FEoRd2QTwj+VlAcUnjayA6n5o2382l2HLhtoo3tlTFS7EhM9vs92jYJtmDw60q6hdE
PYM4g0Z6QfIWbG/9t1KI7q9BMV/URNymOXJ3CcfqnKkpwjiI/hEoMKtNxldVgezoB4lEiKscXh3s
A2cOMd67yOmu06TRatF3S+pcLHhYXcgr11CCa35M9N1WQl8yGrfJX5ZTX5q3T+Y9FVyzGLcPhWFx
qClbPVH0fCfykknQPShS1L3opYEpM6TggyNFzgFpno9bc5i8Vlp5F1QE+BsRIE692ju7vEtnKLeL
kw7t7LFT5R1v7QFCjZFsqqEkXzA1xTSVUqZDrrRQ2t2hIKzdJ/e377I3JJc27+Xd9cusmXm/0RL2
uGKKOFAlz07ZzC5Nl8m7W/9trvjM600jGdn188IMwU014gPCJjU6E4nGBLEyoBE6RngWB0jf72Oi
D3vRchFl3LvRq2iIa3zLVbdajXTm1vflc/oUH/T/voGMqWrwb0sslWJCHIEcioy0KSz3ZdcS9VGV
uH6Wv9e+muyIy/lXslNfoS+O2HxQ3G2kFaRIcE//NiwG6tx4q4Dq7MVGs3ZODX4QZ9GIAJAuVNf2
MXVkEwriRDnKbn++bnKjSP5ZZJZ3aEvbgOZgIMTte6NbhA4CYK3Is0UHvHRThM1LwNYHjibSsHoc
nZOhd4pF/FCb2AnhTvSZU3wAlTm5OLdYi9Y46FjbuyO1TV2b8wSk2BbprOvoD7ZPxfz0QyUqkQc5
Mv2l2C27WeM/kKqem4gXH8WMEo8zTF5iFObTBTiX2btuCvSIpqLF+gzQbLeO9RG6sw7bhtXSHTXJ
w91Y1MQZFR+fYK+R6rlvN6m5EEOVJL87ua1vwKuNaDA8f4NpRouvcK+cfatqJ5WZcvYi4MwAw5Rz
OPVlrq0eJbFstyLF4R0ZkEqP/XsBMdAmkkFVkF8S/Wz67kVrDGTcAUJnb5uRdU/t8Zt4dFSZN65a
SH9rpey8fUMx8dZP3Yc67qujKFmr1RRHRmdy75ke6eIgJe5DFFnVUbRuM0TJm7jqz2eIGYHXD4CR
qOy5PRfFw05VKv9Yuz++dIum1ar+kVCVaNwemeL5KMbc5sftYSnOCv3YVnZp3k0vq9wOcSggV7dj
30gxTGh0uLxnFMvYcU+8D+FCLxvhc4MzzSypi+xbkdT3IBDdX2b90aaDSRWEki+hAas/qlp5T4Gz
v3mR6c1TEh67XGVDrU40K7z2rGNo1dYxMKpsmyrRg421Ko7fU58YSO1H02cN2MrStAHvPfyZW9Vb
30JzfRqvMqc98i14wB1R//7nBCT3tQdE5G2oVqyT5LfR3qSi/IiXCzDiriS02BiIvUSno1DBuSiw
Ol1BQgnwdTMMxAY9yqmmxmao0g1vIaG+XonFAU+f8iEcTrFkrwuK2BB48DQUB4vfxor1HrB/sV5o
qzMaCWlpKZRZdkEUPzH/VXH15qMJoLm1CskesDPVzpJzbVmU5JCAnM7EjKwBmou8IjomTWPdma6e
z6PCUreSnfHStR34Aexc9+V0EM3boSxk/Gdif3vrasyoW2tDGYzPSllhAW9RRKvL/p1KNvK+J5N9
b0uhyZZqtNZ4AoN+yOywXfmFKc/FsD5NxMICY0XZI8FZhJiJYVyptZqzRtQ+7jDcSQ9xBBW0UeDx
tbquzxGhWy+FZXzvRyP9mUdocBzK+GajN2DkXfYfkUQthdpU7mIgKI4UKysfM8mfIbI2H+LKLh6z
sAkAKkTRSgxqQW2dXMlZiUHR5SmQ2GsCklvRlOS42xsesq9JY5wTp0Epg8PREQvEFHEZ9bhgCORk
GSSkQ/yY5Iqsm+RQxKnoFIdoGr6eQXTLZnlK8uU2RzR53JprW+8leKNA2Ga9Xk4KvPC1z3rn5BaJ
c2qns0IN0HJH+YDrOc0ugpfjlp40Y/dizSMXnRQAi+FVBXLq9NZL3qrYJ/V5heUlRCrIzePzmMqY
NRhqeBYHT7o0LhBJ1PHRGVPdfq8M5fttXCsBcXd5ry5EnypX3+wMOTp+Fh3aDNzUyZR4OQgwJDmO
qcLp62TrTlEG0B5TfeW/zMg9WVlhHv6qsT07e8Q/tSkOIlqh4X1qTWOsNEg5TzMzWAG31jQGcDT6
mRDEBSzShPcNNXPX+62ICfr3REKvy3VReJxWLconCvbcPLkbakV6NuxqXpYjLFepQoynpFtMpaRn
GLD9odBiZdZNs8K8g+9f+IgFp1GQ/9XCr3Kqi3NKCMRHq4hV7oE2fdoctF2brUs3/P0ThJ6WrGsP
mEAV2dqhH9Vzk1gwQjEjxb7OJNWrdHZ1FgfypRhaZsaydgHWi8KVsiJD5gc1wfupHubaGQ9YtLQq
qVTXC3mFmRJ7MzVK7/MJ1+yAYj6F/lb03LpvU33FSO7FAGbg/TQVQysk9jnaiE2Am+2SGHk1o7o0
/llRXDZ5a1gJBFXFrOuLETuU7CvNCGUPSKQlwQBE8aTCjp6KfLQ4AMQythfZs8pd69mf+rHfCI/Z
mH3gV6SdefnMhRBSRFoyG6BD0OVn0Qpd61UBenGNy6gEQYGqFtlODLZe7SxIxMVr0Qw0s16HgaUu
xKeZA+QsS5VwR7DdatUqWUhIE2Ho6JbGQdbJrJRI52cdLPYP7j2kipF30TVeYLmaaCs5yIrjMGW4
2E0DXZCCH1YMSYtHcPMIl1NaN/4wbKhCas/xaDczMSWMiLZQBfIeA5xYIGmneE1N2v8RA/8i7aeM
x9Qs2bIUW8NyxtCUL7sxjbpOT3Hy+H2SdJlt0dwLTSSc7WiXVxHAOvIdZ9GXW5XCQz9u1qIpBkbN
+npVLykbfExr6RFCP/bBc7t3kggJ6+2E2orkQZM9Fd0xcK2ZpdUVwkwObmIA5zDkb6MkVfvUs3Ci
US212svTQUwRTR0u6u+R28WfrhGf0w/l238vvhVR3JF9qsxRLd5DqH+og6Yy9R+/r6qUK79LtO5N
bdNklXgKUI9pPSEQmeIs92Ne64Fcn8vACreiD68V63g1HyAPgPhZ0hBlT51NFNjHRNWsQ9TiIArl
gM2oqZy+nLVqrF77+j9n///zOsSIteFBa5hEPwYFwWiPCayJbbFoenoY7dU/o5Heh5+aYvQ2+XZt
neEt8GXyrelVaA/hV7tzuVesg51l2ckeog3uY/6jOBCvx2rL0bQ1AVgAjaOTnkxLm+uqXHyU0QAH
gkooCLOtusEtJtn4th6xL9A0OOGt+QOrkoq/9g8zajBBiftwlys8ks28goPSx+kr3rnSUvJ7ZS2a
aW89SZmVPqQqyTiq8+7A5CSvQZxVG19CAHpthuM4g9sxHLuwHZ6By4TJmL52cZruNd2evtl8NEoD
jMigY+7EKLSLueOn5SUI5J7tBD+B+DA5AQ0kfoJrU3eeMrtNHxonLc5Va9wlnm8sDSMMtg2FdYuy
t4x9EudgmaGaI4kvgg9ujrfAzrRHTQ61rRkoPoZNYfluWx9SbfkfXy50G+Xlv7//AAa/bD4JUZmq
RS2IocqqboviqE/1ICNs20JyzOTZ7FmLPE+YxFXloypeeXhZtY27lyYGpt8WD77n6WvREv1k1izs
hadR0UZNQ+SdMrBN1+nJdjBD9ng+OJm5pTYKCNex2motth9FYeb3mdnMvTIezqIrzUDWthK+H6Ip
BnTVeTTLhoLB6SILcc4BW+GLaInDZFyBuIuoSkvJ7zJU0S1ZY2Wts8aFxhJSKski00e9WccHg2KE
lx6ZMwGU4UIlnbctQgvCMTCqeiqHGueqbtkLcRNfb3lxKwd1ttb1co/gXAWfDS4hdMbqpJP0uh7y
SEe1GRvxpwF/miKusKYrxOQ0Nz8UzTXnuZOjj2u9huSUExX7+s9ZKUZEm0Svbc9t2/re5w4F39NE
qZfvatm8/xIHEM1bXzDMRqrYDqJHYKJvIYNa9QqybBC7fRvmMAoQ6dkL3XedZ/9JtJr6FOsIrBPV
TR5kyz+RdpKeVYj8UCT1AAOuRnpGpBSsTUKtVUd16hkBTnrmWR0+VPxBYLwZj1LIofC7DBFtWOxF
34SqzOpkWLvgqLGXlZrJVqXdOzFkLIym/mqLs9sce5otmmz77pCRI1BT+s11E+cTvMC1Mb+IMgpR
OCHOdL/B+DFzqDQfcjZ7HqHk2zwjQwFWSeHI8gBFvAIOYA7jWsUAiaY4yLVnnFI9f5gqendDaQQT
GDxyjyXwti/TwgKc7FUdJ48AlIHr+CdxgOuLg8RwLxpEAwk7E1l+zhp13KZjl+gzMWIFE4tfVwjb
Tpc6fJn2dh0eeeKE576yZnHWxfeiBag6IX8RTE+j8CwOCcrw1Yi+iuXFX3167rOWz+15ErX+MS2H
H5XbapfIzG3RwvZTu4RwIG4tcm7XVpWo6iWK3E9jAlVO6BUKQ26OkBpDeSfO6q6H6fKnDx2mNpM7
sCBBE+Njatj5TssUl3Sb1aTx7Hqu6OgUkzBOZ1iRqFu7GIZtnzSAlWwXPZ40uHdNl4xLibznOUvw
SNFTv76kBr4tbkfeArPcnyH7ye+4OvB17msUAEGIiDxg01GVQAwjL/GQdzSHpJBAG/vVL9es7dfU
geig50pyyVCJYRqAGOm/H6j/UO7aGhVVbB55qPIwZfhLeVVkun7aFZV18Wt3ckGb1Lh5U8zjLox3
InzdSyhVczyGd+LVK0aFmZMYlZX49+jtWjGqGv22UbP84d+uFx8nLvBVKoyNslSHfQo1AgMIH7LL
3+UDcCoCSD4tyOdrEAtjM6CHgGPm7Je7S166UEYcs7vobNobil0l4A66HuQvI2SbXW9lU0aWJpFC
eWl72sBDkqbpWZTSF3VxHPFDejGMbF4MRbxujNpZerVvbtD+FGujVXExHY2z2AgO9YjTEwXPj2EH
U6jy5GLt1aF1kVoNVJlZbzxjonj3xU7Gi+vNwAFwEbDMPcKHU/e+A/bAycwWBIX5LKLcf6YmFQQI
MdVqXXj101Tb6V+yLsfKu1ato24jSwa+inYqzJp97fgs9prBs48qKdijVnf2h5qMZ5Ob8kPWip+W
35tvWp4A4k/c8QXVGpJI02wvvYUII3HU5jEO02FRNAQpZKlul3bh66c0ldoVhcH4ApbwQvpGr7Gk
0mE+SL2zc2wr2WlS1m+trpP3dlFg4mYiBnSCLFg3fW7d5SHMEtMexnuVsmBSgF1zBleJ00hg109V
CWsnVdMOz5nJkjTpldfAgowCpBPb+HF85X9SfmcBcLTGwvppdMlKbzJ/55G02RQd/51WT+PTkA3F
Q5oXH32oKW+Kp8uLylOKHRSr/kXBHlr0J31trUtq21Y9Hp/YnxkYrNn+U9ecem5uYIP4IOVIpVFK
VcBeqzb6rmM9itdH83MobG/WmE1+CVz4Xaohafu6SL2j7RkJzJjCe4k687lzxuanFIWrpsFhwcxC
dTOwp5lnWtRAH3O1ldbI7d6impUHopev4Crmj1US8rj0teQDi2egjWW9B24Sz60ot/ck/q3rQTRN
snGsQQx/IQbApXXlTJzKScipmHQ9dabLtXpM91Hw6WPEZDsAlW7JgNBVyakWfSeXd64cqLvGTNWV
R9XiEwWPKS8cPf2p+W8dfojfU/aJc1jI8oNajOlGCnV7o0OTv4e1ya1XWMVHBRRRXJPa9q9GlbNL
nujRquGrtzc0lNm4TWPOp/g94WicPtQ2xPc7hxUvVh/TQZtWKaK/bMZHMGO/u279ZCWB0jOrc1VE
EfD0r5/x/+wTHyL+BZykXxONMgEzsI0FEgjvqcFJ4K5O7HtVwv5QdJkG/tEkk0/y1GU7mNsa1CCv
xSA+HAnlZCQDRNNRB+Jx8EcsGZ/1qm9hhSR3WjzWJ7OW6sfJ6cSLI8JYShvjom1oS/hHwyvS6XDW
qk51KjSteVQb79O0ZqDSMnFeMNcaNjlhusTpqOJVC7s89Aa1a+Igmkk08PczoBITPoJjo2TePZbh
SHOJV4ouqTPeNdmpf/eNJjc6ZQC4x04XsMrI9//9PiHO8PcFOlRy26bKk9QqN6eiyF8KcAotTcYs
TNUL+U+SMSuetfmuG+21SdztoZhe5KMD/82uf7emsVtrGhMz6+m13v9t5j+vEzNx8eOd9de/8Oc6
OOT4jpcp1tOtSzrFbTrSK85BrlpqJm1zuBM94jBQFLWe0DyzLwOVGbMLEIFi207khVOmOz8yUDJM
aTpu8OzOKN2NaImDXgXGmgdFOVfwBYmoQLSbeevg5eenynykbgkNYOOcLLBVu0ALH4LJl090iTOA
di2evHjO3gaIbpWrNPGGu9CplnoyqvfetGodkiJfmJFUUHaSGo/4/cl71g/RDOrPR0mc9ylQ7J/Q
Kf1LqbTdakhdZae4kXGn6xqg8tirtnnWYeLUAz4A/Hu28iR/jKATR4mZvZhph21cQ2xQNLFGhnle
GvWq7NP8ZRhVkIHKzsxyvGJiMLPEpFTq7zOT27wzsjuvXI5KRcloJUlbFgvYoiaIYNfDOH4z1Kyb
DVFbL4lM25cmV89YUCbfk5YUSp8hCaE0yNzEGpn0f5lB/DLDDEJR1wh5lNWY1yQ11CTBtmLMIbvK
yTPvsh8IRdyfqvrW1E11H6Ms1jcupkZsnXKwaVZs3HcxHLuQSMkS0YXxKufSyu8NyFNS/HsGP728
m0RnS8skfVXlwIb8JGIJPpX8ElJv5nHJXlnNKXKh5jSQ7G5/LZFz/cY74Pd06GUw1IQIglmNww2L
vtCA3NGpvzxFvyPMHH2U6IJnLaWwL3aOtzSL0uhpaANl4fKfuY8DpwbDKrVHw8eeta8pZRmC1t+7
vZFtMjuzj4Qb41VYggTgLwaUQSOhPHiJWa1Yg49HrRjQRqiZtvVkaXiN4Dtaee8QM3fLY4/+YCb6
dRdwj+b3TJseXD3+7LdpclQYs3p6gklDyqfVxu9pUYTEO3J+8WqPXnR+hUAUyjcP3MEyNm3/UIdF
ORHO3bmHQO9DgTziyeb3QJaz+VhHDpVRjrqr6jLgh1WLlyhL7hIzMr8ncfwzlbryySqK/H8tfQUR
81MsjUeVg7eBqhBOkw0dudvfawXrHkeaGPD5hWod51zqz7bW8OAFl7EzWhxqojgq3hLciGYmmOBT
2xXaQ68qoDXoj8Zo2Q7dwkeHMdfyPtqKjYhoBpXxuSlGoX9Bos4fnNGOD64C1Nov+/wcl1E5B1Cn
vmnJ+BCIulzH3uaGVfyqzPybNsT2i4TEc5502H+T/PlVg9veS3JF8qbJh3ffSs8VxKDHcur3KcZf
eLo2vLeHInSzUycTehc7+iyCJtlNppBivy/iAiS4+mOg5sbWjPFQWBsZBLTC0MI1YHVWlgjHyVXa
KVYMIphudcqCaun2gMW0xwJJ7ruDaLte1h283gDvCcX/64CYYuYml4iJuJL1y8TuL7Vu3otKQlF7
iMo9PkxdEqKBBz+3YhATdrdAfCkfbQt8miVPmyFZzkGABP2POkC5qnrGL8suzqFrS68ABYx5FJbK
/YhYnee/Qizuz+V4+vy+nN/c9XJzMjUug/Y8aoMHfNztNlbQp6cKWcEs88z0tSyDemVbZgI2GraV
b5lvjavj1oUL9KODbFZ0D05qb4AngPiZLkoHdn+6WroH3ZfrlyDbAApLXqGIm3uyxOVcNIFgPqK/
OYUTECgt3TsrNIonr6vjfado7UL0e6l3oqiueNLqYZE6gOTlOF/pNT4BGiv5A8Xjnw+3Ptmq8dfI
4NmKKbcB0aRStFuiWbIWaQddr1eT+MEpUmfJckPmRRm0axwki4NXDNkWF9Rkl1C5sNe4QTda2DQw
QjBWk73WpnwZL/YhCftzHDvuPIdYfInw+5v1itK8yn4VzZJw0L6p7pQDzrOfZV6thqv7s7HGUtWB
Vzy4sybyYKjJ4PUt16q/40D4qLVjGv5qKabYioxZX5EXcJvoQZ6yaRnoP3cywxJjZHSuY9okiv8z
JnJy/7zOiUp/0XapelUPOPrkKp45/kZUYKKN1XDy9hFnTRrp2rOkld7FwAhnfCObR0f2tizjvV8o
FeFhZsEbsRCFB0Uf3cUOxEEZtM0qCVXr0S7JYgegWX5CXePut36UysRyU1PpbCtjtq5ZDOx6D1yS
V7DeLFSgzzib7gMnro+VHGmAlYkPEPj0flFyiiee9kvK67eM5PKLBcd4UdjNeNKsfNiMmppvNRe+
bSTF/h5SSrCK/UrZa6USHOW6wHG096MXrYuf4QA0P6lyWTWR7n8bIrgduTn49wgjeNLgZbLxylZ7
sHyM7YtBNT6s7p0lM3KDONW6YyBkCmafd/spP9lNegUxQEXQ7zNdGXDGNoADyoNh3rdd/VbmDqbl
9jCsLLwG1/pUiFUr+kJuJOdpiLvigK4pmMu1DuI2CylX4+uxEU1nLI9N5XXn0q3rhy6LHtVplpNp
8SapB6A0U5PgHZFPyf+eGniWkE/gV5EjRroVSY3BYJFpDojl/ym2Gpp2IYGcOokuuHnBpoz9NbkC
bR9HPYILz3LWel7xZJBjaVEpTfMUmThjymXbvdde/hDy7cCZAte1KML8NA3z/aC13kc9Kgj7vUC/
YNB+XRhI0Xce1M9urWsvOaxPwKapvxRNnOcxpwDWv7+O8t/qUkxh/3ud/oVlrtvITjQCxCoV/KCk
/6HwVroRibRZSE+dkyrUNmnafCjG9iTjLLqrutJdIZfMntyMZYmuJtaPnLpAr+Ymvs0d0DVuh+iO
ZQHTwXc+5YU/wU3xUvszPYGqfv3oGIErTnvT3OmjjUlNUmH1OL8KtdOxoaQ+jvc1Ed+fZa3sevz+
3uuqhUtbh+k9kEF1k7Hv2HiZEt57qEbnppR57wmKbDx2rhe1OHYRBaVOY6RuQp2eBLkBSNPyQNJO
2Xkf4NVTBKZRyBTE2J/WEI1fx6brqHKx/gdWhpK5rxslFCcaDAOZcjoZtMqXMjrCN65OOaH1pJHa
XUTNEOUvMSYFlJhFawrFqr0td2gzxWnZkI6sp8N1JNUHZy46u7giE4m9DGhkg0pScwQ2+Vc5jDj7
UhPzpdl1xgA9ojZ1HEN12EANluQ9+bRHnKRYdNowlhWpsA51ZLbLCrTGBVSJN5t2QT+T/ACMwfgh
LkqkgIussFkBk/x9URV53Ja+rV0sDIY8Iz6pau7/aLpuaasVd0nhZXNzoBgGdd83C7eBV0epqzla
FuMsDxgnwbI3j3WoSxv0h/I2kqF2406QrfSxk3aOrz/7LlGymCIb8P8GzNcpCCMlY/eUoonjXdkN
P8ERh7XOF4R6POo92vDSRY6xxIby90UEwoPrRWxbiz8XDaJSoATVVcZqcL0onP6ladt0/ZdcVeqe
ZHwAoGcG8brVnWQJqdoPnsfa+6bg3HnosF7YjXmIhcUUZaxc1rJV33sbfYpBFpqczYxicK4xSPBS
s2m/ecljY4FZi0yZq2K+5u2vaqpzr5u6X5XEUza2EVpTN9aV2b2nR68CAlxYaHWrSn0BY+jeiS5x
EE0nifGBKMLDl369UtV5k3QlPq1n/KaHPXbwJYQisIfi7HYQfZGHwWmUHnhCwX7WPPkxjaaC49g1
DsoUQbZM6mnhvZsHtTXVixgdGtk4lM6jV/bVFji39hKNzooknfko95b/UPrdYzyJwDK9cjZKAqJf
GlVtKTXwgLK8TDcd8feFuGsVe0g3zmA316YYTTD/c5VhbeT1L2PamvUU6q8I45h00ZRCwMDUf57d
7Ic2WNKhcgbrKBa4PuhYSy6O1zWvapv1SHRebRcEp1nO4CK97OQQeloFS3ZaqrHL9BbgCvxDHvrJ
ozGGn/tHdn19aiSP03yjSZw3XT1gE0CiHT/TS9T4S138RHDltyz9QbpqrbwxR4M/QOLDma1rPMUi
P7tItbcU+8whbfJtQnx43kVq8zj0fr7ObQw6RaLQjRJ8HyPdOUT8yl7S8D6HZ/9M9dnTdd1OrZe2
GDVJXrE2tnaJ20hHG8fqhRvWxatRR/feFOtsw3xnJqnx1kVYQGusy06Fi2m4g9/UOvAc/RynsTqz
qVX5gQGaHlW/UrQOb2l2JhicISL860SSvvZ8HkqpXsBE+tOctKitNxlxn0gqUPsy5Ygswq3T1ymt
SBmpgeKtxGiLTLLIhg/bmqUDe3WXPyeGzlmNv6YVHRojC2CvVdZbk5TLKq4VGNyNPAN9Oz7ELJIo
BDTtVRx0ziWp2ycxo0wCNqwB2Og8LtaNnQZbJW6KczMF38QMC/BEbrTDMeeZtqgn3ogwZ+xkxDSy
j28aNrkD+3ozJDyJscA8bqzwkvTBnabGxb14+WS0uCC/F1/jaezWqjXvU+vPda7LF/G/3/4Onlv/
ePtM5TZkfhQSdf9kIWmGhJeJ3A9Po7MrJQW3hCChJslx9Bbb1hAXhAFhhDjzGpcNEObzwSKsXIla
stZdNVDcKXbv0OETm9gXem+TPZefIityliaPqvWg1+HKdFOiwlNpsSgyDifGTY2Ra1ogWAuAGu1N
nqzPlu48p9gXnERL9nqcasKnCKfwe8VM3R3P7XLhpZbxhuL6h0Wh3EPuVNJdNLb9LEFhdjc4UkEM
on/w67ZC/Nf8MCDVvpVE1qhdaIeXUMMkLSjj+2jwurssRIUe2HZ2VzqWuwmVrtqW7E4T9pDLoSna
x16Vx0McNO/KqLaPQ5Gq87BuvRXeh90s5133wzGrmcbvbhMpuCAWbv0xlHDgEj3J+X14uC8oTvlN
4W5P1dx60QfdXSMHTtdmkTcPvpkfsW1S3+JEW4i8Eham/nzoMv/eCouHTvLDbd8H5t5N0aKIA69P
KhSzAtzapBOadFXtr07lfUuGJiicVz9zAW1qcrm3raE+kRLjVdoEw1IzMB0qI1c/lTyd5p37f7Sd
WXPjOLKFfxEjuC+vovbFtlyuclW/MGrp5r7v/PX3I+Q2PZrpvj1x474gCGQClGWJAjLznFPaW7un
omAFahvWpja2nm1PftQog/uuUDCDcBH6pJ5VFBx4xm0u26+BkXU/bDvMV2WPAlM0tdHOhGra5QnQ
vzomjPiVHnQ/feDwlV/2warVXrpMd/4wOunKoXjfkJ1fj7PYxwgLddOgj9Sngb2L9cY55UM97E1b
OnpTnm2UERR7UncreRaYn7J22HbUxW1zr+UEnjWPakH9Xk3R4Y827p9skq2/k3IiZmM5ru8hxAxd
UHNMKIsRaD8c/oQFIjiCVsmIwBzizFfRlKWsnKSYEr55KJakyg1T29gURq4goj2CP+iLr4NdPJVm
VrxQlfuiVE7yCImS/DmXlC+5r1gPalTUl9GongACUNKfRhFHuN8juc3Ocug/O+C6D76VhjpA7Fw/
SwSgnc0UmOm33iRqXLRytRVdaTQf7YLjoal2/UNrNsMKrd7smy5F4bqS2+CEOuOFMk2b+mdYxASC
JnC4QjL2V1wE/i4d+7dxYYwJYhKumV1EH7ax3xAcztadN34mM5I9lkn0md1J/TCiL++yfVKOfV93
X2SbJzWl4emOIMkvfnf7a2p32mUYrL2R6AHKgyaUwFxdhVEevf7aDZZ1LKb4BzlGPHoYEg5OCC/Z
rR/OxPojqMmVN2TdpiCy/IVtTLuh9J6ftblraqbjopPRHjL4mbehU4xu39QS9C+mlp1ul5beckxi
x2W7/Twa+/xA2arkBv1D0QfOMavHp3KMjEc7bXacPje6o/3Ke3RwUUj40etG9zQ1KboUuV1tq/Db
VFHoG3HSGduo/qPXP/W21X+u48A5l94EdrhMgFXESCS1EY90KPy8vdyHaFLwdX5KpbZ4yuYrS1ee
Uh76JzEkjF1ep7u+15C0nD0obkofJKX6EZMSzmvLeKkQhjz0tVm5omuF/kTkLf4eSZn5Ardw/5y2
uZvMvSIHsRn6XbsZ5EE6T3NDNdnbVRJr3a4LzO/L0OK2+DogikltcPf3mZZZn6ji/aP0Cvs4lHV0
sFvPARI6pPtQV/xLH4ZoTlZa/EAqcdxqhVY+TnZlbZwUao++958cfpn3yKqkJ/iIm2PA13/fhrl9
1mBK3aqjPD0OZZNvPIo/ntsJgehE7+WXIrlWlUHVgT2lV3ito32nV9Uh8p3mEWHHkLhXUn1DUuki
l3zT44TaAiWrf4uqVnOp1Euf0O3U9xRSyfsOOQq3RKBpoxBFPSgmq/WGNP9kIHptW5ry3eRgocqV
+btdpJ+QPUzdmqDiU69JG8hFij90QGUBz8Jvfscr7IM4fzKysN1XY/Ng81Xaxard7waDWhnZsokt
mIH6Khv1D9VMoz8y80KVJgQLfJmfTHLP36xAK2ahpRr5Fs5HZdLkZ3uoTk5ETtDzpfoJhFGLwg2Z
gDJHLhV9uN/lgGOWk7EnMW092wIvzE/TpBkXlTqSdeD0yle9Hy/EQGwSlY7CI3tby2b5PUQ5e9Pb
cnkkTGk9Z3X/O9gKHpRk7TkR1+Y1rdvopIU+TH4oPz2kznx8MYwfkVL4wDKaca8ETbszfbZIUBZd
2zHzfzqUya2ULB2fx1TvqTCv5G2VdS16nSYJEjzCeeNsl3l6Vfs6pw6g3iOdkhysyTEPyhTls0hn
vBvlxnx09NJZh/1MVzVEzh4VoPGcFZTjD6HjvRi6Xj9Z1XCMQab2Wr/SStK9/tAkF5SK1B0Z5GYj
irt83kvEV8PyIEq/WojNqRSxG0itKP2q0eFr4TRF2qTLnmUvJ2SKIq9RdYmr6V1/aFsF6V5byb4B
xPidrMvwVDpAO3It+BXOz1wjRt+9kwo3VInDjujkHbqwG3dDFyProvYO8cq2/mk6FWSerfK7RMqi
RDT0cynr00ZR4m/2WBXrPNOcp3RuANj3KzXig+qZkiqtCAQp66myik3gVc6TcHQcU9/ZkY7AyvsY
zG7gWwweLPMqwi0xBvPJvq19WywxlZ1PVUPXT6+j5AcbOy+yi+QTAAQzyP6505KzEzm/WbHmXEKN
83VQf5o0LXTVSYWw1gHlXnlHC7XcSwFAxZ3g16b0BFJ8J6nVQ9Yl42MxN+E+G9Nsy+E43BecFNa6
2aqv0J1+16ph+IP83ESlMhsVTtuVlKSrunFQJyb2zeMy8aejlPCg1iXjOvAc2cujFK0R9UMENPKt
vRdLGSSNGd9XJflKIUyCCCtK8ppcjOfJo3ok1ZBoj0xtgA8ozre2PFrnvGxR5yAl98nIrXQvxpZG
qe0/XWpbJa5mUf7FbgRGwrp+tREiQphZD790kLqvu9TQnmIn4IhKLQT13DvUm4EIAEigvgciyF4t
+9UUNpe+0jgCEqH6lJJnWgHKHg5iTEk1FHOmBlCxZD9FWmj9Ti4KFQS38Xz72dfYJYeq/F2WpPFI
5el01CWQJisP7uRwnEMTpdSzEYy/SnWYfOvlgIJ1yoHmwmWbAHhwpCq9gwBNQ81jsKuNSQ29EYQk
JP00PMvFkB3CKeP7UMjSGtV2ldSe4z2PVv/sm3BdGqYfQA4kEWCJ252nVPmVeBqQZKnMwLE1wMZN
dk1AaqvPZj5Gl4G4BqGQpvocF7n94MT6C58f82UaQfMAB/8TIW7NbDECBSaaklPcuuxIAAuAuBiL
ytp7aIqfomMGgbzJrR4hKKuanmKosVaa0gwgE7Tp6TYG28dOTWxqL2YXYeC0AEeKBAcMI0WPtp1s
ICnezKxpg2OV57ZN3q4SrYg30EYa0Hz1dUMeFp/bJU8iPleJ3G2hzIcXEc0aZJSAdqeK411Ew8fA
ObQgrTS4RS5GZfIDkEbXppRivv48FtnBWldlGiBH4Z05GJVhXcVYY+dHNa6nfR7ZKgRTILvaxCQL
P8AGJ2dwqpTjA1kn7UkeR8PVvMC/Brzq3WiNyV7iaFmq/gQaDRVSvnRUsCKPKuv8TFO56RQqWJxI
/9YB6rsE3a9Ry0m0tmOxdWwCt0UYW8faq9mLzVdKDH3ObVD0RdNYD2R5x23XhugOmchUTQVIyF5K
vnlxEP+GmMDMiCI1X3jeo6oeef4nalHCjR5V3qMp86EI4+8crkjAIzx7UluDn5a5K5reUamqNRyi
A+DaMKmDZR4zJNr7RH3S6udQrwE2yibUKx5vMJQIMCfLTpUcPFPtwW8oUugWE/EAPTaSdThJ2lU0
ZQAkkN1Wu1V8+W2satqWhI1aHoak0m9+vaI8kNAzzzFqRNsC7uF1ayn6sQmJtDhwWL8ogVk/93W/
kiHBfdGtbuPEsnSdN+peWyuvGhWrZwIE3q1rFGnqRqgIbVO1iCq4dlHAKKD/30HBlJCLzX/aXpSj
HND3R75rCIU1+nA1YNJwRyeZdobj2ae4kr4EUR4/9yAk9baqX/xxrF5yqpEKrVEeCl+qXtAIM9wO
jmqesHRRYfF2Skdoxmu8ByOnqArolveQReYvZZqiVz+NqgMCgWSEHD9+NUHLbPS+DvfCCiIC7s5A
L6hewYrMBCy3iMjJti4/8/tBGQvDg9WBWwxyc2Vy0DxZ0kTBYGdoSIjVyRoWERPEFALxKQVMa3Dg
5mektIhlkmRfE9fHOsoKku38vEuxZRBiCeDvpEx0I+aq6KbuCqVoN7e5LUVn/NoT55ud2eHV23yi
Ml5Y447Ynz5O5a1LmRY/WOOAOt/snPUJ+c1Bh85wvq/sx9mmagmM3eYOg7e2SGjvhLPWNcjLBrZ3
syZm3cJvkZb729ywJ/HWkRISf0I8BZJLhjXeIcazNyyne+ygvt+m4VSc7fhE9Un4IqEWqMj9i6RY
3UtaDV9AUTmXXM+GfdkB3pS0oX9EifdghJ0z676F5m2sUb6XE3xqt6EOsoIHnWQzsujw3EacmCk0
D452b/ePYo2sChM4T1CKt7PBRQO2Z4sXWmvKp5OT7wP8BvX2MyM49b0o0GSiysN4TD0j2oeDfWya
KX1qjfhzK8f+K3hk9YiuBYzXzuC/VnHTbIm1j1thpXgAJa0ycY7CmiPmhcp39+SHtval/V6Xqb9X
g1xeF71RwRhiVusa3OqujkhyIu4JDZJToA6yiQzrz8tkvtSVtFTdDw4fLvUUqa14JHzgG88eIMwv
Jn/eJ0enjHdw0JPk03b1kvwoepLR64+RPz6LXjRlUKBm/U/Rq/ijgW+HJenWMvgyVXAH2QM5OrFq
1Eza1qMyZR2ZkvY4evJbo0sHS+r9x2WYDX9xTDz/s3BaxhO9VTbBSKb4zpD7kYxWIGiBxVm4EI/g
rAOPWf9+O6/jwGhUivIZPPw27BskficTed2GouZRyeSLrBLuonZ6bcP1Av69CtxwFjsRDbpKb1eJ
Zth8vTN+wy30T4RVeb9K8tTZDB2AkjuDcBbWvpX8D1bAPsivmH1NVILY623VurZXST1RuNcCKibA
Mk7ZEbqwtyZiq3BM5kZcLYbFbzHc+f0Dl2V5dC+pbBPrL/NEd/FZ7vQPXO6WWub+5av8y7str2Bx
uVu+9ufCvDvz3Z2WZZYXc7fM4vLfvR9/uczf30lME69S6cZy2wbh8/IniPGl+5e3+EuXxXD3Rvz3
Sy1/xt1Syxv2X93t7hX8V3P//n35y6X+/pVC71CxO9RyF4IQtnbh/DUUzd/0P5hIRTErS+y3Wbd+
q8f5bZVb/zbhw7T/eAcxKJb6OOuvX9Fy18VHJu88bRbLx5X+r/fnMMPRu9cjdufLHW+r3u6z3Pfj
6P/1vrc7fvxLxN0bMBBG2Xfb5a7Lq7obW7r3L/QvpwjDh5e+LCEsyfwvvxsThn8w9g9c/vulqKlv
1yMKPys9GuuHdgisTUVFvCu6QTdTBuhZTeUOVmq0DFcubW+NOGeu7pIaUb+6cthRzmbhOIw+NXEU
r5wBqVdHNUezaS3MfrfR9cS5UPMLgk4MdZOTnEqHXWChFupOHTVrrZNUcsH9uaQZKL2c5dpuYm5C
102ouYHZg9JTXBrDFEvuovGmolMqJi5DixSc52kRLMd18t0La+mgQ/nsZmka78hJEY+S0/yZqsy9
XmbNA2RL2bNE9OVsOM2TsAmvkm/u1jGrWfwcD+GmxkiJBQRbjsJF9WS2SBlbU1YVDkmRU8OlR8pq
Wegf3l21uyfLUD2CqP/hzs4I85Lq/fAzjQhcZveXiUqscWXC/XERfcQmkXFOnDfzYtDfXUxdwiUf
cMn7t2lirmiEn/O+ilHGwTbXAe8qBYgWrYrIAohL0RAlhKR06X9wim37QvXluPswh8rTP90/jEKu
mNjuoMk9NH1w+KPyZj50Smg9iKsE7Yquy9rL3TgbonDN/pTP0N2EoQnOiLLC1vDnGsJDNAXHW1ig
zG63jImrILG6PTDI3+/GxSJFbZ+qYjKPwiiGrKTfpvKILDv19tRMkidEyMngLbLczKyc27gwinFx
tTSU15kn0Z0EAZ64tEmmeFX0NldMq/XQQwO6atA8S4ctJQCdG0aT6qzg16ufVqVCkARRI4lPLSXU
hO3MYRs5efPU+3LzVCmFdbQ6+0UMLePQb70YaWNz1sBVNCnlyFtT9zt3nGeKsds9xErLoLiPbfnj
7T7CIBfT1zSv0MaeYbriCh6o6xte9w66CwmfU6xuttu1wOwK9C60sFQ7NGsHXs6AHO5RbjQN2d60
TOujVEom154kV/9y3ShaJbvC3Wuqbjg1imqu/LpL13WkvWGnY6l1bKIboKOXRitqyDqJ5ouhDy73
yGth9yMbOPYHV03yejFdALGhL1iF8PwjnEbMWtcASteJbZ6CuSgChUj5tzSHHUiIa797BKaiQBrc
p656uCv6iVFFVrZi0JrVQsG/GgRA1vl7bRCcRqfM9MkczRFAvinPIVlUiCvfiaAg0EJXDtl6MVYI
PunZryEbdvOj1KLfwHpSQx1X1NeZoWAbNlW0DqB6R/rCijPKQdJo3XtOdS36sbqKMWUeawF1IzlE
jHYr+sJ8t84gR4916/mHzqz7cycb3dnpyRCvRD+Chf5kqw95mw/Z+mYg+EQ9wGC1PwLEbUjcqx38
y36xXlZos+htrbuxYF7PUx/uhk05lHaSOlxbO36TCv3wu/KmIlp5k0sMQfnwC3P72SEFeLr5iP6H
mbcfmd4LZden6MkF4Qc/rkTGNE3C1x5c2C6bReVEg+T029UoROWWvjB3fXybcTcuupygux2V/1/r
vrWnFYFPUFMOIOZUD6XL0mRe/dbV/WbVUiZyFkYxfpvbgcZx/amaNss0oureuitKxb2x3eoADoFB
9ZAB6loYUgSsIKBu1d+0sU39Y5NZ/TmLMg6mYV0eoikpD7GGVPZzbxA7kAc7c4VPNTvGAqowOlRG
t2TdiEM+iCE7UHN0xo0eepBakVPXUU34igdr2vMzpzwCZlUfxVWKDqg6he1lGVeRbjunqgF3Ea6O
TFHtShkKY2fxsoH4Mbg0hPX4S6j6XoeSM2cGZnOoO1BVvt9NjNXzLYdcIiXD3ZYXEFRZfe5q/Xa3
D+NZUlIdgy5eP6mHKQnLHXFq+ZPTphBVSp75S0XOI2jT/ofdZL1bAep/8t59Q82a7nx762vFbZIS
PmVfIQXQ1pCjJU5NOCnz9xp8Tf3NXJohEUkqHd7GcoBV+VCisDPPuE0W6/TBHNQrA3tVz5YKHjMF
lXNWNIdgL1zup8xrA60NYX1nhrDmRrlOVMsazEdq1rONXUM0zL/O/GUG4ESUuPwemBG8HkadPJZV
jPYvYoZbA5zLi/AVdC3/6it3k0GahtIHSa2klaXwkyQwAzWqB4BhYrpzGbGswasmrAJtIKyWTaGD
sIq5eUseUnY03alcj3VcnTz5qppVDojXE4EvqZ9ausJazkpUwprmqMpUOgVNtQLLr9OudC+pHyEq
AcEzXy2GZSyYrVRwKDszAq0g/ETTw8Z8M4Dd+DWR4Zv6niTqMkHc4m4lcYsRthMYoVlYOC/3TuYX
RfVVfSkpa9IsvdiYI+V4oTlE38BBIQcjf/N5A0gWhlAN963yrTQUiqyK8dOY9+DzpDghE+4raNPL
FslP2bv4ySQjgMgHdp4uVs2arDoMxHv/2areoMKNIUno+7B5PBi9bewUrwOZTX3WCv6w7hyqof8a
FNPBL4n2N3Y0veRl7g4zMRr4ufxBbZGN8mcvQIvsnU00ZoTVidWSP4UlhVUsCSqvPwtrqMsflszG
jEQxa9hN/ouUQkKGwcmpoLfaZxnC8UNrB+YWsSvzizSFD+J3ePFIKPw8FKFlbIPagHRZh52qX1WT
Ue7EPnmKQu2kW5l7t1cGVMkOfJJl7WREb9a3MWEJ6+qDZRz4+VndtuokfPZaXn+KZ/lGLUlg0dHr
YyP3Uv/w3iUp6l9EM2XWAXB0cTEl9OxYKN/Xih0+i8ahwKOIqcUTPbgt1EupNyet0xGAScd02KVt
3/GQZcLE9//ZSpPGnfW3djlUdIjENPKxaFrrIlxG1esfTHvaLRNUc4r3PEFB1YsJnpwbbgN9+s3n
dt8pfizyPLgtokHv+BiMJD7Fq7Aow0e23TNWwlc0Vuola2qb+q0+Lz9JduEOqCJ8kpK1HCGckrd1
/2n0K9UNe4RvxdhAxe2Zqqhfzsz3KobKXIcqKJUv1jzUU52+jSuTXeTcLTj0PWvGV2ET7noEjtRJ
gew0sqcfx9T7BndIf3J8vz+N3kAVurgUDY93SULX4t3h3qt8twgf0fXyxi9Xog/VWbhRjam7rbn4
pHk0eu4yW6xrVOPb67gtIfpFar3IfeXv7lzMWuYX1Xc+B0aFkkrr6Ee7k0JqByeZS9EsfWEXnsJs
QZX15in65uJ5MwlXEhKjq/jwjAgnsYa4Wm6JNoGkuf/xbsKTM2oA6yCVibJaD48WBIPraFDijeh2
TsBYpw2PnT1Zqx4Oiu2dweuTXwH5lsP9eD4cgyJVTlVWJSZyKiwy2J/UsegffNVvKE5Kra3DyfIK
qX218qqpP4iuaOLWfpb1LjqLXhlFyrU1hnWGgNBjPvcc3fevADOXKSUsHJe2NfbeWE+h67QNLANO
+l0B/h26cLxMfEVUyP7E9PnGgx702zpMqVMqK5fynv5aWXLwCSAAdZXeJ9FokdlQQWR4x2Qes2sK
VadJQtxl7pKtbx8zXz2WuvM2Qe0oYTAQEhRDQNHSjTV10MbO/tTeZucut/5Y/IEGUt5lom43O5Rd
Obp+F4x70Z2aoqUYzQxd0ZXsRHvOii9pnLzdDVakkvClaR20pImpusk1gjb2rFsGl2jEXxb5ayjW
USybx8LcoIh46esHDaAcXP04eLOD8BJd0WihGVFHk/vrO8PSRbtF3waGSY3gF02x0ckZNR+pFJtk
0wCPvUHh47rp62lLFh7qejsMrnJor6KxSP/NKubqSPII30Sz/U9iPuD++/nCI4Cc9uax3OH9/sK4
rEFRMFy+FKE7UP1vjQAOr7hCQm9lAt652FKzAZnhQyRg9D+rJvKP0VxjvRLerRla7hhow5NoGlhT
L4VXQ2vfjE+ZCcgjjbx0J14TFNNIMhjV+dazSaPVkjGsYvF2vFvFq0v/gzUhJPZhbjvP7ee3LpNj
Y0+u2gfhlAC9iYvqSLkg3FIUwD4PgZuEc8J/HsnlyGEDmf0hTDenyms3SWmHm2WO3+fJauz8t3WE
ATLj/8d1lnsP//vrabtJdjUDhrIyMbRzXqu7LlKNQ+Np7LeSrtPOY8kybL0S7ZyYWnQcgAAjC6md
xVAvrDcf4V4CytkojQOWZJ4iPMXaoisNqEesSx/CpyYux40YFObbHYX7AAhpA/iqWoV2GL89pYuR
Op9VoWvjHk2MDep3oe4S1NCPYZkalG7zzG98fvKQmKDviOe7sBPLGe1NUTbN/m1f4w3hgSif9MAX
xH+028TeDnmjwXX855g8G9C/A5lTqbfxDOYdxJJnF2TJv3aqURzEfDEkJih8fNZ8UqBFmecLQ9+l
9tlUR2kbpQN4jr44UytRnifFKM7/qSsMwmWE1dqsJqC1/7uvWCkJ/e+WCSNaZX4qJE1yxZVO0crt
KpvHikRC/O/d+vd+6MFKVAUTzLSTzR03luiqlPFKWUjB7LyPE0OiqYLO/yDDnVBakHgatG2pf1Es
H/AZ+WVdT6lxHnSNAubokzYPe2kbH0fO0q7oGiXQeziSJAqYp/xVVQjCEwWyLsLKjv62xsSe5imy
gk8+YKVXmpivrc4+BoULM0XvbZcX1nPtmahJLl3AIYfOh9BkJ9XOzepDVnaNTN04QxE+PE3QpBij
1p4gQRufPJ2mDiVYsMtQXVtdwcNriMz4PNlvE8Qs0dhacpsqemL+YMTRxqKUZl3YZUKssx13uRJq
1wKg1aYtiJPphoGk3jzmSXrjFrlZ31yEYWSBFcxs2bFQx99b31COhIa1K6SmRzkK5IvSNnbo5q8j
WLFrM5vGtpEuijnsG81yQoS00/EYS+ofN08dsBbV6XruinsuLybx4fqOqHQpqGE/ifGkcRq3ROJj
d1tqeTHCLF5gZCW3F7Isl78qTmwdskj1IUzgYKfN50k7lLo9pf7gtiSO9KtlUBkn6m7FeVG4U/ON
J6T1N59licWwjC3LoPYTrSa+p2jdD18Iob0CqJRemnw0dnmrF/smrZIXmPx+qBQ+/vxXhyFE8KLy
CcsIKqBRBiejQeQlyADlwNTWZpl+7OpzVzgLq3BeusJ6Nzc3KU9vqLF2+9bQLmlMPdDg2V+pb1W8
o69Alw6IB5avqpBGwjSRfiG2q12Edz0067jS+lPe/JHkhn4MoHg6gSTlX1VK6FSCDM0rSMQYRcd8
OBESEtZxdhFXoqlqQFI3y33fDBvtaHY/kTQzwUXPfmI50SeI1AKFLo/R6EPX7sddCgyaRpuUQNoP
JQH7id8RtzPKzP4jSfT0RDVwQegzTNNTTUWUG1ue4opJtZ04m7BtQ/ZWmSXpF7SaQa33IwjAWSF9
7sIaNT46gdciQu68WQ25q64T0gAXAHivnDrzr20aTSslD73XtqUcSeny8dUrQ2PlNHX26lnIDua5
76CiUEsryQCz22ogmkgbOEcFddobTluPIu/WVQTVA2w1H7qLVeDq/uncJPFD1+o5kjcz+lNrKY/R
qlBhr+BYF3NmOyF9RhX7SM7w1PvlRowNlFxO65t5npJ2ubKp5hV0AF0bR1GrjV1JxR76FHsTA9v9
psbRlxqIwVXuSvWxT8tkJcaztNPXqUwZuTMX9QJ/ZmumfPWmsjnyBtQolaTxN9Bt9ar2He+BWsDp
uZCaqxj31bTcJp5uEBjjJmHdbFudcqIGns3X8DctiIZf/eQjV8Bj7doVzbRH/aTcy3rqP3McpIbe
zMxf4W9qA/+J8ITebLyaEbQwbztr+CZBPqHpuIbCIgED9S4/LwaBGiSbcbSSC9V41mNWSpIr+Qa/
Zu9XfkaoVIyF71eL9XYVDfmlzSDHCn3zGrB7PfBZ1B5EA4hdfzAiD9VGlANXdwbRHSPvWhSpfRC+
iwc870TCDGpOu8R/htwv+6RUSbTxZMr+8xrgWCQVhWt0VvKzGSJ30sfhNx91sc1UxR896jlF8rce
gicqiUI3DQPURH0JwEcG1eYOdpuUb5EkB4/efOCoA8daGzKcYDcR5UAcTqz5GCLsng++QQqNkwNn
aLt2ZoOwOonNlyapLqNUVIBC5jPNh2nz2uSAh1NdXZpZalftCPhqpVM8jxQmHnpbUrfDVEhfiGDd
PDRAP6t0hHjIjIBEZeSHFU2qn1EB/07qWTnBrNs8w6M4PsB9vtcyXrYr52O+NUa1Xwtf0Why8h0K
O+UkemUbTmAquz187vUTh0u3myrSkh5ibkIot6mJw+Ua0ZGpbsbPlpqtBQQaelSOw8iprAXK2VYt
ZWWbpnwBoOgmgdJJn0JvHDew7ucmSBlocUUTmLJ8lIy5odY85SnCJbW1ugqkoP2R8mwkUzBbhPuM
af+ry8xHBLICDgvutRyHazg/ryH7MsjhJAbHeoAL2e+T12TbRdJzou4Wdb8SrcDR2ovxe9VP4ZJF
2nBKxkBfTbBwrIWjMCxLiSs/rnfR+1J3brH9KDlKWoc7KFfUaN2kxrppzOzJKBIOmnoc7Sq1Sda1
GnLSlBOA862Mzqhe/eiL1NmqnTwhRWChQD3LVouxxukmd5CG+ioMfzkmz3NB+AFNXXzElKSqe7cd
B2UtEo8LQfQtbfkhjxmgXrT1+v6zyFrezDfu6H+/vqU3dQ1JuhvndJu35rbL2892uIb8cmWoQ3Lp
x64LNrEE1NPK/q0bzyjjrCdCl3TNTvTeXZsZi1zNzfu4WFH0xLjwePcX4/oskPTuL24pXJ3fzBIC
pgJyTE7JNHnhmZu6q6bVMiauZv7Mi5o70NgKH8OGlxC8/tu8xu4BBQnPPi79y9DH1iYv448+y4oN
xGs7slG/0Eswj2VpPNzeD9GF9QpYNG/A8heRZbu5iSE7s8gCvE+9dYXlboyI73fPr8qVovbypm54
sgl2gaLWflFQ3z36lBZTw6qsBAdB7ZfpWdfhCRVeYpLld7AvzFTm/z6pqePLW6pECRWUvvUMuFsR
j2hIIc+8igtzuIi+jzzOthtJJYoxafb56AjqesPTyrrNFmZiwgqZReJv1F5rEA9Fv+tk3g5SNmpP
opmazlpbfe1vlrEKeB0pRNlfpZmscyxGqr2fhcNEQ7QavtWKmHc2eDA4zsJhgRlriFH/Jhw+DLed
soXONnXF2LIGMTnqnmrLuq0hDGamOBfVZ6s536p9vx9VQMl2mvT+3sCe4yep1+6wLF46fA0KveXD
56h7GJSghJlFWyE1rK6amoOztvTHOkOFHnHI6jo7iCHhIJrI+jgkXOeJFCsbt4n/utay/L+uNebN
VyeMlKOtBivLNOpn0URKjuK94rVvujZNDimSOjn6oZWT5rnrUuepS4M5RoWWTO+jr+rJeN/6BK7I
xWfKm7cFHOcp5yhz773cT8yQ5/XF2KgPztPA+qLXFsprmAavQxxa16Fnu1fGWnAQXQHdcSbrBAqt
vggMTxo5/jVSTqIjnAKY6cEy6i/hjPsR43h7u7ijaqoyAIO5LdJ5a6XmmyNmCB8QyG+3Wpaab2UR
xEV2mxejNHlw9SpwfvMaMsirc89tUmfObMletvXlgCIL6vSfgrR7qKZkPIkh0RSwOu2QvVYhc8SN
yCNc8hF+skHxQCxZ5bEc9MhCSRjZ7b04SsTiJ05cigYOR2/dKIqyEscUMSaOJeJqGVtm3I2JBXSy
fivZzttNAACUkiH4wj6QhgEWtQ6VnKDEMNOJAXd9IwzLx2pjGCoUmR3iglsJ/OS2mhOkU1ykW2AG
8bacs6mLdfTVn4NCBQ0pvdAFp2Rt7srkRVdYC1KON+tSJi/K6cnSBre5d4bbUrM1nvgko21IdAsU
EZpGX6YCpi5PgdHf7hTji9eqvyHIlD0KY9uoK0jy1JcyrZznUQ12YjhIEeLTenC4gxqaX4Zcrg+Z
XMRrYTX8Wtr4TkQebb6Bh/bx7Qa3JQfr7gYkEz/cILRrewuVKVWvwFyasxHELl3CLqKbGhT0jYrq
JnF3hMDTPrfeGK5rIwx/lAA5JhX+U4Tg9G2v5iakFnn8eZCqq3CggNKC7MLXHpeZyAMGP0qFQ7Dj
6V+TKTW2iLvwsTJgrU+GFH6YuWalm4tdlkaMZQivwHub7ZZxJ6z6bUmhJHEuxMHupoquJIop57ng
dNGLel94fI5CPkxG61fFqp31KURj5i2BKnFZRZRgNXOzmMXYOPnBeuoJBAnD/RK3dYqKRDFR6LWm
VuZ5afq2q49dQenS+7hPNdJZGyDaW/95CeSwm+oPPnkTDru4cX50/pA/wJWsXippKzpQQyPzbLId
v43/D2tf1lwnr3T9i6gCMd/uebad7SHxDZXkSRDzIECIX/8tNY63kyfnnPqq3hsKdbe0HWcbpO7V
azXFluxkobtOz5GZYGfsbW7mGIKS4LRDkfW3RT+sd7P/tmgMQayhFEngLxk6p/SZgg4gbhR423HM
XucjChVO9OWP8wcahT9D9At4Wu0EvoxtknREtvj3WF+v1vDkdT4BkXc+zwyNXAHQFBxTu2iQ0inb
q8jRwGcaE5pRisYHj3DjPyoPnekgrPkJCbvgycLzEzk8KzpNadsemQ0gJPSL7Ct+53LBjc78x+ju
SOdLz3Eb9jYnsozoJOIE0txZpdaWVEtVVDgVI6P92uH5vBhA4nLXigF0HmaM0xcvplfhg/sBfJFq
mQtwOfpSVStUVNI7QI/HvRcoY8t8UT0EVtjg5IM+LDsE3bImD1OJvB8HwT7/McnqWgNsq0710LXg
PQgU8/eODFUB1QlsINEf1PqbzC3t56wdL7kK8u+ZnaGTEru3T+DXbNFjighumPZzK4cL5c/+FvG+
xn+MQBNbsCzRBbwK+uwJvBTFPQEd+rWJ6tazq0SLBjD+SICKipveYQTH1gxzKGobUE+oYWzsEexV
Pfh2t7VdDsuqcqC2rZEQaZnMi9L8bkWLKqAlaVHCUKCx058X7S3Vr1OIlgBajG2K6cv72GzKE7QN
cAKBONk8JJF64o21YELuBAwrertDdm1qU7M80RLv65AJgp5LPzUs/JpB3+8B9IjGK5B8xKfJY9md
0EJ6Pefl954DMdWF4auazGiV46A1R7idOSw4QDohkHYbT6RooHrPp4IOQNxVdW7BARk5RfnTm9EF
DzZkLg0cXWg2ijbNgoHzQb+QY29VjRPSa6oo7ooaXKKka9436QhA1b8drWfgLKEdMTJq84xsCPEt
1o44rZ0Ts8FDfB6RqioqYYrrW35H2n6xGVGgJr27VTQo82uXvUAptPiOTJ+5TEI1XSzgm05oYAdF
2FtAOSTrNjeA5zPSYKu6fuOanX/0VOT6K6RLsk0JIkWgjKAxT+7EYP4xwb8H9EPQq8zRerfPGZrY
6V8GmPXaBvr/pR/B9HGzgxtn7eQZf/lLvKftLAkrIBsFuMgq0HvkWYu/Up2TpLEZxO0CZWMXgnbI
XYS1NS4cr+ggGdvYLwKVl7ZDEhLJgQtv+3pBLJvgWQGllQG+Qxo6nvPfJzWWA3Beqc5IUlWgv9UX
AzyVgBdCP6Obftm0I4VMGRRhJGBPprdWYDeuraA5pUKpB64v5eiuRV2B3V2P6ALAv5MIbDq1JSx6
865HrZhGoHQEHweQfZBEjo83Uzq2xVEO5hcy0cXrw2ofmKybZ4qk5fuydX9Aoqc/gvsTMkb9mA0Q
B636JYjQXdSYZI18uzaShyLpbg6nsRMXP8rcNIGXycYTjkzWupkGuSCspSXRfYN9OTw0phi6owtY
0sBbkJ1uZtD3AsBZ9/3bhFZAYruZzLuM+ZAyMrrQxzPZYPjN9W20Vk0crNLMVo9i4MijuuEDM4Hl
4mMN9lDPMo7knKRpoqESQuvkDUD/tINodbQkb4BXzdlT/ld0FqtHF1zQV8gBVG3b9suqNe4aCW4x
iqxcdGc3qjT3tA5r8acjXKnW5GWilwcL/a5gw8RPBBxHep+y+kDLUgSQkCDsM5pPNEpKEFHiyNmc
aDXkrHqQ2DcKNFoe9EYd6OG51oBj2MTZU4RmVhQ8EtBEQYl0J/FF3tug0T2jKxuP5jauHxuQYyxM
CWW2Cr+0CAmfGHJBYmXG6bjr4xKAC51TxXHaWiYJb8CKh2HBKm4vgGbIzngpga+ldtBsYzj+Ku1S
a5lHxW+B3IcIQNQUG7NsoAKsS3CGLsFFujSXIwcUDmN3IRM5PQECGzN05IYiyOH1IHKi+WS7LWK5
PTC6RX8huykMCUkaaGahX986tX1T7moePUST4YD6iyit4oKByMoCR+oUpd8LvMtBrqI9XIS4hRZM
tvGgHbwgI7ibEU63cyioK8t136MsBXnqVRi+8KpTd7cUgDIctAVEibGjxAE5EuGMEMIW7QoPWPue
HDkTqHlX1gsIMvKDX1UlHnwh2zpFH17qDroGhZtAUCGapqXZ+ulLJ4Nq4U9F9LUJmouUSMgvxum1
xoEPv9WqQwfJ0PzInOLZlVn52hv4r0X/snrCeaBY8TIXD/1QISHguNY54OO0U7HfHxozlFDlZf/6
5Gp0Pn6yqz/Z4PWlVhXyLFX+iqL9x08e+uw5rQtzmZbOcDcl5QYkZmDjnhxj61TK+GpLfM/DPmMg
w26DNSj+wxN6/ocD6ujW1papeZ+B0Gzpi6b+7Ir+RYO2Mf8nqI1Q6Zyyr4ZlmC/x4Gcrhj/6+ziP
jC36t9NDkqXiPHbptHbDqXr0eQTCaO5Y3yCk8fZjWPgxjCiOv/U2koB//BhqCv/1YyROUP32Y7TY
2Jxt7JOX/Yi/50ZCvgJFiOIRVLDVg93hsaJHTmjiAixf6avyQibstsQqFHa/pSFN5xOwSjTs7HGe
jr5uXyz1VDQGoMccRMf+5CSrwebuNaqs4gFHLQATOvcKPQH3OsQ6CQMRpCPZ2jjWqF/NdQWS4ysQ
RsWDF71NhyQY6omJi2yC05unvnPeLkLfZYC/e8YAdKkeeckwIbeS20icag/IeaDaY5l7EyyVK9J1
cCxkF1ACmU5gg4WmnvmdzFAXhVSMjiKdGooqJ6VOdWM+YN8SLZO6Bh+mkk57GjSDCl1YNwzYH4MM
OgH94/7mgDQCos33aDW266qLdpDr7Jc28md7Kt7lGbivwDARgAwVOGvygvM63FPhr2AT5HgD0Mt6
UbSegQOT5HwRRTLYVonV2ivSe7e0EZoKwZaE3Uksnu7Iy8Ditui0t+mAnellB9V1kITdTdx+ZMRS
q0fKMx+JwpZ8enTz6UjzPfL3eRAYniNru7XRSAZYWCRdtc46cCjRFnDeDZJxTGrohOjNIpXK6TJH
O52NLl+U5m+XUBlqrWrsfiX3dqlj2AApJOoVwK5VnYfZi0raGq1+sBM3bZaEYLJo8tkeKM0wFkTq
Vdtv8RZzfmD7JvEMQ+5l1IztdOkyhm4R2SdIt8F288Y6rvC7CWAHOi2WecEvsYUXV9dJdFoof/wc
hlG8Gu2CHai641f306TEyx9R0k91bfGQ4wT/YOA/rbc9FC6CxHdWQclR4NTCrNIW40Oj8F9KZY2B
4cxG5bXRNvyH3DHtK1h21gbeN9BMcfuTkeO8Rko1LLewnWMcTURaxwayLyWg6Vwcydvl7kGBtuJT
HHOH1iDzAGnREy+wBi1pIw8GPFJWLApeZVCw6vm1Vk0D+h0AlRo74dcKxP0gawmW0wj22WVjD9A0
jCJ/0zjemzfDsZqmkulv83UEOX002K1daNKgd6D1u1r/U8RMYO5XTnPCP0XMnOWmy9sTeSddGScv
quMI5uA3v3npr4mG3Gcf5/4tmP7W8FTLTvJYJv64LL3QeDRi9a87NbI3m3y/+yPOSKHlPop23Ioy
s498DEC6o7+0wEF8UvWoru7Q2ce6VzlUDfHlbEH3beP08sFOX+boV7xMwQU6DZX0zHXt+UgQgcTk
OAnOjop13gqS8PaCbDfH34bIJbBmQfNubrucvFXHoZD9h8PS6+d44666wIbEl2HxO7oUVf6I/lUf
iMdfJroDr1u4BKd8vq5IL5OMdSpAm+IFoED7PTrhALvn3reb2VZxcvuEwq/ePsF3gd3SrHHhksU8
X9OMW7BnFNdYFnvDAMsmupfSRVOM6aaDyie05AK27yazuZi60mvwIjyaPSAGutKLN634JJBzgsxC
A91WHUGOQjh7Cz1k8yS0F/crAXEzZU3RBXKk3cLIw/pLV6Mc6bKCH4toqF+gRzbbWwWVIggSOesm
a5svNfaqllVVn+wyAltRoYA01vZBT0cHVHyb3kBy9Rp7/TNELqoVtPeyqzSRbqE7skltU9pGd/83
cUaF9EJpgmt6HLm1DO0JdPv6ieZup0F1nx3G1VGZwCyTNcsLazlKPFFqbkO/Yt1PIMEOIcJjgCBv
04rU2pLQxeTbF9eqzE9ZMWb3iWD/kJmigiQwt6XjqM86ygz9rV0AD1MZzhV7zfJouXgIoB7vXslW
cb4a0eT4YLu2e00h1LzygbreUgRNcBTSnVoA9ko2PWHwwN465wECFicA8WVrsHbzF8Cl2300tGzN
derLh93t3I/2CseiVx3/N7uccqjPNtGCj7y/ZKUMNhkbqnVV8uIJlIX2DrqU4ZJHXfEkeYumZT/2
F0aIYTpFSErUoMekYMsGn89QyAs5szqdPmUgIYuxdZLQ2VoVccUeWS+TB+l3cjdkXmAiDed1hxov
y3whrTjaO/bWcoUY/iGHUYHu6liwsTvM4ZDtg94MRKiAnmrAwjLV48VJqv6lW3mjI19MQ3QQnBrz
BQ3jutcMkwZkYLUXqqQ1xBXQykLDYoSCWezKKyrT4UPQe2cy47cLhqIYIPc6a7FkABW0AkIwO/L6
lnqNHNVtshznu9vrFtmRXC0SZEigBfDhNUxv29vLNxrXuqn3QwD5OCmwwDlB5mV+V9NEhhx0AjKk
kwN2d5whLbkZdJWt6MfuUzJFm67n8R2ZejOA3jFv/yEfmW6TbrbfJ3Xj1BytXv5D8f+/k5IeaDGw
PeBH60WAPKk/3oVpDKhHLaTdfFNtfDRS7DavZdRVj2UW/bT0rqvx22QRYDN5Bp2gPQ+934fkvQUj
YyXOt6HM0HFm5XGzCo195OjO4tEOpnuMYuozHv46sv2yXMjcaz4BEsKWbsHZQ8AstYGsdHsCEdxw
kAJiOaEfiDvkl+2VAcDE09RASENVTfstaPheWMDbLirAucFPAKHQwv4G5R3+2WM+W2Yot81LDoam
ffTLtyXlBMBSL923JdFSforx3U06IT8bFRtAzYg7hR68BXQO5OdS4DPpTmrbX+MqewJNbAjC0uXY
FXxD2mAR0ipnzwfFRQPi5DUN276FUDi0NkkpjDTD6oL553c7SYt5SGDgZZyl2AuegxKywQvcOBHe
PwtIdcw3H13/JcYE4OcwTIm9iXu7X/HJj/ZJGKrPPuSse1nVz8Kq0nMOhujFCF2PzxSWJJmxB0cw
dDYdf1GzIdylGYu2HM2KKzQmO+tE1vi/rvOpX9lVDt0PGqvO6UEr4jjrEaJC0AX1prVt+ltgmf6J
XBXvibceoKvuju7e7TcT2SfXmuOJ4p5MrgaMjLDjrRrvyU4mcv5P+x/r4zv+4ef5fX36OUNCdLyv
LZm7CdHVtrEMz8EX8tdlAJGtYv1dX2bgfW9kgNJFmX5rbT/K1sC2I//T9iAZ0RPmGHtKIfSS+lCF
SfGU/vdSN8v7cvP0FJS+3lhAIVyrITiVq79Fol6GVpBvyEbaCT2YTy8yNxf2wMCLjVep7cTWHqVR
c8aNySB3Fq4I+rMPlvmnpLHfXsBp/RY2w8h0WNhV/RmsId5T9its6sZ/rfZ7GE2vohj/xR6+/faE
gzEUmO662oUmvd34D4lInAegPSX6h/FFr8xT3oHZgiKFY3c7z7MDcCUyHEp0fDsloDrkLbhuKUYZ
rrdoBdB0DDWWOUZ/AtiX3Q+fYK7m8FxG0wm0EfcUTcuOIZ5b9lwcMsV4GH2gVpzIKHY5dDCfzRol
iciP4jMNQfW3bYsuuRpQpLsWyl4p3eOa5TZD15OoFjScJsvegYzZnL35yAGEGctyR15akkNw40xD
vaTKwclHS5ag18n7uDu7cQRaFCNEsoIvGeVN9EW0BWDikIM7US6lj+sJmnhJvKGhlXF5ZCY0i4aG
l48x6kZXJ59TKRTQNqB8vk0XojGXod+vrc6GSmGchg9jg1Y1ptVCazmAdsLvADTuB7A//DtCBt2x
HfGq/yMCyCmkxXXJ4y9r+Di/r8bEhj489iwFWwOJg5SKZzu4Tpp2f0iNDRHpz7bZD1J9kOw3LVhg
3dKwtm7joCrBwGqKOlhz8mmIksk8JIQNYWq4dGfTDVPzPonQOhT1bqIRhb5PZGhHOPEYrdQpq+76
PDtCftC/AhrsX33GntHG1Z5BEutDsrwJ1shvj2tydr4RnhVSVp12kqks80vl5wystJidJW66Rkt9
u6HpgSksnETbb/NsPQlSGlvA+5N7MpnBgE0ViJ+39BOMQ9AfOfSAF+SlNRhqcKXJhgcyydpAB5H0
sx39CFDXbg4u80wAQH79RCD9geqX8YksnVlA9Wn6FqXJsKcEnABB7nZq+npO4MnE7i540T6Qk75k
qMZC9D3lD/QF41mHto/fp4uirlfcY6BvLrNgn+A9AOxusO/Cpnh0WVo+Ftgn2WM23sWNje+4y5yl
y7jYkRMI6WlngyhhSRPep+N5VYDEVfnrwKvSi21fCTTB8BJaAdI7gX0HfPdZg6JyK8fkG2hwv3o9
9H1ANBLuCw41Rj/PrVdMJD9NVLURrNwUoJlyZZgp27sagm8ZjdqhLG5p6IV4QF3YXUR1m28CsBZI
yCB97rPEBttpjgpGrpWktJSLtgNZyz7Yf49HzfDMwpb3e7Quj4CwZkAq6MzfHznA2k/qpZ2goHFz
fEgWtpQJ9CVYNcsEz/BhqMClIaMHqHhFD56FKgu2x+F2gIztAzgCkPP30Polg/BEESxKrfux/zop
102Xecg9TR/+I/Klly5dzQ7c6iUpltagJd2mhWaf/oRmYEje9lDvjgY0vemTHZ5LHmT84m5Pw5aZ
Kw5W2KcEJw9sW/4dRq+KwYWCdlh0fw1r9GoEZH4P0+eYeTWy04cavSNuH0qr9QMYlYdMAjgBYbJt
N2XZEbpg+bGwDGergEK447ICjL2ygmsfIXXdMLf6whL+JeGy/tGk0LvL/JEv7BEQ6JZXP/qw+aIM
Xn4pmjKFNE7mXxXDH3Nt8PwOAhVvn9JY48dP8ZwkXaMO1oL++LWxzTeuGChNyyMwW8QR88EMbciZ
VuZvNpqkKTiC2ILERhisc+TerhCJqQ4uSjYQ5nGdK9li8bmTzvBJWngdhC5kh9sJXFi3eEhfAdIo
TOxSW6t9mC8vQzdBtLRy7l01egdbb1Y9YDc2VqZSlLEncYdi+wi06+/GWTyejLaOTNfOYRRB8E+V
mScTnCS3G9+zZkv46+a3mCoN1XPSNa+0R6bdMm2U1QCxeRGZe7LLMLjjdgDsQz596WPIDtzSu5QG
1naHQezc8eINdR4o+VzHUKqAVIS1SlBnhORcOl3sSJhLCnDD56xrnCUv0azeijhfismMN1PiOhcD
iNv5YoWMn0LhrIciQnqLHBQiIbe0LPFHtiHbgP6/lekmMYTpenE3SNCFdG42bqpS4PfXVAYSkEId
sGlUn8Ge60Oi0jUOvR4ytmnC0X+pQV5zdAOo93GtHW0Vk7/sBSj8J98owYRV/6iVbbzqmyCr324s
8ONmAoIgroXqYmnl1nMTdN2K98K5kxa0BbI2KQ4oGIDRIZrCdc2gipBaUbnMa5DvxFqortR3fQC0
N4A8GJsWin7paFrr/xxDgXRJU7CdcB19W4zuePG1LLsQxy37REfOoeLTPTOmE8mQZSlT99pHJ0zy
tQzfFn04fff9t3ngQwHL/ei8tpBlWID4iF+5HQUbFQBjI0FjeGZpmKz7RljPldF/LaoRauYJePCw
q/sOumd7MepJBvs1CeDb8YyGnhTMmob5PI3jPAmyqvOktkJCC3ATIxqyY9K4xjKfZLpEzik7xtEI
knbydFGq3m7JNWUmEihuMR3sEQW0UrdVVgYawRMLwuvQAktOYQQGDaMQ7SfDSetlVQv+qgp557vo
9VoM8usggu4HWqZ+8sANnv3cBg9zMDp3mW9m0H0S/IDfbH3OlM3Wwgn8K0vFSxLF20nXj+giKxUC
W8PRN07j3Ea5OHPHg0UVqA8x724ecHWgUWdCcb5T4bQlSFA1Qqd8aJHRmxFCGj4ESpa/24QHBgoS
paZgihvf5xLqiNajuP+4nttijx5k3Qn8G2hPMX1jdcuwDI75CJZ0YG50kqZ0AAqsXA9UZRodrS80
KYK20/pmm9LwYhmvDY7dhyQIa5ySTWPE7zBezcNRFt6dkkWKzt0kRLoAxEmJvpADTHbRwnZLvv0Q
jd3yqlX5cL4Fu74m9s7q64cwCLkn69EtWnCBv4AgJjyLqnbtRYd8wD60o5easeiiBM4tK8DvN54N
3rE5BD1X0yJNIgNPF1WsgCeCqMHt+TSyvAaZ9ZoeTB3ZHdU7lzLvipXUweSJclTgFqYAQDAVc/Af
Dz9avWC2BbJFtKVrtkNP0yPGrERfJt2aRHx4c5FRWqkDVB+wGXoKaeB9iOODVfEVBbqJhfYgu/bt
PXPkbJtXsFW9ayHT5vBFUReQm7As5z7JpmbnJl2+L21X3U0QgoRGXNp8GSH36Bux8SOQzc6rmP/a
+cW4pEmFlzY7mVtgHgl7dWdjyXlSYXpneiI4ZbdDjsibJ0XAtd2HqVozKPQtCt2p4OlOBbrUY7NE
0io82460gKvRR3twbXDQX6H1AISMb3E4NYG5RNQN8OZI+SzeJ5tVIrfQR4O8Mco5d8AMj3dFJpsz
86BQL1jhQXwHFChm0qpDFZoPNPK0ie7AW5Lvek+3J+iptAg5SiPONmYN+J0fteXbKmGedyvWI5Oa
WEGUrEsHB80xYyAkvH0Uakv4aYCg2dFqo0p3UZqKiwCpwjoIZLKmv6hK/1mZSXmFkhs70aiNwu5c
Nj14/+CjS9iYcu0BcbFOq/DNhs7Vh6gygvlvEV215bme7DuKpz9FkMeLdcxls74tJCNxb0O2+Ezr
IDkM+g3lp0gygVKl1vxXVpb8FDL1790B4t0iAms92YXn+kurtdixjcvxiaV826nA+pJLC0rWZau2
FJahhJ5bONi308AO/2nZiRn1wpOg4aJli0iWB5tgga3R2zt0DUbrwp26DbGQ0TBFbv3DkOshUZaZ
bROtb95IIilhlj9jvBaeBmgKHUSGfyUNHY5seeUFaETQ3tTVHJG8Bi5RD80U2EOhafppiJJBcs7q
LpuHsZLmOa6NH/NKqHhc0rj8SqNYuO5l6Mxnf5qmp64U3Z0BHTHyccvm920eXsg3Arl43yobnAH4
RDBqNA/YYO0iEKw8JcZkAFOkNuQrBmZ98kAYSPN6t2+vqkuW5KunOHn0ip81vnlbmQLr3kflcJVF
mYGWKx+OniZ3AmzY3qXMqaGlA76oOQTdNI3tug80SsucAQOYWBsaDhYw3GUWXmhEk0ps0BdIEAxH
GtKSftA/+Fn6qDTtST602SdDZ23LmjtbbDAGyN3wej+id/9CISjK8As0KPa3CV0hzC0aAYCg0IvQ
pS8SMS8SF82wtwFdXoBhIkQpu/YWaRMCzVw7jrFghsshsiXCldNP0X2dV9E9uiXzXQJ5o4VJMQ1D
m11Z9xfy0oWC1aEMY+9+DspaPFxafAfmdbMQTEmmm8W726TbZ5X6Y6wUFLZhVrorNFwBQxLGJju6
+OW87wUKmQCtTeMPb/8xUfm695EErztzm/b5sPPQLXSNufsPT6fie2mGqBz41VMBurS/BWSt/xSq
qp4D8OIddrXCoUuvkOOw9MkHj8wi8aBpX1pxffZzw35hYjNFRfJSN2NzGZMYOG1t7kvJtxmA4xsU
o+yX26S3IXbrKTJZ01Qd5zfjyEL8jSS8Qnsf5JE+XPoIgDc+KKj8wtHqdyvdQebdv+DAk9hjuCJL
yBj2OVlVbaO8hBqe64SQdc3F2hUsfRIFtoJJF3f/VMhVGcxxfgqUsWpfpV/cDkmNHPhsnLR7HA+x
/T5YdYtmOz09gtjNPH0KzPYJJY9hnebY7bcaC+FpfIRoHbwu/f5CI98Em8LUZWJpKQv4Du3tA/nm
jWO0yzduBcSUnvo+PwzGcmOGYDBNQGGNXAAa4Qfdo5LboFXBH8gVdfsAXFE4Cww+M197+Uj+CNxu
K2aH05Em5npiR80t0/jY5Ik6+LqtoumC8uLqOxrGXoS/02g4WRO0tsHCAX7GppInCqOIyYirbdeD
LHYP8FG/DNyiQcVTGXNvQJSn1SKxTHlvDUF9AfbFAJoVpVNP1hW+n7UWJ/01w46z8AGEgOAwz53v
vgjEkV5OfZuEF8igbTuON/2yZfGwAZNeu7pt9fQET+bdkUwSNH0bM7ABkkZ6VKTe+Brl9R7EO8YP
y7VOEC6dvggwCyx99PvfgTfL2Lm9OezQXgrUpp7ku+hbTM1mP428upsip1xkquTnXHelZgng0RKS
QPPo3e4KtxSrQhaH0gaX4o1kBrBQ6PoYvQ92VbM8kCPH12td5Q5q/CyCkmtvqnMDhrSX/mctrf4l
ZmMMjlywooVNaL8I8H9tUkuOGwoCa+vbHOY1zov13YnznWzK5KFvbH5lhQ1gfG6CvqpNk2suqvaE
J84Xck6c12dQVJ/L0ctPtsryFZRxIbCoh2GPN+CCbukSGSkeYdqjxgweH8KdWqjHW5NxcL8BEpc/
OMpvLjnwo4tuCM3PvB2NVdWwck/DDBULqGPKp8zSRzDgbBcczDCfo7QZga0wg73Pg/SIrlNvie3Q
os+EeJ6KmJ9NQ4Ug0AUMAEKy3cqogvhQ6aEOEzrMjBt+Rr4Smmhxi2IYUFgrUNnwAw3fwyy9GsBi
4EYjUMHUfkNnBxi26upr6CGnrjPmqdlKIK364DKGZXVCR5y3eo9ASQItAKmUS09HRB0o5SkCmkTV
17h5W4MiDCjOgYsIHMl4IJmfOhTT1lODHpCxaqxPaKW3PuUi3LTIUt5RRJGkNhAH4bhAdgo8u37q
TQs8bdSegh0bPdlCtcBcYSrNaPWaSEe2a6eSU7GsPWMzDu4XBk2tfQY6pkWnmWHcKaqPNIRIjf3k
9uJtGI8q2SRoVV6NjfB2dQnBMDqre/hX70QlkxUd5MlLQzqt34KdTkZHJHXSBVW1OqcDVXBaDpuk
DQyAlIv+IBw7OJpAbc3VsSwCJdeICitNIDuVzlo1JlsFDNC80m3Cn2siUwRVwlXGse1hOYBuvBiy
+zDDG22c/IcmKmEChuA4suD1ZhpSD5IITiGXcZf36dLnhVilRpdt5nEdT5qzPLH389iK8PJtqvJC
S1SFl92rscf5UE8G3m5eP0eLLUjqxkOeHItYZifsdt4uU5AC7PPnmFc1mNfbI9lpRheFNmhUTaKa
sS++BptPQwTBYB+9lHZksAXZXO3Af3+1LAGKWt9oQOgOaXSUUYG040lxnVzlPo4CMBmV3PXCcB/J
YhvTHvQR/b3QpsE2m0Va9/6RIkpUJFatgBJaa7QedlRolRQNOKRoKoeU7AHNWOGChmiJtS7/45N8
u+nvE0BcWlThwz530Sk9NcWx05dktDHuFS+AGZqKI92Ru3L6EeTE9gjexvc5MYWTnyLrqQafz5+3
5DfaoVlDSivZOnmcrUg3fF/o7rAa35MVa0157gHAP7t5nq1yk9nH0at+iCjrT5bs3y5x6vQnsnkB
+PVcJz+Sc9IRPdgakEd7DyHPiA46UDqDV60wHm5lqmnw+dFUzRfx3lnuoMxAJipT0cXoQFGpo2hE
oTRx4t08ca5o/Vrrtvzva5H9/RNva7Ffn0grs7K0j+jFxuMTD6MmQ+ctIXiD9yGOO+wp7fBYuXmx
nfg4JC8K4jxn7dlxDXkemYj2eLUdOpYCsUO2+TYAQGWfWtaBbHQpvRr9zPqCNgOQlL7wDicI8HYJ
Xz0ZgN8HqfFSd031rbSDlwBfhG+ggp5vgCedb35zmdHoP0Mq46DdpZ75P5b4P4+BBBi6vMDfvXZ7
1z01o+csiOih4DnftNCpndkhbB/KLnVtupcO/+RnFjwmE7Nf/jYpClg7s0P8e9KY1vZLbDvJSZZo
vuwLY7ynS5f4ObQylzfLhETcvZfoDXnGteirqdksy9raWgnOqJ601Iepeb80oqaK5iUHC1wd5qiT
EvoTdE7vvom4tc0iEMGSzUGFctF2fglq0LJeD+ip30e+yJ+VMW3LhgHUqu2mnYU3u4yrN7sPxrZ9
A3zds1vhDPluv8X/bq8a9K9R9WoufOnqFSgvocms5mJZA9raUx+2j7f6WT6wZju4wbi81c8kSpjI
wibB5lYU6534Sx4745FMs50vqwgdZVRzm4woO3G7frx9dI8HzrZpuFrelmmj4ePS5FBWPi9NC5mg
cr7vPbacLHQICm9CYjAHJOWS1563NFpRoA9gjC6zB08otUdfy1OhbRTXsggKikCQbGmFeS4t8L6K
BLsPGpr0ou8XbE/nlW6m25pNkm3xvvGP5AQO7FPq5v1pQBv/aix87Lj1RmbeeeDFVysHpVltCsAz
vatyBaouPaTtilvGqLXJKDuSzQtAcABQ+B055zC9rodS+OZmK9nP27KGCj4uS5NCA8msVIoM5yhs
g2jZAYzW5KRL975sJHBUUDV2VWNnuPu6w86O9jNBDBwEDWk/Q0MvGCQakVCauA3Ji142/L1kpyDG
qWdAB/E2GqevYYcjUeybwwmE4tjj0djXRrqjSxKVkIjN2i1NjcCyjteGnkLj2wpRBYJ/e2g//WGf
V/7wISoPk4UflHKDFMewH/34ypzBfPUhxBpGbvK96NNh2Y5pcIHgb3cCjQfaCVUVfrWaMwW4UCVe
Vj445Zuxrs8ldERW5PC2NjSmvkHZuVl5jUzOIY+LC5+APUBpK/nuscehtqavNprSV9CxLfW2Odqi
RIzcg4BwJ9656rUwHfH/KPuy5bh1JdtfOXGeL+OCAwCy43Y/1DxLpcGS/MKwLJszOILT19/FLG2X
PJy9ox0OBpFIoAYVSSAz11qzKLGDW6WEc6IObAGArZg6DEDsLh2FAf5l3wKOoi930gxBrcinEqi+
7u7I1jUcVXZDO9yViAyu7MDobvw0tG7Mip3raVEbI5VEra4xwpUBxnwoAkPkMZDS2iGqsiVQyxXo
Qk2oO/MdyM8vneRPdjoMSC3teCQ2v9qnacEObexys9l88J/s9ALJaIR7AHIunb8MB3oX+WPWXd7e
FW9DbiiJVPuxSNfXaS3U1B9jt5uXRt0fhUBCp0dN/k3r43ENoFl0Vyceyn5zKDb0lafmpmMWT7Ku
AOPrqvSz66IKoOvUVy8BeZIS+rt21CJJMgn90Dskg2LsUtJ6Xni2/x2pM5Rxp8lrH70Bo1c+OloP
yxC3xkPJVL43kV1dja6DRSXIB2ZB5jZfbSuYG2OafQcH9yfNB+fJM3oE9xF5PwmDsW3uALovsSc7
x8pt513DzM+D0247YabfmRx3evDKzyjahEAX2A+lrmdh1473zFLx2nfKZFfKOrlx3DBYmF7bfUYl
/XookvQbG8JnncbDp7brB+w+TXXwTO0ccGXnS9nK/ElqhAMnV7sZt5F0w31ZRXxeBLEGBTav95Fr
jvdNbd6Dp4N/hkYz1Jx8pzlAP6y4A03bK9nxYRCVacvuqEBbd67qEIXUkbswPIDrQIAZnIxMRcfS
DLHZt+32teJLEUfqK4prIJM1OVi1GNbAUIbL2ErULcAv6jb3AfBCwKFAvJ5ntya019xZkeEdj+kN
mYDhMpCZ7jw7nPVGvgmMJl51U9EH/tTG2XLTaIawcbezp+fepcMHWmD081tqhcLPj5kVHq+D0hxP
/SGMQOL5YyKFhPECF1O8MqhEBAvq94nJR4ZmPcvc6iuRvY0TH2eR6GHfZDPFJ8q3C/Hb5Ug+dPjQ
Lvpg3NeoddWmu4OEzYwLsHjkqX261CyMkMZAcCBeUY1DoKz6CIDGJ+okkwjNo2W37/41KtyRJgv4
3qhcPic6CievnvPIMe8sBM0Of7C3pfpoj63mmaf1u3+JAqA5sVfgd/Ps+bF11wdAU10iWcpv63d+
VyRBDlKAG5RqEgiqloF/oakacE/4zi2+mPyxhSTTpgGEe9UMtvk84sYbaBm+4hEG+pQ6MQ6D5uMN
VKpdEGUAkDyNRE43f+ynkXWOwFAgistIcuA+QGA00kZFxY2OITou/xpJr8kkShRpJA9d9lyj+Igc
sNID9iJYZkHl3KFCPF7hj+EduiQC3zDEqzd2bRfIC4Q21MI1gx61DXpV20q+QrpoNRRyDIBJDJfg
6DK/xg6QhaiYjT/xkXULz+qsm7wLjHU7ts1OlM1wQJ4d4uMyL+9K3OYBz2vVC5YRD36C4t5ZeDfq
CoxhhSwmVRHnpTaYmv/pvY3a/u29BQX78N4iw4DI7oT9IuhW2NfZvLbDZncBZ01NVM03O4J91ZZx
BxxJvS26JOlmiKyCQo7CdW4ly6UdgTHgYhRI2y7dPjRmSGMr7FobueohZjYPex/fOhnrPMIzOuCH
cVLx6qeD0kyu6gBi57Lo13Yv1c5AScixE7o/0hkddJyDocwXYnHtKEv/NaqZP8sq2a/sOLC3rizC
O3eYIG0DqH5ReXIAxLN4Io/BsS3kN+1HoH+6OfTYg12PW4l9Tet/iPFfTslphBOlAGQc8VXXh9j2
g41uQHCXSxcYFD9dllNZcW3XzcxsUBnYoizoQXCUSDvJ+ExuPgPNKS8KROBa7DWiqGlOzeTWBsDy
TcP/5Nbjyl8rlCJCxkrqxyrL1oByI6+HK29l8XBcZ1OzS4t5DN2Qp0SVbJdYArLjxsheGO+/DbHn
3iLR3N+ATRuI9cnfNj0xr7VE5mqaNtNqTf5DLN+nzRE33owZkO2g1gbD7spFzdgc2cVoS1tbahYs
jreXje/UC8RG9KGJWGa0jUuGTHQJdKlLhatBxNuZabZ86SmPHThVu+Ih0YoV4Bm3768IdZp90CBO
k45WcwDIBPQSGYiqDxDo9K1VUABUnsu+W1E/HQwZfYlFYa17ZWlgWHCIVNAe87rMAeVPORhkXNHP
yBjl9buPLbSeF3WN7O/kTR1aBj34L6G0kBRI3kJrXR9156OYEPpS8yaHRGOXoJofqXucYuXVrMD4
1sxchCb7GRmrqYfOXFTKbPNS3lzthWmB+uPSq+2FWaDQsMfKgOMxvq/pQsMlFB6bxME1R6ehe1/Y
aQyFM8TN6YAcVdohpPtXuwG/kAKvP1k+jKT2mEQmNMvnNNd1DISEEIqfDlYm7aXTpyI9gR6sWTFw
gZ8K07ePTD+aU7kXHchMZ2PY2XMRD2oZYaUisQfx3cMYZHNyScg2eKqCfk/oLK8zVBF7xO4kBE2f
q9XMgCrZzpsOdBYkvFFgUhAwYj/nLcnajJWD8t3Ji0sHSuf1sCEfMjk8/2s0TXltkw818zzjzvza
I0yZL0wBQcmqQ8KoU9H7IUY0sgJeHu20d0sQDgXfLraUesidVzJftZnxnSKQH4KUSRRB5ScEeXqD
avYD9o4fo5m/BDdpsMuDRyMyPqEK2j5aBvgBOzscoBQ/xMdySBW4l7RxBgjNmpdNaCHGkwYzMEaq
tz5IlihSVKj9iCBcw/3wm47L1zwQzXM1IG9viJDdYcHjgnuyZvg75skWD60WLDgV0PwyWQo8XHE9
cIXvIu6Gw+XUsLWxMyusqVRSAkk09dBBdKjMGkCL12M32EQWQHugw3hB4eUZYp3VvTsW3gFgwWpO
dkODfDGvwvIm8e3x1uM91i/TgBBcAcgY5XzvAF/84OaQ0+2YegzysZr1YOQ70GHojOzApsPVRk3d
6XrOU2uVjygI71R9rEWQP3qogr2rXX/OrCpEXcuiEip95H2TPyLyivLGQt+RY5CnJ1RJuTfUquLq
rVflcJkEenWgVU1DXIfTnPm0ocWNqNtSMx35uEAtkLOmZuMWSA8iwL2i5hD5NXZjlbuwpxcFV2i0
RXbDnlMvMvHGrsxBb0G9rmijY9NghUq9rLeqG4QMztSJpWs0K/jANplh2CPYlpMKgIxq12BxgFBS
lvhH/Lb8I50ZXfEMvuxuY5k5H2dW6bcIwA9ggjczbAwzKDNPZ3QIoAqw8yMcrs0/+V2H0QhyoWHX
5v9+qutL/jLVL+/g+hq/+FGHrDu9bc17P4TIsgGVkHxGp9cDiD/4IreLfgahhHR/7ZARKOnLPPtr
CLWv3e4047VJZ7++QNogI2lKsBz+/TRh+eON0avQO7kYr69KRlGVTj4TjnkedYS92/QmrkOoeXGh
UxpSFPETlDfLrWFH+W0DaUiOVNBBTYyddCgGjioQwy/mg2W/2zo6i5OVAVGj4zBdAaiN1vWq0gmw
Ej/G0og8RrVcL63j1T4yYLfHFHcietVrxwB6nU50yUm5IVbmOmzFMikib355xR8TI0oF4DY4vDt6
7VQr7JJLM15cpqLBoX5JZRfeXKZKtVksw8goLy6e4Z1skBCtwTChd0IzvbucybR9P/uDjVx615Ep
LmyMo4P6cXa1iWma66zUcbWVYAmdxw6ueNC7eXdFK8FNFYJJnZo+T7w7bUFCu0usm3DyKCGvtgkb
3s6ps3Rc7y5HvCUrO3a8DOo0lAIB4kHkCyWiStfqxrXtE2hSyrdi5CdDsOLN0fIUSpwoWFw/rg8y
SsHN5DF/K6v+kQrSqQw9mGrREQm42K8m8iB7Vo43QJnP2IANQcrjWxDoOec4iuUJN6QltehgjGBz
Tu3mrR2CBJm+BhV5hVfWc1f4YDGQWbCvUmfaz5fipflxlsTmu43O2tQRL2E4pDOWZ/Ll0husmend
J1onZ855cgbvtTjUzbgnE8QhknODQvwbH/cyqOb1wZzc2vYcgozplrzo0FT1JrHz7kitPoqTc6Xy
p1wqMGlMM5Opr8FZIQwr2F5tbW5XczdmyZpcqCPVGUAXOUA8ZKM5wxJyokHjJIvrqwZS2+ukBwP1
db7ATq2tNHvUa5ku3nCcj+7eEc2ZhtFHQl1ECaXS4sPsZgka3vjyFq4fIcGOsgP71+lqUn5123sy
PFzfmZZ+NDNBkwhMKr4w8q1F5c8MQ8gPn6q0fJSRWqCrIhc6eCM4QGqzNi+fiiaVrQfRvSzT8+vL
ska5G6NE3fr1k7ZVa+yY2z1fvzgESMH7r9Pt9d31ins3efBCc13+hl5fTFHX4ebSHAtnB4aNbgLT
dFtpQSTByLP+S1w3D1aaJQ8xJBt3kjFU6E526NnZRt6cRqzDUfzp1qsGVEZbNyucRw2iO3JiwjLn
jWDVMbK5sTB4ns00BPju29781DWDOnZTSxTeuEKtCJiTS8+8r0Rf3bogvWrcxLwnU2uC2ivIgmhP
tr4Nik0W5Wx+GcCt4L43V77WJpg4UaKHdXUbb2lycOImO0RFzBk1aYCHH4shzP5MpnZEKDHt22pN
kwNtkh1iW32jTnq7RmTukcINbi6v3tgdqs0isaTJXJl0J+YUJ/KngxfHX/JEmgdq9Vgern1ptaAT
wQcajT44o1JlQZ1kyiGROXMqv99RMxkLeyMjBOvIhd5CB2QcG+/JYEhovHjlyDb0BkDrwXaB7rGV
xJ6qi55YZLfn0ZH6thi7N7/zvGdIuw9LKAIOm6BHM9TGAqRbqNGMPe9QVBkU+ICgfgZPoQNK3KzZ
F22E0jXrfDG3UODTZQm+EMRo5u87blCobS51etfa/ASpj32ritmHQj07riEmbtp3Bt52EfhPlL8O
mHrVtc4fCiTZNrqGxA+itN7D5ECpbawBX536s4Eg52vMUQCZdM73xE5vmnSwXnTcDNADtdRZ2FG7
dkur3/mlSBCnSBhYA53+IRmgjKsg0Pl1Gg6NUud7hOEyQzAYP1F/5dspfhopAyRhwpFHrgFmCzMB
+CwN+0/QqACXM+xXt25Cn6eeRBoRAbWLmwD2ntyAjnifbZjcrrNF8VefiA4geTyA5hvwDmOWDW+Z
DFFd6llPkB0uUZRoZpu6b5JPZescZGGGr8DzpPMC5dEnLS12zM0BqTV7iF5/jOxSiFHQyFwEKNu2
bbYw4hgJokCln+hMBSK5nHV/sP3JL2Amw32zSD/k2QxhD3swg20+ZPUuOTY+3Bt8FFtKr116JbJk
S26UgJn8yNGRM82SlvWG7H2cztSIxO6paItiLUA/8GRlxYXPSqSuuUxst9qiCgnivGl+4bPCWhr2
uAGBtuUZnyZ/F3EyoNRQpsCHHDzKVtFZy6l2fh4KDzzYZZj8h3Y3j/XMj7S/9xLIjqBUJslP2ciR
cDG7BXUgT5ifImgI2ot47BeoofL3Vzd/4OFqCFI57x2gOTsUaux11rYPYWepJVjK+tWlOYKIzREV
3pIl2wfdmSMIXNMDddKhkyAMA6jrTC2arU/M99kcs3ufLbCNYNVq1SDi5VrJjDizID906FyzOlGr
Zmm9ib2smlOTDgjygpgzqE9O6aFgc/KoQSA2dyYpEbL9YY6LxzTg5zn+9Cp2Ce3XogX3ZDg4xb2R
mHviZvChTrpJgLVa9tNFAY2+aIpFdzclRLvvnW7cM4i/LnFzlPuwDsJ5447OoU5y+xMDXfqFtk6r
fAcWymIRoGrumdz8tHQOJgvWrpW3ANWLV7pi6hrCFSViFueGsWbfBK27YEESversmJe297lNQLs6
NmO0Y1mq7qeB1F8lOTR0LJQL2VEitkmKeURtibcAAZ8wbLpXZEu7eet44W3imibEXEewjNr5CBHl
5N2XQ5FFQ45RLUwkT1sw9IL7w2GLns5sbFU7pV2EC3B26Z3O7PALb3qouLuACU0HkGLqYF2joHfN
GwdJWY07UYNlBPj95bj2cJ85lxKp9Ykv7fLHCJthUQsEXelvmYZtfIay3KTBdcs9xj+n4NqFmGL3
2Rp7NtdJ3EFLL+g2jWiNDUOm86YDJHyOvNz4Uvb9gTi0PQX2zijvPrMyhRwk8BdGF2cPCtB7QLdx
FlQFZENxS34wYv1uu/bSmWKsXnaqAjOQgxslIBrZjt6yL9L0IMrqy+UdTx9FFCD7Io8s1BsoFsSP
XlYc8tzwHmIQPu1wR5muwm74PNlThqeFFYbOTkhQpfxsH5HImOVmXW5w++uPWPD3x5GLDvrQTr5O
rCKalayHCAH1yDAaZ03Jw3XeDdA1M6CD4HpTUGtqXm0ySYcNatuqczsdahDrI3sBGzWp42rLa1mv
St9q51TlRvVu2AOfpSP8LdW3Xe2GjMc1Q+3wLCWa1quylWdXZ+TW6qXSuHsEhmndqIQby2g6C8Tw
fka2P/WisBT0OaiVXMf49excpA5W9SiLx6pSbzaijG9RWa8QiOs+m5mfLFA/NZy06yKyZ+b1SqVS
zC01GjPfzcyDS4wIFCimNkdEDuucYEcmOsgpikxnSFNAy7UYIUSL4tVVLDXQyhPgjoq4yAYCAOjf
2OKIQE5+8qbbr9LWizU2bBM7HLfkwuiTrcMMPCXKBBrobR04ENMx4zcfV4VrCf6l8MJ4YXKenbyE
uftwzOtlr5UG1ht4cah5vjl19n3I2+bBDaNm7ft5tg0yDqW0aTLyGG0orkc1/4LQfrzw5agWkrnD
BhSCVKNOB0+pculLbi2p2QG8dyfeHRybr0WWoVx8aO5H5QPan0TZFjkNAAyh8HCGMsi7rZRHw4+3
KhTLP2lW+DYetVPnOKXipQrZAiWLnXGP6Bq+hS4KigVh/xOkrjbI9Vp4hEHlCUSK1TlEMOZioyZ1
oLq92dhzQ4IAoXVa6xEw8HbnWMXETe0ifFhBGuLaFCBQxPdqH2M7QIW0K7x5MjGMQ6r1k6ir4F7y
Jj20Q+LPidFb/GXXuZ0ecnuSZ0IEfgku3xSihMUMl635Cr4NjZp/K72VWgzgesEfIuVRe8/cCoRD
0612CN992xCMxralw7vQBHm19pHIwt5w/OwwKPP0eniCXMy7nQoxwJF5sZP/qGJ/GRgjMAZNk2yc
LgpXSHIgr+eOuC8iVw52G4BCkjTdmEnWPJNH2ETOOoY43wyLrWx+oZ5vDNav/9gm4nnky4CS4a63
sQSo4UJRQ/2MvlJdfWxSLyL+3Za+/zLqfuv9ZezVuZ2mKl1Dr8dg3HUDkq6QQi/3PSIAK1WZ9r1C
SRhkjtX4lvs3Rd/53+yx/G5z133UqYmdZdD7B1SBV5cxOiuMpRqAVKLrjQ1OtY6NMEfsaVoD6WnB
002H1BvtOWNfrpjpK666AJnENish7uMAed2JrIZA8aDfkdhXP2gyYG3eZo8Oqxl+p10FbprMXqUc
xcVRUhZHgODVEmVP5adKml8J2miIr7htJW/XMSwaw4Xh8xct8Mck1BoqjMvVtenVfbmCPHK4SmUQ
HPgA6BXvn6j6Pc9bSNOF/nByHbc7WBobmaj0zS91cnGw+3vWmzNkC0pUiOCSyLHCRFjYKQ4kQ5NN
TT41qdduge2kXuwVrUfq/dPYRITIXGQKBKqGOmGZgHUlBGitsnf3pWZYak72rhIgDBial1K7uf1d
J9K9gx7tAgy3QXYOgwnAoKMDmLq581UBQ7wArYZzYxRQ/RsMmTwGaV4toSQ1HgH5SneiSMR6LHL7
1o4LPm+5CF9aS91lae58B7Af9Y2efgvLv4bLUKN8o00sEPnjWQF+BA+hGC878Kb1UT3Qf6LLn+yW
o8RaFtVFfcgbrOwW2O69UhBGugoSZUXYrLkOQYY7QpDo2mEWDgQ/jFsw2ICJqkDVPoIrs5JH3Z6a
zZC/Nwl6iKfDx97h5yb1xgzwsP84Nh9Ro1OqbAFq2wOvpdp60wIL1YhQZHPLLDxSmw6Ti5+Pahsn
MjqYWHwSn0Gsu28+z8Nb0fXOHRuTE5Eh2Kqz1ygbjVfkNWTjN6D0glusbS9eZLYGG159Cq9p5fpj
LvBXXLxUXYiVdmt7iQglCoT7ij1FNrjhcF37ZxXW4OPGzf8IjAxyUH4bIujS2ccRpeIQR6ztuyav
m3luqv459uwvrSeTb1bZYPiUh+Jpia0SS96EB6HVPuAMgmwBrumgBjdKNyBN0prR0TeNL6nhO5cF
ZZuY2SGPwy+0TKMNgguU68y122RHizXPwW8QYPhiSWxexOulez89GhUeFRPzF9mbXgPaMdmdzp1f
XckOmc4UDwavnIGwd1wDNJM9SciLK9MNXzMfMGgJLrZTnIbdyQWAGqUGTfgaQxqAM3BvWDLy1z+P
TMxovFWZ/aSwsjmCgkkdsepVR+xA4g3vjU+uHUV7O45WgZWV92kat7cikSho6aAM2iPmMq98xjbU
a7S8OQSB+/nSywbxVgP8scfiCLsW4RiQvESEjHzpAOK6Fe+UcUOtqPTE4t//+r//8/++9v8VfMtv
UUYa5OpfSme3eaSa+r//Ldi//1VczNu3//6347m2y7kDDgvugX1ECBf9X7/cIQkOb/P/hA34xqBG
ZN07dV7fN9YCAgTZW6z8ANi0oETo1nM2tjexKgBJf9ckA2C4Wss3pM6RPldfW2Nx2ccGXZjsgVhZ
J7TC6jhvNyg14+lJjGG2dolXDnKpziwcymh9URlMouanNnDEpxCFMNdlRpzweIFsTAaBEDAT0SFI
/I82ci6zdMHwG99BnhjVs9OBq6w/2tOhj5tqleOmB0amv3rTSj+DTD/b8JZhxc4zUaEeyW0vLjSW
nGkCqCmw2d9/9Y71+1cvhCPwy+IcOWjh/PzVgx4vN7paivumi4YNksABqqbMcZk5RvlSJUiaTMuJ
bgQOunSd6pY8BDBPgGozlIn92atSvrHLQvfDPB2baDbsXkOs2NhxXocvaVRZi9hOuqOEJOa+LMCT
MSA39WkE6TO+XvE2uYJ/GjXekyvzoTQSpMOBLjOzGm50GNs7x7FwzwWkQf7D79Kzf/1yHIaoL74d
B6Uhggv+85fTuUnponRe3V8W6aLgwOXnzidkKPIzFGXbM6D6j3Q7jGplrOiWR83JC+Va6jwU0Cq2
Qu8LYsB6KXimwJqGG1Ooaog1cN48W7o6ymmNiIfinYpZ/sSNApJBRQfXIXf2tbwNjby6RaH9Cgl7
fp9PbPoluG1Bd5D4e7KBMixZNwX4H6mXBlRRv+ITLz+iZlCtrSIHuD07myM4FW9HqcDa7ytAHnsf
nBl2l1Tz2geKMGzuoV3P73/xdczbWlhbF8odvyztSWHO0tzbTZ0kPze2AdBJHYIeWP6yg+lE36rO
yx6a6YBIYVHxGARgaGSRaGctoIe7zCvUg6XNamWYY76kXhrddelldA7y3ptLvNEpLLa0nCb5QC7f
NnK6K5vNijpKi4X/8ItwvJ9+EZwx18R/DsVsCRiytKfL6cOdCncWawCVTHDP8YiCfBzrT50JemXC
GUblJ9OrrS+0CHOMtj8E3O9PRuhhiWZUkIKMkyOpyl5UYkk89iIPS6eVVxTFrJnU3iIUAUJ7p4wh
LpOUexpEHdT8j7bLZAFL/HVdu6iyGWw33chuNPfMcc09nTl9YpczFQ2otkKiiG0cN95eu3/zuRic
Sq//4d7z821/+jJBACUcJlzPAhGdJ37+MpOwYmaaMf9O9vWAVGzmzUzgF26tyPBQ9J2Zyzb11EvO
+JLWuuRRVSFQep3TgeEWxLNIIxYusMdtsamRZ5jus9V0d/1wAMjo2GpoucGBzND4QNDJDBFOC0Y1
rxIT9K4Wy86ml0QzCrZQB8uM9w5kZyJECUDrbjhazeOiAJeN76VngTqXv/9WPPnbT8x2JOPStEC5
yxz7l28FKyonUE0q7hjkco/2JJgBapMEJWyTyi1xogYijhd9cY7EmC4+UC/nEDQgumSygT8PwFgX
VPJErezLAXVwvWgWdRUb4OLO6jmVAuYc9ByQQg72fKoYjIO11IV8unrVAtVpkkG6sZtCQ4UfgxQj
MoINNfVk61wglMLB/s1GfsUUaro4T35kG2oXS23HeKkmeu+ZDEbnHrdh6IpYQQymLlFuqScqobHl
V5Dhot4P3p5T1xDIdbxDqK3pJzB8xs+pWMVWPW4UR6HKZGd5L3CPQFARrCnY8YOw30UxPndnbe31
99YEICkAREbqFjulqTX1dQMUlNIGYTlIhIWBAr1zZ/pbiHsXJ91EoJkfG3/vZvI5Vbq5I1OOR9ci
RQ5jRU3qMFNAqJj55e9/Ixb/7dLxoLfhmRAX8LiDXfjU/+E+NHgMj7vBLu/C0JyizuoprqvoVXUo
OvR7wW6R+YlQnocCYPDrha8FGDGQ3/dfCqSVVtBNBUuGFNHDzyO9qmXYwAwHLzMiYFzBxSK6uEJM
CnS11HSjcRkWerxvQwlWkUCtokkRr8iN/AiaWJSaTk3sMJqNKyeWm6mZVSAfLV3eb6gJoNH7lNSE
FPIyQqnZ0rXxKydEUORb9TIaRfMBeg20OFZGVXUBDiFQNW5TB1C3C/SaZyCSgBKYeYFeQ20uv/Ft
/gF6XQR9vdRdpi8vQa8zAJiDum8rkS+WJfVZWF5wk7TAv/YA8bzY2oJSOGPZARUK8sEMyq0fFuYL
WEWaFe6p/prc4hj85wVyXV3jot6pxQ6C7MJpvlyntYMREeBpOE1b6DxAKL441NoZUTcK6cahbMMH
cK47qM9BtK6S9XaokREArEDOwX4RvWH5pGbZWPqPSTtaC9/o0xuF2tCNzltrSzPxBhnA60wdy4I7
r+gBToZOVuv3cwuicQhOA5vsTgey86oZljW39dwU47uNOsivxyibMfsyhxutIWJV37gBIijK0dln
EMDvSBmyiZs970fvBUWMYh7LIQR+AvKpsqnMTR8hYG9ato134Gaf3aje1b56BJghuWG4HZ4HbIyg
eQGBa563D8hzBZCzC/KHPBtryAQU7Zqaokz1tm5ROE5NiDDbt3XNVrG28zMi7OYiZ6m8s8o8vWGl
XJtDL+/I1Ed+s/Atf1zZk81yyhrKHRd3v0vVySrUloK1EA0Cu2EqthQwCilDNtmaXqI2umUAhGOx
5IK67cVQ5jmqOIJ6eb21/ar83lrJFzseXWBea3+ObbpzW5p2vXbS2kA90Ai6BqA4V0Wk87s/zZMm
2z4ryjUCFu2ybCGJp6LirpjQKCiDhEryBERRRg7RxjpVuKRgowOHcAD5ihF3KTcqkZPvh2c3zxfj
kA+PcQKAhlsKE7kW7NixunUA0MjxIJ3IDXlaLAAs6ndd1VTIwHVtlxzrOC/ntcm8M/hJw7XtFhEU
Z/LhkFiIzqMkUd4LC4kCkYfuKzBVyzQLnO+B9vZtg4wMDUc5gHd2gjBao6BpXP39ndD+9WmJVYPD
bIYHgzBNE/eUn2+ECEOVjdUbLQTjTYRYOx/pJYIMgG7q1gu1uQFVGCIiZGuhHRU27cPYiBKCN2DJ
F7Iwz3GrsB7oyuxrjl8lisucp6sHavgDJKr9aCMnihXiWdEgWcX+p/WWRKqiJwFbOoOEI4Rx50Fd
Z5d1hI3q47l2huSkw8a6pQ6GDMjt338N5q/r0ulr4AzrhumfELTD/vA8kH2POm+X6dN7Tbv0JiQp
LnkG5WOQeCEMYFsj+DKvF30a2Aunt8tfbwY0okhR5E9Xf1iAzw6Zsnj+92/ZMX9Z50jTNV0XfzkX
Nw/nt50nkKYmhAaj+HRZ0I++rMCEHkSfERNOp6A82HaSden5bP2XmZ7xlYlSqt/NAXgbL2Zm6+gz
pDau3nXcyAWPSgWOpiWFOTPpRY8WB5dLni6HsAZxMFIeC5WY4Z0RlO9nEEJwFp0GzEMFprMYprOr
n4JE3j9sx2n/cI2EcDzTsQ12sLGwhecwtH/+OXfD2EfVyJPN4APqxec2RFnaEVLbEgtNBJDkXTd2
ENSdACedTm5R9FZ9unr4hjMiP2T1sy7wodpoAcoQ9T2knEIQTKd45gAFmof3nGXlrpt6qUmHAIng
QfTBIXQYtKp+jFcdT4ATNs1X1u3//jdgTdGFnz8uLl5XgiXEsaQEJuvnjwuoRTYgkxVsLhguu5hf
IjKI7XtHK1BIXIJDpZoOyRjU4AGHvR0UMG0gqJ4lAiyOgW5BzMckwtaBZa8HcDmH2C8Auvuhfe0n
TJhb/cOvGX8ke4oGfPgwnFn4JJ5nW4jwOK77axSLQdU3l1FYr1OdODsNufA5KoVQwdbx4DnKPFDg
ofDclRWQkk4fzciOCiC5AhcjEtCRCp89lqcQO+LiZCLn8JghL0puKudqH4QIu1Az56ClruOOgdQx
wmq5b4odMmavKLaKv2fFCYtGPJFUYCMj5bsvE9XwHJFBfef4abPKWFkemrSVOySRu3VTOeMtsNnB
Ardy62map2386Ps4vs9jGWB6FEgmFsXJDEI8QMAg2Z5QaH90gyTfWbi6zSk8pMFAFejjaDxW4N04
kReZqTnoctwA/fyF7GSiTjoMbekvTCz755dXIGM9TVmbfTvTSgVrsn14MVc2az3E9f6DLWtVdmhY
ueBdCb1JGkIvxQH+WltplX20kY/Bq3zSQGsRsPj9XUOKGntCl3lrrLTKbcDAgpgCOQYVRxP4TDdV
i/9P2XktuY1s6fqJEJHwwC0J2qIpq1LpBiF1S/De4+nPh2Ttpo6mY8fMDQJpgSKLyMRav4Htp5mn
uNQI1yeqj0xep/QPslw4RbBuAzVidzttUr+xcFWbk2mNgDIritVmL3YX2ufZ8K+WEVJaqrrUV1dN
K0y8QsyM/E1gPChG9uveYzDFL0SwbR7tRsJ+kZEk4uxDa2OzLOdwl4kQTke0oDPPsoeRVsme2DgB
6KVR1umJsSF0FT7erpS50zabptm7zRGx443n+GrXu6hJUIpbxmmNk29UV7U3txkKv3rS8be8T2qr
c+RB9Cx3clZjLv1LlAZHxxRmsYYOiCNF6U/7VNyu0wa+ccK65V12l/OMpPVXLUKaR1n0Q8dYWDvg
OpdbkIcqQE8jtbSTHBU4gbKvS74TeVeyTtegI5Drvsj+kREhzuGroSc/m2n0v+lFE50ctOF4xvRb
LTSMZ4QejWd9RgoLPwl301pmmK9HJVnh2JI9yS5gDHQobLiRRppWbLTYaHduj5pwk35PhzTdjrMR
HQxFK7+ks88GxE6/g4BsPKsttAdcR8dnpe9/qJWffAcXxVYib9WLE7jJld2ptZINuTX+6itbeYr8
IjnNTZt68gJExh+cBc5Y9NMFqT5k7Ee+CnmR1H8tSldHfXVMd2k5uLvGUMqvWG+vJ1H7Wy1toJa6
pHGU9mGIK3IPHcHANU+X+KAmtoBjzUdG5FGsyjES1drnIearQf4kW1Ur6j2LN/+dLIaKC54J49Xb
VDX/wxUxmovjduIFQ4xo62sE8mSxymtxhdK4v/VtR/jZWAUUW7/R/5Kz2aWt7DDZNde8hasvmjIa
z5n+INtuNTlMiAzE2+1WHaXNj7yzYLWy3Lme8n6FiAi0oYZFk3js5z0vMdGYZN1O3kdXCOOkG/nn
PQ+WcwVOnN/uefl32KJtUGzkVVMTBPts22TSlwssB3nfxJuH2339t3uWg8ZG+R/3HCQ1gv3k3a5t
Pm4HJTF3Xe0eSnJzcNC6EmCH0rO1kKdT2tXAVsmJlJFt7l3Z4igFbMU8xdbt1rOF1BGbToBr24IL
WeYYQFRv/ch5T/QQI2lZJ5AXDU/y9FZb9ppYAbXzcyXxwogFQE9e4qaCz1Gj8sYWJH2Bd5m+VBmO
lIP7JDsAGtA3AirVRhZLkWjPDJYd5RAcwBxvCId8K+sah2RxF62xQp0ORZ+uP4cxbxO24HK6Ct1t
rU9fRGC210m1dvceWTV1/JldsZdzdXPrnvlE8n5dleWD7CeH1sGIHZsYm4Osy0cxnCYj/piruTs4
epV6RHbjndGO5lEkeXYOxpqd+uj5eXlwkgJ7K5FnqzQsp5/hvE1zu/k1pfNfvEFrX5yC5EJc+zmY
cITv5sbgxVJrg6fRR0cm77Xsm6Y65IoZBGCWN51W+x6bOkL87Zw9yyuPU2Ee43i0DkgD7krHQl5I
m+2HNg5/6oNWkSZVELe0HPMcsWpsjTJQYdNhmT0llbsWPpgHpdlUBsIcKSiL704gLkhoL+lPojbO
yIccAxQII634W+mCvyqcXb9ao0jWxjD5Lw36lB42DALax/x5bVj85fGP60Zd4DzBh4A2F4bDF1DC
EJxVEAX/3/Ww6IbPVzTl1p1KFMxRP9/WaIB4foqFTt6rbLinXv0OMW/l91rz4TZQ7UNU4/aCWMYX
17COVbbMWrvq2pkxOtLHXr3mUUIuR44kFumH1fTiu2p5tDGT3sgBWb6btdj5BrUkxSBnaA7A9J3X
2bUeZftsxcR01Wq4hCXhediN+J0vV8rcAKEvw37lZ9ceRhEm20qr/W9+vb0N1J1+o3VzcVQFES5M
/r7ebgTU7ErJ+eASXgjOGvmbdbFMCHDpWERd/mV2wmmvQQXfZm3XfSTltJIdFB1+Ht592QPiS9Wz
62A+JS/VmJC3G3YNjwEYiJOFAqYnGxSz2bo8Nd87Rzd2DlKluzAZlffC4JtfronEXeXNoZOSwgXx
g0dydfu4CozVV+BdgmdLwaHGX0yE5Yg6BvFDIOmjna1gN85lvceFZPoyF/isLB90kqGrgABmdrZm
xQWCF2urmSXpjWTVWzXh4BGBJ9gXQYJt2C3xTfbbRDuBeJZF6nIRgpENamC/KCPmnMtqWiux+Vwu
Bydlb1fpsbKRy2fk9jQ4f4XW2NwW1DKL5l2B7s9aDpK9etC7E9vJsyxZY+fiujGwDBeFtmObqx5h
UK1sUDFvqaEoT0lQPqh+H7yPdsGHA9nzFousaxWYk8jGjWy1siD1FFJ3Bxl8BEn6Ky0dcZGlZUYN
FMVbvsyIPB3C6sQvzYrr/ocsnob4TUIKOYE9dU6d2bM77atR2w92d9WWBrhukMh+a1bGcs9D3zrM
ZYyHHbgs5+Sb2n9Op9DCZWce/w7Ub4MRIPbd9RlBMFdP1qEdtmuHNXJX6cJI1tgx7rTe0S8NfJPn
uRbhWc/E9bNzrpDwG7vMu5U14oUwNKsWp5tlsibHh1TET2nkps+kxgn4h+7Pzkpp0zon22htw7+Z
vFBjFH91ZatuQKKLDXhnHSUuK35PA8XaZIpbYGxDsRqQZPfDpDzJ4qhrezBo7KIK33zJ53JTTHny
HoQ1mYzF1IuNdPKOW4Kzq4X/2RqnY+Kh2DQdZGsv7O9GEdZXOVQJNrMuYCykVflI8OVNXifLjeoo
bypb5ocy/u83JVszoo/yphQUPtksJNXOn2ZxkijPG95zKeYkwFc+bzI3sQDZ5SYj8BsyNFB8AuxL
J1uKCdwnunWSc0ZLJzPLZq9qgw2v9GtgSfELOJD5TQftnrSwg2VJDAVbNNTYZclR9YM+i+RWSsvp
pAfF8Cjb/Na9otflXGVJC8RLhbTkrQSq8r0bbfUi2/Ig+6GGZnRTDRc4zJMbMYbz7RKiTlf8NvyT
1AZHYLVe5e4EIGS5Ob8r0CxQU+dBtuas8ys1M8jTyFb83/lNpSBtu0C8WbabrjNxbq06OZAaK15n
y453iSJUTxaDVLRnp/a/2sKK+C/GpzSYUBuTjaLlUoXeuMe8UYrXMemLbR4Topetg69np2biiXYb
26KT4qSvsmuWI1VOoJ6N+3LRsBv6DY4PKdl3JnJRYDiC/k/robmkOtYCaZKpHvn15mJW+PwCyuE0
DsFYTDg2bG+VVejSVDXqY5z1xoHQw4Ql3DKHAAiS6dnXeggP4wxGHXHE/EV1h+xSReFFKKpSABad
eWFTdeyEllYzatoHfwJx5mdV8SLrMLr6ZmYaQKylKnIHTOOXF6FJTjCpsBa0ouHpy/hRBTrlh5g7
yqIcoZXbMOnFs6xRQ/Z6k5kmW9kWTsnwSBjk1l32GEYMr7uSSJIsOoQ9Ee7vn2d7/IZUTnuS1a0C
rJF/0P4oi0FTGTCNoAvIojwMtfaqt2l6lldyZ+gVEasXlCVuVB6E6eG94fGPkj4Oxig2uuj6DU+a
apu3he3JgX2hKs/Dz9tf21Tu7E2QzYHlMcsc69o1SeOdFk75i+xu5iRmNTFrn7fvBAbvQOa7m+A3
tYYvCh8/WOPshLK3reuPib0gsxXneK+SZ8lob0HyjWdZulVhuEHacBx3EGo/h6PzrwMdn/o1SgeH
sBztTWrAc5hAwT72sZPdDn7jLIYL/tHtCmRmsga5u3HMP/vpbjdsOxtjPzcsI29IAvVMPrs9gwTM
vGRMw7/8gwwz39uF0f/XdjmepTnj5S8ttmS5bK8iRfTQtXDzpTv6vShFdO5FqEPIzyydoSnSme33
271Vjm2AZXq1K8aDQwbr2ujqL5kStpwQiba6tnYyJcyu7TxhRPDcsguVvfzYfpsG9IqDbHC3Nw8l
TX3ru6h9cg23ekr19ItEwpRx4GztsnS3HUsnKdnVZEGrhGRc7O46W6lSZ6eQ15YkicISFNB/ukiN
rWQMKw8pnHEzDUUyrWw3f0T3MD5IgNStTsKkrLFtvJu5G57fAETKEQV0Szh8aAgph7MBZDeHOIPu
n/4mW7EYw+AYX4c0GYLtGBCnK5UBNU1VK8Q5TNyNSnbsUV8OE+oXj0FW/pi0OjnKkqx3Ou1zqKyT
B2Epozfx0nY1dbSOI8SpHya76V/NpGs2bRU222EpGopqH6w4iNaytTBi91rVxlE2yqqy7z1XF+qT
LOGXgzzvlBUPeLD/PptQt1FQW084ZbfPSnLutHx4Uhf78yEjhe76rVjJNllnBQo2VtFAQGjpL+vc
5NzWnXbq4+xyH2hNo1jJ4h8D9dwkLc4g+GADYYr580pyQJzl/r7QHCe95OwTEF1QCWEF9l5Rcu0h
9wfrf5yxw9+qtg/6qyV6RCSNKMXCQgAeMFS9eZKlblTMB4wxvsuSPAD5n9YxTuc7PRsQ6u6d4Lkn
nroMltP4Uassv+7I65sE1e1lxjY0zdMwKOGzFQKSSnM8IOcvmvyTYmStPSO0HCRQ+fjkIa7rh1TX
lbMsTQM82nFQv8hSbQ/9qS6ceZeSOTtFQYij5HJI/jkzI7fbtUn1IXukavXZQxanNF2bRhljS2i0
SNBCApqxrF25qGVfhip1r2JpyJaGwgDMiiAsNP1icK+QjT9HwHb9NZcadB0zPfQLREFXZ+PJQP1y
1prnbIEp2Dza901JGEV2kHXDIgakgIW9DWoKxXiy3W1uny1zXFuJFgGWzo2LPAzuiA0bHrrbHkMl
XuhpCJ0F6DwtLQb8xVEnpCb7yVbAha89rmx7qayVuxaWKJbzIIW1XBWN/ZVskOWlVfGDv8B8wr8P
8RLK3UF7uZ8FyhR65VKnBLQaift7673fWJgnzG5+hMNQfRCcJR3C138h76o9V2QjZX2NBz1hs6bc
izGqPkJek7KxtL70HRseJDh55V7q78NzXGoeaqDZj62GYs2Mj9M7LxIIoC9n9VInz2SdbJX9hr4O
/2x13OFzbFH79dodQm2nzDokuTZEJAkl/iMAlI2sutfLs8Jqg3PnGM3ONZP51Uj9s4JJx9/LCZDJ
QZ5gCn+rsWucfG9W5D7fRBd34VGp1cfU5x0ikt+cPG3cGbMeZxoIkPCdWstBNuizFh7d/4xw+Esv
NyqQjXELGA999rRibHeDU6mvfJXKbkiD3JPFtAFpbBK2WcliMya8prFTCOpI69a6om2HIY7BDjHU
BeG4qvjlPSitrr7Kieu4IrC6FEOLid2cWLtPhBed4Ml5RGBsU4baeHEXclAyYhEqzMDrYT2RyvZb
Q39HMQxJwyQr16qbGu+KlROtVfIKnlulv9dl8zGZevoYEP98/ZdBijoJLy8065xjq60occJeyQsC
UJf8YrxIngyzx4pl7S3dMreZouW7CYw38XEWX1nUG4M3q2XxlcUWP9X1nIXV0zSlxlFLXWWNDNT0
VSCatO47MzsRcunfwaTlBp4JsldYGgp0M3f86jqI9iL4lJ30XpG95OB/66UrcEFy1QqJhiT9u6Gc
5Qxl231eVhb/uCy9mnQotpUyqB75w+xyP8Q6enClON9rMpV1fAUma13XZnmSDbiL5BfI791JIOz7
Nc/4LbPOvOESZu2zqTK3CZnPr33deOmCWYptTAyCsnVOMUqw17HH8vwGZmKkX8fJW1q1nyNVP7uN
lB3Sf0ZWWqbfRkq0ExaTT1PR7iO8Kr43+W5EsOpXjRPlqip7681EpWNT9EN0risleaiVUdu6plW8
EGkht2X3xl/d3K3kqKSYPrpwjt5bgvEeqLLwEhqkVlWT+B0k2OQ5bvxwHWRp9SMaHFQeyJwlPiuq
UjZf58it0Gxpwitykf3BqYsPNv2ZV40GsSiMl9B7mpxvbDjB1HbRr8XoJIH19pFnqr32CzN6VFtf
2ztOYu0LXSVJBP4em95h/DCsAhsb1lZV8T86FoRONd2LX6nFaw+FYF3iEbJX3aJ4FaSqoHu687o0
wvJ1mAZxbXFL5HdXvMoe5ujsg3lKH2WVVbvNOnac8CD7z0Fv7qpMTT3ZShC/vSCP9iQvJauccPSw
2umeZKkNdRe+ET4mcu4oqpWthacy0rDcjBXoBSDY8pvsOxZZfckiE8Z3pOiY6UTZK6GrS5/mxTc9
AiNtIOlzrB0HbO0MqaNRi2+TP6Hm2Rn8U+Dl8bUUP2R3RQWbNDps7GURXQa7aIePQu+qPc56zVZW
42PqtUacwaXItEOhhdVGTtor5rHgx/hq5S2UPN04gCFLnpPCwLfHANzd2D3+VEXvsxRWrNVEk5/L
FpRROPWQvPIhWVtB3e1R8VJIkC7l/+Xg21TL1f51AjXABTRuC9RXFsWGFmY/ehZvsYoYWaeW5krW
5+o4e2Uw6LdudT7+1q110t+7WWyWDoJ98nmKpCU4ScS/o6R1V42t4pfQzsa7wHk3Rw/6ixBueLWs
KlzNy0OU/UG/c+FmbGTRqkzy8AQKTrLo6299YLVfQr02LmMWJKQxmay3TMjEHRKHcb+yyPn/BZvd
E1pOcAJg00Osuu43Q8dNDutE8YxYS78dk1Z58N2qe4Dc7Wz1qFSe4gnBtxCO9zez7y6aHD8nyEAN
Uf13mWNRMdrtgEIr3sOl7+YXu5y6AzLW0z72m/aaTQqqwliRfCFB9DOL+/BXIPampnMflaq9Oakz
4kbDb09ZSGZxXKk7mAHdsQ1n3Fr73NxEaH++iuVBwdv7+EOxGrSsiYnhF9nvE134+0mpA69tNP0t
j1pnX1YEIWRxAlK2T5QkvhUxOdX3mtskt+IQ8CvNsD7zRBEbb6kYyZbrec76SrE145GiVdw626Sr
9xVGirdWqw7avU1E6DY2LGz2eWmI1eAytrTInjSTiv3jclfQezJs45T+1pqZEEk7R6BCubS6bhnt
A1WZbq2p6yu7oFfFrXVOY39Hih0yxjJzbZMIwRJcv7WaKk7PpobguJwqjIS+Ey06qrLI2qbu5q5B
tmAZm4/DvNNMH9OU5bpqr4077Nugak3NoXHKdu9P+RveQ+O4gmXZnOWBr/fzLNavdjOPpz97yG4h
lNcVibx0J4tNiclwHpqYJi32kZmhOWd3bsEZlf6VxVe3EUexom0VIH4qK2U/eQiK+IcdgSyVJdlo
KehPdtmwjZfx965xSiwqjcmF3evkWauJVy3H0vQ+d4Mz64MTmscm8lnxZDc/hnNboZXjyYnVjIfP
KoI9nsGyfrhfzC+wH6mU4jHhhfy360PhaBA5yuON7Hu/mK0lB9NpytO9vguU7Ih29Rd55fvcUa45
awJj6m0O+8W3Vaiii92KPCgRTiuhi0v2tLDK/lOdpqHZrmRZwyrjn1OTVBr6LUgO6ErmCQAWp9up
7NqWqbIKW/z4ZMt/ma5No53mB6QWlktOyzxW0PFWJMvGpDhIjLjaRo0d9mbo4LqD6h6qgP9yWbTM
xOa9KSzOwnSDLzUebrJeHR39UNWCbSzgq69qAxXMaoA7g3I23jKiAbI+ydzxMIcj5EA5ObY85EjA
FRIDYUOrkgqQh7KN3VO9HGSxbc1qK3yI4rJuqCqS1OT4y5XQhEFkKrbPsd3a5yRtvM7V5wcWYYPY
2NJg+Xa/IfDFupLk7LNlR9miRtg2Lr3DZey9Xp65vvo5TBZvY+vAPBoFmqs/qrTZTZOmnIA0pI6R
neVhMiIEq5aDPJN1EQkjDxx0vf6jAalxCIjLWNk5VvrdJMri+Ee97CGHkib3tzXb5dsV/+1icqxa
uz8IIC6ROUK/6eBPW7HYI07LAVzX56GUBooptJKDFYhNLYv3PoMeiLVwlWGnNXa8MlUzwlC6Dg52
maW7IQzSL5GfPElKydz4Mf8W7e89XMDo/72Hr1StN80t8rAuCqJu1xK8aoP8pAl7Y+h47d6r7DRG
HOFevo+otaTb60V1hh6TnWT9rbM9CdvrMxztzK5rH9Gah9li4NgxEjtxSffV9h5bqmJVTWb7eKss
82YHoG8RcqWuWA5NnUYb3rGFJ6e5Nag2/jEJatqzWGycFm+nUZnEOk39bn2vi53Qtm/lQno33ZtU
FTnVlRwpK39rl+WmQQvjj+n+teO43IFskQc5o6U6n3X3Ir86FnbZx8krHGG2CQQ0zyXjMq7KYCrP
I26MZHaKSjxUcFOEHlKULZ3faJ0XtDXcSr7lray0amsxBZn02EtqtE/1oXmuIsGzRIvsg+MmhEuG
OnnSnK+yTdaAOI33NpHH9b3OMvHxiHLYdGpi1s8hWIHn4ll2l4dUd9m2C8e+XUPWGaGIEQ0Jm71W
OMNezQQYmCxLzwTj0nND7GMfogJR+YU68L/rcJQtsg9YzhY8do+O89JbNsCdVLdFryMZlqXasTCT
vnn1Mwx/zQorPNcJXjIzGj/UDMx6bWYteegKU7o0ACCRN9NxqiDVs3EMHhHSxKBRgYGZ8Oq8GjJj
+hui/RoSyhCs0m4Aa6S7YJYMBAXSqHtVfJJ4vV4j3WEjvS3SJD4oy74L7lKx0cdpfC0bwOSRhbK+
6iSH20wYnRJc8RF87Pj5pVl+8ecMEdW2fNBNjTyuPaUl2aH/lOWZPDRRU+yNRkfsKQjO1j8HQmtw
30cea1nkaDvhNB+y8V7/R995rMIF2/avc9yHhonTH/Hk28i57/Xy7F43l050ipDNXu7gjyvd6+TN
JDPSyw4uhP90dXIj2lVWjtBWYDZnhGExqrcDfTs6WbOp4xn8fvbk2hA5laJ1XstceyyxX7oKEqmv
TafOq9lu04d+yNzX2e8aj7iLzWdAq9EM1lZn+7/RlqK7eOnOChAcOVPc1yq+MeF32WgiFfTs83Nh
z32qE7PEhi3gp473Okd/kbMlAwWWQZblKTLpwxFE68L7GN23zMfnOx2HiyxB5XzJcjFcb6XQILDl
jI+3kmXvs7kQT7LkJkRILHQDct1+B38ObXho56s8aABhN7mvCyAK1OWV8dlQg6jEcsVxNq0wOwuG
/9KCqMoq4Am1v89QoRNwjYNwl6cRZvT/zAw53t3kOuhLFxNO6E6ZsUF7zHpsAd08GoUd7yfDhlnW
l0BLloNOVOScYT2v+byNsCulrtODnV7PI9tTSrJvHBnaqrYi6OrY+zx2mCbFyngS0TR4GZGtH6jw
VKr1o0ZpzxNJpp10pbQvU09aTTZUsM3x7RQf/WDC4ZzbnxCynN3UtMUxw6wBEcD7aQw8+0hat5nX
caAVx1a18O4aFf+ApQMxZwiVllmXr2EPDJwVvj4Q3CtfMzY4uxorbE+2ZpALz/WQfSEYnbbrbphX
Thc1z+WSVEVlZl6ZNi6OfeBiCgBDCluRLhfHRvXn2yHJh9+LP5TZyhD6VYIHokLwUpYzfy7C34qy
4Y+6dOlXOjkWtHKIOrcbni3mvgYONIYhGY8pCzd2KGpYsVH8pJo1TJiqqX40vfXqjkJ/TbrR2Ce2
4W/TsvffFWgEI1CaH9WM5GjeT+0lFpl+Hsl2rqt6zK9jFIpmFwQw0XJQXuhhDP5BbRK8IhvNf9SW
A29N1WVYiGwx4f4NGFg26c2AawyNshtL9E/C1/FRziEPoRUBAg+20FLBpYXGjLc5UoaGPn3TyxKl
TRLpuEJ18S7qQYT7vRleYnQcLkUVovna+BaRCIr3hnApZkYL9EnHhOneoFhmdVYAbtpVjnJu3thf
9cBHazms7QcLYvH70P2wlmofD6hDtwQHyRJUKxDMwV6F64oC1qDgjmopJ8jDxmYIMhI/S4Osk62m
ymsuYu30AQ5brdEgXCnZbF/dFoS4YxvRDzGlz01VKa8l0K59MxvaNq1y5WtuKmvZYcJh2+uqxDjJ
kX4OVEdar2Az8pypgvzupxVEa6asdol+jS1TuxKRHLZBpuAg8k+dPKvjsFov4Yzt5E49HELejPpp
dPjHZKw8mHWqXdziVRb0ggfEKgP0dxgL+2+7nrpkw7473Rgw+Lz7qGoZH+hlv2om397JBnkrPtgH
LHwCROYXV2wbKr7SNeGXCc/3a1+qwYqEPgHnep52dtXYG9nN8UkRWIbLuru0/p9HmX1UvXWYLym6
1j8iTtQ/wkZA6kPHJ5lM0ule30U5ieJ5dngdpJtsSFIhToRYD3KQrOfvRfShHZYQl61fyXYTYR8c
612Y4qsU1YndHboD9k8laJDvV53yi90olte74Ov0IGwPDY5Re5BZ+tUsm8/RfKJfQQ//0oPuJ9MF
55vOn1QAtBdpmtDExSnyMfS8SwPKhrYfr3maCE9LVcDAjXOeVFTVpCJV3Gu7QETOWZZk/VIle7lz
6O9uiV8tLwD8GVb4Uk6a/6Rkz4CEobwshxlLJi+uxmgri8BFFxvlatpV8YywpdOdGrWdruacIWRJ
1n0NpWo+yMbIHqctLsz5Rrbidzs+ZDk+PLK1zlD0msBxyUZZBdMCqK0xXWXJ9Ikx+M3J5/Um17zF
bzpd7DR6AKVeCiB9LYt3v+qb0Y0sj0ufplLatfS0FrYzwo1WpxfHQbZTUzAyZcs7vyiweniZGN+m
pSSrhKZ9QSY2Pcv+Df+yO2ziWXWWHg4woqc+NAjgM5kLmQKRDZBiGjY6WnTBHost4MjTp0yfJmGx
ezSiM3kp4XFDwxOydhob2xXPzaex7kvAlVqynrIJvz2lxyWg+xq0pvuYHC0eNk823O50msi2ppm9
M4iubx3btbZGkX4t41IBpG8p65D05J507AEh4OjJ9Xm4q3AUvzkEuo0WhWZVM3Q0LozxIs8UE7hR
VSLgqFl8rbEyZNi3l4vosbsm/sQqTSiWyBlL8iB83I4b3/CcQiOKmyxI8r09Pk3usiNykfYNuD4S
GFNx1LV6Xr9pESxv5DOO/P7HFTC2vwok9p5LoQeHwMk+3D74HsaBu/Mj1d0nvkJsi9dhVsmI/6L5
zYymdGctaAanGQ9xXfK3op/jRNgUG+ZqQk7qsYSJuA2RPUh80OeV+trp6jdX1ZyVABHmGZ1PtFOx
V7VOgkhMAH+GoFv3A78eogQ5nlMttl1ohohH1xXIn5MnXGlzCAGIRMQG0LMN8bQcG49Mx2YYOtZl
kcYPI7DFVVi0545wfEDE/u/EzJGYrfR2ExRqtS1bJVsNBgBTLe3X6EoCdIo+VKubv7dVt8O/8NDM
5lUva/HgNmBbWZz6jRvV+UqNpl9+973OUV/m3fcnUth8Fs0HKoO72M3f+wwwiVZ2UHGLZw202mqo
MZfXlPcgT9ZmXbGsVC32Y6HxPc2/ovu11flkchfTvNFufgq2CZ5pfIENUB2BHPN2gtnLyoh7QgaK
Mqy1OU8BWJnftEibAXyzp3SjIlzT4QMy6abMWWCnDLOpqkwukQWyeg7I25kJHgVj0e1Ai35Xhjx/
7fxfFRK6O0hobwrRUfYJ86UcCSBl0SI4NaYsHrPtCVW7gMfkL5krVJkILwCRHH6mcVBf1EnHDC19
7fpefdPtYw+Ccq344asKL8QrUDbwRp4BRDyNA/biF2Mej0UocOJKssvQ4vmkQpHZzAlfBonefheB
Jz1GwcGt2o2tYZ7oFzUWOcbw1KlRzeazrXaRhehg33ePQD88o54GUMjGUS0cZSWiKANp173Yc0HC
cipmr/Pz+hjGw6HuwOYitURqFvi60on9MMAxK4wc4Cu4LmTryfZHNhYqJWmitsMtrseVIfKti2MD
c8Y1J+wqa9d2EdqZkVhbICBDpBf28wyPwcACaKX6uXrktdxZD53C1t2vD8SwV0bVTqA4xDF2Q/jh
VRVpm2qqmmOXIJx+lacVvLd09VvbrAkq8sLqd43oDkVJoAt0JKPkLKpsvk0Q4BEU+9oqG+dhB9kj
h+1s1Cus3kd0NObmGLqRtjU7cRVaWR0Bks/8wiIHuxTej71mAmTSadNP1ioLmszsPjXhoibPzmDF
6hccLQ1xhTxY+6WNB1Xq/P2Mn9NH7PACN9lVtMq1H5plv4R+t9LI6R0CuKobO+7/Khu+ntCdH0vD
QsC3RLuZDHyRLyLZvXut0yRCPxjjVSt8zaO52qQdQOS6+5nZaJYA1LWRTS3LzaxEzrWv/UM2O8qL
j8CvP0UPqt695WZbbFEu+WjzVNnYfsOXh7Aj6j/9WVhhTwqfRLXaFC9N1H8LaqNFyTCydolFQqUc
uq3f1/ma+00esmzcuREfSFai2aJlZn+uCj4sNQ1fs4G8vlbx6uKHuyTOtjMB5b0VNqcsK5D2SYq3
oRTrcPGGwacSmyg808hoJtu28E91iapEwo9RqP1j6atfI80mVNPUD4L3jXU39/0G5qJ5VDQlJGaf
GIc0ROSibqtfoVoUKzypdVH/QqUnXo1GjDV5k2KYGjy1ua7uUeitg870UEAu7OZFpOGXyhDRytVH
Xn2d7BLZVrCt9QF94QBsau1mB01lk5A4yde2dudVlzjT2m5OZZuuHOv/sXVey20rXRZ+IlQhh1uA
YBYlipJsnxuU00Ejp0Z8+vkA/TOampqbLnYDpGmK7LD2CrPtC68k8L2o3X1FuefWQ1ls407eSqsH
zcWOBDM1dFhSqHhSdv07mH7qi8H6blQxiiwgp2ehescxx/PE7c6VMv/1HPyvLO+HNRbEfxrjqaTy
5CeCcjGL8xTMFnS+SvfcABh6OnLyyqmu4WaTF80lHSVzsDuZe8IzdL9fkz6NXPtA0D3BXW2v5ux6
u7QeyM7IEKeKMb1szSCs9EJ19JIXrY102C6g8Q4PN0NgAbLkF7bi97L9NzWsD2ucf7e6pAaWmFfI
2JcaFaIzgyOattvs8EH41hE2Gjpl/oatuHWbWO592ebtsY674qWY4eEpSX8X/eKbfZGHBZu6nY4w
C1OslIQvbYRLW9hBr5Gs3OjCwBDIzY5t4cZXYmki3H6M5LJ4hXWK2KmdRZJp53Q0UGgm5XKp0mw8
lpggX6GGGwdNiPlpSIqYzSyyVugxzX4YCUak1qSFdZo5L4WMkzBun5oeWY8pbIqpBEDincGWuGzI
OUww/w1WFmQgM5W6uQkl3hLCerMNj7jARTTvXXccFJu8gTJ13yVF+6B1rB63/QSP4R4akDETyYRF
vvptaTg5ac1QfVcaaqJeJqdTbZnWDslr50umy++ThdInQdfyHVmxhJwM9wGeKql/vTC+s4CRrIhU
6/tk9z0ZvkIlW9MiPwNc5HuMIYrPtD5+B0/nwJY1w3fNiwa/gCX13bOwQrIWt/0eV0wR+Bg235GQ
TZhqY/EWK8aZwEH9hv+kByDhRLutm4pFv5UKKqIp+b7IrA7QJZlwumO5b8yJRdY0z4nNmTiKzeEm
MXG9dfxfL5Pb7iGccVZmAdrVXoHUMnesJ/baIErei7K0ypvM+MhGMxhs3iUWQxlW3tOIRzKmMH1s
rCgobj5Qo6D9xiTo2ZOpBTaU8b2qKh3BKd1Pd8gpMeMNgsa/elDTmfcDfiI7mEJ2QBqW4Q+akT83
1uj4s8iMMAMC9g1rOOhV5pFJno77pb4NWTMf+y6Nbgv/FyW1r3AW3/MkEi8Aqb2PJxVLVquoz1ih
4+hXLi+2ObNgV+0cACTArsO5m8IUJ1l1SPsAMYPcG2sIal+mAYr47Nke++rkLSStYu1IBku9/FP1
FTkj1XJoSOUL59r7gBy869sxRfjC7z9aYPzOjSv4r9hwQwgclgtsbccOoyyJ/SgHaO1afHAED/dp
imRIRHh8aWP+YivZTV+n7jgHuLKLvt31eIcq+LCxcAuEDwACeLFGVtB7heOrRUUhkuVBppH9OtYe
oLpV7LveqP2xAtSovNjdZQTA+R2V5bBLans3u+1wxqjDfkqFlvKlW+AtdMBlmsmEWrKFfnaq9Foa
DSRd4zpjTRcO1pxe0HY0Bzb+Fu/sGd+05qjhmCGULrpIfqqYQ9W/TWfpCWIT1nHAiiZJUiDk2dFC
KaPqUMUiD8z0vbO15iWeJ90HUfuH2ZsK8yjmc2n5wzzUftLFyrNdd/1tsifFLynXP3ViFAGezfzH
Ve+cEL1RVsA8mWxfQLshN/QQf6oWB8rSIkDb0TSc6fG89DGldVUtuyFv3POVmG6yo9pIjKJ3jiOX
xNTCfcLI/TDESu4PrvpsAuiEhj3PviaVs/SqdyFs51pK5W878YeaLM14MuumDLs5+9MZ8HdaTMVJ
znmp+ja95sM4+Uo6O/5EyoBk3ccVgmVFtYszQd5ROEekB4kBpXQfRYSuYd0hHOWvOZnjxYygb011
EiT9ZAWd4HvS13pxVsSABNQAGJ2n6uTOA8kgbtVc8Ry7qS1HKgOqiEEkok7kBmRZdmSisC/t5JHo
MrF50tqhOyCyDZNJQbLWiOVYWHkHtbJ+k111V1QIbxhsdwen635oItcDo9VMfmE5Pz7PfF76CZXc
Ep/cmNSiFRPthyQLsYNmBx9r807l9FF7iTijUVKpXi3/dJ0BV45twY4fBRoKctaDZZpIH+q9H3lU
mr50BrAObJqmHG/ozn6mVDrdJkiGeBZ1+9yNPxzMasLJ00kzFXm4TLHNYXjgAxoGsbfjSA2Fk38Q
CDTtGiCzEMtVNcwT2ISVEmO0otfXcsIPq4tYogrbNHwHS7i9kg5OIItUBiJKDmBw+TnDetdWdfvC
Hv9K2KXExjx9MTRNOdT8kPxofskhcIxFKu4d59nYotBsuNRNBLoS2XScWNVWZ6fPya424ulQ1La2
SyHY+MLFTjZ9jsVksb3phqCAIbmznOyeeOJiW24bSixyqVsX6n5AjndcHNVD8YvJCXM4UpohK/Y9
xu9Lb1fYeaVkMeCnvo9mNewct/WRK+f7yLOYSSIRh7g8/dDw3QmbvhsfWgEsVKC+aXSdqC/PI7PU
wPiridJpR/jjgz+VC8bi/gT+zPdCIeliNnZODkcmBpSDre+0JJq0GNrpUQHNZxIfCfgMOtdAgRsI
qV22wcCWYt9YOJg3OEHADq/ka5Mj4TIoBHrU/NsJBn0+mbOvspM2e6LBmH9+YbMwXkSa35WoWYJB
1aIn0Rk/bJM6/DLU57TPxKmcma5NBTpXRTWjdi4Op0ykpxeyd3caKXRB02g4IlUR0rkInlLWnaVe
QvKacjwd48aPMFg9qApnlqGx2s/GWmBBmFVBNJJt3SMvW/ZoNAnDyBCk9ovCSX0qUogAXnMi8rI/
T6MYztujrya2zf5cpFCn0NSwUjvA7fDbD3OZuwf+uPXZyNX6bIN37eVS3WbMfs9YIi3ntODQ5qFL
CrZXcyXFgD6fDg0FRmxoLqAXrg/UfxOa156zpvxo3QIApTTH9rgkBUdkD1Wzm8/YEvfzeTR6vMyd
jixcWysK37JwZ9FL8zQoayBefZjmpTyzipQcgqYotPrqw05gBcghrnh9oJaOnN3CrAIlqRLOUm50
3hq2r+xDk+xmAbvvI0Vtz0vf4pc1WoeW6fDcqhncxYRtqd+01Vuayd+dLPvPz2p7tH1MyWLhfT5H
i4vzSy8O0ZpGuZ0ztkfu2l2j+fh779q6nHjTNPYUjWc7fkfUVDPRhRpW/5wuqMp6TvphlHGpBZ3a
ZCcpFwruy04bs7umeClp9vzHKL5Z2FDiBMEOvuuiKGCSWt9A8zxU3S1TmC6w0A2SbI4KP1Gj6LDk
zXHsGowVSlIR0+Q0SnSJCps1aLCTcd7eAWYe1IWd5Z2yXU1eheEuwfaw05Ka429k+ImERIlVCPLv
t6r0OFqNJngNgVRniA76WaAxD2oHHVvzy13yX+AuLp9shIfcoFsup2P6ZGARg5qI0/a3qvWpOrdr
s3W3xsTMg6/5+qf8/y5HBNH/r7tHx+v28ygAF8uDVo8BYcs/OJz0QWfiChfaionBSJkdh6bwKOpw
Q1yT/125KWbps996LfxM4TRQ7mgGGH/7+Y8gU4IK4KQp8hrlfXLKlQI79+eemMB9nwz3MqqvGfPA
GZdsEtLq4id2cjFAeYdMqydjdtGfO7zhgcMVN3SyVvEhRlNOiNPlNWqKkrl7KfbaGN8dqmJR8SB3
/b1VXeMwrDCBalnFeYqxiWxb/TJrRNscECI4j77lN+wNLnzJonrzNhkk8QNljJByGE9KZWf8dNz5
JmYM2SxH6dg1gTN6mDc0Q36OVIEvt1TYViHGuvDRnPCCUSx/oersKxMkLdfQ/cyLzQeOR2VdZ2ev
Wv7wxyafBtLqyRxLsjX1VO4SSmT6KL3bKBbjAKhcoxoLUo4QO6vtqme1QNQ4cIwKRF6nfp/H1bOV
UnHGyArT/vKA0H7ZUYXxuAvDZ2PC2ZaMG91dsu+w/ttLVKZmQCRyueuUpblmGGcYWqV81Eyze2dq
3VNOLtGd7Exq0tYif0+ZODiLJHtemg/HEdWBn0B5jMDRP6oywjEhVX72kVkH2NMOMEZFflNUzj2d
N4R1noifcZ28gyQFJHCbP4ZY3DFEdf4WAjyNdUEvFfs5j9i+lHHa+K1KbJvZ2b9A5l2wAOYoR5X9
EbDkldIgGpe+QWgFWrKr4i476TjO75zCXI64mC6HhdLBDpamsVsU2YVsH3dVPaYHtVnxDg9EqgRp
laK3bxD9iSsUw2uJnsRIq+RHpNQ2SnCKCfojq9VqFa8koWrYy2s3qj9kp30vR9ngTo5gkmo/dRiy
WlI39fABGssdnsvZXaRZgbg1m5mkQjkX+aUp6vFirejdDNV3NNrm6A2t8k70dSg8A0gVxd4u6vNw
itP4HabgL0HQ1JPZ6sqboVoK8RnqGLp9AbPRqpJ93k7ujxb8uvVcuPVdNF8APuNdbmKnNFBBPuLI
v3Nxcv/ZeaMROJmjPXMCME5tnXSHDu3ZIzElqncq4X9b7IMtL/3TEkjMfloz7l6V12v2iHn0jEHc
jSYC2lBE+Tuv/2IrkFAjTWp/aW3vAds42seJg2C4WcjYWrLlGYjhz6zL0zIL+Rg76d57jC2SEj4z
QdPtASdwpqOt/p3zZs9bzTujlpb7X/3Py9ud2+DW35rt9q9nf439vy+xXbaXaJvnMStTTjHIJ+qP
NdT482E1Ene89bdH23ozJCo3bf3/9fDr+tft29jW/J+x7XW2sVmT5c5Q68nnbJfj/VaWNYvq+lB1
2MIAp/73qDGYbAjW67kCZTckj+0//c+nfrZipgyoWMo+zkRz3pp6XWZHs8J8bOub3fzffdyr2UUO
6bWa9fjV0lR+Dm5hBJCI4tdtrC5sZvfUHA/b2NaoaNPVZIyun0OFnb3ETGNfT5IkN55M3Pw/x7YL
Zbe01HdWr+P1xT/HUqXzNW1QT19jnDgDzOyN58rMtTBx6/hg1ViNV0pj3dTaVG9R4SUsfZP82bra
RwER+aGrynReIlGENgFE92peOD7Fs4/FW/UjgXFxSAmAPFIYQbWMOpGQvZ2me8NuaHOwlKh8squh
u5ppfnBZYy8kebJFWrL8hHLskHHkv5RYth4wd3kv29y5IT9UQ4VjF9NKbD+NckrZ4atP2STPmKEU
F9J7BZE6ELlhUS2h4Wk2oScF/nHV8lM42E7yQXsPAP2nUrbqD/zWyp0Y7TJUF+2FcnPPEbPHprHK
pqDD3fBgthWVHhVDJk1HKMfWe5cNg/reOCOEUZmtagqQpJx8KCKoYuN7Wv8xur7jpAyhsY+tj2U0
612Bdu41TzApqKfqF1j+fNmG2ljvb15enLbe1iAUjvcd0u/ddv82Jnv93bOG9rr1hqRaqDBNT1LO
Hjw1KXZVkY2vpYhKZLDJGCrxOL5uY0nFZhdy1G3reaRyXpKm+IsNzX9uWCasqkEl4aCsr7E1hf5v
Mlrivr2MVy/JSSW60P+6YeiJezCVNj9tYw2/26tUopvXUcOfqx1+ifGLthQqIZ7ZvHfceIUnmLa3
sdhK7kVJBXUbsqoB1m1e/d7m9W0oGZc5UGtNP2zddO6q1xlU/PMVSiKwdYhKG+d1I7lCB31J69Q5
ph3zK5Yt/026/bylW9ifa9G3r/H/ex8Qfwkd0tD32+t93ThoyWOiGsfJphgDHJyqJywDzZMxrf45
TTL529jWDJVaPcm1iVMFOqc+L6vnE9Kc/7nwdbOWLc6x1tWXr6Ht0ZxH1dPXmJsWf1WvZffTJp7v
tl36VOmUjAVhvZ+PvsZsRUIiaL3zdodChenztjJu8qOiQ4aROq7jaW0ShqIW8j0GCAoj9gz7rauJ
qiANoUd37Vjdu4iileSzYoXrzckoimMqBKTqtTuKviYxGJ4JVk2cvYT9bng5/LbKBGFeuyZF9aPe
wdyXY2+/T2U7HoXCjm27mk9ddpRtPe9iE638IG3nHLVsSuwMdE5VNIFJWm6/OUPJEcwTH1vPKrTs
sdYJtl7iRvabYVq4JMnivg1VfcxuoqiX69aFMWUGZDj+aPB52OlT471ZyaBgCZYooeV57pvG1uio
lmzqtm6F1Qv+a2xytpsNposXFAyX7WIEo+Ptm87XegjG2eB3Vdcv6vqimWS7Kz2vvG43EkvMnm7u
SUYiuNDfxkZWnlB0uFB5nO+9pB4Q0bDkTdvCtq1Nru5EwJ1rGUcOyEUCw9aXo5N3e+EMOdzPODmU
uIW8xeO9rtti7ykEQ+fj6ns52g9AAovir9aHFaysdyUbQKdy9VsfZ6zuc1m8W9o0s89nliM0Jmcv
bjiXJUHujI9o/j4oE8UWL/rADpoIjgnzZ683D1uvqcf2zTFOzI5JaJNl6cAKOju67iHfyrCiLiPx
3k0gWXlDSQoZjX7UytgJBDWBFeVzggGmS5jkZr8HxlqxMZftfPGYe6MMTL2Ij56+w3zUfbHXPJit
0fOjYSrPRtl+63WFKB63mZ9509hwVBN4dc7ZRTGQRaYUj4PYrpEa6ngI4ppV/ZTl8BJFjfpGkuHG
uPFb04seBbhW1rBXV5WGz2fWYBetzfZIrHsMuzKf4jLOP4e0KUrOijG8pl3+u7Zd49gRY3ETFv5w
M1vcS9EU39l7d79dU9yGqdD+ErOxz7zO4rD03M2Lz4a8pIYtJXQJK/M9zJW/xSv/WpStH5ON8W6m
3SmByPtbKzCGU15yYkxedbu64Mxb7isNnLZU0jJ0x7Sm6J18Y9PXHAYXIYOQnsCfPpMv5lC1AAF2
8rsVP9V4sQ9ep63s/NLdzSoYYZmKiuBsF9BWhRlrL/p9ScfybezTVV2Yi/PWzRv8RiFNXFHe2y9R
P1OH6scGrYYxvSStuerL0m4PKzg9dg0eIZZSHol7IsQht9sjoF8bmqusnJO58crWn39+oQZJgWIH
CSpMFQr9FLVyP9VlAnhj+6Z+J3XwNV6YgQym2n0c6RVp3yWsL0Wr33VH4llblHeL09r7sLjaXXb6
fruG9al36cnQ9if7T8/k/G4Kx3sUNfb8RGS8D5Yxk6JNCPN6bcIIDqyZVNO1p+K3+NoMIPdrb6BY
/FqSxLv18AOuXzsv24uott5l1RC2WxaH7VrvWerdidrjZ682m7scl5OpZiq2Fvoxa/LlVqyNVMfL
kkoduIZe3XfDfnAVGy8j3b5NuuZw5p0LH0QHz4Bt0FivpBZrzDwXl0Jv7Zs6alyNZrmEZpIMGNau
/e3S1lDAJOZpuG2dz5cqms6iqFoBoxajOI5DASzZCQLTXKsVCIZwDtu61foPUASwefZKe6ZqAZ2I
7iR17l5cdTn1Yn777G5XtLYezomV3Yp8+G5WaXUqQLxuw9D8p8EB0wnJlWuC/3NhVL3pSeetfN0r
DUcz/G7SGh8COdYi66skEjBo0lMMA8wofjYyd9qLATGllqvxM78kRAL2sMzXNcNoG9vuc4kGet66
bmO+oLgDZVif/zW+NB32Ra2t4MsYt2zlIm0n5kigOKUpU1lCMEZiOeY1ReR1LDGZPTECiqFz2PKt
sMr3OmrEbet53hyt1EoSydeLo0yVgzLaKQfpsn9T7VJ/ssn9gDEiIb1wRwMtlcPxY+uIlhoTfvXL
detqEioHYrz8sHXruUxP0ejBHF6fiY1n8byMyec/vA3Z1hwkbR6/bj2rGIFYRzxRtm5C9ntomysQ
vT5d2FZ9Roth+1s31x3rpUWCu/W29ydj/ZjbRfuyvfdi5XlNVqqQp7m+75VYNOtaHW7dmnB5vpol
aTfbe7MLbJBSjKDW3vZqSTS85DUQL4VlSmuWVqqB0nTt2aZYAJA8N8zVZtUdVZvKUEz457szVbOf
xrHzEwLxpeURmXT8njpr+Rfc4mMGCf1R98hFKMqLBznfLPVsDX0yOusbDI78WFd2dJbGIi5RpCRH
6pDlscLE81kv0o8ce7Y/cnZezZm8dset/5RFZRO5nE1nrSbU2E1h34D9JH9OFOI7EHwOBlrsprd8
KlOYOHF8oUR6SKflzV5Kw8eOE/pGndtPcumrxS8aja83v9QhL563RrHt/Bk0FIvs6KeDw2MwZCjQ
3bGhnhY3A4QrqOdo6FQ8NntULJ6cLpDll1PbNb+IzVROllbMb1bf8LWbXjTy4D/IXftdLm5AgR7n
7jraC1v8bfoie07SBN/a3FH2yPTVj9pKNTatcq+5uv0u7AMlsfybsSzj3lCSNHSV/BIr3m+26+rZ
bJO/ZlL96idhUt5pnKMGY5Qqm0twFkZjU5vmODAhfvCEkf0zUiTKZ8uFitRQrHT4YWfN5O10QXmp
gQjwWlUHEPmUkh+h57JMCX/BnZgqgfatWWLvaHlUPiG+52EjsMc0HchKI1z4rhuiq/WPi+r7Npba
q6F2Z4TojU8VKt6rFYiYhd0lwMsE3quyN28d43ma/tFJPDHulbTd41z02B9OEJTbAJxROWoKdTU0
Tc0e7byOPUhknH9D9VBvOQjYDn8le1fa5Zoju5xYHrHYtOMfTeG2j0Vn0WZIf3Yo3EPudgSIKY1i
TuI6eenvuSR0cRrxziVq8d8FGUwtdY80wLgLrEHIO8Vb7WA1ljjHVgkqn9TuLi5V4wPm56/RSut/
TVwwqQX9Tfq+QfwtAOurGnOIUfa+ikndieS+8VWttOSlgaWy9bamsaS2RzgPOLbesTVRrcN0mbxL
hFjlFRsVDdpfeoQbEaZkMTwPmqk+ZkqroadT6966FkaKtyLFC369OMAufIwGYuzJHq7bkIH64OAk
drPr3Ex7eIMhYXlCIFp725BmWBi+yTw7b09YV5+TwcrM3iU5Vlq0un3W/WOOoLSaSX3femRSxWHu
RkTorBcnTjbUq+V563m61j8SJYch4GBJv43pZIScBq+0UdHwhK1hU7Lnp0G86PqE2FXmMGsyFTYC
d7CrTl96nerDelFZm2kE+FMQDZy2O4C6x3NU4QL19ZKxm58xX80+33ORjFWQePNjToE7ZkvTH11E
NFrZinNeCFa6Sqb/2tLGV5q906sj7Nd8/FOTifsGphnMhjURTVIab/VU/xYZRhPbNSBaNcCc0jvC
GDXfbI08Q2XwxnC7tzT0+NwQUxNsV0eVSg/x69YhMl9Y72vIMO1cnD3BDgIpWvK6NZijVGGTRVWY
/c+YPieFHzce5t22nrzO8QTLK/Lw/jYPuUiMh1v1xiNbFCZ9OC2nrZsqXn/SFugh2y3aaBsPFrDZ
KZLP+8uOMvKES+vRXp/exO0eunuEITratkbpndetydKO2a4bp5MTp86rxBv9NqUKMnMdAlplxqij
SaQ5bDeDCIo7XnKcaSJZBrB+u5APaAohNv/n9dr+36pQohBlP8QoYlNe0dLpRNx1/Wd3G5Nmu2s1
1rOtR4hpdVgaCHafXT3iWUtxiCBuPG9Dk7FQzutTlViPJn5sY/MSnbWSH8bWa6UyHKXVVtzBP7o1
gz0/15BDnj6HUEGSaDV6vuGUyYvj8jOXeGfZs2761HapFBtj/Lo1nioOamUst603RW53S1r3UOl5
kgVLt6LAbeP429UqYZXPLR3orMvS/deY4WV/PVVl0Rvq7q4lqMr+OmSLTp36ujV8j3DwGKhWf41F
5vjeJup0xdFHfR3iKL22mv3964aMcwrOG113+BpziSuT0+eLdsOIYQU2QoE12fNVT9IXOXnFjTWw
uFFCPw+IIM5bj6BMW/W3h14uXjVpytP/GtueZnXVr1ZG8U6rmwKST+nct8ZtQQkdBAEo1BmrVQWS
LrWYdtxlaFQfbRrVjyirgde8NDlsY0VSglWmUMxFWdXB3ESqz3c/Om03mwYZrRUuxYYJ/adWicPK
mWbDuE/aR7vUrxKg8Am/1/ZRZZjcmkKJAhU5KFkP48XpzYEPgIsC+tSOQipMKc1uH+rcps9d6p62
i9sQOWMa4H3nnbR5rG+zOV3sVgz8PUfjvTPH+uxNbQ8raI6Lpzauw7IOFXWsd13ntDvNiheIR1G3
NxXDeRoyJBrpEGVr/FhIjtu3zogq9PDDNaqHJ2uIcWwX1KTQJfyK+nRvCQwPMouTTsUOwKu15jgl
9p/FLWGwtSd1iFFOKAJOtzroO8keJOjYfZQe+UJ64S+whIMpURCSRqzmW7UPfgzqehMOuqqMZxgT
71rrJIeYBQGAW4WSDkl5GPSLuuA1JzXFoLiAOslVDvmkf3DuYrKBvbCrDfVW9PmJMGrl2vQ18thh
dE/FgADOMN7Tbkw5/rmck2F7FoNwH0thaeeZijZ4hwRMNCq/KGeJZspXJ5J0cSemfDuTBuDVQ+bL
hTWSw/CTOtw10XkvqwnfjIjBnhsT3WNsXM0uVfcKwSh+lXwsy/JGRWiXSK3eV7Z0L0NBGgxAAA+/
mnnEAd42mgumZd9gWEyk0MlhXzuCHFddj25D+YeXEWfsVgwf3+cxcEyDym2laNeCvWphTerdyHnl
sSmWi4XhbCwgiRQKkYuZjiZvzo6dNrbnto/akPjIcdc5TnzN3XbZqVL/Fk/kB8CY6sN4QaKhLvXd
gv5xb3TzXUmT5ljg1njFJhFeCWtKmHeOvNZVBUqij+i3liiIm3m4QiQ49i2GjLLNgrKtD14xeafS
mJtdzr6Bo5UpfIM0raAd+qPVrIzAuNdCc7SzPQThX1g1/VzDRI8mVfKAT2sIoMP1Ae5sIHh8b+xO
ga6XSXnRaPFJgK6FlwQn9t5gtTds1DbqrybTZ3R1ZnsZIRqclBXwMLr7tqPW1m01WxS+Rj11kFxg
zFJmWEYko1Tf9eLnYCu3PEfnizlKkKd32Mv/Lq7RnKm/qayEWYvnmnqeq0Z7NVF4mHztKffa7ZjB
v3GawChFcu3LJj7HEzuMQuP3OwtyefK+xm5vXL+9dQFk5Qx4UjjJO0G9bDAzMFS7aduDsOdfrqm6
18nNZAAUKAVQ6CfZgWw1aku2c4oHQSJEjJhGKwktq9oVKfmGEKAMxjT50xU1KdmJeWQtHzIYK9hb
tXs+0H/bnIiYCRie6gOhHLKxXgBGdD+FXbaL0u7huR0aM7cj/U01qpNomQdTxQyWceiCugcTaMsX
PE3V65Ak2lWujWMSWOkgwsxLX+hxFJo9TD2h6ZxQFKdn7rW6MM4yN4CUtU+q+I9C5QEnhgRHIaCM
34M11h8SW3MW7WNfEmPnuGia9JgaiDohT/XYHj/FHUSe5c6JRAbUPZvavBFrXvikAbznqSr45x1r
pVDvZsTFz5MHwN7q/UxVOH7FWIXlUzYwlCK1h4dvptcJ5qVPbBa7Cg6Ffaai4TEl4PWSx3vbW91n
m+FP7EYFBmUG9EZXzyExmCXEw+ggFqIadQTzfq8hZZJ/R0SDCbTfsPOg87W2A+rs+GYp1QCj6SpU
qx6Gcq8QwKKpCvaR+MXEcURhoXYfczO/TsLurkCNRbD0M6ZohXxGvfwK0tz5Fn7yJ2/WYYHqkXVy
bPesRIN3VrLIPVsrT6dJ+5+d613rhGnW7BSmsbxpjgsOS0So/jNCRD00ff8P2QcGmmA7DpU6m59G
soquDuBxtQqI41x/5I57gf8ws8ueIj7B8Z+JUzvoRgx9KU1D3egjv6sQURRpA1AhY5OqW20dG7ep
fCuz5QHqegUpzrMg3bAY7BEzn52SopRe4bmFdeyjtnoXlKfSdlmaHupZmoehbbzvufeGlqlXZfR7
sdsdmnfWUm+lyCi/E2MISquIz/oUk4/YqN2Ok7p3HCCeHSx4oPBOKEkpEYe3HsG9Y1WAHqq5Y8/4
5E3W+JKPeBQ59DCTyUJpxm9lodiXr6YZK+eza7PzP9ktEjFivm5WxN7RGy14jG4B0bPxvH0UR14g
PNzXNKa+gCOzr6sxP8XINC5Lm1I2ZffxJy/1sIyz+awu2DdhFHXX0vivtSZEIdW54lu8fRk5nbEQ
r81qnmOWk3ZVzVbex0HON5muMzc9r47lvU3Y6jZtfqhjRxVB7vBnhBN2UiTnj37I2XlYyUeW6/gc
mtWLZUz2fioTzt9rE7lPi9ejQ5NaGnb9PXe67Cw4HpzzyEl2RoUAADV2crFs867HBuoNb+IbRdzj
COMKfC8NR6W9LwRUAuxxOOtXgzOtOG4cMHutSCMVhpZoWmvWFQzM/2mUnnrRgLdp5RGXYQgstaIa
psZUeBKYhbwGB9vztRCgLHqoR8S6EriFRoIwUA+NdTzAxprjcebEGfFcoJErhtInvqjVpTPnF1Us
E9KOyN5NuNIE89r9L8bOa0lSZEvXT4QZWtyGjkhdmSVvsOrqLrTWPP18LHpvcvJ0H5sbN1dABDiO
i18gUzDte5OHZaYuQDMnTOGVdEhPzhroIs8s7kBkXIYJRgpwpcfO7F6UFv+n3IyTg46J5rwXzFy4
EPgt8GdHZ5hyOAWz+zimmsZQsMuePLbmbnFTfZmBG33GawO0YfEzHKL0s5rjEuO1f7qFT+OWVQJn
WSqoZ52ZTkqDcjxXe5Bg4hMGwMpTDr7URgMce7VSQgWwpw9SYKpz8yanwbXyLaqD/JrFJV322DkH
DLuBh7ClAAiumPcFimmRU9i8F/bepMt7GDQovTVAAfzXhlPScD0kR/yHmAXWSzKHX0Kk4BAfPU1Y
yx0cZ4TgvuCNAGgfEo2ni/5vquzTvv7NvKa9a4fsXI81n0lQgYmDpbWaQBJq4XHW9dUJvxd5aXxF
Qh5FzvGTngTWJR2UTzOLAAu9VT1X5mI8EP9QO+MSe2PIbv3Bi2fvGkbWY8xW2j7VkVVq1RzhPwPE
uH3nmvp0r6Xx26gySw2rABnFEMrwYtJU+ejaJA3XAwr0ZVWACLK6O9lseIPlKu1VOCKdfneDo70C
23WRxlYmJgIm/bS24OrztG8ORWp7z7AAnCd1eptB8D0bgBHsPGhOVZx8LRkYIF8ZAa0s2UyV5Jzq
GWO+MgOgqSjnpHNDxk9GCvzFOuRBZ+yrsugvsCOKt86sm8sIW2QvST1xGvDGtYVfqNI8MFzm/7Sd
fdDL4M/JVqZzEafzHcIfz/0M2Nt07eQpQMrlKWi0mp1hpDCd3kmPVm1X5xIauBHAzlASJOYyft7C
1HAHpIKdkE3GItg585gdmUU/Gaxz0IsfsuypCwGL/cztN0zL2mu2YGbKBVcXgrC4ms5TtOBGa2NS
rwAjwgVJKsGkR18UxfCP8X+zJF+qZ8trV9/KgPvqtdDpdlmREgrQs9FBTmt1FRz804Qj5MUK3+IG
pID/OjZBegqg89qtAbdoGF8RKkfdEM+7VVdDMEKCG8pMJgxu7KDkvQhuSEHnp5Akxz8mtwlu4LKs
+chglV8iUXmjrQou2UWiycwKEiws/t5QF6B93VZHQahUztMCKWQsm92KHrh10OD14O8SRVvWEcgN
wGId2VX57ij5IVEDHHL/NPsBFPNy45rljBLb8Im2lqjzUaCKkjnO2ZRdpGbktNwZZBGDv49vl5NI
LS1Up53tZOlBfmWC1jQbsAifLa5+56BRz6Iw4nh7SO7DFQznr255fqMZOZccNWrZA5Ygkfsv0Zgp
MltaGN9JMsuqc1gqOv4zy2/KwX0GeGdc5JLyM3BeDqNqQJykr45eWf4px6VjAMd8eYzrE5ZMwUvl
Prsu1kIa3fLGUu/OSK3gyQToY8X+SmuAdssO9Til41HV65+CB5ZgAEbd1fDrWE9FciSrBhszospJ
6ePd5iib3ivOK1SDHz3MxaPXhDxRGwnRU5s0r/Ls7cR9Glj3Oc21QbduDRF6ewzd2d4qbqnD9K8N
0WzbHhrYYR0IdRMc5HHJ05BYicdnspOotAIr1H32lbudV/T5DV9HD/SZRJcAIgJtQzlXeL3TtwzJ
DBABmDNWwxiBvovK0Q6OFCCRXSO/rdE57UFD2dFFrjc2DWvUzSFuk6/zqN/kzq13CWrprrDS6SD3
Wu5K0hbM/1sN8ZUFAyDPRI6QmOStzUHSEhgpjiFNFwLRRPRx6D7Jg1+bptyarTVISc3K564Cw36Q
WyE/Uu9r7k8bFPqeFXRGuVb1R7vYhiB3ud5fM3f6GeCVccoYDdDqXrUqb2Hahqd8hujc6tMnfek6
5LOdxbZznoMZJDB2fDsVOidKuA16QlaSF//Phd/9BoliewXZXQ/1teb69FCTwaG0N/SDdAHyfe+Q
G7/YALLGTylc3vXmrnCKd2/NO1DFxztosI1XRLAm5+ZkhLk2H2M3/KF0mXrc7jCd4E13XCjdW+ei
9s8ZJpYn+S29Xz2l9qye0Gjs532ThfftoCvAPJZ+aHmt5UiJ/Wue15UzwgFhcpCW0MfpiSEMU5el
Iegj0k4mHOut+SwV7GqmgqnvByTYLtKCx84aLlNuMS2pjrkzYHzkLuDKf72uXaRXPwQr7OUGcIUF
kLK1vTl+cPUFwGgUdr3I29C9Ld2ytCRJbnkFqz9Lj2Tps3P0nWoAs5I+O4FCHyn1Jdje1ndNdI1K
+Vx5w8VrzL20hPUQbAXOype2YYNA+kIm7M0Zhe7r9oZvbVnyJBksrVDt+1MDSO8cOtFJykxp7FJj
O/5jE5S0PDWJrcdIeo1+KJfkh7y12ZaVbf/d9WArxwZ/al4DuHK7FHhMkQJy620QzsuHQ/cgmgY6
E9VJP+FDwT494wJ54oOtYwzqPOVz++IwNmB+eK+zYjGrBR7byUsOKGWouztrwarOY/mSD253Ms2Z
oUSjqwc1KFi76RGY2bHBexLewZQvdpHmPNSHICqfHMyLtwcvV5Xk+jptacncmsmHQ4ohbS899oPS
GCWol+5aYnoCfcmM4TzJ3ZeTFOAZJzArNLveh1a/l7cEVju5En2XO7jGt9xCREnmLROuwUdIdd9t
4VKE3LAuVtIr6+BQQ+IF3zAm+ueoB+6OjMlR7rEE8tjjZXiCUC5z5Cn9I5/0mxcb2Umdx7vELBEo
87qLdDIavXYLZ7dEPfcQFsH6BTDaPyHlZ1c5oTx5idHTtwsbxo6GP+fBe8Yszl0xy35iv/p4np1y
aRFbZ6BqqnPluO336e2oHfoJ4v12F8vMoSdNls9M5mbWwbegCwmpBF7AN3DJBiNxD/lRqcLeGpQT
A12UUbOOq46ZDLbA61bnyXWuE8Ac9nPP0CPRKI7sfYZj2Dq6WmdRkRYU7Lnp2toJw6V+rI3EOMn5
5Xf5djReW/1pNvL2pJrGizzV7dFKLO+6X7ExRbuxKFD6h0L+9wRt6zgU+fZLeh3YMT0tcaRh+gDG
/6hldg47v82HBwTZzQvQtOomrJ0h6qobbeF3GWbZ+nzlSWx9zPZg+ED/lULPNCevPlgQpJHFcAwc
TgpeApce/IBC4LHklsmTkWYdqKw9WsCD/QLfkP925lJh69G3J7k26KW/327CVioxqfL/PxVjtRH2
0sPW1cuPkeQ6Ft/SElsz5wjbDwa0CDPIQFfp7IuKx6JUkcuuQy6J4rDJq7ZG2df+G1a/fijld74b
ZazHlrm7BxZwz4Yg9hh86GX8yuYIS9fymswFcjD7YDJ/oLXCenLYJ5eiCUP1KNXXqL98QSPAIF2Q
ruM4aakyotuCLW+aM7YcNJQiNWBiyyBM/s4WrChJSb8by66/vpxHmDgPY4GuW0+8AZ5+stmlmvfo
9RZsQv3hyg8x65vu6upVhmUyqJOYBOupl2GhJNkIQvM6gACyVZYqW1JiW7A9xi1vu8aHY6P8c4dQ
B30YfaZ0nB1AgPwiaXnzuOMJ0/ilfP3xc6kVu0gZ1HfDSHmEa8ubfwYQ7a/SXCOUdAFNL88g7Dok
N6Sl/HNUjl67KkA5zcUt08NHKkgAU2Sbwn3ghAjBQ0q3gm0OKAUSbPUkOfi/Bq3Or+uvX1rySvbY
3pl1PLM2Zsn19Lxj/+S/753E1loS/ZiWg9azvqv18QIfj1I0NjZa+02bkZqVfmUbPcix/5S3VZHS
dZwt0S2Q57ElJSbH/etZ301npLZU/HCpf8r7cNYPVwqWDh+juboLYfQtrzgezuxVVPM6V5UXXgKW
UiBnQiNi8r4ss23BljdneIJCv6NO1RpE10rS3crJt6rvSiTqmwEIIbbg1xYtL4u8J9vLsr1U/5q3
HSbvndT7p7z/66n8OV/I/UUM2m88uDi0MaxdxsLy4dqCdSa7pd+tVfxT9Q9563xiOe16BTnPhzrr
FYbEu9eU4bfaeeFeugaZg0ps+0ZLH7IlJbYNyLbKH/I+JKWe3yMY0P/SaiQRksKGyMfLyd47w1tp
wmtUciU9s5TNtDqrspPuFa9b9w6YCtr4llbmhUYuaen5GQsFrChZmeWuS0d+YLXzXroHVv+RZG1Q
Bv6brrZ2GrbKGoL0LkU5Q8JE/O3wT93t1hQcmfRvdbZmsOV9aC6SlNIxaFKWLFyYXoM6m4fO0dN5
L/PfBIABy0XJ+Ba0Q3Ra33i5KVuwdqtbWm7XvyalYHt1JRmwkPJ39y3pD2eQvDlLwE5oCa/R1tmv
A+u1XJ7PdmSDVwmTt+xqsTBiLCsk72aOWzU5VgIZGGxJiX2oJ53olvfuj0vJh0MGr1KOs/EAKvC5
hkqBa4DUYKXc0EByLB+uEke89lW6Lj9Lsuwid6ZM+jy7zKqzazLHusjLvj3R9d1/t5j5bqiwVZWY
PN6o6FnRWyuti1y5g+iJEUfIpOhoZQ+zV7Idg5qLNj3KK7quU0oLGGc9br7Ji/z3qlatBkess9k6
adgczPPsmiARDEsc0poEdcNu5W5L+1agoH8WWrty0R12ZgsDMjrkbeXD0rXgbOr+nXC2LTYAIhXt
Grmr8lzqDCqTXhVvZQzPRPjk+vKA5xbRnXZdz/xw++WmvntE69R1vesyZ5Ho+ppHbE7Onjkd5S7L
ZbdAfsCWlBv7IW+d1UnJRzLnVlOKt7+kh6G+t7HW22FjiFVckPtfuiIezwZCgEcdxixJqGcIkBZX
fCYptXT2zgwHmZ6l1POAeepJgndTHbxGWnbWlnOoSZ09lEHd7qTW3GXjRZlL86D2GSC9YSh2TcSr
LoGXuebe9gB4amCK7tPEPalRaOVHJIMwXGZmf2RVEtTw5FwbPWie4GSx14xoLMTzzMG9KFbvU398
WxDtnwJkYD/Bv6kPqMaNqHKQlLwMwaMsYXuiHlGBiO0q/RR7DsqCZvcwxWghOMAWTjp7+2fP8ufn
tGp+wXe89KZWfhlzE1et1P+RlwzJa3zgb36gghTPmrfem62fHqv17Oz6ARsOWos6zjDsgqauv9Yz
mF6m5OVnXU3tPYo6wKsiZLvUYrEFMFlKnnOrQr9JVQ8VEsEoQ5XguDFirB7HpYSlJMwEBhwFwkQ7
N4VdPs5TUj1KTIKsKBx0z/IcYWEW4a0iDg5lhfyQPw3fTTbPzq26SPllamVgR4ISx2FZAN65PjO3
uIhRvVYhfBo+RqIqCoaHNivABHntwHy4KdwbSA221zwW21tUv6Z+ip6HJYDoEj37avIDWU3lKlll
hkk3uouochUInxkWuzVO8Nyghv2sshP6nCqatp/GMWAGQUFse0CrUpt7mWMpiofsbhqG7lFLOu9p
XoI6A7Zn07ZgV1NjKwj1LN1rpYMr2sDujDlhNjeOOrow/l9TEs2Pawo0B8q/Dm1uO76KLO8JlZlo
X4XtDt1T4+holnmYpiZH4w0wfWFo5s12gDoDa9UOuq0n7Q4reGQwcAAvvbC8r6Da3TdLsCVpn+ek
YA11QNrIhptW6rd8NlNjr5mGdpOgmIL/ZBZ9pewnD5a7F6YsNiNq8Nb7AEZde+y/J0P+zWArHVw4
dH/eLRM+M8hE0ApFhUpMP//FdufXME/071OTgFZAEOctGDNg1+hgPc0ae8nWlFh3lZv3N72P20ua
xsUjj0CD8t+qn5pRoXFlqfmgGv1bjWrQgxslT4NdNVBflfpT3LNx5CD2eJSkFLAV+hn59fxYj7se
447dtFSPtRRTvhgs13IcO9hkOQq0W/qMw7uDrfyHk87mnZyqbkzt0fHCC+QwnDozZNFOfHCqw/YL
2iD5HYZzsp63Nub2qenaY64ia7P3sVjug+wVo8KZRfuiYa5sm3cQLZpPcM/7R5aOr5LCaLf9hGkd
ZKhsRKxpqSF5jlF+PChx31QXPS5cAwFqQ/thxWKJKjDo7tFP6+/rgWXlMkXtRAoclCyuyGAmoNm4
FbqptGfENrW9JOX2ZKm6fKocMGHL/bHHEaBLtQz04rM9/l7/Tprk/tkuajhny/1DdRpEXjZ5+NPT
ZsbBRDlFohJUwQzDfUtLaxtbJCTfZUqxlHSQOw7DE8AZEHjBsAPXhaVCWdEp6fW3ug7CS28PARrv
YfWjLE9SHg9hfUp1VJuqWXFYsFZc3MJZD7w2QRTcd0swJOieuIZ/flfQ9yl2Ml8C346PUBjiu3LM
8DBcAolJnsksG8sGG0W1WIsa/Ab/paIcstbeju5GzAH/L4ek7gC+QtXOH0/TdgUity/jY6myGrj/
8OuktlxkKkq9uU/bhUfBtqNptTBgUaR8iJYgR2DiQZKT76NYGPkD5HU1ZnF9KS5VlMt3WyWJ4aB3
x4evYx+Zg2OXVZWwrDw8MSZFuTlfLKD4KEtJ6YdDJSkXblEdvTgIga+HytXeHZHp5rErAWh8LFh+
1VTGkB1f5sL+lmJPCnJpdtO7dqrSO3eMAJxoKG92GfuMKrsVx6QItVe1DId7V6//yENNfR3sQn3V
w/qxo4N9ZG8apguig3z9egP9L6du9TsbaMkXN+NUbOaUDylqBl+iSvkKHzl4kkKzDB78IrafpQyk
8DGFUPcpX2qO9Zdk0Mw3zY+Kz1pylSp8c7JXtWmgXz6GdTrd94GWPoxLgLifPuzMpCZqN/OOPhs0
3pKUOhBN2cjx3b/UZMC91GXtEuZS+iXzanS0NaPdS9Lom+Fi4Jp6KE0LRfydbXX9J2yskC6yRv0Y
Qaj80vTYIqjw9c4Lv/ILULDyYGe+eRmxzHwu7fENCE333Sp/zm7jfrUUt71lZYR0kq1335sZIIXq
WPkzIjpo6Yb978Cx2+9AtvTDHOMibjf+mwb4DA3bdgDvSSwO2+OMNSx84f9kQYv8u/BDnm45oGKz
+b4cvPqIX1uJwpxTvGWKZd+atJvQ3O6LNx3G9Ces33dSqABjewOB8RUmr/ogWbbfsL/gDuVZkiNq
ElfNm5K9JOvYNZ9ndukkJWfsBvVBRetNhxF9F0wzuITCCo27Gq0YaNG1jwqbnT+w6B53B7B4yHoi
LXus/MG5SUnf+t7R1AaLdofbyezT8yAYE33p1arfw/GJbpJ0ItUGphD1d5K0MSLCB1L37yU5K9NP
l2/+o6SmPnumv86fjRh8jz8GlzAalJc0a9WHyIdGHPrYVQ159QzQ54jsRP9Seu3nJG7VO8AKw4uu
t7wqMaryVeLeSwXJRxfxVCp19ihZEpioHEU2BIa60zFcLXCPzezgRarH0NGec/OlaYqT27kVhoX1
ERnz8s6enOIu6iDLLWLB5Z2iEjRd5SIzq06H2OsRHbej5inUHKzAJ+sNhbD0u2pV3hHdzPIiSTg6
QOr14ktpjkhSGj1YgqWa1k/+Dk0/UDX5iLuy2gIUr9LvoKizM3R856Sz9/Hdtoy73FWsVzPMnIcy
sQBYLNXaSf1rAi155dOmPTCs03AjIuYuwayl/p4VvAb87n/ytioSs5T2r6rXtfM/Ha+3AGA6O36q
x7l5HJUKuHThIn0HqsvkS/RXrvqfzXGwvzTOiD5Qrhf3WWjYKBtXKYi4Yf7aV+6LVB2N9L6ODO9b
3eTqwa1j6yEtPQxY6hq1FHRhP0NH+qUgfnWMi70LbOheLXmp3DH+2WkAxCzDbZ48swtuiu0k5ygN
1VdUVeqdnN6Zv6ml1/zq2DcCRmTG6DBOxoU12xLV3dJ68Ww0x3ndHYQttXyXZHWBMi4aVfclfeq9
XYaH3tfjW404+d8Fax0pLrdceCSAn5HxP6hzoMYHKQ/BPd7L2WLHJdOuoBNWjnldk1Kse1oynni1
o7VmoOkvlplYZ9Ue4G5vp7Ac884GXn5zQks5plqhY0s1OBcLvO8Vr5vmXjNM52Qn2fQ84eNy6Fu1
+czbqAL9cZ0fjJ1f0OZRfjfemzskDEnHwjq9vNptYf6Ck4hYpEk/T+vjpc0SB5JKMB/rqqofY72t
L6ZRDbfIbS3cff0SW4LOQR8LsCodH8xMvUQWy+/973Ewfk4iU/lLAWm5XijLNaTiCuvPKR1+hori
fNPsJkPtWJtfQxttcIYowRMUavecLaLiquKnd30aW2eWA9InFyoQGOfGYv2Mjsz25/A7HfAPyIfK
n3qADzLoJEbYDMKTwDX/ylBG1rv+LcCao2k/9R2YZXSKmzevZU7Y9ZX2BG6jA56DwxK8K+fA4prv
X3TdwINqdBZJAzXFLU7rsjuJOU7NFiASCA9dgqwL/jWfNGfw3vLU+6ZNsfJg9p7HPUC+tw7T+ibJ
zkB5Lnfi7qrHPcJUGuOya1cCdSsa1/scQEjfVUOoPvRV6X+O6vm7bgX6o6TmBQHu6NaTVPU05y7S
LP9ZUmEfnNu0TD+Zhe5/9mf2EgureS0Nx/nsn0c/c77HfCrP7ai2Z6cdgh+Ffq6H2v5RgsjCMqeq
L0MwFN+wudv3VuR+Yh55j8lD8Vj7CuL5AeSNrg+13Zq3FEQFO8446y5MlvGM2NHES4TwmhEZf4nd
oYWYWugE3eetQmPUxqGyO+s0YCn42C0BDWM6NHgjHyQpBWzYFo/NjNsWltV3gJ24ctBVoBswHN2x
dlc8GktgI8V75yrGQ+5U8ydWAb51ZTT9mKIF6NHC50AHCsm9VP8Wz8P0Y6wjaz8u+dGS/7/ru0gu
bfV91+c8wNP2TeAi+Paf82/5/3b+/11frqtXA8xtzzyauRXvBybsL+Uw1S+6Y+pne8lDLqN+kYKc
ye+aJ1UQimxeyiXvw7F8OZGzUrxzrPNNlMBa2JZe1agnWkb2d56KfbSXm6etmhSOseft6hq+QVA+
KVlrQZiE8zVq9RAcHd71Q4+OzSEbteJJgtHkeRX9F32nNdVRDxP1Pqgg4tFJSQKFdvW+XQJJ2oYC
6X5NZ9WhZ7qG1uN/SiV/S8oRkoe23V0eAWjbstYzbemUTm8e3aeS2/Wzx/4DRTLvewKfiUZV5lfP
h0uqj86nye69nwYCdKwWesOT5boYjiborRSpGrH7CpsY4vG1KZWToXvzVxQZhnPHWUXw9Au0rKtc
I8yA8/VVaz3ghO09+p3GRtdybswrnnTu2mdwIxauA4Zx0pt2vOl1iGb3YrgjjjqruY4VFpBzmXxJ
gQQ9Wt1HF5AVTPTeuZqpWSKu0/ovmZMoLwhEdwf94mEjlswzmi4G2jGIkDvmjiEIvJh4rM9KlfVn
Jn/I4hu/K7P9gcTI8DWKcYJPurZ/ippeu6hxm139MTUfw0DHE0Mp5y9pmP4GdJj95uAQO/ibYpqo
Y2H9+4KfzNkYu+CxKprmpVgCQ2V4GBbIJS4VDH2hIjVANqy2fNRSePFIJqvHwSu6R6kv1TB4OmIa
OWGAhjhNsniyA5nHS7ZPXgLEOvBVa9JnRIcwiLAwRjM6dTzhg1Y/WkGXnCuoNQ9JBqnCGM353nFB
FsOOt++cbIiuBVLGd54ZWVeWPYqbN83DLavG8aqoUXmXGQXGPn4f3SeNj8TT4Lj3STnh9VqzSBJ1
iX+K21bFgUGtT65XjBBdEV1GAKp/Zn+iPKax0734qD2hGwx2kB4HNFDV969zh9UP5s7jW2Qhj9yZ
u74LWZQKCvVzwx70PhxV48voumh5o3v6Fe+ZfldF0/jg40OFBHWeHqopjFDCQj+ObxOEDz+d/0ga
9+jjR/aN3esGXZto4drP0StY0t+Rrc5/KInxBwu/0MutgIXywNVPWcvH2R/Mc7+cwY3x7wAHVmLx
MDKhsidEOoGY/FGAS9Q786cH1oApYDbcoY06PtcYqS9q/DOia/WDZ00dUsi8AcyMykvWaAjJIN43
PsaotTAoHy+5qURvvuI5j44Gm1aM4EOzh3Jn+cOlT4fpm2kzd9K04M0teFO0KS+QDVDHbxEAwGNQ
Dv1FjtLj5Fobg3bLHW04sJZY3GAExUxVF2Sw5WHI4be7NcucEESUKhJ7l2kvJZL5sWSrPmaiT8gF
tvNIXlW58NDYwNtnOAY+WmWLlWOrdF86DCxvo69myFdwSzL0tlm3HGB6LEkU7bzj1Bb4XC5J3Zwg
LZlWcZWkn9baDnZivMPkAZKc7TApWAI9D/F7Ks2pvBu9pMLBgpgEWx2JSR5O49RudCBKQw4a6/9w
3IxgVAlB/X+dW5LvLu3gI3BlJLR7l7cdItcfo3K+Zem3ZgrDN/pcf1fEjnXVfbgVfW68qp7jn40h
VPZzzmN2vCJ+tqviIik5yDS817bLvAfLUi5IF82PXtdAKWzz9ms/OtXOGJzgZxsobxCKvD9NTTvl
Lt0BOuD7QMv1iAqI8nZZ/JvFjCfUQeI/qqiO+ew07bfF7n6fWF35wDr3nYqI+wNEgeoh16rwhJzp
vEtMtXrYCqSUAdbf9UwseYrW2avdFyAyODcvZ5BDpOKW7O3R2TlDzZ7lfy/y4dTKmMAX0v0vKRhV
BDOXi2wnkGQ6qBc2v+LbwR0U574bAwyIsA7F8UXpQygkuvNsouT4nNpL76sVIAzM0F3zYPpiqZS6
F4elggdHxbgkVpH6X5NLHk7dw0O0BJIHBFM74ovGLshSuhVIPcmrajU7mQOuAJJsbSM/RsjCHLp4
Ynm/qv+IIC54hVp/14IJ+ltfTl+ckkl7PTX+az7n/QGoWP+idzFqmM6YPbkGoioxIm4Pk9UPlwJU
LQqOEZh9bKuuVuqhCbL04oOjRo95qlanjLnus4rWLisGrF6nVq2wsF5kn/l14Z41b/drYqOAYs2m
+QNP0W9+k9q/Ssu/qSxkBijhwGtK6oSh9OeibG3k+1hkYEOj+z1O3r2f58Uvo4l/Kiar1PSWAOhB
DVlWjxuWidSChaRnNmfDZ78eGjTNmUBI6eiE5V2YQQWU0hwLz3u/n5udlMZpmOF5iaaclE6tnT7W
ivkjWc7Ejkf+lNbVq5TFpsuaE0JLjMmjp7JVlccYJyHigTVHTxKTQM2C77OuVtctS2K4oYaHGB+f
9aitVHUy5xyzEbWTPKcJkZt0G3iniIPut3rbddQhe2jMwr75s07dOcaVCibS65h4JVtEPpsnWqrd
eW6n3anwqOCsR9o5nZGKkQIJRhfVoL2y1KkVZapO2zGar/wq5xJlu/+e5l0Vy4nhkMnJt7P12HTs
e2cqD+t5pdhPYy7xruZsK8oeOyzzYNgeRLDl9MpQQxGEwfruQClYLyk/MMxU/+SZ5pc1z5BfsF18
8hKaoO906rUJ28M//qet9t/n1f7MAnQb1t+w3AWJvfuxy49bf5OUrBftyuwpRtgVqvjZal31rliq
SQXfrFnmkaiUSDDJ7Zeo6XZINwx/eOwIPSjdcGK0gZ3a2Dw0SVTtawwsggiqWdDkP62imdDQA9PY
q1c79Oez43V/AcudDinCimr0q9cTrCNNGz8KD30wb+iuYdr+WWe+d2LMdOciYRpVenTQ7GmRsvV+
2QoW2XG3U2o6coRmTeTwXY81xgZ3K7dOvjDPvEDC+2w2vbfree3Q9Zjear8CXNx91oKRk0HzQxE7
eezV5t6J4V9WoJ5Y0DmmrG4Vpv4zLIZ7hV3PqcAScUKCoVw2/AqFTYcEvu8FHjHTVC+5ixTtpW4T
5VmNmfKW+Bk9V/6dyVgEe7klaxh7aFJp8rDmaZi47OZiyK7bUQEreYesRnIJ31TlWQrgoP1sZxhX
VdtD5Zxfm+q1Sc3heWAg1Do1Wug5U/JhBjKCeFnMDwk+KyUmKzjkYHtQdQ7KDu24G6Gamh54Qyt9
7LURB7AlmFL/pR7g8WfFnRMMFqh/goLV4j0cs/GkF2iNSV6OAsN5xmWNBdP/5HUzAwkkTfVzhYte
4Vr+U7YEyFF4pVM9tzZyTWmLLs7IGOZ5XoIoNcqLOznTTpL0IMZzjBoFhKFmzdryG9v8GlmtcZMs
V6l0dMnGGbvQpjhKngSG7utsE6HZKFXeFaCYZ0zNemHJtvSC/d2pyK9yYcnzw2Fne61xaKeaHevl
R0phlKj5nWUjQLhkWSyrPzqOchiCMH4pymMBIfi51bTohT3z32NU+ddBMx4QIk/vR8yqniVwZ7T+
kbWyTlteOvU5Jm4o8yeqEitQGn0Dz+vulliJ9cxiv7Ue20X2cS583I/CtsFFy2XS5qd4DM1W6Z7X
NA5J1akuUnMPzpfysLT0u2XwHDfu0+wxOujnir2iqjOfPS9RnqzoLlgSRhT/HYxW/b1j1fI2meky
LYTvg/sfwIyt3pigcpTOdL1yIkctbLwromcM77rHspgOa4uayygAa9zuUEVunoo6C15MFsle9Lh4
Lf1gvJNqEjAk03fYApUXSUpdDZX1g1WBHJejJA9GRQolIXlgDjfuPTXwntPc8J7R5Z5vhtH9CPwa
lZAlX3eyHiepeOfHLsx/qYYC5pWd+/BBajDye1YjzbiLZtpfMUXtRQk8+xmyqPOMg1h11EIXL4Nx
dp6lQGsR91RLNmckKQUIppiPVcqAEecNBeXYsGUr2TD2fUT/m/TW/VY3ZO0UM7PGOad6FZ/cCcQE
cpbhSwkb4oA9S3I0HJTR9k5b+SfDM1AOR7/lBann6MVsG7ihRsL6wch6qGukmAotXiYSMHaZccvC
zVOfR0YbZYAdnoJZiL8o9fkID/8dW5Lo633NW7z88NbwwN8t1io+5tA3iWHXnLF/fWsXllC3QBgl
JsEgQMklYFILcFIyka7tzp7OjvcYI/hSTG/hCrxacN4qw+76m6rPLLO0zGIX4sMWMEaG6iDpTFgP
vZl9NRfiUbcwaerlJ+BNBPPIFv6RVSHshhokiwLo7t4k0Kt2nDE4qhf9jf9G9dT7FSU6GhhNjuyj
FPf9DENUojGyM0j+JzHbHAjns2mHyt56x9wJC5IEnZHYtdlClLu4FiP2cresypzRPsHuAIYZ9AXz
qEyGAsWu+2vqzD991CLSojqP2H8dLO01wNfxVnT9N4fbehdhB3ZqNfNHOJnecVxQtQmnKbw7epzs
KP93u9sSkyfAHlZ4NAPulYJL2p3a6Yc6CcxLi1HbzTaK8mozSUiquN4panceTPtzyr+2rBGGPqQO
lSdME9BqxuQugvSzYh3iGhLzQkrLF8S1szwsiWWINhwrZEH47vbarUHZIqhsNrqMEiW+JB3v390Y
KMrcN9trkFB0tL2iZD7r/Sy4VaH1y8xC5WhY98VQj7cmtIc1MMxovPn6cuey6Uem6dUNym918/IK
0XGJ5q7Xa0eJivWqxCRIHL8C7eShhrFg54vFjqU0Kgg6DDr+sWGVnpNfowwhgIUjuvxNCeQPb8ku
M1CW0fDN9BcO07xgFOV2FMI5lWg7s+CVZ8502J6MtNMtKbH/4eq8liMFtiz6RURgkgRegXKqkvd6
IWTx3iV8/Sz6zsSNmBdFd7VahoLMk/vss7ZnzMRbMcDL4l3DCeSDtdn+/vvBHkVyGIV9zjfv/b/7
4N+HdPvrTItjv6b95d9LTWQT7hC7VCP/Yg2mf4kGUpt4f6e6fiiMviN91KqYAdumxv7zR2c051MO
5Ishea7pxodoBTEG/z78+2uWQiE2Uu2vo6SczwRDDv7aOxOpKFqmzo5bhxYxXUOtFj8uidZNyKcO
dbflFGPq0QHt58cr1JPRbGBd6hFyY2sC5xilX2id78xyYm40vy7rNvFhlNEoXZvkIvHCXMfRGNBv
7/15KW9Kgy2i8lo79KCsnvV2CFgyGlroKItNO57ADWxH21W/Z/rePK4zCULSJZPWeR26odoLmjC4
2MeJLJY+3qcDQZSi8rWppD+CTTBkw2XRyG6FachgMRZtF2kDsTCTuYf9D55ufbZEcaqaBv2OSKK0
F+/t3JJZuBR78EvpzmbQrx7GSxJ3us/myGRyUtdhz0BGMl4Av+InyWjpajqt1zhDVGGWKgDKlu7n
dsuIHixcuEgUNKeDtTFn8o3dPmxAVPQuWuOk/nqHC+NOHlEp/P918i7xkmdBSsBWVGU6XFMiSlMD
uXrSAd9aGXR8QjPb6S+LmMjWcVIFarXdQwTrRmuG42AmXAQ4dKmQXGmRMCvezwJfzPziuZt0SRAk
9Vj/47B1b2uLYcCOceSpyg+WtjAIrOH3H2ftQEWxBvQfPyiek527ML/faDKHTYRNx12pPQWzOS54
NOyb/OJx5S3H3L1XIJCOdDz1C2Za0jNcEhj0ije6YUqXmfkxBhjsxq5O1tYoYE4x9ZRof0NEtkyn
rrc7yMzkcF0k66/NPwZVz0bZcsjWnOimNsfvtoSOZPKIBsY8Eda0zPQbE4fEHD0TIYLopc57EnAl
c2JMcIcFcoIlGApfc70I5LAhRWAt+8ocXiP2ixDKq08uM/mgJS0cl+8lWy+FCbFOAa6cBaKXfT22
2r6M++h+gbi+tu5XU5CqF+vx5zJp+8HlIDgbU7gVgJO0kjNeub3tJT8aHFa/VmQTG2p981oECwRI
Q/t1iEiEa2SlJ8tAyfMy/R7ightYSxFGyfS0GO6eIFzsIwlWLE3odFs5IWn5d94a435t1RguSdHs
Nfcl0arKt7My2nVFhT4zVXtbavVlTfiC84AymBrGbayyATTlchr1T07+SeAtzrQbu8c+J6q1I68L
PX8nvebdGCbwLACSXIvQ42F6wZFrATvKkoAUz9KnGjSCFf6q7xGY6g+LKv3MSY620HR/AtklM/EC
SKwVmCTBfBXUR60eVhnpKy7EUN0Yj4YV2/zb8hp702cUtx1Qp/onW99WMwe+ViTfmHPLsDefiVB8
nvBL0nWBljqfPZCpW29jUKMborWpZXSQzDABy8j8Q74BYSLfs9m+qRVN+8K7CJNPK4352tKp/lnT
s91E6vDQ9JdoHQmQrZYD8bySdNkqOS5fJGejVz/l1fhhjATK68NyJzIq/3HdcL01QiDR6DT6BCt0
BWRyxDMM2DDmngi6egQIln1OXCS/awgF1izt1CiKrEQYbTAcuPZ6WDgI/kQKnK1m35V2dE+24bCj
tZMFqnWepSpDqxpZCDQwtEXxRsZ9ERoeDe++G1K/78tX/KIMOQ6coVWekpeEe1N2BAlvObE4o9Wu
14oXYP73oNNcv3+dJAS6Ns2Zu59Pbmr+1Fr+U6bmd99ahAV2kPl1zlAo3IdqHpe9W9IsSA287G6B
jyhZ4jcDFVSVwP7mpX7Us/am3YSqatkasb9W7xC9MPMDJ1hl+0n4cO+6ndLkNu7c3E5J5qe1RC3Z
jLptrE61waZQ4hGSwPtgvbBqyjjIjFNXprcORgy/KeqbMq//Sss5ta387FMOXkrcJW5RhkIvjhhV
0IOigbyWOWKu3p2vBtLMYlDVYYsDfTdaGUSeecpDqZFGb2rD4mt2pcLI0r5dyEZJNGFET62dIFTK
HBx5WFT3RMwbbehSHFABDvaKkplUz5XS94JU772bSPzDeFZSm9tMq988vc6upiBO3I0h9jBZCbTx
4mVZhyKEP/OUdOt3reSrWS/3kwzMUrZ7GavrFTRnLiHP9eRPGlJe12Cs3bqHM1ibdNREf8qjCJu2
PMypFropWffvS9p8eHHxJJvxoiSeRn1+SYbi2OPByRX3RDb0e5BsoGmmSwI4EEMbYLSusMO84QSu
daHV8XxClbeLY9vXMyLuAjMOPjTQALIrYvtjGdQH2dSl7xTac+8CshlS870v8+8ZnJ7Vqnfmy36x
7eKLtQ7rlJ5GUT4tjJEHhV4/NCPw8hQO05TjqOZ6PApCxA41bQA8fxbaUb8eaEACU+tP8Tjek2lE
hqCLPj4Pzm8vetAU7LBkbBP1XgmQvwCUfU3MRF7qFdim4mIO1X0Omsc31tneCc87KOmd3sseQB+0
oVOt7AHefo5ZfsEekZCjSRr7mVCM+oa5YSx8Dth0kyeyiVB2UIUH+1svh0uuz28jPxRHv9cUEwak
z+LF67QzK98j5rLGH0eHSx/fGCTT17Z5GLL5qOpo3x/7udr3XBYWCU7+9A6VT28vpf6fQQE7zU2K
SnUcyFPTe4LFlHfJa1ifo5XTT6n2c8rTO7vRb1EQoZzjT6tU9yrH4WJ6w93oFgF5DvfNEH/YJedG
RsiIbpiLd4eZevik9RTQmiHlQRD9uXJv0BEAG19RNnTGTEWjdq6lYzAeD4JzxsnjtFyXN0SPdtQB
qY5WxeMyvsoBUXktXOXD4bktMtX7rQMRUBcYjqwyfqpl8dsMqvPLoZjD1htJjGTosEv006R7D45F
EbkkkLOreDpbPVV2M0Yf48Bzt47mXgLzdvrp2kK9g5yShyDupFbQDW0jUKJ4p0DuvsIgxOgUI6FZ
aIfdZHGRHS4jkScrC7pRhqPpeAz8u64/ZXMZlo99CSNqyjV9b1owG/oufSAAfohg27PBUUneez+6
GseLAYiM05h9dKPhSRML2E1v/BADpPFFS/G9jB9d7+3jCaRon5JR7OVeWCARdDQ4CozxYaVrPDwU
Ya3IgjZGERh1vUSxzo/lOrknQiZfnRR4Dzv4ODU/xkBtvMw8njV8nSy9CK0mYW6GoZhxu7Tpg8Hy
EzKdhKuJ/J41bS9xWv8RMpr4whhpK1nPUe8SVFJ9GZDr3LVjSsIgESxKXfI5q+sxbs+SYjEeqpvJ
o2lIvgioq2sGiF6otV9cmhaBHW9ZEab6XmxOALk7qRvXY6uRS5i745YwyG4uCZDKejiq7Wtutjwd
cyC7Vb+1p1JRjBe5L1xqMFng24jTvwk9ezjb9UbIshW8NzU/2/W8M0xbUVgRmpE6sB3keKfNqjml
Wn5nxRTkZNJWpl0dLJSptl1nCtpkOjCkbfWyDBGEnmUSf8G3gp2a49lLjJYngJtG+0P0+0zr/BRJ
S5EMPNCtvCkbMGYg7oVf4LY9rnbchT1ETG/Ogmy1r7vRw5s6/traFVHLl5Rg1goRGuAj3ru82THK
eJdNQuz1qn0HsnA1VivE53pDNH+0guBq5RkM69fJcyMcKiE8UC4igd/qMXVnnYKZxIJeuQdMSzbR
kM4cZJLhHrkwFWJ/ZiMIyGleyGyX5l5Yy5Opy0ub8QQmXOFcECpBV/LXdqIpLAaIw+UuMeQhlepj
VVc4Z54LHKk+uSDtrjS4TkSJ3zCJgW1k5bwumVUalk2Ct181yHybty2AHvJm9mfN2EsCj3zP1h5F
LfYTgNttkap9OKiMQi0YqA8bXY70j5yFTbPOoAPfp8T6MqW27CNzApbMCClEQ46nRQHejorQ9rj7
a43ZAQoTYhMT5leo8Yc0gZGUW3+WHCpfKuR+G2oS6yYSog1e0NTvU1c3oco5YU7Kqa953CWObX4i
uPySodycp5yutUnjfiGqKDeNB4B9ZYhVhgFKywj1vLa3/7BL0YhD06Sx7+YHYcOlNZQ6OsbkUgdk
TQBqroeeMrxlRguOejhrKXdb3Qm/L5rnrKgYR5JXgDHDtaZ+ngePVF9ECl8WyWEmcRxq53ojsbA3
4mcxvO+mXLMQI1vDbTreO9X87vTzNyTR47osgTSNj1qlNrTkGUQvwxeR6mz4JHMV0AfRG/E45c79
2LuMZWTl9eSONFBanUa2957ZA4n2pfUUDQ+j0EF1wxAlQYzEHd2JQpVU14UtLsKQPLrxQJ4TfYxO
d24bTh1TXc1hkup3BI48mxOpmN5Y7eNkeUgie8IL6NzTUCHAJYtgNq9vrvfgSg2TiLmx+MpBBcOQ
UWBTYIKvi8PMrMMFii0x5/7UjfQbkoPWVNdV8Qw2z6PZGR25J4OuSaydygxOYpPBp5pptdNMaQXu
VR8D7ET0w7tANrg34jmpnN3c6m9aUdBqGc1DpGDuqYgwvAIMWuuMQTwN30mL9d62TtQXfVVQYMyO
b1NVcvqab/X8RCVtQx0uSKlKvcCoJ8m3IQ+h8LQgwptbtZYRuG72szjJW0KfclnGMtAm2ICZZy4n
Z3mtRVrsIvNQCBrSFXOozKDGO0kOTC3Gt7yKN4Wak3+U8a55sgvYEOiVdAZKK3l12iFjiHSR+bNS
7N42qd77ZqbkmORAm7CnPZwQEu05HgzlnyYiIyNPmpshTvYWQSJ7b1HnJje/Co2B3SSD/L7xhtrh
G0fSMw3xeq/hUfFbnvidpzmcDT0epXnub6pl70EBXhbkdvxcbRjlMXS2mrHAlkmEgq5W1jP7V0Ro
IWn6U0fFRXc0oOZZQ7JQZNN6SvtjAmDDx7Tk+F1t/swW2Kni2ZBOdYhr48MxtKOzKvQTDzeP1fzU
NahTeN0/8GY+qajnfWsmNyvIYci+eR6QBguFYL3tEiJc7xS7KY8iA4fVJ5YYrN/TH/mWN5FHxHLK
GmUQdF5OzotnqPPSASOBM0eWvNXdTp34rHizQKLcp7lnHrQtcjlplkth61Df02rcpynnNJ3av2nm
F55RbCCY6rflUO66eDnw/+iCjzHg2+RErNBzbphaSALW4YVB0sif2wj30I+nXlvXekXbfnLKkWoT
Y6q94jgjuprRiXORexxTWaIii4KXZxOTLVpv22Gvedel+dEaeKlKPBMItg81F8+vZuteK3IkQ2G9
TfQtjXieQtJ/Np6KF18SWzzFqzwaBQW6iAnlY3WiAoC0xxnWNWG3tqOF0RiSMILVnZfE980vC29E
52dmslIl030hOKnJjnmabCYWRehvSUdQw2LW5EHNTwBIiz0errvMmS60FRj004obUcRDyCHwMm/k
1sV6ND7jyv10xv6l17kxc/uF7ItHU1ahiMkpJAIYCjhBsstV3/G0MNaFQ/zYW/rbONhfmjOhK+N0
6y2y6zIdMSZj/3fW1GJiYjq1403ewgFnAcAGt8GbjfdoO7y6WnxZIRWC1L7kplwR7vrvplX71tFe
CiKJfSex5mCuKbx1GzdDxN1CFTNWtceouNB9WxRXdTR8VYIRimRcgVJif+rGR6cQZ6uUfWBqIzVV
hf1eB1CtMk0LxZbPO3rGjlFwouiz+jspkyPgiqsuTfZ6bv8kbodO1dEFJEmVKMX0YC7NTS4JFO3a
4tRMRKaOerPDFf6ZGz12UZOEbjvdZTmN52zA/xZVgIPtHT/CeUxunbTCJDxfKs2A7ySNxGfoMZqt
h2hghCKK/tZKezKJElKyTp60/ANmYmWvZqDFOm6s2bxZYI+F1mB8O+NwMr30sZ7prDMB+DNE28VO
io/FmF7zirlq0hagX9X8zul8s+TzdZ1hz4viT0qIT4JVE9+pp73dLB9js83l6WzkWunhCFxr2OMm
bjtq802pVAe6eEloLUizemoSAG+iJiQfnk0iRd5Xl7IgTqm2H0p3FnTQtfc1ni96C0Laq65NlnDh
uIehrt2gnIHcVcMundO3tOhE8NfazbdtFV9R0+C1NOv7Elrj4JQsLrIjbckewOOd12reReTH43Ji
VttozswZPZrahDmdyV+mLI7LDJYwIRs0y3REvbGauBvxnK/CCnV6qjC4YmZBqjnQg2FVGUmJab5f
Y+fMBOWnFO1Hsa63E5wv2mrymifkVebQ2rQx9KoaD6YbH8wuC5x5xHCskRaVrTcML11BrV0PrW3t
bPAG7D8GeZRF4Jo8XdOqT0cyHaDoYwNX7ghknV+qsbwH5SDeOOgpvkVFx11cXVvFyyjykADVuy4Z
3pKJFvh2C64LEVMYS/R9LLlRmJ+4WYvogCL+FjnDDcrtbQQon1MCc2hFa+xIIToXonwcEvO9VFJw
0Esoa5mncj0oT2JgY6zSx39WgVhHlEE8bo6cxh4J1X5rhuyb0+8TU6DDCWw+mcprFDL38mY3l66J
3ikP8GMklCgRQv1Fo5HTGYStjIud79zSPOIyQtbLFouSoY3Jh9QutdNoN5w1X1WJtruOzp687Cqs
bTlzplfevlxB0ayiyI9Vd13VGg0CvsDOzbVvzr3+wiyESCP3qFaNuckSZCUhWbFy46spnTk0Qk6g
t68FTWYTW7zYh6UvjSutoIPVMolAJ8LhoOYmOuMZxmFZvPbEeFzqdwsZTMqwygdt6YHGO3l/+PfX
/7wGhj7jueyLKHQY4QDE35jsVQNh405Zk2WwpT+pN1ekwLgJsJCOWoLWW061w0g6Q04fEh3ZEPhP
HWvUjvw++9WgUB1FhNIHxJ6jzctadP1hokLvZvawqUOATIdH8oU/x6HYJrvYfVZtPglj8g5O9OeQ
2RkshfGJj4y9psfulukiJue4eNdGgKq1RWkvZ+M3qlweGirsMoq+rEyMARKRG4INEJ4FxFmv+J0k
y5LbXqXzVrIl2jlx8PBFznfimd9Tj317YRGOxugEiRlAOorV4JmvXg702943i3bdbt8u3TowlsQ+
NUO+99wX+HlgDyuSJdYqmJbssuryoWxum0xMflbMj1VM97lw3VPXCCRN5zY3mSZ33J9O2UD84/Zu
sYv7bGsdeFqJbKi6s9DjOeg7iyfCIwWeqbIr8jGqsI1bRQ9/CCmuZx5r61RNgkAdm9Pb0YoTAWwC
Z4cuIRIYTgMTNbccCI1xt8vs5rbLpjdVbkGLKpsOkVX+zenaXw+QNmLkbd3mpGzFHhvsYtEfsKyd
l+hv6eJce/Gf2Vv0ZDvy0FwOnE3qViyP2WM5v0RWCl3I5YyWxFbsM2LtqwGWg6pV4HoZZ2fHnn16
qocs1Y3X3GO1hh3L6RaJRZXkQxnpWYyoL3ISN5yxn6RevvalW+y0TqQYLeI3GCOMsLvmgWkmPcDo
wTK4mQ4dYodQDhGpxmCTPXeTybC6yXtsbt3WVSMY0s7zA0Gm/C/zbNEL2+uu/FyZ5C9npMpoorkC
QoURdzru86A4w2nkLrlV4Qa5lAYTTdOTUQAE1C2QL1PdYKtCsLKbnzxrYb9U87FY0JmNwvZOpjgN
5TD6S0xjql8Rnxwn/xwR+dhtas2vMD30RZ2c4mzaCmjz3WbExUetjMGdqO5OL0saK6b9VW+tp+ij
RWEJjFyjdh0uPZolNtnuKmY0cKQYuY8kd2VVI3aOOnMn083EfF2AR6XZeZUNJX2h7SG3xJqxRfFL
13GmX8YNAxkhP3QJlArKO191+Xjfkpke9sQbbUD+M7r8dWy3QTGi2yiIGsaMrEkt1ZyyqYX4wY6Q
tCIK2jHVr4dZ35fUlP7iMDmdriSWC/3Wa4R1EPrY7iFEntY2c3yZV7vEJLBljdkc4lj05xm9PXcx
uGe5epEVJlN9eKZrxvtfrVh/UGSjtM+uihpZnXMrnNpMEr0y7WExQJFoq/QyOPRP2w7RvrGUxlAs
PMjCK3frYLEZz/0biJ5dZW/1Z81o3Dqd7JyVtEjrl0qu1tExa9zMol6uRL/1hDrsNMRv4OFz8o66
tiBPnNmNnUi4LbRZMIDdIwTyoHHMkvZLWXRl4BhVFIBcqfByMvXaZAGRbRUAqO2RvC0U3yJfeISt
orMDIcSWp9BebJG9DpJrGxmDPGZpjoGJx54xn5dO8hu3Nt+SeSKUmFiyrNGSke70ans2xuK8vID6
VOe4vteRULijKj/iXdkleQ/uu+847vG9jWbZEzQy0XWmynLo9eyk29RBFk9HwcGdeOGSiNVRVAea
xRaMmL03XdcJ4S3Myn7qUgwPpRntpmx5tWamLidneu4jZj2xAXWHiiAalujhVqUrn6T9CVKCkHXi
r8aSY+i441VMDxXh0DMBo8QLsrlsfuA3c4mW7G7SR43waZcJmMkldqNiMKFt8NOaKHQmYSMjCZsV
d7IdgVvjQWLqv7kWy8ByoyrzBKikXikrbO450Rg/KrY/dfNvUusP6BnCLQCF2+3d2ksdMk6EDh19
At/ifwtT7vWCCQpahtBreoZM0D20ebqZ6TFLUnyyZNr1ifbudcLdjUZH4Fqa19d0/pxdsbqk4wl6
OrS9At2g0uGcw3AvFSvn2gNgHxHAxMhDtu1TZkXLlYx0ehscfUSFJceJa7XXYMHjQ34ctELfd+4d
jAsKQ315mZRxXHsdVVh1z8NER0TOQ2DGVR+o2TMoFIuVnz6+TvrhvZC0yKw/c0rvXE77HILZFadJ
YTXiODAqGtCJp1GzHzvmxm9j8ki0mjBrwp3Cudd+unp6t2JyvYroOh/xVorxZ3YR9JsMCR535dOA
KEDemwf3t5KIH9bzFHE8zKA37BjQ+dS26bXEWc7KIbqgzLJ7TTTQ8+2FW25tar/GihIaE2c+Z2Pi
9031q1vz1zDpVCxyPhqsPYcNuj3XxRfeDdIroZ/S7+VkbDrdA79Rxl2VZMgvdnFIQOBiNgxzLTuW
OoHOXWTdtb2XXdU997bVhjEX2V8aD3sgTXCj9exdMszzTePuLNyzoasEaRvj57LUt+ywGVWw5YuG
8bmurvCBNPsl2wZ2B84dhLZhkF+bn4whK44K2aOpe1GQtEivSW2n/AnhpIjr8baSTOZq32jt84cW
H+m+6qCdxM3U02ZbVfXtOBubRXA06nqMdRPviqGvh9hb+9t0+2CjvpU4aa/+vSSLligjlIcml/y2
/RZBE6ljif0RT67JWkqwuqt5UPy7aQmblnU4aoynbEwz7gP9tQcvERqm6QSxdXSltEOxeq9xmgim
3NC0676cd13EQaacmYPI/E7V7alV/dPkNOvBzKx0N3XFjcIyRu+Y7pzVFe2Bh4dgY3fM4QgrerV0
4ijhWGOZ0gdTgTq8s7p+vJka96GouKDVWvhlY3Q3gzc0ZHjvXTZ9t4HJMtDegDp220ULIj8y45Co
r3k0oIg7tOWz0XixJM7Cpv9oWkguTHRRCpU7r3NuSzpiYbOKPqBo3UWMDk60WGHmbEEb82/WLWEk
p4H4wqu8G9Ue8DfOxejGW+PrWHJW4Vi2z80mCWYtR48x5iuD/AGKHPXLkgs8ynHvDKu7b8ccGUbG
L8VC/1OwL8UQpDtt+VPkB2eRZdyktjWFQ1XGe60gGaE13D/HxqNZDi9qmCJfgEEOnEUPnH5hfbbW
H6HcY2cRk539OZIbdC2L71YxW6s7A7WfRohRtcTn2WqeuxwzxcDNZfZPzHGcvQ6HTxwluyjtoHiM
pu944nubOKEQh07Se6YVRKZzMXFeF/RfdlMsTx6WnysGFZ+NLWY8bjS67TUXwBE/fcGwJXNENeLr
XkUuUJusePIkfWrTIaMIFsiVrJfbyaJ7YIvoPbnDgcKqEkTzuhtNrPtTd72MeXHAlnFapuiWuBBG
X9AickNh1XH4mvGyvJaV/dut6lqI8ZYqFWxxcs4jPoO7U8MQ1O9zMXJ3b9UZfZRbmSWCcrYvUU6s
Y2sPJ0ORg16qR21ZjesRL5CJD3hfp8eyo8QdPOvXzK3Rr2T/qtXDis6Vsxlw3UwmM1tMT52bnAd6
aWhun6YYhotBWGyWuMteGwYv7Nc68ETC3ZLeF5AZgpi1vu4OYJVOeCbZynPdZL6/+SgkcWKRskic
1n5je/zMRf41dMnK3W8e5pb3RaSEF5K3vpdr/xFbiJBZto3TZ3TQLDKezNqNAwGiDIWBjq3NZZ66
aY/xiRX2KhuyZ97/B+erazovjNELkGkR/XtP97WZY5Ud/6pePfSm89sUw6u79I90IaLAzDQ4+Q7B
WR5EqTbiOCCMzb1DH1UjNVgKLNlEHrj+WK4tR36drrMTWWdAaV9GNLtBW+ET27pZ1cB4Pie1IiR2
5zQpCfzharGWg8MTVMX1oWThjqT2Zo3pH3CzCuW5VYdax9bG+HvS/VZO/0rOFGp0Vd+2Ym9E7Jys
6dCVvWMpJujH1ZeZu3jT1W50Uyx1umjIZWDutNniZ7QFg11k/DjmLw1Nd5es3rXCkhZWBmgErNdp
q+Pp9ZIrZa+Gn6XJdVNrpFZa5UUyrZZXbXkYFlvfYZuzqS7mYKzkwZhVDG2saYlgaR9MvjCENR7/
XFx1HEpjJjpJd0wYvPbagRX+sDTZb1K3G3RqOFmVxu9NKqeQqDiUtxzCtgy0ZX4x1sQ7o2wEqid7
3LVTY6ec6ilpujtrJAgCTDU/RhrOJV5XF7WceW/7WuYchVra5UG66ARXWfkFpt499m+gf6qhY6Vo
YijCnXBOHdpBa3ZzczusunGuymk/V1octjlFWdMf68qgbkUTTquUd09VOzdZr9OSBShK2mqnN8NV
7BLcHuvELuA4Mjyt33mFxrjy9FaobtdNPSXAEN9pBkX/XNU/MQ29NiOM0ou1NNQW81MO7a3Qh2Pp
FctuMKh3iyGX6EEWw0IFRJZovhti66sR59hi1SQn0KEd9ufhcaiFzZj75P2SkfKJ+CVa94UOykER
A8dMy9niUJrElBEqNm8ZWLlNZv02nUfcHsapiYtybyAPyFLeKdPbrDyUo01LkOKC17XpzNdepU84
LClH4VDZw8SgRiVvqtV6jKzsQbCm7F1nPOTdevAa4ypiJ2dYNBhrGmREU+6yDDWSxM4s7XyzVVaI
jZK/uTHFToMvpi9RzZnlTuvksEzG3hkGqhLERo/MAr/RiotQ3U+UTT95T68iW32jfSjaceShYeQv
qt/MRP6kyv4dpxpevxlaetEcgN/TL1sAK7Sc2mXyhSRLw76pOsQz7daq16fEdl4yRx110zq1CaWq
NpgX8DuMewg8OiMbot27o3/5M4S2a/WGDQM0xOSJvd2yw+rzV1eBDcy/hCXIYctPiLr30kGJK4b6
dY28sFtWcUgG49kjh7Vtvfdk3BzxaXLRZowUGO1IgSjVxS7JPa1NBO7SfdahuI1RfQvwaMJ5NT22
E1rMEDMMWzvymsExAu2i5qFkkMH31uVSjV6YrjYpSnwKHZOLBSeFNqu7t93uwbLLz64nq0zTHVj7
GNL06ckTyMuWx1iB7T7Og0HBZocsuXSgYSRgwxXPOQGdjJuAF7Ot7rPSx1DDpdqSGqpS81YaDpmh
cAMzNPexiY7blkdf4HWtctsXScVsOqM+UWvft1Z/Y3fKDeg1cuwmtM7XWuuuGGW/q/D0zC7ORzWc
zZFucEw7pdO+ITkQ9Yi26s8dBEl8qabDWzvTLy8Kg3Opc0KCZ21MjYZ9bT2MxvhS6khgUJG2ifSD
xmB370mKEgrFmWmVrQ0ITyoFO6HHC+IA1W/Uf7SusR87cRkdBx5KQzJkzpoN0MKpETTH4XpuxHBt
1Ol4jQCx0tabtSP2kdnvtUadyl40D5nQ8geO1duf/71Q98w/wili25QRLMgoiY2gs/X+8L//zCdq
atoRa9je/nsJOwB9CFu8//eLZHOcsY67amevffOADtM+YBd7bHTgHf9esoh3vWk9/fifT9g+qyDA
dM9Pm4T//UII6Uzpz6Z2+vd5mK3VvWqJr9++6r8PzJYcEwYqaVvzk/17rZf9EOCws8G4/N9rReoG
BlCf23+fAbtrwe2SIWjb+Xwr1PS/Hzjb3buimq/+3+uC2gCUzkxD6/8+32glFAtxoU9q3vz35YJo
tZsYh9G/L/rv9aJeiJ5K7DvOIvvGbKO7jEzPpzbCOFU383D176/Sq/MtA27dpSobn7wuLs5mi5b4
P4ydV3PbSrqu/8rUuj6YjdQIu/aaC2aKQaSi5RuUbGsh54xffx60vCzbM2fXuUGxA5oURXT4vjdk
ft+ycjTOFQ+EZQL9pllm9nDqVSZfeetYufXSB6y3l8UocaMtxAZz9T6w7/VHvAoJms1vWyWozsXa
e1f5Vo5bPJN1MU/ynfoQy8bJc3wCEnTv2zLdcZxWlrIYwjw99a7+mJYKn0NVb41Sq+/lOBp3Esqo
yqMcSGSA+srM9TaytYnEcgTTC6smya/yIpKy2sQVjxZSWUGwbK0crYs+rZeyGURzfuUNw12FBzOz
+NwnDacA1BVJrY9x4nocOA9kW4IU+qZpjPCWEHuwyfshuZCCn5EDRXFFos5e5X7Y3cVIaq5qVBXu
x6q0lh7smwf2XtXS763kqSH6xnMn+udgQs/OToT9KRtEtkiUNv9sVsUbprLQJavs2emi9OtQZNAG
I+NbNgFkT5z8r2ZgR5GSUyHDkS87tWDimNSLN7CjWVRHolVAclNUaEwrAn6ANTHbnY7eU74NyIW8
kYg4GM1Ufksq+2qD8P8S9tGLkwXVq8qZgN1b7b7o5G4XcZSMm7DwsUZxtfKKmTy6monNFDQbLss6
Py6gVE4Km5+uLK+yQfM1m0nCK9ayKBuqkOBQ5CcK2x2Geu9X+MPaAmK2ksVmHiC3dWfdDQ6Kej/e
A6/nHPg0eTTRl3mwnCpb3SiGhgrx3EeO75IT3A6l6N4/qmzIaq/dZjU5LdlFjj8oKjj/LiDfn5fg
2WCk76Yuxi6SFOgtbkHpri1FhCVoEZx4zJR1owzRPSIG4bLSRPM5TZSzLoreJ0d8nRwv+KtMxSsA
b/e5t3QHC+QG2mxvJ0RV3PKgZLlxsPXe2XB47Xj+U528uNF96r3uk8iRcgnEGvYA/6Apnq6ZXVgv
g6XnS9/vpztXC/ONa6XI7aR1dwO639ni2uzdYmtar4wyVp9AFEYIJgWXUo3vsknXz0aRIrRgWD2p
CXKBbRyUZ344JIr8PD7HHJ22BloLpzg2k21bopKSZCS40rgfT7Ewmq2RgSrITJL/ramlJ60d9S3K
Nv5Jc3Vry4NiH+MYIkDOhMtTdpMBOtkWUPt3hoiCK7sRtnSabX31kxt0JaxvDefwRd34453sGopJ
ISrzd9ehq3/rakBzvlPx+N52jWD2beN70FPREe+zbe+hbYraMuEMWUfAc9uVRR+se+xCV0WlkvXz
+muq1zgrR9601sOpv8oL9rL20kBOYiOL2txP62Di+kYhtgVTG8bdEbFsVH38vR6Ww/t9QURQ2dG9
6oYk+LcJNz+Eqoj0g/W/NIWL7A08JU6Dzi7HRQWMZQ8ZGF7C1UBVeAVoZ1jLuj53vCu7ezD6KG6S
E6KfrLN7Y9WPyDPJUh946RmJsp0syYHgp7m7CPc84MyMIS/CFB7GzTxDH3XgOStSuZa+b3/0I/+x
0pG2u5VVhetkSLpVu7zCQn1Ikmal6j3oCgIozUaJTP532EEGa9iI8DGVKSaWpde3NssCQIC5kthk
vHwv12WFAB9x3PeesohwPqGm+fIxhGzIhd/cWqTU0Zx2kIHp61vNG9WdDNxnSsKH4If5/6j0haXu
FI0Qv7xRdpQX2QAPlXTwfPM0FcDHY9fa+/MBtAwq49wR/7n10xJYC6qBn4ka1iR5RH7RC4QqxAQf
J29JOBp29pbpuXsNfYg3bkk8XdantnuP3Id6787b3bKEFqMELf2z/JAXqEKJEbdpb8zKtaxvA05E
fVs8k8WxEScasFeNSF2mAstZLeiVQ23za1rIl82Ic2k2dEiZC+Ugq6ooplWW31/K2o/2zoW4lqTK
X7/Vy+JvdUJ3tH1axuveIYaK79V4CPTx+0VV62vY8rdOJnjxNLDFJy2CfKAWcfGZpN03YRbWq2Jn
T42mNXvTMsyto0XB2k0NVD/QgH8yc430GQyPTHeYT30NXaYqCZ9xvMTUmAkTVIayro3x4KCy5Y2R
sQIVzvyXDeexLNO3sUDUs631T76oVRCkucOJvVdu+uedrnXIiqqk7hdqb/g7L804WjdQuxw9fS1c
7QV/cuUOwez8kOnIDIb2BCBhaDdlWiTPnUoSbVQSbaNA4fpseUsGSNftc1f5xY1WVslGhSC2z1s/
fXLGcU8wMnvVeiOH9eR5hzToojvP9P+SbzfpDv/Bcshv7Tztzp5PlmGYb5g/BwhKcloR2MDM8s0t
cpJfIiRJT/JiZEN7Ks0WeK1wkDhQOKWXACRPhh6aw0L2gcs5vwSmDQfOPHwv/hhCdk+L4jlNk3z3
MXRiAAs2la5ZtyXUgGGY9ui2uGdZymIIaHaH7L0sRhUoFuCp+96pzzYJwWZfEwEBHaaGy7xUquex
I68aZWb5Yk/krcMhqV/zJH0G5tF/xaL51LIffas7C0pW5uNgn0+L3IEmsFA4yM/haNeH35IOIGQc
35zp9ik88Qae8iwul9slCnO6VixCrKW3svjRECdKig8yOMuOcPdt+KR02IgbCFIfHSso3U1dAPHt
B6veB0Z7I0vyIruIuZ8sljO7yOx94mWNfQ0HVdlnDryuFJY6p/QOEQUd8tUqnJtln0rx1GWSEBOt
hKAPy+pXjvTKzfstupYsK90Xt++d+T+dNZwlRCXsK4QhBvnxHu/3915a8cviPWogBYehaPrNsgGH
fefHaXbnzUeOUK3A6vyoc+q2WcWEwIDuIAkHc0W/VKrjHEs9qo5wWZ45E4sHFVoVemPWpahtJGUj
8OQ2P8SjbBSo2q/AgRQ7tQAn2HRGsc1s8K5JY/iPoZfb66JDHEGPBnhU0Dsxz+mgug2p9TAloGzc
3FfeNuTXvLesY0tqVI14SBlrDUA2Pg7CCFZFlEAgAilwTzRzPTDWxRCGuJ8qj8CprXPChGTH2RxR
d8NsooVstQ0ynWNje0fS8wiMhmFyLmqrOtsg1kihV+GX0k5vqiwST5VR2HAqfORApjR8LhQCCHMH
+9c7yaXWBNWd4At4kfc7LWasZTHW+oXcEhF3u0we+gSGEgKe4TXyPHSjtCYnRZLY23609EPEGgEc
Jm3JaEf5kfmt2Y6pap9Nvp+1HcfGNU+wvwtVxX4YZski9HgXZWk627r1pnGRzh4MrT1qJ1KdCYFL
VLfmqgwE/6mYL+/9msrM8bZQvt8hW5pxxCG5Nz0sCCG3k+Neg0hs7yyjDe4LC82KEKG3tSzKCx1M
22rv2NnPLCCEhz46yDo6aCbhQCIg/d5zWxNn2s4/WFlSnfqgT9dxmjRPehh9lf9qzfgrFH3wLeK3
SjB9xOhivsdBquhgzvckNjGFKjLrp8mY0we992Zm7/dkbqItdCf9fk9pgUuJk+wApco9aM3oHkh5
kt/qdRISZZT5m5i1ocINm6ZMNv3+kk2wsVLacJMMZdpiUmDC48NVd1Hz16PyjI/66CPCsBCqwzWb
Kz4uTRJiAAzq9WGCSLtuBxzX63Awjnmmx+tQRMozJPnbnl/hNxF2F7PujWd4Cxlp8frfunppeyu3
rmYwXAo3/N71t1HNScVjPS9jwoivepUZj6pXFQ9+91Mh7F61ztLfWzT3p5bf7yncot/WlQcIZSo7
nMVrdWCNhfFPQlQ11/JlrCEIEM6Xwo1QmHRuVXS7DlU8n9fkywwNWgVP1V9rZRll+OpmMghZu6Ny
kwn/AGXE3Cakim/Iyis3sh7iO8FTWamlg4Mu8tybpJ+bLWSv1tJasZMdalkrX8pL6QhyZXYbLQqU
M773ly2j5n9u3So4jMzzF59HY5cMBOa0tMwuXqZlF/mKXehTQzL15qN+8Hxt5xgk7uWtv/YFbfq9
b4N27wKNgxbZYcc/yYtA6JPfUWqu7TJFu6Rp4X7Llx996pF0x+99ZLOlCsRaOoxlQmCG/oOC+Psh
yxqV+PT8UldAfMlX8lL7rF3Ak4LFR12nO2N5+ijH1hRvohQdM3kzFEeUmn4bh3AlSZq6tpiuHHJk
P43BxsleZuOggq8p4Goh19e54QUhg+ziq0F2KZPRhiPuGSt31NOfG3ZNh4DfR21hGPaKTKuxkjfK
C9LK2aXeVXNPWVH34MMsthxbeBopTjPPE+nGE2YI5UIWoTLl29pAaUkWdRPKqAJX8yiLoRWuWCD1
h8LV9Uucmg+yug/Rbm1MPOSiMRufa41UL0cIey9bFaHe4qQ5XTHKNu/rbHof2k3M9tBHbYGeEjeR
8RjX6ApxHp0/lpagJpgLxTj3+Co96x7OJP/+ac3507INCzZkkobnj08rh4z5tGmNQHMJS38rldBT
lotNk/vgomex9Hd19FlP/aNY1gFMNBcIjWyVDdOQMLPLcqJmL4mWZDtZGtPywFQJxSfR1m7EXhda
YBhe0HYbVjXx7PVQ2yNQpiBdeggVnHO2QlgneYL0Q4V8luz9fqNtBGCnS2f29QgvQqnDC3gzn6NF
f43xvzgiIH9olcF5VnXefnQHWEeueym7+LGeqzMXnk0Vk05v2th5HhojWhKID4+ytbEiPDHG+MnX
QE83JhY7Q684zxWksU1WRcNG3qXrPeHINorOrpK4T1N0lG/pKJ16ROmVDOD8Vl4UkcitMmUri2M8
vkz4zqJhVRcPte+t5Vu6DbkxbcL5uu0S/cmENRaHzqlJDDIeqgq5GCOrE07Z9qkvBbmXSLM8cKHm
/TgmJnJDP5oHBQzDxy3TNI1MokjsC5ZWQ8A6Cbp7P2i7e4yWCB0mgEM9nyKSNxjI9OPrRw+t9R77
yEhOsj+uJ/XW6CBaymI1Dzhnceex5D19lYolmiLu1jXEtmnH6nbI4NuzAQBqXyk8rSoima1h+d+C
axt0+Tc8nFJwgv7sNWDCtp0aB6J/Hz0Kq/7iGkr2LfZ04C9W+cnQRbluUCY8Eo20TsWklXggufbn
SClXsmvpkOfTe9W5mxK84UY1ZCURVX83FW63kO9nQVJMOqt89Qqgiko5sBlTYnGoIVWu89ByngEO
nGTXJtJfOkeFg6hbGh+KiI78G3KvL5c256i//4aYM9T735Cn7Knk31DBGnoMs/IL8N1u45WxuUnU
eNoBDkhXOsIej7LYVXG20gNVfzSb+nvr5PrGT0U11ssdSaN0A9uZPImhRE8qPukrdVSrM2D4fl9q
cb1DNhkdUSVMVja6eZ/GsXsGAm3+5dSHOlGmt6ZkmkCEPIJQzt2T61Xnmnhm3iK40BvZa5+WwRa9
rBT5u6QvjkTmsIyaX/1WbBF5xmbYbJacA+hdlv0IOwIbaK9JrXOiGWtvUMIjaSNnmRB3Xcv60tHB
AkF0zo6GyNd502MZ4bfcYbghxi/u4LwP0O8N28RVS5vt9WxbPZomWNC5VEY+KJ68Gt8buyrQ1lXV
oUgwN8gustXt9PxAAgEV/YgEFUpgm6Tyxckkvnmy5ossBklvHSbMJWVJ1sseWkr+iKSPjTJ1FkF9
n+/tczyOApFuAlxvllKAHabrY4HQ/33oA5isNXAWUgjdnupHy3Xie9LpwXt9kdjLVtPrz6htwDbv
vqE2zhoG/OXqF6a385EO2jpBkt3HPUmORlG7b0avLhGAbl9VVJtWyDhqZ6RTcUBrk3AzlEr9VKna
o1/FPZI6GGWNmfssIjxUIs2Oj21R9niAGCOq/aN/4YwBGTvzr9DK+6OhN9ZVzBdTB7co8usYhdas
KNaegGAe4P+BtazMuNrrE9uKj/5tXYcbteHIJuvkbV0ACn8M23Qri7JBDas3ZOvFzUc3GySVXefp
LeRN65qUXn3rdMryowPKMmzNovHrxzC1YZfbZoLUJ2+SDW0bDqs4CTwoFwwk67QmGzC7DtO9LHa5
Z22ysAANoeKN4/ri2eFId+hdQACyWI9jsEapRt3Joh3njw3prgtkKu8ehvqmblrxXIw+BDb3Thsi
80TqAgl+X/0LGJa6jaqCI42sk5cwzOojnCtoy/RVp9zYeFNV7JsuewELDPXc9fSVpjrRXT9m4mLq
X1piCxBnsKvYI2MG5XVuzKs8vlPNUF2pZIfWsu69wStejFHXDrKElKK4uNkX2V3WhEJT92xafx4n
SnIVVESjrCu76yCSNvWLD4fqfQwOF8C1y+kF8ouzrFwy0xGpf22egEL0Xu8/Sp73XpJz1YDKxUdb
90vpx31ykvvRU95Hzqm/13ty1fME+KPn+/vNbbPgzn+4zx180I9+v/f7MT7BbIxPIvbu2nTsdsix
xKePevnqva4cSJj1IBvo/lGdVcz0C1mup+5r4gPMx5/h5KUiP8lX8lKXI5oqetJiIPZ3g6ep4fBT
2bTDXa766U3U40P5PszHCF2tjGstmrX75vHlRY7FpqBb/PGP//rX/3wd/tt/yy95Mvp59g/Yipcc
Pa36zz8s7Y9/FO/V+29//mGDbnQt13R0Q1UhkQrNov3r612Y+fTW/k+mNoEXDYX7VY10YX0evAG+
wnz06lZV2aiPAlz34wgBjdfysEZczB1udSuGKQ704sWbt8zBvI1O5w01NLMHl9DfTSz32pnedSww
wGtlF3lx0tJZZhV433KhhL3LRgWTgGTjR7F5riZhvF/SSTubTK035Ib5rlFLMs+g8outovnt4qOf
bCDnhoFmHiKZXIQERUW2KzOnP4ksHU7ylfHj1dwD5ZSMbRy404CjycnTtX0Ttvm1CIHSeub4U8nN
1L0I3HHzv3/zwv39m7dNw7JMxxWGY+uG4/z6zYdiBMfnh/a3ChvXk6Wn+blv1eSMu8X8GvZ2TX5j
rinXYsSZDNjGgHTIfPleHVUusoFl7Z0Ukpur1FQFgjdDfXVDu0JCgbrBswRwUrULYPX9XS7a6muZ
VC3uM8FTCVz/NiQb/qTqT0nctI8GpKm7GCy3rHXaJjppHhRDWUw0kiqDoSCeP98j4B6s/aSuIO+3
4gmsRbKc7Cw5yNYsj38afyh+Gl8x1H3fVhAtPQ3XU89rEOuouxPR5//9i3aNf/uiLU3ld26bjgbl
yzR//aJbJ3PYsPrZGxGRHr0Yvj/5Dfupy5cqkLKA2IdanvyOP5r7HFnUOstu3vsFdQtTGB3Rm8Cc
qiNhHfiwMT+41BpbTDPnys6Z8cPypeeZ80tb/96rENZbV7LvKv3C3aNZZaw7p5lem2Yx1sTDJwxi
Nmqqt/s2NZ0H4WkX2Z5yyiFirhcwOT3rXCFvvKw7Z3r16vhhIMb8wBzw24AJ8IM71TUAGi6HBN3S
SQyXzraDY9sXJ1lCJHC8fK/vLvg8o8DXFZm36AyUH4G5GCvP/OjCrY2Zvd+qK2a1mtif7PIIlEeA
dAgS9uFwp3rlwzhoGgZvHbEkp5n/Fl/5ZNvrsRXqi4r6/w6wkPVetMbwnMFhvTccTILCXKQYpnL3
fxp1vr0y0EKQP43/+mX6q+V0+DUvxir0g+a34r+2b/n5NX2r/2e+60evf/1a5Kbvg65em9dfCuus
CZvx2r5V491b3SbN37Pv3PP/t/Efb3KUh7F4+/OPV2SviI7iqRp+bf743jTP1rqmuczPP+b3+R2+
N89/wp9/nMKvQei/Zv/hprfXuvnzD8XR/2lqumtrTPvC0VWD9aB/k02u+k+kNjRXmK4gSGNaTFgZ
wmXBn3+Yzj81x1V1lgrDUg25StRwbOYm7Z8goVXDdkzN5sBuiz/+/gK+Lz/vX/h/Xo60+U1+Wo/I
qxmaYZiGzcTIk6oav61HJdMX1M8aKXOsPJqqZH2dOnGTQ/LOe/fLANT4Rm3zAHpko65zUtK3FX4h
B5fVQpZaDSvfNHERl67Maxqkn8p86gmgURID8VdFCwAqFj5yoSqJSxxcFMU8BllloCpXJCvMScMb
vbfWSFilBz9GxqguAabBCDQwMk21nVFm5d0wdC9FEmO3YnV3NaA4rG6IZQIqNBbKoNY3uu2gMdan
t3zXSDorw12GxhGwVA9bNFetWPXalNN1NOxk3tdkU332YF/ovn/VRIsy5ghlIhQ1PptTH8zQzh1Z
on5jBB05v0HL7kv0BRaYPaJCgnnznrUctrttmNdJbREq8qwLVmzKfRqJV4PI6HXozOoQkjHlWPzV
yv3+3k7NnjhV0uIkDSuk1MfPvqoWS57oeGGTm1uYqVVtTH04wG5A1zhB5mKEbn+f+sXOLx336OBv
s0B5BQ+dTpl2/PtAERMoOztj16ByDgTcJP15dMCKFCYI06wZ91qjdOAih01hMjOPGopWbV+7986E
AJSuI02ESsmijiP1Fil1a9VXRHfCLo7XPp49R6ux7pEa8rY6vPplYWnZbZajaG2n1hEDq11eh86x
r4ebLCBy0YrO2eR0P0f4Nil+dQnR6ps04CluZIqVrhhw9gNlT77aulgT/5ZAzIAUFc0ku7ubPNW+
Ez1pDktvzibicWvFSJwVTCX88BIN0HeEtWmjfEbrDCeDBgyLN6IinJRPftrkB60DihioxV1fouEh
wA/hLx07hyG2xRIvJn3fOX69c3Rt7UR6DBFL1S61O7A6dpGztTMoOqNx22pFf/PTBPEfNoDar6sj
D5zJc+YwJaiOLoT++wNHDq1PvGqqcCq2oVR6ORAND9mGZsgXWhuearUN9sKAEgXucJ+F9Qu5l3oV
mASFNR/Vx//98+iaPj/iH1vS+ROZ0LNswMboq7rMBL+u1wQiUN5Fhurg+kG/T+IU62wBNSIp+ruW
eOhe7WLEUkqszp3WQtBXVa5eIQ4Vkoela6AVEc0QMojpTZI6RHfdCQ6Q53/uzf5oscalZopmzpyL
gUjrP6Co44pxhTL+eOjaKF1qqCwDeoitbRY53jqqBZxxzpsdcooIHAQnK7HIRbMl5KQ3YnZadCvf
dSvIWGgbgophYzXrnRA4m27JkZ26FgHTEWd3HJKcVVbcaolpHYIOKo+q4SiHrfxwNtV9Y3jpF6Wb
xEr1FHuLZOCpMqfowUeAbdQC+wBL2kFTgsx1jIwd/GzrFLMdPrEBQpag8BLCC0FzSqvsXh8VWNGg
h5wKqYBKfYr1yDwigntjsYJfSD1uA0+DxhcBs3JdmDJRoT+oSCLC3jKjQd2jHHI3FHq0C4Dxk2FP
zD2Jnb2m2OAP+79Sj7xfGbWPWmXxcIcakGpDgaToBucxU3mMEWo/+H6EBm/kro30hQCRjxJDhlpe
4jarJtVeEapB5gtq6TZu22fbgkgyNjHJy75cFWDY9wqiWAsbeNhyloRQiGStxyk9mHUGS9HPKzbx
IMQyu12jX7fnI+W7YMyxDYtH4OJ1uBBlPyAHS2bSs1HMLdqy3UXQLXSt+2a7fb4Mo1xZNsFEoIjs
u47c8pLEJbjSKIdWkeyQqKkPQQzbsxPxHgRWumyb6sV2NHWLVTaZYt+ytmbQlqumAZUplLhfFS2D
RvMzUgkF1ZCK273xuQtC1A7HiDwzZlGIZbn5oTSRlRpqou8jmIDELdw1Ke4S3LNpHvRpfOBvup1s
796cY+ARJp0nAkbnBB3YFbL02jmZ5U3aPIFx5Ki7JmhCNIZQAgYsE241/akrR0g4PB1LBLTsjQ1t
0qrI2IPZaQ6Bqu5wInWPwrOvAewirGqQE0LgEg6v5zpHX4S3FVSEReM8Qn8194k7RsjBe6/CHUN4
cjAlMEncan1oLWLvXmkV4l6BXZ7MIoLK4sZ3IlsGVpOvMjcnwDt0xQqtEG3JrrPbDma5JlP/UGMI
cefYyGQorAAeR+DTCGQ5M4dsr3AMXAyFuDcGzbyd2k2hAQSrDf2rUursjif+zjj0HvDyfMo58RHq
zLaVYnIYjPL8OFaodg2zyOVwSUynXo5xdi6iSll50AbXWOM+6Rpu4h3WpTNsK15FEfBV3M7hRY4d
AlWIYuSN5mJ0jyqA0oUZdDv2Ak6RLRvHizcpLlRo9jApzDn+Wc5wR5AN7lZyZU8CMl3D89MNSxS/
x8FFuz1/9LvxC/ny2SMU0beKbFpTquE2ZJc5QBDZlmby2VVMRIDnmaecqs+B6uTrLsDTgsj0U5e5
j3XLERzdoRSGhmKu+vl7yCtxUCOFMFee7aJkQj7Ue7DbT5UL20JolwZqOlsgsn5+6zeLwWhw38XY
MLL0Xdur4TEP8BsgGSq2fWF+LUJc8YyvKTxf9gwoHpb9xhQaagUpv8UanHAdfAtr0u6I8Va7zPMu
gVXtNAhuC6Prwy1GPZBxmeOg8PAwmGwyats4FkPXHMYm3JG2VpZoyZU3Zl99zvs+2oFosQqyh5Xa
fC6Q815VDvqZE6f4RdTp2xjzUNSDEeeK5idXN8cbovrTuugjlAvRvxTpnYBdtWlVtKWmQZybPrM3
8olMkZoNIEhjpYEsCtpVuwod7F1XtWd4+6BiKw/YNie5YizGRYlR+JqFg2xj2bylqH2f07bdaDbC
Gh4nMq/SnHfzB8cZqyWqNvXC7LWcQ1R7HNtVyWfDByVFMr+0Pocj9saOZ8R31qgcTCAXh8RnCwu+
ft+4xbgEXQSbR+nQY7XcBzJZ1i4rkI9OJvtY5itMGfSVHSnRKvMz/QQoDAW5KUAYOMCFOoY5lDqT
egC/JDaIEv/VQ3pfBA0oXRNBiAPuZG8Ws/EuBie8NjXotpbr2xvR04NdibeMPJHdJL4jlkbrf4vd
OLuWMfF1L89fVI/EUmW0QI3j5pAxmZwRdNVxc57IXRaQPjg97BNzEPsG3ppWg3PJ/AaB6N4659k5
VsNoD6gY9c7kpk5Ax/TmmB8agKgbYomvyoTkL0gS+B8T+ry2755G8CN7NbHqYxctCMVBmSr02ywY
xlVQ6w7O6CWPSQtvaUIxZpmlGB6jwnXu1aA8OQ7c/9rvX9vG1HGv4SHsmkZfC98cDzjywkHT3I3T
4dch+MbI/I/9pvYa5LCcgAXCRF66xLhroSg8jKaCD6ZdVckSlqAB723ojkrUX5U8tFey1EMFRnWo
CLcsNdmqYYm9T3REqTEO35WiCzFMQT8/9YcFvzEcjzvmcg0R4ggD7asPOwjeNTEi7zkt0IgbuzLd
NIN6S9Sux5NKd9eTcF4Tu0hg5vjtukLoYNHVZCAy33wcq8+F5zbrfJ5gw3mqbf0IIPkk8JjgUdqD
Rv5kpFNw1B2v20DL3/Q16lE+/OmVVbYs8VUwLoPgrmmctxgF3UOsK9pDjZpNi5rfERy5y76l+qYh
aIjypnYuDO2BjxPtsjiEmas2l84SewPYNPx2K936fvlYF7N4pNl0S5y6m21foqpLzBcP8F4Pz1M/
YHyPhypTkRri95IK9wy/b5+PUNiM+K9wVgkKgnGr8ls1MRe5DkEAcTtmMZi0r76VHESMvzjQ2bXC
Q8ZDiGolMh/j/OWOeIMkdqbcsXSZ1qgRa1AxVevGnTnVCYoO8G8Afdh74aYvNojsQ0keY4KJd1eQ
3104Q2uu87QFoQiIIhTucBdCYCIwy2SBGYqLRbQFJdoHGTeHvQGnwnjoV6GbNxdEAqpFB5VgAzcx
O8hLm6nf8iii+4yAsJGJO+Cv5cddeohal3wqIyx11DDapoSFPZiQMQP+kt1QDuREybEuG0vkx/cD
ZAVq8y5LUKJDbCduWZcLwuKLcppa9NZVfmGZhzxrZZhrD2zhDiFmhFVRidqBi8GJLchQC0S32ga0
ikDLEC3T0UJBMk3ePM9yIYx2SF96aA/gIWzuyR9Ps2j9wg3b4kX+KlPfHy9gntErFqiLlMUlKOd0
5iCKDbqrXwJOSMuoqfJNXqn6BlAEltL4Om4Ku3zWOd0t+zACUlyL4sYJEePuMst85ZPx8ZoCPXP2
9KsWb+5thAQngawx2ExGf2PPU3/j1NnaJ1OFOUS8z90evCM/pYCwHOuWAcI4w7TPzopm6wV4/fjR
tEPT5wv4mvpMZq+1LWYwZz+qcbk2YrbmADTvDCWM1o6SHHzF/Tq0unpjVuGbGeZfOOKah6Eu7R2S
+hoSOw5mqDOEqYqSVR8jXe0GRvy5nyLkroWz9HXVZpHjUabe2lbNmK+QAkID0UDGlTy8u/b1vdF1
2rFr9S84ge4V33SXpGn0dVtMOAtm/YQKl2us7NDDIDgwHVh37K2EE4Sr3ELIKu/0BOMT5+qZqDua
vZtu67oDLvjZYWY795l2ZxCIUDSnXCT4/GzU3NknIs+fwFUMqLurQMsq27gdhs/of6zB7TWWsxtT
fFfyQT8TPsSWBNYBET+UfhFNDiu2H6wVxs1XGwX+c9L5AdY4pQWCl7ldb2dXVjbXnuXDVHaqeyQR
7hsHTgSUCQwmevto8GWtOeDrKz2Ce+Pjt4f0RqRB5jZh3WvhTVnE2irNwU361d7E7YFMM/lfva5z
AvHptS2jJw8p96UO0WEZAdTbhC6aBabGBOCm5RePyPlRACJY1KZ90DDdOTe7DseqU9In+BkErrFT
KwUxCaGf8taLD3ywVw/fpavw9HTb4oWwSHWhnlT23BuMtPGSMC9NjqpjWBMfFSWPt5GG5hO73Ptk
XHS2Xu3Jlp3ZA8RHR/QGHW9HzQg2EM7Gi0ogRwNZ+X8pO7Mdt5Ft234RAZLBLl5FqpcylZ2bfCHc
Bvu+//ozqMK9qLIPbBxsIJF2YVuUREasWGvOMU9VTJspKhK8xEXF+T+72nlTnUdbpnh8prNNWOrV
SO32n2quMEMXMJm6ZiHuHdvh5KA1NA86avdtrot4786tvOgpnKLEM5D68GOJt41lAWmLDB0hoomI
BMST55b6wQF2TyD2+D01eZLGgYLRpLYiHkB7Hou+PI9NOyCno+0WV2vja5EZtQLNG+AOIAMb46iV
83BmeOP55G+WrFNOdMZOFp/vv9VQRYgVzk4S6ltQlRWZYF5ZX6jQvAMchEcQGMkz/cni0e5zTmgs
BL5Kynn1ZBaBO/VfBE6YG89Kept0mEii5/BYmenOVWb1WKdjeAnNDhgFyV3UohoB55T66bnw2Owa
L4E8oS/hqckMCbupaz1K9OTbQihEtdEKQuhh9RyMuTe2Zqcpv1znw7m7s4rwc9h3+aWL1iercGSA
QMc79TbHiMGtJx9chPY6psVHKt0ewucMKjyvjyW3pJ/JMlwnT/OjkS8N8xBiI4eF+KaU3oMSU/qs
QXrwM5EKX1/t/4U0zl5k5o/wkOSLNmG3mOQEKt1RGANU/Kqmwj4RmgUiKtajV1bp5TKX6vtltGL3
Ra9d9yWqG5YEo3CO0YxTrnE71L/RTDwcgZ2xKYazXmacVBrWxhmHum3U7+XCtI3h10DPbCj3Wpyb
YN3Dl4ET+07YMjlkEfyfeSq1Y5p6x/ubTkS6K5UsyLkxrwIC7fV+r+BuOHIafsJcVN2qKlvQvtOE
rJgNoo0QYWCF5ndoH0DvDA/Sfzg8QiSa8RfcOH1B50lbLL9A3OPRm6mXXYxIQOWQG+jXqH5bUKNc
GroB10ZznkOXKq22jY1VQlcHH2Nd6mvX/UiWqFyN1qbvYnunuWey8Tb5qkpflsCOY/dc2mEDRvbY
21JdB6Gjd8zTi4sK20+9NPSnfqoC5XUmFTxvyYgnRrLAo/3Wa18LCopDM6XdoW2gEbkYWaMsHK/Q
XTHIm8w+tHZpfeLe1oAP/Ok6aLugWMYcpEzc+ssQPuc9zcjUsppDxoLObosqK1qMH0Uuq3M7ZoTQ
xByTYAdq+xCbQ5HI/JxNxJdZJgSXERT3+f4D6HO3X8bxxR5M9zyMuqCknPrDvQDxNGSqqkE/307G
SRjoFZbFOILNBdRX6MRqOyXrhUknhtDNZRl/VLKAC1mfwRTAJonLL0q0JdVDpbYmO9ROdh7Z6urQ
0vQg7El4R82m96Mnk8vdPcQ7S9j1IUwe+jZtP8isfmuwpfTGKN+K/Go60bCxjUQ95IWBDFBD/TFp
LkipyNxoMytoTaj3Dd0jQO/Be+pduQTSXdKLXCI8H7E41w2kvAifylS3nwSajMaT49WJSebBuWkd
bWs5ES79Gubpqn/mwN3mnBv7/FMHW8FvWw63Wl4ePKsrsDfx9tsVdlQ65Ze4XX6UkdfsZPtRmyDS
O457FCK+gl+odzOjuU2ekfNGIMGyX0oNEHHWR4eFJG7VIkX0eDVBqGal6ailteGpK6L4aqviUxRr
I5Wn/ALqtD1j2M7WUnrCHMBnnDNRSLYYZYKQXf5UnFt7pKeQcFa3apN+U8hNm+Md5chLM49RzY6F
pt1lLONosDo05jG0T7jjRL55tbnzKtyhY6ZteyrlN9wqq74P6k8p9FdlVwS2VCCqmqrUt/fvn9IN
BI+2SN+xqo94YIq9Zy4chbIh2RlOQ90sPsw5RdicE9VJF/QiXY/TvTIvUEDDFftsbausFde58HZG
P2LckYXFoYJDfkOG5KY12upCZhC+lCZ6jObtmJqYWRx6NlSC060teNA1BvkhY/+A8enP0XTqa8vK
1PZeuQPd5ZJMADoj0sF/55AyLC9PDvSSkiAaWQgbOO6UBOgkGxgMml0QxeOBiRxCGpVVLF6dkePM
VLlFkGhYlFXv1jBjoD2a0Z5jwripG9B+dpo0h3jm4oCZ9LocTi3Opp2h6GJS6cSnrTB0dRwH8clL
9eUBu8Bzkad4X3X1wY5WvbcJU1wQehV0ZafgH4aACJENrc0iqKHNYQ3m9KUNaC4saHNtaLZrfpq4
7LuImjceneGfLuHcFy1T2kvPcAemj/ynmdKH9SfGHs8VSMXtMmQDwQ7IN/MGfr1TJKf8gxPRDVd8
SrhOKK0sp/wumhjehjnsesHpotA092TXHaivqDrIBUE8XVDMgypEmlwat7nG/uLkQDaoZvbZ1K6B
XLRtHIv+Dv33fou2rw36aoSp7rynYytObcm6M5pu8TRAf1aVfaLyQqUIV2OrD/no31tBGLIKSOug
TsovUTeM7xJfTMnKsWAuxldyFeSQPulwunpPEBmX1pJjplF99swRqC8mQHjgBshJAl5QHrx2kPeP
yuri80ReOo2exTlxn36aaGfFdEHvnXvBfe1adf0guvi5dThoywVtTMcxV5Zm5EdxKD8M0nv4R/oP
KobNAmdhD2Lfv3ckIFdyIgVmufOSZYSAMTaHkfmXUh+TuHUOrp5kG8+a6HhDkN3orowPgyXCkxwo
/Fi+6HFhNCkUIj1RA69UIcAnlAfRS0sMDPxDWW5to6rO7vrDjt1rpqtufy9aInPCW95q8NVdbAbc
Op3hrZhPZJA7ZbQJ1+3V54Rk8LUnQHaCdNKjzR81aeYXuf4oHO2DU6J6hnqkfEOO+kOJD6yPWKq7
znhKjTQKgNN5WicOhTvgWGw8uhkWp6faXf4xj2QtnGLapLdwtIrTlFb1pUXJoM+VOi2J865rqt6X
ZZXQPZjCp3bEcpQtX8u6ky8pKxfzEqjlEN/KQ7rAPqFrk706C0mKXQInOSnW9pE0kWdDIyE7gB6y
Owjc/d03WInphqrIwHLlqMBqcnDQaT9uJUSq3Ou9Td4ZLfu4k2+tBoJIMpX566LnpxpnzbHTYixi
U8/8N2TEmlal/UYJdBjcFjbPgHVryfTwmvQN/RkzPvEvCxRN3vLaehT9iWRsIN3hMNqud+uS/L2p
xl1EVMRrDZPL053AVa5+W5L6Isc426GNzXdpKUpSnuiCiaV7c+yCNNWmotmBLfJsmOUbsfS8AbEw
0exDOGGksWU1yBJhfxJl6rCljhXj2hxX+zgBz50pUOSQ73OGgSe9Rb5PX1OYeP7LjnEkU9rLIq2b
cvios0yfPgKU/xmmC8dBum4XQlV2OkvpJ+jBzwp/JEPtKtouIxsLX5G2j6u4vQ2gLGgfXHg6jGsS
a32ACAeeXkFVu8TAarLe9FURec8TMbWYAHW1W1JAfMkELCdJok+kWSm8krUKjCyDkdoK7TRkbkMz
jlVSYp7YO8ATwJfV1eeqz7yzDJcxuP9X9kzmorpPG7O4OGTsBiXDR79aOE9Y/Wb0xPzY5xzSkr7c
1/Z8C9FWH5UWmdchi9hO5vHGcxjvedR9xmI6qCC7B271pdYI1zEhWh1J+B3WgxGcHjqsV8ue6VNL
ankiiVpMgG3y0S6/z5FKmLWVNMFDiyTNuI7OsAFq9v58Ok/jmoBXe08c32jCMgJcGrRmTr6A5wAz
lY1rQEOfaDyNru4GU5Nf5tlIGdkA3ouXhIJk9XuPeS4uuvHThEF8H2unCRW+THuyNuLmxRs/AvS/
OX3MaJNlJJhj79uQka7QxIu3wZDdvUxOLc80c25w1r6PfdE9K7GlgS+BbdYj0XKAiwcjIQ26dYKm
Fl8Iznx1FNJIWyc0k8RfRW6Y1GoCVGbld5N4tNDkdhmU6jhRj4ndv1ig8xMOH9uhX4lA3OaOo30P
VWsFkQbnh05iEtQgj0utvXacbfks2x1hDTiO3ROWvG0SrfQrIAx8bNCgSgseYpG38MMPTTg8uWnS
IQFIuJIh/27oJPKR+bSOUhxjGSFIkbRp5DqRi5TmDN+hZSczD308MD7QspyeeA+vELpcVr1rVWzy
yFC6YK4nXUICoa4vep6GVxL15PX+m1LahVBGeewwOesApMRwQN/xaVTe26joEtiYD32njhSjfX7c
f7v/0JZWPw2mdiAFC4ZMAbB/IrahFiLVkbrXUCDD8diWxDSW97/r178bWwCHncU+wbQ18Z0VXDyW
bqVvBBX4w/0HnCi1I2GFTWL9O1yRmB06JiQuPIYHHQ7YA6X/clQqv6VTkWC//H9/f//N0EvSuYeG
1HmX9ByNdkoPI+kEwfhiSY8TWln/YCNniUXft9aQKQiXQiN9mBQ5/n0czAOJWYKGcACLbqDHkuon
Ka13c5Y8PUZa+7qeHQYtTSi/4MmZS91sDUnxix162WpeaQDRQXsLkR/7R1whUZbPjrMof7bi5GCy
IoQd/T568TcCXREgsgi2XvYQgwjyRei8j5y8NiA+30q9+ok/44MYowMn/xP95I6hBOGlisgJu5vF
Hi4j7ffGOhtELgYgdzZe2Z1wlTOeHr8XxWfHwTTI8K9XyMxGgK9G4+O7/ZgZNmO1qN01yrnImWYx
ZzuqtrsotVDPLXPU1HaBZ8k68Rc6ZxvSfVpohH3poNPQcIBEduSXqf6lmCTI8neM6u7KeRa5dQJp
426LWmdqMyggmEn6IExoctbg6BsE9+RsJkjbsB8ZmwnCr1VOj1Zj6DSlPy8G7lfXyyFN5UgqPPcp
cwC+WFUDXwHzR4OnB0K5Tm/NCnPG0VI7hmEVUazSiY7s/imkJe57XThwKu0ftANyv+ijsCsX3Qr1
QULRqHUWfTzcZW7EP4iG4XMBBkefEZ2vTDU2DZ/WMTGLLf+mTq6aLNpDqs0ZLOuvGZr/TWJj7h8W
4tG10PETd8t1EHgBYxR4LFErX9NJwt8so7WQRhIoDYeAXJnSttkxtaIezglaNfuVBL6+i0Z8B+Lx
Rp23bMzBfpGVC3Ms/j4BQXTX52L1DEMMjOG/ut8IIiNRgHjpfeSNz1mVPpR5+MTsuPbNziQzDhjb
zmlwFgqXp0BxOAMO5SO/mbd1bb96jIkk9qedFZGT7Eb2D5l+T3tyJqcWcFzcCkiXfRVjRXMOucL2
IMJi71TkypLuSnJhD/LdzV/GgawhkpLOZjKT+la0Decu6yUyY3NjOK2+rZKBFqhu0U5riFpM95NN
Whx7B4FaOihMc2em5JcSgn5khacZH+3MAvoF6RnFFuTjs9nYNcEENiwxBklCc5+kOzJRUG5F/7fb
qEERElZE341J3PqG7qMVFoEoog5KIgG8dfzDtQy+yBj7idd6O+DyQS9bRZahDhfUbfZYVx9bGjzC
IVoni3Jv16X6O0PJz3yucfUIsJsb3OGmKjvIFHrHgL7Xtkyt2WNK2igVfP5MocQv1zxLgFnplsRs
RgMphIGuPXDmLJiy2QxhKpr2QEPxjowHUiqz3Tgnt9ZZz6SpbfhVLWVAB40NxyzHOyD7xSFad9MC
E0+wMQ9xydzQaoOi7cvgTonP2A5HUtU4lWOWndgqlEtMXROn23rBoQtxeUPObl47RgBLBat325Or
TgiXlj6VXmL5oU208KLJrRuv3thes1gIIS2DfCp8aWCFTDH1t8ZCrIBDFt0o9a8deXOxAQgFwXjG
QBg2klZ9x/su/Lyiab84AKDz8K2UBDrm9FIao1EBA/eX3gA20Ozy0vqGC4zpyvwFZdOXlBVt49q1
gpw/HRFPO7sx1N/rmZYPHYwNaMMP/QjB2n3Ne6PbLQX5Zx6hYm53LXNGtaFDI84CQF8YZYCUnU7R
aHfHGEM5YfbLVsdbtCc0rkHy4o9d5PHxtC9kQJLNWKCkLHN1smO+VEd3dlabHjnYEWSSfoWDUm5s
FuOimbcyHqO97klUvedaEMTBShRA0pp2wJpxmvx0I4/msgWZzIrTT+VSA8CpzG9VqT6Qo7Mn6Yp4
0HSiUC+X91zmP9yhrfYVQHsCClXVfM4deJiLGBg1LJeyEbROI5NmRDMFfd4RvqUNN6PNI47xaIR1
vos8TOB+WszNK9gD9Eu/ow54V+UwHp3O+zks8kdos+HWmbYbG0Dbf5an3f0Q/xWnua7gf4ZcMy1h
8/1XnFaXufCSrApxWRJuNXsfKwfcOJpRosBGokhNEZHj1JgWaz8IiGwibkG7EnPYA3qgM2+lwOoz
nrC9ojr6y8W5vynnXNe20fU6iHxRvJv/vTgLK7IbMUs4kcogjs3a/nJk3O1cgL206OnnZ/IqgcKu
HS1A4l7kEvzu5w6DWVAknT8uIUeU3Lh0PUpUc37+ywX+122ySvtc13G5PInS0NT1X6R9Q1Q60FBU
eLI45oF8x2m3LaJdusTavubC/agdp80UMnHUsxF9k4PJS5QPf76M3zTGXIWr6wbfoyE83C///ZgM
q8c3ivTwhJqGIQWwJvybQZnb76VD0ZmtX2ZFpAUpr9lf5I3rP/3f28fTpcc3gxHBQCz9q7xZSbdC
HeycxDqSbhkXJnHsbe1xtU2s71g544hCpvT+kbr/R+n+b6OPuX73v7yyYbN+cucSEWB7+i9v2kNX
X2S5zQgqrh+RfZ26UQtk2BqHTsX7eSQiy2in12Lxfpbu0gSedZvv1R7YPDqG8c98yoDny4H+WzEJ
ZvA9uIpmuNp2+SV3KOLROvxNnirs3y9b6B7BNaawuGV+lafOOS0f2NrWSfQN/RVtOY2rgqBk6BCk
whpu5OwxKWiIfwekLmoY20t2QYDboAAd5h2qxGQ0y4tKmbkDk0Z03ZIVbzZPVVdh9SZPq2/Q77lC
2zM3RkS+fM9Hr9+PbcLAgdHEJkdwcalMYtV11/FpRSeoJxJsOml+pfA2Xv+vdycsGg5knu66JkPG
X76osrBqnU/aOfX0jcF4EAepE44H3OJTK6gE44YGsOEmHxsn1Xd/fu3fpbe8tmvgvHeYfSIJ/u9N
kpHohPq9dU6G7myLZWp3iDT7bUX2o7u2Tf/8ar8vV57tSsOzbUdKlq1fXs0hD6RGLelANdN+jGX1
hsZ7c+/up0b+k3TTH39+PXNdXn55BggEFbrwkBZjWfjlo03rvKbzUdonUq3dbaxh3Q+bvdFaMDf6
tdmxjghigtt9pT1XVVMg8xLstqVHE3Adj9aNax2Fqp7votEcmohfAJ0OxjDQSpJcUhaspYN6pNr6
RA0t/7J8mL8voJ5jr4soJzHBb798ZEU8hPOYOdYpSjTXp2dR7JO2uRmQLU+TK6eDYUD9ZhCGXb08
I6jqNzKf6LGtcsTRQyFSFXsIj6BvrZk4u9IheayCblOp16V4C+162f/5Q/99sSXiQjLa5WNnv//1
M5cm0YMLOPgTrQYa/DbTDturiwMKwKMRlkZQrEYHWuEq189/fmnjf1nzuJNdAGustZbz637o0rzl
tXPzNK3ugbqAPWR4KHcwz58NwTQ/bIb5anReRSBfx6xr1dQ2a5wBGr+/WS2N9e765e7DIIMJzdJt
ch3EerX/sloOelyICOTmKXNq1qtVPbSsmp8b91+0X6o3TuU8cNSHmquVf3my3d8fbYlLx0ZQ5zKw
+X1ZYdblQcLST5Wuf6YnSI5gJOZPtrfPRfa8AP15EHZOCzRcRzh6QohcphiSRKD/YvMQZprxtTHc
w9KXNqEDJzr3PkidKmgW1Awk3Q67mMHl42QZtyWixKhCi8iM3jinQz2c7JVfbA76vrMLZ02UWDj4
40tXsdoK+izkL7j2Lq8bdr/Zkdu4zGSQWPnzIDrgorI4M5RYB3/YJqtNyAp2sCpUs8asCFWKCFnJ
Wsp02RjsZUbxnujq2Vy8dpdIBoWjgVG+8z1ulCB21XRRCVDOcQK9rSrtYohhfp9GcdASVElanj43
GoUbRe2lHcaFuZhk2Nlyokp6HR6iN3iXws0AnKa3vo0MTmfA3f988/4vG7bUMUKZBEOYHCDui9m/
bpcCylQ8a6F9UqPlnRfgySgNviZR6z3h+z57JJsTQoFmIIENN7fkEBRJ8dpPoX3UFwj/awtW1eiK
zT7bS2OkT4CWkWFJ1Rz72n6zSX/c4FAw/3Lhvxhb1yJP6hgEMRhK6eFtXe/Ef124ygZkK9SAp7tM
1EZjQhDJz14p+2ueN++eNp8yCL7XFM8j1qeMmXTR3zqSnPky2E6R0OTUX6xZsX4Js9in+wzCtG4m
n2GnOKaqpK+YfFBMq6DeruCzkATnrmLW0DLWMuQnkYxrirqWWwQ3Msl3kKmfjKm63SurjnP/Jb8h
VmBhlBPJEWZMD5nZ8tnKxdNEVE6QNd+aENEzOMaYSSFL5qGmg9eMs9xp74CVMKXksQjQYfH+qO4F
n/BjDrVyA9gd2j8w5I1tjp//fFf8L3YdqbNHs4oYgofY/GUL0yHnLIPHFpZ5B0mzBxJHV2+Rs+Ev
kpkgISGfacQxEkxLqzwRHmv4U4QoIpWV2jfpX1Z347ct1RF8+paBhYi1zfr1euq4ZXAJmv7E1zse
3RZJBX7PqcTpGhPG43RPaUcOqluhe5z0ahctKNUB9tIaj4jz6Umk/Eul+/uqzyXhahK6AyqDSuqX
j4jIGqkrmocnM4oFMlNnQ4+egSHzhjQyaM+YyOtcR5+v9Pvno5N1fq4PBNIZ5Gn+5ev6rd5frwWt
saGLtXi1f1nzc9w5VRvq84nYe3yBuBOObVfvY8aAECD40kJYQCQ2GVXQOZoRuD3Xpo3Vo4ILt5nr
/MZcP+T/01tBzWmXw2ScnJdpef/Lhf6+O0GtctZDCeYmDgi/Hs3ABcWTU7njSWtMucEtCRJCgSOS
ueSclnoHGrBEfaH5fwxDeSDgri55tGWcE0AQPxPVmPuja79FqmmOzRBj0W+8/JLN4zXaTQh9n6t6
IjsKNvuaOPTCCpGfmVhiOBqrrdmzDJdpWwUz6JDtUsrPYdH90AlV25ezCHea3uXorKpC4thHEG4n
Fs3FVVgd1WG+GzwbZaEDZQilvtW69tGuIYc2c+5uO5N4kAqz0BkbPxcAd9fqPXfft9mqInNBBazL
Sk+VuiOCPQ76ZJkfeaYx6S7jid5oiLxRI3PAsovzBIAY2wQ/qg6sL2F61v5+ACkZ6KF+Fd1lwS2J
O6RwHpcZCcKwzXvXfDNmyvkkVW+5WX3OWo64igBwzeqMIw7Onw2hsadBLKARSCRVEUneTt/Lx/si
mtA0PIPqf5nr/rNeLngjNJJGTOcSG9pza3YYcSa0FK5FjFL1kYF/gudAypPTzIf7SToOm59TgYI9
kQOfBjsB2fAKLkwGf4YU2kNr2dNfao7fb37b4KSP31jaQv/tsBsXOGRQc7WnOBWc1ogHXGvoatx6
eIB3Ws0AYZz/70+/bfDYW67FkMIVv9abnYJEP0wR1Ok0Bc1cAuruB3lOtAIY/wCtbPHEvutiujSo
snLMPP/oFeze8S5/fqjMXw44cCUptUx2QsxgNpm66+L5r52wwPphwEO2GE1rryRXFRceIrZgcH86
st899g3r6ETgG6x+Dla/xuJyJ9qlKz8kJLdG4BGaFWMBIuYrhQiNY5PIWYSOk5ZTO0lG+Uv0RNRD
HZQos/2lbHaEKW7LiWSKP78ZwzN+ezus8SArBO/FFJxRVyvpv96OlTGptBBtn6KpjgNPi4zTktv6
CZYtfe37n7EsGqf7b4Qk+m01x8fRDRdik3BCE+DIr16I5IkY1pyMcKF9mKZ0Od1/xFTxSNyJSs4a
EgDXv7c1csUsWhcbVXfLyZwIZKi77iAQwjEEqcEipxgoHvv52NQLw5TEEacVW0nUbDX9/191lCma
ovGMc1yc1lypLZSwn/mKaIzLZWJ/J1mnydvQJiKwXKHYA7KlTOQHy04PyYp6HBIrPGXItUOv4m2v
iMdu/XXGLMRAAp47P+6/yTbmQKkXOj9xJ1OsCv2psDvMMg1Q/BAadxbW6sBZNDtMjrU3PR2ZzRS9
1D2bFqsYirn6NSfKz641doHIXPZu9Bblyt67NXY2ZgnoxTUHIGITvd6dmf/Yr9ALYrlTvW9P+IH6
mbFMlVn1TYu/GB3haiKvHxYrogBv4mknsGlt9LZUhzxMM5J606PJcOM5MQbjtYj6oEXLsp3ClFFB
xoDVmK3mLPEE7TNWaX/OQe26uQjoPYe7CvLRvTwj9/lmEVqwqVQKPcvqokOHUex+lczArwWz92Mf
N7Gvu4X90qVmHEgYqzuOL0zmkQgFTqZ1F02U/SVB/MThokJyb1qkuXT0mrpiuIVhrb8mSpd7hXa4
sWT4guffT2ueIZ1EGPalttKCyL2r/ayrKlT2WCcIZkuQyb4zOs7xbtdh29KA+jC60pphpf4SpzjP
2OVxax24B9VmKiLEqwDlCLprOC+0HKelrUpgk9/wzh46MRqvo5UKuF9KwwNKS36GZnFB5bKqnWzw
vSjPFD6KfYfIdY9zi9jJjvOTrFtmj6HzimDM3EKnVPsyxw+Z9iV2y1hj/qM+0CN6xGpFG8qwDh5Z
IUcztw6Kwz4a9cXcdhD2ZzLNGH0QqmV8KnL7g1Xkn7xWISztI3yluOKPZt/stMG1CSc2sPKp8ujo
WPyrCFdfM5gfEc5SOxeZtR1J+j20UEB40aRvphuXuekc7PH/dCjhyjHTbZ5J3QpGjGTPd2PqvMpy
p1q+mui7GMLQy7Qp/S5gvB9LY+n9QoPL643IqwZI5yhh6/3gcRvd3cUhCtubNTBh0uBffmuiLzrp
nXvZGtl+jND3zXpm+uSul9haOa7jMuB+XQiTQBnzSiQPdpw4ixAn8UcSna4YeQgiokZEN0J3we1H
RC2RmG5xQ9UvhqTd5YCAD20Ns97WioMY8D0nGebFCcPf1iI7ERd2KJ7RC/DyS/Mym5kb6CSWJRrx
UZYDJDph5yVBmZFnebSIUX2BzKD8qql7hidW5ouFCWuRrfojrLcBCZ0ZGKYtAoLsYKlSIhpS69Y7
K8S2OhLIJrrQLImOVsIq1Oo8EIXotV0j0jbogCEEAwOsq2O2NHNc6qcV2sqtQAAY+aFw9IvkPO7n
9EcFOPiMtq+66HG8KlMwnGQIKy+yeOKk0l1o9WZbGpDSr91E7LzSIsmGyPqjN7RUmY6qX6lr/dIr
rCcqJiwrkniLrjceACYmeCKeMe7kG8xQrDFtu2TB0JE5GlrTeOb9RyenMEGoedMtsYv5hoIKDDSW
q2F0651tRd5NU63xWPEw1RxnfYA0ySnGB782cMfTUGuXxMNPrBiS9fqnsproyRXja2rKkJ1ynoOu
Uo8IiL2XNP3GxsCEtRXeqSOu4sRJslYmtk3EvNa+w2QxhANCqJucjPaVtryx0+tZ+GlUZKcJ/Gc+
neYVSt7X3ZdsLpp9nAvlqyrtA7JYw3NZes+AhW0+0i9Rr44SnwzcX0RwM+J30l6wtTqZoTZ2M+Rv
efrWt8KfcFudY9Tkh2GoTkwZk7Nms8U10iar9A61cgEMojonLlBL1a7S0H8YpXwsO93dQc5u9mGa
PFkFrb6u4sEvq8IKNB1PWo/C/BjnoKnUnL+x5bNQoVHl09Zp9Mm2x5CEvs2nJpZYkKYhyBgG71Xv
bCZVjvdpalKhIrK89lwhnY43vdxrdcXTrNsPMhE/U+UEs4iYx5pMaUJ7gpyNaqpQzLsRzpbnOadc
rsPAKaz3sJ7NDTQEwn68Ff2dpY+o7vkakkoPWkgPTIBHnF/aXmUYBXCLLQ+MJGm06YsMDNzERIkl
2hZXTL4PlxqvhDTSc6NfzV4XDxxb0KrBp3kcG4GTH1kr2iRTbD169vupa4I1AueCgK7flnYJAzjJ
9T2f62HoSOMp63Q62uQi+f36TzMUjn1jpbUg3fF4OKaXkVVo67KEeqxBL7WpEuLX+wnxxM1aSe01
S2Xuwjdb5pJc5qEbCdRxMJwMKRafsCeckTDhLZ8k8caujZdyblfLSHzp4hFV3jIlX3T5wUkfrLh3
PxM4gvK7zvBrlWS8TuPwgkrNv2t/yzRmzBLZX3KX0DRkRNERxN+2DjXrmhfWTAxgc+NI+Z2olYM3
yOVo6IFFKcXBaPqOnAP3Yd4+uS7J63pp2Aerdx+yVD2Y9LjJwJk/z1YVkp2YXcxWlwezyXV/EUht
FfZEv1ejsadE2/bx4hxazBMbl9YlvThOHZFF1stMm6FrAYrlugN9uDaCsrZe7mOZvhPp0dEaIpWT
4l2QoYb707l0RX22VrH1pNDtZOmlTCz4kClxMF2oMFoPnYUwb5wOglcx8moEv17uYxUZF3uAtOll
3+sukQ8hsiBBgwewY3OrJ5HyNsLZL8Olh+9NsMtyLmZZPaAvQ1JsVdqRyTOQF72R25SPIwbSQCsI
gsAML1F60dXGPmHMBpkBawbxIkiuC8cvd2c53CcIxnm0bZb2Unvku9oSgozsOv8+DOkqQTD5kAZ1
bRjBhLR1O8X0iEoa0Vvm+Wha9fGYJlUUeLnxVNEdSfpvur0jc+vJIuL3GKMp2URhRfq8juHeKrDe
OxXW93G1MOIQxSfcCAZ10VekxdOh6sQNRWsRzElTIQLowxOHPHTyWKN9o/aaS4g9cx+b9pc4FOJK
tNpqVEqOpp59CqeRnE/hGZuIqDDfxesT60V3blznRUL+T61EO4V5XaPZ4wSaVuNLIVr93FsqYIg6
+91sFTSL24OB7dekNH+mt/eaz6Z+zhb0KmOYHomMsxlvD8N2dkX0gJxkR/52i7YPP6TRdxhPxiE+
0X80tpgyshNtwZwDs31ztPgDy3hzGmkePS5sxgJ561F4EQtIlz70iy0faZ04MQLKmIkgAkvGfnU7
vNP9q56cpzvgRKUu7Pn1PI9oepdJEV2o9wXL+Bp/VXfNVuPJD7Rm0VEXEg3Z9NycixVYFrwyRB5t
oIT3P9yd2W7bSrq2b2XjP+cC5+FwS9REebaXneSEiFcSzvPMq99PlbIid7obP/q0YaBQVaQoSqZq
+L53GB8Vbzqp8Jpv+0G4cEYWKkOWnR3K2LlPVbM94FwAaQajRR/NAoAqHWYLWGKd5gk1Uwg8T62W
MaEVyjNufPUhNToPcF8K+MSaIIMn4cmbmxrzKYQS8NcRMydeLbieI5CRvY1G99zgOm9rU/hEtAg8
VJ3p9yMka8JDCMwsaQeYL3OLY5exa4HbBDVvXM9Jp673+oDwQFtMypfFyO9hIg224vwIY8ykwVZ9
ZT+s+K3e3yQt2VGssgllZNoJRWHWNybPRi5IVTDAuhrm0Wh3UvY1P9qN+446gA5z7Nz0ZMnWcCmC
rGrqnWl5BsQN1J0uIOAOcQLAo6RTIRdt7GaZAnR8/mwsfRd7dfkIGrs6JbE7kwoYHl2jcL5O/MC8
FVrQkHeI7gGOfKpxwGoZTU5J5EI/nocUgnoo5gy2WnOBG6/5yW4U1oMlqqybuqs1vweyFnR1k5zi
YnmImrXam+YafrJj0DYzanxVOj5Eo8lvLu2MO2dlVm6Bfi9JrD+EhnnvWTMckMnIbxa41F6Sey+u
AccReN/t0JjEL5b20erq7nEcQUSOuF1vxf5BPrcTmPDt1KLh0g0gf7FAnZ/mqdXu0sHwXpl9vJ21
gIeH6LNfagQJRvCxfusMre9Ny2lV2Oexw341vck8K4UKwRIhcozYnbe5LS1ydIy2YapusS1ZT0iS
Ro9CUqZuAccv2Wwi0GTMz0WPaMGU4fiZQ+wmbOg+5yh1ChlAaJHPE/IrF10RftbtFnFopnWRLhh0
aE88bZAXq5A0YolwC4aNu7TM2g2BMzBXJTaVas882WLgaY7jjBzAuKsG1gN5YyBwkWOg6eUT6gZ5
Zd4w1SzoQ2BP19TlD0IZ3o6sir7t2mLYKvq8nFQNVkSITco+FRrlBuq3gHmyc0Gy6dQ7/Y0+x02A
CbfvWu0DlwP8m+Lju2RZfeg9oBqz2iuHdln6QxWqzyU5gPNCQFqGt9Yu/gsDNDg4MF83xRCmN1Cs
GZp1+4UU/MtULnetAqvLZAW3lF0K49GCKNrFwusLrqd2UJAe3/ZCy6hLrdckgYPTdHm3CwWrCap+
d19jqop4pQfPSnPPDCTjAX61u9cJfvnJ0H3V+8FAkmxcySaA3NmMkRjDykX5E9tqLbLYGdiL6ueu
fkeybP6cW1BQln2R5zZLW+z+QgSdzagu2W+V3d3U91mg9WFQ9Hl1dpvsPeob5ZBHM4wOkyxYZZAP
kxJJPfjZHbCteNNn3jYhBIUUdrUvra59NFIWkmHavi+om7LUBpflJuOmCwu4nzp5FxsvIx+BlP48
Rr0RFIlFwKyyhoDlcILP7LkOsW2fm3jaQwLAg5dUCRBwZE5skqxWzHdYgqLaEreAbjZPp8Fp7WMS
zncRgMvjrOs/nHaxbgvVvVlceBGdCSelWdLpGAPL9FXF+GKCON7Z7CjYNI3rduT7Ozrt6+QyNOgG
0/owTU9SCIq1kcoP38Nt3r3ITAA11+7CJdmMGJrdKtbw0oBa3CK8WOxq1w7ZsCfDboy0HBHffThV
M55Ac+CyhwhqJMAGkHUYiKAzNtR2e3ZS/V7DBuqJ/TmPpyDIFsnd6BaBm3nmPbzcczXkeEHlZvRA
/N4fUw8f7yhS/d4BVrkocXPTNjU68m1zr9XD8jbswZRvajVq7zuA6CasNWdcuztnsM7RGAujx5E7
s6ovU8uJknpoTWvpz0N5n0EV8rUI9GUDq2KTuf1rMxgvIzRkaEYLYifm1klDZMLQINoy8r8XSgwH
Ldeb24n3PHmT9apU3hfWKpvGdPMDtFqWuQQ1DnlbQqDJ09sGm3e5y2zL5RIozWvbOJUOOtcaqdfV
Yu5SRdTSG1Gq1REKTYYcP+fvGmJc0MObhWWVdVSbSn9zw6+oKL5HM5wZEyvyXazn8CM1tv0zCrk7
aJaaH+J5uIfZdoxgx2Sr0e3MEe2Y2ItvYQ5+MwcWcg6BgY2tNdYm7GEEAZiGraa/ZAYhMU0b7G/r
1i6/KKsR3VZxyW7H1V683MYJwv5sjNZ4ryf5qVWd/Jw2xVPUsvHCdxndl3B+nBZTAYGlZDuMs91t
l9TuKen1czdEy66bDOvrqCUWpuLWCYdx45696A2PfGV38wk8gO4rCRxjuYKrGF21hOxFAuqYj+QB
aEOE0RlLMCV9dFhV50esCeMZkbADWwzMZOG32oFYjR32r9XEsON1xqeOZ30TR0uP/+E4w6xSyp2n
LjuGiWSf9NNZX0iBjlpzdxGCFAAyxJ8wCwlVA4IDUYk5NVH4t4i8hwvP5jiAMy4r6CzYpKtF+uzZ
gl7ZARwE7XtwG1Pxwb/VW0MJe1bOyN06YXoLawwR7HAtkd6BIrSu83fHRpxvVVOPiOAcC66gGNC7
bzU23Ue0RKCej+u7ckCXB8aPdzfpwxTYkz5tZyMefSnfhaoA2kkzsP1I7+tg0gnWStAkieIssAle
bjILQRcrmg+mg9JuyLbOLevuYE4su72c7RRTkD2C5y0hlm/6MdvpiGMHY599HXo7wX2kaDatbTB3
sW46xVX/OPUehpKdw5SyqDJoSiRP9KntcqMVWuQbVjnuo2n8PJkYPU59Xm6zDOfDxXHanedObPRm
QVHpJ4A2cace5Yw/9ChJVNW4b9ltNTj5svTFPTpC1G7Oi+mT3aGtbMJ6dtQ7SLSqNdenciZltiA4
hOjKFnHT+QGIp7NxWjKlarubB5zFQwbZwbW786qq2Khm2t3UIhAytAqM7Wnit8NG1BWbnbwP39sJ
1QS3HXiaG0Q2XKurNjhOp4GJ9Nd2de1DLpKJKtw8tlFYU+gVivmRapxq6EGbFcWMY7hCrNLC5gvH
IL/oiGwniXbTTc2djqvcSVkggBNLf/CC6n6LYotNtKgmOgWrBQtztfM7rXZ93e6e61zvnvI2RZDd
7AklYmjU3tmTZeJZE920bvWX6uburh7N5uACTiBQ4Q57Ir7aS8NUdSrJeqBZ/5BbaLlNCWy+kAkB
gvkJSPPylCDIb2eLK/AbyW36lOOqdLaHXPMZPh4ce0EuYGpwsE0Zotd4sW9YiY44XKqeb7RoeKSo
nT6CWSVJ19gY0dhTx68xW+4NWG4Qh+t8Aw/SeFRcBltT79xjiMgM3t8wGtkrW6QixJPboAoD1XfA
gL5HoMsqIxLhuLNUTLnwsPEILWbd2WfawLym6ISrvcT+PC3f3Bh2llKHbDF1zEXUtvgaeuWXwSJo
suQvXaHrf+rjCtsU/COyHjU+VOM39vyxD2mqIGexxvfMVr5pY5TRIVSyN2Btbwhro6kQmU8YVO1W
Bs7nisFoid3AYtG0j2fzvW6W5BW8wScXB3RkftvvFvHOKPvTLV3jZhhUXH0ZkDUwZTf6QPrAJdxy
tMr1+5RUMdSGnMyVMZqvYfiZHdFLQcToqYoyw0/i7L4fcpVMRrLs1ziGYDol2ZEF/c1UEk5X0nB5
bmuVn0+/WHC8G4Tzw8lC8o6YVGxHHZrs+qvOEujWqG8UPVEPWokwbrDEGZaVTfOaWUPnN1nbfHYF
FSGc6vm+aSr1cdLKT/Dp6oel6n6UA2pk+pTmBwwenbd1wdSEcUm5qxa4H9m0mnudrdexG7yUBZTS
3UXzw4AKUnVw8tA3nBRQMCG2LQokjFW2ECqw+ia7aUFPB2GyEgBc9GCFIgOfB5jsCSQngS4vVzex
Xj5P6fwWVsq8j5HQvQm16WyI0Ii9jCOrbTZz0n8EHN1ypzOU+co8E9Udlj8xiTEfxoULb0xurWkm
Vrt5TxJ6aMbnGMrm0R5VfhyiiUD58Kx6mI7m6n1exfhFVjh9xNPO0dXic0t25ZAjU7FvK63/E1Ov
Ewt/f7Rhu292IVxlnkcUapCKVL5q9fJ5QvTkNfaggbseFtOFb+WYGhYrMDKvsE5Oj/oUu3jX7s9V
jEm3x3vDAMk2IiWdwndAvm6wd4cn/r5/fxg34wb+O3/M1zuwlgf0Qs7Wnf7gvuRv9jeiwXq96aYN
AjpDiZILaSO/ZwWR+MnWhKKz8xiFUQdYjsgbtzeTi0vDMzj2Gq3i1gc1ezD93e5ud/f5DmbZ5qu7
0bbhZt7NO31vBc0peUgexlf3k/ED2RtWvbWNsCDhnC0cUZrpU4MpqEXqA9e/vfs+k646qqf8vDxM
D/pL97kFtA7PBE6Ug/bTlsB12PkwwZR+P0wHYvmwV0GCwCBR7+KlWLZWHb/EQ73vEESDLUWicqjd
+ogQ4ngI08GEit9629RYlJM7lXfQ7qo7d4g/T1Ux80O1d+StjfeMhcCG5SzG2l3mHKOyusmzcfpa
1YgBDLNS3S5A7h6GSX1do3LfTWP+RiUFmVRFrDGT/I1I8ha3aexyrLiBW26ab8aI/cGastxMy7MB
4aPkJp7f2p29gWOz7B/6yYeRGTxkCFeFzw/OI7xKXKNt3+qWJpBFY9ZN0CD3eWk6OKn4UQ3rJ8WD
M3BQbQtC7AcD2ZS1rOPRGIriRiOdFpD5ulHim4LI7b7R5yrwarsiX07tt2ZLduS4WqOfukYZVIWD
kkccNZQa+bL9nLtP8ggy+dY2sVoixFpRBmFq3DgkCPfyYFih9N+MURWIO5gwFf3QX5cOQTg4OOWk
FYEsojQs+HFTXPtkDVkbMewzZ+ewljXxnl3JfB2u2KJs5a1bSc2+kpzuNtJqaDhDHYRdVB2WPm+7
M3ajw6FC3m21rJ9XxyCnvLzPb31pg4CT1ubtljzpn2vZ4MXm6BCZujjpfSY0FKGUphRW92WARj06
M+l6AMeoM/ToMQwhEtV6rn4sZF/ktDkhveqsiG9dFuRjiZ0mHjb2m9mekbtRgEgYKqP+aCWobLV9
FWTijSbS+xfs4H+rIL+LWv0HFMU/6fH73/Ov09cWmPp3qe8vRPwvr/kpx+9Yf6imZxgaeGDVgJgB
pOKnHD+HHLCTFjwUAMO2DjHipxq/4f3hGnQ4ODjAHITD8v/+56cav+H+YZoa+AyuB8UEff//RI3f
dH5HfHgglTXEO8iveBgA2L9B6dAyiVNt9ZrjmKEL7pLGWrWx2btkvyYrDoOksLpdZLLFNpickjpQ
Rns3JcC7tXGa/aJxYC12DXAtrYi2qdgEpwh2VhqEviVDeshKscjbqw4URuRYI1RKY8hr1bipYQ76
EzAPDNbabZ7hXdFVyl6JvrhEyP3e6u1tZ9sDYp5RxB6lV32tIWsMAvvQOfbdZC3FKYGCmECGOWcI
1MUwM63VRYF6qb5nVbEezI4thctH3GYIRo5l9wn90ruq5mMB1muH/IsppF1CczjMc9MDU2c/6MXO
68J+apchJ+8arbJjSMl2ra46OxQnaoKiKitA60Ayynqu0vzM7l5s7gB04bK4nm00E0oMk2onaW5b
zUISy/U2bjGfXMDFCIz0jaDkPWADgPt2rj27GNOwGboJkX4JCpjiW3V5Gapw3igOSgh9jK+k4TKN
malDVrwh7bZG6udV7TZs8KAn6tYzI129m80sew4j53PC/J/fGq1dn6aeTH9rat/X0pm2qVODCNM1
9HW9LTzrzteLBdRrl3wZqh1WvKAUspYAU4Gg8pL0/c6edgVwvn1RFOoGOQSeoR/ZVFVbZNDB36X9
cx0B9rQ1/vd7oFmv2BvkPswS4AFrdI5tVHvc6Bs0kBhdVWIcWqw/gkdgUzB0W08gnCaEHzYJW+w9
7rI6EihwYtUo+7GYKVnNYB1VI9poVXGL2yra7vZLGJZQJzu7Icy4nJFHWffEor9plWVtrAavz8y2
a4TP8S3ijWwDrdfE6W/7qmHVoeuPpRKhtu/chOOA8Q2GrPFcPo8Jqf4kFHZXJIBmAdbKs3LcLFF3
ytzoUQfsWC3FjaW+t3XxUDdZMDMms1cOM3Tu+KdkS/TFs8PTUttYB4LVIl1iGI/Zkn0ByIjydVU9
o2+/I0iXv2YjwmSbtegBPRtx7IeZCu7HUY6Duggv6HJbh/fR0NzPRoimTyq0t/nk40D6xkLKrBuG
TV1o2r7A0W6jNGtNGh1g0ALnP1JqsQkhJFTVEMKjalPwG9/U43xEgBlBXmQuB0IqW0+Z5tOImGhU
VPFWm5HVNkpCAk7TlkStlhOqES+2RhQfmTQyWWrxI3WfvD5G1QyR4crT7kNTCfooJFFGnul2cZ+H
tpvubUQyyB4enLV+tpHreFLCfO+RDCu1Nn41ULmdp+SHpvthUZSnfLKOoYsKhsuC+x5G1DFdnpeF
yFA+az2USvdliG8dsBu7HP5eNYNL7XELYGtVV9uuQIE+zJxdJFQbyAuX3D8+hjZM5i5jqMlAq57q
9za3wgcLade4D8A43DkMOqCaGNuUZFU2FWtjP9TeFuL8GPGNT0XiKNCsibo4iFkMi+5u+qBjR6iR
l/JDu6qxFJi63WQ3j82Sz2jDzAC2AL+iJr1Eu9go2x1Oc+ahqKISIgOj05g/uY1nHotE3arZ0u3D
jHCLM/SYs8fqPdw7bx+CHG4GQixJ/FzFzbrDKPG56xHeTfviR56GGtlRFoFLrP3lJIGCj1YwPaN1
AgbFAJZmgotH60B7cBotZ9E73Y3Lo26k5x4eOjSM2N7WRei7ofpXmoy4u+rW68oGJolgDYHCcrbW
ENpn2yydczqPeELYy44oaIQUFOZh+VwN51pfi/3EDQDHxXBk0NszWy8iasr6bcxmPw7ZGCzza4rV
AmOD8OuFiGJEQPuWIXl05m6GslCN5Dpc5g3CxmdgUNGphi7sFK8Q9oazrs3DWQXUv6vystsUqop8
bZUgkJZr2ywkHCW3ZxYRRi1a4lPuEpZHHPswuNPMoMM4ungJknNkO7dlqI8bcps/dIeAJ3Ft5cwS
VzkneWcdolF/UErLOpeoXGwzZDRQW0DcEckFtoMpb6fYDkrI03rXp1p5RKLz1pgXOBpagbnIWvhT
hEVKTHT1ximNN29Y04MBT+eMznN9BGB/W6WoZqflku5iMHd+0pv25S4QhFNEnF05N+uP2EmdQDaK
nmQ5D9rlLss4m8/ZwLoaOaVirfVgXBrQOZcqusYnYsOWV4HSt40X5LsIUiJmt2i2jsWq/jgbLJRz
nAnizAhsB40vWSt1zQgAQhFNSy3Vr9bxRwFpfY9Ac4Oqxacxpze08wOAK7B5Ogqb6oIqUWlmu8Vb
b/OeDXFklOVJyyPk/p35MCnrbTMTkpTLqv/WdSOMNEgx/97HCWOAqv36rfq4bry85ue6UVN1Fo5w
lwFW2xoiLVcbJ031/mCSVYE+W7ol1pS/Fo54NUF6tm1eCVVeuD9dF472Hx4cI4DTEMhht6vef7Jw
5DaAAn/gusHXdV1SOxL+bJn/RLFWi7jGwoSnFj3nYuswUbFdyNkk/qpd+uoZBSti2ATXCNtQl2f9
0zHkw1efaBWiDOIq1+vJpiwqTW8C3Y0mwrXeQ58N5kq0Pn+MR6ffl2K/knUxm8WuA5hTRC74d9GJ
lM3Pgjg+hy8ngR/JMI0Rx+RZ+T+e+uFy13OuV5I1ENoVa8jp8ziQd78e/O1dJ1AXqEv8ugtZ++2c
y511iqNu0AgmFPLrvkqtewPc7O2UvD/VTot2b1i2pD4nXLJM+MHbKQt7BKdErywcu/uHdlZZP4+s
MWw6hUFWvlqenI/sg7UXWb+eeL3Y9czL6eJtP7zBvzr8Wx+RDGybM/s2VsH52Wp9ul5J1gzPuXXU
xt7HYjcN4ofdtazKIhWd16aO0Bg71IHtvewcwH9uCHk6l3/l9b/42z9VNkv5/3cjHe0tm5RAbwM/
2LamwHiLhy41sccmfpagcBXxpMqHsCrwDGm1moyyOFH2ydrldfKRBioDNgKuo3xOF9knD7M8Q1cj
zg6yhaWwS0Sht4Ezi/e8nodQzoM9OBNj9d/vIS8lm5eLihtEP3PWlDsyFUNgJrrNj0lUZZFMGsLy
+dcySYmcRviTbnBt7/lNUJT63APip2Y6Lqo3IK+hduIU5FQ5OVxZheuyqQBjnnBPw9/AxTQ3E3EY
WQwdE7/Kfx+3ryE5go7ayf7k1xlqhlUXCvyHVkR2QhFtSGWI4do22srY5Xb5WRdxIVmwO/5ZM0Tw
QpMRDHE0XxciuLW7g82EejxoPVSLzOMM8j/bhMikwydO4vGAavVRFfGVUYRWIqfHk+tD1UgeZwuh
o26ZGwxTco7GIuBTyCqzN0GOBp6yVTzAIAS4hSS4/GAlrruMFeLjudYA1h3X8GlbeSF8cN1B1llx
EDJGpQZZ18VTd9fbdzQsyPQG2yBbPLu1+DqwOKoC2ZSFKQ7IWlbgZNHF7t4Se+veqXFW01czyzeq
+BYKEin7deke5bfATrrhbvg+5Lupg7IcZ1ZrqdaCbvWSOUhxcd7EJaYm8+SgM2cO8xRESUPVsvrM
r7MS8FamOwG7SQdVKNS7wRlhMnG5L21NsCRIeUIr/MS28qbk/4Rt8nYIO1IC4j7lv+76vwr3a03Q
LQ9XkUHJi9e6Q4r+0szFPSOko2zbECBkpwJzT8LoFImnL3SsVzBS0R6dqFPaVCM80qEL5DFZA0qx
0808P/IfbwMFYe1A1ry5BsqviLBjE4Pe0ozhm9tPgiMqApVGpjQ53g9UZbtc02fNzeq9NZoigsEW
ZyOrYQryRNZcoSvstdFNHulVoJVlHQCwBgFlr2HFt0URERfb2OQXQAlGn1Ql7gIS/l0ga9emu3qg
pdb4h+wahugzYo32Lq4GHglHcbrAzQvkI6MVIeUMgTPRFUdIeyc2hIQMwRnMs3bXDwtAmxDKtT0L
q2F9ViBm//qEl49pxB1PnYjcCrrBSS0QxeADXj+lbMrPW4uoLuie/eziE8aCGk8scwQ0Kz65/LiO
MvIYWrKUHaDAtrYz6cdUfEXDjCPBoLPk//C8yqcDkh8JNxtMvtGJCf/yCxaPrTcohyI2NLJ/4kct
CtMs7pqYX57eKozA6EV8KKIVjIojYpLyv1K5eBM16viQWlnFaoMwpSmmbdlM1SrON7INZ40g/jqm
O08uCAYROZWF6hYkpJpm3OdYGm3t0fD8Wu+FHizPvD2HU1Bg971NixFeFlCoQPaF5fLFqfp0rw9W
epaFDQpq01eqhjlPYfrGCjt70JgdAV+3gaw5ELiRWMva+dQ6z9qExqFTuva2AoIY1AViKxvmvS7w
RDHOgnSioqQUqZgpIXRFcF0+4Je22fThtvQExC3SfOAy/NTkv78V/0hZrJDxcJ5YEDTRG+xGotXR
1q3uENNjhc7ooqgFioUpebgKCWHx9cmHW9auzb5FXKlSpwESX0JCg82lLKJIe4ONibiriLCrYuiU
BeYVRXDtk81qLcGZyKo8Rx6+NmUfxnwxAkQ2OzwuZTJDZxt53qUqez9c51J1EXize8Y9smqQJrrm
Rkd5MpgXRga9w5tI7TDkskefvQiIT40EJW6QmABYKAlMIhOm1zxnuVhK9nLJpEGZBF5CZyer8jiD
yn1YoDeGo60N9JCpBSPIImgjhbuUVdkpC+C8LCJFobBqZtIQj9v1NbI5PhqDlVwuIg/JXnkhTFm4
ZoYvDPBGG3qsbCfiItcrYeHNhiyxSpwLxA9PHq7kekZWY7m8FK9JRU02swKFPpbef7flidfm5XAh
183yTPkiaKuska/XlOdfm5fDv71ben0N/gIVHKj6cgfydR/u8nLi5RpEmKBMYWyKpDgzf0Xokmka
YGUg26FuYrmIXdOlTx4YxFFZk8XqMhXJk2Xt+lrZBIkZB0CVZcOMHCZWWSUejlOnPBkVAHpl9dJ7
vc71rZgRyVHmOUCoX+93fXtZu5784YrXa/12i7+95HrenDBSuMkRyUBWQuJnK4v1V+23prEUHqnB
CTMucYou5rZrWk3WTLxHIHYs32QLx1im93+bfru+9rdT5AHZhzUmmmjoiG5knyHXC7+97vIu//L4
MMKLaWzUHi93/OuDynuXfZ0cpGT1eo483Bopw9elU3zU6zkWAMvT2By9GoEPchNb+Q3KQn55k9Lz
L3e0qdijRfRco5e/GeEME+8Qi7xiHG9BZjj7TqzSZE7PkUs+2b4Wl8621EiCNw12FL+dZIhV3eWS
8iKyLV9+6ZRtlTjhTitX5I/xHotdZdrWE1RvngovgMkCgEeQh5sWTpfbphG469ZYwdYS+DcNRVqC
Me3N5jo9a3PnO0vTARhRkYHUWsHK47ck8zSDXEuucqUNKGMl/90mePyo1S7E8SsQUvGBrMUNmmGy
Ziajc2Crf4zF7NOJ1YUnV1VpSTjdM3TkIfOIyKWC5jWDdiFXfMCamgCeFUuuRMzfkShkpy00iUad
MGzlaE967LV7pNBndQsuPFDnfjmMg2sFsygGs6pB4SGGGtU98nbsVWStGDtsAFkztPBtg14UkmTc
4Ra+iyrr3RzUIcD1+GMh+4D3wCXRjIXvGptQZW2mXSUErHVY2VDhSOhqTfppbbF6IrnBdOyKmVgW
HWnoU1W94bvDx5LfhEyGyy/mmhuXB/I6wrhrDEs8aG3UBGSh5/GxW919KMdGmbtFc4ChdRLj8aUq
e9UyuSPP4e2XKR4DxIMADucJnzeC2P/7yTL9K18mj8iaBbxURPcw+u4/FMU/NuVR2Zc0+Bcq3mz5
SJOOQegtY4B3DiR5I56QJqDvekDWZvFVeTPkP2zIfv5/Ze1aoAbx838u+2Sz10TQ59q+1NbhMV6X
YZ9ddgvigvKAfGDk61BDvevRP9zLHPkgJlbWhmVwbSpyiozlZk+m1BvUobLN9dQ4IQgOgwq5wetJ
OWZKSdLv4pGtqrdWYXckATYGrpPzxWPmzeJIq9n12knns8GIUbtwkMU16uFGFkODumw/uGTw5o5J
QWPRIYuhIA61MU1QySqwZznyIE3H5HIdwwpNnYG+EWEfShd9HKPxJ6OaUL1ji6aJ4tocYHDDpf91
WNbkOfJs2axDtJv/q2OsaNwQ3vz3Mdb/zb++fy2+fgyxXl7yM8Tqmn+Q8ybz7rk6UhIuxvZ/p+Zd
suyOhpywhiACgopCuO7v3DwJfZQuhNOuYSI95pFR/zs3r/6h6yaaSIh/yWy/9p+EWLXflODQ1bCR
q+I20GIgkvu7eF6q1brZGaZy7Ive26MOC2Nx9c5KMlXHOtpDoishN0cq+fei2My5k2zxIsr+f3Ib
/+o2ACI45NUNQsq60AD5oAmxaqRY8QJSjg1mX5sl191zHw7vTqd+8xCMjppUR2K5xp8GYSDwUtiX
4nJhXJ7Nf6tuqf0WbxbfhqehGmLqBATJ6POv/3gbCPCknQfP46iy2fHD3Mx3i6boJ/zyjNE5TVP1
KbPDB8hjn/KlZWqt+m2tFUKcuFQOHUZ8d1OCFvOHJ+rhEu/+KLqpmaYQu/oQCOfGHPI3IDJQSEJw
VBXf34fvZ846q9GcNjw6WGyRpMLMwEybew3voZvCQbB+ns3Zr+JYCdoVNWtnmeESpjq5lKYbiFaN
Nn4htmnjDBUFY1154Kby9sZxDtkcuthylCthl+IBrAR0m19FTjTYjzF39euFcFw5VZDEIALfrwAx
g0RZ3sKmqM9ziBmZgX78bbSw2LEr9TteB3YAKDd6aojWM7JDKLf7khlyUgjMlD+80IXaCjUQzmu6
6xB9xhrhNtTgxNiqEW9R1+tR3u++YWlGThNnCz52eaum67NbwXtSlr9CxNiMDiLK3EOQCMJx6g8M
tJWfYS4X4bINFyABGNnbhQFdsgGh9s1bsgczneIzUuDewUMPZGM0+XIu9ekljLAAcAeQhp13VjEQ
TnUwsDkh8L3mpSgOOkcwK9NNlWTpCe9L3x6JhYAWBvTpkGTMT26sHfOU28qKH0ujFifAUMAqYu97
L/4hGJjcTslbYdkLdOOh8NcIGR07jXw0A2F8dSyZXKMncefCDtbCA4haJNgAEsyODUKiweVnfai8
6AHu/xYpER0x+OYxfWZh9D45QFy6kTRkWnkwFYceYvuyWWuYXfPo+V0Eodgy0Bkmwn8TFeahw0IU
kg16hgoGukarP6xhe3RKWOD42z2LJBD69+lJ5B5IX4I/qePFt4rpT1fXVty3EChQ5gg/wrl5tzV1
HzoP2up8iZxV2deWgUFXHL6Ra8iFdTYkNEN97Of+zsny75q5mJu+MCATFquz7QyU8tRpjFH1+qzV
z4lWYJ9WLsl9qr5HYw3LHjYT9D01LlhNqzM+t9n0fa4ysJEiFdHBsSqJq2xS9lt7B8uxIizn22HR
ur0bDcaDWZQremwxT8USH3BWrcni238tkYZpaqr122qZfuS2bm4zbQk3+aCA+sQl1e+GpjiQeuz3
BqsGGMy1dVuGLXoc6HUmTQdZUdPbo5cbQTXA/I1tcwgUi8JUHKi4soo1yxBci6KPLb8h77CRfYrV
vC9Jvu4KEUOv5/gexLKF1QCrVNk1yli7bMuiH8o/NU/PP5wi+zMZgxfF9bWy79qUtdaa10OqgJSW
cQUEzzEums23KIztnewbxBJS1ky0wHfmkr/pyBOuJN9ZJk2JWXXn64maiFhWYDN8eVgW4DbiFbsI
TueRIUrAV0qKHKvBrXzhpfNSyrNAC7qbdTLMy4vkeux6udXG4Wm6rL8+3Mmiqpg9LNqu78j9mI2W
Xu7wem+ujKdc3kf2LvLm5eUdeWOy2sjbZQhBvwOTWwF9htvpfR8Mk8dLCDkqkfY+ZaAfdJMfT2T1
y7aNmnMfR+5+TMMHFNoO06SCxAL32s7thMLR+AJs/1sx3KO4mr7atn5TFjbozBILk2Z9NY3hR8+y
rM4rzB0sxP7wZeh3+TIUR2PFRovfhYpZZgyiKYrcu7xtjyGalCaynzsrISUIbOQpNUKcbIx70D3e
cWn6Rz1yvcNYDl9ygrzOEIOc6lqsVzzU4Kyotg+A9e4I4Yc3ZflFU93bGUy636fsDBm/p03o1d/7
0SGwiJBJiWIbchroJiKJhD65qj17JSbz1VjfKYhsB2ucn0yg5S86Kgqh0v3VOctuTUx915ZgJAqr
yhiem8dyhZs7h93s1zHePIkByw4zNstXHRgrCbo1CKRALtK1ExJRxMUmtdvB2EKlPUfvNZuhn6GV
juZ+oTP8rvfoYHxv+P1+boZ7OwYMmCjGuu+/ZQ4eHXZCnKu1cYnT43nAvFRMWl61HWxSuq0b7dFv
ACxMqEvt92g4AfSF8kb+Zv5zsf+Pu/PabhzJsuivzA+gF7x5HHqKlCivTL1gpZRKeO/x9bMjWFVU
qatqTb/2CxQwBCEQJuLee/bReJ3ler3pFQR8vOCaMbRunTnYDfrkr3TTsjZR97Mesg9znt96tX6y
lDq/h4xT7XTF23kwa+ABYYWQp0CtjIDkodrFsHR/0d8DcAK5v2ip6+rDKV1WSf+jGfEicOpOWxpO
VKyxy0moodcPyBN4GKsIIrnDais5V1r1s8abNNMWELMrwAeUnfiAltJbVy3yha45xaIsw19R0V9l
lXawaurWXCyopgBpTHWCEvUtghi60p043DtVR0S6WztDZLzY3Q/qU/QDhL9sEaUV8IpCedA6o972
ZrYF8ECsUrPf9AxnmJHyrzKqqvU0M7ZTvLRdFeVBs8fr1IWzBDXhZlZIKM5WA8USCNVAqGCpxqLC
nytAr4xN4xh7LbZ2k6Ufk3Ta0sXYqYQNVlzYJ1sPp40a0N807YAxD65+un6oun5cU4vjCEW/clvQ
m9n348fMKEygXuZN7M+boB1eo0LFtj5AlROEd2mUvXOL73vERVHiUCBXWscZo8vEgVjcwrAKi/rR
pnKzv3dNa+2O7X3mdzFEJ/1H3VNgg6XVWilJ30Zu+I1Ay9JW3WSpArhee+UpnlEEVWjaDQS92egv
E69yl72ipwjkg1s1dLj35vveNu6nrP+G+7GLYmAcD4RdQSoFGOPat/T89okF6WAei50SkWywgxEG
gJlRTtfxyp2NX56L1C7QD2Nh9Lwtcdjry3LrYnYEVBximVe+m3nSLkDktGiVXdA4EW+xJHoYPJ34
f9+j9drmzrVtlKcxJnDC6wczmBGxdYDMaySn017pmXvrOtVtg5fyApYpMofkO7kLzIyd5zrh0eRR
mdArVxX1vDy1p9sxgsERTPhI183a0vrHwu2hGEWhyWMyReGtePeO7/J0CUPci4NuPToWL+F6ajBN
0Xel07/Eam8tScQuYgMJfx9SmJpUmzZHZlEZESZSGclx6PZ9tAvH6Wi3JDQsRT2ibkAB2HeHeobX
izkP9n8Bkd/ytSTXv+hM7TluEUYNpvHozAiUccWI/PAab6LHKbY/3FH9MWHkqvhPSmhfJSbWOXRp
w7h4CLwMAlA8CUOkn/mQvRQlRoNqtKPuqqO2zM6ccGUgxabUD0eJRT6N2Q22bMYaabbgv7BGLjuv
1lKbvhS1bklRPla8ZHZpr3+TW/klgdSyo1h+4vV/o9CJ2VIPDCFOdymA9jVUBkmW35D3mNCzm+jP
MmQ+pbVudSVbExuriCt42byaydpHdcndqOOM6FQeFXsVRu5AMQHUqr+wTy2q6WgElbMmjHFfm/4+
Kxt0863uXA8aPb1i1saN02Gri+KOBCWvNF8tx2tNeYwch/9QHImptvPaRurNU9Xh9FHkiT8d8ad6
xq4H4TPn6VfQzjn1pQWTkfpV8oE/hrDul3ripfzwU7lK3NG/7jA6u+75vWf+SudBvc2uvVL/0D3A
FYoyviqlsUqBoDFE8o9xO7pABIrbJopsUBj4qFlAVPS5u3GzJFqrRvkLuB36ZmO8gqZ+GnTD4KXX
Gjda0KNCTdPrNzXGJkWfiz1GWPjH9B3Zk/raHDSh21LvrFRX98jvs2M5ZTgrIefSAgdrG/Ejkl2L
N0Ea+gtVp1J5arRp7VYU3JaE9aaaStGM+Cp+1rBPKmzDkGzD90CdQxEffPzkpiExDDWmeouK4Mow
/fbgxUNy5Y3zvd8N0405uiYRaIJhWfIrtDlGL9kaTc/XZFxZyWwVFKgn1xpRIDqN1kuV89y3kI+S
eVoVrfMdcP6ITJziRkYc/Q3OK/sexBXvpekqdPNTmmg+ktG6XsIk9XHzFVJoT1lXGmSsrCmqA05X
+7x1h5tUTDx9+CDOaW4ok6RvMD+n3kTWfxcPAYOhlp6L6SQkeXEApKg9evOCcUCp71KwiBYtI268
h8v10y3GW8t7g6LJZTFQjsOkFxOlcKinlM2m02aYwzI8FXQuLylGdOSZZU5ZtuJQ+BZe5uVCNNzE
A2UT6zbWy6ylnP/LhY2Jq6ExF/is4OEtM9wyty1bkYhQ/+2s3ORLdlxuLD/2t7tygSyh361I84sk
utwBz29Lad39lwoEOfvPy855+7/apuLBT7I/QXhA1fZlVzhWV+jNpKRKTLKK3Kac/VoDACnr9y3N
8JD5vbmntB2oWHze/tP6wOw8DaAW+0tcm4z0Zf+ypqDrutfaBSZAVwm1WyG+M6ks4aImminxd7Lv
T+mMglP341OIXo2Op4Gaz8q2bRFop0EBfdNSzbzUGeLhLoiHdp70/SJ3hPlcl7brBJs7bO7vIpG9
rGeu6i7tUH9mxao2qeyfIEeAksqaTeX66bWbIW6luKJZyFlJcIgUgqJKCMR2KAcTvp3xTE0tbF6D
oTSl3frapI68XFE6vIvyWtuDt0MZltaLWa0fHNIAoYnHcF+nAIOi9FiGdbjEeGPTalREz5j67d1a
PcUO/Ce6RWA/Jw5vAW423OCk4LRzcSRW/sRAfD72oO6OsuXWOp2EwuNNK1ZoYoJzMekTH6hBFf22
WTBr85GqiBphMBi53NhWJUcyW99JGOS4cxakvyfGBE2iUqmPuToO1fjvtTinohXCddMPjq2YaMQu
mpiUVwyWahEOVBOnN6aiXOuMVK6CvDIOenCb8mLjHLFDhvO8XmbYFzxNx6MVZI8V2iOey2xBRns4
JgqWNFMS6OuG8ixEJ2XGMD0lwjBGz45el9ez66b03chfeGb+Tr2GvvE7dJxeA6EsNA/oRa0DXtM7
v2JMOac2ChIvzrb2GP3wK+rp2zj6Vns2FGO3UI9q6qpH2ZITY5gEo1GlWgFrHtzosKykQ2XwE/Rz
ohd4t/OhcvJyzBNEEtD1APVluX2wDG2X166zmjTnHc868+hYNeWRQbtWxByoAiYENlaBafe8qX5f
FjqEVkayy/1wX+b0epGymkd5YckWJoHBJrZQVnSaPtFxbI/d0Nk7K5sNfGFbY5vE8QsWrTrO8rig
WRqgVFbJ9TZsiKPb7uowpdOHrzcxWxjgYJ2RzjKinIr2oFDghUOYAkqdm+SIdlc5ylYauC4DsAj8
Q1ZeR9nRaaNmF3WWUgErgAqRptXL3OlXtT3Ma70akBUkWBPb2DEeDaf9XsNGNUcNTDBLA3zYV7aR
EeHBHe3o/LGl3FxOHPcQ290jgc5kA0mzvTJ6OBYQK9HkiPNOfQvGCuIctuKilxOti4rlrGkl79aS
gSBlMXM4/DZRogAtj5w/NxUlnsSoHSKzMj/LFbgVx4ci7hA+fdpQNuXe5Ho566i4ihgJ2b4vKy7f
Kje+zHot2GBqRCcSd386MLldaTTZ1dS9GLFLPVcdRsmnQy8DmyEAWtJPx3c5lMvhVfLI057ImU8u
YCnXQDo4glBSt5ftZOvL4X2ZlZt8OYzLf9q30XvaISOjanEbmNQijGihFKtMHnA4PLoDEF+R1luZ
WZTfopkF/1oa34rUVG5iIMLLgMgPloJg/RI3tK69MEFe3cw3fuEdDHV8V2sFRVuCNHqsrW4FoE67
KgBLHgk+3gYWhEB69eHUzqcgfmkcdZsSs1jrNUhO+rlrxI3YhbaMdM0CxpbB3WkGxGNLFUQKY8vw
1c23WH04C3du3PUwjLMoXVW3WUvxhq1rW7MDXJVP6jUoh284ZAKNdbhSBmOMlszqew6iRexFd5Dq
EnejaLfBPAXXs5+/Zir+bH34o2wR8tSjdnKiRQY9EYFGf5f3PGfhgCOJYvBE+UZf48SYfA8Vyunm
YR6OZkUgaeiM985s3slCmnsR6Vj3MfirFjfW1uy/N757CwLb3ggfwTBpDrH2wjjNOqRTup75Ldc8
zxFoUZ2+UNwBbpo7YCIZeg++perLIp54EmUuCQAqUP0pONDvF6zgcjP74DrQAr1ZpdcuK0iCObfg
Pb6SFhF0iurbADcHTy2sVTk0J+lwkxftQDQYPgZmO9u5A1SiN+rbUDWvrQr01JwYWMymsYnKb3Ns
BQ9Zk2yx77E3XCTXA6rxRWHGtz2m1hunHk+wSBAHEdDhVjav8C+kDIchGGKu1q7vVK9d1wkgjq5X
IIWk/nCwgGMN0Ulp7WYbq/5V4Zn2cXSneVVgv04Auitv2tfYB7U+9FP52HoRdEOwZQV4bVKffrMk
+GVtsBqOl1pZ2CdqVKkPyARKu5k3gFStey1G0l5TkdfjXjQog3btq/42LjPjKs3zcZX6oXvAuetD
z4OJqmNMkulnUwwLpGVN7IzSM2+e0WfqkFF8XEl7KwDm1PfUPoQKhqjDtFaBnKE7UrRNaCJLE/iF
u3IKb9AOdXs7p6av7+wcJVSp74op/gXQNjmpZoGQkyuKSJtBkG+Akx10G0/psRBPFWvdpcMboz6A
n/ZMhbSl76vM3Sea3Z7Tcv+tehidLgps/L9P1t5QgBD+z+pHUrR/ytj+9sHfUrae/S8Lvw2LOKNp
wJS18aL6TU2tqSaCGRsNMxZUjpAy/5GyNdHLYE5N3MrGTsVSHVKYv6VsTetfOFfBHedjUk39n6Vs
sYn8UzbQBNKJo49tUAKOsM1EuPPnbCCBiLKxR0c/EooWtThykraRQbjdmLdQrfWtLmqoyT4VV72U
4l/m5cJWJRrCDWevZPHQVBs5FJz6qs9MAMGyZCmtfYJYA/FuchkjAkFZzu6IQkru13EzUr94jrKL
HMIwuGq2i4ze2zMCNETFX0DpZL6LRB2tnLd0/2DAedt2QRbsK49g/jK7z3sdjFCYPaeF+xpOxr0a
EBTJ+5ux1GawkNEaj0Nr7/cnJHPjCiRBvbCr8qkJ5seMClLwC6TZBn3tJRHa4YkKbFCdeKAELi8m
070DhHgw/bBbODNkwQQ+Ha4uLYCwggiUb+5aTctWwVQVywJ7cCrbq3ejIJGk285tadjfKje5JwV+
N6ntS2pV1N1bFCkbabzuXejrTqY1WyUCZ2xb/rHKm3LZRt4vG916zYtqtOKCBfBS87K99roYiutw
bbaWslZmhuzZdLKS/E4zolertEEoDdldjpMx5kc8KdV7W8XEy+1ee2DxsGj1YTWCG81GyAxih23Y
vIxWyOsO12TyiwsryxrIIiP9ksAD/heV3tYh27Og8t0k7nCPhy4wk0KDkEkwJjaOYZu/lgFnlVFT
tkzslDesNh/CqP5euu6jP1UPWlXfuo3z5IXac8Pbk9B2vPMy+9rjrYQAQ1841Z2u1BAPIWyZlO+O
5WEYQMGD1vhZtXioABb/SSwd9lK+SGdfSDT27TC8D0Pz7ho+QpKu3QTJNgTvPjcpjAvKtYJoQwn6
BgLwiMckpD3HhrdmjotGC0lq56jeC7P6peN8tZhUnsZhN4WLAOC9fkpb7cMCta6n5SOV1lTt5xMj
mdD6hYcusm37QESQ0KDTjhTcl8I9ez4oZCO8FIP6yem48OrwNRoqTHadYtrUemtsCLBEVYq91+C9
lYhCV/VQn/L826AaEO7KCFIb1wOdkuJBe0EDUQl8CFZxpJDV3j8ao8fYM7kv1WJXqO5doDFsStUm
XOI3eQtNLh+UUwJHtidLpDj2Se8Z8FL43WMjpmyHgsxkk0w/Cc7d4P/GwLGNT52rYoiWkDPvLD6p
ZXc1NUeLSk2ea81/MXLvpgXdukTzvQ4iyvuGrEP1X+o/zVa9VborpyUnVyUUcmP+viNvmyxRKRVc
ENrGLcsna7B/dgVO1QmlDrzNh0VYpw+uas70/+O9N48nKksyOHNFtdIN1MJUtleV7ZCtM29zx6cK
IfVvrLTaZUHygg3bsOySXW0AtFIxZdf06Lp228chGRKI3Xh14O6wsAVGNLfT57INgDriL6vA5inw
02whB9cPQ+/yIwNLMQN1PQCAtOYqX3WJrVA8HZBoNg5zqh5CiGycVDWH1+kmerlIy+kXX/A9i8xb
WIotyu3ozQScoPbZ2m/qB9+O32hHVO3aO1dRqK4Af5rsy6hPNgbsz6gK7kOfdzdJ+mJmEMr/04io
PRLLgZs0GZekCKslGslVNkEVSvL41AAfp5DlV9wqu8C7yb36sa3Vew88/LLVuKf72MCm6Tqtybsh
GL6DMfc8mP1GadBqV2CF6aQASSxACOXTvdNtU94SXF7xa4+ZsBBi/WrclgF+m+AvoYwHgssPXszF
jMCzWjnt8AGTnVI8+NnuqUmjD18bNZw9hvsWxwAOsn3UCqwezUlPVt4MQyNs7DU0a3Ff+Q992L83
RnGvlv3rWHKQxkwEWIcj0GLjxH++wj3xNvTy/YB9AmnH7Icy1k8wcFfovZ8KivAaE2Mi4vGVlpM7
SNV7n5eA00+/NB37BbB9ZhT/GoMcRfi8UfQSilLA26RtTfgOBbX+3spJu3aB6yJ4NfyeihsFXTL/
YA+qIH9S2b3uOvFapY5kkRgE1zN7XfvdFkGf906u7BfgsdvYtd7nyYTnFLrsJIquPTed1kDWMtxn
cxT4s3kT9eYhSPNdEpsvfqR+OL4OsdRU1uFs0gE0ATvo/Ya6lgMxS3/ZZ/Nt5HeHEcqeKTp7ukWm
K0Mirqc/QJuqZG1V4Y+StUfD2I9JdmtmfsE5gxrZEcOvOw8XGXOpt9o2TfO7tE8/gti4nkndAjUY
f7ikglfuWNCx1paRuLvGudoYCiUUWhh+zBY2dvBKyC364SL28JUH0Ggor3YjLBAab1e51aINhh7E
XN4RlHJu3Nx/7/M5Xwq83iKf31o9eB7H6D5wwaH3AAnarjJ2kS1K2B31W+63qMiMsGUUMu1HSL1L
x+n3elUfRyW5nUK6E/iKWw4P+VwBpG4PW5Wkl5Z14Nnjflf41bK2R/abmNdqPrqruE22Awq3ctAQ
xjkv5AjCpbjaPb3Uto3rG6sAiG0w6t/Jp+Km0BhvmVHfETpZBFG89bJvMFl2FDx9eJQBKZlznQ7G
U6lZD/nI2MwZu++x47fb2R2umtlAQE70qVCa+4oUong07FtvpzVuuBzH4g5LoHt0VQcX/MRCI3Or
V8nGq20wirW/1NnIzR+9yts0ZfLDHEB02VH8XM5ciGpsAALLDlSXdxAyS553I5jtgsFmkRN4I3yF
85nFddMXEUq1FvLTPIewjqtv1gBVUrVYXqpcublPap4uxXIoVN5uXCEGrPCAmKjNCApl9lVvc8Ag
SZ68MTvUA3VesfcduDS4xNn+CeBka1NOtYoH5c1DjklO4mTFobcfEuO6xTh80VTpaztY6hYH9K3b
GNs+GVwIopgBDwGWAqaX64fI0hG5EJ8qo/zRLrnF7az6YZjxI6ZcVO7U1YcxNeAhqyeD2oN1DJhw
kaeEPVv6Q3DquB2Mp6Lndg1L95lCV6t0n6IeiqXh+C8wMMO1Fdbf4V+cJoG6wDvg3s78D8zL1DX5
ZF5BsZBsv1CMC0DL9DEDiXjeDC1RgPHNKMt0qQfqTWm8zUBIzSF91DxAMc737KY3yTwHGhHiOuWJ
mJl4dphmvEwz9UVRVJ5fPVcC1RSbvuEjauG+jIwV6fw4C7VvYcG1A9IxqFhdN/SQWbNlZvQP5NHf
Le8WyfzrYLk/m7Dg9oFtjomITuAyhqGWrUgIPfnUyS26UMUtsoQYMiMmNUIA2K0tKp1w4EhGyrfc
4KSHu85M952K1SFWQd9TI3mLq+BHlcw3oQGsXI9vNF+9diZcOHL8bQ2wtW2D4Q4Gd5uGCq2FHY7P
Uw4TJJurh9k1XnPFPgCqERjj9KFL7SNVx8aiGaGMRcoGOC+VfsGLVYwU9SXhwaoMnrtxDokVqn1u
Pio6Om7FNte1FzerPBq/WfHs8/Aqb3061vwrXbiY7LpdDTEvoTA4FZZOnVm29fSdlSY/c00jZwkq
Av+JhepO7zEDXTVAj1A7ebphMC/cRg/0yBUzIxZpgUPhPq8G/zFqHBELVMlahNG16gUAYkPLgGl8
VxiBuYwbHnBTmN77isV3twFfAEVyAezmR2CGj7Y7003JfWNpQXhkxF+8JBoAO7t6zxvzPlYqfYHW
5sfoDt+csP85de2HPtsretpvkYe4tVQ5V0TW7ztFuGx1aLK8nvKHNt6hTL5HlrCdrOGo1f4BwBbO
SEH92gWNS7+j3kTFFnFf2cTxLo6cb3qcHYhX/wpbXrGTlr4OOswiDcOnkQ79rCd3Wld6CCfc97AF
n6jmw7WmJidP68G2hvZbixm0n1OeMSfihTcueY8j83ThwNYNGZ5s79qKvp3Uitd/90CE7M2I/ZB+
r7vlgTtmEK7x+V4kqkn/v2scPAXHdx4490ZoLTz/bgBvlQRU5eM84aO9oWYyTlZOUt0Nce4tDa+o
d6FGnV38NJr54wRQasQ2IsM/nFwzgN3B04hVKFwvsXmgQ7CpRea3ssZ95EK1Lzr9NON3AB/6pJdQ
t1CTkA0dGQQ19jJysV3Uu2NVDA96LRK9OGZhJ7tyVe/dDKb7xkitXd1Vt9OgPaslcbwyPioxtsc+
zFmcVlysY7ADwW9onrGfH6jXpYAl3LWJ/ZOk7F2iuNt6JByXzNExzHlCVd6zrvkQSBo3XhsR1EvV
MU+1Qfiy1Z4TJ1zbrrWt/H7EaCjbxVgkjf5jPMAcs1PRq6V2ZbBjXoCUVlpKdN01dbiJjLFbGsW4
MyaeUZ5HNYr/3R+0do+XGuVbYb4OHxUVNnXukPxpYJVf2dnRGDJ4f5nzZJjhs+v3y2JwbkrOawDi
uy3Sj45Aplb1x1x/MfX+Iwr9n8E8fPMc6w2I6nNg0t/23CvG37dm6fyqkvLOd91x5UTldgxLf9nQ
Qwo9Knc16z3G8k3TSMlEp1HjfRn4xdYtcH5K/S0C512l01kYMxFFHyZYXdRPLQIqFZoKbWdMEDrJ
GdSiJq2Xs5P+gLMKJiwc4VCN4fewPplUKuN4xGveg8fYRoQaSZ2tSSN/xJTJdsGjxXtPt9fvnaAj
juDOd7mPxasQzMvJJwF9jK3LwqYAZX3W02fVNiy51sc5m7JdXg5LbFvmnVTdSj2+F5zCqBr2eLtV
1OSUP+Xn0hF+Lez3YOVRSfGbOL+QcEbfw2jHBscpN5TLxhKiYqyM4bTshcZQHJjU8Pe9pkzgzNBW
qXr9wxeBEDkZuNO6Om+oxrFjKFjVYC+F9D1dgsdt1orQrgZeREgBPMVrP5Tqb5ph24yzTZs0DwQG
8ys7cU8DpU2b+RyMAXC7p/IaBjWKsdSBnNAKTmMjCirlf5uL/8uymmClCt1oK8IwslVKpYpsYtue
XZFn9XcGF60nVLWeZVKMqcimmBQKyftE2VaaAjkrHUCWyH8rbRQq5T415aedyaVWVCIZzs057dd2
bkdnQsIouCjATOnWvcyjfj5z57MUKeWisNJpJU+pPCtJyzu/aTWiLuI0y/Mvz7VsyWXny0HOy4mR
ejhCgh2qyNwTir2XpwLwGj+sPDWXq0GuqWGsccOnEJrEqZAnRe9rfgyIZTq9bcIdE+W37dis3SYN
z+fXzAHorxVi3JnnW1x1hEDydh8Y4Safi3nV6tM9D1gkxWKSxbaznSk8g85K9lJlDLQL5qazSZrl
xb998adjkE0nNQB36aF+3vL860WhSh+6h7E0iosjFFG0rlaKnY2lwXifpkl0Prkj4T6kvTI4d75Y
dQczI9n8egaNKrwpoq2LU/qGcjaqeWM3fFW6jBJLcT/ICbfIFUKlnHccV5U8awV6+KweEPKLY+n9
6pTas7opVQt2doN1bzuAQD1vKvYjPyl39rfLvK6cqbhD6imvhD5OiSUUPvEfLgR9tJ2dqG6XF4O8
fMQGdjWzgUm3GLQ4dYlcvGNnDbspJznWYZHnEJbyXXGn/e33UhOy90MTpWEuclzi3pRfKY92jq9d
um50DQsbe3N5p8n/WNxacvayrHBMFH3V1hLl0b4DNSB00ltHFhvLK09OLnfrp0v03JTrKUkddp6I
g4iTff4IteFb5blt8s35V82roNnqQb2/3OHy35MfkcvkbCCuQhXaAlWRnCaH/LY4bFNe7HKLy+e/
XoJyXv5qsnX+jJw/N7+sl7Nflp0v27KyScvLVUBtCB2T7wrKBqCbvtNQvCzV3iblIg5M9zAgCvRm
oU/6JgY55pLJO//ig607a9s5UTF858QJ4Ur3qFPKMas4Wg7JHTzx3VB3B0mZINZ4l2eHooEeQ018
S4wIyuHOUNRVWSndTpkoh5eTwisojNdqHNfkvINVChVEajCsnALG6Kz72tLNEeUldsUauf1fN3PX
LzeDqz8kaTnvU/sReWV4AMMUHvwIJ6eFnPd1u7CXstnplG5HNRXiKB2CDUqk4CBXBMjGlzaMejvj
CZ2J20dOPHFpXmYvy0YDi9WFXH1uylWuvOwv2//D+sueKZQpdia1JVRsjPW8uXz80+7OTQlW+LT0
/NWfFlwO8LKXv1p2+Xa5drStV9QUbkBlG1zuf/6ndfHO/bL7uYYDU0bt03l3l5PzZbtPh3rZTUsI
bDHojKXk1vLrITzvtFT9flYbS93op6aUkIIz9XadT3njH+kXiaGWE7lMtmReRs42WA53vop7xV/J
44EVopkHdE/IcQxgOsrXSCi4QBI3/Wk+yUp7SaCKTqh87l940p68ACRp2qvLelMY2p1Mz1hS4yCF
FCovuLXVMKiRkod+jolp2A68UnFDukMVX43nnM5Z7NomfbADjEl2WcCQ8iYM1bVM6GC0WVwBB1oU
UU72XqBrUtOnRJ0Cn+JKzuP7BN9GzALOeM3IHWAK8DtDQLboSWDLiomhnUYUq6lztAkY2lC0l0PZ
jcs+WOWCYyLV0uUfrS/LahxYGIUOGIhWZLBaAUiRk0FQUs7LYnXcJtSnqDOiI7FBD20Oz3f6kkJU
LCXlsqVxYq4uy6JBR5ptUQI9TXG+b+qG3q8lmDLj7NGUv7Cct2v92S8Knwpxcm4y24aehRNSCTbT
Jfs2lXWCZRUqaJl4kxBx2ZK/9Jdl+GY2BAar91i+3s8ZuHNb/tB9Tkytdb2l/DnlT3zJyNnyVXSe
l/3Lma5X3lY7mYyLJMpGNqeMjAjPZFgtSVR99FFZruUvaEouz+UXlQvjvCA2S1+1UwTqZQ7rZmvz
lFcE5sgU0ARfso/kfDDF8aaCNi7l7GmPf/ehLOJ2P9nffUFa8kTJ4GXyV8uIwFAK32jbUAPnNAl4
k5y0OWEA5ANQIv9YNlUBun5wcAxRfHMltU5z9EZ5dbknBgmSv+m/WZIoIX+nQP5Esgkz7cnXg3Cj
NQ3X+uWXkD/M5dcJa41BqjPBYxddlcvEEQ+ny6y8M70W3SVo3g/5M8gf6K9+Kim2Ggq93AWEu+SP
UtrexiwzG50Rd9r5J5J3nhtTIp8LAI8EA/Qioj450y7xkZqgWKRkVfTO95YSozshlbaIkvLdJ5Ow
Hs7gK057Kos05fy56QVOv1RDxs/yFKriPJ7Pt2jJWc3sGTtS0izvlijGja0BJHUR1ns4/sxLefOc
76XCjvZ2QfysdElN25k7wnMu4jM6g+IMfammjs+oSE92Yz6syV8SaL4wNfx8VNb2XD7La0l6BBQm
JKLLrGzJZZaikHigAyGvNIlQUMTTRtYL/LdWRGieicT57wsi/reO5iL/Uy3E+SN/AEKpagDbblLt
YKIQNymv+L0UQkPZrlHsYCEeF5UQaKV/V687lEK4qu2qLsryP6vXtX+RAyN0A1dUw0zS/Y/E67bx
RbCNt57lGJrnQiHFFtIUPNTPumjI8Iw3E3s4uhiErCPUvFdyMo7JfKVF+nylo6RZ4pLcE5DgUSO9
I+RT5twSdLdoTl/y1oYQh7tdupCMDEmskC3QFwgAQshWjLvljSpbciIBGXLZWUgoFypV0hEFDTH+
5OEXFNNjWPQB+SfxfFBzLai/qfp81EMsIi7PFtk6P3pkE5Y2TyEkVwR9GGDI54d8dJxhE+eHu1UR
wQ5QqK8kjkVO9KoVnpqCyQLP6/emnnrvOCaC2W9yGEhydd9ToHbeMs7yCQAaloiruEf0YeuiSFye
MXcibZuYAUNFUdgtl51XD8CLG4ZgZAwyXvXWRCegtbnnLrOEWbmjcyWMryoihQX0EHy1LHjHohkM
M71s2ZQTxdPaK3esTOrTc6DIkLrCZSG6JpcJVU6M9AMZ4UjEa80SQEA4Bc6qQ2N8FYrXr9NjGM1w
XnSrrMAGpiwXyw0uWw28sq3BUNYzWunNVFX3k0B8GQL2JVvaH60I/Zu6/LKaqgRfWxsggzbKqD36
Lm8mzJs4SXJDOa/3str+suqy90/7zA1xaqcWIHI6ZRoWARzH5dupQvl9p3Kh3Mf5m2TzsqX8YFZu
kasIslciSrpd7dxSzFa/Mqw0M5ayKVfLSTWnr66JcPWySLYysQPZsipwaHkRn7e4LL98wGpE/KDc
ZooGYDV3OfNNUDM9t+Xiy8QR18p5vVz4l/OfdiWbRPawjLeMx8tHZOu8n6+7+PS9/9aMvZ9GNhT7
r9/waU+pPdkLrdexQpD/zD980//vmy8H/en//rTvy3rZkpNPqz815apIhBrNlIoU+gckvan2ulze
svW3y873xdfVEVGo3ZeFSsHNJG+dibz7vPzyDWVTiDTdLICeZj1Sys8j7fKZy9ZfditX2DOes6W1
l9hHiV6ULcmGvMx+WVbIMYYkCv5bU256IWle9nvBTcr9fqJNZnJ3cktraOms//O3yw0vX2ORa1K6
gWSWGP7oSWX332Szj8NeXcfNrG1VbKYkSNUWg4ZJDhokYlUulBM31dHKnlfJreRSDN8teGJzhXyg
ioeV2Spxf5CrZjW25wfZVBFaFKdPu9HtQF1QOZesskTghc/7UgyGUwfYXP4miSj1nVLt2lNAdZX2
+BbVJqa+JblDasLyMNOXY929JSmp0rrFNrZPf04Yx+LdgOmc0tBDLHNCcG50QLVeYp6QRyAsFmTJ
DCd4N2YiUDnvncWQaNnSr5EYfjrK878xCQjyFNXh+hJPkzGhLzG2L8su8d3zx8SbQYbO/3b2zOb8
z3cDFb3bwlo65xa8c1BPvG3OTfl98mgo5iOYLr/gb48kUyNijFOx/Xw0UEs3JVHkr7F6GTq7BOpk
3O7rNpfVcusvsb1zCO6yjVz9ZbfnCLhceNnFf/Y1X771shv5zV6cfM8SYuNwi+GVSnTmHxBNuUwy
NXmD32qxOhFY5o0nl/eh4Fx9aspVsXyvys982aOczeQbUq4+byk/NIudytZ5/WX+vM8Qc9JJsTCS
0aibcgrlxtJL66Cpr2S0MGaY8WIZ1J7eBdaNYzeM20bFUs6gR4rAqlkVbqKuZt/AiteEXReH5VvS
/x9357UdKbKt6ydiDzzEbXorZUollVQ3DJXDewL39OcD1eqs0urdPc7tvolBGMiUEoiIOX9jjysX
nWRSicCX7MDpF+zgxLbCKKwWIt+14HtEobY4gLpfDNNHWidEQPuLrbh7LS7SPZ4nQPo9sCam8zBk
SMv5qPwCrSQMMLYA/FhhrEPjzrV9yBOlt62L3j3EVaKh6VZ+wkWXyEZevySh8i1KQfAPmhTrfLTu
/I60caSPS9/6XIsM+ZsQYoXVIcIcB3AkEEdIwKi0CYY0doNNbRl8i72cBAlAOKNWmqXldUCf4k1a
kC5p+6TbZI65K+Ly4inhzzjrvAU7DtAOtn1iixBgoyjAmsTx25CAPrKgrh9DVuQr13YOia5+To24
vwOkelKHmsTzZI9kO4/YJUZ7q9yIABfBMsfuPBVKvzabAf2DLnywtVFZ2T4e1W9tlsPMlXnAL6nC
TSB5fQq7EXJK+Aabzlhr3ataP0q/uJT4yvvlLk9VjJud6T1nBVuSbRBJhpYUSohFjeV6uLB4kQVa
uF86V9NOdqUtq4Ou45FnNIA9pJt/yTv0QNzGV3gtegZgBOOqG9+TVuBv7QXtUwIs0Y2D4SFt7FMW
lq+W5fUrCXlFDlfQzxjZFceo6H9iroOk6yRTahWo6Vhd0Wy0pkZ/JgAhgQNRuG8GeuOhOsM5OHQN
L9VSNTLMnYBESmyt3VSXeNGIbxFyUAu91t3TYKQrYZPwxK0DB3tHf20DaPlVCmQIYkFp4kdVFM0W
VMnW9C1nbSwhTrH2R1NyI0P+LHvs9n3nvmbspO/Jg45X+eI+qr1st044kPWulR8KwitlVmySQH3O
0brbVl61SMhz4wVvXIwESZ1s41sFQDUBxKGxenOptXLZFsG4MLMqW8IpJuVIlo0Aa70vI+j+YRQG
q9KtnFVQtuSGQmflef66s1ICV6J59WP5s4BUuDIAiS3S+L5Vm3Q9gCW5t7RjkC/bWHjggRr76PpA
MwTqzn3xXbF9b9OJZJOkBfnAHJ/eRmoHURc/s9K84EWjbVDM2I44p/h4RY8kz0V8AbPWAovXidDX
2MtYcO2WRlqIVeqF4arOmaLthJ2NaaPF4fotD8+oPRTwPBemZnMdD2u/qHttxv5qw3ZZ1yGCv1JH
G2g6YyjwZArU4Zzl9SXz/ALGdoJS/ngE17pJeT7qOIV4bxKPiqKrZLWPfm/iHm0t6FYekNtYlelF
6OahzAftqEcEdPl7UPT0tW+9VSVrAj+gnf2huPSZPXkyD7sqEaRGXAPAWyKvBU8VhgFpy2yPPROx
zvSCFlGwQITOXKaD+zR2LXN4hflzIb1m4xi+ti0t85Mu+/JURs1jRZxyN464ioXwb4aqGJa4ZLEh
Ywldxn59Vt1DCvJ62xvJBS1ZlR/JHNZ5bj3Bk8o21Tjs2i7O9yiOLlpZaxMrqV4XLrr0UftmVnm9
6DuAOYhRjMscY5wNoMe00au1pXhbiZ3zRo8z1FRk8USMy1lYjWGevLKNsCD7YrAYsY06430KXEyZ
fOHsiguEbWWtfRiItVluNPcYczfurWpcSOwhB4tXglXhuBjI5HOuwmno4BGCRa5Whlmfy06YC7vF
r0qdTCfGyfUIG6GXpmlToDLdruDHXegtwMwWPFsenENcd+2of/QyVDXwON66jTgmSulsCjLvq0Yx
0N7Im0+5rnBTeHmFSmsSbBvDeGwNzVyNodhnoQtlU+mHSxeh9YHk2oTbI4QWJPGmSbFBKnIzQEG9
2DSeLjeTP50PM7os+zsPLgNyO9rShFSB8A547Xx8XQ2Z/lA6xTNPX7Rg5VcsOqFmq4RaI7xN3pns
R2OcwnyM1iK9RDqr1nHoydpln/pPIY/pVhpvWo5eRNf05VIrAckTeHrsPQGOqA3c5dCguxI1Ds4g
9in2tU+aJE/eiPakWl9E4mXbAsCOaMxJtStBd6tKHw20sTEQjf2lksUlAKNka4vGesQ4rG1d/Yjk
T4m1UscDxpMG0zkKhwXUmWU5FHJRp+IINBl8BBYza9++tiMCbGHBM9l5ML6zEphQb11c2dyVfVyt
Sod7r4uli9JhvI+bzxWJTMQ5ETPgddc08Rc2CKg8oNcmGiE2uYesnmUXSNPEaOM0VRSuWUlDT0Al
Vx/qS+yG6yEyo2vsWzitT3Z6w2AecTr2Vjx4K+k7+KpMRD5Az2cw1vnYILXcyn6JrDi+z97zaA/5
0uzF86CrI8RzPKGxOlg2g/dWSevYEilddVNaI4vtH9gnKyunH7AIzXyIdOwEgBDpjziC49bqhbia
OUfdBtZnlgDKm15oG+y+cJXTwhKon/5auqgPiQqwkuPSVBWquxscUBt9lr8SUUv3Y8uKSNrhRrHs
p74dNraWPqF/Q1LFzXZIpAFZq3GACsR4Kl1sJWKr/pRJE66JMeqT+Otd7OYdRDorXpRaCDbJBW49
dv7aACJfPaiN3t9Bmd04EUnbnGfDib0OxjDctqZ9Q9kUxBJKhyEqjIaT+Ew3usUNrR5KFJfgEeqH
Lg6x9ZVmvIXN+eylUXIYI3zYpPnVBFwTaKN/UN1gujPEwtTVajMONswxBcwr9su5PZy86T9daO1d
jpXraiBBvOwaiIRNt84A6mGTGH4vtDCaMrvWokYlCVUEE5GBvMAgXRHKUm+LrYyyTy4BIsn7+IDx
xyaote6c4Ya28Cws0E2kQICH2jjKgcAb1PyxZuUAbaJaNU1zEUZZLfzWWCaNXtxbtv6sV+oRhERv
S7hGRsyKNQJNJ7HzKWMs/7QTg/jZDNxItGQ5pv4p1NuvBXRFpJvdTYYVHHrSzqECwHECb/Jg9mB3
hggv5Cj4HvfPNuojg97/TDqATqWj6IvM1/b1JOJlmLGziMwUC2fw6Mv+pzHwAlHLJF/ojvnkisCZ
3F3vvNbF1szFILgE17/Isgiv+UzB8zDOvH3JElqt8lNRjBkqj2a9y9tl4rhA+xVjL3FCW0i0QvhE
8BxVtAxRg1yZpaHuSwdcVG4aO95x61QT3tnOInSa2m8SSVIzhuUQYr7cBEm4iSREEUvIYxnYNhFf
+4g9WpYM4V4Y6moyWrQ67diIMWM9Xy6TqF8UeqwsBco+W7YPkDe+wGQxoGxMr84ki5EYgM4l22+Z
CsUe9DL/ceRSfPcTkKKCbd02r4vtAP2fjUv6AEzSBUVbnH1DfdBh26wMNXu0pPzu1y2KUcCBCyd4
SSL0HNw+0E+KWa7VUJe7IO3XYwk+Pg9AEqiOdRe3h6EflQU8wJcqDAReD6WNfWZxYh5kuYXbDyQG
+Ck50skhC4XCxD0UXU1ziz0hkL8aBYWyQ95A/dI2wxfFaje+MXMo8oeUpPE2afDpyyx/J/HDWQFt
g7fgjVOCORrXaqvfR3Z1QTCg2QSGspexE52LqL2zwu+Vi49mp9tQjJxlEh4K5KnWIJgJKkc/Bth2
y6YFWwfpP1i71sg9ColDcUwiJom5YIkGU8f1gmWAk+uq7DQePrwBlTBmZXLV9A6PDE+/U4rJLruB
UgBY0V5Eim3AlfHWjZYQaeiiyZIyPoaN9LdOhTG8P5xxUFU3mZ98DuSITWoF9lqy/0G7onhqEGHT
zXjJ48XqQJMWlDvCHT3WYHUcvMkh/KT62NRmXvcTLsbJEZgTakP70/afCMfDbK+Hn13aG884YEsk
o4ppYdkb605zxkWU1/JsryJM0na+6R2V2gcMD5ZMSNUHeHVORfdVgJk/EznahJaBwk9fn1Hnghgx
YllDVHhHjP7NyhEc6ZoRMXZ1bwfeuHWE/FG4xQAzeR2o4bdWj6tFadoEbQTIcQGlOEia71XqwTFD
V8wdLLhqerjSbCaFwoH/oqQr5BAWSiXOllNvTXwnXETb4C/7V7eKn3Nwgp3mPpl1C2eNTfLCcIZP
lYfVTyyfNB/XMM1D7stR47tWrU+8pcNlSd4YFfl1oufPuam/BXl3gvWwGPIWBCRY8SIOx7tcSeAl
ooKygwykbyvBT6Zo12pScFMjPDMLFFAvpXc0FQFIfG7qME2q+iQ+v7dpjo/+SQ7d83aWrwN1Tqse
av50pbmjHY23ZnT6Vdm0KyMYH+vysU5MIO9at22cSofqBAq4G+N2gvFGfBH/SQFtoOC7PR6iUjrr
toUW2IdHsJIYVVjJXav1cMqmYki8a9WBE0rzo+N36AJOBeHIcYmRBSvR3PnVhqVlCX8+4JH/q02O
ECd01Am2pQt6wrW8+3QqJDdjgd4aD4XOK7+pNn2qI8g6FYRmi51LkncxV3HpNC5R5YTARaEa/jVs
bq9t83PI8vcwt7tg3S9J0Y/gW+p8fRtr6J6+RxEW1NU05LcOA2w/y5dbi6XnKAEOOfCH6YPnDi/o
FqzGjBWb02I1N82dYaxmR8seHucmKy3COwd/084PoiuxQmi1wwW+bXjtyv5nH5bevtOMszpEyanv
LfMyF2Bn5TJvbGtza0uGNtt6YMGXMeLPyqIg7HIy4C7GVmxdSIxb7+fK0Cadg1fuEDQ1QvMuCrde
AkNgtAoXNZqpXuXwpirUK5bFXA8KS2dl1F+i2r0fBe+QFhl/nh1pXoSIlXsrPPpTxWB7816wtXqV
UTAeBjPhigl5dtR9DSaHv8b1uEHvEDQq3y/koDB2RBHskhapvCvyAaLmdEchz4u0C4wqkaT1fc7q
62oqrn/VkZ4rPL8/zsPmAr4noHc3K3ZzdR6ruchjW2Wnruez5jbwdMlKyeNzIvt+KVRfINRjiAsC
WOPBMOQX36vEZW7XnbS9x24KgTtX5e+YhnlywARQD87zCHaBFxXvNsI23H85bs07xRf2BaFu51Jk
QbnWAhfMQj86l7lDa6J6r8KNRS+VcXOHD/ngDnm6pRHFjcLCP2g2dYqEcYuKNOqX1uk2NihLSB1x
7WwTvUSOeUAdeVS84FpklrvqzSFewx3KIF43JQ5XguhbXZbhVU4FlIJmT0xpMlvu1f/b9qCIFWC0
/g/J/+Stjv/M/c9n/Cf3r4v/gSeNtorrGJPoAYIG77l/zdHxh1c1VeiWLnQxCST8Sv075PdNJNxN
x3Qtw9IsEvK/VBAsuiwVYw/DMN7BBP8/uX/DmUzjb5Lo0/fRkD8giqJBNFbdj6l/l+VlmkrV/DHW
zU8Iz/4pGK3wrpWQskWljW/h5GbN3fi9zKYFM2iWaxXV0V6DsrjNq5ynruuvfsDkLCXrLmFB2q6q
tr7KibzmJsXjXPiyQfQ8SYGBE0Z59MvCPEvLvTiY8MH1b2FdIafVHt4HQ4w8SBPRp3GEZo5ZFvT1
sEVJBjZTneTnW+EUbX52gwYSyxAqYlmTT0eV4L/HzG1t6ygnJBznynwqCgHPlZPKjekr3aoOSu0l
cbQ7q6zkDy3uj4R95etQ9dmq7S37LvHj5BCrBgo/VhM+mmqLJoCjt0C9MiRd1bw6p7pXns3GK3YE
fZ9uTXP7XNzaSjchPmyJw9yuhHZ96uQVz0fbWyZl0R+zqahj3mBzlTst2bG5/K92l8TZossLNlHz
6Ll4r+d9TN98odDt9hULtZ0zj7fez0KnZZ9ZBHCdqobml9f11e9w4jLxzFumiZkiFyatfBHEbXrE
ON3+70MvTNMj1lzJHqqTEyNZ7HbsLdL+PB+NXR4TVqjr6Dj1zh1NmbOotKDCqhGB+Squytdw9LAZ
b1v/YArffYHT7aeieBVe4W97BBdYvPV3QZ+yphuc4pUpECpfZdZHN5Lms6ZDpO2K8rXX7WznGBVY
lGlYF6pXOMfGgxPZ3W+nl35roqaOt1nhSAJtiGrDBnDLy3vVC2Pzzvagc6Se3W7tTGUrZ7r3yE+j
xCOLljuiVFYwKNx7R8sFkVMK/Acgy2vm8dYug8w7OLp/nZvmAsqquDeTuF2FaffrGoHw2Tj7fbqp
s6g7yalo4QacxpRUhULgcfGhYx5ya6tDYj0YC+bE5SPniCFFsNXq8vNcw6ikqdgw0fGxHmBYS2wB
FYBjkkCjItRgrG4jsyqd5IJI4r+fOfeEJDa80idp14TNw1yoSbOtsEi8SzPZPMhCa45VFl5LomXf
W6RAB0Tn34yCOEpSCP9pYOpahTkaEzqRbPaGGhS/qCuOTuj3Wytn5+mrhdI9BY30sMbSU+UuqKFz
KOWg7QibhJf3gp0lyrXa4bemqVNxS4uMjC/Wt46wFeHlu973wa9zp4EpTMh1lLGQiaY1WtmULtEc
8anlD3qYC1Pnd5Z2YK5vbaE3nkSkGGdUIBqkXxNJqkZ5P8kLI3+PvnbG6h0jCCzGs1MM23GqsB0k
dPHbYTDUeEUI/FP9yvjVA4jRPEVEMBGsCLx+PUxs2qomMuAOfqqyXzlHkvceljzBXTO1W75Gu+di
p0iCw9y+j5Oj96s/xQPESLXD0AbNVmlM9aGukuHBWc3H70WnF1u/Hoj9oWLxMLeNDm/H2KtO+dTU
+2l2apz45XZSE1QI//95UYzDptG5396jK27wMwbZxSUIMKq6PHsjtfemWNabqAMyOVcTrc4uYtDT
29hbOxzUepMqSksAeXCIkZMuH83WO3eRLpZBb6Xf3HylKMn4VW3sEkv1ND4DumKA9WtW+PcBVoTw
Nov539YDf2c8on6cZIWK4ZZmY+dgW6aBTtKf+LqcgHve1KP1wxaO3KHDoJ56o9JOuiVae+Mklr0t
0+ZJ0TWEO1OziNcN+b9tMf0XpUt2tdete1/yo2mthcrugGVSNXXObbhMIroG6vMwdqF11tJon5pV
7O6zKPqajBY4W7XawoV8i3Xu0KQte+SzoMVMtbnoWrgXMv1VKcKTGozhpQk6BZ4hS1BVCHmaRxbp
RHHNqmo/V1W012s7F8TQJh3cxFIOxjgo6yJRUVxMyosfpNF3TQ1f4lhqTwQmjE2GbPhm0HBcCVob
R7VIvbAhcLYVpk/o1bTa2UzHYm17KuYMGWmmAGzidkhCuYqkDqmqg6catK35oEgKx4X3xlvLIysT
TdU2uYNPe5pr8zD4aOUqKfjooXbMh/dhe6mh9RPoRnrJXaI86MYrW9GEzpPlqPdwGduvnh9rC+6u
8TKW1XiUwkfoM+3zr95d52hyraW1sxqTguUPJNm7f75pdJ3l3x8rM+E4QrMcQKPoaLlC+3DTOJHe
p3ld+d875MxXCUYuD2irjlfDXyMVRACsbEWPTEl5sd0h3Qxe3ayNqE8/qQXiGE4m/UXnR/0RXxbu
gJEoCu8T5chaFOF8wE8rpIyIrPzVMR/NbfO4ufqh7Xbuh46/G3xrY4WpEwdx9kmoZ+siNK1zYcbK
Hlkubxu3Jqw4fG6W4AjMl8GRj8LozJ8VyhRFbfjfZACihqiVYZ26IDYOhFyMQ1fhD4tKLHX8AImh
OlPr++HcajcWbK8gPL0PnwbO7ULvenLUMjl1kR1B1FXrfeGlxb2IjAS0jyFe3Ly5H7Tc+xEq2VZr
SzDvAtUCTXTqXaJLYmNRW8M7SKk2KST5+RAt4vuosOPDPG5uGrzJLiiNmOZQymdqsL72ZSxOjcGz
NuZpsK7z1lh7kRpf2dvFV7VoVNpYFSC0G1+NVomvLv5i2zh0CGxNbfM4UymVXeq2SANMp80FeAfl
IKPh5dZk9m16Rq5rb/AvX0EL13cMj/CfiY2nmABl2tv2cS5MA8c9L5mgS9MK4dYxH81tdSiJlP5d
tyRhsOj1QFl9OA8dFJSsSCu9jUlXnWzh/zCTXrvrXWk9O4lY+oYffiKV0D0G0KTTyFIeCvQDToUw
/KXWBNpXG2AEUgn6Z2dMkSJs/WRPGER9ZHL5Ng/QccEpLKt+FFZY7rHDgVBJDvBzJd2tiRzKV+Hh
SG6gfn4PNbg4MfvgZjB1JEiBxFt/1NMlyXPMfr3RP8dDFpwHW89R0w/0fVfr/h1L4+Cx9JoLWSf1
TKwweNRy7CkisnJYAdE5F61SXYZKU89z7TYCyX1On8766xrzCPJO3vs1mshHVEBP9XXplSOyELHn
Ht4Po1xzD4rh0vrbYX9BF1HZOtII1qUllWevDUZyGCaSoqQNnlUDLqzpMhvMvXbVr9DBVx6DOFMe
iKRvrWkUmjXl9t9eW3++tRyViY5oHpZrliZs9rV/TnVeEPehEifZj1gX7SUng7PoIq/+WiCP0cYV
umLxHblxVBxav0V93tGfXJmbsOKVU5C4Y7pEAEBdeYDiNvPs5sY4AtXoVBxCQCpiEzXdsBnxPlrY
xB//xSNsNmr7bTvM1zcMyzSFjXYEL113msl/cwgbkrQUI0bS35UuOqOwlT/3A1iVxDVeaswFERbz
EUowDPMlQnFz0bYlGwo2zJ/KnLyeV5gvBortuzA33PVc9WT+PTHq6mIggXV1kPl8P7vInI3ZBMF2
vjaOKtdaPZuhxNTmS9jD1vJxEjhiXTKgQjUdvtcb59dRjHpeurGKoT42uVTWOZlkdD3zqL0PBLEc
C3GaSFp8CVPuUbdsEaZrY/cYgql5L6IeI1Mksqh3kVuuxkLXFm1Kzmqe/UzgImHTuC+mFtSbHsmM
PZmd6pFn6Ps8oOLpJoStuA/jmDh7Mu3xpu5F/ZpYLslYEb/VNQq2cc8rDllY/WkUKukERGJIh9i/
V02MGrCqUB5Tx/TPJFKD83w0FxNudoE8uNx86AhHP33npfyvznU2RIzf59zp52fPa6jMPEhDirn/
t59fM/xBFX1kf29rt7JJzkCtbe3q3KfqPTD44QHsDIUjcAFCHGNjTdW5I1GadaTbw/swH/2mfeCT
iLNB4QlN3RPHQzXhGimxd42rQBxBnDy36PBesYf1roNWxFvLRwKkTXInwg6lw6vLjkI0FDhjHjj6
/mde2NZxPmNut8mic9W5IfNNd77qXJvPmK+aaoG+vF0lQKRyGVlluJ3HhdCiIEZvDKO0Dnjcx+by
/XCqz0dz0bmBdehs1v/kmjiUEKzUysD5ChWszT+/Q7RJbvTDz0Dgy9QElopIfRI++/Mp1MMMqSFU
k74nBVnS0Cvje/LyD6TZkoNT+PH9XLSDFt9HoREtcxI6m7ltHjsfVY0zJZNEu/zQ0Zdds8cw6OVD
+9BX8V3RPX5ojqdP1/3o1ORDcLxdfx5WK6hV6YmhvH/63PZeGG28rmWjvH/6raNWsAjUmwkd8Ncf
Mh9ltR+fffY3t/bbhyka1jSZphznzrk9RIEf94kq2aaTD+zYYUk7zsyb9/rHw3mAZ0+etR8Pfzst
MHJk0f7rYtPFG6UALVgoYiWrHtsbhOHP85GTkuqV/dmK5GPY+4+GX7kI0dTlwgXrs7GCZmgX+uSx
OPfYhCFPc3UgPrVpOkAScQQbBamT7qnWNaTaa/+BCFR/B58cF0ZlVF+TVNTA3kjPky/OPuGmcpzb
2UxHAGbcYpcGofaqowkOKvfFJkq1L6ChruZRf3NVDf7r6p9vXN2eDDb/nD4EOrKqa1s6cwjvsz9v
3CjPtbhr9fQ7QQ9+YdsDMyWl7p7jrgJKVMXHuZZHeqBivZkmayKuDWJqDPmtB/2FHvTEe1ODDo66
MmGPsQQ1u0lJ7NfgfvTF+xhk1NLTgDR+E6DSp05oHh36VIg2zZ02du4Vx1DWP46zFE4mrnNT1mT1
wUR5EhCh6171qShGu0LWigTn3DaPixtcAFWcGrZzW5f4x5T5GAOGzDpmWmcd56NbMbfZQZBteEWT
GZvGORCAAXVMh3Px4bzfuvEDRJRCsJkNPfPj9T+c9neXKmumxIHE8998M9wiwMvyPzqOaq+ccidT
TvNRGNbPbWwp2w/t/TTs1oabUoX6izktTYgj387/MK4z/WJZdba1+tCR58ghob/AVWs/kyuXb7v8
rXG+ok2IbCeIowXSMo9e3OHZQMT9OIojoKqq3igN7XOn28dhtUiN0HofdzuD6NvVw1YZzcn/XOR2
2nzNwNyG3iPRXfXk8l3WqtJ0z41uvZLSlz/iHhNC4gxvdhshREuSfusRubzgU7mubLf84g7kq7Bv
ZYchS+cU1GB8FNOzXwWBmnnbbydodiogzh57vYt3DhjHXRYFqy4pvXvdG3eFC2BOqWv/vkiaV2Qc
y+fIB5IhSzAvc1WGgbNPYzDD72NTSc5bjhCopsFdtVecE/ZA4Noy2ZEki6r9oNrjtkBO6rGbVDgz
J3G+q+I1cvG9S0qU34FYjw9uObpg6VxJ3NmYZnQ5PhQmcGM7qpTd3GbBPAHCifzUdMLcRLBfbkjW
yZUPwxjhNDo837iKAmDiPAKXAf5AQlwArLCgtkVElHioQDu+v/F6q59Mk4gCDVrJVp435VzMvbc3
460jZm6xdOLSt6ZuvsjthXr7pFvbPBqO5K/LezsNQDzztj+OzOONILU3z+vv9aln0LCI8TXvfGu6
Tf/a36wG5nG3xcGHy93O5V+ADtZcN7Uu+JfFgjF59v7xyrUMZMQ0y3A01WHt/uGVq2i+4uBZYHzz
DeVok48GvBnG7S5O3QKA6lQXYRBc6tIE/ho1SP/MjW7pFud+rNYOcHgX6KcRXEYV/bphIDYyn9Lg
67QkzY2aaNVF96WZok3Fihw5UDu6n9vmwk6Eva1DlPbmDmvqBR/hb1t4TMAe/3mWmXXJ//yL2VzB
GEYhHVV6rHL/nGSMKqmRE4zrb2bl73Ub1H9SePpGltGPvhIIClllXZzeD33xuSkU58DcoH7zFe9T
zrz1rAWGuvZ6Sxxr4dRnlvQm6I9cX1VxGRwdqaEFW9vteewN8clO9Q0ySu4L2Nxs1zqmjQ1KIF6A
mb4VXm1fktxPrr5AcbEQ13/+W6cc6IdfdyI4I63JclDV7I+RU03Ert7raoboLLD3Cq3+By/2FmMc
2Je5BoVa32ZELpYJRroZ8sY5ctD8tHNv2tmw9PXJeg41+E1cRojSeKN37AcwMvNRYXSA31FEmmtk
PEECzYdzYeGqZ4+Deuh8yyMpYXuHUmmrYxM36raFfYtSWs8igyjEJzco/aUUBd4JVQYcq3aR8vas
0D/5NgWRVOU4H81to6lHe+l4uNjR+WHYPBacl19jP0G3Uk3XCsP2zh/C8ollp4XrT5gB7C7ROBpS
Fe6MVwPRpGoaGsqcwrqfa6q+KvuxeRZoiF5kOV5ZgUa7f/6ZtI9pZEe1BDckCyKV1byufQxWeoqm
9kVlKV9B+YDZzJQvRtJm17nwrD4hQRNd+JqCsE6YqudQzXbAUbMrZqjZtULK/j628G5VSs9foldn
X0JcH0OADWSV36xO8aDncUHAahkhMWQcVcwFb59hhfymLkvM+XpzuxJWT76WrZpYh3ZR4P0Qg9g9
ojej4WbTjJvEs/WHJEqDZdi13RuckF2a5OZPN+m2GYjAN71DEN23hP84RGOzabXMO6qx06zbCuaH
aeegt/5KEY0lX9XQ4t9TRJX9gAO9cZpTRIPI5DnRyr89KZSNmixDTnCmE+brKm4vz9OnAMcEiVoM
8e+fYCklgJ2uWxZl3jwgoSXPVVjdAR1qHuYmHophXQYIe8xVrRX5hjCKD22oHBz7ZHrVjwwd/0tn
hOLaG+5jx1P1UtlYe8ie+T7zJLL9gTy3rYge+zRI7qtuAqJN7W3ah9gZu2ite8OwiOIknJQ/QQUO
KIw1nXK+FYFq/6rChHzy4pYY+2OgtwZA+P8Uumcax0Raolx4fm3uE/hkc9s8ZMDi+hjUgbaNVWIF
VZTLz/q3ymmNz2pTDue0hF82VxWl6DeVMdgbuwqNzxVLgkXXZv7dr3NyvzQfUJG0t0EXlNjrleYy
4c/4VtvnEUjplxAfsc5W2lNbyfzRHghvqFH2pRwsPLtDxTw4XTM8AX7YpeRcvhhkX9aKAao7R37o
JQKGMI9PA83h6SzwPJtOF9ZiOvk1M3iHEsiVy395AjWkGj68K3nqHBwzmAOFq7vax82H5XdFlcoq
/+rW7OGMwrXv0aO278sxQO40VaPN3NbJoiKZqOq7ymWeuI0DANsdcY45lZ3R4CyDuqZ0em3rD1J8
bv1uHbX6+BaJtF51quufzNwbDsaQ7X1Fry6ZZTMhQY5xgrC+zE2NGeGfbCGze2ubO6wReJmatGfP
48yyEiH25Tk2WKrOZnAisx1JF3RHMFEmiWdwJHPV9wvMi+xq6I7vh3Orbdc6wuHT+N9ai4KcTxT1
WNrS0UzF++jpbFFBT4m82D62Jna6puIVj2YfhDuUWFg5DJn64Fd2g5Q3ErpW5AwIq+XBaS7AzQcn
uLslJDAzW93a5iN36v1f2/Baj4+ejYDyf0bNQ8mRDUtXxVw+KGqVFCTISUUp1WhpJlgfSBuQoTVt
z7xp82bDbas9DYjK1ASjPL9XMCs1ptrcVLdZciAxgWQNJoAX3UEMOGcjaoCFfS2rBC0qHys9WdjD
axAGONB55ScviU3Sfgbgsv/H13ktuY1D6/qJWMUcbpWzWp3c7RuWPbaZE5j59Ocj5BnN+Oy9b1Bc
AEh1tSgSWOsP8zS+GGuRu0l0wWPTeO6E+Sz7QcP0azE6wV6GOnu6eMo+LeROATAtvLhIjrEFM6Qb
w/C1mZtOowDvNS/3njAzFtjYoghqC+uKDGp5DK3mqA+t4CugUUy+mxSDssOk2QIwf6AeRIwZhBwN
J4yBSnUs9woLhxWotugCTAWBqiEttk2etCilqt6CLbqP1VKzjBrT/2nb1RdK0uJLX/f4ZM8nVaFS
L+3AjjcpYGHMnkXC1lAeOjm7xHujUIdfykMDN85tGeNmSw4bzzLdMhGLFTM8uUnUbRnk9cJVsp2s
7eQdFUcLnNNWFn7ULO/3AGAOLqgc1KLtdInuVXrGGml6IYV7gZ+ofQZ+jkFVowwr5P3jA2YjzlNo
Nt5Js5S9jCRYUB7hTw0isbAvbhpRlXCHTaKOPvys+cHrRiNyVnr0KZ+7OJJ6vwdknE3DahpL/fjH
8xkQ9XPfIrWexVHJOyoDHu0V/c0pYlDvQo/eUo9Cb5Nk4adZ2D+cRC3/Gorx0LkZ+rJef1OSCS12
rKP5M/Cqko1boc2LxdRadToL//R5AGc/H06I9hGBbd/fB5TW0y8lHCj4tOoJOVoaN9NOMnSbdGrB
NhCL2q538Kye7vPmrvuojPl5YE44N3Iet9iTvNRQp9dIpMVKC2MTVL3avchGY6EP7OvZLqhA+TFK
772diK0cC4qwOJda9yaj1s+7F6Du3y1omkuME/JNOeONZeNViHu7wFDWj77WBvHagyEPcJQ4Pfqd
xJl3rd1PPkm56mo1U1yxiVyO0E02slNOVvMu3os4vyRO0ewBgqQfo+HtGiuj9kVS+alt4++yO4au
sE2ypsWEk1kdN/oi5mF2tXPfffUaZSX7G9dBACuNkpWuuelHMoTaEkJav3G1gI2uXWhfCwV+aVHy
IMgBrQNLRU2fDCoivQlleOA7wQ3sE7AFA3eCccBIyxw73Gd9pUHZmSbRMcPGm/7veFAwRQh6GLTd
3JfJ4SAu22Ni681Rw/5i36Y6Trmxkj85npIta6FEPxokG4YGwzvK7cuZ/Hkt4tqmstryDktS533I
hpucGenqe9x77puF1+5GSf304CH5+t9rBS5EhcQun5x+0o59qjnVRh6aQ2JUC3mIhPK2LNtgr5qu
drRnQgzfTO3Z3d4J7OqtyrRmZad9tOvYNL6pftRAgUtsuFmZeCtGl38kzKS1HPWynvc+pnIrOepA
CtjXdm4uZVhnPNJMbVAWMkTkIj+1HesUGeZ8YQ5E+Odgwk7cREbzp+eBzvJ7tD1Vn2SN6zq4tgHd
jYAtv0zorK0tX/O557vioLhhAPlgCZlZSxPnAo0vXPdeob+aeYPevVOO3+pGPbYCT4tEN/fURIJX
uw7dp8kY16ajxjXc0OTTt+vsrKMM9lqoUbe2WjOAiGzme0qwI6L4vGHG7CQbjXrf/UiGreZkJ2gc
v0dln+Lbw1qzYMRPTTButBxzEeCdR9mQ+W6OJtoO5aJxbQpamatsFWG2O4OEwVU2hZdF+y5vvj26
5NGkCOjqUaHtlCxrVpFpjF8z3bsCxEleGyeqjrI/mPtjVbkqyfgydMI49kB2ULZL/GU4hsWFhHJx
kUeqI4pL2o2/R8c5lH1y1EuBwvQYx36YNQwhfcQMxrDhnghKXkulrKvvnUDHGwuLzzFoxabWsw4r
0Up/KY3gmz6xAgYuugu9RlwwqxMXeaST74PC7NpLcmV8T4rLsBxx7ZhyXmAJHsf0PQbkyRC2q5ld
km/lgOy7X8HSoxeHJdrW1OsT1OYlCN3oCr6OmnUFa1mGYx2gFT+H/kzLtZXy1IsBq8BJjMem7Csy
Qk7yNJUd0im6yp/Odnlht0P7VDdOvEq0yCLdEhtvuWtV5CQzC87qf0JF2P3Gx0/slH3z3YKbuMqM
V7y+o8/OMIdlloMoNpHn3wxVYx4LbJyOHvShLb6z5Q24hrGcKpsEeBQWW3656bXzzPc8ytW9MUey
K4KldE0d2B92G4tNblEK59/CcBYm1drV5n+sqM5uaYfPWt9N28Z21A2Q5vYzzFLgZLiqalHnnEo1
RQcoq7rPxklhErfRcI50hGIa3Tx7mdt+6kglbAbcqXfydPA7mDnl8a1ScACZC/ckKNyDLNbLxglz
7x7KAbxbqOU/5pg4JMIbgwCgtOaLbsabDoHHLym/zyMkh2Dpm2HzJTZ6hHJDxb2P8lVqMx8NF5R5
VM0haRiZ+2oC5n/KK3B9MS6dherHQLEK/4mybHwubOrXcyS7ZIN/0zjYxtUEKPg0Kcg7JilEhSSP
VpWeFXu/qut3PbNgpmbCwYGBMNWHb83Y44E0R7mv71S1ip9l5CrrAKuYFzWzoyWexyujRMKiRvji
NNfoukU1H8pYNlE/+ItK1On6MVEO/BG2TmGADSv/db3HRf6Y+z9ds6mogap9G7IOSa1rqwfRzhBR
s4hIrCTrlHXzMkJGfq0mX0a7tX80WA8ZpoGeKsm0axWlymftWaj1G0bw3M93a9er43FMSzLviF5v
tFFNdv5AnntAR+xolZTjBU+Rr4EFIzdQylfZH4XR7/5cS6+I+PvPevetyaLwqRpIu5XlIL43VnWB
Exa8W37NYh0Dni02B+O7IP8gJyh2Oj/9zeEajbF2sqe25PcR1N9zK1pgN9Z+zZTZdCR2i4MWpv2z
jYbe/dpuHP8I9Kx8GbAA2putk25q7vFPROKW8tqGUPwlND5ol4qJhYIBqDqf/6o+NXdhEWGi01Ez
QkYJaZcZEC4bif+WUHF59Bj4Y94foZxcRVC7XHvAu3a+3uMCf1zv8Rk6C3qQeVMJg1lNNlYxDru6
GptPF8Herk2+1rYBBDbla4o1N/lKkmfZ+c5ILtSYwHBU1VpOy4rm5JFEefWRzj3kaF0vIqhYx6F3
xBEdkxo+5N9hN/clrgKzXw7L+D7xv3NkX1mgbFIkApL6fN4fk8NGRDthRYDKCoRAE4O7QPe017aO
/4JGlZ/NORKji1EE+lW7RkEdBWNqmN9QODMHxRIwx/x7rJVlR/6/Uk4uZDusvMJ7ksn1yLzFdfTl
nkF6nHCPYyU44moRXtSpVFf8pEMs52DTpwGuNKg+/j6a+xQT0y/TKJeAIDy80R22JXMjw0eDw7x5
xDHw0fPHrMkcEJlv0h6YG4IxoqifkxkbN4IlAs7XwESbQ61RTBaXibfy+hzPJOHm4K6UzxiTiEVl
TN4Sn2LtrGgoB+Hnnn+mlTiEiY9VyeC8G3bQv+eBba1NUevHOHPUcxtV6qrGAnaBSaFygLEFQttH
kRjRQOVqm93vZkCuatGza9naWho8yYHZKOmqIi0+zxpj04efPwp4p21zqL14maNmgUismvxEeLEM
vfRXF4U/I9WluqUk7ArCaTqHFOMOYuqz2UKrfAaaGOL9YRbf0yFlBiexRnpqSs/+UGszXnm5NV5b
GyC5gXezFolN6Hv1KlSm5nvVbSTiOapchPWyKrrYM6pPg5YzFlNxMxXUA3Qz1783k3INEbJ/05rI
3Fqqyfo10cSb6frPdW6XXwfHepvUrHjGbjx/Vh2XhUJlpFsZygFF1LsMTsZFdilORvWeQmBjfGG3
DO5BK39oSf0FwixkF6duNoYXDAd1SqYrW8NhGUdD/pdZHN0pqX5kXUWR2tOSW+or1Z4/vd56FMxf
Q1zn8Z1mSj3aWwN16U+oHDZWf45/mjwdj2Jed6u2m5pPq8t28nNJiHOjskZ9Li1hr2vIxhfcfH83
BfCuYxag5P9Pv+cOMcmkGIR/xbZp+Zj8mDP2lAuQgUFkKLFuka/G2xi71XeWeui9DCFONjJ0a3cJ
a7Hay3DS4hyedQrxdR61Ejy1u1r1jiTTCGe1zUpLxFmORo3/QULaufAojd7ZBl/KwWmf7hei0I60
UfIsT9QMG/GnJru147C8v7czSlh9gjSAfGnLvhb69qkV9vnRJfsByfUV2WRUWfds+OLm2RRtuAWu
+U1r4ObyOk6rfZFOfwEcnnatWmfXouKHUhVG9d6OWGIlWN79QGNuoY8FoJXKqC8tmeSvUW5hRAXF
9Nn3542gAtTW9vv86JG82JZa3tzIqmMJBOB0lU6uv7L9ESxPBda69Kz4WTZem+5VkFCXexTV5Glt
ZW9PaXKf4CrWtDUQU106OMAHrX5QrGQ4y8bHdWTEX5149D66Kd5MdeC/F76DhUANqcxMJu890kdv
o+dOuNHn0Ot9JBYazdvLUWGkP8rcdC/yVCvtYMGTLiPxUT7jmHSfZLulfiqNBLml+RJFgJpVnuUB
ZurB2jdZmky9KU59MSIGMpYOPG+eTgsDIizOn6RDT2pcwEqTQ7ghaAs535BfQTaW2ipI0dGqWQhd
tdbtDrGR3WRUWEFz/W+/qmPSydqPuXqa9nKuEer1fRqY1X9dQ/bLrgG1qROpqrcC1S65GaKKpa+7
lhq6o2fRl2FK7/2ZOuhruygE1oH0/3e+7O9EUbyKgC2HbfjHtmtBkc9Hega8XE/h6igJyfJhVKZd
UU08mP5ZdFomxY2pr2bNQ//JxRv6Sd6ywkfylmRthdWEoLzSf/lfl3dyQG+snyXutayL/rOefCwF
26TXyD3jV1XbHyRNEI/K1G7nW7G3duYwjPor+VEWQmmsn4OaUo/sNxKPG1tMvNtUO3/tWOcL9huB
brwpYRZBcjNhl2Sq8pnoylfhd9YN9mxyiTwkTWS/7bKQY2tektDyOszGOvvQq55/4NYj0f0Pb6PW
sKxIk7HZBTO1g/WG8uQjPSIjyf0o41lXpdeHlezLHEtfT3FbrzGyWgNG0Z/EIKyXOHVKlDoExp+w
SV9ImqvHCmkThGsU80VO+eeEATgnW+UYiKanZq8DWsaT7kQ3fY4SwTOxyOLXWOmnRV07B3T4SNsh
ROlfMifDfDbIngao7AdwDgcsCptjN/vGoXt5Hmc4nmzw600p5zkfft/Ve9kVzxu0cG5sklpLEJ8J
BRpKeMrkK4tJCUZvlRdIiRn+cL6HMldoJuUZuSH9ICMx6TxQXSTwqBNuWQT5L7IB0vnFGOwKWoHn
v0xY8K5ZvDtrMYetz4rFLJWvZoJqAa5a5YbV1fgk5xZI9y3jqVXuVzMwHTlMDnI0lFmVF0Pv9Jfp
r6FXbbFURhT5bDPqDkPTWxtPePbejN9z8Dm/VB+uimc1H0FYBisnt3/YUW2ucK1jex0lcMuxLr6o
WlzfRG6Kmxa2964879iPzzOaoXEuclBOm7uQvTnA7Sh37PGA0EEHdk+OXYRiFWnRC1JixY4FzQS4
bgZ6yOH7zEqbptVgGPXyX2fKSVYQ/Ej6VlkOpNWeRW3cMtMcPyaVrT7po24jQ/gCX1MeXk/orN1n
aQ05NbcBdh6xUZwb1jTcjFMHcPifPhST0OtOqFkUQWMiP5EiRIasVzzELEv7Ojr6gx1iS0som6kI
cspKyN9URclSWHZqqRKGG3mYgMGxl/JQntlsqG+WOxzvql0advVzUCGCV5lOhyYMb1ic3b7jFAIY
QBj1tfHb/oB1JfmH3gZa2ClfKU10P/RYZ5Ou3bJUVQ9ZkCF50nbIqaUR1X43FyHMVZMFVddOT0aP
Vo0ucuOtg8GQpZb6ZOWq8TYQJXMkx3oYN3JMnWfOY6VItPvY/3+eHNNmDPQ/55mzfkgXJuGyTkoc
kIecitrot3tQ5v2W10D5UhhevShmOJOtzGowAnlInH3xX/7eg4tajG2mPymTKI59UhVrDTzM14q1
WTkZ39tg/spR2qaWGyUXYKY6QkwMaNhd2xo7JtHzoxF1aBwiq+EGRXcILVquncb9dQiU6D3USJvo
vVbsNDRCToCYEha9poXSR2Yd6rT7fTTYxc5X+nBnFLMBnpzyGJVHj9NCs1Thk/nxheX6YqgM+yNw
9HFbJsmwHdA0+xgQ+AtzM/vGa6pZ61qW4Nwqplf+TU82D75FEGJ7XqHp+YpeDeC0pFU33qh0r0qc
DGTOUayToyitwEckHYHMjt+Q9KqXfWskzxb02ld48iSCVXM6Pq5UO+DVi/nCzMf91BBH4SftKfM8
Yxl0sbIsZVg7fPlz07m2gf7vfHifOB8lSvyOXOO0lf2PppqQrdBnqn0p3nns17/EnHOA2fCDJW+3
6CIvfS1tJwBA25anGoOyIxJn8bJUhksinOHWOdl4G1LBkgiggOySjYV6nB7W7VVGZLCH231UnhAK
VgioPS4f1xAej++0GlA/5bKyiUx3PKIb+i6jjEfJRSt7QEIzFRiAunPsZrpwMzePMFOCL5HaRNtA
MorlALh+tdmYM3tYxrKpEz8BQ14t5QX+vOq/4jgKnivddCGkWxnWV6G70hxFfTd1YBg2lndbP8Bs
stOqCujNYB2qSUv345xcD3SQSmEeFZsUOea30PGmbdriGxnaefoW55WOIJCol6gyp28d0q0nOzcE
Iq1zGMJS0r3iTUaVAnrXq0SznLykOorYqI7y6NEokUuJRMYxtSz3PrMO2uoYNw0iiWWrrW2lffU9
K1tkQdO/RXVcH8TgJksZ4gqZHnM9x/ITv+u3IhxBBZmzl9U82RkU94RSbIpUldW/9ZFrnZGU+Cuf
o5x0xyWOx3c51lSpcfWi8kmemAS+8TQG4VGOpWZk3SoH69r5okVZOuAXURqYr+Ih5vfS5D/l0GCG
yRsOLXWAHuAyTna5k5mvcl4+osUpyIjKz3aw4KXM7iIeW6PR0Nr5m9+PaIOhawJboHibQvKThVdf
5JgbAwPW4yE5yUF+5tgBeyI+yFHFiYqVyYp6J0OUj5CKQ4FkY8Yadf/SPeZ+GZ3L/zYjIjBqr51k
N4JnJRlqlEfv02IN/hQSDggFRnq9knPQG2DO1EzTLtXF7XcoT5Tj8uy4jdUNFncZnsvoM5R2rx5Y
DpBz4pUNpMdKUc5p8WJRKKavGt/w+Krmzh4ZWnCncpIbgaRWJ5KLvT6dH800BOpZj830AMJvj4IN
iKh5huxPRvLfMMQ9se0nTKZkZ67BYl88JpE/j9a1aOcFjfKrK0G3UfIFqdsjWl4MdnqSTRgADO/u
2EfZotSI+OA8nlX5czQ6sx7HP3PkoaLE2cnhn11gB35NHKzp9SgoD5UZ1+9Rxdt98KyAfAyh0Kvn
KVFjVIGJzBYRaKMbX1i9sNUoEKmskGoQVbHydQrk0aQgq5cK84Zi4rgZoyxYxV4cxkuWOvnK6Ipi
k5jcc8vModIeqNTN7rEmvGuYudMpM3XzJq/jlrzAc5SU5usVcdRcsM4Acs5HyC4IVwgLJc0v2XXv
x2VzW4RmvZR/hOzr3AJabxdgRt9pxUbzepNVE8/IZArqazDBFjV949zMGy4xN7JfQYIi1FTjLKea
Vd9bC/5T977HNHnWP3Nlf+aOs2wg931bRuNX30fQQCvUjwE7w93Qes0mhtsn+wPfnj5cMTU7S63a
jWdW0YKFSngykbJfYnNhbtus655HbFOeQ20Xuo15kz2sUPQdeU4F/WXPT5dxruIr7Fr1XsGh6NkE
xPeksf+/jwIIgnyEKt5Snhxmyc8OKPHKbsfkHXXa/ZBn+s1o0wRioQ1xhQeFlkXuW/hNdtaR276I
zqH4wgn5QLqisJujHLNZ7189BevxeSwgXXvW9RpfXKzNn93Oeg8m8UP3i+41rgL7pbQ3CGR7zZLL
vSmer5zNecxOa2fp4m6yk1M7jJC2iJWgajiPZpPvnf65Dqqh8jpxwnq1j6AO15p+NeadUTXvlsrc
eNHi3jjLKFAbckHN0K+Vgs0S1nXiMs+Xg8U8X62tP+eTv+3XctA3JnFxRvPqZCGgpdRHn9RFR9wu
keYs+9J85iVlPiNXYC3i0Sv2+Fdbz7mmB9exjHZyUE4LtcFc1QHp+MdZVv9SQFa7yXP00mi3UzJa
y8dJgyaeXV9HSXD+JF8p3IM7f7A5f+YfHyzDII5PiYjebLvTrsIS9UpNQv8duZRfnjCmn6HxWigG
gqAlzGPN1afPJgpa0CoG4CNeM5tKWNMRg1ESawqboAKE5C3CVHfZO6717pfZLkDRFp3c7KWeGxGg
/YoFj7rNizR78VwWEnpknWQkZzgVQsOeZzZ7eZbXZfFJjN53x3SsgssisgsquQWp5fR72MDlQk9C
dPPcQd9nTncFEYFElZBt5HvBWVM/5Yx7F9TL5CLjiioTyDj1qM1dsh/3VeQy4mpYqUXbXQujZguS
JtXnVBto2araeKhrw//Si1fkwcvPqVdR9usaFMajpCIHmUKKSaaaR6iiLiuvLJ+LuTH9Rl2EU1ju
ZZ+haSR82Qa1bvAMna949knCgu5AQlmOyVklQg8QM6qz1XfG1ZgbK7e6ZW818Ub21VpiXBGTMK5O
6NzYuOiHR1dltOYl0m56zbpgIU8vgYrzg8+W/KKh1PyY7MQ6yUZxPVJd8rDoKg4LPMJXGbuj5WMS
TqC/p1PvtViB/h2GQbsfqMzu8f34i+fGzwGxHvKe03TS8JrnF1x0LxB+Hcr5qv8tx1BV0w3ll9V5
GyVQq++jjfhk1mTWyxgm3npSHPsUG7V2iNBTmmHVwQ3JhUNsBeC0LFTRaucTzXB3o8XWsEXp0flU
KN6hkmR9cQ3f2cedFqyLhCJ7ESJJkSJrt7NSxfjiBfkbFEPrSR/y+HWiuiq7kaiMj0qYD0sZBobv
rbIuM//Pk4wyyZfWJEBvkZwutfC7HVr6qmwag1/DGFwDtLUJyg/2lZ+mCqqmMy3ruar8k+wWGryE
UaDJ3SJ2+4HcMJKpQ29TYB6i99lfXE4bdJ00opO1T6mLtzfFmE9SMSh4gBPapOUYfBpj+OT3YPIU
HqNX0vgYHs39qN1oK34Yc3IzCD+rCUlaq/zAothmoTHFq7AYfLYuprYGb3lSfRIoHTvGc6fp0VKZ
q9uiJwU0dkZ8BjmbvPJ6OcoyN6Kp3WZyG2sri+Pw25Y9VZ73BtT7cSxFsJLTDNg/8N5EfkX8UruN
o/UhL1sVSbZGAgko0/wp7dpt/eoTDfZ+79hNvJaV9W7yP6ls9+Q+65on6lQt5EWnUolQ52vMfT1+
tzo1HheaMb7ESWjsSmqTxTbU3XCXw3k6TRZ1hKRtvK3ahCa0hqZrLk0HhWGI+yPJVU3jzpN9RXRu
cGws5sgy8VthPZzsFXtUjqIs0NHqM+81qkaUC730JKPEMKfXWfNkHnK7vj0WRdbMaQvYRFD0ToWg
Th+18Bd9Df8tKy3Cj8z1/io7S/nh+/WSYkUULhoWOm4vxr/QGcG6C5Oad7RjohlghPSwOmAyGA3i
ZUKiHCmtCsmJOexgJiM4iEeDpqGvaxqgNXGfZpdj+Ij16273EgCt4kH+HA09QZ9Vq8RA5ECOKWE5
nEOzgqTJYFgnzEi0H4k3JqcESsGGz6WolRjNsuzYX0xVZl7LVtXuIDB9qH7l6pihH0BRzWGBu5Lg
MA056JxN/xdN1CX+6BaYt8GwP0VByrWuv/ErHtZpCJ2cR+svhEZHeDHYgaLlIIxVjTFHHicRi6DB
OcgG+gaATHnIRA4LzCwO1dz8Of6vqY/zjabtfp8vO+Xp92HRkC+ocv3mtuSNhjLpvjkqsBBkJWdh
ArdCWwKgdniNPCX8pge5vqjwOH0VFYxvkDDqlfQ4xiMwZlFgE/VRifFKNFQ7PYjM8m9ITnXb0AtZ
MQ8N+qZzX9/m+FtMlbHpcpXEcNpxH6bo7+TlVG1bIM8fo7C/uSgsPQkoDC95ZmxDHhDsVjGLSiYb
JDLPPXvdDiSJQDG0J1+ve/c8lsAYPCwMrJECJJ6k/nMDSGKnhnqxA3ejPIc9v6GSddObkWgIwht1
Rm3NF1+mchgWum0lZ2sOEdteVG4RvSH54zxZnfMsu5t88PaYqYQrn7XCF97xPqB8o9vJUdezfkHL
9S5yUHbJcHYnNWH8vw1DP+28HuNbs2+1TzJi57bzrRcd976zE9avyeA6i0Lt4hnkwIfrWrxpi8Fb
63MIxk7shJ+jDT+HEBOUg+JTCUfgKnozojK44N/w2SjWJ8YAX1RrtF7rOtc3YMWKdc0/4NXwZySt
I8JlVyvWq0tx4mKW8Vva195Cb/phowjj1FqIznQzwjNHoAaAb5wcxxkkippUsJ9SFbuUeVTOi5to
KVgA3mTUjzp6EOhYL9zKuwESxi4wb+ynkIo/9209/KW1FduLPPvq42q9Zm3P8kZ31UtbWvjTzDNK
VOWUIv6rIWu1rF3q8f4EqsMRjr6aPGSb6tZZ9Mp0savo5Is6/3BibTa8SNqDhb7/R2+6y57X0Fvr
2N2lL0NqCPwjPrrU8tesRPWtIUaxCAPyI4h+YbOgAXHBFXCdVtzmkQ7NzTEN5RKD7Dxge6Vu+P1b
r3qgBQujKssb8qzxLjMU5ez12u9GTatnC00OhEL/7m9AXqYYze7HvMfmhXvsU5mKawvG+ZefJSss
w9O/8oiMni0AO8G6TDZdyz5RHdT+aE98sKpn9nNT6v5CR7jlu1Niaq5b4y8j8HET7NWvtV6IpToG
3smyYqznE9EuVOjV7xHa9wekeTBHn0MR2vYWzApVujnUExQ5wsy3NuDTxDuF22LlaA7S/POorZMw
ss2K5M48ymII3nLDN6GQnHifwLwWVZnc5JXKFg5CUfevwHTG19GYXRo4Rzd07ALKwr4iF/sNQFf7
y3f3ptrUPykGZ4sh0co3GzrNuh7N/JxpJPetMMu3I3nemwpccjmGVvEtccUOjl7zK6usfU+i5Wsc
BmKZR2K6JXoEqVvJmkNehuPZVBPEiP1WfzPmUq0LWfWn3S5Z/zW/eAT8yOxEfW/S1AFM4BXccXDi
U8i3eE+wIrKwkl7qsbOxav6PwPi7g5K/AhrVInTiG3FErQbV82l0YkokZiKOspFDj9DWI0BVLrpl
/zonT2FVaJWn7Hh9FBcxNwgbpytN9N0KpcriQn4JCJsc1mo3+ddIxJ6OFTtz5CisljePnUQz7AuX
d/G9sYqA1VHfbKo+Ba86D/SVDzAjr/VPBLP8fStDEccuKoQAVucpqoVxNbnHjuKLFh2piItiIQ/H
QJsPp7zeFn53uY9UnR8dO2T+w408/Nf80L2OZFFunllvIrIjXybVyM/UFIGUzWHUBPXOMHg4oPQd
fFFb3ViRNJl2cpQ3dYUEd9uf5ShFdZS7FPXFwj3zZb7k0GjKu7xk1E7NQobykjhdoN47jwYsb+6X
lCHqEFvLrJwdv0H1UDdkqwLoWIiUqdHi0SePesefDlYvEMiX8aOR5z1CefToY8Gyq73mTIXHREzg
rSkzCOFG5z7hwuE+uXC5UruYTo9+cxj0RZaCmZAz2N+6T+mMSmzIxFKh+vtUXfCv0W2Mf+S84WAa
FGV5Pic4m7fuWcxHmhv/PpJ9bJV+j/4x738aBZTg3q9XpMHZR801SXTn0GDdgN8NFOKD65mmuZSH
pjmx6pCH9wlyLsU8fRG6XX0/VfYhq8758vBfJ1EucQ6lZuHCFToZRAFF7KIOoG6WiuAJR4kAzobG
slIA06lyj+LjPwNj4gQX6POz8UTw9Oj3EjRmeV4AtydVjdnHPNyY+hlUcX98zFNiPTrU0fgxWJaz
b3xP3Ti1Ohz0xBsOnWVifSTjyU3HQ6QWvrl+jJtlzricKjvv8++xbgZYfZHuhzXpLWL1mrv59A2J
f7FW0xyb6yjqX3St+ZD9vigX1jgOtQ41n2VeqgfBLas15Sl3UVDjZm9WorYVlh2hUe8oPaqo1Q2I
zk5VYx9BWd5ny1NYXHrXpHyVAbU/zuotZeNR4jrLPtkYKdhiILw8VdTQX3RuPSdPZ5bsoq9zkyRP
4vHLypVD1ydQU4PxzTey5laqenVLy+TdLMvxA80E1Ak3VViqb82b8J3urfY7g2M96bo3iXX+fWwb
CE9mwXSFpo0hnF3om97AgyToEIoCsvQTTzTnpEfp8BphCMQLm91TFPvDK0tdfCJYga/kqFIX6bme
vO9yMK0MjSXSEVxC2i6jSWw0I7gaYwei0ay8s2yyliL3wvLHZtspHi5OMn6MyyOnaneqmeqHtk3U
dtsokb8qc7KrXlx2R6sjV7HwfaU9ytiZO+XRH31uqkOlJzPJQsxAQkQ3wfu4RnRqOie4tm7/u7Ec
5IKHGFX4PwYgDKBzVbnq4jFAfi+4ZmYen7lfln/0y2v6YfGC4xFP8vkTBlvvqaqRSJ65QZLjM2l4
z1pmAVfrb9qP7LfYpEFFexCJmLM3mPfouh+5sIcel5N98pr/zJVdf1xdD4OjZlf1zhwm3E606P9x
dh5Lcuvamn4iRtCbafqs9OVLE4ZMid4TdE9/PyK1VefuPt2DniAIQ6QlCaz1G8Q6LF/svCSLS5gI
YiRN1xfFvnOT+ZC6PMpRSsVHNMKxuuTu4/jGGQkv84wvdYCG0LjSOqU826OPELEW5doqVuIc0P3c
a7J+6PGSaCb+KGCV+XT1GL2NOn+j3OyytazmvlWsEG+p9uCG4zdDiz/1GdokOxPrkavEeWGMfyXB
eK00JXoDy+g92B1yhnJQMFQ1t6tKB93A/FzW6RI8ZHOQg4fQP9Wko2+ubZNP4z8hm5vMqpGlxXNE
nqSb7OWUb3foQ5l/VImdXCWkgTVKg/z8Bwye9PqFdACD/q+WQvuIky65AhZu7niJ//s899dprPev
OfoBshh05QeRj2AKCDSHhxr/KXsJgB5o2FzAbGxX+ZRyn8hLAV1REfExg7B6lEetbJwmm8253obs
3OZBsj9q9PbP+PsoeUKSkVFH6gxo7r8mkd33k2InTI7ioWBHdEg80Ww74T0T4FUOoYkVwkkeRvhO
wbCiceSC5KYBqQG0n9OBsYPoyP8g8omGxL5yiIiOLIr8PHi/WtePV3MYEZuaOekoM5H/PSkpuwAE
VAc5UjHCTdvX+YPpDQikQFCt9BlNWrM/v8uw3et/uzHvVPrz3+oQoVO9kNpsGvpHzSpNhmVfWclh
0OI22H4pubXGeH+B2CLLcv5bvc+AgtGAXE7WQ+qc+pv2YVuWcZNFbeviFJshcPuQuxfWpso+cuqM
304YtxxTkltSBTBGFB9PvL9tHvdgzGgcEq/zVLKjcHCBHHUyjF9tqmq/e8nUHuRMsp376qoBPw6N
iDMNrYivilPfX0821a6Zk54Vj/Kc2IFw27X6PmKPBXm/HI5Gy/2q872OFWoV4y0TJ4IX7mNKtbZI
ds0DRj9YKWU8PATziaUcJA/9gMSjFrvN+ms1Vs8ru6/qvxZnXx1fC7b/95AmaVp83ZG+Hzo2PhP4
hkAE9cUHzoza8FzY/TUYreFB8Ji3AKbRVhXOKxFYcy9rTlLXl9zQqovjVb8GqwJV/bdJjhh1IwVJ
MpW70UKKOOlK5YTKarTA4HN8SyfolAN+iI9Dn9nrtFT8k9d22s7UmvRBR8D52LiYDxk4F10V0+pX
cRZlL9NUsWnuLPcVc47uoAgVfBQJEheYJkWQDdmxrA5aHnlH3Q/oRCr4T6ccoetjfDT1cKGyMVZT
K8Z5hsRiHMUOjrDdWtZkgS+3/ZAa7a9uDJJ46bRRvy29qoGx4Nurxk5NHNghmwdRqGzNcXKfO6Vm
05rrh9YCU0hK++rh32JZCfKPFAlP41uLdG/mOu1F1u7tgffAXlA5koCYZq5d8823I+tBjlDTNL25
iC8vSF1bO9MJcFODoAEkoanD7dfsaoYQaJ+TOP9qK5pUWU9Gmq3kNHJCUYlxS1qdTzS/KWsuhjxp
93hpFov7W/BUg7WBrT2bzTQGSxtlilPYdtuv9yxsI78WhE//96frhxEBmQzQ/Py25XB02O+f7qvp
7yf8egex6ZISiQN7d3/JnO0GQBWWD1+vGTsOCjw5GbivV+0ixV9DhfvzCeWEdZT/+YT3bysKXaR+
5093n1u3AtY7fDo5Ws4vP2GDcNrXm+znT5i199/v/rX0JSRwnK7un06ejcXYgxK4oKLmL0KeXWT5
t1ivrYev6R3SjnhDKvEKGF6FuQ8el02tlqfSFu4jqbKnRne8D8g3aOzlPgBLza/eCi1flnhOnQvd
M9fehJVA6xQXbkzWU64TkQsnn7tMlJD1TE1c0DTju+yURQUYw7C88T6+7iDNtwRANzIfimGdOLpl
8utrvKcRP+SZz4LTVVfCUFjrVbNMe4Z3WxO72mMYFPojyldHd2iVUzzXxsrp8ebmq5WdcpjtI1nP
ajtEB5MhfhsiR+EieTzPIQu9LYd11jnlf7T5SbPxbKe53F9lxASnGX19IV9GntWaEa4gdpk9yOqg
jc0ZcPO9Js8aWuSMKrtCjvTv+w11nIgmzb3KphjBhx1iEsXy6/2iGf67UNPmIEekbRyeHL25v1PZ
hLY7cdABi+evk4yPJOjE/SsB7F9u1TgDxm98G7yT4ef5uVE0CKxjEF3kkZVmUKf6utzJqmOlKLlX
OgiEyGzj1b9Ge4k67GvYjl8TyBGy4BX8fPzzCl/NdlLGkPH/eYWvjrQSf16lgISCfjzrIbVDI1kN
szVQZkLbLDo2uqUYUOqDZM9yHjHryRsOZJ1d0u11dfY8rBIGNWxvBuiCFfkc+1kJ3WDZGfnwbjX4
gWmDMf6Ii/ZUu53/25vI1eThwJqwI6vM0gyzSWxH0YINfzqm9tk6gfIe4qCHQpjIX3R4PasMfdUb
1CW2poahnnm72tYOO+fgKJ279zCP3A8K/1yjcKQNCysvzf/JxTUegWqV2JbKUmPJ3xpdtpc9g+HN
jCN8/9BG7LLxeG91DG8x8CBYg6jI+QlafuV8GTUt8X5FSzdCY3myrPI5na3d8qQxHyv0h7ZRU+6j
WouImXrBRfXAg4AvVhCgxK4t0bP2NDW2+hirzYtsd4PEWMVT3T5wd9fgVBqrvHSUD/Cs2sbTfZtE
MqcP/anQBaK7vRnuuTS0tWxmh3jA60t9jm/WFLrQwOy0RfzVg2e5YZlIEJKMb3roBzM9NE3ZwlGe
Dycd1QrX0h56LcB1FZvkyO3K9TTm2Ytnkz4TA+YIrmOnL6WCrYJdgO+Q1U5AuYoL9besTUrrXrzY
O8kz0XyxHlFJX6KNzLN4LvAtBVnSPstKn5RblNvbmzw3i6cXM4jUs6zxSVAi9sP4KIemPSBAQah+
T/hAec7Yf+65FLB2NMsmIlZPYQxatFSd3FhPUfSnbcrgc6Fw3QAUtgj7yYHxoP/TPQ+0xVQ++GMB
1Phve2nNgYZOTbiRTq8JbivAqqv0rVNGHfl/nvyyapTEPI0Yx9EAkNYba4BX1ariK3T16RWvQzlI
y730YpQd/2NmcPUYPpOtsRKYT0ldi3S+4oMSmHtHjZtj70zuSfZO5L/BIQUvuNF1N8toz3WbZm+m
5kaHqY1qwvGcVHRTsbHBWGzkSVaJt9goIjYPOKwcUO/3N8HMmJRFLH15vAgfnnS27JGNBlhCoqNI
wUxBXT/FhLXGROg3gdkuastRsi74hjeysx9d/0Ke8V6TTbXogyWWn1xC8+keKe2D1lpkvIaSBCRC
qC+KCGK2CcxEINjbx5ALQDD/xjDzB8oOwH6imSaOZfQ1MStra/vTzJkb0CVUeGR7wm6eWh13QKS9
y++NA31Km9PomsAsCujST9uvygXmvOpLGdqkWkxdJ5Btersehai9p0wznqTEI5gt90uTsjXjT9n/
JL6Ge+Q8U5Un+7LvzO+JCVPBFqr5JFqiXm0aZSdDLcjcJUOwi1THv4SOUaxcLcneIlv5lTmO9ZkO
t/s8mF7dFKxWPoSFi21bdcrNQ/VhhdchLk1D+jJha/Uc4Qfx3DU4QSVO/iib4gZLZFgbIKvnzkpk
1aYgnL6Wvdwbk2Nn4h0ne0v0lJ/bw9dc5OPmqFbSHmW/42XZWjj8yZSP3BPd89hlqwoB5zdhuRrw
i8hYyKpRWs7GDkWFdHfbvLETw8opGaBPzIONzN+Q+OieND+rH6FW3ZsHOwsPeTGjo+dRacE1B31k
2I6qsA690qYL01L606xPsVKbENNlexpOsk0WQBGGUzoXU9zaKyydGDKf0SPdO4JdpUfWdRWJ1q9u
2SZ7kYMDPZXbB7VJsWPtJ//c2IFzagtnWI7G5H4nBPcQDP70Wk4YOBR+U23hZEbvgTnhLZG63xUI
zatcn/Da6bT4mpO+gdarO9/zeHzTMJ8IyGwsQh97XD3qo+tX4bT+qWGhc4DMWLmLxPWS/aTYGJDP
49LI+TM4iFBdNtX8lNjwmBY2obpFZbUN17+ss7vYVBlfT2TlIy7lAcp8PVAeyQ7oxvQnVqrRWTIH
WmpAekLUnGAVjF70U7VFdJbsgLmvnUf+f5wnZzGtYe9qdXRRJ6gCmKgOa99KvMfQ6r1HtwE+4to3
2TKqBH2QyWlXsk+22XjVDl47XWQttZJk1/Qol4WYwOVL22+uyPQOp3ierPB1dzPhIhXplv0Y4rGC
hGbGxsRo7Ue9mNxb6gBzoU+2NLalrH347Ku0aFBtjJN4bUAAOWmgst0aS9k4TupXrcj/HMk2aFbi
aRzKJRiK6JvX/zbson53SjvfOxDc1rLZD6KD5wiTZC93K6xjkDLI+uhbPKk/oex3tzARxXk0Rmch
xze5gVRE4fRnbI2zm6+bn7Ld8kqfdQC2x5nOdea51VG2c29t0c7MxD62suA9NknOz29H6bG+TpFg
28oq7876++763h3WxfwuUJg5YIz65911LKWWve5vGqRUYuyFPytHuxCRLd6nuLBWdjKoJ7/1qkNV
IPbY91HyMnVAFIjTFJ+wwZdJO5gXYejZSpiGj9RlgAnIfPRVZEIZt3aXHD1b/Ge7HGuq5mtguuFL
15kHLbX1d3+o0CHLk/BUaQJ6vOoXaz3znbdBTy9+5Gq/YqN4BBWXvRkBH6uvC+UQG1N/Qp0C5qgZ
Nh9g5fcBa+9fml9+w5rLfFFrJd+4JcF3I2rVcx9M0Sya6X9LlGAthyKHhKOTVzbPBezvTWcKDMah
sl9QjxqWujZyEY9mh/j46INqm0xnb8Tejg1GIsWC3qa8bnGjHdNvVhn9KLPG/0Ek4Vwg0PFZ6Xgw
c9sPF153QvSkiBfCRv4GxsgC6sfGLLL60wvVK2Zq4ofRRZ9TF1o7xfb6jYrzyJMPeK8on5CLKJ66
umIDOvoaFtm0dZNZXyCO7fKiL+4jkCsMll5qEsbAYW4soscQB+9LGVmgmOcjmPhYjqdFtMbxvcjW
IYpj/ALeodZJSvN4Zd9oVcnjvbf14SXFbhutEwfxItLdgnn+OeXexrd6P0XOH2qFtsZVuN2kbqdg
9pwqF9/t9UM6ApRLgqL+3sWv4I+dH2kt/CVi49qJH8w+mSWU8nruEOPPDB7y9xhj03VQsw/Ahze5
lmqPvFoSOz8ms4SRIcL3sk+6TeTG6l4pLfXRjUMso+YRQ2c/G3AwX6LcDHbog7qA9+z6RWTakxyA
JFG2QNQPyFnT1FtdiXS+AvJFQDGB1zXvDpjsnZJm5abGCMYRSfiK4r++T02vX7uDan2zR7GKnHx8
8+vB3LmYU29ke63+aIco/RDYuW0F8KOt5kX2tzTLrG+GS0RhSFVnW4k+/RjTH7IvgeO8YVtt7LBs
md5Go1nJds1ioxo3mU7MawhfCSjv5EsQ33FWkRJtDTtVlrUVYnXGXuIgj8q5+tUmO8yw/j+G9KZn
wqcQ5upf5w4g7R/QscfREok/WdQxOOUqKo3/aMuzvrjwJuItmQK8iP4OTucO/AlcdLatX/9q11so
t2HQnv7V7gdFfhIg/rvEHpcNrOVl3/dvudXUt2pmLrpo+Bz+NsF6b26Y09ybyLLVBJFgxSpsa0Nz
1FYljnq3oLCMdWsOCJ50nrcpDbM8eez0drBih4Pa8nuSFvf3ge2Vh6wIu12DyufJ8lHUaZOSDAa+
tusELeRrGDdoAvh18JRpHQqxMYvRWFfPwACKS20b6sbWOn+R55bPxvr+XajjDo0Edqa2nV9kmzzy
U896gBl0ljXDiwOkjLKwOjUkpKK0zy/3trjOsBDM1HQVjqP6BBk8eGinGgCrb44Ve71wCQC6v8le
K22rlRNhDyqrRuL2x3IsfuAorD41Zi3OiC0e08BHtVePIzK6VrKTVdPU+kVexv69N+qnrekl/iPZ
0+C51cVKjnIn1i+1yTpeha0I8AutmdGayBP2fnwMa7N9jcx6mYwGcswOkcLJ7MRaVkWb/IIbP17d
rEtuOXtPq00BiXqmsS7tqkX3kpMy3KoKMiY7tcDf1bGt5rF2iQKbaXQSs9pt0lrRqePhL/tkEfRt
vRZ6WK9tW5tSgNDialq2ug1AkOzzyM8ustDMKlmplY2hnVHk97aonTLYSkGIC6gNnHEeLNvkEQzO
eqcKEpxfbb4S+ivUXrQFyMMSl+l0IDcya/BknsgeYkhN25T6lfOQs+uE4AblvXi64f+O0gceGO5n
XPm/dTGor1mtTMCSmvDSFo27QxE+QmvRNs+9Bn+3NMrqVYvLiPxG1X2C5bUMw/tt1PFz/JzXqskT
arTvRZs5KNR12a1KCixN/3d7N3f+q43YBo4rYpFa4e/KChr97IFnhpKhTmsTYMGpmAwNbGT8icD5
iKrLOB7k0VfhWFq21RIBixp7N28uQtYhsB7nw9ionzudDPGX0Zts1xV4+rLtPvjvONn7NXiotWqd
qqa/U2CjbTFbHUEb2dGbrikK2oGqtY+bIHoLk+x7ZHvYbiMy8mbOWfC0eQ18ZyA0nD3JU6aq0R9I
GfZLOShlBwvyC7YHUVieKSOPjamHWWQNjvFix6a2ypKxuaSanu40tcrALxj2sYrTdBPWg/boQBJb
9tBJPvrJeSTIPgP5WX6RtFr4MNkjn2VIaBr1Erpj+2g2PEGySlOPGlq1D7mrBLupUqdLGebjasTI
9LXv2SWX79xzsqNplaQA4qZfEOBSkxXw1vQYzDQpT0CFXMi6LIDkxSAcxIRHY/JPj5xDDpdj7ufI
uq6g2Np3H2NjZrdwlr7Whr44Dnl1kU3x3AQCwTrFfbuVTbLoTV1ciBUs5Dlf7fJInzWx722MuA/9
Oz/SYNv7hGpGnC5Lmosb5sVRjlenSNn41tQAxDK8rUVg6zBVcfXQFr1HCF6EJ7cxjA34tuSKLr67
YuMyPhWj1ZIwNqr5mVtizmQEK1fAOzMTU8PjHTePRTarhWh1m2xkY6zlbnU/dAMUmn2iaeNBHXUg
aBr76SIQzVPXpyDBTZ9gdaZmW1X0CCMOpbkfs7ra53NkMkaRcYO5fHotFRnK1oNnUy2ypa021Ts+
wiE6oYQWO4RJYXPmLJXHrT9vohYAC9ddXyE15hfO1nHHhTUDPrpKiR7YgOP3NledUPgL+BLKMU6z
7vXvMOGALnQHGDNFaPwZ5je2j2kZwzxmk+1yNnseBq7lP4exCrHBCUzpMWnbequkLsn9ZNSfItuu
byF3cLsNrWrp65ACOhQJHmov1Z8cO9d3RWDB5J8Hu5jbPOVQe+ahZpkVSw2s204O1dQ2fRAKcG1Z
NZ0Ww0uv0ne9Q0oI2SD1KQtR1rQ8K3ktA3Y9YtLt9zZmMczPr31PJqQkwlb7peQda64UoW1iFQuX
MFe8COot2wxMV8HTrJskq26K0pjLRkA1r+MOjSaRETokCfAdEvmpCAVxi9jdBXXh/iY/9+IPcfVR
Zla5dJTKfDRAyW1adFRPdpwYezFmxg4Lhu4sZ0TqJ0eUy0c1uxvC73XB6pRn1xw7vs9YZaB35hnN
ziuX4yxSaAKL2ss9zn/bBf2rjYxY9RBmhLYnaxdCUowLc8hx2BmzdYb+ECrdilFmt6gti5dKVC9F
b+jn0e/yF95lAbjRIiIzd05KgdSda9QPstcRTYx+p9XtZC9Zjwp1J9/Gn5NzCcNam4ZY99CIMxia
Cvy7kX64kXq0ZtcV22F7Evjee27as9xoJM5e3ADM7DSf7XkLISypukVjOO3ntPEDpfys03QAIIIk
llr2H1A7vKOv1H+KVjTjOi1SY/Gvjn9V7bphtwU5UrZPUYF2iIeFYDaZ3jFsCUMjvs6mNbbY4VfR
8IsVGYLMQ/8b5cNXDMXDdy9DJxheUX+J08HaNfBy4Lq45SUjIbxCZtve2uboLXm88bXPhYBgcLA1
Fwm5wcBeXDYWuKJiLD0mZKYtn+fXFC0iMzCPfdP4z37QzxeK3mLMSDXrvHpdCwvLi3kwLgH2djJM
5Dbmaig8dJwxQ75P5ZSeOIeKeJGnTuyKHxE8WjrzULsV/ZKlT7RJ2U/AiwymZFWmbDwLQxmMN5Fx
+2lW7BuGcAEkecD5IUJ0wFqVydh/qqX2lJNl/O53drPQHdt7xcFsXOK5mz2pQo3WCE8fvMxBJzAc
0WyNp2I/gMRB+URTimVbdw8sNVzw7PRqjpluFctNV0Xi50/ZXIxkFsg03GSL6gdHz5n2Kl2nMLS9
k64V1oRvN/Rp1fazFRChXl3J/nokIlx06BU3wj/FxOWXlTm4izxUnxMH9pXd8LuPpJ82tp/XS6ks
JIWD4pkA2xblbB0PrFWdGvxVUv3VMfl4bqJfZE0lhA7y+hlP1eaqoTn8UBd5vQpyx/oYu+KXk1nZ
rfQa5Yw8NElvq+c6wudhjkbeyCY3P7JQ/LL4zj54uAi8L4EFxIaIlig2X3Gb788FJKZ15LogiT0H
y0ytb/Z1AN3aR29yxC0IgyF1OnK1fNMmbpD4gOB413bBxvZAWKL3Fv3y+GGMWtF2iRYrOwKAP8Ya
YfPMRIC8Qg/9D5cFhchcL503fET9LVYn+dauSnEL7fKU+qOODZnB1r/Ofqotyi4EncOrE1e3Xgnj
/TBE9gERbxQh58JKL0H5vajCNlgEPXzRIup+9/pGNdTtEFXee1j4/bo11PrgsoG4BLzFZSxYZBko
OGxw3TYv9SSCZU8sErZQFaMU7YXJohWJA+1TvRiamL5rs8Uq4iloijplyT9q3BSq+xaitfvDdSOU
VXoIZzxQ4q1do4ziq1b/5tnAtWoz7H4G1ritg4rEnTCeu9z0YOkpt8DOd62J2MLoIDoyJvqybTGZ
7rPQ3SZokh+KoRl2tqs8+FORr7XRO0xp0y1Ugh4EYsSw6SLD3hS+eA+dvMXh3Y0WTT5GP9BlurpW
5XyWXDxIOeMBiwz6xlPa9gHp1wcPfvOZAbOZOQyFcz6CS0+AgQxBGN9kgUCZdlASVOnnpkRRkBXL
XGtNbkc79c6ondS+fB/c8lrZOdH4on6GPp5eEHZWXwpFQ8BLc856XDan0aqvfQyUp8zi+BB5n7Eq
8qOK6IQXD+M+cFBAAd5fmEfl7AuYiqGdffSgMrZg05FmmqvKaF/myNajrXf9WdgtxHUFUJupxNGq
VkV40D1x0lrholk/Iw5nYGLoccQS4VdShmCkRuQLZLssIGOBp5dDZN0Lm28s+nNUtMeXATelS5XG
L61WNGcCrVxJU0+Gr2+6V9XN4wUki2xbR90vl0zIDZtg4zQMDtRGM4yWrDaKI0c32YlofH/DFwG4
8pT8IKzPiF6zxr0XJeXiXo90Z1iMjZ4Cqsu7dTm41WtlxGKNDWa5lVXbsHn8eBr6ssEE/80rx2Xf
QgMlymbkh/uhw6714Jsw/ZYzqOKQBOYjqWBlGfbYLobeQ96M12qMrYubgWrt27XpGb/Y11ULNW5/
9KbVXac2I+1UIPNZRx9TzXUYK/pyFHHzuzefetdB5ScJvWNFmmmBClW3GhLIMyLGijxShL/DGo+A
E5fzNUPJ85rPR6Shr5meVpA4aZKdXQFRqu+5V8qqqpvZWdHqHwmongKns+c6UTueQchCyaoTBdNp
dAmW8Zx7BvPZP2aiWEKDsJ/LQs0WETABEufDf7rJTXM1TQyeuqH9/b+ZyckRssPj8bA3Rl79r2ed
g1L2GKW/K790H4YK7UdX4G8D6ybbRSYMK/iZMJNrtMnYco8bozSqy+TWDmRLVRDDCa5eWxW7gqX6
IXfJy4Vc/jueISTnCqQUEDycLogyF2s/itRHMSUOLkO9+lymt7pmATrb9d66Lo53nYkjfBx47WWM
5uSLl9Yfup+f1IorPUkH3NaBMxHlMpa2g+W6ISxzJ/xJ3YGVxsm80NO1ZjnVXrOZDXD3/MjoKzLT
rEthLa91tbY/3TJ70kZsgppCVbGtUda9FZe/2eWdQ+6FH0HHO+zDpECiKRK7emzPLpfSNtHdfjtY
7nhVHTdYoQGtv6kkKHU7i3/n9olMFtBxLuarPbTOhxOic1p1WvNIgklsqrQtwLrUYKMJY7Hmaq5F
Y4pl3jjJj6oYlmFRp59qWGOCkEfpiw00cNMhfXKYJgOVFgssb+j1Gjn98aS3pvvsep7GLXtDlKv6
HoUW9E5XrR58s3fAE/afWpBwo3QdoPhWYwOEF/EBKeJ4TeRmPGeeXS46y/oRa2XwDBVx3GkIp24R
PfVe2KMjFZkHP5GxAECYZ+PjmJk9tJ9a3dR5J97QRX2QIyK7nWCtEZ/T+6bYiqHZqU6Q7tGEsPca
+Ycjv2VC6q+1L0hPeKsIIf+1GAi6j3o0HnPCvosh8vxnyzQJB9XDw4w96Q0UgqsBtODQpqcIoB6M
mrpd1xY21QHf5crG8XPPw0V5FfEULtzOJf099zbCxXHGMp9VddYi9QsWRS0P0hpIhWF2/V4IoteT
q+UfXup89iBNr5UXm9fCCH9h1p5DgPYWJTjqJTw+FBY81d5jIjVuhy7JHwN9jlwXovlpI56VRUL7
ZJfzWamR81Ih/bTWtOTDHetyRd7Tu2ZzAWYZJVVyRzvfVnQFfY9GW001mKXQr72rHOh5NtD8mCT2
V1upDDbRX24s8yxyWEpc6ere575PltqY64jL0PUEm5UgXLtFmZ+UoMGAYEoRfuqM9Ajq4psDYPIU
Gda6CJsnJKijpT7px6nxDmZGHNfxXO1UYuq+nMZQW1ltO+y8tNH3+JCMl3Iuol0+EnIBZRDtysCL
VqYt9Dd7RE+/HobfkOGmsGfHjqzVS028fdG0XrHuEUjidpkG0wMZhGVoKhZGUaWxU0dAbGlla8Rq
AmfnJ0q+5C/P9aql76GnIwPjYgJjqOV4nCCrLjODdHRsG8OqtxIi9OroQKkTolskrXhCLCjbybav
AlbYP0MaV+/XvdMbC1YjJ5NUwZvb9IRhHDN6ndUoV11mGdfEC71NCDnbz6wtGanpCMEo3wUWjje9
XqH4E7WnvjayJxQVWFfjsgf2yhz2sk3LgL6gLgscVHGvbAWcT00nDDXNdmTuY2CwSsZt4ruqKOND
aBbTA3hsvh2fDEYEqf8owB6xEEzelYa0Qw8Jd90hwLzLqsG9qRiaqo7esenBaR7eK7HSiD1OGIll
GmTREcxwvo8mAhYuMI9V5Uz6ygg9H3GX/jEgGu5ZNin8KVbsUwtC0YevdlOKoLixlp7ZzthGTDar
pgD07ouNEQDmhiGLvLStX3D5IoiemM/8f2wwOksU3vOrK2YnZfHiQEa+EvnM7kVFXnpVoRC2HudR
siOuGv/clj9lBWtXdU3CNFk5Tj1dUZjyFobWDmRZjOl6b1Mte6unrgn+lSGyg92CebGASM4tZR8n
S9XCwL1VRH0cPKc6CpH+OUqRWkChGxlGRK8BKcsx90PuRPyvUrXbpDwJT7WFn7GiWuU20zwfViUF
fwNvL1qH+H0+naza5gGQxbe2UhIuf26LrGAdPHBR6MbYBApJbTk32da6BYHGBtnS2NXZJjU+STqi
uqD+tpOa56uiGs8COaCrirLB0vDD4BbyrreE5lKyhT2q+cF0dQETHbnoml5boSto8pj2zYNX6tm2
jc2PLuySU9j9Ighen1MxlhvP9VGLiXAganxEN+URmsrI5MjDr6J1zkM1jIROsR8ZbNXGaMJBr1pJ
P3xUUb5Z2FssLFNpX7nfa8s29oOnyq1xaotr/2Kr/CmiBNGeKDnYAjdiXVg8WuaqLHpEPWBBesVQ
LGSXPhC3zvuV0qf61WgeIynOpNop9jx8wXftJpVw3B5WGOmLCVIJu159DvVh4CYFlmRRhRrLgtAW
Gy1QjbuAU90K7FcHHX2hWcJJjuvxtUIv2j4mBToCZRykK+Fo5kMbwdf3AHM9a6HdPLKdXqhDVjyj
/LgGJqnc5oW6LxrtzUi96lhnkX+vWmWWLeOxjzcIuOCxkneDssauVdmmwHQfG7P4CXUCjFje9w9c
a9GiJ1N1s4oEvJyXTlvL8wFc1cpriLfVYz9mS1PUzXMwjvVzkbnXEjHhcxko9bNn9NayG0fBHZaq
62r+lhRFvPJb/2wVZX/qytE/59jLo88ZvwVZXO8jNSwhbgTJm50QmyQOGe1kbwKPGow8qTLZ6ysY
V+WJ8qS6pvrI82Mnmweny49pWIBsYqMJQHIKEW8gg2kZTbqCD2G/WGmCgLeOdjiMKvsla4h9AzRT
V+5ctUZV25YFj3clcayXDJYSkFAtXctzda8Ltih8i/X9XAFymKe9gcIvg1nhNZti8gN00pgq6YYI
0Xb4X7L6P6ydV5PbuhKtfxGrmMOrcprRJKf9wrJ9vJlz5q+/HyB7OHuufULd6wcU0N0AZY1EEejV
a+mIVG5h5ld3MjgfwKSb0I7evGqQ5BzdhOX+Nncc/Q2EP+peBhsUU2zq0PVv3tRuuo1Dmf1BBqvR
AOipF2lYed05VNZm2yZ7cKMHy/H6ax9Mzi6L5vLiJueCE7oX1L56TR1eRCXNS1aPH8nPeXcFzAIH
GB5g1zfG4dq16ZGSdu/sGApsLNLWal+rmcqsm6k3huTeBKngq6UeQV2am2eyIyd3cIerjM/rKN2w
f44QbEfdxMkHHvEi8sRqnCJQR+4i08bveWn1X8sy1BFGN6wrdenxIYI3qiUd9tBZyYdORSrM9nL9
xJl6v469MfhUc3S8M+A52Emv1iD70VYp6iLCW5hA+pqifwgi1/jYfW2qLDjoYQFp+cCxXZzZ9aZR
qnoPmpnfLTeYp5OHTIW1jS3nVzcVXVPLKn39JuBN18y0cpeIaq/AekLcNvho89+jaHnaKNAAfTT4
tD36KUJEYqRYg3mNg+lJjuI5L+4r0HlyBMbKuhgo9KwiwZg+15A8ueMI37lYFYFOYyfYtTaxrRjX
yVd/NqZydBQKAhczD/zlKfUBU4qgxZ6acC6GU2Sv3zmKIFZXlZ9N+yVYhnAewV7Hhmv+9XJ+z4bR
qjXtA8IEO+q7py/ubPubufWGy6Tl6p2qc9zV6QAHY/bI4QTZRCQUhWRTCVkh2UsNS/BgIAw7OygK
SZv22ksLkWTukad955DB0gtrL6IfYmU5Dc3fAB4FiCy2MyDq26oNZ8vAnkhKdSuQzJtkmvNT0UQ/
G2oD8xMn3/lJ9hbHErc43sX9FyHL8sDNILyX6y/z5HCJWa70X4S8W2qZ+8dX+cerLa9gCXm3fBMo
v17+H6+0LLOEvFtmCfnf3o8/LvPvrySnyfdD6yf0HcPoSZqWl7EM/3iJP4Ysjndv+f++1PLfeLfU
717pu5DfXe2d7f/jK/3jUv/+lbpBWPN0aBSI9k482kXiayibfzN+40qakFk5OcLbrNu4M5Pi7fg2
4c20315BGuVSt1X+U/xy1eVVqwMqNNvF83al/7Tef7o+mxm23oMZ83S+XPG26vv34a31//W6tyu+
/Z/Iq7fT/GBVQ79b/rfLq3pnW4bvX+gfp0jHm5e+LCE9qfiTv7NJx39h+y9C/velXK+GOrc2vk6K
FZ07pRcMiYDNzulrIz3JNFUn3XiQZmmRvUZOWGJtv47P0l2TQDp6KbJsxhA8FUZnroPGoraqtZTH
IkohUGvHF3bBENmKUVpSSdiDbxF+OWeOTPtE9v1v6Zd2H56o3VzDiCVtsmlG2DJsExBYC9n+Bbro
K6Qe6bVylfQ4uB6CzwN1vq6d3BoYKtO7MoeBVEQZSYKSnPRGjgKcLVAvN5t064n5Azk6DkScDmoZ
uVQZjtQ5l7q6vQX6sEpuGity4Um2qC8pZiR22NmDw0RMdRcmaLm68N1Y1M8P1dXk0IC8fUx1jxhO
kVNdKy2trprWGfvArICuy9m90UwHvwLZ8Ga2M3oAk/PuC+SCrCgnNnaJLJHVPi5ryaXDwWg41AzO
t/WirOoucZ5Cy/vrkjIsH4fxTufB4hZmzmzRHP3gqfVIETN6QYFQqL+J1UOPTIn6G+H6TqX+ap6G
vcXf7QwoN7iEjdCyl4L30iinL+4KnIineOYpGzpQFW5ZUXSaw/RROMeycsLbwNMiDzSMsJfAcSG4
4vDqNkMal2mKMydrkh7t9s2cW2Qz1dshzfLz+4mzNoXHLlYe360lh1Zh33HSbR21xkKrPkVobVaH
4D7qsuBe9gB7Bei21sHeBzJLXhvv4pBxgzcndzOVpSJ0mXlbyOifXDdJOTeNzJNsZo7OTigjmyfZ
QzBtOmZKtpLO7DVMDn3TDHIKTphRUByN2Kyy6j0VeBlqYyHEY12l3/eKot1La4+Y3BZMrbGWjptX
hMveMKsceevBRcYuEWSc7J1SQukBXuNn7OJNtPAZkSGdA9t/OI25MA+m7n5d7DZ4Qh0+rbwgy+Or
e+lZLuahYQiqboDCRLzq19d1G+aU6lFq6G7li7CcQOcdqTMYtlz/JBurKFCsv7WLdUhsrAU1IZwW
itgMZAvC1xPKd3M6KG8WMKuSA4N0SJXbgrdJbxasR7heFRgaNjrM6GdTNHFcdmc5lL2leWejTg/a
WDZi68XxPy2wTLtdQx+9XQG1Xc7Gpx4vGVtEFJD17CFUw/whtnJ2VzGCEtLBeVuCBjUitQUc6fDS
uidKARCnlGOwpz+NjhW+ILSg7qQd9Jh3WmYssbUUtpTLyLlLzLthGYxUY3jtcVaTL0qXk8koLZjc
zDh5jgCoHV2HQwOVT9inqjcOMoICLo89txc+OALGnhdU15V2WgOpcqDwF3CSXsBJuglQTzmXNqlH
0ZXGVnhkb4mRU5px54zINy2h0vy7YSQhKstKqTrf+307Pc6e9WC22fBSseE+laZeb6c6zb8GpkVK
CYAVR2cTJG8iBaUm/ufKAriaVNCvxW3rr5R2OkqwsUQhy6ZtXH9tWV62XWwStpxTVbfNwG+tpeMG
T/Y9P94bLh/9N6DnoO2TI8yL326BHVXcTQRjLgJX/smrPO/EztXMV7IrG7jYLSAEDZr2N2tNmfZY
6dbOWCIhO/WR4RQx5I2QiRWNnO5WbQTAkmOB0m5GGENzCNXVOWiRzYma+7qE91n2ZFNOGdW2uQmq
w29+OpLXXhoAcoDJ2dzLYNUwkINOQjhRW6e5jnn6MfY9B/LhFMipkk7ohvyyxaSyrtIRit6f7NmY
f0xf10j6F44ty0vrlckd3P/JXVc7m8bj6BNSr58m6ZyrYQZP0mjlERLaizq707CSMc0Agpq8J8rw
uZdQHyjWyvq2ifaym3bWDzfSi/0bm7xU/HcJL/hF9hWOTMfRyCC6M71TJprR1mCkXMayh04wuiR2
c3hvV3rv9DvbaIX+SUH0CU13EXNbVVrlWM6RTT9RerKWnqqa1ANZ5d6ytQfTDMuPLefNoQqQ3U5D
8wOnHq3dlR+DIFdRUB/A9avFRw0J+as12M9yRly66V1d8tBYmpzW2h03GpOS63OYh/5Z9rKh/GsK
XHsnR8NU+eegAZLMj/uvkPi1t9gGYKao4fioTwjv4rhNluvIFd9drqVaZ5O3meDE/8e8Jfjn3EhF
hcKJdmoYFftqNoNHRa1hoa+89DOnd1+s0dT+Rlzbs0xSv24QP6dO0n7x+oSUTtyHT2Hscs+0YuVs
t3Z6frdOB+nXORxq+G74EF80tXGOg1Jy/gTtwKpFPOcSIS8x3XWwAu76GOglWAS7/hQnirdNYeta
ORyUkzDNki28Y92lEw3JurfNYpMhmqptk9pVjotdTliGMkza8tKwD3PiodX2jyWtcn57hWW+EZOO
aLPswbcsCqFSxB0cWMn3cpiqZXbvZek9ANukXHc5ahZBiNpWaLTwfI0ocGlGNK4g1RpInP+jKdDr
Re/Vgtt7JV3xoMFjLbtlkKECW3Gs9sboV4W9NYYYlJvXdLtISzRRchA+y6YzIZBA6/5RjoIKApwl
YhBhAxGRM/+K4KkJ/KOGvLdW5c2GtGNwV0uSpKpNeWz3i3ErjVBnhneTJERKRZA0/jlmmbPENIJ2
STri2AgOKlg9GIRK4wNcIYmvlR/6BiW6X4NfnkqplF1OdRTFMOK+ZwTFNobKYS1vg8tdsZhgxg2F
Y7Hd7qPCYU4+B+nitiqbZanFsUxbllqCCwSbOK/Ncu7r7fxMrf+4csm4n+YEvRg9cwJyrZQUpY7f
VesGrpKw059G4YQYw113GshsGTsqtnWOGqF3Wxh9RVolOru1Hl2lNyr5i+QZNOZy6JCZvzeD8Yxw
kPpcT9ue+pgGJB2QBSF37hbGxu/s8JgjdHHJHFi42BOVyUZ2IRafmpVbgOykDLXetVM+NqvKUH+G
3vzLVNkbIsHBMLFXkUNO2almGgHhJUrx5FJtfO+3hvYykfRcG4ljHkFNaS9h7biw3Qc+itMlVGGq
OaxtkX21kHw9Wkb1vZpVl+2qsIFpDACBdfVxFnlY2ZiBZh6jtv0uR53I2crYiNKd38aKNZfpsifX
1QqlPsLSlZ7HZKioX+d5SuN9uJo1gBlp6zWqNVvP9/ZzVSj3JXW626ntUZsbg3I9Npl2mmWTNgCc
CiEnuJKGNy7hL+D6OAVZ/7MnQ95EG0n0OS/U+gB6pz7pKsSSr2qDUnJQDouoOJMWCc/S1EpVwiYj
dWaruaDg/6VPKINrm8o5ZdSBHiNZ+GbGqJVny3aC820B6VlWmXPorjevL2PqGxLlc5Curaj8QSq1
fCYDVT0rSvoXuf7+YoqRplrjAcgkUlYioqz06rmIug3U5/ODjNeqGSHikRIp6VQsu3nUW47uxXQ5
yfdTDcARWt+3C7hpdpflFrX9RlmuB45KVnbiFWcZDIpgPuoTlULy+ihEqMfJJS0JcbXTG5+6pjbu
HAV4rBw6AaTKc0tVjhxWntOsVDNx7vJAUT/9nNP3mnGnZPCM+5VnfFrm8BAbP+g6an8hnJaRk37L
wOBcC9GQwtSuoZ5Z21Goly426cjMAp2EBJUfOZSNDAnN6HkEnXhaTLJHzehoczizrEPu0D35OZS/
r5e7RerUmvujB9ZVvATZjI4Jg3oe7gdfac8We88StgG9PetjfbCHYDq4WttCT4sp1W2DqhU5ll1p
vc2R0+2GJCJQ3KrZhjP4564tfjOhUKn5TCLloHVsIWST9oEP6kqMG1XRb0bKXX66l8B3tlnM6OzO
+zlZuk0j1fcauPz3S1up52Zoe/5j2ZLSl4Mxwd8IL0i6SVCc+ax13sAvrYlIpx0UnzX3A6TIzkeI
zuq7JkYy0BnT/HPuT+XWDSgvZ4sN0XOtrpxC1TaeQOYjBZ2fLYHclD1pmwGiAysWHtkUrz05hCYN
t2el0PIM4oe3GI4qz8wXeKm7By3M+gdds/zNMKB4s9hstQrumtLfS9NA0SUss4LS1Zjc8SiNsokh
htjbADoEz3X3sDT2c9z6xQPoTIetokURZ9HUHoB7LljFtnqXWaDZKDHdxNBrHkqy1R+7hneoiS0k
h4USM/W/VFf7XXs2xXBoQbBSIexfpNd2w6/D5E33cioI2GtW69WD9Llmue9MO32SvkhpVyBw0hfN
07wPA/LDMLx4tvISwZT3AGCzORc+iFQxyqA2uPU6L0WEQOubo3SMVlA/eLXbHWDS4nlEBC+OLlSO
qmZ2CF4QJmPBsQW7LgCYssTK1RGRq5IwvM2++cIaOIZiaFslCPydN4TwEKRBcZWNaiENNbcI6Moh
gsY/HU3ZQE2jqsFuCc6FF8mJYRMmJdRzr6sko1Zcg1D3tkNXIhD06pAzrIFTu1hxIGMylZ0N0/aR
69jHXEM1RpBTqkJqD1kutIIlreUyXtwIF0J4KcdT21aHxqR4OUzmfUH+H5anoH/wDZ3Pm+gZyV2M
BuCVnPJPS+wXgzj14Q8kA4SjL9uaCgbApJwWb30lpU4/9uAJhID2OHit8zCJhqpcVIBrTsdSLXIe
wsxyHizNd/btmDirxWZqinahwuksTXKqjIXGZtXmeghGkdWkUwuC6HaZxbZcxuupOO7hpjl7odMf
KcymOD0t5082j9ybzOw4jxRDFzYqyvbNx7FXmufEdPaBqs9gTfrgnIIwXUdyaDrJNu2C5iC9UTV+
jX2Rqged86Hi0yuj4FaB+J4NIaIVLF01Wr6DliPay+EcV6AotdC7k0OtBvGp5J9yI+zu+aVKb5PQ
Z4F5GKaGrYwqDUtZ1TV4fjnMHQg7dQS3zYqPrV0WKC1AB3RsSiffc9M1nkk2cCeHSOBfkQ39NoT4
3+AIHNcOUt/Xd7EmPAFosRCbp6i88/i4oXjX27TqbJx70ciebCKkqM5OFfoVHOh4FOBWq95IWgg3
GSZ182R4bfxpSFovfinzrv1Uqt0PrYt2rlNVj+Wg6i+UpQOPrBueFKPQeBlBe2wCa/D30huZ7PdR
LTEAYBA8ofx9TnxgUokIrjlDfKAE/CSdcn5cfU9ddkPSEpbxl6BWYLgW0UoJsf8MsbxqWeom5av2
JBuKr1QrfBqsvnyimHPmLEmF7HL2k3TtpmxXc9OEGPU1vu2LvRFa1r3u6D/8DEGycdDS61Bwp+Rx
EnZ80IjXTjTSMea5fQzG7ENrV79MYkKeu+VdbcfrW3xnB6c4nO86SVEqyOdlb2na39imzPpPccu0
OObzXyjtuDHTIAEr7cO4M5lUDIuaU70JdRiDaGSvL8mTrOT4nRssaHQII/8i7bcV5JR3cYvtTUwJ
V8eO78MPTa10HjK48JsrLVNk7/2ryU3OhkYe61Z/DJQrLmvLOCNUrG3FXQWmbjQC1oMLqzSf2qTc
WYJbWo6hNokADwNoXGzDaKBh9GYsJnbSKOcsTe068aksB+UR4KD13Df5d6WwhoscceSq79ibWZue
z80zwiGHKCnGS965Gio5VGpMdqyjb5rrV2mTTZ9bkFy6erGVw1KZwe5W/XzkzJbPf1eHH0FDR1So
aR1agUW+M72pu0uSxqNOJQpOimB+ZVEOrgEIhXMdgEEPwqvsWTq/NoXWwY78TwcqY5we+9Ynabfn
LIaGQoRo6d/NQCJJrpEVbgg5xKhzm1NsFGSpDb0tLGPriYSB/z1FmOSctWlxdsb4MTKtbB+/mqS9
suuwXL3vjlS0Y+WNvs2W/jdBr6tJ25+XLH3v1+ptGewBOblbbfDyuyaNeogWqDQoqTFZRXYf/siB
eVJE9Dd/mc8G3FifZq1oN77mpteigEkQcj/9MNmVdrV5RtvYfVeuKd33SD608yU0gWfv6pBSIqdx
xs0bo+zKxggAqPet4QPXArMNtlufL4t7guK+W3U+bxO6yV8XRwQ9LEpsaF6qWfHEry23Y+hI5YhK
CfPcFPMXOZLNUJriQzPUW72ZiidpUyOIYOrZ5cuNyUc0m1RttJU+U5igP9H3s2J068WWZa27mnrA
6stCY/LN19Auv61KOdiJMrl4JdeQttyDW9ZPx3gnbTwcRetKj9oDPCPXopyQ+EBm6an37PEO3sy7
WIwok6+eJlj4d5CmzRs5lA1n+D8AysecThKWNpZ39cl4y0nS1FJtvYfZoF/XEENTJzxOIMl8pBnH
Ur+moOPNco7uWzGSdj20zTPPDic5ctXZBKWoT9XeQXJrJY23plH1q68jFWZ0MM1JWzioxr05xasm
q+Ot7SnVfVRaZGeh5j2kjmbc8/92ATw72ofeJoGi9mb4r6nU1hlkKBRz9+YpN6Pia1hRuOrCSgXZ
kaJsk7lyLiYMJSevUc29w6HIQ0895AYKFvWTVUTfyHDVfzvxHkWNYMd9pt47VM89dJ5ur4sqwGZ3
nbcqeDa/dK13kl5bSWC8Tyc+4miN2gcVLOQxReJmY+i1faFs/geUCiEFFBqS3sK0NIvNhqP9UKgd
9eZESLsyTmUPl/WvadRu/r8s97urSpt4hey79G0AUr4W6ctWNJ3IvMqGYqNNDOD3sphkRKBP2q7T
Vf6gIlba5Hw5pBD0Cby7dZSjZV2qZHK4QPYF5VKnDli5kFnOXqo+pVjU+Qsqe+/akGGbmrw6FLoa
3edDS/WvZdiPnAahPOX5kCuhQ7pCFsP6a7S65yHhE6yMzdoayHGyyz/f+FXfUK3K7uRl+rauTEpl
BLOqblg0sicaGTILdtZOnFpHc/b3rJfTlTsaNNdj2H+jWOVUUVb5KYDcaE99eX+oIj9Gxkb9ZvEZ
O+SuA/1O4RQfRwqQ9p47T1s5bMa23yLUlO/l0J+HeKNaRnyUQ08X5FcIXZwnbpWoz0Kz6PZQb1Wq
qtyh/wyuOYd+rVJd/cOo5T+HtThvlUMv8XyoyPqfXjnMHkpzOwXqj36ePZhfbRXVodQE69vmCejo
gR2MraFYwn9mkym9eidHssnCTBBZ6D/iwciz7egcdZuDfo4NDMphVOPWEw/rFMZUA0kgCs2kw0TK
4eblq2ZSoiSi09rSt6U+wD376vYqyyg3csXbslTWrqbcV7YtUjHrPu2Lk5Vk6AQiF7uZwZ9/Uy1I
GHTvL2UerO2shdGpq9382UiMb4h4ZvsyCMDpdEFxJxvXH9vL4F7lYGqqqtssTkMJtLVVI7E0dtVw
gNDwo59XFBN6tb7ydEe5b4WcB9mA4JqnsC1ZmvHGXlZ5YK4GF/LJqO04NyBMzoKBtj/OPUqXpC/i
L50OR6VtuV/bIeCHLinhie+py+iGtoczovC+QhP0VSv7+tk0puTEo5K2heJ5+JrweJwa3leTkzoy
taUKFlbXnszZ/SHnsQ/g55uyk8eRikfyEZ3J725k3SjJ1PHZ1GztLypK0e4EInKUW0fZZGyFQqfk
Z0rsJmUTVZR9qm2FQHjuuDANl7NzV3r2Rm5C3VjIteXBWvNb9doksXotGv9LHQXaUY5kI51x4q8G
auPuFruh6+alK425QqpSbbyP9mzMd7YfTateRVRwhmRu6+mju5fDTLE+oOq8Ro0VTQxBW2Nqcci7
pocX2UvmMGtWshsEbtKsFpfqtmxaag1kOFPeBP7sIvu3Mlvbg81xHi+xaAJOYfJNbQyfncLu9tKB
+paP9ElUfLLNnIrDsg4b/tYD6CHZDQXtTixELcQPzuXWCCaf2/gW1JFy09D6ghBLYKYlKrqBz01j
+xk6aIzCS61wVIye66wfWqHd0wCX51c9Ng5tpusf1N7/6YX6Lj5NA8pwPCe4K2rpgm+zk+zr2DT/
hmH/2MQdh3yQNLB99I924xQP8iA/1at5pQZ5eJbDQAvDbaVCTeYmzodmnNFHSua/bN8td2k7cvjo
OfVnYS8qffqLklloWfkIk95ZVyCkToU6Rp9NN4HM2GteugkWyCzqf0izmw3hvjTGlZUdbPZoJ5i7
YWoWPfOfw0kZByFfiPvWvYWHwK2QDoc893XOu3Vu0RryAvlqWTPwnEeHOoh9nTvDRQmKAcF7pKys
Qbt2aJmbiPlik95EHYeLbIo6f1HGwNknTWz7d9IGNQgYGr2sV3IGIJOI42mxapXPyUEj/1Mi/orW
NzVJZTrsktdiLv6AzrySXiuKvxSN2h3mVtOpahAzorAlE1TaEVV6r4GyCgxKH/titV/ZxiYJ1JY9
DzQlDyF1SxJjr9SJvSvhM4PtWtfUTRC0f5clR/lKWqETSN0LlRW/xN75vyL73g0/HVIA/mYTDBnv
HG7uUPy6LCOjpUr8TTj+n+v/bpnFdpOPf52RWzCr8N3l1UTi1URCHlpGL6/VCvWnwMyNlaY01YYz
huIBhbH8wRE98AUUMNlXaZHNHKIiVw+28ybUS9uJ/dDhNuV1hbGaMm5jfreVM+XSpqv29xNnWdJk
Zn2I4oVlcowchfFujq3AW2n8rt6V7rDV5FDOy8q0IJ2pmjs1oGycMr++u0QgQpdXJq9Ova/DDX/u
94vDa7v+3HDoeHsZpipEwJQNQs7OY8axU+dxUKpblfuYNp55B+7lJH2qMBWDA1GHMfF0JIbS0Zbd
sK01z9voMc/ha3Zw/qrBL9SgnVsMf9SrDXnPRa7CXaF7RM1m8YP9a4+wutw5bnJwo866b60i5fc1
IwWqNSoQHZgN7uPZtO5lzw1q4xi07fMtTk4JhvRfuZ/Ph4x/BgffzHD4ShzaxohWtlhVxi1LCVzo
5JTF6XZJDa6MiKqszSCyjUPfBZTgleVBDtE6RwjYohRJDt0Mqo+6e0YwwD2jL+HcmndD6ZC23ouj
XTmFMcyDYP+MeEhX6NvUj2jM1Y9RTM7LLHUqvoap5m2moc7krU0G8yvYbtIBtg45lHFybhvz7GFy
wHyb+269pgnbfdlQi62hen42i/5n43XOeeChgRJ4mJYopvrlEJLlFUII0HFacVPUO7jL4ZyAZrDS
qmAjV3jTlcvKaOnxYRDhi4Y00qwiHoX4JpKYZYYmfBt7F0qmOWQbLNTSyyFTN7cxVaju5RY1eQEM
Fnb47Y3HkpMKMR/Wc7bf1AnyGJ7yvGLWvnKeqSrk+YrGSkoFGWayfhD66NopGcvoElHnCvu8cYqz
dBdwxnmIHcqq5rKyTuRs7UNgDk+KMVBlDSvyypj7dscGavor4RSB+tPpsx7AicAnpN3VaX+z53Y9
3+xDpr+xy/gZOMkt3kw75Q5VRShZRuiThqq6r4W6bpqwPW7LKTrNQnt3cJAW0BDQ2zVCbNdg43Lg
GxVupDeAmvXi2wk/UGJulU/2g6pEh07EIn3gntzA/wiF6fzY2L2xampYe+CCW8HYbXw1tA55jKCP
oDM3KXHVG32Vxl5y30dl+ozi0rWCTfwLMKt8ZweNAsGaV37xqGTm/Kik2A+NdhL+qCZmd5Ro1ndQ
VyMgVCECNLj1zRTYIQRFZPLrO61WOEvLgGfLYBkjHXIom9Khjt0PUOQJQsH5sgTKniIonYvh+7K8
NMtFFtsQRn91zpd0LOZdbTSBtqtmm6JFhe3aBiHSas19tOExSrisOKkuY2dwF8+8ON1xgJSt/q9Z
YKnik+EZm9sicr1bkJn0nzTFqA+xEUf3S2MXoKiHab1YoEeK7uGxRCthjqwXjiSDo7QtIbLXlO68
9jVN2SwObXKZxqlpsLf6jLpDcbGbUXaLGmQH7E0bIzXfvgrD4SiuK7uvbp0Mp8Cf+pOnOj8baZND
6ViGb0LiSklXb8avyyizb659ZLXW0rtM/uNajriw0pbhAc3mI9Qe8z4anXBVCwqtFmZ/qADcclMq
nnHOQw/qLUm1lUAadZeQ31lPVsRhr19PKiqXzFEL/ijTrJ9lCPQDEcxKCDAFQWkdxtRxeHqslS/D
oB2pnIONWw1Hkl+Cu1zYq7n6YSQwdURxqN+XrXlqwm43KP0pbqziW5i5Db+ShvIhis1qMzbK8GCr
VrR34NY4u0hPrLt0KpG20yG/b9uvWePEH4xScR4KColz6N4++ORjXorgJF2ygfoBSLPaoBtINM8V
j01jrtDc/V6hFfySIG6LcoWyliMLMaMXZ+RL5ibdZuJZe+MYK1uJkucg7PrnZMzijZv57T7N7P5Z
LYr4jjvgR+mUzRj4f7k8LV7kCDoOZ9+Y1G7GKsdCaxZzxWKeE/5cbG7Sbs9B8N3UtST85oJnGEHi
08OQDeZEDGE+2Tqtvq9S2ICiSBn4Ef6lxCOFcbS0gdjZAl+6OKqm/IrMiwPFMqcAShaSZRqTB4m0
AmV4rdoseZAgLOFrxEj6gji+NmqqrqaWpw7HakvShYm6AqtfPjmFWTzxLE2xRD7nezmUDqOgTjiO
nXtpaqy+vuit83KLF5MCRcilBmx60qmP0/Vgtt9iL+jOMoRMhnttZ3u9TNDUdq1yk7w0mrlKHB6C
kzLqLaiCU//oZco1rgOFzRLAz3sky/r7bGjI/6spRSs+VJ57w6FmAY2ieu/7msGb6DfrygpJkYkf
01RP4DaOkf0RI9lIZyEilrB/b5t6VPjGhuLeRNkWtgs7IXtqF7qR7RRn7nkcw+qKRkm1RqU1+/6f
IzLWGP+5RqdVaJIYRXCokrR9bibls89rvBRiVOddeJiHUVsritk8G8XYPifpZ91MkydpsdAYQcnQ
GnbSF02ec2+O8CQFTfuYxjqw5sq8Z2+KMnfW998GfrJDS4k/t45n7BrPiI5Fotr3HTcDe3D9c83P
XE25Lt1x9pStWwKARPXdhQ5zRmxpbvUPE9RLt6He2/qHrvedN8PFK4N/Nzfn7O8A52026+1FNp4K
8wE/ugVUjr9ssqd2MF5wFOyTBckFwHPKkNVVYZbc3IydQJPGnXPIbGM+zSXs2JKUvUMBid8k56XX
ZuUw9R1Q/VyPvqiVsYb0M/wGcBI4WOR+0J0YicQSDE7SQ+xqRPfWoOj3CQwyFDfxNblkQbm9Oe24
dY52oH4KKWkg1eN/LBpuEZ49d/seAZtN4c3GSxWazZn0R7+SQx1y8IeoSRDpqZVubRifNL3snqWv
hmAhUarwXo60cirX7v0ccSt/gAPHPU+JkqwBACAvMtnTXV/Nxhq5pfCbYzg7npSsT31bwiqiw5Bl
T0r4sRSCYCJAzkyEMEk9wugkZ/JoHX2bK2uXT471aRiGct8n2zCA+nsGMVz/K6rQOZxaTflo98O3
2qqTqxyp+sema9UPQOq6R5Jrd2laoPzd+WQy9TRYy6GeD9keKLC9Baf3OaM+/ljVdj6DslfmQwnq
Wk85GlJFY4UjnFOvvTGDKYPNwLCTDtloZWrf4hwIP86Qhq2X+WlDEgX5o66BAcIPd06OitboduyM
6ym59zpV546Zak8wNQ/rpGxc3vQ5WDVObULHZYzr0g2Ks91VlXvrZn5ZnDXX4gjaKWFkVL53Buzc
HLgVSA2NwMAnfqUKY0AWp2uHZ90XmuGZGX9PfX/N0WP3dxb3DyZkVF/miS+MaVTlQ+sl5aEfbM4I
tUy/N+JK3YQaCXs4u7/KSZN7LGEh+uFYQ7YK1bz+kPcIrdeO36/qAAVw8oM9jKJ855rJrA9tYncv
nEkIrTGw7dJbF2FAksf8Lp1OEXjPvDHSJRvkzj+i3+3dyZFhN+7acAcQZ2JpqIt/u5Z0Vsrs/nOt
CMET09C8O1NMlmvF+kuQZuZGHrv1VpeibhS1P8/r3oz7UXHXWQfjUCOerVsd7o8ZPpgDXBHWS6rF
zq7q82TbimftPq6hvlW4A/diqI7GfM+pNXlfRopW6s9j8ignysUcqzyi4DHwm4cfgaCKaq3MO8u1
VGP8/ZWCD2UQ8dNjBP6tCfTWAjoaJtGu65tuJT1eX/10y+EtRs0a7QjO47hMjkt2FgH8QSttMriN
1mDczrqNthkwVnKBKfdXYfIF7bkaalOELBPdW3QWAa5VtPj0fwg7rya5caxN/5Uv5noZS4J+Y2cv
0mdWurKqqhuGXNN7z1+/D5HdKknT0XNDEQcAs5SGBM55zYREnupob6YaADNuWm/T+/n4rk9oT/0V
bkuUdmVYtf82/MtoeZFszun9MlqGgyj65uZoGw+q0+3YOZnbGDX6J2P0v3ZWNX5FJORBQYDoxRCR
CbnKVGFuVmx/2mlayBHILG76zoXN6QUFgPb2kx5pw1KnAn9iNYnyqqo0+Um2W3Dj/awL5fZfWVpj
25Ubf2R+ccZXxnnrRYXbUUlW2yafuq3Q2TnYdascu84V6ynv6yeEzXt05erha17p843H+IPE0BbV
4UWbudNTB7AFfRIVjNf8rpkVcI+/ieOhdmqMQn3yHbRge9P8c3yIUdTH+I/4PL6bx3s24+X15Rv6
6/iP1/W5zm/j5d/z6/i/ub78+6v577fHfD1QQHnSXfN7oLf91xYV6ClO8IdxFjDpQgT/zWxHykB8
xT/92xAZ9gGR244Fp2nuUA+KNp7jje/otSHFVimfbIHmcTnHMS8e31HkWRo/4hlEu1t8Hj85Rrcj
e9IsUgxX7mojrqpFkirWXdnrNgYenVjJHnmQHR9NeVbVOlN+686j9tAGw7D7iI9ab5IpC9RHbJ3R
ZUpj8VZ09bNDVfUP9HZTxUZvrJ363YBHzXJAhmWTFG6FtB8H/LSqo2zKM3lQesrlvtHUKKHwSFKg
aBVTc5KHuHCbUzgfZNMzB3OJxEuz+ohVRkseW7Z9ZYo2uuFPCzlPTpEdY4GqLJzOCnl/W33rJh2r
t8p/zh0zPHa9rd3iY4TEyZBY2GmqOJKwNzDOXY/8S5ykh9JucVFPQHNt3QzjbrTblSOJXnhzNlTk
SZ/177LpcQjZ3rg52y17fMQdZHp08C6AUtphvjjHoN2MGLuy4AgtaH6WuEJuGx+bwUUCF1gGysdu
VS79wYFRkIiz7LXCmWcFSmyt6cH02CLENe+GWUw2S13V3dcoGD9p6BL+kcRXGyVDf2FZ4COmmSeI
rP66TVi3iBzYQae27wKGW7/FeS44IwE1bzH1HitflLiGnWoHIAM0hN3UsjjI1kBq5CLPykvdlcPt
XOEZuzJFwns2AASCww9rKPWhnpcwE09VVgz5tupGlswI6i0pTg4nE9pWhhYUSj9698Wr8+VQjAZ6
t4Wy9tU0PMRaPz3UZoTkLMJyu0E13bXTBPXGGXCM1RR/eGniWfCxyYK9iNrhZXQibcEGMMOHgd6p
jHmiYIBnpOGAS0nJE+PHARPIP5vsj6KD4pbo0aMFdIYG1T3XdrtkLULVJNK4bcQ+njhzE549ondd
tooGnf+Sbs/qmjlYYlLwa6uoxWuhzB7idexeKLhVdwboEryhlA6+ZBBsuHizKBvYEZnjiHt5YHF/
0VUNKUMf7bJbHNkBQymuNcjt+zyBmBKKCdntv6YYYdmTNwxeP0ITIp07VSeh/XEZ6qQY2/BkvE2t
EaZcJlObrTQPI+QKMM4pnoT+CSn+0lebT7kp/LODmOdChtVY4KBhWK8aqpbU+50NFuzgpmISiitF
zHBlNdtXceUqqzaq2CPlmbGZOi29OLGf3Q4pVicYQyOBbQFFOecgK7eqjg+bWbfjJfU7C/aNZr8j
0bwpDD//nvfNa15pw4thq/1aEVF9xOGtP+ZNXq560TZPXZl6K0rk4a7WwumF/AIwGr+CfNFr40vg
tO8KWBNogrRU32R9k/aPRtYYTyrYKT7e6SXDmecaTO6DHFTOXxk4D9rCDlFaFlm7VdQh3pQG+n1w
X4ZnvXOPCs/dz5aDDqY+AM4JQ1wnoWSiSzf0zedyhEKX24lzP6Asdtdr4ABGkNqfS5JvumsXn1De
T3a+7YfbujGbt7lkJAfg0osG7ph1h6oT4lGE5UtL3nXrkwvYVbPwa+Nq2tOMONrElR0eMP2FBImY
1RKzL/FlUP4ohTJ+A1DK3Q+++EPg2uFOL0J959Seet/4aHsjPDZ9Az+EgJbytfKdBNxNLa6+jW11
3dlYzgJ1yPI6unNnBWl58MZJPYL9STfjDK34iN3OHESmnYYv1K3HnAcGGm+xrRsE7R/X4b2xMELF
Xq0ssuHgTzapxd9PZVsehGEMBxUayX8OUhtFpezs98PBjEquAoAxACOEVIIKyEwPte7sV6F5X1RD
d43cz5GhY6uepEF29EfvQfbZbmPeB0Wn7qoMTGoPpSBaxmZgrLvc0qhhzW0fldklt+Yc2TeGuwYa
j4WzTUtU/sZCaLupoiQNmd1mHaxR8akn8N8YWHbtta5DYP9qf5YtBG/ba2E5ZJizWKxlTB5mPQW8
CrQzRiZcSsYaT7ymmtIcbiPMV5H6BzIUE1qiHdytHKwF3jEz/rEU9j3V++iSqC4mM4Fzn+qlfZ+l
ZnPAUztcyKZvD+KCmyIpvM6ZPtdafxgESBfFjaddoxjGhkWH+gYAEflTZV8Pyj2Zp+5+sMv44JjC
Xfie/4dRxPOSb/awNh+tkrVJQ91sMaCg/CziKFnVXlnz+glGAKAET3bNgsW2oayraeXctYFaU7HN
u4s32xUgETs+ti0owdFQ0lffx7bZthGqsyzUBeB53xdeHX/Bxc9fdKmBsUePpFrs1AIziAhoht2l
T8jF4oXVRvZ9S+JvPQ7AD6GNa5umrGFjADzYWZnQ7zoWvXu/42101PkeoVrNzpj6+AT9m1uRNcQX
rBZ5LLILuB9nM5PSL6ZH7M1U0iMYsg22Y6K9Mmiv+CfEMA75UdsI2TaBXX4z1HFfZLMIv2fCGG4n
LA7SYFxYnWY/Txb2uGFbsan2KxjSIl65tV+9gkDCGULPER/W7eq1SBbshfzXUbXyI1IiyVKOSmw4
33riYDsyT0LyZeUkGbKoou7OZu1V/KatCivUUnlxAhdSpEt2Ihfdo+krS3U8Bua5S4oQz5ohOwgs
lL7qRfbNVM3oTdWAL4aRg6+sZlF3TZIJoKyF1EXqV2dp1yMQ7bctpyz0hdrX3cWZaWSSSSsZt2Ax
O+TwuwdnpuPKUB/7qLMknTi4TlI8TnAXD5hMd4uyirvdACZugz2SeombMES/QjvLFkhZgCnzAeXC
ZhujT8wT0jeidan3YqEUqfWAHItYjIPlvXdtecEFwvEXPGqtWdCWVz2FWQxzpMzCTabnPCl7PVYA
RyV4uorIhpjR2CfSVPq08iFcsU5sj7dm2Xli05gIMjmUpfkYomjjxJqqHtS4xmcLmdFFIrzyJA/p
XLypeOeHWzDOdqjXGEfZqaYG6iPkyNaliZlH4oAKaQw/Oid6urEUpO9HcGD8jHPjGnWufg3yrjxD
METV9a9QPZ81KEx6w2jffcSHWDGWVt0VGy2MfXSiMezc3S7HHRHszmjeLiUvjOVoe6yr/g+tntDW
H4L8e3que6f5rsRmuzCccnx0qsnlf2r0B3a27qpv8i+sACxcNCghd2oWUAmDYiebHx23JsWr2K2z
02/xwWjVVYSu9koO+zjkOSkMI7vKiOGkhbMaRq1dCsPN1oN3UIXfPchD4PDWeqJT97KJUrmG4i9K
PEPdPSh8Cx+Qucy2vuPgLj/PkjHUNGGva5F7kOP6BuJLPHmb24R5WC6CbFNP3riSs/rK6B6qSn3B
kjQ/ytDg4DXb1dFZTgK7l+M2EuwKKhRnrScRN2o4V+pVTzIWWX7unuJN8VN/Y1i6fyCtrD1oE/Ku
csRg11/IbqmPtepU+8qs+43X4BWs5tG+zgtTx+RFeOeyge/fuuYRVRIkXPESWJnGLFKFNeEKGdhq
T97SebV4uISFbbwEoRYdezBoy8KznFc9qLkVqlXELjs3X0wP+5PUCZZNDmJe05x4X6e6dgSfFm6j
KOovedMUa9RG1Qey9dbSqOvopSxDDX2ZFF16a3xXMIT4WnfRvoh1nWebM25Db/LglXBoA27ObjYK
djdk4y0PYf1kfPPMxFk2kzvdlXFnP4eJtQ6KiTj6K1ttQjfVzPThLRNkpTtkXT0yEbiQ65RA5ulj
DiwsKIbi0hZTde8F/Wc5vXCEtUpNZNkF1es4TE8km/W96wI1b4uhO+u2na0D3HafzFIzobBm4efa
wj1abnmqfh92vfUHIgfPphXnb2Gel0u11sRDNoz+Rl6xZ+txu6KNbutZSXvMpwYrfyqHwQTar4Wf
zaA7iViwieKKGaiKbxoVr/Hr7D2ji8B5s0Kdz6O39KOeBsZj0APD6BP7rdeBsiioD+wNVKQfVT9h
F4lAwVSoGYZe2Q1F52dGe8edo11KFB2o1nY5Zl88pwwxoPKcZaVVYue7NPsuQSyp73FNJl8Dhrox
tqGCRbjsHWJ2aAGQ7KXs1UtI7TbUQrz9zDvFFc4KzWL/SxKsefhrX8pWazDtStWjGdbJZVSMbKaq
DU8zwqzIxb6qrfGZvX5x8EUUrCWw7Nd4OMclEO3XeMF64e/icrwyFBUVydTcqUnkb1JXC7Cg16Pn
oNOVbRujf2B7UfzcC6U4WALzS9mba4nCvmPkiTT3uq7ATX1ITpM2F3Ga+ouEexhKlxz6HpmCD/SH
jFHvpBz/A/2hDEZykDEJEJEdtUldoAYcausIHbs4tJ2cSaeMrETirXS4s9fCwvKkeGtwvH6pZgF9
koAonM1Dk+9mvGlzUI0yU2CMrXGWZ2I+Q9D/MihTcpChj3ieWc22/zFLdlAQ/3Oq15g/zRLB9K2a
amMnNC26tGlsr3LoPiuzQGVdxuTBh9qwE4WLqxUknktddS0LXLh/8LyMZTfFHf/DH1NwB9u6Zevc
3cbJa3kepMlmJq78FFRUz1rZE3iH1qxDZdUZebWrELpdJG4dYLg5v0LMK8hry+vcZs+vYBSdvUo9
jbyT3rr31qTBtNOG6purfy/yaPhiFpm+5G1IL5SWzUOAQdhGYLd7CbTYxCOtttdK6rKz1LrsxVI7
2DmlaHfD3MzMCunl2KkOshcxhw4oU9AfRzXMXsw2fXej3jrD6c5ejIitPL+qQxPwtVETXrWe1OIN
DB/yRoERnSPFTR9hDl1k3HTyHIQGpOEJR6U3uy9Wo2tlL9i+G3dFH/453UuRGAtRUT/rVvK3031A
LW/WlN+mI8Ju3Pm2K5Z2qoPG0ENvGbtke2J9ZC/gtNGnun11ETV6bqpaufoJhfTUiT61euAcSPE0
eNoU8aeBXetGtWvQUnwmC1ex6q0YPRzm9Co4Dw3u7AP60Lt6xCJJ8cdu1QSF+TKF1h9FgjtFmdxD
TWaJPZMw4GssIis/O7oxHKXTrvTjnUN837HjMP+y6P0Rqko8C/s08oCwVu2+SsqHCHVqdQsnoPmp
iXdMu8cq6qFs1fwcxBUMQ89NV7phoIA4H9K0fU+QS9mPXYlx4NhE6UVDcXwZ2Xa7kU05Tp070lFQ
RKz07HaBaqhWrp6Awuv08WnwyCJEev2KA2FJhXw0V6CR5oQCgttociengYfai9kki9iMm1dDt9SD
NzjKUs7yfdEuUxObaNmrvo7I+72SaAmPaYKTGhzvhtV7lK7G2isOdahaK9KawaZLeIKjMdBZ8BjZ
gdnG7TRHqLsGkHsEP0SWpKP6Hwd1utdnmZwVa29n0fQVz3c0ypZkH6Nnp4lBZuGV+j2tQep51rcI
GAJpY3t61DNsaIfB8O8MEz4bUhHhWrHh3JtVjl/RRLqZajr6iOaXnrswpUEfaUtsE7aDV9h7uNvW
uQ7dcuWOiXithHmRL2SEwS6GC4k1HA/SQp2AGuRedJFnVl1+U5TAphD4S7ysGhcDe9zFU1Kfu0Fh
w9mpZnfsrLo/yrM2i/48s3tTuVNDoOIM+Aj/NhR39P7W23azropVkJiMKZvFbZDuXKysbmWzng/o
VIroVXYWM1wkDxdj4iRPsvhlK8ZnlkrZSXbhH5CtBP4WW9nJEiS5XasMXeWQDpSTg1j4V0zszBVG
TUCbQtjsMubNZ+Td14oqKBfjUniLl56odx3V24Uc8TEhCZGWcu2hBKX510XClD/FCRH5mV9GxuWs
uHOMlRtjRy47fro6L2hcwkgt7tlKtM915pzCsQMJMrccLX1W1NA9y5Zd59+8dNbkGNPu2cbRHa/J
Yjqac7MAz7woDacHOsFMFdGapfDd7tDWU/ccd8G4TPHJ28u5ZLyxloyMaSfnDio37LEPjO3tb9BQ
GPE6XBPkXIci16bV1WQje/vYM4E+zv56JRacVWphodj1xYtnRbtJFfa7ZSjWKgH8AHkoKJ7gD15v
cVQ5VjH7+aM6ZM2DY4jPMi6vE4416pxuM12tDO5110zO+9AaGnfbproEYeyeLWFapCE0NASbdFjV
A7aSpRP0V1iY/VWZ6fkVj8lJdYGc/YibwgxWFC5NVmiMkB2+qWFWkaHAMof8QlVchF3HS4ZZyZ2M
pUYcLbhjmqty30SAvzVW8evSFeM+prD51OfTfVP1+AQ15AJHu+6eLBsyIg4Bx35u3UIBaiYVmrOy
FcFXw8s86e9kc/SibO0nwbjxYjCITttam0wyd9TAaxfFfIp5/MaoumBewhBrZ3aPBq63WDVRAAhn
xuFqU7xN3emQFbby1nBLNVNW5Gytd4iM8u0CEfnWpO4OE7X8mYdEfYdC7OywSxyNoK8jrjeq9mj2
WR6sxmtQltpdyDL7Tocn47RkyAU37YXZD9VDpmTuLhijYTtEyfiUiuErqX/ra2RxH0Ev4VNeGMnG
AXlxIJkeXpHARU7Giq2vTvZgqUP7pRFY/NqelZxdDVBAXYN6VezUuEMboV54rHu4zdGUBy/ujbs5
MQPcfw7+dOrKqN6W6Yb6MJqPc39javHSnbeaLO+XGBJ4R/LXhrPqbTVchYpir9q0sc84eLfseSJ+
LUFR7jpdt8HX0OGbNYDRzhwgKXKz3skgFS3n1m0GAWQT1+oWA0pdq1ZD70TVrekB71xzOxtLYeE1
Nil34+E75i4VNg3R9OC7bDgRWTnLlpxA9VBdDfNWVVWKNmVh2y7LpK6ucojHM2w/5Zq10FEDfjDn
gy8Q3/Cz2N3Lpt75yTlQdzCer1DuSetXLybqC/4C4vyDyp/8FvhxjF1SmD+qcFfWaorFQIEqy972
pmDPbsk/J26IHxK5l8fAL5UFP/zmvSuTP68oqIH8dcUa3aytO2XqGqtQsTO0GE2LqvJeEWL+Xll6
dQ1gEmD36L7I8KirpFfSyd0686jC1remCLUndtsTpu/C5LMm3qGPuxrAch9wpqpfs3Ql/w2TYz9Y
Olte6HR2XsDFToafm7hbKguKUNYyHSeMlnqjOkYKhNPNOJ92sxWQPNRaaeMdwpgCAZRmIYMfY3SU
e7dmkarLMCPtKJ2BNTHusoZCVcRvcmGC0Xwe7URQB5rgAfu5v+6rxnlprPkblH/CWMw9+334x60F
aHNXs9pbBUabfxrLtOHW6mV731PCleN53UYpwV0LF6eutONJ5fXdlq9s/pohetLOiVsDCswqLmLs
PxGivTd9O15gbTZ9bkGS8gRLk3sRxwnlUx+24g+pRnkmBRdvqoy3HjbarHK9zce4LurTZWil+jLD
m69vs/46zoekdMij+8X3NkUDRLZkXPdDWKTlyFoU/eXbMDepykthvspRH+FmZIFjijzdfXSUBQms
yAbAKK8mX69WOw28q57Fn4veXxvcGs5JPeBz1Y7hQwaWZyksUKhjBYChD/LyXdOaF0wvw++ZTjVU
tNx1XW2btVrBFtDwD8KpMZVSzO/6GOivbjkGZHDS4Un08bDKitK4dkjAbEQd1adWwCgRvTETOvtu
9YGX74KhXTqFC0WPghkVlj6oT7K7hg+KM0z/vWaDuC1JByPFk8fYxOX3U2vho6MB48qUgtx7LDB/
w2iSTztsDi14vFeYeXJ4RJ5lH3d1sKzqPt9xl0J2sY6MVTDfcOWhaaIiuLVjs8qqhV7DJP/X//zv
//d/vw7/x/+eX0ml+Hn2P1mbXvMwa+p//8ty/vU/xS28//bvfxm2xmqT+rCrq66wTc1Q6f/6+SEE
dPjvf2n/y2Fl3Hs42n5JNFY3Q8b9SR5MB2lFodR7P6+Gk2LqRr/Scm04aXl0rt2s2X+MlXG1EM98
UcndOx6fi1mqEM8G+wlPlGRHATlZyWarmeKuwnyHt5xekAneRfeio2z1tWc/QXsHb3Tr1VlZInl5
kR25GKBWlTm6Zg5CXUaXrNtGL159J3T2zpQ0K9lEazBbVk4aHQejKF7bFYjq9DXWKQYlk5Ys5SA1
7rqVSyp0b2Thc+Zk56kZqqtmeMXO9fNuoek59HEZzEoHulrgHWWLlGp1rTRlXGe1G6+cMq2uud19
/ufPRb7vv38uDjKfjmNowrFt8evnMhaooZCabb40KOeAqcvvi7Hq7nslf5am8HoGpiibTGsjLeaj
Tn2Ro9hNJGym2RH4Wva9mDkz8mB2WounT/wdaF51z0dOPIrbw49R5pwp+RFSfctAlVdtl4UfDS8J
uhWTR7lAtsAGQ0YJX4ImaR+yyYHMyxhf8epzZBpkRa7//GZY9n98SW3NEcLVHU1ojq7OX+KfvqQC
0OPUsVX8MlV1s9GMNt0YrA33pDGT56jPL44RqZ8zJ6XA0poh+ewgugRuoixkR+EYz2jreo/QjaND
l7rjOh5KbPaq5hHzUSwrpyR46Joo2d+awVw6kPUDlYTstlUijGeCpIWD+aNH1hhG9NzjHquyj4qD
PBOKbp8+5spZHxf9aTDz5evKER9xbwDOinQg33egHHdFNvp3Nkzz/NYOdGwsebe2steah3yMQyAv
uM1w5YyP7iRKM2uJ6bz/X+4iQsy3iV+/rq5ua7op7Hnz7OjWr59QrWo1euaQuzslLDd9qrq4B6H/
47gQKkkzsC/FGu0ceVV3LBoXkn6XN692LcI7Pemy+9CMsnstwf0z6V1jL2O3Qwfzww8KDEnncTKG
uG1K7qJrt7LZjlZ23xfCIYmaNJtRvrjnFRR187JbQwnxkMGAphwbetYshkpBl1mPOS1B1JMidepl
bGvF0U0KeDA/nTYIDu+iybt6ag3aPcp4x/vE3PHbtI7TUMbbodfDSx4lYg1stL+P+EWsMGKMn/yO
FBW7dO9FKXooZsOkvCVB8EVRAZ8rwjmiNz09wcV6qAyt2U0Ao0hztvFVkOu8yjO4Mt+4AMqMP0J5
g8hh1KQvhjsNzm1CUfowM1NwoR/zmw5aoUcaLlT4Neaz4Ntk5WX8mbQKxGQbkSVfLe2lYfb4/AoT
2u98FtsTUu3ytJ5C9xaUTYDmxqH5w4yp/fpLsNrxnA5M1m4TAGGWBz/eGc6o7CluxihYK7W+1JwA
CwBI9Eck8L1jojTdHflmCPC0ZNzyK9bQP50Cal6jxj4dPsbkLou2lWxbwvoSGX699fJmH6pF8Byo
bbEyyb0f88lwzi714aU+J7vbdDaUTMxXHjH5huqhsceQm/qo11KvrKzxBtOXyPzB87Hoc6ByzkD+
sXPJs9bAjWQn4Nvo0lfw/U1vKpZGlY6LUY2wv5oH641LmTUL38F4N8fJ7dUzaMk/D1mGAQ17XXvL
PnUSi7pL1XOkActDtn0jx1nad3VsgovdxM5pzLBmHzwreHd7WB/xaLLd6Grzag/ouLm5Hr5XXQ7x
yHMS8DGG8kiZ6Wx0nvdMTqZbuNGBGtF4VrxK9dcd3pGUNYGRuWVx0RV4A0jSYp2dTuWdjGVgOdG6
1IoLmYrnvkA7omIH6q/Z4pHYAdu5GxEp9teFyaJNycBFyHlyijxzgwgiTcL/5uNak4MgfMKPZZ0E
CW9sBLZsbUxesLJZLq+1RvDkRjX+DMshvzO9yrrUtrAuYwSa7p+fHIb++31J14WqGa6m6oYGg9v4
9b40VF7a+L1tfh48b63PPgrafCDz1rLt58xE3M4Dm/ZXsHSGYFVRHv8pJke3oMPu4lwxUBuZZ8u2
PAsGZOXVKaX4NOlICzbthux3whbSis9VwG1PHrohi/DLkOfIKqgqQjyMkm2/cmEV+d2dnCPjtyFA
iJ7Rs/JR1Kk1dZGbGXw2HaPrf36f5HLil/u3btm665iW42rCcOQy8acnrFlGuBsrVvFZMaJsaZMV
2uZlgbcoQKa3zkTBDl27l9xx2jvyyegXzHEnQilRLczpkkyKd/VN41tfWCM+texfWE7UB1MM6qeo
LBYyHnh6uCMbWmxkU8uwCAXB8UTWTj8awVDdLltqBQvyRk3Pkxmkm0RoPcYLSbgRju9w743tTz3y
RvEMiv0tnvpLo2jzd3+MnXWPMdA+QXfxU6jmN4BxhFbpLY6befspIZ8sgb6/jc+IS8CwGyoROg53
YeXkj3NdclVkobGRTWVs8gus1F1MvqtAeFnA8A66fB+1efGIQTYVlqb+Po6Ktv7nT8v5j/UQz1qb
QpjJ52UKyhi/fqurstYdqpjB5y5ocYLW8k+TVXv3UVra5z6v+kVjtv3b0AbgB3zXgq3saM9o5Gyw
xO7fzG5Itk4rwq1ppM26DkC66OBL7rT54FBZu5NNeSZjgSmo1dj2IRJxdmW9g6SLys+mxAv5ilgg
drEDN5e+VIujp439scAs47kZzUtQRdMFUaL82RXmd+odzUm2gjlJ2RRBfSebaRv2y8q1+301zyx9
tmr+pNtb2RuCG1/raVVvfFekh2CGnIGBbI/dzCeyZu34dtnUfX0EtQfUUkZk38eoshfIiDvsFrIa
pak26r9x07fm+l4qLOpj5DYfeI4VuziqSaYkKimMWGWoHnfz0Lrxd7YHObN2R/tkI+U2LUwjt095
ZZyr3Bz35dwhe2Vcayz7v3zw8oP9+WcqyFGammrrqsFmTft9IdwjRd31rq+/j8KvVrlVgKg1lf52
iPnCo0bivuRVZG3YUkQnq3Ss+3RCeNdGYFG2qIMnF7MzgIOyBZ5Npbp17hnhIqvB1Yw9UmbygFZU
dnZs7v1+YygsRvEcd1CdItUynDuWxPt//lL/x61amLrK11lXYcLquq79toSMDbN0dC3S3m3N+1RD
aj413GV+Ogw96nzwHTUWcpO9SBGXPoEa6VdG5rnXMhX5JmZ7j5ESGqRmlnuH0gmtgwqEZtcl03Ty
uqHaFFgzX6Gf9YteH5u7ItTIxRtFvQN0DUoomdaOl3p7A/zeQZ4VatTdzrIfZ3/X+xH7GEdhLf4v
j7T/+PEL07WEoxmObrrz5v23RxoLuIk9+1i9R2n6PcsupOe90xBF1jmcsTwSn2OKNF6heGSuPmLy
LG4dcdQw2LpNKNGoWcjTaJpBxHo5buQF5GDZgZLNnP3w7kaK1uOfUO8OhYEyGAO0Vpz+dIN/y1N1
qGeppjFZ9+RAwR1AGBUAeuCGifpiSx2TOWaHrXa6DQH1dWvq8xAfzZUFWrMjMrB1dq3q9Ek4pnGQ
ZkM4EWdXXzWbnYmILgQsmvIgx+ZpfBubgvd3FmYZtDtfGTZ9JGrovk6rLdqhPIGUd94DNcGe3gGM
R4bEZhNrvhqN775bvd0sYS6gLqL1zrVKEGMVcwdiQ6SD8yC7gKzxL8XkIbo5d2Qja7zGGzEDN4P8
1A7qnB6iI5qKTwaAyH/+mdjyd/DLPcBiTeMCbLVtBxCi/ntmAMnKREPL9t0aQI6XdUjyC3eBdaT0
9ktpeP3KrGtrF8xNpQfDrepNdpK9PLpx7yUrPBam+ZSxxJTh0QI7xcPtC2qg9kurgf9wckNdyk5X
YMPi8VPhMPc6+X3Q90+4E5VnszTtk+mHYtmirPwFmDuMKn18neoC1B+uKfss9IunSqk+yQGdktUL
qx2be+Qe47vAn5J14g3K5yZcyAG5yNxV4QbjnVdkLj7xHo/++dL46T2xD7CeWMXou0FXcCOTxEsn
tUj7+T2fLzJHW1WL6vtxPkD/+TNWZUZ1Lw9Ipfwck4M/5ipRV9/GfcREhFISa4pfrvX79UsbVBDb
SUH1/NG21XMAJ+Qt0bEXissh2+e1Yr/2Ebrxtf3WNXDokk6tUGvyrDe7xA4cyiIL+A5cCQYjiJwR
h14JNaHOrGuXDWheJ1BDXbfcdwWFP4RCEn4muo9dNHT/CPpcNfZ3LDz64MXNm0dHgH0Ref3iQhA4
TUbjPAJn09e9i7hbiBvx4+hXHTZ3+B5FSFcsWbiAMB/aixw7TDh4JZXiwVplrK9RDKvyKVnI3tsh
b5aGG033CRvHozlo+lb8EEqReie/yZ98iKxgpD1tsWK+foTkhN/m/9b87XItjL5VaQprIedKmZWP
66VYjh3UAkuj3G7WXZ/rV7PQGgocvKw+nw1zTPaqhStuZ/88LkczfOOq1Ni8GeNuSbi7PPVz71lv
LePWQW5aO7oSIS97nXm0PCsGH3AK42JqRJMOCWJiLQaKWo3u5SH3GsQMvDBdzmiaW6wxjWlv/3/O
zms3bmzbol9EgDm8kpWjcvALYdnyZs756+8g1eeoWz5wA9cPBFNVyRXIvdeac8xslgvP57XzQm5a
/C2xev18aGS10kWdWq+PRnUN3ehRt53x1pKn2lP6rt4um8tiyJTW7Ts73XdNMd0u+5QUebCE6WnZ
WvYXo7PP7WI8f+5qjQh+fhvdZJrR3BjZu6/QKq4TEo0otY4vxHq9028UN46k6HeDElya0RpejNLU
UNNAbyIh5e9n9TFXGqyVlzEt0OXjGPSiUUtLLxEXH7TZnSNLw30tIqoNtAy3opuGe7UctdPsP7Sd
LiupT5IBhc4FpSDndrlkY0bh5qTE9yr3CLj84y3T5eJeHtJ2bSq9ul42RycOb7Ox9JatjzPGUvF0
oUpbHMuUGAW1BMBeVrXRfF07hmrH6K/PdsREWjtDN/t6vxxYFkmP7HPjGNrMsuordzl7OdJY8jlI
ivJOcYBnl43Rn2PLVi5+iyAJEWn5lgAgS8E6Pudpmm0zeIo7Q86LR6K/bpcTvoWqsA6BVUshNDp8
HU6jnwfbHqg9jcMVC2x6wQzgfpyhMJI5SrF++jxjOU0UGSlqZoMyWZdtBsuVTRUhIJp8MIb5PUuq
oyKAyAcpm4nZ+Pss67U1tIYSsiYFHWvw0zcNgE4Zm8NPgooQFhOpeddNAjxO2pg7P5JHrr229XFK
wm/OMa0fJk3lxV1xk2XpuOd+nEKseG5xehHSNwAArPO/Fs68+bmvSHU+xtlouUHh5rgBvdwXovq8
hRyQVhbcPRkhZlTm1jWQuS0vxIBpTO6stFRPRc+7PBU9xGeojd8me7YsKdJwSWVKejphIqrOJBXl
t1c0SvkN3xDqo8DJ8dK07SvWXDPJym8TIv+tX0/FdtlM1EMx+MjDhrHcTaNeb5YHg4T0cnxuz70k
gXfy43G97A/qcNdEivFYTHJ3SHrdWC1Po1TWRU4oF/pZDzqghTuZGKaOW9AfXnVijN3SWgKKpvGW
IPdvy35FoN1G370EGwwv8XAM5tPVRpJ3DoF96+WsQjauem3S8kUBfdbMQoLY2Q+vo9GAACjdmLw1
r49t49GUW8sdmnp6aUQdk/YUjt+NSOBbr9SfWpTtaJMIRJjSrxxvZERB51oyYw9c2tybPk+r91ik
t9LQabeTCDMc08ZwkyGb9zBM+Js4Vme2r9T6u1FtcsZ6Q1Cv/ShxK/iJV8eQMt/VFByCFW/pJs4E
lPzoVQ1khxlWWUlnv1ek82DBAYvV8rjs+ty/rMm93/OfYsD55YAeaNJ64sW21WCS0DXFVzsJwfbo
kv84ZlqCotmRbpy8ELfMcGxXw8JBJ5Z9puizi6EGt7QoT5Gs9UdtUPSr3AjjSl5IPGPZ1suuZZEi
tCGmZWgPtCKpYLcMGRxZCR77GMEt0pcYFUkbPkLqsK5xV3K94qDpx8O90N7zMgwfC1mtVvaYknnk
DM15mBeFGoF3yKqd7GfNWbYtFvPacnA5rdS1wjMw8a2XfV/OK5OB2EvzAdOOcqpUeTr2TloSoFNH
D9NAG1wgvngPyc1odP+9M4LQ9UFP0W8V01qgGPt4EAa+chMlimsglT5aKuBYBUdaB7BS63aS3tx8
bEKV109jDR3GtdY6frvHJiPAoCr4mURGWj2WGAXXBIMFW1uY5WOmgbPkqm6RFsOmWuoEido50Mt5
M7QsaxfAkvaWTbvtygMDzOhjE6Kic8SXiP5oPjmdTPmsFuJnoj748SR/Rwr+I0Ki+TrUpe+KyrAe
kkqtV7ltBre4//JN1A/yeZDKgSL/KB+SkQ8pMQsQK+T5eKastjc4bOOdzL+9qYzNBVOesRLVqDDJ
7n4qStD/4qchVUnyK2Jk58ZEIzyV4RisqwKJ8C87U9NVbCb8AuTIdE59qe6IWeQHUOjmU1Zm2qHw
x/Fm3iqbgndKBNkjKuDElRRtAmIqp4+W0JFEC6k6LEcdJYO5CNceSTxH1W7oodw502bZpGscbXsK
eutpzNJHeFS6m7ZSfHLyOriqqvKLi2H3HAZpvivw2axNwJTPIncUyn6FDJWFo04XnNSgye+ajCuI
IQDbzLutUq+OuJmXC2r33MC7XRdDLW+Xo3xZoNwnVYI+i6fs+1WFTOlJB6N3tXr9b6+LKTBdL4/R
2mGjEs9oyl19R+JYjjS5JLIrNsOLALW4squ0fgaX/owzie9n1Ht0vJ03e/IRas0PMvCebIfAICp8
flBgo9TSiDV+noLk40Gm3Xt2Vdhvok8BVFhRfSfmV0rV4O+vhAiufs4q8WxKQnpPy+5vr4SrdzdJ
psu11EAlOjfjlxb9sqjSZvMvk7y51pEvzfqPrjxtNFWXTQpnCJB+r/O0mV8EkoyfwooCDfBnGx/V
KlOfUjV6nURUXwH/qU+BFqNgrauHoWTo04/+ajkJLzaxxkitPx4SNOMh0lEVLZuzYHILhU7jg+Mp
7EHqV7BJtN3yjCAiUVkUMU26+egYRteYCJobhVn5gepPeMlzP9sFCTkLjNYAfxhTeBJOkrtBxJQy
DwfcpelAMlZiPixniOEZ5lt3vxwPiB3htZvLshUq3IrSUU4OoxM82bVjAkzRmI3L5tavNGkWEton
vKXYg+bNWsqiXRxHEXojNp2kHMBrOtZu2dQbE2do0ajHwB7vuRA/qbaZ3Vlxl93FTDlQYtLJ6Ap+
C56I+PGGWXpcjqIYac9//gQV7WvnYe6EOo5sUKsxcQkZX8pZkcXVpKztnhneMG4pEE4a3duJC6Of
AsdqCNOOzq0h60ezyvhS8X/FaOfTaDZH48bP3lTZju6KKo/vSkKs93ZsNLQRI4zlDixRGTDxtpZD
aT3mRfcid9yY21RrrqK2oa0U0z6R1O5l6vppNxnIOAPgcC+lBnljogR2MXUSctCHfzwce0izt2t+
Ov38bEWLQ9axzfLcE0/yNCLPXh5eF1N+KOiiE8DFaeUsp8j0tDqlqE+f7b9e03Hq+Gg7me4tZwkD
oJ/C1fG4PAdMJJqa40qyo8EbqATeqBDmbgrCFwSXt8vnLsdAE6MNQNuWfcvCJ4pno0PX/XgoOGfl
pJfms0yI7kmQr7jLtRTe27z2ue9/rf35PCty/no+579rX54lDh1ji3SaXqt8W3eSv42CMPSYoE3z
LG26VdIg2Rhtl68+9wmlnVZdq2jr5WHLgU5XS09PrW77uc8ybIBpo1pujH76iQ4cPGatGPzyhLw3
NMpYk9FDqq5D+w7+e+6ZWdC+qp3xgH4sQIQjrdmBgUm2y4tWdvW3P3+/f2v4axpzBNpqJi50yrbL
8b81jDKTSU6oNsEroJowPpjWrtayBwxezbtpt1tjrJVvsrANL1At7VrC1N9XwWRuMfvnpxz6vZsj
HHRRWPElnxcSWP+VGaMEXTbVurn8+U/WvnZNNMsxLI3ipqnZuq0bXwpnpiKLMKAr9W0ah1XkTDUS
ERZ6UpD5bFnNjmly7Pay/9c+ebCI+CbPzlVTvXu1svqItQ+5uYLFijYC5qk07V8Fen03NVL53MMM
u5fG9Gqmcv9aVHxAKpEyuzRYYZsuRKaex6aitDno5GvnCTd507EVYhM5sqwti+VElAo9uVVh/i9S
Dc3+cmHiP25bJhBl09LpitJn/GfzCBc9Soxsjh8wuWAaSZmf6M+IOcibVWtepKrIT36B55wC9v7L
/mVzOePz3GVfYuSwWhOdrL/5Sb6c97n5+djcwbiDqymCCav3dxpw82NgOK8YB6iB1PpIQIMljI2t
1xydT8EJ6g0452+WXai1hj1X0gk2LQeXJ+llYpxqO9R34OiGO7koe2AaN0aU85RSx3dTVC3UlvkB
y5NIfhm4yCfEcXkSHGbjJSY6bjlo1G289oteXxolx4QaIUNOZAzxvFjWmlrPXTDL7frLgSyF1e4u
J5r8VDxVASRbtYUFTi+evEALuwcrMccLb8hdm3bQveZFObzimIrvP46blEYZJNen5RgiFjXLmlOe
kHljlg0sVxEoZDZo8ilRyr/Wln3LIp6Pfjl52bccrRvd2hsCOk0/ieIoOy3FhzG5NZSioC7+n8Vy
cLIB3m9yfSyOy/bnYTkCaUzTYKBJ65C3K03SRpvvvMq8kNGvREqbXuz5PoyMJj5PTXbtP27DiOQ3
hLW26BTmo3OaDwjOjE4iqorlSboylW+NdrMcW84K06naQ10dGajM9/L/9apKN+5DX//rVaN0kD17
MJBspNMEQZeAxgTk3muN4gdXWuFcMW7a12WzV0fpVe2p4msAGE7doGbXNGu+ky+sXaDK65dlzfR1
ZoCkZJhloTNNnBDhLAci5vnESNTletn8XCyPqOC6fu6SaT64rRKDSWl66YwQCBibmtmbQDal87Lv
cxGYIvBEESYHqsfxEYYXCYDz2rKoJX/M3WWVrlWygY16jdogOUUig4BlF9na5mNYVVFRrVMwG1Al
4EFT5BowvrW/RJnDz+i77L5uqFv3oyqvPzbrtr11iA1SNd3PPSOrKL2URUceHScHTt9esmg6UfxJ
zoIeHthTw3b9Rteeh0E1161RT9tlMycc0NWnMb6WQS2eKkYsipPoz8k0dhiW//Eos7tJMckw3Gwi
6gJq/cav+TAi7nv2zbza5j3TnzwPCoiW4d1yAqS30bUC37wZQqc7GkUOQnhwijfUoPMT2IVkrzKE
U0fAQupNO+qTuxxAKnZLpaR57HxRQJcBKBtnqNdDWz0sJxglTGqJoktnk6daeHHq691D7zBp9WG0
MXOuNrMJ5/uwApyIyCrGwMaQWdv5oao/6TXSrPlwZMeouU3mK2lfmWs7MIbDLC7G9wV6TgqkY7kQ
5wZ5lVnAsxZjhijifVAXKb5cpzkOufjLsKEO3U/6CcUtGWjjpSpL2lNIMF9rfVorYSNd4S2Md6ND
XalAQ7qLM3W4U6Es3rb6aTm27KkUq0CdFJjesknt4lbXdfNApmKwr0NN28Sykr+MWb1Z3gtzaDsv
aKb6kiYlLbzRMD7eXkDMqyzLs1dF40dNKo+8H4KhvDcIfFoemSkxCLTCwJNQI1SSdOGsnWEMvuHV
+PggVB/IXm/D6NTI6rjKSZl5ZgUYQepAXmY6bNO6xCeHubV0PlbGZYUkoY+V/x4a5f/POb+/BM+T
1W01Dws+X0ISqvEvt2X197syyVSajMhVtzTT+XpXNgzROKnZDo+6PtnXOGmvxHeUr0pLPmYHo2W7
bGZgO8xKpWBW0Rn0+pYS5Niv/FxIXczbYxVeBhAPk6AUIYn/z5qkWw6jjDHaLmsfR0vzX1qTYEr+
OW2dR1a0JU2LgFwkRNrXOQ9zh7os0FA/6FUPeBPqrlxpys7SgXEua5/7nP+xbznPya+khrqjlNKV
ghmT7EOK04duKqk8Jo5/6NRiP2ZTpG2Vwbc2Y8ud52ObdJoNPGOYKEPy2rVNstLqyjqUDkBRo76P
LClhVGZm+zAIUy7PbEZj95P0ReUGK5OG6S/8uZxFBSBdazZJZstm5T9YSFqeC2SVm662K/OSDFkJ
ay4sntWW8UcdNOQ/zpthka+E5lcPIp30W35/jPlmgc5okbyUOyRuBsz07NhPtgEkp2tPl/dk+cNm
2Rrj1rkua1Vry1DGyNOLLfDT7rJTMtNXCFr+/vPk5fFUqTby/NCPc5fHJi1342VnN5A6HgoNl6ym
+FsRyiVjlb54pgRsoQQoksPyP4kc547OpU7xNuweuyajwsv/yCSvwMNTPkDcyizjtUjD70E0pT/C
KXrVq1xn2D/4fEFtFKCEQz7MJ4TcJx5Do+RS1ztI5ubh0sfqMoZSx5hPVhnb2tM1/ojPgVWltIXv
fQ6lIJSSuYA7bju1erqxw6ncMx63H2gT32paqH0vDD+GmCi0i6YFxUWUNTeh+UAbTJeCH9ajI2di
b4VVtyl7Ljh19GM5Tus5WE8JkfR6I8/ZDH6/1hj+X5KEcUWvOMV31YmecXl1YP1U40AjV1ot+3nX
vYh44JeZpbrtW6veWoUjvQTAa5YTEvKj1mqvVQf46tFDFlKgmZ9QFnrl2eNkn3EPa9e66GjJzAda
n4YvJCvpVvVr/zilabkyU8O5iXocLnBJn+oqr8GXFeLRYG5QCGV87iyrOI2VDj9pzMZnbB7hpgm1
DEU+R8MCsKpE9NNlOVrhebL07BnK0nCpiE1gSsJZcThN21FIwJDacHpuojb2ZOJvjsuDLEesW9Bt
D1LdSzdWRpLs8sL4XvaWE3Sr5UGELiarxrfNPUiz+lxFsFmmcULYUc+zpjDSHj83yYn6a7Ms/OpI
aenvm8vRsKLksDy2mdOVwlJQ0k3pPTo6jX8j8A+h6Iy/Vrn1dXM+dekfFGzc0vq3Y8sjJN9Ya7Ep
ownZx5nvGy/lUFcgOwDOIVSlZB/ToOlUc5/kM5rOL2RypazoWIy+cR9P9t3H/sQxqbqhJLabwb9l
NP2+7K8ZknhpDRAA01JykzZF4waz1EQaiWtJA1u/mlPZX9DJkgcRgdXtWoQ1wHnXVtZYh49V8mqs
w7Lt04zZErsJI4ebLDAc/ZyNYCzrkqiej31laZ5DeZIOfxPXzPuEcjsiafe5WDB8ReXWReFb1Ys7
K/LD964vtyQV54FbpG8pAeGRW7RXZsZG4OZxBNFCTO/16F/Nyu7fSN/5OVW58qpO+gAVDMDdQNnb
hRIPZte3LJCCCTMIDGwO9yHZh6fZ2RS55tXlpGWt1hqyomw79ZZ9UoVlxpUCniNdnoMOQriF3/lr
Ofz5OLsneiwIpnzd+engOmDO8ZrGYi2ZpX5hjivjZlWUfeZE7RndFpg4I6jvpYCxsj1V3TdIcVdf
oFZ0pZXIuu7D3RTOpqbF2bS4mIRIlWMwofyZ/U/NSDSFqaW521WDhQCNBcU+bCIFmXWOiBiIYGZV
efobCGrdQQT1izLnsy0LZ3YStyI9ExAvHZddy6lmABTSh3O6+jzXCkgeVIxgl0SVsVLVUVzVtJlI
rzJHkukS/dxEcrdWnTx7IBdLxXuriTdtQAJTM4Z2u7hYxWB9fuRDPBP4FP3RCYEfLs9UCeWvZ8rn
gFbNlNStKVXGmdJWboTB2Z43Eoah57SfEsBufRluakuacxE4YiV6hA+RfE4PJSRVk6jZsZKehnkt
Usr0JIqq2eUkEH6sBf/d9+VoLup+LWPlRx0gHxxqo7hv5tXAlOWDZLBYNpeFodmZuf44CbKhoRK0
wal2bCperhThTQd6M7G15BnJj3qw9bZeqSZWZ3gZkMECqgPY1dIbO9HIYZ0PwEMrVr3T2odSBM5T
lbReYuoDGSlYJLK+GzfLJrqvPUlyxgPZPhHtYgxgCfTtljxX3mpG33lY+98IbQ+9NJ8BZZJWbbIk
zE5gedEyg93dlpPobhVnGr0gwL0uJzQftLnCJOZaU9OH+t7OqufPXcuaXfb6KpzTDGUCf5Q4tU8k
kttM+vHNQZozPHXeXPYti6lg5OLiOSQi0gbOBzHotqIA5in0wwDpFqAUlu1p3h5qgYpp2eYu/p9t
kVbPupzB/MrkFxn9cFrJ2S8miEA7M4P5EkKDINbNO7TC5iawi/BoWqk4t/bccJKa6rHNM+gXkH3f
27ckifNfmYqGtKpU+1HisodwIGnOoq/UQ26l8TYp2/KOWSeIj7RM3joCN5dHKV1xFSNXK4R7vsel
dfvnyp9q/NOeRJdQdyxVpizsGIYm83X6Z82LGmXQ2XLh/zDyGX8waeKYUuvDA/NLrUX9lsbT+sVo
wVxHBKx7cXgeVaLxlBpbsWQo4bVVhz1JSET+lb7GiCy/hFFV71tnpVlFuE2LPLgLsrskbq65JvSD
LBnagWoBgS55kXhh16KA0TFlMGvSV7k8Qv0aEplLB0+HgxbG56Z9VnRJXzUj/Dbqds0W+wnlZK3C
UtMExFooB3MW31gy7imA0i+qAlwr016id5Sz2s2UPxJG56D0gWCs0t8kOcrOTrLiK9u0ah8lZyKo
SNDAxGtv7Oimph7GSuloRfcUPaB6q319NUaSuPwOO1IIRfooyRYtdwipbkZO6yZFmbrqffKp7CDx
fEPJN1jd5E3vJ9pmMn60uprtO0ota4v6uGcAMt1QAR88qyoYexvt3p/CZIcXF63MhG4oNnIXRC+G
TjLUpJA/uc7p8cQGDOe0dAc5nO57oNGRRHrjGHDPx94LU0SNrTU6JmmN8K7YjJqtunHQ07qPm3Il
A2Qj+QGWjNSr3+McZF9nZuU6E37mSlKZrlKhFncRakAkBeoZiLV6bvCCxUrYksgQeBBuhgOCY+dI
giHg8xojGT3D4D7GNOklg0rJkVw3RIhltYfDt4KHSTM/avYTHHtgDYVrDlQMoqn9kcqldkI+8yYC
bWsFjJnMMo8y1+/G8kA1XDQiPaWa/jREpnYQjWytYgN8L6MW4UWK05Adadb0WB6Y1aUnzPzpqeQi
PQZAX1scGVXkF/eBXjwYRpMejJBWta8fKV9fwWKZL1x794FNuDu543aQnXPNjJ4rKdkqVt8TahXW
Xk478lZHTNdVupsEFuqHIiAAjgQ9nLKR23Vdc27Nw4QMYj3TPDeE+p7bxJ7OQY5ARbLoimNhOxU+
KbMyzrWNNejGoSijpzz1+7M/UpSNYWbYSuXv2lG9tZmPulyS7T3YUqDQ6nCvRFV7WRaqBTlxKDMi
+IIK0VUpa0dtrJHKadapoBt77VGirEYzAN9vEUOL2Nbr/clt5LMobeMJm6ZrB8GxpIp9kFJp2I9O
95riHz/r6oA2WuNj1BC4eqpGsDAzesSN6CdXXQUgwZ9sdTswkl2lquWFkvZD7su1GqrcXsZhOMtZ
etPgXSSdHn0tJnnwGKPWrOKsJQg9DdYULJxtIqx8BUR5ZQ7iu6lq3b9c1pR/1gy4qmEF0AzFQAyO
ReE30yWVNSeP8aP9TMFrHSAAmkf0IytSzSMighLoTESH+G6GS9WleOiTw50QsK3a+AUN2/vzRdZR
/jH5X/4aUsIBtjqOQuvzq5N8QHKudny9fzqMiaFwtBVx0vl7ZwezhWZsVpPuxK4ZwQ2xB/uXJsU/
2qYZTm3vTPtct7elbDGCpoi1Y6QyHHwpQP7UhNZGCUoo5xNsw7YLXlAkyZd6Ci5xbSlIDbrwnLZq
sm3JhTDWy2Sc4MRnKQ99Vy2ih7At77mmOmtR9Cn5WomxrWTtOUyIHYx0GGK6GcMwm8vdUeu0vF0g
cdrSlNeK6PZpWqteYMidNwqlIjnKwtQyb1ammazr3joKjEikEKRuOpBNCDbyl9OEwdYIm1c1mwD9
FfldbuvOQRXKoQ+le0hV0VPMd8hVbOctzUHXaWMrH1GJ6LtMcDnLpSTaGr5aHSOxrmaVbdv+Mkb9
yrcTT1aVrMcemmnlx+1JlZsGhadDhIBcHJuybc5JSjiwKfLWg54bu7Fsh1QtlBtQ/hLdhJDczHqc
fv3581d+u8fyTZy/j6jTddWy7C/32Bxup1UaIvuZWfJw01VOQdiTr/ceXYb7OlAZpBfUeNX521mU
eXBr2NG/+GOUfxaglu+gYRkYxamjEYr0VRsPmy+znMrJfiLEU5/zEYUhaUpWJ2FRayyJMgQ2fqhq
68LnndU7o/hFkoy1DRjjkRwUnxQ5jg8xupM27EZ89Nzt/vw2qb/9TOZmKaIOfisaPcivjVNFsuoB
n+z0U8mTH8SgNSfkDgk4tlQg6wStsnRz1bg6o4zYMmUR+2BUhjU1YPTCfW5vQkN9g+TfngfSZWGp
jNIxwYQfjZm86vtOPU09OZp//rOVL7U93lpQ3TJOSltVnLl5+EXPoMTMvxACWT/Dit+HHBvfnbZX
VyT1QdXwRbnPLBNNydQ8GcGaavce2rj2LbeHPfc6XLAE93HXLvqL1BUu5UrnUFtj4kY2MH/o/57C
14qxo608hKUir8cg3wFUkldNLY6KDazBJ/PPrNMVgSPmfhBTvaLUaG97m+JY3ySASVICNkkzmrnY
ybMvDdnG6sEXBzR3jyV6y3Xp+6BLRNidLHOkAULfFY8vGZ5tHtVuGY1vmU4zMMBC6MXS2K5HMVib
3LADJm55t6qjrsQ+ODob0WqbIDeqW61vUkz5ibUeCLra+LoecQt3GN4ZoqccNjUYxLRyVemi8fyC
kZ4TfcdJF9Tlm6TrxrlMGJBJEnm3ik3SZon/3bWicKR45D/gLXP2vR7+ahkoYfNZBpvDuIdZW+yK
ukF+S5liyy1WOQCdDaHs/pA1cnAhamhVRxBV3gR7c25O6cxPiYsMiWQM9H3di2Hdw/zyHNPI7h0w
5juna98N2IMpowBV2Sk4yG6KmqHdFcUOEyIZoenBH0+OWsS7oOwVd+z0cKK8kHlGmXgjWeE3miWR
w1oCf+xlJ8hcSv3SbZi9ZDodf6IblPRIQCWDqUxZif4XdO70vs51c6d39eQ11GxlQ7mBCD/nAmG/
y6em/pc71RcHzcdXWYcnYVGvduDUfXFQtbLv8Lu0/J9mFQYMP7rMjS3J2cRIdjaKHLZ0abvuYppG
d9GFQiBmJI55gmeea8tm0Lv7bk7ow+r3kPKh/PmXpv5T+7X8dRTQcfgoKs17S/9i7lRkNanSsoje
B8IUScEgpreX81u+Jzkx72O/Uy2CxwpaJ15BuXWTKLWr9YiTF/J+MQGyikZyOLRkoylmvUGjQKUv
bNLbXM6ctTwF6maapydZ3Id8/Im21lOD2Lw8eG645PzLf+e3651Fc8FwEBwopmr9BpjR1H6a4qGP
3/uwvSIbVu4VB7l7hcLY87lTrsa2Sm4aaGjoJDpPUUccaYqteI3BBVvSSPWuayX/NtgtCtrY0hBB
Rt291T84uf02irF4EPT8/00s4nwdzfDGayqdGE2zHZ0LyT9njKYS1mlNZMG7JADfTCAV+9x6bJKI
oQL40o05qIMbSH6+x7NDewhZ7D204RsrcQ6ZYhr7ZTLVydpZqgf0etle7UnLylvmOwr5FK5AXWk1
fX3WlGIfUTjcKraYgSUYayCmOYeqn2RX8+st0UA/RpRir1psI1xpqnOU+tWW2nD8kHYVZTMupk07
PP/5k/uiYFu+iLbO5M2WDRWtq/NFLzOlLeSEIY7e7VSt105sCu7gPrbv2r7VwiI+moNirvFKvY8S
QVHtcJDG2jimQ7XGvQSAuA/O2iBXJyMNCvjWyotFcP2NZkt7Egs7qdGfMPuSBolZY4V6MXTLOuk8
iiqwTyJRXqbM/9bKLddon0kVPtdHH1/PsWphkf/5/8r357fPG/0PgxbV5ktqKuaXa0LVp0Ztiyx7
TwxDXqGk7S+4gR2Ctjth7UOGmdc0jFfoZLKzM4l7vQl++eWkerGsGptEd8R5WeQOpV3IPcAeDJSV
2K2ito1vufL6+8KuX4lgHk4S5V67SdehVF0IVB4AVVAexd140fnbbnSAQyHfrZ2jCzLtE0m/GWj3
XeLsNbT23KcT0izJcYBqkDmaaxQ2dldZeyzNdu3To9diXTkSSo6Wv+lkSLukhLXoZjLs8YXFrZG6
184XUeC1hIa4tcjm5gdTrOnOSDN31E2JUJMUVAoGnSvYh+zUzNQjkTolEfYAwdHS8IcZrfQkjUm5
okVxRb+YX9ThoWmmcMeUU1CnNzF1p1lBynCXeAjBVW/SHhkSIvGs+/fWbI9OWZHlw80HGLhLUzG+
Jgyj3QlB6zoi8cRNZw6/aVREFZfZhTG7c7TNPDzSxMrdJtaNnRL4w2G0x19D2Kp0HTLl4M+Jrr6a
vQdtCeqCOqZLaMBwKkjp8EtyKRvYfgNX9o3BqAuLHAUPGbjPXArVjbkC13WWS/TMcegqoGJR8mTq
FZmWcwKvalNzQzOEN0Y51sFYn/XuFw365powGHLBiOxhvfVb3a/iJ4T+B7+iRpyPb3YiiRNX8HIz
CKjeFdI6NxphR1Abl4/GvMAh7ZLQWpyEX7zBKHqv8IHvlNy4AHbW7/S2HXYWNNUeLu1VDZFUDkb6
I2urs25CpW9scdOTs3UDLNWrlfSO5Ij8lyW4tZsXavvWc6ZMpjvSejhmsnoZDEW9H5VgO9pFfNMz
x4R5NjY7LkvUt/ugJ0IowEmLXm9nhpT+wZMytihSZx0xMjmieB/PoqVUNdlOfSPIP/uXEb3126zC
MhVDM7gZWo6C3vDLdbgjmZJvnd6+m8THeHEwMopL8WXZTss1lBHQ1bZLvpD1RiXLvXAjAfDEVMQq
IJhxa4bTj3QIjW0SA5yPDMDj36h6WC6YLGcfR3OFipkTt/MTCZGYQUDhcYkTZ7wZbmxmPekvvumq
GjZp0Y/2ShEj+P7/4+68dmPH1u38Kgd9zzbzJAHvA5ihklTKaemG0NKSmONkfnp/rO7dffa2Ydi3
BrqJKpW0VCqSM/z/GN8op+Vale95UR0MRJ8PIAJqAgSr4QyDxNpltfZ9oebgGtmTXWIcrZkeEPiy
/EcpxyLAOsYsMiRsQ/hdU5laOzwx+h7zAN7QOK2vJqBa+Zb3WclueBwyXfPX8amk8wV3bc5CtQKh
lKzV1+ygNLLnsd/HEQ2lfLuEoy69GbNxOae2ddevTffHHua//Qs1Tl4ocp81WDHEYP2/Pf3P/Vd9
81F+yf++/dRf3/Wf//qUH/rzHw0++o9/eRJWfdov98NXtzx8yaHo/wmt277z//bF//i6/CtPS/P1
j98+fpVpFaSy79LP/rc/X9rk9JprMdr/RcXbfsGfr25/wT9++x9d/lHJD/m//szXh+z/8ZviuL/b
pmWy3oUYqm9i7t/+A77f9pJr/s5k4dq2zo1o0W9g3qjqrk/+8Zth/26pm09fYw1hgcfipyRpo9tL
xu+qRjyp6/BllwAv57d//vl/Mvv++Lj/9ww/HQjav8xeGwmC/yhsoxezSIv499mrTVvdbPRh02o6
xIWWphvEpbxKUuulMEV6BPYBq9I2P411J6RvszA8kguGfY07FsIQI7a9PDqbusAtEoDLTucRnUCd
SImfXc041+WUHo11mEPdgKmQpAUOnfOgLgzTejkG0KyAXw/iFZHJvHehpiQMF5hYnVPP5mOxxHoO
EiTfO4pxjldoi7Vjg5yj1eCOy7WfDKpYB+W1WqXoi0p19nqRMfxrBsbEWnzno2E/Sighk24GSC6S
28KKDoXso4Ci27YexueSzRhraRh7nJYZ/w41HLEkd2bl6sdtxM3LdwAjyXPTrPaV0zoLdZ4JcyGi
PkxH612WZlqQg4EP5H1iT/01InVy2Gl68Gnk7qHGqZDm2TGts/RuxYOYom3waz2bb6361tVIn6V9
noWuWmoEndjEO5URgVJD/VVZ4isSRrFnwnsjzoJy0VTBYlqvlnVFJV1XKoS0MfJutJF6bT2cGpfA
3qSTZxL3PFtH7yKy5WUq9UdyHY2gKpNXF1FMyKhiAj1T0EqxTdut0zfz+23fRXdFlkdBq+bq3hwT
ih8jFYSuLA/5QASVPW3uOtW9Fa4pfRz73jTo4JZN7TUiWy3sK7XzozzaRXG6o9jV7sj+2ZUt4i7T
HdlzTtbZ0pwduPF95jqnsTZaku5I55qLDENfN8d7LXdKKLQtdq6FvktsuU+NVVlEA0HVSyeEMnYD
Knqq3ms1f6glQFrZvHfOwFIQkPFNpAiWJ1u85urCwV1ceaPH7cnNKNjZdkJMrFq9t8oBvlX8LLO9
qNZAj6vPjHohxa6HnhxqZ8kOVOdYC1nze+KQ71TQR5xKiCelqt1OsJUWu9EOPeEqKkuaXdEx7OLz
+qWQv+HSsnUhGBROfWIC2oyK4sOc0b04bKXtgbPbWvWHIIyaCSKvgsghmWfjCx9oMZzLesl9e41I
kM3guEZEIWKc9QX+bW9uzR9qk36telcG1HPw8zfmblJYi5nEtBUNzQMwG9miZLzd+GPUY+uYR3dK
xtbdLZe3zNAPemnvcVUGU2ulHqUS90GU48FQviws/A9ytj7HtMBwXsWHrJK/ooQ5nW1uwgeq38vJ
eSyYJ8MXMsObXcW79gbMcXQtJ38e7LuO2Lup9jXppqCZUeO1eXY1QkykdA4rOko+c1pknmk6jB8N
uTS68W4SU0azHsV07do7raH8puV10Fnb+h7751Q91PY0wmUHeTsOUCQpJ1U2S7SZGzrRi5dGNX/U
hfBp5LLMiz23QYm0aaGmM38TMouzhush445jrUWUiX4TdYKOl0UdonK11JtHIjwKtsQ6ylqF7cZY
iHtTcUMznvylHbLDbLakVpI5RWc+9RK1/NRHujlYL+9aluIhtKmnWKFTE+sTPBm4i2W1RVm0lw0B
rYOpmr4Vg0adUrQ/rAGB1KqFhtJlJwJM3yWkvxuTKJ/oR2vPRGrNiX0yMzoOfToc0plAMa23vsH9
UQ8tiKuOH5wmIp0gapVHUz9h8f5VVEQvlllmhgTIcOvAkq7xAYZq3EK2VqlMRwXgOYBqsxu/5Y4B
hs5suMxNh8rW2KGIWQmkqZaHeTbU7aacjjgLvGyKjHPmKBV/TScDgoJ8Y0QMofeWv+CwRtdQRweR
1IRqrpvyiOALxrIUDUs6v0/QTqjQdNgTxU8zPZM6/gvxWYxCIPdWgYGxlgWcKcq9e87a7K7Frhyy
WyMHdbzkdL3sWHZBGWUKtuLY06TqbgnFJ+yICLpzMHfd1gbsaaDjjY0OOSJQr0CjR28gnmpqdg6G
IbsG2Qk3m0AmB1q2GP1mGNGEuKTOoXPBZqwEMlfGXRbpPj7vsVHOi7qsgZGmdGNnFA2NZp9EiUhn
sWWxny2ujHpGjSLPiRMTX6wmDclrXbqbaRPt+2UJNZfcPCjD1CoT1LnFlMS7vi1fIjZfTGazT0xp
GhrRZPjzaNvIejM9IHGVRl1X7PRSVz5mrSA1YcOrA9FUoSeC75mbH2kqnGt36m/mtm7DWc5vylCg
nx3elL6SPqliNJIqxSdxfPWbJHF8S8ttqtm3XRybpNEsDMqVYfipThQtOG1f2ox4LIu7OacwDF0O
KQvecsN6cer4pbUVEbZjh0CaDVCAL8HwyK1vduniwLIebgraVXt4nnEw2Qr+lxg6czo9Z3W3vqzO
QVImDgYjhWWch6Mx0bXIhoPu8Pn0FQhgezw4yzB75tzeViOQF8s9xYZsITWJs10rzIh2eoocXIcV
h7xJD1M6pSiL3JfRTp6RJ+3gm3mp7e5Vk1AqpxmvEZXxVoeYM7tSRKFvhwmTYRddfrEHCsBv1S0+
nQL1evvSOkwv+LijoFn5xmZVBIkxpUbQGIWv5RG1861N0cRTGEhYNqfKIQWKRVWig5rVe0UeLfdL
ab/HLW3Fbp6Oa6pRhKAaNNf0sTp18SPS69Fy0UhthuQcZfZ1upT9tbRGv1dx11YRcua0/VjoN2f6
VRUJLfYa89s1yH3Rll2dJPI5we4Kw4IxF2L7DOiX1oNLBQLdko4C6MweE0EZBqPZOEcEF9Ohtqmf
GL6DGDpIB/eAKfXL7V/LzDL9Dg+Or07UZ3t8dmQuHTWwYKEiljvrdli48HIYB7aaIwycmKAnBc08
g1mQdQ3dUyRW+UBymL4B8wBlMraYPztuxABExduI/tpfChAIQ2EH65tQ+/elNklxiJy7mtXbVVEu
FIy3rBIrd981yH+7VhesgKb8KVMU1xfbrI0ruCU1XXVPGR+gQEwfilhGgVHKt1Ux1D297LPA68h3
PrUkVuzU8ktvCVrKFmsPJ+cYTcUHSaF1IBtm0iqPoVMKBiuZyuwA8wTzjntPj2j2rYKVYGourwsC
wUBIxMLV2hae2kqgZuo8s9CRC9U4/Zh1CpfHoEV+RLs80Ek19d12Pq7spsOsZyNs1tHREWvq1/jn
/dVl7GIVOIC8Ps4GZz1fFC5RpBHeCPbdHdPhugGkGqBwx3lB4EcAuuEwuK4LjZ+IRA2EX4Fswc/r
bkcP54Z5aQ5FbSxBLOyeK5ILtKiiV9307HV4GufR9SM5qWf6DVGSid1YZXUAsuTNEm0TVjaET0cS
4b6tuXIw88vk8FFnkqs2OhF0uOlRaP4WmNJA2DaGyI4k25FboYI+WSHrhR1Fe00jYSCziLTGdWEG
URMqUXLrTmPMDLbwllr1YS2aQx91D0kKENZaNULOCZoljdHrZH/E4fgqh345ajAid1kVFVs8AkuJ
SQTK2NIdGNzxUPT0r0ASBTYn0y9n20VkERdHrIfEu74VrF32GFv7QJ+hFYlVvGvQUga6TUFXxT/T
dQj1MZKeljnVfs4rZrdivloGgAELWw6/1MdvTQI2w61Xh+juqX1MtKlo8mzLNpPlJkvNCCXYWE/G
zfQ9Gc3Hkti7tjbOYAFpoxd0K5PBeGud6jDkvRmYWX9q0EwwuDkA/FM0ZbXrb/U+lFM7ORG5o2vw
X8aBYMQpWR/w/85BUXZEk4v6ZMn5KceEHMwNDgarN6uwmx2DXUcLG1QdsQSK/EHWDO+Wkj2uYrQo
+eJscXuW4Pi/P1JVva1YrGyzIS1X8ngKiniz3ap+dRS/NmSfpcI6A7bFfUJd35mAFxSQd8tfa+Iq
njU29BUc54qdq/q0TEcrBXxXV90ureUna6V3VnrVjAG1rs0hROsfgH8VYbcMMgRAiDws1rxajyOv
ByrsJwppLLrdhuPGVOCyjkpafCrblkAQIhUv6uYAs89DVEOfnqLP1Z7qHfANbxCVEVZZaftS7oqe
cCQtwkqO5yQZxc7RjNJfCNrwyqK/Nc3Ws9bRYYjDEgeI9SrnBjx2hn5L99bC0t2/ovgoPfQq76Wc
aKIpzdlYSUwtgT14llXRwBugZDEx3g9LdlYSdyAsC6VIjE1bHeiGGN166BrjG0Xr49gylNraGaET
W0QqaFBZ3LDI1dtY7tRU9FT45HVlb3r/zgA3inJ4XLrrKI2OSq6me6c1XmJ8A147TDXYGHBrzKEr
uzBPjFe2fjvGrCViVT8Z1Wz7cUdI7tKTVmopn+AJ1J6lbCVHM5R52YQ1F/LOjKKgU0jVTZWf2aQh
b7TI+yBckVhYgzUJmx0tHBBh7HQ1Pplhz2a+X1DyIC3wZIvbkkUt87mWaF7CQszPsRNRQSJzucrp
EdIa95lOvx1H3CRS7CjBuvs6b2YfGtSP1NRfNTXqH12hPKgVDVG6kFS94dXEz4KkYC9Po2kXs2Un
MPKgtw8mIBDfXceVgZ8wubhZPF1tPrR8y/hLc3dnS1ZZ2Uq0ujngsazzJ1eM13B+ukM9mE+Ki4K9
6RaAPB5Bo09ZZnhypkDcDl1N7HRypQ5pTgIm4CvXaV+WxaCVvpB4GafWT0Vazyi1Oe36m2uVWZBk
HfMeyyhDQ1ikVeE0ZWmgNfWyA2gUjIV9yomzDQZJEyqxTLyJGi7c+kePvY5QX3Xc6dP7lCb1Vc1Q
kIIXxfStP26p3IWKAMukx60CZUtt22CJcKdKRwTjSldzyIPZ6nNSrIl8qLPPKk5eM/KOruFCnFeF
bjTz5ax9u0r3Hg/RyenVndmt7Z5iY+rpyGf10kAJqw3XpFoBryZ42E4wymi8R28AjUsEPDOKwxQV
y7sqf5/6BUj0JBtUA9mNUKdfQ/WtT64b1JjlPXUY0O/lo29NkxUCQfFn2yQziRCSYO3FrqK7Qxcx
Gz1Z3wh7iu4j2i6JmLtTrpN31Wp05wbnrKZzyO5NCUuFZCzLQSYfbRIv0rDJLm+oD6hsT5cBlPRg
B3XRX/d0xRlTqVFJUm/oyTzpUyuOjrG+lnTblTzyy4zBpY60c172+qFnxWNnWhaMk8I8Gjub/am5
ibZ1SRyxbyKB+qxZirnvnUVjPFVfmtF97gzuNLt/AXtKGLutf051zBcyrmWzvZ62fuKA2fGM6yq0
9PhcNuXTqDJEpUAfVRCnflxmjzOdbnICKcv4WRE/FoDl2Ist576lNNQ3C0E/qkq+6Jq+5boqH7QE
fk9WTR+rtZ9k1hxBHLzZxuyfe7d/TNfkaaXtyxllAEsRIOL5r09y4Fz/8fDyPCt/5ZAWj0raZ4dW
WUN01kw720Gznb3NPbe/PCtivT61WtXvHTO6QwvkL6VQj1FSoTeCyrxDrHc7piirgMAQDWtqx0gr
+RMWjDRcTTycCmffU3vbJ1rKSJYPh8tm0qHAvytisnYSAKowH1sMcNN3ZUj8iJrdhbGe3Emhvwyy
i4MGISq1cJYO47gAEBuszwkRYWINP6eCoAZMEx4g84pmDPYJdSBNtywmdK5p5PDOZgamFgV6H3ef
tpiPtrJSsLBILnM0K+STrkKtdNg16/ntdrt6iQtaS3lUBQJAVZ3ujEiclclmDYmDKgA6eYSRRxFI
I8MvUg9gL5aHSKEI38lwVIv+QbHaT4aiyosNG8JdecqnAvrndIOVjqhJRfW7PL7RxVWXms+T4eT7
NR0AcCd4/Rsu7cYpw8TVV19V31ONoR0RIMTMwpHe4ugPBTqaoBfND6aHK00lmz1DYVJmWG2IzsZb
j9XQBtG27xrNDUTh3OS9/cNt9LfGLR/apqGn34yfw+y23lRfpTW5RKatDfusRTZJD0HnomdYWcFB
eiz1uGjVu8HtztoyEqteC436LPq3SmsQW8kbsajGwSqqx1UJWZLdj5aS7+u+Vyizjm+lkZBMvkHw
SYYjTHU4FimS99bYkXuC2tki5NBpV6xjRU7r0bgxDf0asDV0itFsTpNr0CsckiFQxdic9L8ORlU1
J2P7lsvX6F5I2rtzhTUjqk/TXGJtcJTPpgSnhkjlVnIp7S/PorZ8lqXzMx2pmtAWlgE+LSJKt5vF
xmJ3MlWHSGApfYfopxOicuPUn9S5a06VO1GVmZwASsabUai8v9UtmfS2F+EAL4E0bUaq7W0p8zrt
05W93yq0lUIIX+vHpSjYFCU0YWMD5mD+XpvrPSBrfpnlQCzcDmUe13wofz3XOFEQnpLj5S1eDks1
87n9cT+Tk0U5HZljfNUbmbtr46DT53pLZAGENs622HVRd46lnq1+uhVz2G0SOOe8Xm5Gwr8CbCXd
AT9ezTvkUyB89Z//+va7cdFTII2dcrhq+SWFUpX7y19siQGR/uVzuDyvEhe3sr48WMbw0x31qyGh
fDKRk723BlQkSZuWzLXzRAKDyXKK/RheWt4Rm7F4Opluf5xw5+0VohPpYvNOL6PI5SlKp9UH6Bj7
3fYWL2+9M4q3ltmKKWaQJ5eoTYLkTJRRZn+oojp0BMNvgtSAnflw38vI3M1WtuUmlGVcePPCgKu4
brVrK/eBTkV1GheTdnE97lmDMSaUrtsc8CNSlrLK01LOyt6wZTf5NCuvVCgAV1o3sCObkyl0iaY4
qTGSrb4TJE2vC8CdBBvF6fJ71rhjL0NKEANH3p8EWr2TpYA+V6SOKNW0VZ/i4tIcthXGZfzNE70/
uZUEdHk5hQ0l/9ZlNZonNH4zDpdHl8PlioPY872CokQARTIAlRUKzI5aHP64VS73y3bQ7YUBsxHC
X2Rfn4bGSdHKbYO9yw8DPJMiaNJs4Mo3IuTpkHKywdgk28T81Udwa4SpNdZXGQ/6qSysG4dKwQ7b
wXi6HAjpqEOr55YXoMxPRtM6XPPGLPwMjRNTr4ypdzPa9OsplSzV2VzV/lBE+3zO0quZiS3QenY9
l5vxcmi26/nyKEHXcOhhGSpdRTiZ5aYESrd2/cdh3S6NT5r/zLLaUKN4b2bjNNjPaoV8/nIe9MKp
/jwjVHMcXflURoutoJ3+bIl3vWart15LE1qCBXJlH6vr86xbIrDSklRrxziDMjXObUpapaIvRAsm
L6rFlm5Gpf3Ha1qn7K3Mdo5irq3rgvR5j4j00GnYMJVUJK5hP7ysRWrvL98AOFFe6aDlL69p5XQt
7eh7MnvGjFbZY3de9gjlQQBP8Wh6OGvGvcGNhq+9Km9G0wBA7sqDpBqqjXBOPcyIybm1qEFY8wDH
J9/+qroJqF49UluggruRIvTtTasdPa5GWUe/ZKFxTma2pcrIU8Vcf7qIFNvMGK57YV6NsjrkeDzw
9FG+qLQK2f13PWjJtY3LBYgW6441WfJj2mUHmHkkdPXsnqdpgUnDJa4h12n189gNIgC6nXpmXlwn
ebsehhZDLLEdu54tlicc5Ucbk8c7ZFQ56/LKiSqnJlQlaoNmtu5VV4J2mMv3ZqHaY6nF29CuU2g1
XAxQtT/TroTusKW3kjq/HxAL+ep16jQguuz0moCw5moAXOzpYKoDW5MZ25Mkpq9Jq9pHW1te/X0Q
MCY8wwFxX0XX6M83o5J7T+EWeQj+iuKq1EByEr3GGiQe/SFlqtskp9aiYx2Tis5SiEcmqh1F0+2D
qhYlIBin+OMgHIqcrsXibBBf8yLSILHQ7cDS8+ol1k8o4TW0HTxqt8Pl0d8vJLLRT3NUoRKiY+pf
XlDBkKJLt8rg7++7/CuXbza19EVSX9+1qmKfRnT/Jx1tKsHx20Mo/sphMUkxVazp1Kn+5at/H7qp
Fn/8UNVh763hvPnaaLBEm8Wp6nsVANk2k1AnP8WR6pyAvOU70poOHUSughXhgo0VcgJ2ybHrf1Jc
MfkHiNJEz+JOEblSC3eM2xghUwHnheExNpSTysR5bBhVp4Vhs1TMgqL8ZPsizqcrDZWvmU1wjksW
k1o0HTf5uN8reb2zGAU8LA6fVkKCtC1f0774orri13b/ZtQtt5fT40iVTynUPcq07uuUO5FfGHBb
uKsot4IfiZJfRQP1ZxYFWX9TQ+utC3VZ2pca5snIi3dtOmeAEqycStqIsTVQ9OJzVts2NPjIik5+
uoKet9ODpDCeMvfNXCiMp5aZIV9fnpmydU+4ve4vE5WuunsUMOM8jFZUTnr22aUoEe7sAQg8JWqx
+hQzLJ/tUTjX5WshM+Dp6AUrY2CSZcSzUDZJ2fApWJTbquzOkUhri2TrsCVPY/melqPDuHZrLARQ
O2p5W+uKGjRlBBtyu9nrUDWLkHGwOWrVTHWoZbGwJr6WCbiq4KJvnE1o2Nnc9Ru6Ty9gh7Au2Fb9
htF8C6Wh+SUOdpvdGQs4Wh2aKT2V/iczw7Rz9NtCmU/08e9QruynLHlrF3psbvHU0zjlwuKOsb1u
qp46AXc4SnPyvmquAEbKvevCWmXrgA2fQGm8NLcj1cVq7viMsPnKpqZiXCD2DlVC0QWDInpIS9/8
3A00pFynsf8k+7QLRkO/WxkAuYOjsGOD6+stKd7qqp7Rcv/oAVlnaRvWbXmc0UZu4AFoAJ4ok11d
tTdFTTdHuVP0BnspLW+3uG+joB/gmPZRdWNrrqehqEtm99coqps2ymgpjOkHwo1wHsKhMUZmNPDR
Tu7n0gix4aKg04wrxe18ZYmxdddAOAKqEcHgjHuNkl+dKZ7pNqFl6tcUAtEFOep5isb9MLH8NNSQ
LsQ15XNsSDfFN4y+A6bS58jqPoH2nR189PkUXxHC9NLZaGXt60hYvyDh5PgCPOp/jzMqdzY3+bGd
3exqUew5sGzs8utoaNiNOVweXQ54YvSrxWEsLZPsvVk11H2CJVturskOEcKrbkW1l23a+NlNEjrr
iVduQwA9h5Z7fFD3jgQ63h5ch9XbvLjdCeOKPIFlwWNweS6lWIO0ZtU96b3r5fMw+xkVxmEyN+Yr
I+8U58aPhLWHV/QLIyVrNQhYw4FaBSezp1p66raDnqApT5ol4+6UHTZ+sniVLEgNvT0BHexOmss+
NrUrYny3ZeHlgI71XoKE2jU9pWMv3RZzi2M0qy/nn6AriDgp2cSIbccxjs3BicSyTxoAX4sLMAkS
Gwuf7cX5NpNlcaLi2py07YAZnBVaqY69X1Jq9suWeE49rXCocq9UiQ4GG7ipJyru4Vzr0L/aKiee
Bp2HysEfK1LGGYJdf0ysSacOBhUB+lpFR9eeTvF2KNnynNR3Y1tv96vy6FT8JZWyTXmXb+pKGgaJ
XfmJnnUnCXXhxGZNAoPfHoLuQA/WhVpeRCHyVXinhBjSqO1YLVqXP+qP1SPNIHNAlUEurjFczVgz
PH0oKcVvK1RD4kMkzY39zN/PK806qlPc713Sjwvv71+fbW+Exh6dbsYWctbZCqEbtFt0cq6idqfL
1y6PLgdFh/fHrc/6yJ1PLFXEYRb4KYr1h2HKnp1r9UI4ZXrFXKBRgqPIVKMUPVW1gXVtGHAmp5SE
x61ZyPLXRhB8ohRIcqWAVbqkFk0giHynyyFeuWFjZd5X1IZPl4OVbJgmJTv0l79QrnUVFCx5qARk
ut/HCmUsLUt3aWM8E1XeaOFczAT2iboLmk5lnB5GhQuAtTZ7L7YbqR2HEsjm9jnzxQJy1Gnq3ceL
BO3/V42dQMb2f9LYQT2vvj77FEvff5XZ/fFjf8rshPa7cLA9wA8ybAMjsfGXzE4YvwsW8KpqCMfU
hGsj1/9TZmfqv7Ox0wzBGMe6wTBR4P0pszPV31HY2RYkIpRxOtFm/y8yu4vM779QeS3ToVTnYt5C
0ics1tr/5nDDaYUSEKHOoStUGqxkWg5xe22mIt2kmGhJ+/6tV77hlj04Kq7ZBvNKWFHD8XMMvEiR
ChNpEESB0alem3pjiTtPzujkJxTYKOLb73korkfHlJ5QiPOpC8q0Kco10k5ERutvGWBwuLHL0zGi
DceKAyYIVB6it2lr0jcfELFo642WKPfgaFKfDt+HnPNngdyn0NCBqPF0NhVmYnGnhlY00VvbmtGt
AO6BW8RDH3Y9bYEv2kemVQ2iCPQe8ya8RwWSmvfu8sBW5qmbMC2tzP5r8p2AQ7Kt7CdGzltpJ+ep
I++xZ5JRUbdrbFRYGa7eQDay34zd25o0T0lUP4ywq2TR7Rd1DiUTGqIQ8WIayd0g8m+0CcirrOat
qNNvRPfItWs+ZmHr93ZjXXWWdq1XfE55zHuORfdm1mHDfs8odVyHhOHAbu9dFhiaScHNvBndjHYi
BSyNgThfpQoM5JeBeq7rHIIk+dgiWWeewY9kkYUMzo1CygQGKEsg7/Zy1nMFgTokFTZFB4QOuM3J
qVBb3kOxhSgBpjyo1M8RDG1qHydsVOdozvZ7JPrPqOPn0hFTeJFBz5vKK9jDiP5I4PKAWHOlKBKN
3/oOMYBOSNfQAKOkmM9wSFo7Rbhg3q+CZWWD5Gv7hzOTsunlbEdS+WU2yC75HJrC6MN2dl6zgblJ
ZrMTUKS6B91+stqZ/WPmp5vsL8dddbSmNpjG2ZOmZK6R0w20MMpIVFqHiy6osTnxa/ycSzRPkRic
gNXPtzQw0pLteKihCqWCS4f/KbtLi2Ye0U99LV673hmv3CL+jAoa6n3nPmWiQ7kbn2MQyLJA/0a9
x5NqlqH0zNZNt+4w4C53yqh96t0noDjlQUcQoBVu4sWYMQIjCVrXjnwrOpkrIMpOiPTAfIItwfAM
yXudLHEcIxZzqMAuN0vEMtRXYRmurWb6q/rdiFENtMW4Z22d0mt1QW3Gr+la3MB70HMK/ERC3I9p
p4PqjO9b7Ie7HCthYG7a8bbiz2x20F8Sf9m4o9sGYoz8pqGvaFf6g9v3nRc/qBN1Z9UVN2Sfwx1H
ajAU7lfUhzDHHhrdCAmg3ANJ/aYhNnsr6ggPRdexIEUSkYd1gzjse3ZpxhH753hMea/WBPa3pk2d
cyeorxqFFK7R2Rs1RFxE3JsTl4gY6VaWJecqrjrUUVP8ptXSCfraHrlMJc1l2RFCZGuecixjhx1l
wS2mcNOxv9iT9UheLJdDajzhoMXxj8cPfsxpzX/mbbxDyMnSm8964F2oWvxtdlowTDtzTZ/Sdd5p
uXZHaYB0JQLvvW7EzZGUbNjq8tias8KTiMKnyCEt8brtZD8RUmKdn4lcmNroreqS5TBwCnGTPenQ
vX2wLuh44DWgSXO9tMW0X9iMpwaqGj/e2hGkvkKJkW8i5/faArUyY+0+kZCZGD1zW6CbbO4qoqP9
UjraDlMGQqC8/KkwkPlZ3x6Rf/FDonT9OvELXVqE3bUqLUrDa1RkAF2hPQwOdCPcSCgmKHr5OFjh
0HULbU19u2eHhr5IKm7mjMGy7roPvXa/9bnIfQV0i0xAlEftAlipifa1qVxRcpj3SKLv8mQ9dYmh
h3CrsOElL1IyHEEW2faYxnU60Uyp2PkGraR6Sd7LDgFUxWSQnw0+CBaWzjlGV5rSDXdT4xGCElJg
iCEO2C1zk1yqWf5tYA31E6Wqd6xBbyaFMzialvSr2Ea2UlUQXhbnWR1wjzsa20e0uWe17FiDDYge
1RJ6gYsehUeT5Yl4CGM0aPsJnqc/52M4aniOx9xhF2S6d1h4d6Zxq5ScCiWqrnWAK/CsSCLX8iBp
MhqQxaMxcbZy623qJ3IuRL7u6qZz9+3S/GwwxdPxhirP5OvbBsUjs3AoTenoTkwul20soUR+v3R5
FsRu/8CG/1Hthl/sOZ47m6aIQ5GD+kZ8J/Jfl6t8dmHKsyDPuhG1wn4yAeGUckm9RtS3Kbg0+qsM
t0SEHVuDFe1lwqJRkfqrwhul8hv5o0SDSPQjHUAr/WmMze289B/U1b8TGr4gPn4ARG1RzRS/qNrQ
HCIU2I/1cl+auhUiKztGZIhgWVEsr1CBUmQuziJJwX220IODL4mGoxJDuop0+2adxHma1E0Ozwgc
jbrfJlE4pNDLBGKUaFW/VLqaDlkr6N+W+9UgkHit2h/pQCpiEzMZKRr6LlJJIDHb3Mvr2HVMTsWN
gpDXXyt6VCIrP5CJvXaNetLWyktn5smcm01VvyB2AiiM5vc+Ah6Wm0Xs2/EHVNDRH5tra/pBMEQR
dJ0lvUhrN3Fcr/qTzWCDR/DoDvz0/+TuvLbbVtas+yrnBbAHcrhlAClSsqLlcIPhiBwKGXj6nlWy
TW31PqP/01f/6AvDSARICgSqvlprLq/vq5D8vmNcYuFuyXXSsLVQDyJ5i1o2gF9Pe+pGIvVaH3tA
NJj349BuxTDPIZ3U5eDOMtat40mM7aHYol4Rc7QRMWOu0ciHmAZcr1mChG2xPewE7yyPv2uh92Hp
FXh15OOQH48llbAfC9n6IglkM2vGYUy5IcJ3fFqX/uOcr/lpRmmwrVputo59r6NvTQ09CYOBJ2Vi
3Tg98p48o9mgOc2jNvFZkuDGAhPL3a3Qd4nQq+vO2Me1lryTTZe0MW+8jsquZxrvllX/qK6cwKop
5FA28DW4AkTt7r1Zo2bKIw7pppujd8JhhrbjdhqjD2lWIqxwxCZ+F3hWzoVk47GevZ7cH4Z51wlZ
R+ZJ5XK0yZCk7msUQm1a/fAnQxBU7aK706Mv/eBgxh4TxlcihJKbWnjPJf6yfa7RzHLzEE85g4V9
RmTqmIU9oV185dXRdN3+3Jvzr4lY6v7cQkffOEuLXqndYzgKTpbRHfwe6Twt8E+JwICWU/PvOsqJ
NI6pT7aBgWq7+FDo8y7ROnm0B7pjX2LPyUK/aTBBRO1qnOKOycuyTol8V43UlkwiFk9JXdwigZ4R
m+qPvixBNIvVnQxZgqg9qtFxtidJkjw8ux1OjuwWqlERtagmDKwPpyhc4m44ufbX6c+4DiJPqPnL
RGUXrssZ5NatTfJCmMv+XOAzCNJmBvQni1Q+s0Xq1YcEiZhHoEUodO130P2Ng47DCkYW0dbIk+A+
AwcKDqVZHRicQIlSyQ4iZJv+NJfFe6cNilCoDSLnkqPApdHyjvvT2hsxcON9KjCAZIzs8UuCm53i
tPSBz56T6h2FVX1fmTEjLosRwy/ocTMmw7YtIkGjvYuvqaVca7WpM/BguSh+GBYNbIuSuj0zdtVv
2qp6jJwf7lxFj91q0QALxm913Y7XiaeP1+t9kbjvGmHlDBb6zomzvCeIvGGc4GSRqgVUsbgqKC/s
RcsF43f6zEBkpBlbNZt7Jk0cF+mQ3JA2BeKKwVs3xpo9IvCaTpkskKi5gvyyyovPgGRBrgCygEDm
faq0lUIaF+t2HVykpTjXa9OwTlPC0K6rW4wWXZbNGYk2kQffS1lQQoJC+fVl1sYasnj4XlCSecAv
KcAbGiREqEYBANIu3dHMoYg0+yvYBPMa4rIGQIlx39ih+iqXTDJwW7pZVF1mf2x2I8bNs5p0cvPL
4tQ8o12IQrfuvT0dFYqiZT+d0XgYkBtI69M9F+KpPtI3RAEIGiidrt0o8TaW6YC3bYFyrroD2iJw
zqKs3Je5yG69nd1rFgYY1qldBsCWVbeeDBczgFpjyRe5FRhgr0WbNXT6jWHh+5uykeq5dia8pf2U
t1G18x3dfTdFiATGYBjPk5jcm0XTrrOVVjgI/McUadO7vnTO1USBWhDVfhbeYID7JInTrN34oBax
k7yzsHHvvYm2WTPp5hMSAeO6I9ZvM40QJxajhDAV+PEOAOlErTFm6MzL73PHzNFSzJ/KwSufmyFw
9uSpyQFFh+a5S8F+4NtOPPfpVX3hl0vuX9VQ3tVp1Xe4/P7uHHVkb10mPSDq5GLBaPfGvl4Emrna
dTsc+7KrDqasHyc/0xwTp1X5T+jH6DjodEtGuOl2ytPrf3N+28BS7vq6xyj53wkC+NHMJeib4dh5
83tnJcDDozFJZ89K8+809s2OUbLBpe5vrP8DdEGaYi/xQb8+OsZZXIlIOMG1/P3UNP41wBzVcCwW
+omyw9gNwdNcLMaGZN3tautHHXzkC1fj/2rJyrRoj776m/43X+i7H9O/bn7M6bf6dcnq18t+1axw
Xf6l67brEDuru+iSoXn8soYaekBlCoBHoFMP8Hhm/qlZWZ58kW57vOqX//N3zcoy/iLdFxEX4FcP
YiHgif/AGuoHf+dYODoRRDYwLwfbOj5Vx35zKVCyLrgcquy6E3SbBPB5hEXDesiL+TrzXcSgqkpL
lhr6YTegxZR4xlajXwjiFWuxSJxvdploe8shOIFbeIcx8mUCHBpKF66PvVYun0uDKr3VaNjzKgQ7
nIXZyg9GfFFydohw+ag5Ncm9SGy1nPZHJ/UAtRQPNJa4E1AnwkzKStTEoCGFp0kuN4EHubv87kvh
SSCVa2ri/ZlTi0NpxfvF0OSYVFSeVqkJqSajPNX4eqnay9l+tQEFld6y6zVRnQY5loBekZyEP4tq
LmBgOomW9agGFWI5ssCjkWCKPxNnsJPDYBPfJKUZsyy2q0kqFyfN0cI17a7VqoYuOwwxKg9CCYxG
Nbrgwm1H/1PXD2BcWjAEFmIdW8qQXma9wZyuiDFxmpZniqrUC7sRJzVRi3hWEcehKmk1H3UzAYwk
PHXeuFvQj89nz693RcJdwEE6vDbjd7SLd9pgwaZY0ct3QXmDWu+2zfQ4ZDj+4KM+ofpIV6AdUsJo
5/EJo8HBiFr9aPjl04DodtMk7TtaUs5h8cReb7L4Djmv6NvzWoGMtOXcUMb1YTSML1Geo7wnt7Sd
iIu08px6OyKFPSJUcAomiv2uvooz/lbqb5O54n2xguJebyrTflZ/v3hdqcR0sNr6O7ue3J3hSuHP
JEc0InvBaai7P/q66vZulA4nBiFo68m54M/cZZ1FmAsDHX+2qH0ui5fXqXV6gBx6I1ChoH5vjpf9
/ofDvN2sDotiUkb+yHf2sj0/tyujKZdzOurNXZYv5/vP17XkKBHqsGKMkmdUEwivv+berMO/uh40
JwhpVb851ctX8OZrerM4V5lUFHc9livOxThec2i76FTIX0oqf19qUv1ZzLsE5dVlWW1uq4xcHPUa
teVlp8sreaYdlp6OHqIrsfmnw75Zdzl9A3+FVt8/vJPLPpd3U/U4wGAQ9rvLyf9pv8vxtBh5VZsH
OMB+f9jLSy/rLp/tsi7vzNsW3jNXuPxOTNd7X+NuCRPgOCetZtJ0dYtN3+AW2ZraQI/lzazpo7Bi
PJrEF8MIsWJ0OpXv2NgSZRhv1TEuR3uzqI6Ve1KGqLYE/NgY75MnX6LMxuNTvJzvn16n1r28WB1H
vZGXI1yW1Zza8826upzNqxylztU0kT/eRJ/t/QQv5tS7DL+mQTHj+pXLaeHOKybov886C6O2Bej2
At3q3zfR6iqt9NDLm/qLSpDsW5wyKbLbTt7klZCwVY+EVzvFnryvqG1KTHjZVS0Orm1gYnXeZWQS
nAo5uQhAO4NOD7wEcMvr0t2rDWo/NYfth+HVy7J68WXxchgoWb+OmuhOsAkqPI1098dTWYnxpObU
xKmDcYuwvdq+2tB3zo4WriwroMNRfd3L5J/W9VD94GltBvmdKOmdmlP6OzWXK4Wk2hIb87GxR+MA
cCBgoN21BwbafT80qpRxeg7waueXWbVWU5d1v/phZhbJ8aUzKHuEwxjx7htEHb0czHblMLSapHKI
Wc2pDUaONpzBtA96O49XupZ0JzUx8TTQx85Mf+9ggZ7lV2UBBt02HZok2M7THjoKKjbDkiZHbk6q
QHCpDVyKBqD8vuoVhgc7NdfT7EXraZSTipFp8ri7qy5u+pMqDag5dHPUUWuCSAa6ypOcGHNP2YpO
N25yWb0bzTYEifvQRlhvlgzTq/qbq7/vIv/IRbRywaiVyNSZdeRDsDivVMp4vWXizsFdtI3UALz6
JtQXE+G2t43KO1AJtE/BENgnNZc47a+5xR0o8QwI7IgTXxD8SAEmnSFaGkqGqWTSZlKj67XhEviL
6I7m3EGkttfpkS8Km5pFrbKV+lPHQdSLcBZeZgpkgnEvnUKzNjCSs6bBqSBbdp/6gHRnH14bxNON
T6boXgmAbdV6e5EBy1aeEi6/rLwIhNVmhupp5zVmYW6tmkrfy7LadJm8rFQHUSuJ6XAxXvc3L4dc
aRlKTGSHlNN69I2pDGetX5HoSzXHRWBLrg4MowkrbXmEFORcvRKsy5aXWuysDM24EoSrV1726TVd
qsnVMf/sftmndYUNVkCPMDih1VaTdcB2/iKV5SpDtt380cq+3b64eFnr2s92b/ZRO/4/rFO7vJxF
vSRKp+9xgCBOLV0m6qOpT0F+sLNB7xZs1aL6ti4f982i+qA54tn1vpdPocvEkA+hy2IsnyA4/lCq
91EIDoRMV/VoqdXT7LKjmkO6x3Pt8prL5pfDpoVVHd+s9Dr5rb45rdrn365zacNvLVDlro7l2my5
0tUE3wmHejurlivN+LXT282dI30R/377q4O+3fXV8svsq2MDFuRXpw1A8OSp/9t2tesKa/CqM76/
Osc/z/7zmS5vOl+MpyVosvDVO1Czl11eHUJtebusVr56+cv2V28Hf77d0e9C1W++mhCy82uxrDM8
udpyVHtc1l9e4Nl6tG/W4vNlFVEa5olAM5BdalZtAUluvJyiXughlulhoalKvjATpVZbpYQtx20I
71vOqpVqc9E39IYve6q5pIBNuFCwAqX3ZzOiVTrLavurw5myKE3pr9HJaGRWbX85k1rO2vVpbSgB
E6hHYfzycjX36piXt6SOrjbz537QsHmFBv4GYA7ms/qtXH4RatGOXaM6vvwukCo0OsxrfoBqL71s
vF2EpmTD4xTt3NjSHU5UC2iSneTLxK/6ZBtUg74FD2XzKAqM/pRhFnqZoD1H+6SWyzV3MD3JTcGP
lnC+0xzI/izj/jh0ZPNslg2zy2I5h1l2wiRYHRZpB+n85DNtHyoIi6XtkdT+QOLyPeJBXtQCR3cd
7xzjMS7R/tXD+NFDnXhOu8WQQxWfk8UOKMXzG4Z69rkOzkFvlftWfjrVfb9MVA9/TdsEAgyPGW2o
Moyj5g6LFw1cVWC2eJi7vbfNBRpQTR8YKXTfF3wWx5nPVPNDHSnBiQvGaMti77vkeGk4s9v89tJ3
VaUI1YsFlTzthWsDr5lG46SqUP9X62zgwSg6/Xv82m9k27/qn//akgFZfk2/vC64vbz+t0bM/YuC
Jvp021cSMfOCYvO8vwwDAZlHqC3oRFWK+41i8/8KQLchBiP+17c9WYr7pRGz/L98neIwG4lbN2WV
7j+ot8nT/63ySnAfkd0WHgXbQcQmP3nzKhZ5MarcSJZZP2oIxrF+l/FPZz3jnAp1ZDYYRza6ne0y
3wec/cPpEqpfj9CDUDR/N2lcddzlUmrDGE+P0wTL8aint6SMGZjf+/Tu1df8DxVyLBv/8G6pjxNe
ztdD1fENXLF2XLfx/Zh3OzMMnDAu3JXNne6RbhHZH3ksXHewsGIpY/WOWqk/SJF4s75b/BFXKv4A
hDG4D45ryZ1myvd2Ed2kEMony71a0EhNDPGnBE0NpMIAGrN+dBjAc/xLSXTLYUSFgCuKtqjf7uTh
iIDZRnIde+So0G1Rf5P7IDDAaZvt5OlqJzhOQbQl9opD+2EPIbWxrv1xUKvkLvKQxBAyMmwDjpmI
VpnCyWm42QwUq77ZHP33mxIotuR7km9QvWFBbqHu7F2v3Mp9Ug4XI9+IKDrh2dx1tYYQoN0QBbGV
84L5bgIY0tPmK/OwiyHa+fqt3Ccp3X3L+H7CS9lsw/uPG14id41Zh/p0EYzQgDbIURMNJYVB/rUw
XHm1nQJ2KaPPBMky4sYxUnSrIqEuqGHM5LXChn+5INypdlMZQJ9BtZSdYfkdbYucOxbzdLoX7M3Y
cL6Vp516/aeJyyGW2Rf2rdOd7TrseEVOUGTEOdT74uTC8MLfH1WeD80K7geITjqcgPEoNyHUU//P
R0f/2mHSNAVOJPkBOI7dDJtISw/y65GfXZ5crYcLCGgglPPyK4zkPNu6utwAvsnyJ/IKt4tVPdsA
AM026cBjMb5vxvqBui7iI34aDFO5zI/1XWY+MbK3w+O31XvqBVS6nH4vF+XOnTGDBfWPi95udCBG
An6onY3hkJXbYajOcn20AuoYI0hrn1POIY/b5WOYQiNRpWkOYTIfwIioMCPLd+WC4vz9Up9UZyrs
m3xiGDq1N9RLIKnw/cnD7hubT8bRchsGVGr0j/D9IHhgLuQdyJdNRegGnwyefITCHkexhGNAgSIb
6y9lZmwCF9W2C8VEBFz+1yalHB0d3JdxLrftkD/MWvQUxIzs4ob5nHckWhpIsBfrjvzf56lxUc7D
UKp854Bb8Nwt3o1ogbzEw7bPcjR45s0wE71c+cBCFnGYgK9v0Jw95dVHswOspKWU6PMMAc6iT98q
O96VSYVUQFIcNCO5Q0+6p3jPdTbsweDfY7XdNm63H+qVb9C65Sb2vxliOu4f9n/HjKob9rffpNJ/
iyb9G6j05jF8ensU+QT+c5j/P9ilPEHkM+bfPz2ffiCs7rofP14/Mn+96tcz0zf+4tHmMZQEzZuD
/UaX6n/xnEI3jdLaIx/JByr6+3np/uX6BqOmtsnokW7IINffz0sbTTXPV+I1aJiBz7f/k+clT9//
NlbJoxejDdkSlstoldr+6onpLYj9ksmpgAp42naVJm1DTibb6q96/XkQDo0/y6RZveqEqWmiLrad
XKm2qAnjTzTdlZFELc+yRnTZrDaoddUw5pANCwbOPQLvZQddDT/pykytll9mfVK3zCLoD0irXaQ4
VCTkyNGlhacWBwVWGIZsgQRk3b4dsZqiOlj3aq1Qfmg7K1eCLhqiEBytDV2hauUaEkkXlNrMw8P2
82ds+oLhfySUDiKofj0TVrSfSfA6GTpm3Q2IDjTG+Dv3PFPOhljEpuzEskvR72YAbBEPx18oR+H1
mZv3rYHUo8+9b9qtZeufSjKT3i0mjfBk1rg1rTAXNRvp6GB3YdMUt70+3k12glJzAf24GNGwWbQW
0FhLrSqGBjHG1KLb7KCbcXp0bAJOiRA/9yBDAvKId3qVfGzIbFrmOAth7BtQs9YbLy7Ss2YN93PR
HVIb1qB9mMW6hub0HthPEpZIvQbIYRsdOZ5Z2h8IRXnqpn5lTAf5Z0phqKzoGBtlSbhlmm87UGJb
W2uc0A8e/diA9bdiLgdE9bFaZdurheoRZeDl9eB6QVFI68vXjvpCXzPFe4elLDDCqYXtqiG87PtD
VuMj1pIHPDQkA1b7imDUjQ38R0Q6WFhrNIgsG6YdwNRtlqyAGXz0zYM3cWt2Hkt+gLTWaBv46W0e
DXboGYW2iVOwewb8AuwJ4KkSn2JVMx9t2/ipoQLbVakZnETR3Fl5K+7N/OTQMYM/qUHycAlK0T1b
ShR5aC+AbyvDGLZ4gR+8gNHCpKvoOPnaAQLUOe6JeppbzPuDNX8y04Ybc50aIVkKAm+s+3WSR0HJ
nmfzxyoS/RE2D8xRn0dfZKah4QMgkS6s9bEr6nK3mPMdMbBIA53Y3iUpVEM7sb/FvbtsRpS8u8Lj
sokAnFRpZR6Wsj10A2MFPT5VgyBEuknBVtOnh4CyLbDTCDCc8Bl3jQmnICllTvpg54LDP8YQSP3e
xQc1pqFDcht8qG2DdfE61fxyF90HZn7lEAFT+eO4dVvn0UzHr4W0hi1rfY/is9oaKyS/weT3Y+hh
05rLVWKtOyMnxClq8CEi+d16afdQtdj1FviPBBvQz3PowmkdP0RYBC4tTSry+H9qxs0aYZy1OH9q
dQu/lmac9fUobPt7ag5iW+bk57m1fm30EDU7mwb8jI5k41v1V64OoCLApGiIuJCPY5h7lVh4nAYb
01qCDVfxLk3bj6MzxGe7OGiyi454ZhOhQoUVMm3gpk2h0fNYriGW+A7eM8ZCE66sfN9pMcCK4FgQ
CwKOrz24OgpCLqD7ul02DHN97CakUi2Ejv0i35ioalIELZR54N26q9J+Kg33M8PvTWgQJQSjTJS0
MgMMmkYybYJo9AFwTTeW5f1AkN0fofJjPJBiIkLiALnm3QewmOXRs8YOsB/QlpViilbp5ygAsdCV
aGuDG/pn/Hlo1o0Q9wKnOkCOJwQiCDrMfXN2CFpq995kfBfLFXb5j3k8OFujsbIjNxD08fw0JMxL
JNWtK0+CxfOwwv85oBTqd5EOoV0rt9bcOneDbn8vHO6p8RAO6Xw3j2n/bikQuqB7ja+64DECkfrc
eThDmyWdjyhMr1quMX1Y3HAtFrzEpiZl3LSnx8zbrG0FtCAP8Efo30hiqjABxl9ibQsLJkb3jIas
hWFSFiMI3IcljrSDmRS3duW4W0E66K4v9jHW772dMPKg5N22+0wUBr+DlF7eHMekMfgVOECsdX5M
019DEBd6Fb7edRIUIsCa4jxI0b1P0TkxkWpPqOamhbyNyf9hz9xeRncpjvTRcKReDQuUkoJk8ybi
SeW35UfH/okOm2QwTdIoi/QqwrGxrZuffl2Zpzwaj1prDMd4Kp5maKxIY0EyVzlw+gwd4J2TlFuA
wTsgqtHViutcH743Il6PICifgwV5wZwDgMq7CeIreO09VzVwLG5TjY0WtsAm7j2Qp7BttWgA4mN0
28lBVADuZbqqFjjApVEiOsy+ro3FcazeOUfZtnTNz+MoPlttBo3MQH0uBmshxTzRNkFWfZ2D6cu8
hPh8acNr8y2gOezsEiSZiO5sBbe6Z9SkwefFlWdGn9pan678ZOApkwA+Kkllo+O+tYmiwEK+FkcN
gdShZVRqcih0BfR077QGPrmORC/S0YyVXt1dJQyo7JK+PQWUggx+ktYMaahNsvtlzsZt99yWYxxq
tEGAjYJsnqzlMAcz4hgHslpHj5XBBNC1tKZXq72tkokSPz5vIeueKzlPh0IvCWyuuGlM+U8nHqt9
OWE7WGi0bzMqVVfdB4YaiHFYbpqB5re/MNa0Fh983QZ5KoYdvSRKVWn1swpcTQIL2n2VCH9X8VCJ
u+V2yden1u36MHdJrh5hVK+GENvUsOyH2ABvqa2IWJKVwMTuXeo2cehY4pkMN/DSKAi1jAC5Yj5o
nX5L8GkCqkqsWOf5TXQV0TUuKbGa5hwDB6hhVZt4LZoZGkK08/r8nLrLO69yHvnlfNT9YjnBN5oP
bY7fmPbMy4QcQ8bXMn/vmQ+Ngz/fzgWMNgzBpLQhTExwQmTC3JRiqq9K6e6s5cRKzM/Qbwkk8/2b
yECLKfTV2a15cZ80DVdeEnweIXLtm7w+zjBlD1Gsz9zrbIGBqnSedEwQlCOWTzrSvD0uBoDRCSqN
Ri/NPTYZuLdoeJWKeMw1tCB9WT7oOf3IpSMQKiMUJ22co/BR3Xg1kPTge7Sgm3KMqMOhZRBjOeHj
oT1xnDTtK/f8Lgw0cRv3oxOq0Ti4MtbWnQJAS67NMysokHILLBX2knGZLlvg/cshc7r7igCaqNSK
K8S8ugNUT5f372yqgRDIASWzGkUouvZBDfhNuSm9wCR3IoXyLCIvaVXn1oObOfFOcz2091JJpCcR
uT6cs9Mr/VT2uNPo3Q1kZzjTbap3O6D1xgsSTK+qJ0uKorn/30wB6i8PKNEBGMwpdhMH8GtyO1v1
dEL62G6NpYcNmQE8xh3xMsRL1V2EDC4T/9KvV1b6uCTPMbaWnU5G7Fa9HTcghTsnlssLSrKtMAki
kUY+Pkf5KcOZVbnQOqolwWUBr2NbBmaBNLsB2SAVDAst6XCYtZs1yJ2rUoqn5PBrLdvusfRl60uZ
A8AyfghH6/d5CbBJoPMVnsh2rkDTX0SBQ6kNdqWewthJoqHhwcBwLVYdvNdIFHDrZyuN5c6GEMGP
RLf8h7K32uOU6M+WiW65pzqRSAFYV5C5uQxUszxoR0Aw9yuRKWHfuh8h+OinrvKmXRLYMkM9Xk+1
rmML8MvPGLi7A8Cr0yqL5CA+tb7kkoqB3Y+PZeaTpcX9ItHrd1VmaIfaLE6BsN7PcbPJRU6AnmZi
1QBeMHRSzp25X4JUWwnkSSKk7fzl9QVUSwpIADlVfWXExfMaDFTVibol5Ocj7UAMEGZ2XVcuyqta
Dwtz/DHmkbZH3RJB9aAEkvzs5+KsCD6N/tT4pnWFT3M52bITYddamLgddXwfAvxQ45fiMB589lps
uIwce4j3lU4bTG8Yl6jm/F4TjjgQp753fF2gtKLWDgwU5hau/W0DpPeqDB5aMEt4AJhM8bfC85er
NVrL0BTVs4XeE27fagSHJI+PpLbW+DwSHBdwdg4Wo0F4f6zQK4CyxYTsYaDaE3q463uMF6Ih/6ct
VxyTc/VecLMNyViARTCe01Q8jlNSHOrBG88aQRULsZCM/B8hV2inLu2/0Hp4LkQNJN/tzg62Q3y4
dkg9UJ+SBZZTgJczaMRuSBwbTaR7MHiQHTsH8lXl4T1VyDN4KNjf6g8pRId9wb385UdtT+W9Kcxq
G8yoLmD+C4Ys0VO6dp0f5sKjOBnXRuiNn71McLk3jIeVutbC2C6uCylKyFwt4LZigostZ37dflaB
feMrinrMqkRO+sc2oLgzMFpGz+oGhmd6Wu5KKMHbCQ8saLj4CViNS7hFn6DsW11YI7LJlxHb7mZl
GCQepFOLqEUJR1ZqEUcgUF+zk0TJFinnHhp704NdvYojBp7qLngWqUF7wcDPoS5z4ozBBw4djEz3
k5ean5O8qbfQtq5JvzlTa6fK1K7nQrJCJsfYpM3aUrhbHUA4NKk9Z8bdN12LvBivEvtzWQVUD2uy
SYT/sxwG7aQmDOPQAosc634qwSNCPE7PdkyglJoUzfA81t1MDIPzaxVBsOXGSsZmryaR68kgqJhg
ZN1UjfT9ahn3PEixpUgvB8HCxl7rxRcHqyzOvNTdzhp8Qx5L/U5pdZRyplgTIAy5Wx8nShJuyQhT
UggwopoYw/5Dys3oRdaRitJ5mcsh6sSYMa8qnkMIMRwYGXGlA4mVagxrTrRdD7Lj2AmANFNLt9IW
dwGg0YPuCu+4goT2RBCcRrntMlHrigwVFeCEZh/IXQS2wRMJyw9E2XnhjAn8ZKX3pl0unDFavtkU
V3CjI3vJCNeuNrUbvKPUHB8SV+fJHHhQVgT2HuIJ+pPd+r6kkn1UWiQG7TBQ1km+rT3zB7i/yPrU
DNQKSkbxQP23CRez79+/EUdF8ilpJLR2FZNMTfRsXI8V43hW55bcNjBwK+mOmmjrvbA090o91i6r
qdg2Dr+hpXT0ky4n69A8VT1Dibk/iN2S2l+iLo9DIzKn8wrudJOt3HxXrlHcbPUVaYbTuXLHsg4Z
RqyIPC0EXfUiDKrxCprENjIDfFVI1/IyAU2VlPadmpSa/lUf6kenJ4GHfJH3IrCgWLiM+LTBhmyE
9Az0C6OG2UvxJE85wBc0nXNufoeFB4KbN0cjAgubrlfF8B4XPbHC28SQN0qEoqchgMlFtYnnt7x5
arQEZFxNeYz1DkP/YMiR3ImRXX62+eiuJIYOPbzV7Emt4hm2nO5EEQzUI5gsEhaXTZbYFMhZdoOs
DYyy7tbLiVZj98MwC5KpC61l5c9pAH4pDL0OMxvbuPzFtSO3udhKQkUHDKRwezHbO3pj08sqPBBK
9uO+72dcxm9UJ74rwronWTSVdwoBbjStlxe1jlKvvGh0qoR7PIFBeIBNLIUybgVZoBRgq4kUNi0w
07e6joENvwXsA4eeHymtfN6oY6LmCiMr8IEaz6qFWtMchSKE2G1mRH2uBEoh47sh/OTQpOVVObrB
UXOb4AzAb1tjC9rEAd3hyDDpJi9VdmxinurjXLi0TgI8KDM9ATEcBn0hAiNK+Ltrd7NBvsoY9caO
GPkJoLj7Y1xm47zYsLl9oogqJRGbhn1RPyRxdkqMaTxxdKhHUf7krhbeTo+qX2qW2EoiXLZNLW4z
wblG0DRMnLsYTvd+jNxu6yxTdNNUabMrlppLuzZ3JJUT9dP6a3IL+qqZqvFAjM8ZPgxXHsVRuv3T
LgD6VSbx3WB5d9lo5/uBXIhCmOaVl3kPeZyBy07zA3/vHPtmk+jtvlhTXPLN+D7HyEhbG0m+xO1S
jtY2LX8CjI4LI2VLRVZiRxJCm71HDP5jWKqKRm1OSkycfKH/dTvE8yEPcnroXdSHbSAhFPTPOkZS
ZsGt1esQi/FXyg3riJEBQ42WjXgVIsInJFMngOlGjWupoCXyZXurKAkByBlQIVg0tNA9Tf51zljy
DvPs1yoPrvqguC4FWN915uMHK/Z775Tle0Fs/K0IyDeCy+Tsmg4yNSkJDcW5HWfmoZS7vHqgrEE6
wHlYjPzgDevjbCDqpdGR7bOUqmPHEFMhLIZz8pKSlJYZt/Vi7AgH4QL102uLL8c1yCygkACHC9By
nAckIFLjKjQyYXVqcVMgrmfquODKIYXJ6G+TmDwSJODB9sA/QAsvkjEseu2RAu0jucfUzRvj44iD
/YoIhRQ8sa44xZJYXIIujnmaPTASOlFax2Nr4xK4yaWSGeQxDbjMuukXBq/jNME7SFqzHXGnQpy/
rYAmw4O/kRTPUdKUZ/mHFpKwjP9+lsRlG/SyJxnMXv9cBQVosNJ7T8n+2UEVhDXVtg9eX9xMkCgZ
84LpTJnwnZCU50Hynp0M8nMC2aFLDBNkqHFTSDp0JTnRgx767fxhyKB4acby5PsAFt0l2DXcs6T3
91rAz58lfTq3kHMzCNKEA0b3RMuAjDnuQyGp1WNhRQTrTPvVcG9cSihdxyheUTYtgCboz2UR3efR
zYBmBWJDa+x1qt26JGUvLiPIgHDpwEHR1iRPWzf6LUFDE2BSCwud9UML+u+WmbwzKxANsVYXNGg+
xcldQg4GyFZ86Sb0bl1yvOnwUngA7e1LxjfnvjYk9dsA/+1JDjgNIMGXpXNTAREOKhzN58/5W8Xo
DsC16kZbdIcc8+RDlX2jh5FQdIE53udc3TJZ2TVpajd3RGEAggyoNthaOJdd89QR065566Mg0Y52
rrWzY5tU7PQzeXb80gArb1f3Y0a4Pd06K+wlHz1TpHSQ6Q3odF0y1IlQSne25KrHkrDOwL7krfuS
vN6aH2tJYs9y6z26ra+pVTV7Mekozdf6uZL8dkOS3FOQ7i3evLCXlPecKlCFQG2ljAkEPgZOu2kG
+ylK4cNHgOJLgPG5JMcHkiFP/MDOLcmOSbIl4UZRfUGzDMnCcakkgHC0qHhvDQE1wDhildx0vTWF
ruTWpzywJMc+bY6r5NojZX3QJek+sWWMfPCpyvFZ8uaCQ88tHQ/UOzNKfwIDyaA14GD34XzSsM6o
9Vc8jZJIh9aKC6rzy5FfP33QDgw/uVC7iggw7WqYqPcFktbvSm6/Jgn+kxHEUnGabYpU+9qB+Zee
nUZy/zGvY72cDXsPljvdeCNxuto3fuy7RKYG2DI/INFNOkUkCnjmLYjM0eCXJrL3gnb1xm2b+lAj
ASPs1Xgmhjc90Ne5Wn2SRmHBYOSShReYERgmr/Ng7Qn/CZNque0QV7dFC7Ib6hiHuVlplfNF5I+C
mASTuARGRHj/3vRpkkkKkcxUKEVxkzwRCMXd8Ey8OJV7mcDgBRxiTBpxI0nynVZ81vOcxkraf6D4
62wFUQ4ZRZ0rxNJnIVMebJn3YKF9KQiAmGUSBA94huZLXCow0R3AYI1tauQ0hW2buNte5knM0Go1
ISBeFMG3HgUqcKbGvQEdQGz6f3F3JtttI1sW/SK8hSYCAUzZUxTVWJ3tCZYs2ej7Hl9fG1DWslNW
2etNa5BMNhZJgEAg4t5z9uGEqlnbexiDV4gTVFkwjZMFpwjXiXpOs8Bj7QEjJOGiJuqiHMm8EDHp
Fw4xGH3mtVuWUxyFGTBc9ZWq1EuZk5wBl3k19Ec1J2qEuaKMj/vY4keCL/4Sjs0JVb5+NKdyMw3p
0Z7zOVyCOpxXtcfMTiZdpnArR/NSnyjRFMYIVPnrhLgPOiPlLpwTQKi6yo0gFKRa0kGICelGDjF9
oNGScUpvCM3KtkmRxZhroaDbRI0IlV+kKdkjzpxCMsxxJAE4nbSGVRNHAYMqBrGdHFdh42C8lurC
r9QuUVhyxTiz3DKxKQdgBL7xuUwkh6ZpR6uyM84hjak+yZ7FSyQT68osui9aS5IMCUTEUBKwAsfC
3s723FUwp6/IwbFXrVP/YIxR61JXzjobulPjUxUeGDP2xpzkEhDp4qTut5zSgppo4UV9xSrdgc2o
kyY3l3xyhPczsr7DeufNc9yfN2qeBi+AunfP/XyoTQYyB8MH5Ii0yFgv1r7sJzqQWGFEvaz+yjWl
d/hXC4WaK9s/3r9f/n3lmfQtMfYXy58v/+aXu8u/XG7yeRFom5wexmyAcqz22pgMRBKzo3C5Wf72
58O3L7HYDH++/PbWPx8v996eHPtZ6glqazd4UY/AmU9Z4IiLZ7FfcNrLRxt2YBywkLcI08wH8TBA
846MSWyMZ9zSFAjmxYTbz2zH93ezEk1r6Yzmtmnbr+8gf784SWnyom79xVS63K11FV2k4E88aCgQ
g9+/vryfymZZ7vJSMn/acm+5If4Sxe3Px66ApRXYsMngE7z9xfLiz6/19l4/H//82z8/J7QGKHSN
bAtLipwtKT2VnZUSo7VZHv4kIS4PFw7j8tzPh8tzyxss95abj/72o7dK27xnusVvUc216JnPuHg9
fbaW43J+/OGT1mIQ/fl6Ptd2w59/tDxeXrZLFi2tc+znSm3VciTSHuSul6vxn7vLS8uNDGENlxrg
et7u57sv934+Z+m99ZbI/v9V5GpgBP+jmXyX5FX4+i9h6z9/878qHf0/TIocSBYSvc0s+vlHp+Oo
/yB1taXLWgVP+SLh+V+djoGPHNiDY5u6TU9qxiL+o9MxxX8kGEX0NLqNxAfr93+j0zGBKP5b12pb
UljCkBjdbUs33sEUfLClTBby9iDjpNmUaRVea1EeneqivCYSytjYRF7uMQjFlyFqCXoWZb7Oy5iE
oBtRTMHJbNsrrSHCjXow4deyyi4lOGWg3EhD26w+NkZ3rmVJLZLwsr0bdH8DMrxzwsuZ28j83jJ1
yI50Cd6JXUu6l243Dc1e56daE/y1i7XUBFTFmJOZZreeaC+1rnpVuZb8lzCItw9HMaWj1xD8JO8+
vLIivNCpbPZVGeycLt+X9B9X1RhsEyDBKyLNrgsbdWhMvdRjafqGZkCv9nFE9HsYxvL5/GyuZSuO
MWEh6PpVlzwZQ0zqjWj2qVPfWKKPN0ZPLagmNyBVc2cbnHDY0/NI660jCXH7RZP2gdTYeHf8vH0+
Wy84vE0Lgf+/P5988jZOJDtfSswFUdV98okWWVkjhVxdBEgOrMbfQFt/qeCrrPuRNOcUJBXMm9Sa
s1Aq7S+75ONvBDZsPrmICH+3RxpASp5VIPvRcmGTIDcE2wyZ9eVfNpzz9tcThw2XJqcLFUuWuZaj
3n1M7TsWE06v3Q+TkW9GapRbrFDRY8GSPLYbnzSKzLuaauotZmccWPH2N6qqqKSp0iSgj0lOMtj2
KQqF899RQpavhiAPVj5sVN0W8x76RXkny860AmQm+7p8VR6LGFsLXoRFLXL07kOhw4NA3vOXI+H3
3S5N03Rh3DgG0kL7nUDeC0BpIZMhyAZL7Trz3GRd6G6+/fNu/2ivmyjaaWbpLkr8+fVfNk13yFEx
4phN84FgTg6bUeU2qE7LKP9yHL3TLy578dePevcD24JAXp9WyZ5AaBfWI5nBbfRaRNSsYIOQBoRk
NwzG85830FIfHFeOwrNgObbLAfxuQB6DGBpVzwmNC7ZdBeTEHtxUPzWhSndTMVPu3WuWwe25KPp7
wiGi7ViSykpy1KrQUG91ibS2Pcm2pCaZpOxSsScqBFEJ467Tdj3awfiylINOkKHbbVFz/6h8C0aA
Z5IqAUw0q/wftWFPhzG+qZx8pDXB8sAYzfByrkU0t0arfRWlDA9/2fJ5h/4Ct5l3uAU6RTfAikFV
eX/YOrVvm3nDiZuYTbwzhvDWaljyBT5bRbrdbTMLsPtO26rOva8TYA+RGG8obarNMMgObNQdsfEl
mnB3Vu8Zq8LJ+401RvXGD6k34JtamV2nr2qKLetE5leOmg4FnKOyhB86mdYlIpLoPNQvYUoor0++
4sH7DHGODOqovdTM6OnPm2wYv1+72GauXfNgJfnv3akaUTWLJ5k0ewhu6bZt0YSWFANzrN41kYI0
YVi8ORrlHjkcsjlaUZM/5rh0vQl3xRRpl37+msX8X9fRBtrIuArjS+ARWh3O9QdXGju7lXgjG5v8
vkTdu613cPVvEWqIh3SYRS1qVnmVLTYDRrOmS0eKgKgq9SY9pW7dUHnlNRSut0Pn3Lp58UBQgRHD
y80QqDqWOpuNbhzhoovhFE2+u7YCZZKIyAy77W79on8AGxsPIPLytA03ubjDa/PgyOSuiiTSEluj
wp+126YjACLPLpIYrHslNEoBqrA2uUnJrRXhI2hXqnyQIEEJOv6DFYUQhTsQC9B3iZNCO9O/jIVZ
UBHNCHX2y5R9t0pUfGE6N4qKXqodkBXdC102615rrv0+PMV0+3eoacsQptkokhksmFwIHU5ENDXx
apSVCQhY+2Tkivgc9yWo5Euuqhsp7u0cOm5ayq+mYd+LSXymsYDo1B2OKPFs2LqWvWoc3qTq2gfb
R+gYySqETgbJkfGK/l7VXCfB+Jej6veBy5GSWStDsXBtpd6NIEPty1Yi+odf06CoGvYOApe1EQ73
3kBABqDPtZfQ2/vzsfzhp0quulKf7Vbuu091sfA77jTnR+mPtdXftnnyowUgPUzaQyXip9i1P//5
Ez+Y+zgStboyXAOpOZL2f18MajozmZa0zL0EWpiMkhOyrbtKa+pt9SxVh7tdP+kNFpFCTn/xWP1+
4qKSN+fpuevOvrR3Jy51rS7qu5zNVTmyaHMXjaZ2FFOskVcAua45KO1V61X6l908s9LfjZKzb9J2
mOdalsWu/vdGp7qnwaNjP4tWXSHMpimSpt068cfhCIvuGaWdvZZdg3skmK7IyEUnkiXPdvcYSYpT
f/kJfr/q821Q+TmmVAYk93ffBp4zlfXCred2GmDaedjwiyUME0aBgwAz6WvjqlZ6B6AsRz7tbUCl
RNs06O9zG56ihLT55+9kfvTTMB8GjkXbyUCP+u89RIUQeHHHUt+ERQ91RtsWM9+jC7vHwh9/UCuk
IljmtJfob3DdS55SK/80Kk+/rBPjSzwQ5n2oRXMRgPRc0fUX0FYLxBwNyX+6f29E5rnBIHDFVASR
VI8TykvP5QxMFx7a9Ji3/vMmLdOaf18aHenCwGdFaLms1d7NRXyhaQQ1W/VeicndZ8gB2itDeek2
61ouykCB1x15KevOEmRUJkN8mOq5uirnEz9ltVbr9rM5MXWxO3Ln43qDnRmmj1u724lEa9UnyU6X
MH9j37OOrXDudTNXW9Rf02YQhHlX7qU7IBqWORvsi6NvcVkdkuTgs4/yEFXpnzdZYFL57ThnZYyF
Edwfw9n8+i8zPc+o3HR0+nrfxXTVg+AQ0EVSAV5ysN+XHRI0wnbEMeg1MDZZhiUs+BGFGg0BJvxd
K7QD03P8TN5AonmJHoZ9g1KqG811H+Wf06Gk2TovZht40E3yTXP6hypInIskM7A69fP8B6UQrSKI
3RKypDQL5HxdfOH4vb8tvBqKbDg+T/Vc/ULluE682trQd7vrc/v1z3tjmfX9dgD8sjfenWd9k/To
WMZ670N7Iap9rNbmRO88p3u0KYB4bxkXinVPS9I2umhmWJtrpeRDFzXXf/4u8qORngk4F2lGIUO9
H/qcsRP9KBESuin9il4440mY8VPruVvELeNlKDu1LsKWMFcf5oWeGNfpkMfXyi2OrkgOE1/80st1
dmmBKLDOxhOaQFSLE1K2dJ7jRBmhtSL+Jk3eJCzz58Zou6PrQ3fzSsr17Ix73va+ctpoMynMCUGX
ozECdLxNnfBHkjXj2qNd0iTS28nU/pwW9GEcl2I7wdF0nikFj5Z+JOqFCYWFGYH+mLsbXCR9of5k
Ce+ZnJAHu424thfuVjXlU9vUZMIF4WVY4pio/FcHYcGbA/z/XM7/vryhTkR0gWAObGOcevczSxOU
nRcxnDoifvY94sy0Cal/PjGn//Ov+MEgaTPhFi4LZd5Vn3/kX06vOoltcPKAfgs/+xEVWB9UcWDo
vHF61PlBEdAcBYgvMnH/5w/+YMrLNmKKMV2ByRFa6r8/ufTg/isP5Z6ZyW3bQXVpnUEc46Z+MS2g
+ZODuNhsm5WdzVnpPm2wdGQl7zGvX8cJnXnlvAoiZPdTQXdsDKpom4c7z4Zf9+ev+sGBbusCLpdF
AglVuHf7qPHD0gTWXe+zwHeh2Z/yOnru9ORm0CTBMeGPWiGW+fNnLpOWd2c6FT/TdRAwWNJ+f0V1
O60ewpCzy+jaKxjZNIa0jSKfbrLVJb3zZm3adbHTXOtAleGT6TlHs6YT10MWXlm5uBmsqsFiQXu3
8phoTuF4HxoAbLW/TYF+X6/xQ0ouncS6gOl4P/0K6SDLgE7VvnfyhkaxQgAQQ3Kw9ThcyyD68ec9
8+ERyxKJtBfKbVT6/n3c2C596bQdUHxm574xz0LwqWZmXzE4W7P0oCCIaUg22t8O2N9X5A5OeibT
UGfZXIyR/zpVotpAhymKms5q80Sk4q2hWB16gYrXwVBds1xZAxvqtjFCPYDqEKTQdG+CTmMd7vkp
fpLaXltEjOsEwkwT5Kc/7xjjo1EDp6dJDU4oR74fNcjghuJbx5xRmnhmVOlYyDTRLi7qM+vG70HI
7LgTzs5GEeGo8a7A8evRaNmqCjEFo9gPwpX/qfP/n0OZ+Oj3YobML8Xq1hHvD+TG7zzTynRyYGYR
oJ6OwVGjJZ3UUzQLN9RV3bjuOsKevfM73d8wcTwWJkXENnLSmzHdg/0K76xh+N7Cg79rSe4gZri+
8jOaTBaGBie4mhhpLksXn4TtYUVC2K1fZVwX3Mg4Nw6haKEbuOep4DKRdUzhQh2jTWC73VNdnrOC
FUI4UOE51k3znAzyM4YnsrmtSD2apf86leE27oxg32fBcE4MLmvoNIpL4jzrkjnAn3/GD/YXmUa2
zWCMp1cZ747vQHPCUWZ2ue98cGdTGG1b2uTbPmvJlW/lfRi0t7ZW/Yj6vxaxP5hrEc8klIuLBj/F
+yI2vGfK/ZUqofMn6oAvRaCy9jzYyla8dnLbOPYVGsEu7YGbUd+0rFJeBBjS/+s9wFoKQ449dyN+
uzIUJHo0hSPKfRyO15VAYFHGur4NexJqVWA846wCvJ9nl5Ew67+M9R8tJvlwqrksYlCHv68+mZPn
R+QFlPtGjWTeIK41nfxbVPg+upvSxCroZmuApccIS1AR0Af/88Z/MMrAE7Zdwr6RgUn33c/PTClr
3AClPLysdF24R+J/I6fGaxKlAG30v24xS6EP1pLMKTFnK0IwyWV5N91wYpG3/mTwmd3cmjeXYJXG
vsFv0CNNqO6SDOuTMZTuvYZ4n8PQe7VUEJzU4JV7f/Dcm0h7RnYabNt0JGU8RB0Y9xaSQrMhOwFg
mp+3GvKNgHajsrQHx6vXxVhJoljq+FKLB0U8SjPjUYo7rHZP9diNaP+q6LkZXOSndXJbJ+jTLCvH
/GPrLHuzIXzImqLfhkXqH1JzsJ5iIb51GFW2oM4zzvSWBBVjfiNheM+x0vaYuQxT1z9RzdHuhcc0
UvXyMcRacqT85Z095HB4MoV2I/Wuup1Mj3Sf3rqlsVE+NIStOC1k+c5+cqzHdjKi7x11/ao3V7B0
7xUriNu8l9qZgCxCsdKMNbcTeO4nZB/jyvfHU9CGN9M0Go91ZoQQSSz3s1dH2d5SOSUiU4hr9HOP
zGTaIzy+6Wow9ZMsWuOiadyvLILic2EM0aUzER7FFTJ7HMboXq98srXIQN+5RjN+mV2V6dgMzyKX
CWOHGaMb0cJVrCe4OkYEyojpXsygmF702LgltOxLk4baDgdqeB5VG0KNaF6LEUUtKU4JuL80b7dp
EU6s93BzwSlhBdYkiPPDGEtqBLHKJgQF3nwyS/3zgll9mzw1WtTujfnR8pQKJgQonkix86nwiit7
eNXkeXMxUiZZnjKcQl40jrlPZpR+NN/kuuje7i3PeTEhs13l7ZEz7VCayUtKj/blcu/nTZ/6sDl6
anKOLNId4T1c9sw8BJ8/hmdfoNXv/ZH0Sy/OT8Ggk9Lhak0OFr/6Otg5q5fJgzaC0p7Meu5NSEC2
SWLi8ej86VrLq+kaCaSZe+X18gydv/E6TGCpOlN8yCv7ssk8efPzpszadchc5UqldYDKICa/kPL7
oSZBnjlugU4jBrfSqBRIR4vhtvcAEsQsqS7crnwc+QV2gUJOlBjSuxMIeowxM560IM9PdcBaRmOa
jM9G+9QUhvZpyMvbLlHNOccIcmNU1I5dUM/eoCFx8KV375P5fBHUAOKXhylT/PNILkdbD8eq01IN
mX3c3zBNIPcaj3sThe1NHW+UHp1MaJ+36MfJTdSG5NgVpYfkzkYUrtvRrci76JYCU7cdxnDaTKNN
+d3ugpOlh90JtTNxuxDTH5MxSvZFXqhtk5neox3VGpa9hkSdydnXwGAfR2FQwvA7MNGaNz2ipr3Q
hOHepnpVPaZfk/lJUQfJcWgzToZC7UuWLw++5453NmiEShkl2riqxOLqZ9TIrWhr5y0tOpbE13Yd
WtfLPaauPWsNMq9rPPJ9wxwpGq3qUpWT2qky/orYRl4oVFoXaYAYckLqJ1CdXUFp8RHnN9VeGsEm
ZVse5holPBmH0CU8nrsos4w7PUWupXU3bV7UW3dis93Ocx+6IENUCVJzb8V8cBe2yWYw+gKFpzmd
hgL7mUmufR+jfmm926br2q/+ID53KO7I88E03ZvWVV5znOQmybgk/jXnmjRaYRfBa2ATGWQKX1KD
0NHY+2RadwS3sKJu0rspbW9HZ7C/4DTLILwUw1EbtPqzHB6lVCm5F2JGulM4zqJu76Wl86UNLkrS
Eb/S/x12QzU1B3zq8Wdp02ifn7ctZrlJQVx6NzCsWk5eP9hCG9cmVv1DG2AZh4T9mI3hVwaS5GuG
Hjcp4rvIzKsbLBD2YxDtLD9MH4e2b28tJzwH42MhSuOepJb82kmHB5/88QcZTvFV1Ggvy6NEhOE5
qzHLpB5q9z7T+DWovd5ykSHNyvbuSPnw7sZG4EgKJnFKaIFuisisDlbW4pinuHQoTGN8cD1b4Nov
LPpt+fhANg+ADKV/G3pgPCUJ3XctIrazK8JPFUSlu2a+MWbU55A75tr3YzKMO0nZOXP7iz7DKY0y
mWiUtonuwqzY2L3+1Z1j40tnUIfedj8PFnbsTW9zLppoKTWhDoYfh9/q7/zQ/aHT+paLjyNusCSx
HpebKqnlFW05bDdD7OwdkpKtVV+VWwY8+1JqDtm0TRhsBnzu175TjtfLvS5gIpPHyVpO2HzHwaKf
N9TxzZAWwbWdPLol9LK0A0bczWnC+pwwXEBkQjxJ8K+t2eaFPYPNMA5NB3dM1cmivhYXwZUaVX7y
jbg4iQJCGHkX7r4fo3Uby2xHi7a+NUMyrqxBqFNpOsUptQVHqcKNsFzscsGrQdSz0Pf06Wq5kfQN
jNjV93pd+ZfCLbewP8yj8LznKWxOdtCk26j8nmvdi+0ZXHOos7EBJ9wZxzYJqh0raneTq2EbisZH
p0nYjsyMCNdyemHC+q9YRqykCLda5+4tq3gN4/hTHHsWvV0kyFP4XRurPbErK6n1YpvVgm/BvK8b
6m2unMMEaHfVeQQuBPVTUxLYZVavUXcpuI6zgFkPjfhCBtUnXRuxi4ftLdN5/I9IUlRscs3vcOeW
zCG1VFw6bfNkjs3NhNKccsh1ovz5qktnyRMoSSACqPjJIS5bTPLFNIO9wIs9mGQHuLNz/0fWhbBe
nNcJNTXh47MfkiSfVoHRIdpuPegNhoSGDpPp590Wt8Kcak2AQ+BGF0Y+PcJHuEG5iyk5KY5xhWV3
TG67DGsFS6ak6I9DBOwiGoydlU14B7Xt2Jl7Mjk3MqHlqMbvrDhvC9Rlm1FVAtizoAKZjha7jSmr
ZLOKjLmyHp+6piMfp3iI4xLGRyQ/RUIHdA5bY4UwlFmBpF7rpfqmDp0Xx0gwvYRpMCeW32au98ke
kdZqw2js64iZCYjeucio8C/WnJ7OdRKRxT5NfYMDNT02NWhQC0myyLTrcBiew8neyXwyNnqFPyey
jK9ZoV9RKiG1zdlnurlRE2tPt55egz7UaP6ZR8KPDFACNFVKDTdkVREShROAJEnIFyhCciB01o1e
keVTyyRadwZR1OZns3Wu8PVTfJYcqnGaFAjCoxrGW3nVKy3b6YNR7WhVdSDUupgET/NKaqwjsqoI
obWZ7mm0GRKE+q41pBPljgVJxtLXBL6TqjO5V3E33eo1fvIWTOHKs+0tGukcvEDjH2IPWTWFf50I
xRKbcqi12znYvbBh9ARde4HKmog4i9ifPie/PHwAoAwpKZMXVAJ/ZJSSfZTudZt+R+3+w6pzchgI
n8PeCQ5CddUuTvmNRVc/2p31tTQKBAZVtZKfxHWo0Yz2XdIy+x4tMh41jEsEPTqFjoBBEisUNSfU
+3lcFxu9b5Nz5/m7ybSfUXH4K2xn5H7aEvxd23HZNciBiHoHr0lzaRFzson04bM0NG2v+v66Kjpr
E9L5xD7en9qc61LRqWNqhtXeI2PD8vXpWJftS8YFMAILctuM1XUH/GLVhgE2ibIYTnE/DqflXj3H
2Plo24HDnynniH0/+QVBS1Z+ChXLXOqM0iiKU+IIDSlIcCIFJV8hc6625FcCydCpGeO83XSpX52c
1keAbtawz3NJCX55so2wXhWNf2mBDCAjsi1P4OSpKBY6bnQ3RrfJ+gamZF+YGMnas5o/sBRj8Ral
lRqD5Cx1VsRtUxjPSeVevnuQDtnOUtHLYnGNZscrAnRBOlndbrqqgy4CFGFDsiTm5TnjvExn2Uc1
TNsudK7yOD6YfqVtay/91vlFtlW4UAELtPmpnXcCHi8sUBk8Qs3T2lMg1XjIcRkFNNsh/PfH1PGp
5XDNfLMMO5WdrSy7RrePM24skI30vaevLWXC8JhvXCAJqjbdQ6VJCK9peKwaKZCopQk2qID+f1k5
2SmU2lOlef2unh8tT7EEvwwzBVajghSbl9lpAlp3cobpqyOZLFktwjIKUcW2te1ylXsTKJJo3stl
Xecbo5iyE18vw1bOOY/5+Rg5XPgDPUGpXiUgMriHO36Pl76Bm9h+djov3/HII2uGm3xSDYF+xiMe
YdCEFV6e5fkomblAy1302CSimOpQZqN/GuOYRMj5nhtMBw2lOHwvAV3A6A9h0e1VVYqcX6N8CgqM
yW8PtcBNThxS7VpYEmNLwCoPzTeJrtFpuRln//KQPyW5D1N+ftpphLPK7Kja9HDns10jLIjvNant
iy+6KuNvODy9Lc0M58Jqu4RxvLuy5tD2QNXnMiQapnLooek9HU+ua4bi8EkaSzsY/OJ42MP4YLCC
25q9UOsp0TaQMJ1zQsXqnAwFKT6uTiyhVpic5DGCjVpByA++T47hnSjy4RqMq2pdZcfILvWd9CSL
a8u5GDWX7IcYiIag94AYmQEs1l/6FuY8Wn4MOLr7OprNbnCCYRt7IUdTk60JHwym9ZLggEXPjVmP
AAaeQpHXpyXhwV6eBaA4Rz7MqR3Ls0tkgSyNaGt5lCq00dhOeMYPy/NWkBmcFHOqhG4TDIvgZH7T
5WZ5++UeYmgAYS7Q0uXh2+e83S5/mgNyhreGRf/tyeVfFcvXXe6+Pa4UjMwepsXP7zYsX355+e2b
yDF5kuak3r7Sz38YAPPcDoN4ys0uZM49f+EYPEstBy7TftG8hRIu9xJiTn55uKQVLs+9+3dIOZId
3MyH5fnlpvcrSNDLXyyPlV/LXQkEZHmKGJFpW6X5t7rJWCo7JE+lLryF5eHPmyliIZ1PJb/2cpcx
vb0Q7iBx9VikNjEXh+0j1y5hwJsqLy87XRNnNJQ2sB1Z7+ImSvdDauCUGhTknrkXOESEAiGO+zFE
mPEG35DrMLVfuBCRJ8rgvI+r4AgRYtoQaWvdNKNR7xIvG862w0q8oMmdphRnKqhYe1HgF+kRWJlx
/50kS30/BSntU2eifr/RWrq9of7NYelyHVDqYJ19l6ovzNiCTcVAvirTSa3rFKuuTlTRyo6T7/XQ
XFXSvEWwguxzCBMwUt5TTsV+pdlACfRJfXXVjQRllg/lN2/wkwtvhK9Koiirf695SCKWdC0xvVFn
Y+XKwyP+Nnuvu/IOeLdPfEJ5YGl1M2HWC6EGYfvC1dhTPLGM5jKpkmbtYEVeu6j9LNvrSHmFatTT
BA5zd1N1eNg6lWJkS8pv4V3flbeh8IDqWRbzJ/+GiIYbM8p/NEJu0xRALNfP711nePugYeHhWM2m
q8VFNOHdlhFdhAGFBQs7ikXUWKiIVcyQGhalWrc1CDu4TK3iy9Bet3r2yYvLfl/5EJIpRro35Fp/
67IowGhevhZ+ew9aYdy2UALXYTac/CiAlbrT0krxy86yxFZsAMdW2xS3tcozwHgV2oSQuZGR9dqh
Nb/beEgPQfcQIN/65GO/WhWhd7m4uY3xOHY5aiRLv3TdptjGbhSuwxa0h04g44YcB4PL81VUvObC
J7eeJfDOkD4xuRIs5RRCYO30Tu0JXKhXaayvEgBw+DdLLvZVTFnLiK80rfIPtTd9R+MYX0HRg5Ve
Oae0G0J0ZF1/ayE8C9PiSUuK+qTwMdPraJntwEM+J1gUZSf04xiHcJfTxwVmLil9rAqPfHOC4Yft
JBKxyxUW19osnlnddht6OPneV2Z3HdorvWXKl2m05Yu28fFhqWrT0d5EkF7SUUwVC8KctTslMIDq
VAd4IbxnQTPuQ9pEuM9hB3vdLToml5kJcwOkBie7sh860wHAjFdNS5C4ACdqU+04Iahfh0Mmjqmd
FZc40LkSpQXz4JiSrWcR2EElEVVU8EVF0HiSyQo3VlRVlw31odpBmSVSpwLc4KNO753Pg1EkF863
OG+r69LbR14VrSdpXrU+FYZ60MJDDBsHIy5SF2kw9AfBsI7GLt3Zsnb3aF/dTRCLr31CLHMtcFIH
IfN9KNA+ywoYkuGTRcrNLsxaAIE5C6cgZ5Ja+RlRxCXAIQ2KZTs76VXe95SxSCzOi/ZGmkm1DXgT
UAfRsW3rldDrnqMmcbZjBgMlccyrxKQtHOuCqb1ty7WXMzAn+vOsASs0aBMae4d1HRX9ZPqR0UrW
8vCLBrltxmNe4NfRVszk7X1qI9dKJyLppZtyGvH37tCYW9C8L0Ho7YZMloBIwhx4o6vOQQ/+CKM+
aNEMOaes6ElT97tE5+RsCgTbXDqFtxPVMB6qPJ/2UTPjpsz+NYS6cMsIiBCma9tVVQ7tRRhH5W6c
0SXVlNpHjdUc/FmDwNLg2rfL/GR0TMCA2z4KogR3Kb6WI4AIyRRIcw9j553KNurJ8I6Cu2awXj15
zourOqKPo3XSmivB0c2UG+45yOHZTJK5WZVyas9nEUyK/lgOxrXyKxZxbpfSo1R72xqRZTJRPpfz
DTaqQFCayxp10UBl3GtldVm7RXx+uzFnI7Pl/vDKgAkWTYit7va0/lYGtdS9KgPoR8hUZEicNe1A
RQuQ4iBJ4LKPWzhwTXtiQTlsTIf+Rep7FQyWDPwmHBP2cV2bewl90K2orJhhih5By8CYYzLH6nmw
x0zbVWF5bLy2Wg3YKIFSrQscyrTJA3PzWHeZvUsQYVHawuceOMHOzysfmSujtTZGFIZgawi9fR6z
CVqW1/FecAQ9t95yXQHINwVbpwiLbdESn+7Myd86NvtTaIFXyIJwZ4d+/dKn3YupY22OmezAkmEd
O2QG88Txew7QabSt/RiPNrVQB7ioVlyict53zGBvDLLBI9Yyqxbp5spswdVxDfocmr7Arpw9TU10
Bi02nvw+jeCXSI3DDaMHBreDT9Vrh/KqGu/BOhTbJGgkuGz/C8VGuWZyi3bHzFbaMJl0c9zqlMUA
I8191piMUS1npst7WgyP1yW7bwyumab2u6LV/RVuKDiC8Uwwjx4oeWM+ciG1WNfu5Lgoa1VCST1M
1qror3o/r5kxuM62T+c11symcxMc1Fo73AT1qRnddW42znXMDNBPtOq2soqXMHY56EQXn4e4/kxg
BCEjFF92JFTsJFWzLfNkH147wrhqLJxdGRvnQLAKyYlA7/M+Pima6SCehLHxiYja9VV30QUDwE4q
9WuJ+vm6drm4WN0nY/LRz0UlmYuzJaYrQpJDvmDpSD91NJDw02dirTKwGTklr10uELA5ze5yQCN+
7Pz4tTf8Ym0ZNmBdd8Z2Jda3JHHNvegrxlhqXQejmrxto/6HuzNZjhvJtu2vPKs5ygA42kFNou8Z
wSZIaQKjJBJ97wAc+Pq3wCy7lqXKV2V3+gZJMzElRjAAuB8/Z++1h3DBQG1PX2bc23PodNu4y15W
wV7LJ3jmnvpBPqA41jLxT8r3w02GphI1lsmwTflYJNH9XWgF6KcUIo5B4vi1hhN0DEbzwfBL5QFo
LZPrjbTmaZEyXt2FdtLjEzZAb9mOMnc4t5qrCB77RuRPVQZkJAnNKxqF4gltfLohmESujO5b0wXV
s50k3VlF8Tcet/pZeh1lvQ1AyA8+zT7J3+Kur496pREyPP8RZVy+kg6AXdGXah9l9BhqPPiDGiDx
xtnRq+S68dWqr233LR/bcBYB0iVxOauOpXrw8ORhb4DtptFKgiyc7EyzhgZsDNOD4GNe2ImV7zNw
6suRH7T1tWwz1tF3m9CyLPH6W+VE4YWZ6UUqoBlx1u1oQRnI0bJPacueIOQm3Fi5/pnKhwQR/6ke
ftCQaCH2YtOSGdLKqAB1Cap5aXfwXZNY7XWj7Xi6dOwbWtcfE4ZZAwqYbY6oh9kWZedYQ1nw+4Eh
CYeXIgzinagclnbKFJsb96CbP2OiEeyxBwyH0ZsQtIADbiC/m6K8OGZeXmyDdmGQS7W322k/JMVG
xZiV0nHaaBW40D6xtzhknT1D210vh0fyaGGwJo3ODgKaGTqECX2M3RW4xR7tXrQVOlzmrKaGHYq3
xowg7dO8RFXp7/LK/AHkQux9uCNKzJHJSqydoWu2+gwlypg3kYVKGnXnWadchR9Y62iIuu6wTpPJ
IWB6AKlZgimL4mITZhIudEdkixuCywyCMaOfoKydKMGmBdGCOUryALFvZcSGfYtj217oQe4u8gqK
m1nQEdEYgSE0GQnRAkOlD223m0he3yPl2U9RZq4yD6a4YKUYGmcjaFWt7FKv9k2Ktd4JxntUG/ZR
4FhY5CZS5kjl/gZOKxjYNq6ejCxftw4t5RJ1y7ZyoPkwqIphCuWsW7THF2bdjiuXwZuht3tWJIX0
w+lpfPTRowcaWEdWDWj0w7CCfg+eeWG3Ao7hGFP0DUm1MjllLysoBZvQYxvVc0tbm1Z3Jltv3ORd
rS/m8+dx4jiL3JU8e2XH301arHvL87+HQ9CfG3ttREl0DRVmkawjyJZBe05x4dJRqTjdcaJtdjpi
baHq4jSMB4TTHPySFv4N4XRbEcdbRJgozh21D1JgjnXrjpuh8NPVkF6TpHYvTQ3Tx9DViw5MKWm0
V0MxlXGbWzLWwUYT6udIrXgCMUqgg+6evCSYiLrLSqDiItg11mtQ2sGa6ALtuzP8CtzCeTWSn9WY
B2vfVuPJ8npv35BSZyJhZlNPo3NU4IAxrOIFwHh7DmRqPPbDc5WaGCCQJZyjxEsvuWQloZW/TRGc
3PII6pibxc65zy62x1ku9FBNe3nYUtm28gYvJfgcs8a9aPFIB9tGvOpA5iIpj/u3or3Q2zAW3HzC
TTR/aa1Qbhp3cheUjf7F12+MvU75qO9CcA+7Zpqeq0gmJ0YU42NjTUtt0jhrfEVJ2NZb3U7e7esL
bbtdkpofVQm4ugVDgQjVJYS+HTEDhePzFCTqzH7QP1q9fojM6PtAm5iudc+EJkKV5mp+e566IOdc
APgdNRAfqyhuJYAaQB/dQGu4Y8Y+ZYI4H7TPZKx4eyqGiq5c0FzNadXZGx/tIlwSMa5d2EWbLsoT
2EYtoA1vOhY0itexqYuF0ul56lrPOMdm3Fzb0dYYg+GWohsZGFLWifJOeEfVwQ8Rb8fV8BHXQ83M
aLLWZJ+og82BFcBCu+qjGlttHhpgFk34bR5tReOYZmH1VNikLqOWwrR0GiE4kTASbRq7Cghysanf
oZYspRaEp9grrmkk4l3EgIEO6Lh0RPXG8J1VxCrijUqSfOXEcnwQ5SiXzEcITsuAghRd0iyjkWGQ
Yf9Ai6rt7ajytsqID+gNmuPXF60hg7RSfDBVGec3uLVrgoyM554n/pD0bYeLQAfwFXvfiiD80DBv
XjMhkEoW1R4xFWTjQAyUjLBzpjSH0T6IblU2JpPjGhBtLkO1bPI63LpTV+/sCmJQQMjAdhwVvddo
nvHHzJ5tQI5Bu5UD1WEde29TO50zUjsWkxiao3LjiqFI8YYxVnJL+PE60owfo6VT/47ZcJCcibeJ
AVY+cWBTTl1zyftYPQRBeRxHwwT7LexNwSq0LYZUX/UQQ1APRa9jCy9fyKxdCw0BX+AllEIJYOuK
jsSDHb775mft9uLVLwd0fU72rdTwhypLAeT3Zto8txi5XHsO1g6rN4Y/iJ41kgEBDD8fIJsnzbmk
pLBBWXaOdIBrB/4eCwzdgW0q+3iHx/4ZYly1CnxTLAcXtLgtPYfAEtntk5SgUenr9aU76rn74XUm
4s06sFemPT5bUBr3newWnt4iVjARIedFwRWVknOHh06gQ/CG1EbaCyCeIePa6ZcD7n9TMhzn9FgR
OQhRYlsC92c+gfAdM4gMy2oTJFmDYcFFss6pKJUpohxEePS1JpOrDwRXNF2xSmPjvQ7WrWFS6WuM
/WTlb7OKRJzALwlnHUuEBhEJAehMt+SL7vqiqlaqQvSeVqvBAznkVVvIodbnoO/xjxC1pJMMHour
Zhg9JBVtV+rZmnD4YWEq+j9O0J2bXPumcvUzNOmF5F0IjX4aFTlQlrEvtfFh6l3/XGlpczJK6a1Q
U+UMNBmi1oQRF8KM1+z386NbLEl2ajZCvSWlSZniHmqZs95b9YrUzJqt3g0X4CGrnaCciseBkPBC
7aTAIe8EJpJLWjLUEujrqmEpS6a5ELS9GWTzVncanVp6/BxS0fNAMkOJ5V2yZhoPlZ5u02B0j6G9
gUSOdlxri5Vb0PwybV+S1RWbC/LDgUM3Aeg89qhDactf9MP1rSdqOKICsv3AkC1Ly3fGZFCxQ0Fb
S8NaQxW0JtlbLGJHP+Yz5FyJLnisaS6RgTEsO9wLRw3uL8c8+Vin0NwB6CGH6DTrSRbvrmllB2Sw
cMBySHBkPNk7GKtot2ms9TIWuxF771KLcS3YtMLx3Ca00Wsqx9x9jTTfo70IIrLWI7WqqylF7KDc
DavhkYul8DU0nE108kn6wjhgv4NKZZEywDrLbWh69HowJS6jqBUnC1XOPh/yq+/K8lQUCZ2ftmku
rkvN6UgFLYriHRaz/5DF9EFiemtxUtsL1cpnKijYdYVALBO1exJnkpWFl5/hZ7gOZeNvJz1HTkGi
QV26K+j0zaVzp2eDSdnckXIPhpnlKwtYMGdqPrihGjn+O7DKZWA81+kkwVOH5Ao6Kaab4b0bTGOZ
JCTrtoL2XrS2CCBYmzXlW1gaP6JMZkw5il8th/atqooAzNZHQcr2CYmdt3Ht5Ndgz60uM8x2CZZ7
2xvKFTFpPrklwQ/TLB7ID5n7tjSyR5M5WRth/u24q6HJOHujiOyl8pm/5GVGFIKstGNrJxSyWAvJ
WSos1tn8gzkvh6yc8iWYEvbtnmaRpyU0Fip1FvI7PYxlQiHy6g77UTbuITWksTTshKvj1UxFI/Cj
GPgP/iTeGzfRN7EepQdVORIhv7EmDKPb1zMUUjUsJdSRtyL4NNymvOmWPaKG8IDBV0mydUKeTNcn
y8ti3fA5bVQ+tpFQzBtr7u/TbPgmYXuTJTLeKhj5YVNXJ7IYtGVC2sUqI4+STgIyrIFgqbCkHogz
mkFjav0MDFo0Viq5yoO9K92hXzi2gnDb+4LAR+1HhpFYx9O6oeXIftCP3lEJfj0LLhT+kRo4bmA1
q5CR44M/RjsiRvLZYBuurDoQW5dhSxo5hzD3oEOORrn3NCfbJrT9Nr31TR8171gr6WNgHeK9a11K
mixCY8XRtFto2DAlTGLjNBOU3pA1r8INhgPGvnJbTbqzLBk/KcthoC/qChVJxbpvSf/49SUb7F8V
vTV6f3G9oXkR75kXXQOvsk5RI35QU+o/s8a62YEeXaKxJhM7is8uPDz2195Y0xLqN0XA+QfHGRe4
DTLOmg5xMVn8mvjlZRo6BRvJPifVPB6T4bNEzkrBlCVQ3fN9nbYZidZhsy+UfROFq7ZmzaI1pTXj
vSVbRgRHMEPn8VNSrnWN9xpkDcX5IIBEp1YKKF1T1AHiJXGLXd6172bZps8VLaEt4zIUHr2oL3nX
PFNUjXsF8xj8Y3YvqJHGSIp97zdygRF8Db2ZY1oVtaxIg7XsUxqmo4fBvgZBGUkzOjQ6u2inAs6G
tY3BvE05Cky4MAwQpjVAgxOSuc0sZCc1IvRubVT2S01V+mYc/e8uwrWl7oQYxxXeA6xbHWGgcleb
pTiqMbQXPmcxSNTdMQWLQKNhMDaN4EwzlfrZnwz2Qbfa5rCuF2OqJQtaY+7Z8dNtW/ocdfCXc42D
x0sWQPJL/Dk0puYpbyuTDk1UBGdYsjtdWWRbU0vv+wyXuVO16J3M7BL1mbZT4Yb3wblcSx7H0oWI
3o/RxccyGCX4J8zQyLY5c0pGUKrdTyRiMD48J2UrloRHJithTNVeFhK+JxavlacHC+wgPS1N5y3j
WbnmxthQKkQkZbjlQ15pl3xs+n3npO3FD0PQB1UEMJPnMhLKONh5idhEBYAQ0MJF6SWSVrdsYYif
0qDi8vTS3DZFxmpV6AkERxZ+r+c06WrEjpcSkit7xyUeKRX1urqWYfIgTJq+k9WDf0r6IxeTHDru
SwJlK31Xpd2Zrny9bOrGeQpIPYdDaD6VBTUKVEx/1adMhvrY+FEkVXGN3Xbdl7X1zaPRssQKxFvC
37EGKSbuer+T/YespPVcC11evUQ+Fy36Kc7DZBiKMCMQK/ooHaf/KEv6ezYZOlODHtbWOArH0xxn
4Yh9C5/17JnWdvJV9Y1tsECDaCZrENvRoYOUilBydC9RiqYEYnq+VH23Co0622uM0oPYfG5j/zHK
J24indP5WIpqiUGaFBmVi4ts2D+CRNoPfTX1ywgQQUkr76Gev4wkguOWbdTVUoNJf0C3XiZU44to
uOOT8+czLliNIbuOlVC7VlWfeZXWSy9xa4dDP4Iia1TXwTfCS6PrOeOGxyLg5Evrxj3a9DlXHmYG
2vcRAFwCctZa2Lkrjtb2vm6bGBMA3rapou5v0NImFLXo4EoYCpJDnTlo+HjD9LthGw+4k7Utts1o
Y0KSXLPcf3eNyaYiL+U+LodwJeMmJZUkdXBQRaRJ4nV6SvPps+L+jr2+eLb8ThB4QU5QyrM86b3+
MCiWn8SdQaDTgP8RhO85b2Zhi+V1jFan4Jg3FVOWKT5haEwvpnEi+GG++UBVpol/k1lYPgxOSQpI
z12HY6g9eg45P71VtBfyCPd6XT4JW6P9jDNn7zUNBQ05YqZLxQU5U7yQm/xIs18eei9aWVgEFmMZ
Bk9ohO/W4JG8mtbpsXaC7GZCjl6UpGQQbhHTIaObd/aTkuafiUFXRWZ+YkbLGavqd7kPn7hLpHkr
1Zcp2F7VXeaclBO2l07XzwZrxqrtShNKM7uIltG6dcIY5R3apoEBlp1NJX3BTj4Cf9VvPhxQZ4vZ
KvuZ0p5aOkpvr21/LWUGsB9zAQfP1HhDmIiB22gQmDNmeOW82A/noLK8byKRJdMfNkWD9g/Voct0
iXBIepbde6ESpItOZR1yo/3OiUA/mg17gh+LtY4d3B1gP0v05FwVFidg+dF1UOKZxPmcxJ2IDsn8
xWNABXKjuyXs31dsEDeDwCkHRsjBStr4mCRGfOxH313KGr9Ra0PJDcKBu5YvoeS8rU3DsMu6btv3
qbGvfTt5DBDGOXq9dlkXiejsp6NDA2NH5P1AS4YIag1bYOWL8N7EtF3DvA1OXPUCB2NNA9pKi+9Z
QCECrCO+5YDfty3T0TuzbWR6Nzp7jpU+mDmCu1weKs+t7nk3n56hCzT9TsM2dLZC/SVgoPkJ5pot
0LWvTkenr291fmrgiQtToVs6UAx5MhjXI5SoVdnll3LqSbkJOaKXaUX4FL3+OUb1SSJQ5nMt4teo
pr1Te/jFhhEeKJhcTrTG0qYI7YkpOldp1sDdTCHu1GCsjcQOrk3uvHuhU24jp38ytfChiRDcdmmh
tgC7ObQFvExjZTd79Lwjc/qSSfCQ0CfJgl2RAf7prbG/DbhLBnwHb05D4zNN45uB25BBCUxTnklc
HsEe99/GaU3nV4dPAeZ8WtKb+vqS2IZ7gfern6ExrYiGYR70lll1c3QybngjLfQ32fQdIrXIO4oB
eV8H0nCbaX1+Jh0H7bZtdy8RNzfN3vSOmCrZ0j7kSDWF7r6COEsKtl/9GOdEo9jQT1EC+qDyfPtg
CsC/siTEVbSM6kUufnpIhV5aWjhUA3a9hP05Z4QM6nEcnfII9/hD0Q56jINk2lQFQgX/q19VoDEt
qgjE9/xHp2nzkzd+uq4G9lQIlJ1AZYwlhLtuW8vZdRAn4sWehmgZm704tEEvXmpD/+cfnYr9Dloc
ZPKs73Z6iSw8KyC3jsOIWSAPv4+diF+y6tGv/PLem0H4OIgBzUWS3Pwh0h4AH2yrKHimqzOeWuFH
x9zw3VtaBNHd+JpFdKo69AG5Hvg+n6NsOknfdmmnpONzWtJpw2R2bDJEGBxzxHFwsUSFflO/TQEj
LMwF1QFvZr9tGnoOPmo2wAKdv0k7jtA2IuxilpdPdqO2bT54+Euy4mKP+CALEioWxPX16x6w4Ibp
LopKuy0vhGV80mrwtrWpo2AwB7GnIueRoNhYqJwBfzBqLDNUuktdqmnT+Zxlqa3Hs0PBv6xK6PTk
6hg737DkQz9x5K3S0LyPzB5k53WPvLHPsWn81YQ8BIx8NACHZ/zfyDQ4IfuWa6aaDFiDxnlIURR7
KUFTXXDsQwrevO0+uZw0CMO25UbqxKbI4W2jyRJXTrrWlWNlh+XHPuaardZSleRpvo52nj7XodY8
U7+B2dYyUsAq6qOh4Iw9zMB0W9Eok6P72gm9e0FiyxHXzccbox3jQprAqkvd5IyFw2YCOX5vHGmc
v75oPXGMIx5I+hd8jzHZrqn9fuvF05FrlR1Q6xmPgX2Iuy69VW0gjkGuWNMMjjWOK54n40n6mvlq
/Mza7uLNMXWRZoYPEEVeleND6rfdEn9bNDx0TTs85N50wgEb+AeQNyQIT/QNNsVIiTphfGVMXOib
tm7aL6LBUU8ndmXRyqVdxea1s7L3xEd7qZJKvKKTihDZPcHRhW/vGOGmFH1zJlPywbV67YEDAyKg
qKfHMyXN0QiJuqm48kBTXp2J6Dird0Eouv03ThZzHA7lOS27cKeUQSKMwjPTZFOxJo2np3GSWqTa
mChr1/CV61WJdw63WXOP6IovGXa/Z5YZvUzd1ZFRvsb4D4y97T76Sj6OleGtFElFZ0gVh74UNvC4
8CX0a50wGmkt7FGbVuwT3nYwrf4Pw+X/ryDSGUCAf/P/HRh8fm/b959R135I2f45NPif//KfOFLH
/ztYOY8W88xq+jOP1BV/t3XHgUOKSNUy+Rv/kxtsmX8n4Jcl2QFMZwpL8L9aEPHRP/5mGX8HfwgE
CQcpTW3Mu/8bHulvLlgLlpCr++6MSkVVov8bRUqMjpZWWrXTm+GCTYRARug7ESNPzWNvQXg6/Bfj
71+9ItZPS+A3Fiy4v3lgswLExYTuaEfCZYB1Hhrqi+mcBou27xDQc/3TNbn+AXL4P0WXX8u4kO0/
/jbbeP/47v7XP/7GL8UvyAv5M+nOhBg6e/n/xN0ImUZMTZUS+JJtrKzEDuLid5rSd6ee7v/rlwJd
AhXA5gV1Xu1fX6qHhu/jWax2Y5t+pln6ObP+qBa9NPzxn1/pNwDB/EvxSrYHCoJ74N+umoQS1Ea2
qnbw3/21z9yejprDyYkY8v/y+f3uWf56LYdYac9l1/SM323yYcWIE0sXreR50MgKdPfqBlq0c1Q6
7kwUxj09+z31NdavsWYQ7F5ESM6PWfwXVONvhv0/3slMOuNqMlf7nQvh9rlHBMxAeqOPtJMYCacb
CQ1Vd0Mb76pSjy1WjoBwzv/8YX/9hr/dQp4DXt1xOSz5/wY41WjICdIwuYW0dJ/ocg7OWSTl8FhL
9dh0yKiLEPPsdE+8GpegFr83VrOhcc7zw7a/oC/3nDjpf8Nk/MWd7Tmo0gWgKsuBXfmvt5vTlJ2Z
RUW1kxaqyDCzd47Lq0kxpCg4JfXpuWtqvpHA69EdSXmY3cY0h7nf9U8e83QmwJvBCWEt/88q+BdP
3F9eJhvIDYhcXWd5+df3NdFnYlqeozDv6mZX4QheNR0BHyNYwcHiiXAlyQryW2WSYPefX9r4Dazw
xy3yp9f+DWLleaiJtC6rdsoWD4OeEGMTQtoIFcKqRt2xyvBRJApboPMjxtbe0MD5z2/hL6/Kn97B
b1dlIKuKdCbewRSZeJdddXdU8v4l3ExYEv7ziwHA/fdPm+R4EBIzU8AyTXd+P39a38ogt3EtVznj
pgobrXuE5c5MiuHFqJOzbZH2W+OVyeKXTmJZ+5qAZN7waDdiJ30wW6iXjx7/Zhae+gH3jtD8gxr8
DZ26e4XQyk/7S6hTc4rusUw2yi5fcTV++nHy7hgtnqxe3ac5tas8VSHDwhwMJL2cxfz3OweUWS+W
5kBqxiieAOJS3ZpoSz0mIDBFHG7QNOUv2ZLzlOguxUTSiWszqBrsZRn07dcDpfrhEVzMvoe1FxnR
LjPQB0aix3nnF/itSLHFtFyu6vF9aNU1ri0cegISu9qXPu+xoDNNI+sqXeZxegROJudEu3CilIyN
cMc0GJEbtXWt76z2V9ol73hSj/TMiJXyNzHteBLx+rXpJ5+k+X2WZvI530/mHMJoFPwOcYHYuP3p
zUvx/MnoKe2ryCQJnmxIV5k/0QgHC72PPp0oxvrqntGHISTn9zKUsxtU/4y4Zm0Dsmn4PL8WD+mo
Y9TIekHGhkYYYP5u8JoW5xQGI+N98Bt+wDg+GrHHxe7eB41fzpu6lZkAEZ3nZIHLfTBIoF8l3GoA
1VyWkkD2MS8PXcACNn/8gZ18Dmm6Nkvt2ZbwczSOL01OumrDUNUNz9CIIkIscoYXEdnUffXTjyRN
ZX5VbWDpsSf9DuzvkvgfyqvEgunPnWTeu2dOA0Ng1sXKP9QRLbOyA95n8U4Cb7opweiITdj3+kcf
x2ue28coRTplz5S8Wzo74pyKWbbNR8BxioT3X3WvjozP3+eXKKbhMRrmG40Aqvn1aLt+b5M5xSB7
FxNAh/mTovi5MOG5uKl+1yC5aJb2mZbpu5Hk772LV0Koe01KFXkqC68MbwL86WJsDDKXm5WlQwQD
SiyXQLRupKXww0WbL0ef+5P80pxO1akvdMAGXnS0nIxAFMqLiXe0LCK5qauYmVqdvCcpqCJ2RyK4
+w+4MwyFZ0tD4/jjtk4v5UdurI2r7cpgKQsHG3B7+nr30AFSpEr947zvJnVLwM67iax5quv3Aasw
dKSTL11G+waGLgtRZxbp9/lWHubNWcyJwx3YuinId4nBtYmpLLbEiMGe7e+iSRhzNQQzp8n4YsRF
c7IU763LIhzRjJxYsJygwWukw1lkbMAhVSQPX7djbYefyfzgTjn3QaNlb8IMby6UAUBwvPTXUuLF
2efgqLuf8ayUO5bbRdgOd8GsZ2HMioSaUzLINezAJdHZjh+9wwXgiqaMIedJwziSkkVN+LVs9fNW
H8HGHRS3ELlwS0Us3CKR492YL9SyDPWfwYQX073pkKkWnds94pGOPt2yAs6oM/yVTbh26Yu4Tfqu
1daujuV3Oz70I88A1jDyTNJ3T6ugPOhq63RsWf5ACaw8IAlDrdEpnP+C323DeuAhc/u7N6+Zckb2
Koe3jtGZn8Kr4ODLVnhWL+08e4TZp7BXVmRpwb1t4OFsCGU56s3s8PaDs47nfuETjbiFgWzDiVaN
a64KEZOgyThroflhvKEHcfbsGa2gzLuTzU+Xw6ByXjEd2Y0cTufM3wY2ZGOgP6qk4a9jSd+tDnDG
nCcgFKcUmAQtI69fo133kLkeKnBmSz0aDghj9q6c9W/VvE2WBMJpOi/r6Nrz10gjcTSMuZq3NCU+
tlEjgyAq8iVJ5U8R9hlkxqD7CGgjP7cnG7CgweVnfHBkGZKLzXOVRXxWzjDeQaR4q68b8qt4cbrk
c94O6P5/2qFDZi0fDUuclEy0R6n/IrTmKYmKZa8btyHAuNslmwwc7CpwPImjab5Eo3zt/NnBFB6+
bv4uZwg9O/CIudNm2wohk++GgcjAyEgAaccUVSlSitktFKm+XJdj99Hh+F7bpfNUF/64H4JkTxRA
sYmZZuBAqZyF6gJiGsPmpe4Y8oQgJbw6p+OkuStaFD+crrVXwYRfxfBTiUXLJNEsqU1suNzzItS2
IDxiLmDXL21TW3suIEYCWE3kTE60aER4cAceH1vjObQC7D8h7IEumZC9g8GaffUJGQTcnsgYa8Mj
LLvw93Exc7sl8c65GzG45SFsnBLgFoYMr6ds98aP2pMXs2PdGtkzF0H/geYQeiPuZIZMHcohgc+Z
nuEGHyTfYjGvsdEuvJgc4RQ689e1KzOeIfpRn4V1b5vugRZFuZJ4hlbCN9/TaPRWKZqtRY+J3GzQ
LCDpHBbgt975hxdzdtWT1LyzrFBbfNVElql++gm0Rc9PfPLfnIWfCpJFs4m5go0BxI44XzB9XVkI
B2naUssGHcObjgS/XC1pyGEuwL5lMeiRzr0giGdJ1vTTVAw3c17Lbecy6bTR7ZZHNBzEGz4G5v3z
EmQT1DtjddYRw9nOZSrD3la19h3/20emeGyFp7+4g6uvpiKxQVlWMJmwgS0zrMS8GVAuKEhPNceD
DWSGAwdNuRJWyLiNYE7ifQAImjb02OJZOlVMN0ZCTkvyZs1I/IvaUu6m8NS6psETTmHQ8SzjmFb2
CVMMSMgnFKr9E6FfrO1le0Z8+nPMGSEAHviRhN4yShnkh3BBQpxcCPWlNjwnpXXqe1HtOHzHhJrH
b17bI6jxk+GkeYTTx1mwFUSOmDWQDMaa57BW+sp3YsLFMR2sLBDZOGHLn7EPcHyqk3RbaGs9Nu4+
w2QHOv/SVNlLzFa60uONq6Z6P9a4Nnw9Y+w51ZCiJvqAqiAGeVYZ1I2mI/arR2wf45rMrX0TibPe
mk/F4DAO/v51Jre47YeCkL3O3XptYGwYPAN5FdicHJZM27zaqilW2NweUofcNTgcuwr9mT/2xTrK
aHbFo3c34rHcS0RadYqFCYDhVTeYONguRmts4kcrr4+zmn7TOUbGsjn2a0aKODBq+QuCP9YlxuQK
E2wsYh+xS04MtVXzUKSPfsZdlN+9ATBINZcMjWJHTXWQOlWAtSoqnXUeoIUyKPNs96dUbB/6PFWH
Hz3P3h8aYZwC1yqWsdZgZkswSlBv9cp6QxoCDh2ZyALcC4UWLNJlLZDDdQ7P/+hbux7tAwyUCAEH
L+jXYESmysZlmbIF9CayhwHRJQIY7ssRfVPTYqfyva07xng1Y0a0DRLCTpYDZ77ZiJbo9g4D/mZw
x/oUGe2BZGrUeo3adGNL69VvHtLZl2SX1bgi1xejYequERoj6u77bwx55ZKBGmqJvqGM8rJV4ZFe
6pvFzoVEsHLdqCGTOUE7myJQxmfoh9DYhw5VC7C7ZcMOs5JRMK6cSrcWGpJGjDT+2tCCH32Lt8bn
Q11a86s7wNWlDR3QdqJPgbKHZzDbfu10wDg4ZFrxUjqEkOHwtPZTM6WIXqsdy5kPo6B4NGvL3OJf
P8ReKHadTyA5u8JWaeEqVGZ0Zj6HfS58yYIajlXf/shqLUCakMMbMtPvZSb9tcjeaoe8b93sNyn8
vk0t43BrIS3zpPPsIebYcHpzNkHcn52xhVGUlISe9TXU4qgEvKJWukltMHXezlOz9q+gTDc6jKAG
N8E0l5SeYfbbvvOPNscH8LnGvTChjHojZbpGmWzHiHfGCrsaG+Yf3SUJLQwkRUz9k5TcPjzrOFSs
1942DyOCLEporlPq0sDG8HYstZr93aTOghqKw6VY6EPKIhgTyPhVtiLaRZow8s7a10yigww4zSTY
VzZNPlyVT/yt7vpbzVC8U8EFGsjaocZbfn0mk/Cey6K8sia9ll54+Sp1ZcIx0zOlWrRxcgeiRKxe
KB8NkkTMDyzDPEh6/e5X27lSLgMTx7++sEwSqp1C77ex3gBJ0b7ZrB0sgpiSg7BYT8Lezf/5Jr90
2iSfE2YWiniCpMMseGA44S38gm9VA/48PKyoSdL3pqDQQFq4Mmov3mkrwfT7FBGqzcF0U8Xks1oq
Ytbe8fOpLryO810eaOsgynlwGSRqRr3ONC5jMh+2urnX0s2fQuRB+u9i9wXM3A/0M3cbzf0yFOm7
afH5D1PLiZNzmgZW9VBzxWSSkQHIiQQsLx9umWHQVZfJtZ9yz7n4dA4rq2JZkuveqy9lMD9i9nS3
2acxANP3TypmN139BHkgXw9qliARrqzVeK4Nr4Un1JZH0Ren/8vdmezGrlzb9lcebj8MMkgGycbt
ZJ0pKSWlanUI7UKs65pff0fkOXjXPjZsvO6DjYSO9tZWFmRErLXmHFO4BC6EwJC2QVx8zPbZkdSX
qPXMNKDWo1wJIS8ggOOdFQiqEDrrI1VXPLoMsquC4gvjC1iCNoD3yoaqy1IFJk+i9yRCs43JR75e
oWGPQYGg35skz9Cykxzc5HzW+mn3HqERJYOVwaRaAOl7kJYBWssiZ9SjfFHxbKwAAz/FmX9IMdpB
UR8uVu4T/krQXmiNF2ucb+KGw3Hv8sZzsqdA22kosPDRCST9cCHySWK0DpG2lQzSeipT5MWLlK/X
z6CPsS6A1zlEvX4Oel0ttMZ31vWxQSqEreavHlcdCK143npkfK9cC/3QtUq2suUwueIMtJ3SxNAs
M+5Dc8i4uPSTkEAvfF3aFophLocp3icO4rpYrRJSjJ0XN4HTIsoZRoC8VTX3ROvMj7Uobl13vsnw
KoH/3M3mchIzP5kW/A39T+uGIpSzH2P5YmMlrnpwR8QEntECP/i09CypDmXvfVaDwwTZnG6RiLFl
uPEX9pEaBB9HsuDt2n67PnlT7zkVRukNYddfRsImZcbyu1PFZiz5SZHm9HkhtNB51vVuuVpaLvg0
Vucgp5diTjdebj6iyCeQ0kJ5iX9sLZx7ptgb3vkXvWD0RfWeMatCdLAhbVWtYqvhIuXtwTvKgpa1
txw0OART6/UIZ6366dpNrkNWusb5FJ6ieSYpL1N7vtH7ssQv1i3Fb+bn9FEo6oeSI/s1K8At/Vsb
P1LHxGsNMQ6zQ0jYamT5245KmCuYnwgtsNbhHkcMIX3ctahtTOra7Beicy144JpHoHxT/XGj7bzp
VPTtZ0pgOfQgbsa3Ih5+NfVw0UuJ/lSjpT+o0vmasugrMX8mRboOW5WSf1CwzIj72ZJ3ho8Ed4l5
2boFMbTcPeE0XRz3Oe2jn7W5Wwq6Kg3qSXb1IwZWwfiR92QIHqdletcvUwndU2ZRrDrIy+A+0Jrx
2evGZd9KqkmpN5IXyd1RKxoVo02u+JSzc11nA1YH3CroJl5FgMBfmMtrLdrvqcoutQ9uBdstCXGs
qRzUV2FUHKcaGbAeYCQmRlaUR6fEoOk1FOTyILq1M+oO3fBxwuh7tjWAeeRZR604MurZ4/t6dfWl
fX2IG92cWuHZ7fEYxThEkaOqDCrAxCXY6kgIBhb40aYHF4nE9tpYiJ4zB0h8gP8djwIXXhhT3XUM
97Gtx4itd1iWMo710XevFcSWQ58dmsxrnjV/dDwsP/8qmv48ZCha6Z0oR9fWXJVyyvetQDLU0pwj
H4f2WbKPfStdQcK5G2F4zS2rus+bk0heJi9xasYfNA+3dTOiM0fT3psc/HITH+Rg3l3vhy6w+Qgb
KntSjLbIZzcqV7+cBQV/Ws/85rTbhdMmdLw3i4Qor1u4xK+3X+s+W8FAbahL7QBD+WRlJ5Me44AV
ZT2T9rCWXNC6vGe/H+rwW4Us3MigyEugLFJeemzG/pKNKFIraWFS1+cD04aXOOAr0Cdqhy7stdIK
dassm1gZCrSKXZejo9P7IwOX1bVHmgt23ZimW+HcjoLyKMExvlIhp7eCROehCmlORXwgTsYlWS+S
hZTOXQ4XE9P/gfIUSLepyYhICyBLUYP6HTigOX5qVe3vQb9q+w82brExKZANq3yMFKdJXPRiFaBN
S/i3a5bXIXnBzEHEccsSkznZr6IZzPO19iwwJcYJsrSs5S0C5PnSdPMtXg92qaAX66zLYdU57pdr
5pwYzqFln+0p/752aYTgRTdZvKkrxdkfMvPeiQ3Q6WxtBa3J62bHUZGMelBuGJpY0h1MRgkCATGT
ZxjBZMD8q40BgA6xs/32UkpefB3slEhmrp3sqqIb3Wghfepjfso4I68K/6FMcnenl5JZQxwqnxkS
Yb1v9qS++8mmgYjzt6SLEFvkalQPsN2iPxKRlvK9Xbr7SlB6B2VKEUXc+ipme7PCWawo8m6uNXNh
cVVf97ZUcYzuXPW7bsmH1s3qRbemrqkaiFZcToz3dBlWDKvzlWr7DUCunWg5kEgnYc/q869miGka
aG0xdKzrXiUkNWq13F9Pc9cXytFr3lSOzdpMkUdnNvf1h251/KOwu4ZQxgjG60vrVT98Boz7rL4z
Z+MjcDhuVwwBgjD7xCMFOSWyAloO5h89gavTZ6yPZREicuWqn1LcHuiwBLbyDVfIngiLDxFwVqmA
2y7+4+gijUIk1N1YGXUo7mRYQncteylLaSMPMZq4hJd2svH5ekj2g2b+FVjum7CLakd5vnfCnsXN
n/t17efvVd2dQpC2WcPLAkIAJxySTYFEpv5ZZULtIuceDdlRGNXHEnruenapdYOu1e7D6liAQF6x
XA4buEI3o4zl3WQM/RPq1heENiuREy6mOZGV8CFeTZfKj0hZo30HAUdUqx6U17ovRfPaLrtlck5l
0HooPaz61rSy5D4obfgQYGQn2e+MoT4PGA5WIhuqXSoHuPMQlbYgXkgCrzOAPCbHhqSf7mGxGreS
JKpoiJad4TGZq4JgOITJ+Nz0mI7zuF2PHLcpj74K4EubwHsBF7Zz8hZPeyU+u9LXPdIwOSzIzrb4
gd5Iu4Hh1jvprRmM2OGd4qHAIGWuCRW4qLrvAB4DRkKb1aHX58FZnBqoN85cOZGSrR8Ck4f+oywG
88S1oP58cEr31CUzx3/DFzQ6CsvdDXP1CDlEna4PKuvVyeHOGcOwPF7ZSU5WYKlRIQRFAevG4sVg
LF81Ef1iFbHSIBnq6BCy2uG+kRtkkDBgs+xnawh56nPjowAmucMajd0gwmdcjmZ+uj7EafDhN7O/
lZrHDiXr7x+u3wNf7m0jCGDAm1dzVs5H3k371OWjfbp+9Zf/tKLe2odOA+wZwppt9yhe/YpOKozv
0/8+VGNI1LZfYXatA1o49RS3x0QzBANQpAJhnSXSkrsfR2e+clkFLBTrofWUj5G3G/1+N1nTtDUI
U8m7WeL+4aGPUuvUtPq+ouG//d8/SAJ+UZbS0TCFZZ6uD7T75R9f9WmKPnPRf0KKEQ0KQ5Jfjp/j
AS8Pw73KuLSpaVzKOgl3aUFrMArUMSoK9zaV8YulmvrW7jrUeCLODyIzwhOf0qUEnwMtr3oyFLSa
rpnOygTEb6VZcvSRDtKILOK18gB6ekVjPTqmkI/g5KqtSqJ46/uFFvmCsbI5EbDokNnH8NfruKD0
f9Jorx9Gfsf1v6YROwUdfuTcPmKnvufphONcXRYrry6zjU/cIwLgcP2eSxnWoQt8sMX9BA7ncanP
NMXmnbvEH7ZRZvfxZqI0VBYtoIHu/mKnNhsRb3HbC0X7W3/pFNEvcwrlVrmtRQlgWqfrV4P+FP7u
e4Zqd0Nov3vjotHuQb8ZpfshsJfsJh9yoV24Iea41eTH02nQD9evpgH8CyYw3Bfs4G5rTKdQZd8J
g/ZtytjwdP3W9cHQJLrrV1WDgcjNqmzLopcdJXMGuczcUNEnT/AxHbjKZdlV7Pj2eX70sVYwbeLB
m+efbEdAuNwF6q/cl2Pz5IhuBbtlPni2tZX6Lnb13Qn6w9j3dnJLEHnI5RdsPVF0Ozrut85s8h0Z
Ss7/joHO8OxqXoZj0Q63GvwlMUvNJqr1+bTZzp0ZnvB+dqc2bgStuwo0WUwSoo2GOU7600CSp7EG
UN+dMr3QlAFm9rQHPmvXMGHCFDd+JSOoTdSUhMHKc0QyGqNEeQgI7nNTbwdC6Ya/qzjQDT5sDf4p
RbzqLsm9e6TrES5oc1nHy0T+1yLAQajiZ13zu+e9DUjyNNhNfyr1kwnR/aPK118anj0AXwqTLa2I
iajW2D65i2Gfrl9dH5CH/vmfsVPJXe577Jz9cXarGZJDPZwiZfNLxujPr67fc8KXMQyWI91jkMJ4
KJEtxkvBJRDjjw28bgsgyV61yNdnk7c1dtmi5+GhiuL3DBTc2pqaTVQ1M/7a7kWmLp/8tIrm2cDr
YWU0HsbwNoi9k+ytaa26oLqtfBy5IQ5pm5KnyJJ0A+7pR+DZ+8S9aRPjEJXTp19Xr4vTvaUTJ0bk
2weyHykrOYecZiJGViHmKYdUDfigDQY2Ed0bWLq2rRD0PexPQzb0CYb2V82hvGuIC8lCWW2/LVKd
wUpwz46ec4xmqbami4zMTDeecuG3pnAAfLd9T5z8R6u8HxQmKwe4In3+8MdUB1+zjSfBbS8FSWY6
44l5yLQLRXTUL8CQoC7WlcctMUXWfkk56yUzh9veI8gE5cVzFxH9ZRTrikCKmAW5gR0XBTVOOcs9
ZxGrXaM+48z6ANudXC3JcNTwzveAzyJajaaTv4VVWDLT8J6lH/6w3O6HVUDarR/jVOFbCznBOQ7l
95I37yMR4It1WmrJME4y71VYfp2loJgF5X8Lq+6dVegOok5zFKbW8tfVXvb9g6wrQnCmnuQ2GBF5
I6CMD0FLf5gNbgHRwCwONfwjXCswHyN240XRAWcU9Z1I4gWuXR5b9JsCz4N2Vke6EMiS58HF/IMg
kRN1dp3XBX4n10l5yIPm0TTwVbmUT9eOXuKH37oVNF0LKoMOi5cX604GJ1C8+TpxxtfGN1AoG9Uq
QW5hdAEFJLYuCh0pqFvspKZB4jYPUOy2lkq/Yt94sjTwjFQi5qk5ZDesDd5AX4B4W1pISAl62kLY
ab9k7YnVwa79/xAXZmsJ3z9IwXyDqgBZk89U0DKvIXp/p7ZplyW0e1gQeOadwzUetkLqvjXB+kzM
SNwq/8FJL6CMydjO0Pdf210+A7Ve4puKEmfbcuqmQRGbK2hAzPj0WxnSZrRBNcEkCCXlLEce3RZu
z1OCN7V3KC4RGX9zLEQxMn8ri4ugTzgTGu4hLp1qNdLtKRNloln+IETua3ISsRY4CVdlRnjrTCpG
mWxAZd4qZCz/XoRkakHXP70paEhNl4Bo9I9/0T26oQxnj5bIocnN1x45UZNSsuqnhHH8znRvlvGA
iJvQ4N7b/PvfLf/F7yb7WvJLEf0jiv1LZFhrD05Oqz87VHrinQd0jPhFZoTVDemDdM6lnC8Ktcg8
ma+kIB/9cTzpKoyx6CXwQ2gCsJc4RzBS7u6azD9OWGj/gyxN/ZMozDdMw3V8MsJ9y2Jo+I8irQIU
GLLtlMsGMwyDWgpEr23HFcswxeSs22sFMYOV6n1QNeiqkIzVY/qtxRxxzKdIPDIRyxlIZypitAZf
lkOTxctQf4Jm/Eqa/CujVcg1sbMlhzJojp9lG3O4fbhKEEND1+26HdjV9rl+T2ZADlNIUXjVaVAm
fDMIVpBYIiKbKeRlmlWgKeilLhOsXp6lZ0USfTmjuKnJ7uCVH8YZM3DuDJc5j37HxXj/4avsogs2
+jxfqhkvWdMOa3t6k7rJGKv66BScb6MvKKX4Laz5KZuiw7+/Isy/ZneC0THw30miw1zXUP8kWK1A
VAqP1schVim0U8PeolGl+tV6k0avZHarVVF5daRHA7CzmPNNkil5Ngd7h4esZDugo+y5MSdjDY4s
ung8tIMABMHOPZMFu1vyzM1PUUj/pPEBwAQMgCuzvF1aP98NxvKdLwI0IKqUnapnwsD1Z4Kzc22F
0TqPvsJWIIQz6VfHfHR6oFjENMmSkbWfYJCVgUZlZeWcuiQNUSuRh8rVlvd8VTa02xRb6DbpHsaI
wVRqYrrAOP/uLlTEzLS/cgkgI8YQVM2sPE3gfmady6lQ/zm8Lvr8dP2rXvzOkhE6AggBE3YckRU/
c//ars9zyUkBssIY7yOj+Ool7cbcguEA+sTWTPhCE/gTy9WjkRj4V2G8cNCjX0XHx6Y1l8rmVtDk
QsPAq4YNcbn22itRnm03PUaV+F1KLp+iADNTBs4HmMN1TEgag5GUAstAV9aGLUKWEsheO+5Fjger
Tupqx7gkWYmE8LIvaSXzaUQ2RU6h8+rwh0wITmE5/rDHSCMUdoHd31kV5iktElAx+4S2i1uN+Axz
7nP9VOtjWEa/BcaoPi2H+1ll3srsDcQA/fRqgSyZp7pixtU1p4y0jf9wuf6LHQUqkDINnACOT7bv
Py4NYY/GxBZterD0S9a7ASTdkTOc/0t08H0SilaChlDkgKAp9fBOD8xKraSztYaBbIr/oN/9Z8W3
b/lsEg73kaQjKf/ylLpZjaqKzfiQOeFHlScPHJ+PuvWdjeS7NvMx0IozPEqvWnqVe9lXYNRvluf8
h/fmXyzulo/eWmKRsJFE/lV63kOeCxRMqUMXTRXKG+6qfmUkbbVG2UIuoy9/NpRqw+L8xKdWbkIk
563ubyitH0NPsW7BC4BD8J4NnH3SjuYtnbBgDTDiPyhxfeufNkHbYM1BIa9TY+2/6nA5YNuMwcfo
MKVJsBFM0VFWbIyhTdYexBXWWcr6JVPu1uFjuymMm0gCTnANu9lKfpAG9S0k2nHbx4TLop9w11J3
o+I8Y+m14w19Vqhy+Cb7svdfVy0jya0x5hSPRSlW1eC3xzGdXvI5IRd6QRUr8yakxWFvfOH4rz61
kDQusnkS+Ce31554CAqFs8ZykFDE6fT522GksZa9VU6XHjLSlGBextGO22Ldoax8Ubncqdw/q2he
7nD1gZZhbiEs+KN2pU5Jw20D9qFYS9Nc4CVDla/abEOSF81V33ifM8S6wjronuNVKlrQU/N88UwS
17fBHgFF62FQLMgk7zz5Edqo0MrnTW6Jo284D0UffoOD6/fKOlxJP2Xr0dAuJzguqonWaqlJJ6yq
SzYXmhDNaqUTug5NHP8G0lT+cfr4/9XRpBPXWH7+r5Z/89V9/Z/f7F7dfP7Kf//3f+1/l00Ys1z8
8U1toPnzZ/70MnnG3zjIYQZxDWliwNC2pPF32/33fyEc+psyUKAb2m2j3L83M+kd+k/zkmX8jXvE
Vr7DmZzAcPn/4l2SeAr+ctdx5lP8DxsVGb7SUfymv1e/+xKvWlB62QFwz+8yofmlV4il/sbFcZqE
5PDspy9xXt8aJHHMOpLD0+Ec2WLeMeTC6ZQN29CDUcmkGiiRDvXwpBFSsibVOg/cbdD4Ei0EISDt
aD56vTh7I0PQsMSKV5EY0sxGheTL/b2QJWIo4d8k1hDvMlqs6zKxYVQTPcIxFfmFjiNhhMwIhIQS
S0eVZDq0ZNTxJUtLkIlFokku30fyTToddNLqwQMzxgd6/xiWUwfXt9XeCXK6d42OSuEnkREmCZJY
UsQJFRSrKJW/QJuEm2SxiK45REZMRk0qz0Vpf5oNoSxKx7MAd9zNifGF1ushyCDhtjrJxceXq6Nd
0gQyZ0XaywB/h9LUXbtmsfVwcGAjdkwQgZCmkih6wpD9WAcl0mmthG9IlPFJlpE6YoYyCE4ogKQV
baSFZ0kSjY6kcSqcCETULOlNqSNrbLJrcsTwCIn1iUMH26CPthEL9eMGkvWjAKFrk4KTkIYTO9Y+
zUNYkgvZdOZu1LE5kQ7QsUjS4f+SXJ1UgeRCk1bn5rLhvXowSODxdBQP7PeTQmO3JmF22DY6sGc0
GPvVQDn7BrS1q2gPkU6PKICgH2DrvwCynRsSgOQQbDpxKg1wueQD0cT+6ZMXlBXFWxF6XA+KqHDn
Z+rCWxJddT/zsnCePbgkDwUkEFU0LtHi4lbV4UQETTaARhTAvf5x0QFGdJguY2d/CJZQuynpWd3K
rv/FsW8FUO0NCOwtgWVkjZCMpFoL8htZSTmYPFsQnkTGyiqYm70AH9+RruS5kc2lkF4kuUtIWvc2
iIqhJufHQkFaktDUFTaNjgk27CxleDP6KB50oFOno508Mp44x4cY19snR6fzGPNPy/k994R5TJGB
GgqBn4nVHdY17zriBXSAZnfXIlo5zsQ4rYIxu6s8/CLYY01mJ9CFWkf59FXnSxIl+S5mB7vrjeRo
p3P/lAHm6NL6wMKSP5L83NF6u+ni6XlCAHsQCYLElvkXtJjg6PjB+9JBF/ZmYnkmBhw1QlEvEfaN
J6c7tI+kFAgixpM23CwuhGArhMoP21AgWJYoi/uAlq441WQK79uefc/QQp85aJ9br4+OUYRUkYHg
p7metdYo7WpvndTgniJUtW1qfBYi9I8g+l6SyUK25qpdY6HrGZflNhHxrT6eUYWqZW8Oy0c0gBWP
huYWEd28awN6aWKc1x0plGXqEVelJ7P+1B+CgOCngFVq17vt4+DFxsH8JWaySbs0dDamnBQ9sxq/
XQSEc04VpYl+0dX04BXJuDPnYVjzFw4hkKyDUIw3M3Rdo2ki1OxbdNvRGK7ttOYAZVrLM1QkLqPo
RyzwgVcTGozZS++VgdqHWJRTw0Tq0TWHmj8j4iQBMjh2jsD6FtQ75b6nwjfPTkV2CfBGGCDObeOE
P9suJcuulK9wkRGmjLyx16FkHZKUw13ha3aA3HjQ0nc5kgS8KOR7DDWNo9ArN5OsPrLedXa2sPub
DOgeKrH1Mv20lzx+dqZ0s5gEkNPGyDFGwONggFrTxCWiqs3dPwbXCiwd6D6S4kR6I9ybgYbYLl+A
mDbNtjYVqZWDf5d0g8tPS4LFEqCBo2GvQXfCKErVa2db7iZnoRlqgIOtTHdTFzWXMjSPIe3zrVFl
TIJHlW3YC2/aGpw9+F7sHY15aMPiBaYu+kGf0EE1lTfl3B7tKP5kAyXRaQku8ZivpOlOjwa0rmhB
qEL7r8ED2xJys+gSH2HIa1fAtDOmu4SUunvTY0Px/OBnjvJsazQ0PYsmgpnyQyTAzYcWxBOHOmeN
hfNFtskrfT9MTUV8g6EfBHaM9No3xmybG9U9jd21VENBzDCqTEYiByce5k00FHLbOp6/4+hJ1E9I
TklAa1zUdOni6EN4Uj7MpNpEs2HvSMzsVwBwclTw00fk9uXZdMPXYWa65scMmZkFEAHoRWvH9OJN
J8XFWRjKNKEBxrrGu4NLBj3h+G7LdjkDV70MpVOcpo6nakaBubLcMdqYno5La+PlpRTGA2L76YZQ
Ppj/E9a2ChV1mSwRrJ1heo8q844NrYUeYcWnuXooyiXbAlUz0cUF7Y2CdID2cYLIFbR7CDztfVQy
9kB0DE/E3xekTWaJQ7nbx0fqmm1vdc2HQ8iGZiMYG2vm8yvm8bYP2+geJPtZhtWy7RwASK1T/mCv
UW+La7/MEjcXA3EQcMW2kP7TUKBnlV7zli7Zz8ECO0CwgLvhWjos3rJTxD6h7Y4gcjn7xnB/tSVD
T0yf70mEPMOskvNI5s8J0Fq3DHuUTZg3bfrDYWuvEcguN1W/tUYxXIpBY/My/96LqgFR/pTsfRO0
mcdmnOV9egZ/dAcHzz+xVEtOIsBsNVIJ5LB4NrihYQl0H4nrplgHjWIPMpeoeW+2eGOZxRCPByMD
b9w2XND+uKkFtr4C6u9Uhb/JOYOfIKETXNEd58Rh7N2Me1WKfcBVdWyoStaDyOKzyrJDPTTHetEE
V7YT6bn4ieOA08nHFbyJqPnD8LP+LPXDjD7UA1NiEsagbRCDTJl7ctNWEK7XyuboLxthrg3UlzDU
KgDAZc4748tpvVR5ts/M5DMVqBMWVep9iazVyeuVlmGkWyuNGsANaotVnNXSMIw9ryF6C5vXPvpu
u8/ZR11r+IiiG7d+Dl3pX5KOlCk0bdh08n1ZcpCQkRlumxShJ1Gu3aFSYXpv5/sZV/GRLgcHuclC
1sRRxDDgHQ1EJOfzJE5Qwe9Iu1/Wjds1N2npfkUhgjoz0p8xXTjmUU9xk90EIZoZW0J8liGXpmtU
5lZV2W+OQz7UyxpuW+qhhGp4M5bEZNNc5FsjC4w+loMrQYh+13XcKjbp1g19+65yjuBzT8hGh29p
o6x3D0NbRO92Ppl7lcc2VeXCGavE2oNMgBgqZ0BpuYCHjm3O2dSv1a6XVbNJi/Zn4lnhwaocfAdQ
i8d8PsSjS8KcM95l49kz1XwDC9x71JcMCB/ncRouYw33s17SZiMUgRuKtJ0tVPGTz8WGDCVWp6u8
dx6yC/KEjkSQlGs2DO8ml6O+nIL9iJJn3ZtETs9pCZLXc3fVXBQPCH03THAemZu2D7lsyvvOQ/Rn
MtQFEv3sWf1zSm7DilwBCJN06dd25E5AAiyI336CmEtrvmE/WvCMVbdXivSMtlcul0D1A3VSejMp
rTuI+WvMCoytHaXbCmnnva8+86hzN0Els4Ob1wXquOkdOO3tnMsPR6dGdCNeJlTRdB+JmvAMnBzk
Y4nN0C/oJoLC3lYVWwEOl5PpTfdlXgD/nd1POFFrs8rT/bIk92GXbZC3yZWDdmPtI93j6CLyZFuA
X0M9+qUw9okowCszB3eiKn7j5D/U9Wtt+j/cBt9F0e97kHXp6P0IxvJ3hELbiT98r7+fY4ZHA+UG
UxqHaL2vIXaOAl7eFFrH2PHvOJveC8M+BoFaD0GHEWg8NJGxCV1aj10q7iwOEb1FThFUkmZud3M0
7rvYW6M+3Iul2XUCSb9C0Dy1jAYTRHCIw1ZEp2/MZTnYlnOx2gA5u+v+cPpl44Xd7dRWT/xF1FND
tKtk9ejl6pmdtltR3g8cvHFotW9Ba+2aPsIFBO+G4dFedp7LO05mXdGbd9WmcupX/ZckNkDP8Q/T
XJ66ZLzUdnDr5U68KWzzqTSbm5aGERNHPfKs2Wkt/yabCR6fvRNX9nfv+NswjEmggcSpwT4YbvGn
9buKTl292DuvqZ66Mnwbm8cQcTtX7HMXPjhgR4WpIzTDm9qyfyv7obVQIOpfWFvtwUS4N+nBGX/u
DKiPCWR8rW3irvm9FNQrdPZ3o8seL2ZCTOynZhYVsupiN4pIbkkbdpH0V6hALPq8XrDNR9Q/hEno
GwR6Y65RzRtMPDduHB/LEg5pFBbruYoPTBU3lB5HMKbdqjZAJy22v3eAPy8yvsvttvtJJnPsodct
Uv91IGejK8yPqW3fx6YlKWM3mfVX2wwvTKLb9OIGpjzDFtnNzvRTYKdbvE/bdd+CKEK5lT8XfXyB
IvvZ2tNZcLrGZAcFtNqjHzxUbfnDmo2HQUoYVBxYSCfxVMQg1p2fisl7JvfF2otQvpOhiN/Cwt7a
H/PhCRkLVqjqngP91iuhq47WTKedtluRPTtDdojuq4bNdQnofOfWTKuOEEtRHKnIsnUo4FwmJc13
Jo3cDUm3A8QuZP7QBlwpqAewrWg9iOvQn578+/yET5cZDOZ1Kr0bOzT9NRBUB1eEuAyVviHlQ91L
LL0GE4B025cpicvLtsJ9BJP1AlOKN6ObkP3Pz96S37ptfFJpv0s6uXN65zwWneZT3RvEDDfSzfER
iUOHJ6DG0mRShqmYOY9wbmkNvA2Oi8UAP+PoED9gW8iu4o8+NR6TYuXOGlqLLiJx7IsS/XubEnOB
wYdZ+2/Dsm9sUeCEYTy8TGde6a3NLj0xKTfM/JM+31nM3tmx69/p9NyY+UMN2rRFHxwuL53R7hsI
YJzvmGN6xIsBlrfMB1+FL8Jtj7GbbPzcP5U9V9pgIoImKjQPeAfYU7M8f2gmD5G/vQmL1FsH9vyB
keO6ZBbkb7VZ+9EKxGRexJx4o7SX2el/EgKzNRQaJ3II57H8YcBKn5laN0P7TD5blGb3PqBuww2Y
+FBu5fnRQypSFqkuGEGWtd+kvD+qPvg0MO1706fb1a8hC9ySqm2JqafJ1K8uQgS/SO9lyO0XMkJ+
+Z34EXao+F2wkIGxKX3/NsEFqUa43vneoCdOc9Y/kMnygUnjq/M4vEX2OQfQiJnhnVj4oiVKyzKa
fTPYCK7DO0xON9UwYvLH1E+2Jbf9nLcEBTCWN+dvieABRbXxVkz0p1JHn4CR7rnme9d5KAoZKgsf
UbU4FZXzPlr1hjUNW+5w7lOEgNlHL5Kvgs8k8NOnvoy2BEjeznZJMK5f7HsxrYRBje70TywY4SoU
5kZU09avipNQ04NK4Zfn0b616oPRzfuEwsJCrCn94ClJomNim/tQzndoAKFMT1unxydUEJ3HU1xW
bkJJJIVeFg/uUG+jFDfsJNobpB7umUbjPdYg5Nhmw8AsHglujl/jmjl/lfUdHP/oV0MIQT0Qe0uu
FmW7TSbyBMmC01KdDQfTI9OFcR80lvAhJzKCaRPiaTH9yrPktaKzvA9xUsE2J/aAQIS5gL9bp+K5
YdtcBXl1NzfyVBvWrjTdVxyepBpUQPNjY9fMEVlb6tz5j1VSP6aO1TKYKT6gZO/cpKFoWx4W2yYB
w8OJb1xGn6aTVe9i1bz5U/lYW8THOklBZWrPK6Sp1QouOMMrgI6hONCRw/OHPbanO2EktAinauz2
MK8/zVI9MhBeCvNcxNl93uVHJYy92Y33hUaKOTAITPKpUkqjqd446YuNPaRQ1c3sDre9lWyQVq2T
tnj35+U5yc0nuyI3qJ7vqoUh4kj+BporiIN5QklUOvAZe4j3HPTqYNmXlIG2OnQsJophhoSrSDuH
iKW1JV10XN07ApkJ8VA42RfHGh8at3iP8nsRFzeJzY5L9WcgMmNUetAyrt56N5HxlMhWW64Ry1C7
2glOSdS8G0PyXK0iYoBD1ohhcu9oPZ5JvOS2L9tXxpbbJm4/PRXecQDmpDWmaxzWxaAeUfV3W/1v
FcZ8G9GlKGZsaF0sHqXCB13+asJ+m1jXC59QpgMHJz4V2JGjY/82qGjDoP9upXsqWmuTLuVW+vMb
w9THgVfXs1GYxc0kh61n1L9DJNWrWZoIVpa3pi4g7C/bbEGFYQ0PSrm8b6IioGZC2hKFa3eabvXn
Vfflx6CGV192n3mbnYmz2ROKue9LooGqi6xwWAEtRoQ6N3fF/Cuzw+/4f7g7r+XYtSy7fhE64M0r
XDqmp39B0B147/H1GuC56uouhRTSq6IispJ5D8lkAtjYa605x0zACeAvYaTMwKgh3c5Cwh+klMLq
ksRugItk3SNiH8XGWPCvZ6oo5GHs6JXgHAoGrtrgKsndnmBpg1DxemGHVd675r4EjoY8B98ZPBwD
xrA8tdtULbKtFPstnWxmrmRMaP24+AWGdLdBwM4LIQN7n4bKGv7RHxH5i55VjJpLgX5P1PdWG89U
rmyYspId23zNEKVZxR0wNsvVsLw2Ay4iIAwbWKx4OIuzKOhvED/xxXSQgZT8O23n/dT/hMycWMCf
s0FXXSUTZE7ZbDMq5IRNEn3Tukf2LCTwHAP6Cr1JwlpDVU/6qOWqjPB7YrukbigvZTscwR4s+0yj
QE8n+JfxYO5VDZ10HotHus7s6srZG2t9ayx0t0vCYcqE/ZFimn+yrvhlcG9baxm8XgjEh4X1U5fY
GWkFIgslsi6diqyAASaKuwUcTU0J76e4JGxLI+Kzn4uQVW0GMINMyR06y6By7pgtt+19KmX8UGYY
eVobbnud7KQ2Ch+pCD6XCMF13SbNrh9omWP/d4wGPKRiQkKXIwQuJOzBk7IugVTLm1FVLvqonsF4
EE6lCM+1lWkcxvBxEaAoB8VzoBnwl7u0JeulF1wwAeo2qdJpk5FpbGeyxL65sOwYWJJkWJGnS42J
8rQFn5oRSgnNUS4xphESumu4bzWq/qoJkAFaSj3yraDMNKHgqfVNE8SeOI6kc+V+aKDO4s8LRSbu
8EiYqhDbmFeMJAfT2tQ13qU+nn3a7N3JDirDwodU75qVHlpmXwwZPgDSqYjy4bw/NYwhUUiY28Lg
EGLjE2XhF3hPhbxRYk1/sAyEhfo6w4FmyL8lpI+mQeoYEUhctE8fUYWGfc77nYZPif1bpYLsJc42
yeudkkEhCQUUqJjHHpK5Nzga+ACt1oRXkwTv2sj2NIwhgAttQx434+9+4lRSUljSpT7gjhkQWGhT
iHpGxzJepvesz36SYdlWmQVKR+ftNWi5qky/RM30J4fAYWsv8MapAMoFm/uTkKjPZURWEmnc93Y9
k5uGsUhnAgLA01PaWWnKHpJmhDs6zY2CtLeGeIqUk60hK8BGvEooYORSqRKLtcL5iYJSHkE0PDP4
DtVLsxBwXhXnqjBRjXDKagMAnDYY34hx+F7UjW7m+LOiGiNKMLP7J3A0+0HXSmABYmrJ4hPU0C/i
inuuRvLjBW3e9bJK1nr9yS3uKBLz7kgiFa7ajC2sF0JkJAJKlC8JX7h6gfX3iQvf7U2hdmksc1qE
CYki7Y36mryQDmavsbYOK5wbVgREV1K+15AnPp8Ic6OgeDGbBGI+TcIBc8MVI2GjhjDOOAQ5F3Bu
ybuJoQN2+s04GY8QsN+CFlQUitilSneqru0Ib8CjqNOPE6Qdt2w4+HV8Gs0efwueVpkc82Ccvimr
GF31eK1T8mJKNDbjyjIR0+JNsoaduYzuKEq3MYm/GcM74Vzfw0T5lJv5mBC965KC/CVO2jZFfKbg
J+0Nw6M79CSO3H2s5ksoX5RBRXvKnbftsFWrXMm0pAW7o2HnczZGXUhfFqMuCcPsWJI9Mmw/CRSQ
N7LwaYTivk2qm9agSEVqjOPrxJDrRadbaC/69BNFzTWm6zeaN2YoLgwfXxSamNtFcw+n7FHO+7NE
mLGYRNeyzw7aKvAdO3FHh3mgSsSPRr+6ADMKjwP7BWN2RiE6YtOl+EZFsUXfCxx6clehVGOBwyl1
+VgP2UfI/t5RA+06puNmGkh6EPFnodSedJKf9fRNC7pXUdTOndD0XpRndzBjqZ58z8VPmNDQKNg3
qh3tdEM7GLl0FCwdz4Vgwx8OAb30p0ayLP6QeUuywAeMTKzlswFzBcxBJSaIQQfz3saRQ4ABLlhK
LUtc2MdknHTLtJ6cxxAhpQNZ/YAKBiRuVf2QwbJHJeg3i3yCeHiNO+PNGqynQM8Iqc8wfZUrSWFk
M9K03iTkFxOFE/ra7jmsGSkm0DSewnw6J8ZgOsCztvqCUbGfyh/k2jtpKi4klngxGIVtpBIS2Uk4
Ii2yDASiH+j2tng2RYPwoPWBuFOEiv/5pbB++W+v/duX//Ztv9/x9wfE7SadFUZP+Zpwo9/jpJTI
xuYjRNVjYNrLiz1BuwWWV1y5urLcigSro5qZxV5eH36f/evh/+I1HKgopAPaIsYYp7tuCMv9HC26
iywAX0lRVHsTIPDfh98voRx2O2N5asR+6A7kVZZ7kgf5AeZkhK4W5TJZgnBhQOcr1CXr21UnML7e
79MqNwLMxeurSyedA9VEgGPGLMpWPuX73wey7P7nMzRwpR4gBMusboM2cgdWiff7+zb/Pl2dQ/vf
r1cYAg078tyqBoxyjVtnIkF2D0vnn4ff136//P0PhhkOHPf//M/t+szIMHxxvxidUjVL4DHri1Xx
rE5Dx0QzrvZM0Kp9p8rc2MQRhUEa1XvGqfX+99m/Hn5fy4UaSUz/aVbDBaPvd5aJ1Q4kJIJ0M30w
Q9pxhhJ/LoxvTgTAwIbqgELHIyh8dZtaM6UozbcMWPtgtvSq5PEn7cyRKpUHgt13WVvihpbm2YW2
6c0Ly6SiweeHydLgc5SCXWgW5yGu5n2j4iBoRBbXeTilzUSGsGbgc+D6mbTKJbxrSwYO7sZJexGH
OdsPFAHkzZQnA7WSI7cDsqwS2leoEyGR/hGNeq9Mprq3+nGG5bzczGRM9zI4pENUhntxrj+bJKq3
QxGQYcw0vR2LU1tX/alD882Kqh+YMpQIVQ2v1IadgYOEfEiJXyMT8CGkHMwyJ+08ZHLJnhSLQGgK
7alEeKTnAM/VTBZ3wihelRER9qA1R6lENbIQhIlvsdyxD7efyD/IjmIIvr7olNMgK8pp7kKufmVC
YayfF6X6Y+Rp7PEt/SkHOpEX6hEpkr5Gal7ibjJ3hqQE2KJw/1akYAnTuwTz3DEr+aeVu/xYlOzf
iZ4/9uAEDP4/MaeAbsHMp4q5lKS+hpXaaj/GCScFNIXiLLRLcV6gBvSkNw3NQgIE3cVkEAHr6ByV
FRfhKGJH2GOaF6fIMPITfC+mS9NRW8LVEJIxUqHdVsCZwj/dwKrrZOOIEtY40iPdhXFxk8PaoJVV
zw/61jLFP7BhnYURm63XFlgFecG201Sdi5jSZquaL1ihKSXoAxCwXVFuRvl8IpESM7I1P8TrO2H2
JDCdY3sjiQj7A8PsN7/REGU/waOogCbJoZWd0kF+5X4nbmnTPbIB8cT1IDJRQmnCQCVnJse/igrO
rLTWFe/3tb//+fe/gHQnlLMv+WAOS7wtKmxbBHW9KJb53evLQ5nX7F2T8q42Ey205hQQlpQIwdM0
Oa0wfYBM/BH75HHOw2Oazygq6sM4SY8x6ES7U6XnUkmh+FjVuyETBSzBAWXEcRuXoT/kGRwrQXzQ
OnaKkj4+lAxgtoKx+jT3FZ69tmCflwAnihBiw0wg2BLkUiwOsDCN4UUt5e2Qdq2bgZIhzIu4wgjb
sR6wTwXXf6vDbAJQFalOYQ5MUKThEQ6QJ0zmdYzRugPdv9Swa2ho7SlvbWUiq9DstOcxGI/mnL6N
gso2lcITG9pFypHOSKhewSzVbEsmyws0ApTHpAUVrlTn3Dh2jFEHxR0sSDNNGt+rOHCznrbVYMAM
UwrAmTS/v8aaTZiRi+99RaKQkVtYoZQB3fHBNDEgBovyR6O2s2sJWIkWTrcgZuWfp5JOHypgnb2D
pF8C8PWOpcW+IJfTYUwX05ny4bXXlZu63JaI0yZqwksvyNlDYqHZyEj8lsGwVgOBB3GMJR6AR95N
LIQkOS01YT+D8BJUTF5lSHYeU9ptoy0fQcDllOIQMCXVG5Obpp1Y8R+BotAdNoqnmUQoYVYe6hp4
WK/pV1OKdlWXfKnSZRzwDBEDzGDa7N4LFB9pqc/+bFD69dNPUZXWDlaycBGmyHCrnpGaKMsHCTq9
HoKNDYPU1ajz0IAk5wWbGDmIfAzZTBSE/CAm7ChbedczCJsKqbdbBNdjWVSONAHzUShylFjipCyh
8VfiQlLMeCzDg8Euzo1b3EtZnhIcMhEJpOT1D0G+nwaQeLtnVimS7rNpEutOsNC0jTQsK02hSYc6
/BgiSX7pNRouWrvPDSPcxf2kuORCvUjCqWZ/VpUoUNSm/s5qiWV62JdV9EeSWPcNETNsk10sNmcD
zqN+DldiJA4YIyD3uqSAFiLAGQ134Khd9utWslVwZIC7oE0RE+7ZEDnRTHQi4rn9SMyOTj2RFaBL
KcssJuTht9nqxYH8bqRqFD92qCvleaKdYMuzuTUQhm6pdotb01ZPKKY+BzX5SfpvRcXcN8hz4OpL
uGXdVS85HxYhyLZcyMj1qPiZB0xPBMDPbmbNBr2zrvM/IKn0fk17udNVMu1gaThdN52laOo9MFGJ
C7GwcrHKag/aRyQoi69RUXK4zxU5D1jgpZ86Ws56nMskvjaml0ytUzCht5vIEr1lFLm2O3qFusy2
maZHNFeAXNAfEskSqG6kVGAbIrXn/bSTm0ObANVQXzNKT0+QyeAj9kj2GmP2LKH9kodiEwrZ8igs
CTnLZIuFEikWJRi1UJTukcaeWSa1FzMXETAGmadRp7J/y4qfSUiRoycz5TArGy1d/ZhoSHTK4AFj
I3knFco3K6Mz1jYqszO0X/jbPENu3vtZtDZ61Vxpy1p4X6RzzFCq0aJblgYxoGFd9mDM3JhZb+kM
mafQAKfVdpW4SyJQmQjD8q1FWq9nariRy6yEGjKtoMr+z2r3ysdi4GdjW9Tlhz6Yk+esP0cAfENw
ujXaAzZqjTuMYuA1ASbUJLjQZSFHPqzpPhNIxWqjbgb2xnYQSp+NgHstl9ZqodZ/SjrA2AlJwp6g
wcFM/BY7NJlDL4zsfwCNkkuGQqXaqoVq2nG3phdmtCcCSmqsLqJfF7uUv8xpOsKMZlMKDkL4U7QG
8joTvTWDMfmAqQ3PPkEtEEwE8xiZonmcVz7GqBqOuASqV+ZxuhU1Y2ZUrAhb0UA6HZp1YneFiHy8
oFdTcRCNluBhWq5JOOBqHLINRjpzL45N4NXY0YkPEvYAa3W7VZFyDbCLCj/XE1KJO959KsQJ0oOQ
5CDgzoIWH/6+sr68NGsVED0qcJycQux7h5Df7ICNm1tVWLXg4pr65e+XaE42jSqNAJVHFRKaznBx
3fzNIROLNDr8PiMVAKGBlnizFgV7gE9IOH+fLg0NZ/hNZNgUkM8WLM+/r/8+gE8u/aToX/mq24pj
hEZDzA5tiDQiWp/FJqVLlyu7mX4ql2CxE6ulOFQtxgBwexYI4YXSvtN18MmGXnlyPxN1oDEXhmD4
joepYNnChc/ifogwXngcoIeKv/7QrA8Q4Ua4D8LL70spxBgHZUnh1B2EhN3Y5vGuFjRPb2Vra4at
j5q5Pfw+DGMgOlOl4bW2+q2st4JrNKSHBKvJf8xUzc5og7gYkmlVYRgleAUmgDGjBxSQYRX8A9KS
R5cUoOqAFb48oC2pIZtXBed1/imFjcCtK91iHTj1RO15FU56G9eGCvopbQ/IHSH/NUgFADz0riai
xIvDKT4oYRnzHpMvylbOB1Skh5HyhLxqBhcJ7p1MmmiY4K49kIlLnKNUVYdO7FF0VMB+FKVkK7G6
0odKrF26Cxadx74+yNNobnD0P3QgRIkWIbe50Agxk9pwXV1CBiG/LxpJ4XJK0QSPrYLK3Wg8syCd
2ZijQ2rCEFF/fyEmJAMrejkp5WFYP4RwYmDQt/GxDuFUNbEI4I33ntB+Ovw+68hHcfuETVQ7N2fc
xfG1WekYUvMlh+Kys5j5ZnLcbMrB2HWlOPliPZJRqcKrqdjPCEt/7nLeQEyEk8wI3q3N5qEqWtDL
4qCvt+13cEssVrWWokhhO4cf+YMP2ieBMjsy1q5cE7seOqFQ0FBKQUSkP4kJOAgxJI9wl0Lm8NiV
Yl+9qrdgZK83W/UmjvR3ZWifkxwhtACaIq+QXA4LZiUQYyjWk+SvdeX/WxeDSlH0f3Ix7L4/ovK/
eRj+fsc/HgZJkv5DVIlUUSUySHR99fD+42FgN0K2ikIUiowBysBMUJTNb+aK9R+ovtbIFQwH3MFW
Cv+/4liwKFm6iPkH/5YhKv8vlgZDkteAgP/ipmUpF5XVDGaZq7/4f/GKUlnXvWYE+kmak2GbFqUz
4rCjzbrIgJuxl3PmRgx3fh+quBt8PYyY5xvtHip+i4pqffr7kLSomVp8wk6/di1+H7DbtzgjePj9
EuvMmNlFFoFTluPVGEftvT70bHj3sSL/8+Xf14QCsWfAxZyGTBvSPqsJZOLh95ncTryI5494cSOo
2ZA21b5KDHpgv0+DmrDtcTAMmJ4vC34dOxIa5F/rCm5oqNpLrAgq4lqrq0+ThfUQAxCCcXJ1nNZg
bGara4dEt1a0rpkfI0DsxYqUkyxKeYX8ALcvwMmi6dsBd/60Cp1C6b/DE8iZgvomtxfACP2+6Yp+
rworBT6s4X6EyuALeNy9MDGf+tmCrABoCSXMTpEXJsgt4iBNM6v9tMDLsH+ftk3LU5n2y16RJoLF
hWb7+z6FSi/3v88IBjPwzPl4wpf974O01NFGHOPzNLTlFkzaNqThtk9hDa5N1ToM4u06eswqffAl
nQi9jyROVzq+LXatsZNJ7a5Q3+3CEGioakw7YufueQ4XEkHZvhNq+EdtXOylUSEJgdWY6TO38X89
hFpa/pcvZ3xye7cYkyuk894na6zc/z6Ia6fu9xmkj39ek01Z32Yqc661cfj7zn8fQG7RR1wfhEVH
nZerdKqHrGdmz/vpkmTww3QjC9vsvoBdtpGeGEwTwsSpr8qD1CL1tesnWbsbqTN9N6LLWBzBWwlB
SPRx6g6CLzFHszM/2EQOEQ4VDoCPjkRb4V7L2D/6G89gs1uKkz8PaHxkt8XmIp7xm9hj6wf6oTUO
qXSsOeVf0z+SywTlpTzCj8GYD32gTXcD8xNqo3Y5KxND8+9S802m2CjBmrQnxATMlCt1+2iwR6c+
TKNDni03MO5t23nYLZ/iU8TNDZYUEqIb80EwX5ZNmhjhCwd8KYxQmViDHRIad0kfDJUYDGR/exVj
9E9yoSWL6E2u7RqlAznnnV3ci7uS+PqzTq4DtYiEtszWKF5VRlAufuRs3CQ5fyvqSGvLmCqjR4kc
YbJrw2nCU2V9Vt+5h7hgOA+P8VV/FizbCr3uobvjFuCTQIaM+aYnFQBHpZfKx3mV4NjxobwS3tze
eL16w/vgfZB+Y1cHMnQnhhV29cYYm7luRrcBlPzkopRPCLRjyuFQyan7Flr6sJnjCxJLOErzT6/b
Y/MFYcygYqNXlO7K2lm+RMaNHRNum0+3IxscB47liB8V6nKUGpkHBiFiWwmVGWTUHgVMf1OmQ3GR
n5SXnMa7xhoCjM1OQre9KsisQqe6B3sShxtPLDxlRUb4OtfmrTLB1NnMR2KkRznzGy+766Sz291L
8Wk8Fc/g688JRuHRM/qD1bxZsW1s0dJg5rZ6Zwk29EvIi4X41Q5fhkw2ypO5iY/Z7IiXuXbzzkUG
bT4qD8Ir6HX+GE5b9UP9mR6Z42Cn2Ve7jtGRM8QUaciY3ey7bP2QyyHYJF9E84jQ4AE1HGWFlWKr
PmO5WJHQNukT5X14qJ+ni/zOlK55ZZIzWg4nGzieiu6ZTU2UoRRzqLit1uOE0jIfyFqfcSYcgPiQ
Dh6+Nwcv3sEzLB/ReoAhMJxp5dba9DEkr7uqkbv8Ia8ZP4Et+2brGU661/9YX+z/D+2P+k0E+Uf8
bV1Zd+bW0+8hSlUbF06+PAWoxQZbHsEZHqpLi0Kkc6QX2kG1Y+3p0zEkw/+jnottsMNmXbBLdUad
KY7dfsgfOfz9bGtyPuSAeL3ou279EaWw+z0cGfAPRwRJ+ov6gIOP6dhwtFxGQrmLDyqFWmAHr3Fg
Q606jpWDAhIDkds81sduocRizUATtDX/FItP9ABxybQxutdWeWPtCGYwCvakf6uMyoybFnk8aeiz
7OSPeXHKPV0jbj1EOTxOJW/Wa95Q8iE3/O7CjQ5r30Y2cJMil8+8/UBr40uf5Q/xkUxHTRJZfXZ6
A0sUBLbX+Ul7CEMmPfa4CT11N9JfsGcscU/x21I7o19uWC3H9yHxl111STrUoHYTbDiWUesGwUkU
d9VjsJeCTdFts4sAe2g9vqPgcei59orHKXL5hXLs8Humh/4ZPBA6HXFt/eED9oF0w8cTG7tF8zgd
wIfL6ZYAAS7IQNpnj8hrB2Q9ghd+0HuJsB40XlTaCkOSZJsGnn7l8r7mx+QTBL/1Fd66YK8Rc8gC
ovyY2GRgm0QI7qbXcnhK6mPK3PfOrHcSfH5MUDko22fhwRDe25mw4ckv24fmi+zG1+Bo0Q+aL+ls
D1C5yS/Z5OWzBga2arZlAwfWL/NNJz3PlSOK13Y6G+If6L2EbIBUYPGIcy9QMax5efaTJ1sR9wMS
tev0iu8arQh/tnFf7sHwLrc/q7KYqxeXl2z4CpdQZWetZSdFZev5hZ+hhpYtTh4yTBaLNUsXDUwH
ZM5OqHAsjoybBe8RDVm8i9gKMZf9yXb8D5mKT1QKfxjrv7hhb7aPvkIaDfYjEolrmL2m6hEvJm8X
ePpx3DnBa7PHlgcauj6ItY8xgZjeKfwa9Ad6Mmm+K+jb9T6iRTnfLqIvl54UXcqGfqaH4W4YN7w9
RsDt7Mb5TiqP4B0XtOE2ctjOXatE+4lOxETxzDLmqu3VSCccJYf0zdor++SmH+atelLOyzl4Mvec
0bktHYRXo4N5ysnNIB6j6ytvgQ5u06LxgqfnF8ppNXZniScFWxyShXyXUeBoe6lwglvmjY+ljzzI
RyGf7dAmx4zrkfV1p3TC5XSkNz8fGCb7z1TkHEHtW4q+1MgP5C1JXYoC3wAlsmM2bL+Qx4aivcQH
/WYBEWkPFNM1CnxkdIT5oR0jRh4RNi3SZFNLHq1nud6MyeNS+r12lIbtoLpmdtQDh38PRyrMrvh9
wp6mB1Yvu7qxED2tP4rezxlohMnu1rZ22Ilrt3kSgB9s4IFl3Hp1Ro8IBu3kJ06vcuLwFC9RMW86
lP/yQcb5gROtd1N9g0iRLmtdoz8DzvlsEGgro9gg49WOv9SX6mi95aZdXHkV12ZwiA4TxmJ2Go75
Ulcub+kmU+ra88O0MT/VF+wnD9ltbl2akLXT/YHZ0ZywIOI73BApMWxkF8yZV7x3V8Cb18ULL4K0
73fteTwob/X2qqN+/2nepxODH/Nc8TMWj8SibYE9B9ojMRHH3E1fRRQ9j0QTiNgQDnxG9E8Bc6NJ
iO9EJrdoAdmuWtQKOyQkQ/qsXOjyg+vqZRoQ7kibdyN+Wm/iS9++DKPXPGF+pkXnZ3ig7/OBvRLv
YsOeXZs3vb4RIzvbUy3rTnJVD6TTvYwvzROfP78s7g8V3l+7OXHjoEnuwHd8HB/pm3DGVi6Rsx3m
nuxU7I1n6Wn5iSZPibd5cWSEDLTNHisXvI0oe+FXf6k+VL9pubXST+UcgsRPJDSRztvo1u/Cu/Bo
fHPiNBvpSexe0A5pzxJRP6gyO4ciQhdfzOXesSnhnXys8+tn7H+IAepu2+BiwQ5cbjTIBwdD8RGA
p6mPo/oBpmBCVAIrPK2e9+Taqagr/bb3sm0v+mXviekt1r1+2Oj4r3M8M3STfeWDcF3wFdKH19bn
8pv7tMUoJPeV54Ypxab8ZuS96U59t8NLKQdPVFX1uXsSP6EmWK+mj3A1LXyUWkz72vaIWj1Y/Hxk
d3sZbs2tkY9S7Aw3pdxY6S59i6Gp498+1Bcyqsk9ru/pF398rXjjmV+AtyvMHCve1xcZCgROQnxS
fL9xkkVXiPe9abdnZN/8U+IvKmlb3NRulxk0s1FOIuCxk/e5dYJTeg5eeEc9gtcldorwPJSboXBR
2FM2WX8gNwarGcqpVGLDN018N6rPKd/233Xhl+NrxtRZcUHiLT67Cek87vjMcwS1D+NCR5MR7Do9
wBNpN8qiupRl2CXWHijceObo/Q7Ng7n/fTCiwtqvQn/TbN4DJRv2Q2Qx3e37f579vvb7EKr8V0tU
2WGYSNeyDq15hW9M6YLEbVBigmxOa3b7lMtY+ioqvvXZKE3/PMsFgfeVrP8lU1u0TtlwmCwxxi+0
/kNiCrti+7/9brXCXavpZEF02tZIcM+kwmvdhIMnF+wUyZquXKGkzuzXXyiblMd02E+pheIjl9Co
DzjR1GV226Bo9lZRc9v/fapUlPhzlo+OfNFZbju3K1/Cn/InlukDO+KREg34TuqQptk1G63Z5KHD
yBRtVt8iU3ahp7JtpkoZf7C3HZqtou4GY29WdvGpkwfwQMVDvAXjNioJAineNO4UDurhEh944jKv
pJg8DiKiAEdI0Mdt+KGqfuqPA/xS+a7fleMs0T87CKZPW5h+pmx4+U/xMl8Er2MvasFMYq/vVS9M
74KHyAmP/Zv8RoG0HPjrTwlNPFtwui2RQtc5cqG2v/XH+p2qMxw9msXR4oI/yQl/0CE/28NLjd/p
DXnBRXrX792nMLsh0b/rllx9KzfG6Mupy7EnEyfTvDXc8Wf4Ti4UqfDCtU/T1a6o7lD8pdFNgwdo
T5+FX+zYeEhwBR+6BzTgC1chWQFO95pu55/Il94T9n1vxpXeNR+dac+n5JtNMZXeqDvBW/tTvhPW
hp05wdBkbCQgiy4ODOodvi2k90E/1bLl5+YOn4C5F3k4NAm1B4Ro3P+uuFyZE7MfPqIHnNnFRj6H
m3izGR+vXWy1K6Dj44iS8TRLtIq8wrBRESJ+Fb9HJH+JbYHig/m8nQ78NgZwGJat0iO7nW/iRy23
2m1fyc6ADU4SlIzTqnLKzElme/TDB87KKnGKzyRaa6rhJeLjJGrvRfC+JmdiHYsfgkfDQf2103eL
aKfHANW91/rxXtk2hLJQ1W+6T5lD8M1PrRVnmZ1ii/mydaxP1L/CvQNdy/dveeEm3IAGpke1YjDD
/f1G/awc6KNIB4mF5Y5nTrUHCZuKW45eApwKKb9t3ESQDRgVUDx9V9vspQmo8NlTQWmwGbNm3Mif
MD5JrronP8gLr8hgcLWPm/qG+rWKfU4jU7V5SR8dZYO/kcXWOoo7rOXTtn9KzhopCC/1nmk3qttz
+R7d6d+TfTF/G45yDQYPzFP4BJgIeATHBQ7PJ+NAhaP8Mo+Ulnrsyd/wGioqKhjnnMGM6ZHwsKW+
y7tmO71wNOoNmZ3ngIbQm6za6RP+0PxI9dKvm8Bt/K5WvkUhkLIGl76g7KQbm/NrBXgzdDnsVQlT
HX23g7APkeXq8dqqEv0uu2v9CW27eutpP3HjzB0aZoJ0XUdB99VN8mEcKQdy88+kOopw1JAIUrt/
sfmjPNU31W5tlknIyhlugj9yR7T6dAzoEaDSfRb/YCEfHqgjxdAZ35eHYPhAoIOIIeY+0fImNnrt
IA+lGMJI2H9onzm+SswRZFPt6Y0YsheE99Xe9eKLz9OuwimywfkrStspsjEl4naHKj9xjdMHeyne
IKuHy6ZnmEmwV+1NnxJ6mgPToLXf0jrt+3oWvZs/dBEAbtw5MdIUZKNDA4gD3l/pCgivFN/aJydJ
BIvChr1avyuLq3228zVHfkI8HQ2J1/6HJS56q5COp26ZsVc7DJcWMCF7Knd4qeRtQibIifdFc2Kn
X0fdpcuVXMZ3nNi0MnRIqOt07AWToWDYRe2JP9CbALrivOVDG48YuxZu32TlgLb509L/ynzsCPk7
0z/0j/lGoO0TxvvxaFFMG24LrdXH46Ield7Onxe33yRnowPCaS8v+bt1m7VTnnpj70oSWRbXLH0M
WJleiKxhRj80m3A8ttPaZlnnbclpCrj30hyCFCv48l2EOZ7YN6Bta+FA04E+QU0P9WF5GS7lftiC
C3Y7Did63CttLWfqwPM5zXd65SKBWE0wPci2RWFc7OfzhswmiwmJbgOzeQJOcEXlmW9rhMhP+RWd
Q32sxme6XtyJAu0SWWwVPG45zafhGSc6aMy4Xrh2O9HG+nLWL/OltIh9tS1WpYeWzUJpQxv3FYBT
9vrjrtgyOI71uJuf1pUC5/+dI88lJ7ww9jKvq0yeFdbkYvzkrtFih0pYbvDN96y8h/IpPY4X4111
e8sBriL+TOq255IDRPHZa26q+GK0naN9XvkmndDYnwwI41g+LwG7GMNm7aKPWILHWz9vDozqideB
RcB8c0XRWYlWdqkdqLODTXUmhkqTnBjRDw42A4vFPoLGWjqN7EkUn2pLIi56uQ0tLPOHW605OvG8
IaxTTw7coVhFObFQiBgSpabdPY43Epk4zHcuN113ctCrg0/vLhFcWfZh4cmjxy9UCQMzbIv7KxeK
DCbXjk6o4qj9GTD3XNZ28bFC65gEvLacjK/z+3jkSmPBRrSewCrAfSEds+RJ1A4YHLJds2MiTuCI
welU7qhQ+awErACyPxresuWqJVwigT14G9aFXlnzqdhnHzDAtuOW60IvH4DdVgflXZs8owB2AERt
V/dOam7qyTfzc8/Z+B17lMc+MzvM+mmO1+FRnz2j2c7IG1uv6R0RcMuuuq9/MytL7dHr5HS0OcUi
vthqnyBJaH5ywIPhGFXb0LiksCY6TgWqSm7b5GegZ4ExVzqIPTPZYwq+nijweCy/y64QlWAt2f14
5LbRkJVHnRyQdOVbJ5Zfe/T0Z6JoI/ZQ8uF/0HUey60DW5b9IkTAmykJQyeRFEWK0gQhC+89vr4X
+LrrVlRUT27IXxog8+Q5e6+dWgSjrodfqblYptuQxNg9i1c2RZqCMHL7n+LcBNvCi91IO/GmKG/q
NTgHV/VHo/x/7vc90tU3xNH4cVfBxoK7Qe/XJq3mFOybcU2EAWZy7lGVDZaAJo++CBoB8VpwY8a0
4vjtgaDF1QIOZTgEnJEXn3iR+ih9kZxHY3L+GnkpKOfO7auG++eGwnmw0f/554aFZGlHJ5wWi21c
2u7w0lz1XfaZvIiO/gHMUA/Rhq/qR0O/G7bSG+SAP6veBPNacsM1Y518K4zfZbFpPPQ5nyy/Kpfl
lU0Sh7V44YWFkM692/xSi/dwszjFAe4qn4RPtvRkh6x+Zz6VdwnT6R8cq6kGh3tt22EVKxjvPTo2
Ce/h2t8xPwe6a6pLY1WkZdnR08meOfN/GAYTN6o9GWsSuYIQ2a+DE9wy7gAKvIGND77RBi9Jts/l
lf4XsgJbK1zgIkYchz4wfUw0TvJuPMh/rLpgwyNYnsdgz1XWXvIf1YHnm9f2yJWwAhNwbuGO/WJ4
YAXXS8IwAXLtZoYfwy+Sq118ql6CDVfrNw8SFE/THmiWlniem1W187cqpZuHxFbm2P5h3qpn1Rn3
kZe6OXKxeYX9RUD1vwaniNIlXeMEuFJ6EQzJoWSXHqSjNp8mxPH0yNeKTXH+whpVK+RJuikDMhg9
pF9gjJH2gXkIS849bgt7ozhwtOu/rC9uTjyG/RsXi/wjtzav3wrP+s3fIRjm6r+Ob1Nsc0PZvHw/
H+nrfKgvzZVFMaZ/Qv/mNaJMcOSt+j5/WW9z403XBJzyB/uSph7hgYTTNxsN5b9/UD5Ihg71vflN
dSKEAEVRsG3DF/Af0at2LmnoXBIMp4gsuNwO8iuS8PSt33S/IFk5lB2TJzA8d40shW06r7IDMQyG
g26Q4x5AiRZReM28ZSVvS8d6Ck6oE2A8OqCbcipwzSHQzsVjuyoOkaNsLDc/WftxM74Md8kzD1hN
Sw5LCIOXygFMAlV8vApd3o2aiCMKKYfqgqg66QvDdn9hjWyWdWOVfkk1VmkkadhxOT7RczbRz3Ia
Y+WjmiyduoKjsFqyJA+ah8yKccCrGNkcpsXWoamvkO8zuyYd3m6NWnKCGOfAuMnMLUho89J1q3wP
PFHPMb2vEkxmPfo2Wz7Oa3PTGTsY7SULa0Ivim7DrqNEljep5FAggqz7lnb1rv0YXvvG1QZbvsO0
snnTqZg7bOscDo+c+ihMXzAjSR/IYrbFlRPfnoHAloOFca1YiZ7SZxzy5ITR55u5RwB+v4tLLoiL
XRNAG9eO8Olvhvv4J/L0ipXwVN2F1u2+2xumJ2vYpOeKHKwc9dRKu5l78YvGldY76puwqyUvfBlv
Q+1orUvroviJqZB4VHTzYYaU4qZVdvrs4k2TIwYANDd5w50SxFZIAiJG34UnV45r+dCCZOtop3xo
4Vo80PeZLtN8UBxySi/VPaCjxAiKYhyxXUYzhjbJi5p89DyjaDvco+GiQUua1kjoQnrzBzrp3xsy
POkIvTwct6s1XALmF9CETcmG+jmxjGywXAk/7dr4U24MPfzAIb5MY8QmbaKTMj9Jqd1wWaxJkqzM
a9N5ZeMi7gs5BqeYUfCd8XjYoG1UNBtcsyKYthzB5pqO4ne5Ig/hjqcF6NVMZ1peXv8IkAui+RcJ
EpRPpUHQIsdOjnjTEeuqvjSlipP5PdQbfphzQToRHuEkT6zaCOGZZgQ/k4sE0GW2eKqe0VEGK2RW
brnLuHkoldlIgifNIe3ws7tpX+0h7lcZoXGfIq3kell+k79iWmV/7bs5LhsVsz7da3bNHlIcms4/
5RWc0WuzG9Y9B/7pQ/0bAe9E6zlaZqMh+QcbzXS50/pt8uILJ2g3XbXMOGd/V4uneX7mL4bdbrz7
i7d3xUBS4m2j8995gr8zkx1WPE1F/79iSKdERJuuAZky2IyWPesqfaGozc2NZHkMLSFKwnAakAKb
3tzcUYFVM0O3NWMicPCdlweevNQRzEQRKndrLIDVi0pRjqWLGd1d6XdMTYGMFaPdELBLb2a0zU+K
Y/9ZB0yOQXA77CgImBdy8LN7boDv/D2jtybYrJa5ddY0L0pv2qa+SJY7EXoHQ/objsqyZdnY4T7B
jQc10ed2wjQ4PTLgABkeA5LNNhxcoO1wLz7HLoIs8Sn4kFnHqO4dGRXxhnePCjghmgDk2vIIZnOV
nXGG0/+EMJG5bGdO9xQeY+2pwWSB2JQaFDbLOvBYsp95ulTG8Z1qOSsPOZyXudhQo1mfxjUDb39L
fgLd4VLPDsnacsx3OgHGikSr5IM2U3YeD8Ez49P2FVKSiXfW8vpXzvAMFK33GjseDZP4rUqeuaWH
gmfgCL/Dt/nOJicTucyG1G8sio0PXNps3+xwmW6zuPYXfKW/2ZlM5XFrfBdQpZ0kdCcZls0BMbXu
aXcMxegF2WG5kxKXWf844X912trOJ5eLdlmrefMpe1/tqnaZJjMvQ3ksrdpvNlBljZXtWpgOSCrK
tOIpS2zxhpD0KLAcyUymyHaJqwG/LrnokFrIdiKZdzVzXQur8IoX+5KYGOYcxHtmvgk/UhiVp/Ja
FBtDIHWTzrZDejB0cZyIUnyahpsVO35B7cxCQbHBQ3G7r4Q+j6fT3rEZC3Ktq07zND3lW+LkN7SO
uBao7KBpXenLTpG9KG4vxgnih3aUd2yP6g2Ujtu8gTsohU0BZe4qo8OO6dseIprGCW0p8FLUYpfg
Nl8kwoCUj8h0yQpuGUMwytqY9MkzB0B3vDAZi2VSZejbIHRn/M8IUsIP/Vl3ml3CKxWv63uE2CC+
VstjjYhWXPtrkoJ9ZTOh051ODMwZGA2dqxs2LUvKDZWhr3pgeApJaE2853G+d4wpr9JJ2GbH6jV9
YVOHqYEjyIbc+cPAiJS5CPrBloEDrJNNchHVY7wbjjrxNf46/fXfxLeJsy+F97Z6z714J9uzQ1dH
+aTZ3X7Q/y93hCQiSZf39Ufu+I6wba/RhadDYpZE3jF/PdzivaTlxvMOn4Lj+JR7yOmZp8TLhA5r
IhcNtV36Wr9ya46vXGQseHLlahflbrJwH8duJW0JzlDkQ1+8i7QwbjrNmNYbRge1Zjoyk+WAaDPu
Ln9zhdQFx6QnxKyMLZrXnnIn2zTTBoNICriJtHvf0VheBhu4W5HsYuxH5ZOEU8fYdiUSS6dTvXlk
loENhyBrlzBLpggItZk/jLJnEmGdO1bylpaLG2nfC8/SExtLPe0YffHqGY95XKzZEFMSg3n0Snmv
f6MLmRj5Ov9lIHzmz3PFLG/CrgmxBrLUraO3Zl//1uDkceLiYznE11JdmS9k+fDsFPK5mSzR2qpW
jACRx8KPEV55d3iOcHtnyrA3ed/ZxpN+RCa0Fvfmy5LzApXnB5ExEFbm3WuDQSGmlXiv7/vP6TuR
uAdX8R9zjm37XI+rlvDF2BuGW9A9S4qjUKQlTn4O7uQ3F3R2jSfDQ9J9EaltSUjXvLmzlc6m3MiY
2bWcZlfTV/TGocLPvBqDERMdhidOtwPayx+Xv8w9gcbhubym2QoHy5bVQQSjAmHv8Aji3OCskRxu
g8quFGpg9RT8Si8T8+ZvM12D33f51V+B7m1BW8KW3/j/epfnTs/qqXkTN8qVkaJgFxfhXX8Z38lo
k7ay5sFJ/8ZsH/3g4iYVY6VdhWCLocpjtng1Jo8lo7nUuxBb7FtwYVHQxUWIpsEgI9b1GDybT8OG
OUOpry3wS9IavslJ8obv5NQyfBNOnbjiii+vyrvKkCe6pKpdXs0vXJMazZ9998rwZAYCCsnDM6PV
9MrfaM/1WfxS98kRu5hcr9FoU+GhRxlv80ftKcEyam1oNNAXvTBkJvTSd1C/yXfZzi7hB5ddcBFp
Nq/NIyMfIsKzw+cnx+qEDsNm9BJqsF9jWLXXiqbQGjXxkccYXVQWvEt8nS9oA+AqdazgxAt0WwzP
WCKrL4vfsQ5/KS+odUi9YB2wcKJdYDZ6yXybsTKDW3RTTvo7XYgBPDf7pUIe2XgRAqyQkFxpWO7b
5+xI/IjNWxp/lNxY+8itX8qztdVOiV2dRk/9AlJLWCeykL280U6E6bX36I1bl5ByOz+nz4PNdBE9
sxg56F5oy1N2nm1pm3tRv5ZdAUmHsUGHR5uFxvyLwuJBfikBpW/tR/+s82wZ3/4sLVvA1wemlLMd
7gW4ObzOHNfDVX5VN+kLQXkH7a9Cm0/7eoOkP6q2vM8/9GLCwAHW1mkr5B0I3bh8Ed7QdWCIaOzm
syJv9SMlZlK9Wjtxn7F8svVUB67Lcpdei8g2PvUvvtZB8vxlieBCkd7BU4Lclt/qJ9mWqNgiKiK7
kk9D68RMaiZsh+jpsE+veIZq4CmcbCvyj1bwT7hExNf6jO5TYOTGiRoKDqmugAGU154iaXYk2QMp
a5FQ/10d+EuIZU1lvWApbsMFyz9/J4K/3TDvVPfEgcH6fM1eMTnQeMlXJHAIdLYRYl7aJ2GXvHZb
VFSkHDPl59T4Ih/CyR62VOolSx8PkR2TA2K4Md8YYUObyJ+kd/q6vyNV1SG4keyMRCywQUv509Y6
Vp/hlltrpp96RxPC3AZyW7dKDwLbPfI5p7SOBGFhXEtu9R1mFaJ/pOes2+O9YrpLd2oX3FB0EONz
pivQ0oD/YKd7TZKdeUZYdiYj7Ny+V2+iXVNHp275yYoN6wXfisLloxzZQdhp9B2qIbVChkYjnMAR
kCJPASjeM1W2cZKmNSHoBeVxfZ5em4t2Gva1lybbSF0bVLa32mOBOXaqK+yt1zTY6s8iAhJ2Ztof
87eAHcVGFLOPofEgXnPRPNJmoeqdyPMzvcmzbFaCO8mA441Zd32LbxbQD0S9dPxX1hWCikn55QR2
t7un/lMe2gZ1LR1jvmrhLloxUp3+Imtt3eNXDgwtb2TgpRyanOpUP8fUHBxrqjX+yEKmUnayn/aT
k2rUe/Gz9eFfCFNnSRTrbZvZobgBGEI96Q/7vHwmw0z/1r8ToO+8VLyIpHPDV9owRo/unKm6O46+
cXJ0Blfi0aDYJar7NGAO2hSXeJM/K9yY3dr4FE7sdJlyzIL3Cg2LwsWlcp4aNtCK2mFj5S9Reh7I
MQihvSBPWve/FfO/N2oIgB+UGQVtLLuit3INvsfEkX3aHGtuH67G1HSyYjOUTiWtx8Tr4MrC2+Ko
p4J5WNUSalkCOmlu011m7krzilkTjlMEUU/FvvXW6Qd/C2jexNdZWnpHJ63vPZOc0hu+onwLDxpB
9l7TIYksB2olZ5SwLMgz+GeN5+xkbNa4K6CFXaZN+zt6mJm4g/pltqC9Nm8JEtWAOLgDPhnwo6EK
lmQDexVTFTIqVj44+AUiPoND21r6nnYh9gqS9ZYSltMNfcuAhGgnZK8iHOkc0zQfbmN7NLYmY9N+
g9s6Gw/s04yl3YAFB2b/9BLMtjLuKkQQOql1LhUJDzhL75KPZLRckVlIxbrFiCexqTCMoLaWl5e/
kp3kCEU+E/b9eG6Llyg5ytlTVhL0hZAd4749Czdh2A79KZ8AK60zZpAFg4nd2D8p6dek71QTsdht
InlMzDeUJdRl1EIUCSpvL80QSnbKbtkxI5e1krdjjtHqHSzouIjqJuI+Nn5v67qN7C69qy/WCXlS
B4y/XbcMrIuNQMwH86jSlYrPQN0240Eb0XDcWJgjfdtf9a/+9Bjsd8u0/9+c//Ep+ErELxmQ0X/f
CM1g6Y7U6OH4BczW4HOy2h88/Kfbx9cmX1ddozVOwPytLfFWTtbRGIsb7oRSoCmnz367i4Kho5XC
R0aJon6YJG1b1QfwGJwVH196fFMGam03La3tx9ekOefbQOa6//yaVcMhqAiKxpFGyyCWG0ccox9p
WLT2j6/VyzeqBKn945+pwXrw+OjfNx4/959fMdVuITtGfWvj9mT2+Pizqamw4i0fPn4UkisHk1hO
dqBw6mPQb8eS07g6IVTp/I3Cg5X0yPTqoSlcP2g9MnzXcty2oPr0ydZzJ7om3fRUB9N59JsWbx7v
WpEp2lHPo2NKOLylZC+KKnzKYt+6aqoSbcB4I0qmbSTETs392vnHMR8VLywg3ZTp3Rcg7cCtH4nu
zddJ0I/e3DaBm8UFhzw6CBZsPS1FFjspsWgbgsSRxjQ4JnfoRFMlfibY5Z71xbDtI+pTHCdsfTr7
pt5FDK6abtxkOpPtaPgsxELeqz6yKEBUxLg5vCtEy/IaaWLvNpKJNbilNTqcslaW9uTiMd0wtB9T
ZBZvKm6J6XqCLWXW0weukIa8awqODgoScEFPEQIKozRiZBmh79RQWzQECzhTh6yxGdgIk4Zm8yCO
27QI730sk7DAFoORxGc80JHlgvkRskwUQ8RMOUdouHiRfFcILy3441qEyGtWY8R0ff8U6IATROTM
Ou5xKIvuPDMvL8NBXMuz8RNn2idkqMROI80H0onR2kCZMJpoXwCtbWPUFKrBaK9XJMmWBIcFj4hn
nLXCkHNiPcL15XauvCn/McecPE/SMcbohfCFtkEtRmg2cqcpsEd1HgiqXn598UpG4S2q+/yF9G4E
T6FMViIbh6Zo08EIi9zLMwLJxCbNdo32NU4bLRd2hEKwSBQA33jJnQZK5EqKCH6Psu7ui2G5LbM/
MUb5gFWdQ9NIgtCcaDuLWUCP6SGS6DnUGIifY9JFunZZa9L8M6pwW0jPcQnjYChMRAtzy4k8MT4A
QbSe7OtfVjg/TXJKU8qUUB6LQDUj5LUJzyhQ6W3KIB6hWcAeTQt/g9WXopdbbWsonVP047hppxk1
N/AmIWOmqOjFreJKdKRBog8JB4cwP4zRLGaxmf5BDa33pTnhdKcnYkYTC3TO/eEPIcHswBVdMaV2
NT5YAss/NQt+YszgXk7MN24+WlQyl2y7JIJUQn8g6ZBkVYW7JKYaUOMGZD17QUkHrWoZENWqLuD7
1FkM5PRTgyXvyHV8NyKZQs5H62yUFzHhSNATUbvueqaqIn3DIGZrixXr0qmQmpUy0eyapSwuMw2C
Ekr+4eRzIdl+TzMCOjf58rBJJWjBbv5HjGd3kBJWblVWbKurqMijLPJ0kGW7jpIm9oPR8+ciWVeI
bgtZRWcIeX1sU9EjI11jQy36tMALq+91XoC+onuYYaLHxksXPAAuujFlJP5zHR+6iEIla6j68jI5
D8Fn1Iw7SUX3JSIyYIkNNqpmrieVMUSUDDAye0akUXAPiWNbFUYqrQo58Sal6dYRNHNP7tTcbSDC
0ANj+N/nNP/rWY04ACdv9Tzf1OQ0loymWmaIYzIhfu64gsPFPCrQxCoYfBIEZWfJJJ4NNWuPhcwR
Jhm/RUN8H0fe60IjfESYEgdZ9ldTcLbf+SE8CXlSjqZKy1FQb7kusVc/JEATA5dYRGyb5Whwtfpl
zAT1PaHdKCvMKg16wUHYu6kq7AaKCBkPP4HIJunjffQBmyJ2MNHt4UYbqCJnptY9A9IxwJbgoxKJ
pupsSe3KxD26LxTGxAR/oKGSFBDcVVG7uTAdZSDDsg6WCOL6EnqsLLS3HPE7PUNjLAxKhmh2CZrB
fmOEx1wK5GdR7u613F0LkFdFB26yHUWO8Qb9iZA4gees5ACqMbSfNby7YkKzndOcMZQlf5f1TRb8
F8EPmFNUQrJDi4jxeB9q1BexxZDcOvgskYV5FxPalH4GWVLHoSDFU7vBM+8Ienq1xsWuoHcfrRn6
W9GgHB70r1TPfqdWtzxtHHpQG/TgiSvRDdlOfKQlspyFNvY3CaQyUnNLKoieUDkvdQMtLTnQvTno
zlHZhMBIrJtaLMS/lD4FtxlKuWZEKGLOdsBVjtJvTaifvqhChjzWtwRa9gF6w1xsAFNEw03sXibI
g03xsjzEnW+EXFShLnjK5K8AXmpcJ+ktspTQDSFT7OSIGU1NJANjHDQesLrRFrbcikSvt67VUUzn
DD56cMdIoMU1DCBhPYeB7/a9dgRCgLhZUwvHImOik0IiNJoUokA2bXLGPIPZeCTTzWDmZoQN8wAp
JoMVEWUpPUZj0twsaTCI8EdGTjhdbEsZbmNCGdi9G8CWS5uaYA4EEbynlthm2BLQrgiltNJrmsvl
DClMmOh9yb7IEKLV3lKRpkFmHuZWmIEqop4ohqZFuYSPvuxjTNDlzteC1Clw1QO3wtoXB3T5S83v
CIGGSOFzCsO+HzFB4wiD8GRAshCYdA2VqU5coz4rUik4oSYyJITbvo5Vuh6NztmvZ4clJpLml2FN
OBBTZpgCWmyUI9XU96tKb0ovADywMnTteRrpGRc7a4JOk3fM9yNDhSJR8N7UGGUSoWgwOWvxJmLQ
Lo2pG/kI5GFZvkkm3WWB69tpaagV8RRxSBSuVtqYtm9mDDmBi1atml3kPL4JFfDWkQU56JqBPjyH
ETGX7S7A9JI3Mb4lNpOsNt6aRJNvS2imQg4K6LeN0NHAnMQEx1YLD7Zm6FqaIPJMbbhPnfntp9kF
usP8nHV9sx8CYLrMA2Q9GvaaHKA0tzjU9xldqNoyD1aefWq+v1DemeIX8WkkbmCnzN114grkYqWs
oborh8bD2UrrlUljDIFtnVF7oeOa8d4wf8p09Q58yrMERGyx4XPwjehhKWKaokaTfpREuxV1Jdlj
KTrjAB6JVAu75/xiaz3M/1JSvTxBuhA2L7NhbIFN2FKEqEGWKs+soPVl+ONtJcBI3gwAiNvWSaOR
JpaQP5cQU/R6xjDG8KAkzs8SJOHY8fjtVgtqEFgAj4TwfRrNcKMPC8R5wop+VknaCSa6SZlszV5l
9E5fo/8RGybbqphCA27irR/NQCaGU5UWkZcroRdGdK+kEBU/2WzYkKIOs+JyBBLq1AH3KTU923Rk
PQeDNG2Nju5LTXwhSR2WK5YM6dMwBinypBNrsISecurUMTKK0p82tN+m2PJjwQkZ9LSnvuMFK69+
Npvb6mCNrXqZZR3frbQqMyxpM8WJN9/COFJdHODzxpJ2ZcQwR/W5aqVZOwyhxjAF0pFkoBUCYELS
AV36sZErzjmnMiAyNpiwkjYafn5A2GaZkbUxG+iuhqfRYpcYmP00lS6trQk15NDdFEWJt2manRAi
jDK0rgpBfSXxVsP/UhyQCUSp0mLvjcog7r3aq6MavJQEqwew5psaqaKpqLqrVu2HYZXDIbOs/WRx
XLG00uvHj1x7kkvAUViFHcEgQCmfIs7RxlsoaZc2BUjc8Vh5mWLUhJmfUEAmr1NgfhHmoW2USbHc
Jm9fgOYGh0xlKcvBQGmJAA6OF1SjT0oAxDbUyndYgQRbZs09kyPmGmLxHPmVhgh4JO+H/C7SX4By
t7wKAEw5lBCjWikXkTy4MuqPQUlvT/KqwBRdkzxJq6VyqvL5MGjhjzFkhBUEX35CZ8dPJs2hGFuC
XifgddJzFoKlEoCBKy5ACCTHJU21jlMvi79VnUWLiUobFY1XLsreuOq2llEJa0juAJhxy86EmmsB
tWeDQ6TSJqB7GWZFMwJOFTeSY2nVvhIzhzTJ90JmHx5SwUskekfA4lEKNTTfpkk41VgLXkWGZkPU
vGdj3KxDZUA3OSSGpyHMT/Z6L3OElvu9rrB/tER8MhXJ+GhCOycGCryVCH2aRnJMFCHVqCM4VP23
SJ4HqXE5z/TcVnigByxloTQFjq5hDh36CJniFMSuD/MXEXlyAUoWAdpiVsu7QTagljh9CjNIypgY
cYqmn09GUsSxYwtm5yQZFf2uxk3EaSegmxgBz9KW7CnPc9qnJC84bFpwBoYtd7L10pSHOnXDqVs6
bmgFuXnQOJUZkF6i9gro+n7NWHkK2zM9hatAfh7BfcJG8XkDBammBzJ2H0mXJ6TzmA7VvLBuWvHg
T0xrRS1DBUm7cUIsrelnndPQTtLOg8hALJ5ucdBtrCSmdRBKqZsF5F1p3OwykKThTZMEdU04FLJa
a/HLNjfM3eNeXlI3jmqeW8B3502Vqh2KWC1cArjOfS9x8ibJHkRuTCu0Mp8Vnd5rIARPJEFRLEtc
nNSlCHKaJ67zzDYDi/mu9WXWXU03Kt5LQn8CSvnEEweZtiRIC0ODh72vYNgTLqQkiQcRObM7MKEQ
1FEJGsTvjajHe6VFWjLx+orL++6jJ1WgAcm+lb6JOuytUAB42S4+xQxQYUpK6iqriJtuNWZ9InOX
EdYT/JatSrbaWkvq9Glc+nwNOLM6/AJFvKunNtlbZsPVYaqMdeoAlw+SVpNjBWHRDK1n3LaDYmzD
+KVIkTEEYftNtsGfUtMcqFoOPRZz9VEl7snA258PvLolzRk36BDskK8VeELB4QK0EV7uaaw37AIY
oGsFnS56RL3Sh6ewIH/H0oallYHHW0YUF8l+55B9hGB1lvNtV6Ov69Q557StrgcFNTlYT9Pr0LjU
CB+1AvJ83dd/E0uvZoXTIeuAfsZTrSNiRH00WJpvq74/PDdJuOn7+WkW5WSfm+j+xrncW13b2GXt
ox30I0eL/XNSI74mDWmvLOMdDY7pSs2am54ajOBEWx/e5gCYLkCQW68qiLn6Bn69jxKI9zPcqMKM
KmZk5J5r2V7JO4xSLdrpaeK6zgRX0fA1TDclBS8LWwaGVomyqmE7CLjqh7kQIbWFvs0p+A1pRinW
8vdcXUI5kpxl1QdBRFlCZRw9y8AhMQ8QUoGwo5RRGJZTtWkS8DOS4F/EGofIzFyYJ5ZK6VuqK26/
hKPhrRCUaE9ZeKZjMiO2GLxclP9YKH/CuQJ+nnO6I9FQ4g7IQMirwqpuFcZrcrrWcrNw9MjiQGta
r8CHuAl1LlSDYeHAGf4os9hgzjK+5yhCE4LwvQMk58r68I6DquVNrOsDWCaBoCMIFmU+ukIVM+cQ
2vA86V9m8ILFoVzChgOrsxxjkD/ElmHKsEyPprsxcHJJ9eaD/Fpy+0hIVO9+gbcUC9ZObNF5pF34
2Yo0hWKYAXER25E8UFYRZOI0VXXnlqPB5EPDU0T1vVa6YSUpCE9FPZeRuYtfij5c5pqZRqsDKC2Q
AjQApC1AVemQ/IQAjE8zUn25YFRWLOdYjSOcRA1XDgEx5ki1B1ogYyod/DkyL1rNQGRgeDXR/AqU
SHo2ClLMwanZTY9UMynH/DIr4pdZSuEXZ5sfjWSzTNJfc0ujq6k0P+xv75lO70VrA6qsY1F19YZ2
pjYGoxtU0bsqquiytt3AhhqpmHmbjrYaS8MhQ+Ey5fj2ieuJYPh5WkARY8BqqJXBZetiNKEWO2NI
ATlJ/ZcvE2UroxQvfKqTya99XNc9COJUcglBWzQt0mfqW9d8jvGvpI/FiuGTPz5HY/puSqSvz2BR
D9UIKozcTcnWI7FAkFN99oMKQom7vACb6Eyw8PaWRQZlTN1SzHXu9pL/xEIXk8xpqauAlDjEUNJr
aVWcDbNRQOqJKU7r7mxe0TkZW0i1pnUxAfo7/uyj+q+aq5nntj6RcDYWFbbUQrmoLetfLqm1nQZE
Kwmi4KFRlUvsT76ZZuxz9HhG1r58FGuoI73uZrW6q4tc3xgoD5TU6DxfoAg1cXIqfs4qlIn4EaiS
xKjAJ89Rrw9ZUcxW3ZJECfk9KNdJHlsbhdqCjHn1O8oE6xjF5WkWMXUOsjK6kE4hYpk4XrKcQl7V
HT3WXB8aHLGIzCytHBzv14DwJGPhX3MirND2QoY1GqYO/puSE7M7K4j0e+YZYfxZl4VxMmlHc2qY
Vnpv3CzEdxlWPzwv6uRopfCXq5036KbOyU04Gl39E9B4c4oarcRQKrNnocQAfh6sK5+ye+naF2JW
uIEBGHYIA2Mz+Atmd4SCZzAj1QiSxbRBcWAIKIp9AQ3CJLNikBZvB3MtI2UdIVp13XsQCLe4MDQS
QDklh2V+l6c528hasvf9RlxPA/ZDpVtElm1LFC8+fmFgIS0AgW2U5lQLJiiGIKPPEYSa23x0AM/q
ZmKaNA+YOvQaXkHTNWxWAtQ6CS+PmM+NrUU5s/2ZdsTIDreOJSvdxLJoOJXMqyqM4rfeLQFimfZu
wYyPzbj8iPWR9CDhWa71A3vtaeCdvZW+thtFJV2HgPl2ccM9mC2Q9fw+cire+DUcGQE1Q34gf+M7
iJG+ZwOLf4sti42EhCi9Z3/Wq+80IO4hkkzkxcVC3vnfPwyn+jy0i6FK07LdaGlFfHz8eFAZ5sSg
ejlEEMJuc/AnCfPxQ8s//z7NKh0mwuPz/3z4+PX/9fv/fn3uax7Xv88Nkwnj4EnC8Md/GeKRAHb9
4Go/Pnr882Bp1wu3+9+nj48eX3t8998P/4+v/Y9PHz/nQ5sp+28JIiFJZLrzQHL7ScmzmZan+J8P
H199fD4rI98SMmgfskV6yfJIHv9wdeG4/fe5MPv/73NCVegdNnZ0N7IZUOosrC0YavJapZW5I6V4
5lkK7Vb1s1VaAgb1R/L9HgjarIcwF4qhtptBaNuWSUnz+LSt5v/7jWT5EUMHyMpFtfn3C48fe3wq
0BTy9CHcP74Uaaq6I0MaJ1snJqTLKnB7Hj/3+M7jnyKrGd1y6HyJIwXjNuhQPl0exuPbraxp20L+
nlRZQzBs9bhbdbQCERSxPYUDlK2FVmRUDPP9lL24Kpn+qnF7aWMGNH091Wu9IPPr8Y88tggiwqKe
0TfOKESgzhhF+zMKaC1yU6P7GUuwH9nA1ZqJWdg0jAtJ2kiAjW2iheIUL6Co/HGBL58+vpZlA9Lt
zoDiWUOZLaQee8PjO32QS7PjEz2YDnTl//1eSj4u73un73zgaER6L3/h8bfLQFjII0JPeCp00n//
33/+l8ef/c/PPL41tkxSpCHHFfpfDyr5r0f2+OnHN/7b3/7/fvvfXyjNuPGsrtn++9n/9n8WBJFE
Sb1PJQpgmFksf2YGSOH/cHceS45r17b9FYXaFwp401CHhKEnM5OsNB1EGha89/j6N8AjvSPp3ogb
r/sidKg0VVlMEth77bXmHJPcSDsMrJdBRbgoS/jsjKk9JLSewUlBz+hNwm0yIaJ1+UkmLWHXlc9U
oAi3ANrzLel29UHoBqZKCXN8wh/6sHfiNiV4Ed1KVYDyArFCiJfw2dfib10Ns11fMYivU0r9msqF
E6fGKRtSgaDr9MSYWco+J08rV0YIMDCIeqvxfGYfgk4roGlrGm/WlQKsOCUDS5pViUhnReJd28S3
y6CvMCsxrO/zGuGnyVlEHYEaNDA88uzeB+RV1yUaKGoBu0umS0eLzsYuj7pIL66tzgChIsEWpQ9Y
F7pkNkU38+4WvyIRT8G2GqUX2cjPlLfNekxFhAhRvEnZgjc9OTRATmHwSJzLRKKxYTDi5yq6SyoV
bGaR351GicFSxwRTUhjTdYsaPCUOtS/GySaEY8S4hpZYm0uSeTBIkjGlHeF+TAglzVKoLwWzRT8+
h/6crrPZQkIjtT9akJDPGFeGLVvSvgiHDvkp6e8klu8CEwOIaFivCbLKljkIqVgAWoMORQ+5QCRP
f3bk5rh13nyJhpukacugUWOinyQXcqLRRGslGuoQv67/oBNH/l7VPgxN+ZSTDvNsQzNNnaSNpqMd
DwuEAcW5T5AbGmn1issgI6oOzkndBsGqMumTSgkhlLHUzAA5WB8EtRi3lcHZIWAGSzB7vTcG4cSc
oO7bayVSF0ucTNschgmc5zXD4NOQSIdBMTX0Y13stGZxFFpyzAbNPwuy+pVXS9+WpyNwCdMckQk3
jDuQgTnGmMTPfxtptE/9AeN4UAnHMKeHxnYGU4hkcVdP5VMAZUQRe2C4De2ACgkMOGN5nSfSm9gq
dz0hDS3AXMFfPdIO4IYJ50sm6C+9Xo8Xeo8y9GIn0VCA6ZphbQx4NBXNkJ2gihOuqSTZSianoNwS
9ob/kqi99tSm8m9NxsUfpTdA/yjI9BzdrvreNyK4lHZ+DTdCQMqaOMvxRk0WXa/efjMMXA5+g+CY
hFFd2gITn9KlThmzqimZNDNcoWZVckbaSGCb3BBtxliyUyTGd9DX4a+C9pbvW6VNwrVbDYDbfPq6
rp/5OzGJCHLLbvIC0q94hQRLEWh1FtpNKtpDmllo4Mg6tdVswFanapteCc1NW/rHJiSfRFVz1pGC
GIsRgzkmrLHp36u0/hBLnkFWIoLN/KeykC5NOHL04/XuBafXKAWVbvqREl0ggQCfgNzQwhNCCTUN
OqyEwD071vy3MEJUPeciTB0I/WtgyOs29I/FrNPr5f6AHiF8c1xDUSFuc+DFq6DbqyjsBow9TQ1S
ieXcVQZofKWQBWhqs+or02kbNBASbUUHvqeib5No7SF+SRrXmNXhJWtrVIYxQhleWwTMbSicqOkB
+EmIbqd83xpRcDE69uSAsZCqRoE7KtKHSZAhapgc/aWc3CY16rwmWVJeQkM79aH/3dJC60h5PJGx
MOzHjudVdfElakvwgQQ0uExNuLvHvkcWM62sns4U+HnDgdnrajME7dJoh2tXDIwth2vVNCLa0vAu
K0TuVjQL3FZD8ztKskQNzw9lSozGhXRnNDuWta4XrnmTtfBOYtkR+jNPUbblhuS6uqP1oY5N5eUw
Khnjo4QltnGfB0MLOg81KUIObxZgCg8xpgpoQFmC0lhvtGwrK4CFNCE8QxYd0GgtJASmd64PG33b
ErBezejCGFbdCEzD1NQ/DU0zr2WT3sdUkobqi4G6I/PoO4aUSqMt/xljkIRDTTBx2Yu/BLFqeNXB
4AsapMyqnfaiZmJs6wy3jzta+IVCg0cxFgxojtmiGl/GVkYPrkZ0iwV7lst53yKuSbUgOy4iM65c
o+ijQ1LOmVNn2YE+KRnCDwF6BOg6Bsw8VUbtdS36/2Gck91U80ZbcwNlPAJOU/Y+bYTx3UjQgKTj
eE7o2++GksEKQTBAM0jEExT4+uJIlAGCVzD376nOMF3U42M3C+ijJ6wWuoyFSayVdaAhhZ/66dDV
cbqr3GnInoibYk3NrU9ovzTzWyy+ev0rMcUIzUz5ojPUyucIiqjOzpwJxo++3Kq6zAgnyQ71wA1E
z45qbx6/fLE6DeJUAs3ht49xvEsilmwzw4JchVcCtTQJqS6xkehysgohAhRQfhwcbh24HWNmbFDL
1x7fmImHdStDvRZNGxA/rr1FKWTDmMScXbcQbIblQRoSzBRBfguFMNyFWW3tJnV8CwVAFU2uTDuJ
ag95CQ+1oAWOliEniNFBEZacS9vKIihp6R6SM+iNS56OaHA4qDhHmk0heYTB8qXlQf6/Hz0+/eMp
Ln+hiSIGc87jC30rU86NyzM3B+kqJCmQH2MQbRNvObrI12xsFyx47lE+zjScpqTdmbLJhwzSyYzR
c8WWLAEASW15OUzErH5XArT/koXO81HSPx5Uk0tBXh4en0JTp4POgc1W27rbJf5HoHaQsR9PSmma
gVTAqXkKlys8UdkP2jiZV/oSL6gth4hKBl1SLA+Pj/7ja0TYsW/qGIxqOaY5+UgkEkpK2kDpUF8m
5EV0HQe6fHkv/3xolhq1i7RgLTJxXqsVw86NtJBZH4jUIAk4s+SiNzYtrITlITY0pEyPz6MFyjpX
dGOsVNnoQp+gqzf6EsULZNasfu5bU9rqBsQic3mYU4S8Qlul64H4LUhVwGJ3XYnrrC60Y2gULBC6
LO+mrlB2j49qUZB35aAXNDNoxQYLI7YC8k0tpnHk4LPHc3h8pHPUtXUVCVcYHYjUlnZtY0o7dOx9
qPtbrYJmIieIfgOysWXaleq0DZVnxiLFLpfMygtjEyhb8z4P1Hmc9bI1Y4OKt7AQbT8QsOwYjbIr
ZUnZNQqg+o49FHo76gNDZqlc0MmwLi0Dyv7CE0t9aAolgtKSad3UqMRb9JxlmGNeSt+PPIlEUFrc
HHkdIkJ/D8s55vHQLR9Jg4+YflZoDP0Tk2uQN0j+JQ2RB/497yXsSwIbGlSv0kKIG0conHmgv7ot
2lnyRuaju3l5eLz+j08VWoppRjOHlzsAoLe8B1Ru/3iwRhgqJlqB9WyRsGakHIjkUEFUOnhFh+Kl
ouC1FpDwnxfg49MpxlNeTLNvd435oijDe1niqevnRSsZz3HjhuL4pWCPZ903tsNY7v8rU/smVFth
PMnACGdrS3MH+GbAzkvPGvhk4pEdkTgG7jDxY/4JOUDEtAkd5NXwHB3rWn0J12LPaEpEpIpSe6kF
YS7HFMRrHE3GIbzN7+DFfsYzEwv/Fl4ztB6eMUE4XWe/gSguN+Xo0fZkgljiS2IUQDCuSq4MhTvD
cnqsbvuWL8AxECQui/r8Ak+6HgC9up3oQXUM+434PJ/b74JPJ2SD5JQ55CRVzADfZW5fiTRQu33j
n9KZxSH/qlfiM2Y0hoQZbnCEN/oh+pI4xWBPtfhLM3IG/MbCHu9UGztUzvXo4QiRVXj/34hhgNWU
gEav0vsTACsnupANqa+wGSO0uAp0SgUX23m8gKbMw/QdXOQD6jTABQ7+WIgEKaPXn5LtjGC6F/1H
O8kvwoey81/ox1PrNdixFNi7xKUdqBlYVuT3+HU6+z8j3vDXAQZ26wUHKdqqGPi79cCirXOQdNWK
nOY1lP3hAHx2Ljl0r4o3rgMc8DPTCaZGh3Qff+G4LMkDcSTVJQ9DhaOUorfA2AvgoRNWpB8aKFDo
qJFucqESY91AEm89HVBbeONXUK2057vVuu2EVP4w4fM2KzbDjVptLONFSL1/wbVf/mCd/yXvsksR
5W3z97/KJjx36sIpKPLtz9//ivBE1ETKCc0wkaZKmqbz/e/P5wjpzN//Kv1XWY1DnCoSRk1xVwpI
Vpzkt7AvNslXtwueoZym6BZc0b9Ehj1lHm1F42Ae52+uEOpaNHrpwnaZdJs0P5+yiVixhZMaB15o
bv38ArNzKGGo2orgCRa5siZ1gycj+XuDaIIy8Nf8G7qfm7nZOxSOIx7QTfmrf4qfs2v5q6XjsJbt
+h4TjWS+pZ8qBhevP6U79n50mCIXLMb6jeJNTCQ844nFDK0BoRXssywBK3z7CsamySPJV7W5O9Zg
3lCWziruqPaXcQTDPNLNPui9Y3Xuve5/9Gt2AMcb/saYgKHB+I0DijwOfc8pzQaY9h5/IYYUyYFD
WrwaXhgsXCvedKw2sIr5Dnc1vAYBWT9Ssi2GWf+gPXHJtowfnxGbVa9ILMxT4Z4wSuDVpTec8vrt
kES9GxFF9ib9QqvvCk/KLyiYruUE9/mLPDRH8aJrunAa5TeTfM5DtxU3oaee8IUSDVyusU85WO/b
JzCACJ6z1wKyCK4XlE0OcmfMkdynBm6Ar9hZR9tcA9e64g6bzgsC4KqI6ztgsshwqA7sdh3ZG2CW
wD6ZYIcYCPfdYrzY41MAp+5IBHIC8qHSOdAihy6+0Bu4bJHxnSabKsMWqg1Ehi2/YuAqF+mHWPhq
M35yBOepsoF72q56n/bWO+dKj8rNpTbfCDiG7AW0cHrXPlASohB1drFnOv/LlS/+Txe+LouSqhu6
Zcnqv1/4gOwbFF3ycJLN/oRnicxn1hgur5thvcmLwpTgDjv/wDaDsgmj0Q1HUrMQvxet8v/yZAhC
+G93oaSqKJ5FleyD/7wLtbgd9drqh1Mk0yvkP7JBw9yZeIlAtOGwYf+w8dkRQc25KjiX7TlggIvN
8oZ/JDo/ns7/vzEVZPX8ywtuf7aff7nnbdROp8/s/ve/ovqJ8iJq/j2p4vGX/pFUYRp/Uy1dUUid
EHWZNIp/xFRY0t80Udd0vmzqFummLI//DKqQl2/xdVXSDZX3zfjrX/4RVKHof7N0wzD5K7q8/MT/
p6AKzZT+Y5GmoJYNxWKhtlS6U1Ra/36tRnqkxqnUhPC6bk1hWQTvLKyyBinL26TWKN4ylWTziLMf
pzoVp4Pe0FMRTVdNoh99LH/PVSssUuEKDSQWgQCy7xBZl6npsx1zOYuTIMpHgQMM4pKDKTcgeqMO
AF5AMmWs/SJVx5S+A2UwXsZKOxB4DWdBM+bnoZlRHmesyzQQ/IvWTWgoYKdmVdq6egXCq64nhr8z
6RlKg+Y5fRuKsqJOoizp5cOYJqKT16knDfGrNYHrT8wA9G5aUn1qauUQa/0poCFnqYnQRZSadmji
9Jc5BfNeVLbkkBHPxgSvlUEqotx5G/Sd0LGpTnleX0jaWk+aYmEtm7eZz67BsBYigMKiS3Lnbki7
BTrSKJc2N30YKXAWfWSY2rTEeOHeTKy4fhVHXEVkauJ0UELRU0oGhJ2mcPwGRzKTX2Sipz49Hlpd
3iIKmpxERH0B28dK5cGdOlb1hJYT1IGYoMSY3RCAKq7bSHhWkdKeNP69pi5nT5OGfVmD8Igmjm3S
7DskWhfI5cH4M9QswV10jPiBt0zERhIpP93rYdqKljI4acMObqaFpxfjWV0mvClYetQx46VOe2MV
D8J67AtmF73AgTvGhJ4gH+Ywb+1m2jJRQHcHJk9ZNtdsWLiOI4yenPlgxKndDXU8gcpQAPy3zpxA
5DpX4Bkxkc0KWh+qppMUmaFdbWeTd5CiVouz1ygMzmYa9nZBnNAoGG8iOCNCz9UnYYDuQJ289Nl8
5aLLrLm5YX74WjjAvRbg6aQlVHkjcqqCijHDmrJTrAECjl6muDiF5pgUKGaQGNk5Hp12jMD9dS1o
oVFP/3jgV9OmMH3po5R+COfYhujWMijPgZy/Mzolg4KYTk0m60EwGccOfrnJKjPamBHzTIUAN7yW
XXEpevZvo0HJqwHLaTD3kLOFl1OUng29xqsxt2cTeCGZ59GRNDq3CRQJBwTjgFagn2VMwYkJ21ZI
EnguSmF+JVRFDKEOWak3AKdp06GzCth+baWSt3gP4rtuhsfcl77UsECo51NJC5hvzlWNFbVC9kM/
brJnEUBES1ty3elkQoojGk/d2uUkMTH8jZ2xo93Tt9K3mRH4JTAsFhONTuOYbgTLQicndGzAFpbw
Gb4D+WHNulALaT34aY/3BZh51M+JM7c04tS4dpNJ1w6mlLTY/UJAuVAMpoDI3RDZk9XvBhIX5ln+
1urkWnStAAoTCvhci/ScSvM1JgWXt9NP1qFqbs04hKxUzVQqUg5iiaJ5KouLOMDCyhVo9kUE7Tih
B1EsB9zJMDy0oYz6nAodrRRlMOAjhG8Z73sinEOdkXU5Dbe+yOlp1jh3hYZfUY9AnJOXoMsKZEZp
+JKV4pdM/wn1V7vhSI0WUsU2qgvj4sOsmhPH4pMCGYW00BBxsKqBfxoSZLoMh7J1aH7V4buh6qN7
1zPQ4oP8kyPgYbC2Ui9tm5/TsSS8rqneJnMmLMHscebOSeEiMClXfhGOq77JOfUwBNByOvBinv6u
guGFflyFmMHOKs7QFadO0x8hDXcjPSPOGp0SfqUox3jxkq86rbZBiXpAboffDA0imzz47zaFXYoq
C9VaPdKtooohUI5DVLUEcUa511kGao0MMF3BATMOJdQi/gsh0r/JF+VvqRMtCAly41zUl3yePWGo
Lql1DU0OWKE2v1qqgNI39VHdy5uK621qupNeNrcorT7yMbo0qY+EXBcCeidMG8sZ4r9vdh8ZosRd
CXzC1OSJrgHqu57eg2PKsCkMBlUjoZJqOIt23u9a+LMZB6KuLn/yezgElzRMx508iSe91biRR2Uf
Z+ZRJpMnzJDwqogc41CTYdD3OAdLzHGGSI9bN5VX2U8/0tSPiMGZfspI3JbD9D6VtKWrXnkLkhLu
cxW9jqJ0CsNO86S3UhwSuPwBwTYqbuosQj5fRQb0Nr15jaAl+50/cEBEwl+JCAqVZn6Z8/43QlnS
eeO14vtPmiSippVRa8m/izkkuHKwyEVp4+JsNYFBlMRMPyQES2m+yWTrHgqDURP3uuWOIQwoJKBn
0TqZLX5tXUbaK5Dl0Zf1D8pDYifjuHZIpmUB7JxIRq/YR+ZnFEXHXqKnLflI01lbbkLdvMgDO6sf
t3dVq/dmHTOlMgR3tIJzoO38agmyy1m5Y9x6+1CYN0NeQzmQTR8OnbhHXsb3uD/KJIP3NPEko99R
o32q3dJmiNRbRXAxyQCNk1m9vG0y5k/WWyyqz1NQqWQqQ9fsJ3LJheiFpcds+OmNXkEbYd9AOr3P
rfk2GQUefgzfzaSfrcH81IT+ly5iMVPUu8kO5MopuFRaeoxsEDtOuL0VwS6TqbYFWdqmhMCTZip9
UEYU2y5+NSIOgUQrBE5eGQn2a/k98/vyxNMDwqSQt22wcTDbPxgKtkh0JEhCljV86Kabyo1ho+kn
a/iHW3XeCuHAXqxCxOEtnjKZUqYyPKseCJEAqkG1tGcszYG9z++Dkm6tijNpF/WoMXXxrfE1MooQ
Xgal+l2NT36l6PasY5vtMur4iCoqaLRw3xn06GbdOJTdHKw0MnfC8zSrnAgCEbqSwtIVS/cuYyst
cVuBPlWk0Ckjpr5qZ6zDKvuSrfTcasoRDeOX3GofQfNr7BHBRpKXA/BFkA9u2rz6yYYZ9q3HO+d0
C6RVNzinwyEXWzeh/piT7GjU6BCG+nOeMK1W48VK1WepCo60Dn/kSt82ME/lll4kMROdVr5KE+dS
nUtMrNA5VMKGq9EtxTn0MHL0HgOSHO+6+ZV3v9sQkFrRcJzJhhriWFp8j/5uSr4RMXlhgrxeCoy3
JmccF2g/eKQgC/rGPQJkN/QCcTM91MCYtk2qWe+0hX2mnrxiTIHKutQ2gyYEDJ/zy5S2xlrwjY8o
L/e5woiQAuEYlBqDlcQy17xKBc1N+RziVm4o/bhg13L/NUP3ZRb3ZNTBV9C3Nz0WduZSV4qVsgMk
qeCGkLisI+IEqpADMcAVfickcHhN5lhWiWAUtgUreCFAgRJCN8rehDIBjdYhLMTLaG6KfrIlWK0+
3qNxmPdMpF+Ym0P0DcRbKy0jiYylZczEazfV28rUt8mwsB7G1zkDQEZx6m9MTLVQyGTmiLTRZl2D
UttaHk17cGrWQGxmYvGuchKAZ6NT35oic35gmn4ovaa1gPq6BzZoqaAPeq9V5Q8raY9xIHwZofms
EaCG/A9C+rD0VGcUGAt/vsTf0xTmZk5e5IQ8D0XXrlJNNvJAYIvfE5HaxJLXprz9zJU3uQqdPWGh
UyOwXhFCQB1nFLCyeIDhRH8ibgKPSyYivmHZZMSYDD1BR1tfDRAkHh9qZkfuCXYCRDt82wyE6h/f
eXweVVVomx1up8effjw8viHz2oPgXH7anw+P7/z5qSGTiCJN0eY/vv4v//zjDz+e2H/8mSSJ94rc
5R7TuVZyHn+OHRazw+ND1n0soX/+U5UmbUxlCCnWCfQpupfCAAz8+MGPB8kSQQQtv+GfD0zC/vXT
Dq/KrsK06/sTXSvzM3v8G48/pf77H/3ja+pOpE7lmEzHvVEZLnTLw5x1mOOihc3ii/RjHl98/JnH
g1YzFKEtQRCwfi3CGTTzv//9Pz/tE/qYXYs+qEqpI+A+/vMfkgo98SpeoYd27iGLCyuGCNLS8n98
zejHZD2kSKSTMfLdhlHRH0EPj4yHMBsZyjw+7ITgkkMRyTqvGsKDcGzUE7vVrB05T8TxDc+CDsFh
5Tvs1Du4EeP78KS80D86Ez4O721P5cJ0/JZ5OYGyr/MrFSnc+OIbGRjWoDWV9C66SkC1ccOZB6yQ
MYMCTkFrOD73+GydQPjNsKnH0nhKr+ZFGefVN+1F+P/1dMDJmq0ZiIurHoTT4HZ37l/OKmDpZAAj
H0jGCHrTsfRvos+BhSdzxMzTSY/YwXPhw/Y7J10HDsqET9Au+g+gkPQvQ7YWW/lqjj74qHXjKa8s
JZgGXAKsUPKs/F/lNdljGSQZC0Iitjda88T0YXJkSzumHp4k6Yo+LmRughFGdXQ6XoRMXNKzeYE3
GFWrxGs7V8TwEnCYDc/ZrngOWrd4XjByMHNQqh5ybAsYx7ey/AYEeEQeYk7A2I88SsbKhBB2x/Y8
64wS+DH9uOXco+8iL/PoyTfChm47R1YskEC06mTHOkp2HmIUhcSBgrKuI5KAXX2tXonFVq/jcyze
hM8LuqrWt+eNBqR/n75kHyzQ6SVaSZtinRLYVz2RT7hC+Ivt2rQZ/qxkitwVA4hPy30zrDOEHagd
PrBDsJN4XDobVGErErcBVU9GIAbZbs0R08ZQEn8C/dgQIf2mnkvnm4NpcLCO7WBPbznu0Q8m8AcY
pNrTK6zSM2zhAz3PkcYtWh1VsTkerlJ/fQE3WG9M+4LfiC+vVFyp/I6kZKzVi/9jbgHy26h1oTCa
WyC8nn6JjvpW/8m/+H+Cl+71K4bdr+iGy9D/ETq3fVXxL8cr/xI4zGlWlF+8AMoGqHj2EeJo3REl
pdt38ZK/Qp64sCsWZEZsBQfLN4dRO/rw37+tm3kxLwi/Fm2kM6pbP9hZWABlKI4XmkiEiRkusu50
5TH9oMcdOMWNBIyPVli7YmIr9kdxOgfPbxpaYOZ1670BsuNMCF5KgJO20WGj02n2VzRSTZBT63HN
2NSDrIYB/kYT/HRXnp+jfius7y2U0q8SkF1hx+cI+NUaLnp3u8Y2NHJpP5P9uFpqkacx9FJ8BnbG
vZSv6eY0AwTLBEBnJdzJhzhP5CuWiPpXpIHcBvRzeyIJKo80upFXqjim9kiAlwsUt6WZ9IGo6J9f
paHhBjs4GT34h/yZqAYRrYES20CNVsFuhk1/4+fG58qr7lh0uJbJOEEBlg/2uC5/NQdOKDI+bI8+
C70e8hW52L6P8WF0yUJ38YFEpKzUZySiCkvIdDaPI6By0rk26MbWoXtXSZQAQQcNOALe7PxxpdyT
tWetU86oK2Oy69fvxKs3jBOu9HzYv8kAIN0mW2fA8OwJwMNROGHTEVZM4ejaLbczbyZX2R4PeEAS
Bql/963Et4cbQ0dGVfm5zI9+sDXoceyCbC/utG8mTSPRIPMTnjx/00EJ1jdjtY1O4SUA22qsi+O4
Cj5okjBSeKXfv2Kw9RE5yQ7pX7TjnFM8UTDxyhUe+sA+e3KREBlfaFsTRzzO2zDcuwUhWlDlTh9F
eZGfut855IPpXAsugY/VBny3jlzF4lUrrHX12ZyiZ6amuA/BwdUf8k/CwEf6RaVLK6vqncijPznb
Ugk6FfQtuTbzAQyopX72P9qSU3Ss8KKReLT6wFcObPl3JJ5jZfXFKFBn5AgsWqvc5EaayyuocYDF
trDYovItPlM6Ue0qPMOLJh2gtLN74dXCmtoKT8E917YzQFbm2+YqcmDNHrlYCo9XxQl26BynW/jW
PQ1eb5x5deY9nNl1skQlmLYxrzgbyTl4LhfBIj+fKx3rldq/F0eJtwjQ51vS2zncQzw2q2zHXYiN
ABLVfOAeiRwxf1Y2wOJuko3EQTUPLXKn55h+DRx3ZPq4vJHOe2APRt764Y6FZwW1nnQN5YvNki2w
Wo97DFQsDviwiw/4EWA2AofXoPKCJ3KIUnf8mqhUkdsRcsP2hyt9ee9p1RSf2W4mawXCjPijQBfh
QjmGbr9Rl2uvZO7U/SJjxF/e9ogSL5afaVym1w9SLmEpPT0Cac/PPEXxDkp3NSy/9JGlZ/S3Ubjh
ftvGDL22RFIGNhDhDVjax3/BQOQrs5h94LjNbRSXgCQc005yQq659p/yC9jrG4GkobpBrccrQTjA
UKyBXYy6l36LYLjN+6yeNYpdMP48AySz6OwowGHV4tbEGpysY8EDyTvcsjs7A8vIK2SFBWyD3YfZ
4ZnrnO3N31Ur0UG6u+Gyin/M3zpsbnTDNXuUyyXUcK9UHhuUy07KLziuSNAgogjjJ2iqL/mOzIjl
PLW+DTiM8tqnP8c0M37BZT1r52i3VdmIXDStBE/teNzplUfk6QoKB9IZMMKkyoqkjT3N2+iudcDK
mpLJ/KlEJIakLLxaDP65Bk7JlYP3V/sq3rhR76FNjECwU/bVB9lGaxZP1gzE95gxv4z9AJQ2WLnB
vvtc0lO5Dd6CT/9D2GPu3QcuvEtewXXvssXuiuYCCJ+ufHqRP4M9c9CRDghp1M5jYbJZnOzRcDGC
pb8uID7w0azwxTLjOvHmNDeAN7yEUDuXNxEUP79vbJPoyb3k9XSNiJcwF428w+q4WDhWLfqDT1TN
M2sdAXsucUsx/vw1mpM9AsM1hwZhgeZTDs3FB0IJCp5FLpFtpuyi9umeyAZbICEhtXX/AGJZJj+O
cJvuxTC9cnjBLgIqFv2CuA14a/V4q6n7mGnsM1Cn9d0z9bWw2duixxAXiKBlQZ4mJtMBYwz7iLdc
YeC/6j7qc+jG1qXcGI7nu3SzbN9FSbjmKn9WCKFnEjs8jUD9z0H1RXZb9l0J1zoN1uOPwmlSVqyj
gEpL3KEOFIjPM4KL1JWIkYio/xXPBTEJXMsZAQ34qdFwIJ/YtMZnilyReo8gPgkf0XxVy9QRtwio
2a5oU43GCy1OzT8w8lXBRXhC/i1f62kNaxyFnIwq0lxku/7R31g9kSp0ElAl7Vh2pA1pBueYiflG
+WJtYz+hkJZg6bO0cft3vHPZE27J2nIpV6ob7txqpDG2pVDlxjuz8oSYn3bdHT74DY84BuaShQMc
NzkjDIFYPJ4b1daeK+x0rNsaRHwqSOd73vc+45gl8alJbEnz+iWIxJlJI+bWZrsiioSKuyXcEYLd
un6Zy03pqnf1LpQbOLn3wVNMyoj38sx9brwmTrsVyc/b0jGRIfPwfOYV3ZVV9izBtEHd2To0iWsw
a5KX1HSgVyMt6ABHHGvFmvjgiFWMOx6kHvISBEXUOzIAC2YRdIKYsedbmbtVHnejeqalMqdIgF3h
2Y9PAQmBx+TDePPJyFRPY+/y8vU/OPz+eD1Y+9BudYmj8pw99oSy2PJqp2eBgwdRZASlULrQfhSH
baXiEuCFWyPnSQSH279LfkEZjl3u5wmwA79Ltbqqw0YLDhoihLV+nHai03cEtRyK5DLucXKRZUpK
SrXLUjw0d0E9xJGT5fZHJK4FyREpiwh7giuxImaF/fkNOVZ3qi/TDcLUILti8dwT1wUSMbFpqoi3
JtoADuh4BjpF2lbRj0rzMgm//PHdjNYFoGJqBsCtH624oiJ8bekwU4LjXmzWMjIjHAWWa5B4WTkU
GJMXdGcK1HmP6IRrXjvTaDQIR1iyy4hhsYneqY7+8upxKRW39EVIrgx1dlMF82ZLOhQ7wXBJXfJ4
CtIOOIQhpS5tadOXmzp70sPdCHLQv6Yx9AOOcOvcHhm6gd5nNSMWfImZKb4WqbCYIut3U+XSSWfK
mSWnjwR6qEh3804CMKZ2gnzjybUMr1LdBLhLWlxDmCah4JaENPlrsXRUXpozQ9oAEpDB2rYmY0EB
vJBAAN4Y2b4KoNraY/ebcwKgA/OFXgjecFqNqAGY0cGwHTSa33Ye22IJItT1LYd8XzBII9ZcwwaB
f14uP6JnILbklsc4Jsls7bsMn+NtbmwkV0djEh8mePcUYewjms2kZ3oKyMIND7SjCdQGe5HgBsdR
CHLgOUuAP3AgEaByiP2aGpH/xSn+SWpt3oD5i2qQhC6dSBf25Sq5kHFDOhMQ+B4/drIntcdQP03j
UiMuF3ds2ZIMvuBr+FDpbX2VmMY4y9zZlWRtfZehABJ4123ECzEWDL8OMLRYvQLeqh2db2LNQRrg
rojdQXHZphkdA0RRo81EvSzcNLfNXKLZdWB3r7XkZOGPj+bqzpaE7K7YRuOVJ82agzRbKXcBvRC2
Igom1ro5fRrhyV7ZHtifVu2Z+4ZES0bY7pm0KurXin64S93RvsD6ZkUnOf4UfCaf7eGj3Barj/JH
IR3uG6GXjhVy3f6UKis4WXYkwn1GLEzTkTfh1aCm4RL9RVugWdUXzrKb6Jg9xSAz6bHTmeV49ym8
kLA+vui8SJ+K3Z9H3Ym/KbvIsGMbMw7XEky8jb+kupnb+qt/ZS3NbSK1uPYkLuKx9hqCvx2mSUyR
qVJ5zM/ZMdnxC63aF22zNA9ALbrLxkvX/SsWXJYbTnoJ0TF5uRmex5+uXlPSRHJPLPAGu7xGM4Kr
unKy5mPkqixBJLqWTN/DdEbMGlyZzfKC0pXgM0Ru6jYyDwnz3Avg4eG4bCTjC/fW/+HuPHajV7I1
+y49Z4HeNBo9UJLJtEqlvDQhZOk9GUHy6XtRdatvoQb9AA0c/Ec+ky5im2+vj1cicw/bJ5ax+jqG
PHCM/F+gNbisWafqgYeXJ7LY0iunXsCaPrEG3eiET3KHwTRN8L12gqvGXTb/ILr/ZgACyQ5OZJHP
CCeOTFtqUb/qk3blcedVSpKGu4HBqW8EReVPei2vzrEOnYDwzj7/vZ9YXLIvNVhOOJutaTNBfoNH
4SUaL1X2tjiHHlsuSe7N2CBWGm52W1NCICxeG6bjk0FA5b1kr+Tkzhb/PGun/1BgUj7zICq/nMYf
r3pApMMCWeE+7HMdqumOW2u4kKlqL4SX9mZ4g33GoJqxvah7rrgTdhdqJX8maEu6XU3piGg5OUw1
pxvti8JR2vfEohSr6egXEYkLI9fudh1QQ0n0br/12NfR4GP9Q5d5JmiyvMcfB5BroD9NckvSLgwI
Vz48llDzkZDWe9IMNcft/dLZl7T8hUvzwosPcutxR7Mdt6ssJBuCVSIaB+qjsq2RlbFVW7iRxPiW
3ktMObfYPHTJDdGsadzBL1TfbGof9h1Esv6HG2gfhRyDDoxhw5KFec6yF37+0Z06/aZ5hCeifK0u
5samRLggAqYT7rA4ns1NROWl9eMTRl4v7RfgjpN8TI7RS/ck2TBJOkGeMcfs3iTXDYimh855QegM
5PdjOsBKoJx4U279evZh1YAUx3HOZ7NvGSr4iH7xY/NOjHVpDWDZmzx9kIwA2z5PYm0/YnDvAB8W
p0a8yg/2M17mvQwtYqHh7aX5LXHYs6g3kbOZym/T01Td5O/Fw2ONg8mpvxKNjO+YvY31RtePK0sZ
Z9V6h+KCMuNAHEt1oP+Z+5sEmdkNA2cLBMMf4xh698TmxzIgw6Qv6o/UMPXVgXXLhVTz2/h2lnvc
gGb9iJoxW05IRfQtyQTbc/VALFC+63P46NAN407FwWFN6AjC1nUac2XqIGux4ycDPb3F6+Y85yFf
VfWjwj007RUaGv1ZXag1B9mpz3tu7tJ5aqJAmndQf5oXar4NvBMWHuJQtz+Wz+5wmbp7rvpZpQE8
HnPBoV68jkig+KzZCFpqcFncIPc9ls5JnV+p0FU2IxCnqGIe6JP/qMh4SHDW/90a0RHSK1P2T55z
nfqjvcahdnoHV2eHZ9kj87lu8l2UvlCOvMZIxT+MfqsLd/0XtRHPDKcd1iku3imRz4J2Isdf6yMM
+u8iGMYsrExhYn5270RHxvMMsium9N+o0xHCAzd+IeIlW6Jg2RzwnEMKT7vnpn2KBsrnm+FleOF/
a8VtZ7149211D2b6yIi8/TYqOxKvW+57rFLyUDAyEgwvguVnaQLCMFaNC5mGW32oEuoX1oEVB+BP
xZkVlZehfE3WxsOcsKoT/gK432XbFQLHuCk2CsHwSXKJMhEJz3jBxW4t6OpHDBVx8SL5fFFu2YZq
n0XVRnFC44cgCregeFdStQl1fF0AmIrttFtPyDvvqJcspDTCGNhcs2h2RNRhsI8Y1vxbAcszy+0D
uXrzAHD3z5vyk7MlXoi1WNYQ+cK1W+8+Fj3i0uhtfEq+SF2Ii6nlskAyH9NsnZ2eHUksjj9Q86K3
1HwgxMwo+tET6uk/frK6Ta+lFgp+xgb+dESJj8s243QPFDV4tFbjm2Lfx2cAMaPcaezSLxqjcJ8a
TWzooZRmIm2bh3tS+5spRSsSqiZmoCpiYLKwY+54N9kjI3hpjtP2pcco4paTnLZYxgSxyQxDMJ7l
kxnMByAaxNVbHjLjc3hAS3ai4NFSrSEAdd+I7qGg8iHVf1IhQgqNmhUxAg56+XNMroiqIyAY0Yyd
ll3G1QUOyPcvroNEVLm9oeTOkJgMAO60IWEJygh4aYKq0o+0XphlRWkVH7L9q/JATZQlI8yTAyUl
3hYXCMcW+RNTzvldYaMtaud6i70SYRX2dJxRhCk5KVJ+IEmK3mZ5Nl6qSx6wt71x2tTsJSLOIv92
qdDkwCXwnP6cMLdN4QzvWRpWStLT9MlfYlkB/EVdih1ejpcC9dSjTVK7cSF51Cfj09SPOgscvruI
Waf1DsyfcZMksYnOWX5xrJA/VvSwX291zgy5xYOxEw/lM51kIL1YND8Den/n55v4BGhl+ASi4T2A
neIhpsseoLM7c4NTaXLZfOqGimLACWHtwueTYg+J+pqOoN2QgefeQOzEOFTNn63uBZNTWm00Q8lf
80d+lsJOS3AB8d0CpBhyNYRFcymYKAmRVuMY6dwBwuADfk+C//SnHYMbZBKS09SF/Cmv2uNpWFsv
dGew5/beauV3QB0DRJMKU3qg1j7Z75W3teNdY+6JnHvjWFovCks/71nBhLML53hXdOGkzuvNk66Z
B0s2qfVqPelL7sqK3m/AdcDfargsgrQtSBRASz5be/FAYAItw/iTjvPuea/8ZT4wNO5n6ulc3ZYC
abueG453MJ54QVYyzkfDkjI98t0SZxDLr/SAaiIfk3LVT+q0MbXHDJ8tE4hNjpPspk6+m+mbkzrK
N36d11nTFRgONxC0iLOMI6eVI+K4mL3G0XSGB2XseEsa/XpaYHx7QV6z9nMcccdeyBnnfJlMJXvb
jGE1lPbkV4D/fAd41Eixh7y44SpSonzn7uRvwhlj32MKqVZfOeqCYmObP1P25xPePpV1vNwigNXb
QqduzUrJzkdKrYF1pJtp4ftGVXMdFqYvx6B0eWVCn8iRi8o+z1ll9F+hoIEYnCeejjfSFtCwDA7A
1dAD7i3Gb70IgDxwwvUSsSpwK0UWK9xV6R+Y1Anbdw9rjS0WYVv0CaLeqcqvSdn+7ELYpIYmttRJ
KFWObrDetG5ga6/cK3xKyRVXrTVK+HtlXoFhed4CbpzUNMwbjox7kvSkMVZTU9Zq3ijHOqMIAmGf
Y+++5/Tz8mz8FfZ5B04rv09nfL2gOIpi4cq9nK40Ww6Hm94IeFc8RHyHH+FyyHBKaA2vh83RYvDM
W4M7yKnjFPAewRtw/AvktXi1yeaXeL/cBOtFgoA04kyX0ELiApKD4hW5tm/UuT9FB5INiKosRhwm
t4M7+vNZvvPC4oEugULGtOV1ORz+W/oH/qBNmce65fJQF87Jmk0T5+ILT4Vl7nnkS+M4WPuRroAF
zJcmsOqjf+Mi8sfWByPd8KC2Fu50NOsenaNJ/uNuubA8ILwGP8hl5wg5zJXd4ws7bK+xjgUA1aFg
wb0MmeTaP0AGSvTrw8vEKlrzdmWzWaLtRFfX87VHuzhSPFFyigkP3PO8eITqWUHKGczOXTZsMIaD
L8TxSG4l4sGds5y4DPwsY6DrvYgwhfIzhBGSU6SvVNwJd7hXkXU+yR+rg920GgXzLvg5LoPmAi5h
bhvw60232oJvPeOJX0jUk/RO9Ou4P7iUE0MVZdhqIa9Ezz0pCLgPmAzzd8rAO8r16XNI+3hXvO3l
RGODxyJvNsN45CYb7sZ7GqRxhy+jD9F8eGTekapHM0AVJWxBpRPSYgNBjYFu5RvJBzPAvDueYysJ
iByncctMieptmlJj9mR/v3g+y4k3XsXwliET6xk9ZbzXPCNpU/UtcKVePwNSTZYts6q1uqc1jnsb
irFcC2Jrq1ovXGPepogeefac/oFPOdxVwYUtT7ojLo+0nSNuOsXXBPctba71xDLIi0RHD0ieUDgu
mICvp/8GV/YqAEfNPem2T+a0/+cZRrCtDDs0lZwfWPLkwnm3kTCjnqc9WjeObMblk2owsGoTmGHI
A1etXadNd4ebmwu81wcUUec7Tfe5C9EUwHnWlYAThtU6pn5cOk7UigZmamfZFgg+ObGsQHzeWcGa
SFVBw/vOkIkDxDpwTgH58Sj/84HsgQbebKnJfXN8XFduy4i+nbnWJ2Vx9D7ba8QxkThxM6YHTixp
Hm+J418FQQ7iok1iBxHF/Ju4XnNT9JEp6K7yaVmOvPx6EwhKmRt4Qi5IaeagotCkyklWdkPnQseO
yWOamJLazSjmG+m1m5DVcwN4uQT6KO9T+5WH0TsmX6hUy/v1fgUWSpLq7iG2Z9X7ygxly8tJM25M
srZaPuYes/ondYJZqryoaDz/HjvX3NpiPdOgWVjJqPIxP96FhBZGjxTOb7jHKiiyIVP+mKusJ9wG
7bBp8I5/TsgdWMuRd9FhRD3lzzwU81EYVyT97SN1NpQcngt5EsODigrR1SmikMdgfX5MTD/RF/oN
8rs7Bpzr8cQXuNRte+xABgrfo3GOhuU2euaMqvoZZVdG5V73eQJq1hD8U/udbTH/sOvcz/W+Nq5c
SwqtKg1R2p4tM1sU6mErKRgJDcHYbxFcUsllBaookyLnKr31vM2ze2Ad1nWP1Z8UHyIm+n4QGx7O
fX4pdpYZloOfxwHLc20euA05CniSJNAKgToPaBfgKoMjNBFptveS2yFGAL6NVR6eYMhCRil40lBk
utm+lh/KF4oVljHzp4VmCsj1vqyDnnNKeOO9Arhueh8N4nonwc3DxHidStqoZzD0PadnORoxvvX7
uD2K5DhXYJVfQaOsXS9KCUmQ4OTLE9odWKt0Sk7DutHwLOKOYn5QRvBo04RNu+PG5FJwy6L4pyRV
pZhe8gRa1PoIshzYsmAfntiMQJRxt9PEk+6Rb7G0rzEHFitX5ZPP3QRyMoizR5tDaIABbdjJK5Xd
/qDk9wU9s3k9Cn6yxjCQT22/wcEAYSSgKcTWDu7xAFI263OvoP18oyLCyzu9z5PHX6bjxL5dsJ1u
ap27kab/vC4g655dUEnbs5IgUF7wHcOFnGKQdeWxRJwe9c8tCz0OXOKg86eYmU+BBn1xw9MDiYwr
j+6AzRfjCksAV3TigBA78FRAa1ta3wb7PRyYLblZBBcMDcx4NKxdLHfKvFUpncd+wzwhjRjwKuII
k5lCDqdbqa4RERcLy99ixMPa3BVv3DM8UrwzVqIFDCrv4G85ZzFi5eASxQwEF3suGitPiWjFhuxC
ewmhlt9/IAhhgWK/U6w9Pw4xj7yZeBnuD5q1clNrF5axMT13LjpjYnNYnhvCBl6MV2Xvo1jGp5xD
gjOeFnUiR72jg2N5lO3XJgOXld8qYwZz0IyfPY3NjpGcbILvaD4D1KGfucZ7/ClCkDxkCSkWYPAr
6yDLqQ4L7v5YAoHb88xQTyuMj3s0AbRkiMQ4eueLRf6O2ijJOvnqun2jPKH8ibIIjOcqMxh6VH97
lBYUk9mcOypMMJsXjNsVzd26E3zCTQ9EBhg9i4fl4dQWt4yXG+0wcTLXz5WuolskLDvjz7PAtu3S
H8au1VEJZ0RItrxd3ILZx2pwDhbIltjIMGPJUXLi45KGjW3iBjAZB7hMxsFbzSrUDBFVZZZ7Btbe
s4ExinKY9UMOFxxCRr5XZUKjW2GoJbU7/Ka7HJo69gSHeIxiaMw6/mWVNNSNgErCzU7hrLM1CR4E
06bUVrbawhUBSvUkbVls4qh3GKyYViqcacAjeGxNl0Rq5Se4KyvBWazvrow/ZMQm0xjszslShqMT
ZMQ1ceyCFEA0fSMHD+aQoz1MLg6oWBj9169Htj1vo9y9/H2py42SIEd9+PvTJT4Xu4nKTbWOBVX6
NBzKHv6abFNO2ShOqY6IMv+//+jxghDz7/MhcRCD6g10nJYHtzOb9hDnyb/+MfrQsmq2Ejm3hBvq
/X//QGZnX+5sj9h0VTSB1n86MTMK/N+f/30kIF8C7Sj384qWSP/QEn8fFmqNoBG8bwaMZjkqLcpO
Je9mjGymjuknh2ckRe/vDxGWTX/v1lVQhHZtPuCwt37498V//uL62yg7+c5/f7HJo73oyMEGYLWb
DpMdIA28ib9/4CpDGfx7O38f/n3RatoXT6WTOBlMK8WlCmHMZKeD2f5f/8j10//42t93/76mYwZt
ZHYaGg7UdIxNtpWIW6QuLf7lMNucJFZYAdrnTtV7CHyJAwOE8YK4l74qLGuj26jMvdOYuTauzk4d
9pAgcYBUF8RilruWtzMqA9X0C9uoI/OLPiFmFEQE7aGOvCGQrUVjZEHTllFCyxwYBI2o4ku1uioa
5kLqtw7SJT01T4hzhOQ9k02rnxKULsC444qrkXfNwIYsVAuf86JB0zyTEhV4lq7ThK6Zg5zFG8Kb
3M+yf+gsCoJWp1WPKq0QUO/QTEuMud02w9SroRFCkcTs7Ousa3dguOrQMBG+tjK6GSbCkxnNYWh1
QC9AU9ikBNTn6nlrJNB4U5MtrRbjfY+usqFq5eaY8zXluAcQr6aaQROua/1oGukauuRagON3fSGp
QzVm4DHcF5QTZzqemc4GB9rBDfI755THsN7nvP2eRoUNGsI+5G6JBTvN9EzJ6dazCTF76GzoKiQ4
t5EVYglBHxvHc1g6nFTh+lJQH/VUDKkkipBSI8MAxP1cq8MePX1qQ22vM/Ln2nHSvbagQaqpMrsU
CG0J6g7zlHdRc9K6VppUXp8Nj9yhmog2VZhcDCv6omSibXpnPhAmhyNQ/Bs3iZG8tjP8h2RMYpCo
tRkWNcAFKkCWllu7ycBxrikIHpOKBsxIscqO6Ect1HbUdJFo2rKYkaaxOpet/oC3gm8zCrF3KSEi
9WKC1kF55IHTgM7XCcUJ1US+1SPvWFFyRIGKexqHybpV2bucEU/wCQs8M0Xs2ST5mzMQjarWp5d5
1ike2eBKi0HTJo1fNJvMEB0z3qc6Jq2JmLAOrKqjZwgGJfDgEo5V+4W2hvdaHQWxrIoz42CylgK4
gjDOld5cFzmikKLRywjKctQc67XVDaQEQgmbMQVfIzFDcrFmjOOrrC69YXsv6VpCtAIP4NyxnOCA
p/WAAbEFSa6pj5bSnR3HkrscxwM7trStlC1aFR7eTas411FL2fdS7KqL2E3Xm4g8J3UE1Rznu2oW
CY6f2bbMNL9bSPFKDNFrsIlHFFFVGEw5iBnwRwK4pB4TB6M6gE1+tmBFUjsYZWvZ+IYVCV2gZci3
mcb+O5vfTuzInewY7GPs49YQuX4wAIrGdUH0P0cfloGPoZJLfNBjENKPZetshal5p65pT8zTDEfm
ViDkab/G3DNA01A4Ywug14AgCRsfy9KyUMkEjH4mj0qtPajL/WAzPNsDVTtUiCMY89u7wkHFps8k
SU22uuzY/YEJKWxBI+sbpG8ZlrUdRlrBTtD1T7Kr3qVdMNI2auFiFLfrnc6krqcGllLoeI/Nn27e
4JeUJoGbMPImGVFptT6ciL9Nb6cY2k6mcLxUm1GbykPr0S0S7A37iDeI1F8ihr1xbgXXZrXIQJyW
CdjWcvbKSLxl6aDP9dg5lBjXMOUTzX4+Jhh8x/1eU5VlL41qvppJsssa68gtUn4WkX52sXXSh3p6
wssgdEbG3GxJZ032lA2T7s3sp53pDspxSZFpQDtkAGxaYDm4/dOsFtPeUI1Ty6Wh5Ij6O06wYR6N
H0uS3zBxBaHDIyrStPl2or8r4bKB2LKWi2UaL52n9VQ+lnTfQdamtEghCrI+OSFDWHYDbEvpxLSv
NUxi6oQuMuAXoNp+bTCmo7b2w8z862GOTRmmEVzdWa+qw0IgYxf1as1lXMc2e4w0r92yGOd7PXuy
41q9HaLm5MWLcdTpZ9l5qj8Os6CpgxSr7+B24H82zd43RCEgZDL9nROM1XQjear9mJHTfe2+K+ki
Tl5Tn6N2LkLQDSnTA+oH9DOy+Yh+ltt0J7XBKiTXEuy0BHkenYy50M6asrBsukJuldxJAq1snrlL
N02rNOAEB9JzAbBL8awiSHuFLmBsPZgYlxSLZQeMlP5kU3TKet1ATlsWm6Uh7KxlCs6QbLfIabu0
Jm0gN9fs4xiJxwFrx33MhA6Nh7VEwuxw3GXpOc3bremUv72jMR+g4c4DkyaOpFx9O3KYN/rLUMYy
SExrCqVoYHo7Yt9aM1utqdtbS5IeObhIlmrxrAkDjUY/XxUnpilmYA5cYlXn1XXF4CM2efoEwa9l
aRlNoW+lqo8nrD/uwMa9TfVw6cqeGkE+GZDixAmwcBwOaSKoQUtcpOf+kjkbTl4dKnqJp88QO75j
W7g15jMSFwWnqkiP9vokClILpTsMFgNJvU1RoR304pHxn4ucpxMUr1sls4HiLyVTEAT0bQNPymJY
Er8rKiiZUn1X+D4WmRUQv5sfkcrsMzf7fWVqlModd58Soe+wyVhtD8cTuO57jTHkuOqw4FPdCgG3
jxVTtmtE/+StVFUB1BNbS5KtJXa/0oVos3ZHpDI2dapOj/e2Skkzrxxrj+3e7G3zieRQE0hNhgSl
aT1Qm3NbnhlVG0PTqVGZZ+LM1OOUV78M7gMDtq2PZnltO+Fu4hT6fSU4fpuJl2Xx0vOcXFyrRNsw
vgGnQ8w6kw3ox3nJjkPbTacOhje64e/YsgnM4254TpR7idmjn3t9C+ZQfKcwWR88OktqnY7gBFz3
HMfiK+6dKFT2htXscCIApzVMlAGWet+WhPS5Vh6TDj8jK++/tEGEnU640boUwTt3ecXocPXCIO+b
Zx7jd6fvAzNehsDSBO1mLWILWvJbbTrPRpqcxoYWqpsZW6l5NAgdkhzScKCHJLwrHxaAHaigxHnr
Um8v9fGNDefehuGL1whECbx2eU4D8GTWqcEmctKWgWnztcak1g+Tl9b7DB3cXEwcpM6Ar0WB3vBM
2oO9wfyzDZS1PVmYF17gobZnwASU9aGIe1QI3ETgBjM1F0ODd5V7tF4nBnHyBFqLzJaItSn/dOso
O3XRiDooy0Pbtii5ThaEB6liL+z4ie6TI1lHbYLj6szaCwDPyzJK+6wV3TNj6+yTLurNjIF0XWfJ
mWaKe3Pl3eU2lxJQBKom3YDAk9DnVGXj29qVitlQlABiBmx1FrU6V2afUQEfqNXZjRUUcX/IhGif
e2SL24b+OnSHe9vuKF+YDZesIKATKl36VsM/aOkwKEwLCOHZSDoMVxHbImsPZ1Pfm54HdBdy4whX
Zw2+qZw5vXgkNW3CnjFs5MB8WroFFlm59T4D4MGquDtKhowpWmrvndleyhV1OS7LsFkfHjufoVfG
nFzLNldNLiGpUm4re5q3sAYt5rEJIxRWpgJvBVlTB4ky870m9g2MUv0pO1CQkyqhYULbPKZgoD0e
0kaPWcYMbvDV26aQo7aPRInbZA0n3maZrCSTFobLrGzUP2IW5p4x+sQtWa93dbqOISD4rDRLO07R
cquqQtvpwCF25NOGXNaoAOl6HuNFYi7IGRGEkVAftLzLr2PqZWEy0lzHJ6Hb1bUDG8yejZMa5XDz
hE3VLI1wVZ/2tmT8yHVGkj5oCIeiEAn7VU5NCvahqS0G4UnoGsXM6PccP7uAZzdLDp07q7XX+LVw
GMHPCOp921nyUw/qliG4ij1PV6Pb2cnXeQHaJ5FVPKkqdRHb1LS7xmUY1iS0wQ8eo6Kpd5mUN2BB
mE68RQaYhU204A451EfmGH/a2UkP3lKnVE5wFLCb/aKAZi6HQm6XWjtEHcptz+mrQ0cZrYo5WNWN
L4PBxV19fVp1ITG0oHVJV0VGNqPNUDJ8UOuqf1UUyHWGLjxilqzbdzNydLIISk4pqv9hGQ4L8y/9
cKvoIj67anbRTak8ku4a7J1fS9e3G7M/CjulYuPSaxyV+7pygJKRKDgjXU01YvsuBrrolXNLMuRX
ufEl88RG14xdYWaWFW0HqOrl8Cqi6Zmyg0X65LLKWf2udrqWAQqvOUWjIWlIFPuc5P7gNB1rS5sc
ejr9SqdGYd7mgplILicjzaGylNUNrntrFqoK0nID4WRMz3AkdK4KlKGawfSJJsu9Uw7GnSnFXlAe
EZiXnZNZQdqOpcct9yfLaWYs0IRxoyJOI9y2lW+dyYKjq6WvU8q2qiY8jdwtPNCEsKuDWLXttHrb
I3vtNZbR2cbnsolNlx/o3mpDGtA6u3dVWtC80pRHtGno5CyvWqo+JRmtwkXQlnc9qL16Qas/mjEg
VKr2PUlhZRtTTJMSrXnfIP9PWrofSSJIu8r8dkqNB8WRIlS92aHvgbnTp4yRX89Jg1RDgaE9GNhm
dMm1WObnZZkZIfMoAI91eVv1/dOSVDuliOOHwnrphfiaMg8RbUIq2VDmgCaKEZhO7Vbv1UM/lUyH
oCCB2o9ewT0INz8n3cnQ1PduAclQGt7RgTaA6Zrtor0V971Ximuuyh9DMkbi4nUHUMGzbnonzx+w
p3u15XNT19b3Yj5UaX4tpw6abLXQBsqmtelMJ6j3KLfm5nliQwJFO/yK1hO7waOXB7dGsNMvXghB
CaKYhqIRfsuHstBZ0CBqCyymfQUNX6DlLyxYYjtmeJ5SJsqOjUi/0rr4bpy4parb3nVaNJ4qtJSC
XdVZ3G+vVzXMn0z6kcPy/DG62nSrjgrmD5wkuBV12BoROoAAhL1+p3Vi5+QlOY0cthUr+GbUppMQ
GLnpsUHAn5yXEiicJxxaF82ym6BrbKZ5ZuxgBByR2vtSX2su62Ci7ChizENDQXxsIcUtBFN6c2HG
l9YF9kRoZ83XyvN+jFKpt9nYf1Y2V1xPoyacF/tiFBoV6czZ9gpRkUNu17iM0pgK04Bj1TKij2B8
MiGBeMxtcdV5fMzE7ycHrUduUSoQic6CzaiAks/RrfCa75Q25TCUv1YEw3G0mUHFEVBhpYk89UMp
kRNpMeDGuaCPnNKMU0yYkn33WWlMQeEnMPdtve/MmuXVJJWLRPIy9v3rJJblUlh3XsmkMRD5IoT5
UaFdBKqkKETMPbV0j7+hFP11yDsMOmU/3vz/zmdz9f8nn636Tj+qj//As62/8y88m/kPxzMNC9ys
R+HadsG9/RehzXX/oULMM01Vcy3rn9/6F6FN+4djeY6qUsTQTNt0Qfz9i9Dm/MPhGx7MN8/1dOiX
/+N//6+v6X/GP4Cc/uiY/X98/u8UTQK/lRb4bxhNCG2G5vLnPMvQCSt13uC/YzRHHWb8kkwKZLZg
MccQv7BVX5iWl2hOctxN1U3Bvn/bZ4Rudkap15zpG8waXUwz031jMkNSEkn3HuMv/AltRh2KsKRo
RV76MfQlOKNc/7QdMFFmpV07WzcPIk8/WidJKNwkiB7ZA451TU2wKEdkoCUCJGkjB+CxCpaa3mbL
KrofptdhhHmiMv7WjIY4zjLGq0Xv/LxsQXg6rEtGWZ+8ouLuncVJYILJuAfiu8JVzxbMO9qh6A3b
NvvEnw2kHGz1TT/hZBex5zbDeK/AAu08s79xUmKaqEQZN4LgHwzD3UQ6INoEl7bZct5rZUq2c4lI
vumKI2WkG36E0blYhkqM+nAUGgN0fdB1NbMLJvZetvWWFeWGOnkT5EvzKyhda1u6I8VxrCny8Lh6
vp5Q9cpKJ2S7xM5UoduJhxOneKLbiokWFSYtKKiLgcNllLhuyr0qPpLR+wE5z6CacyoLlJqVdlHj
Qg9bHmrg+e2z1VZ+0+S4pQ4J2IFpuDWz8dSNOHunaXKH8RXaltr8jM1kuCSmDTEst9tdHasPykOZ
aARRPSApA5/KbqjGg5toAZUL79aLJvXajr/ZcPF0PX6RQD38Er64bzj612g6DpzycUPziNXOS5db
EwxCuTj3c0pTbi5N+9IW1xy0kiO0DM1MwVK0MDzWgz/Zl4Nyrxiw49s6/7Zbmt5iQdDgYUJC3VfG
YeqU97VgRifRtAXRA3llBsXI1xzj2rsoP4ETsbs1xVdUewWo7CYEXYMLtJTwkRylx3hYeUqhmnhV
Z1yThPGCUZSgPua4IgTjTVf0svvnGtffvc5oCWUCzTdq2e8jh0qQbjcnbeoCr48oxRstlmJIZXRr
lsdZlfEtFTEvGKN5ZO7RfpB53bywq82MhblFPPpNUZtkPUAsRGwu6KCKwV/wFFuIn6mRzuhcR7kb
lPQ5b+oHfKIriudMlOp9v1UKhwEkFXid7c36RsurdsvGpVomimVDGQG7m0wiJMutDblUmtPjiJTN
i9j0llif9xlWuu6oqP6sK2HP3gwNr704VGY3U8Uo9FjSsdYd54Sd9xbCC15kZSF9qZbJKVX7j3Sx
2Vpmpq5kBohmfNczsvUZOYabMg+SD8294sbWqWivjszc2zxDWpVlBSRuga25cH7yOM32shSYX5AT
aKbDpOMQfypo8PN+TkJvKb/Azt0mhjKHFXaSOtcbFWPCSgOmx7BIpVQq9xUy0byBTqDROTW0zCbJ
NCmTS7wSrNG+myuVCV2zxtsGe7+tTDdyoMEKW/I1m9tjNroMsSHnGd3lqypcE3CFfQbhjcZxwltd
xsN1tMafXI1xzdEHhBzpDH5JmZgbJTEe6HoUsDbv27PB6TJxaWPObQSHZGCEQxlJ729jDTZYPN8O
rQDOmlPaL5n7d7CRSmoYdU6zBv1W7AZU03diyM6KARnMsBt4KwJiv8oAb6PV6MxKSNqjPGncHfup
mnZo0Zlkim1K1BVQicqZNwJ/O6zGqeNCUzILlnbs0JWbgTxUaMa92jhvmFpEdMzKo1ReCn1M4Uvk
L4pJ0YeoQuDKhn3gkoM69NqY5Q88Zc7IpTfRH1KHijXCZlRM9V4TOVkBFoINeYRwQyLLj7jVb0Wa
EBfmNbjLxkFqgttDkkOokOmPVtfy6nkV3LPFfSyFEm1NZXAfahTzMZ2oEB76XbSM91PKrFdsw9HS
ukEePNZxjagKZXlGSEUdxHN/Yy1FBqSPT82wVmzSH3eYhhC7hZtGWm2QKZMVZub4upSolhf7laL4
Gff5e2pH94PafpsuFOFUlMPWke4pKtjy0nkcDvN0wYZh62oq3e9mIjRXGoHacWKofgzjRaXwTxej
UW9lnzaXUXOeqkRbzq4GXHpp0FgY7VulmhTCNeVk5KCo83r5mNqsCRct+TGWejplzi8JDsQMb18p
0Lld29jPjRZUmTZeHaNgUHC5GFG23JsRa6ieR8GIPwlnIZt33QLTsu1Tpveldcm82bqxHMYosQin
v9HBKuypiuBosJkYoo0hbeo4mV5sfOCNyaLKU4zU/EYFOL+6tKfeXT4is1qNKfNn21HlrddYQPoo
XFrN1NyXExFu7jK0ZrIa0KCiTxJbGOFWV6knqMV7QlSs6eqbqsOGp1ebn8ar1FOX66z+GLyS4DCe
3dndYUbg75Z6dqaFDRrE/T/cnddy49y6XV/F5XtsI4dbkiBIMIgSJSrcoCR1CzlnPL3H4n+8+9/b
x6fsW1d1sSVKFAOAFb5vzjHV3jN6ygUZKJsELNzWNLR5rQROedDk8WvRaF2RfnbTzMbtdedroFrr
drVteFai0kQjex0zSnGRDNNXQubb2Fl+pUP/lZC1jiYdu3FNSNSBQclPQo15PI/IgjWuc+JMGymQ
UYPSiFr3iwIwpauf5ZQlDkttgCMafDkFOcxE432jFgvAbGFc7bJLlTMXSnMrOqAy1m7lOSJfh1Bv
hrOumpJTI9BzpmTupyZHRJJE87pKBRI5gQU0KT/q1FSeXZknqyM3nWroZqY/Co2zWqUkXpwBpy/K
vEu1kJphZbL60mTLS3om0jBK8ad3Nm3igt7b/NY2ADKJ0oKDF6bkQ6FbZf10YJ9+IdkXl9oyANuG
mLa3BvUzqGkwmVZvncJBjlZ6KykeKSfEburdLyU0pmNNB2FjZDmiKN5J8lzWTkWMXPNron+5LZXy
xdTrj67S6Km1TCOhrpk4yv257LJr3DVY/fQnW6GzR8TPKxtsHeEw6Lo5w7MzFDrFLVrKZKBKriot
X3ELYlBJijOpE8hxDewmSqzf1E5RaYLgPc+2g9PcqoscSF5p5yiPIJZtAGjoW7uDYZMMmduHIAbk
cvmORvo1Kis97Kw9Kjy8oJVFSG9WEedQpbVXzVh78kV5l8gBZhHXMLClIaKkDC/ETHnWiec1Fwp5
eSivFwUzYilVWFsGGTwmptMSPxRTRL8fjHhckyDLSCvD3JFYg5RLcrO1GmBHfook5xqnHaXmuBuo
a86uXo+gZdpDntiL380xDpEFZczEXtChcsBAP0FRQ74ybsnh2Q6Kgj9SStRtQ2caowKrQAu6SYfW
Zt8FZCnn1ZlsEmoYZGbMrPJXBjl5YJhgKh+CyKi9SZLRTRRX1UKgMhU2JlmtQVVhzWhVHFWGEUqE
M2ZcTKe5pJT0oRpUVH3wHOvRcxyw95+HZqCVKsIpbL0hHKHEd2oHce+b4sYQ4YFbBB7/8f39TtbY
yj5tnrRRxE00ul3hbmQw5bEJClHer1TGdMQMfUJ1Nk7APcSPi7iTt0ZPOFGvVz6zSO3fv/rPvv3P
7psGWPZOirTt/tisyRr0u2a1/j/+lfvvBbWCPd6c+gxhN7EOf37bSHNQh3++71jDb0iERTX25yd/
+/LPiwpNbSF9jXjSP4+WYGquwrAkrM5mMfXX3/2/fZdKCHTFIHtlzSXwMdcmPJB/fkp/vYP7n0or
LLq5Jjl/PfH9vrIpEFJZqY20C4KaQxeq7kptd2elWY2GD+7+g1KcAfev2ozSOzKp+W8/QGFBnoo4
yzLiMddK14l698IpFd3D2BsRhnO/CZICZFgKHZtML18MdX+7ud/naFNEAypVV3mRLF7XZztV0Nd6
kcyYZjiROpLGWKOrRHvLRU2UXJ69qOKAEliEwlXk5Dj5lPuyiAa9f/Vv9+m6jUdo6L3ZYt1yUGuj
8CBR+/pMuO5oVFAkRGKoKa6dvxJD5Ybdb0QQNs8himgx3t0yJMJcPM+fm3v4aEkZ+m/3lSYlc1Rj
VNEJPrpnn4bLIOG8TY/32NQ/9w/D5GznknTrhNym3qrYcVOUWt8f5ETmU6QUWAcN3YH1HdaUze8/
0SxwaurQ7O4vuBKf9f2rf/tWned+u+gHzujjXa0nXkHWdlCHhOrqj97qjyYrAmhOogKieLOda78R
KrO7dOz+7V/3cd4h9V956f4ybxef4I7VJWk40VBv6ttX2Vl5GQ2LNnpq3HGbHouVdXqdfKD/+3lb
bwjk9QYIqSQJ92vyji+L/zpuPXoqK5MWs1tllMqODgEkyz64ekPq50fCqb3g2rjGIxzC7RES8BoU
wpomkLf47Qb9m/sunuzI4Awx5JI2m9fEXh8FD+q1sDavtrQ1H+Zv7ug3PCF4gKtBmaP8pQAlSa9c
2F5+fA2uXUb5ANBVD9ZoDUtvzyr4kdeGg48n9/jbDGE/FLmx7yr+siZjYjWMG9pIZbOpnGu+AIXm
s6DSyLsb3+L6pBcPfCxIBtuFBMlvPp4Z0/+y7B3jLWMdTbP+oXBGTJFo9VW/bgHiusioZGlLfMuA
w2EmoO1iUvaHd7Tsae6xyDnz3MEp60I3Y6U+XsYth0TBzkqfOjlm6Q596PAD8o2ahSUy7tYy1mjC
63MvPfY2BewVhLRmpqi/wkLNpIDujLdFXjRBZj0pMqHLF3zr6NtqISFmPUVUCFZd7uoPEZrX8UD3
MCczg/pztTadk82G+ZsGnIrOYWQ7vFM+iGDjXjLiqxEL16ZJr2MHdAAId+vH2dYqziz+xZNNZ4WG
VLYq3xZ9m6Bn69c8OzBeydzEezPE77TSso38sDCvneg+OzH+RZYb/bqYXRPFB2Vm2mz21X6o97b9
kBH3Ekwu/+mvpat6jHfqo4AR0WDLNkvnpbd5hmOmPeApqtbQFGlKPBUnVVkPp8iXeKeAqVbYsgE2
Idyzv2T4S4jT6fN4xLRfMmg142b4XUfr4oNPJ59vwROj4spRcY5/9u6yjZ6HTZyu569d+yxv3YmR
9QjCoTl1oqb9uyrxUuzztQafJ/sq8lMyIlJIbwjcGlQIaX2Sn/oVXLWNvHJ+iCcEhcHxWtbn6hTh
vT4XL1l1lPY/OhdOPb4P+wmuhbqzgPrsDUaMKoD7M3FGDxF6LVIEc01DC0v8la/9TD8ar5zMn+RT
xMAYJORYe9osm8Ttr8AVQUyvm5uS7O3OIySowp5KK/lmVo+O0KBWz0ruhfVjW7zz8K5ZARXk89Af
4GRDQOeoK+yxYfShgcvgmT9wPnLI+vXr4svfHj/s36iVfCjJDugzm/cM1LjLiZQtu+LHwY+DavlJ
qeDlPfDcQMltioI/HP4KKynXDXE1yqNenTi5wmgTWeIpaWou9rVYTtGNN8ef5IKIOLBW+9RBkgAy
AqKTVHsJ2CUkSHrJAylumP7ZqqAIPugSopbrrP5IWL27/pMzuW32pDU60jEKT5yUGWR7mkn6ljvh
2fJiDnbrZ/dPSYBQ7Je6enaq7177hXYJQw387X3Z7GWsZBS2mi1/Mk6OUvMFOlXnDxgEcjXbXD0O
LO4HqLKF4injvFP6Ty24DBpLQJy69WM6w2aYPuriXZaRtJUXtTrZ10Xxa7T5EkdkJNuK61spEJEn
+4G9OLBM/kRU/npFwV3eUCeEDQuxDdcetUCCgLkm06294rj3pIGt9W9bWc2Ak/f9cnE+7AeOMNmH
fK7D+jNe2w/d6hxHT4Y3f3MFQ25meOIyYVgYmx2tT2uXOw+j7n5qjzge8H6gZYQ2SX6j4vEVh8Py
Bn9wxdjNGPvOqcRzeIrffzOuTmyKRDODUbf4MfjG5aUcixt1ppk23RoVPO80dD4raJFX6TfJ4Jw9
HDaErd/ytnIxXDY7PWVNfqa3fjUfMJTdhyZyPjUKBrmr+ZyEvJLJn98gppz5DKi7UcXwFv2tVzZm
6AYP83ZUV+EzI2d85MDB1uTTsvoXXoLOLxvWenCRAZEYtp232cyTM/owlE5caz06DabFYKf4iidm
Dj3cAPlbw+QmF+zGYElnRpyoVPkSerS8B8uz46NJ7AIzKWe99KJ3XvEjfZRM7tJ28DlYlHHUB1PB
qOjmezCGPD5PPt71q3T6jfxD/uaj6ze8ilnZcCVxOYo/n7xSSWHYNeI9umGuYH7KUH1/ei33JGtd
Hq1q/Wl9EGWwkl6sR0wJbzg1P6xHpj+Oo+XxAUWf4zdfeEiEGjGLINxHZ0FLj3mYiV3mQIuZUMdC
Q2yV9DJEHCnODa24VCpnJMonOBXb5XHhiHJq8VpBFK3zIxt7Tgci1jgcyP89lpIpabcEKMnfn5x5
TBfWGqGxXx+Zv+wHjpLzyFW/MBO322UN8fwx5+8xH3iv1gfbsGPFH45GWHobBgXNkx+kk/Si+Bwk
/r0mt2n9zYdgXoWFlHAPJhI+cb7k/fO2OPmZQgdfXKfGoXLRuBcr5ZHphfw0o7xlN/XKYSyPTM/B
1ToBD0EtyRjlOQlDFp+VdWL2Mx65yrDWh6BYo+KgcvzWauhK845nXDymMmyvOD290eGc4WRhT8oj
GSqps24ZRdu3dx7MGiXnlHbyA0NluC+WXXzkwDP4ZDeGQcXnyqNfcuSdMQa8MbkbJ7SoK+2Dd4NK
gTmUTxbonEugCk9lfbw37TFmQv3ghornjDtlEz5z2uf7OXTRykqc0AR0iQOkEevwWRiHlnly37k6
7k5xstLz4QVYHp9w3mw0sEviUZM4SYmR4DTLfnhZTP48BVvxZdc3uyq4tN9c1oHlcVSA0DNlzwin
sIgxrp4wdcV7VlHSkUfOADvtqzhLdTdTPJUT/ajJENmQNZ8nFgv6Fh7WD7V4m9Ve+GSBbqT9Ol2p
H0QUXvsXod5jTK0/SIdcGcZ44SMoj/ElmQF6eT0yb9C1eMsKsg/2oqbPWd/h5iQAEnMHuAmLRm1/
kp5QpII45SM2IE457ZHix0CthJB7fq/pt/pgHrIo3i149/J9Z21pasGzrtpLg3/GfK5oH2QqXl5l
bZw+7Sub9BWqZYaGSQxyKkSa9UjMifVymeu3AsQwYPEPAYyUqQasQ3hZqQQHA5xy1+2tYDmKD18p
7ku0bTxeX7OcyuKWZVPlMq3awwFFuHI08weGKIuyxPg9+TCtnVgUAao1HZF3ptORPzPG2DETYS49
EhTiBtvSOVXlzTgRuQIRJaMhonhBQEzh2ZlcfRCnASnfFfAInuklbBUI7FAmtvN8YWUuj8AaThGn
KytiHUqhDI2HwZ+VK8fnKTyR/aOhpMt/2+z1b0yt1kvCjpITOHQ1rlPodA81axpxgh1rxhHW+t+c
s0KjtOJ7K99Nzma8INZs3wcSFFn5GytF9jJjSzoJEXJ7XMwM5v0u0ZEsbZkDEadH9rnj28fJPivy
Oh1Xg7MxNdfzPAa5rnmSXhqYOWQJvzFecQZMWLuoaU/b3jmRl8jLiqsTme2wer0SKSKjAMMK6kUK
YITbmLi5xWplWsu4Vz1NdiX5eRwOvGB2HJxbXoQhgv0O06vgMKvVyn5GrUzdkUU6M0bb75QzEHrW
BhnrFBbCIxPUWjtNMwa9TX5sv6f2B16wKT3S3UM5h8zb8NVn5aPecFFaXgB8jtCa5kAj32ZpzICM
YRKvSECVPZOnS01FGhfOzvpySGpq9ei9VuFwfYZQndnKxM41S6C93lKPB4ZsUSH8Py3NgY/C3ucf
APwmy9eNDSkdUb+KujVs3gx5+kP8KLmsLV2Dk2vHwrZxOQG7JmPzdJRZkGin9r3jcgdUbpNEteqe
TDIz6cFBsV8jdjljtP/mkisTl4s4QaNO+ibOOpF5CD2/YyHnYDDcU/maoMtQb5qpx0OIoDr03f0w
TVkHp3BxDUnkJ604uJHudempTDYh0a7KOj+NJ4qPNDvbRzleLzko8lXt02mhexJtZQqILF1yaU3g
gkw4p+kiwG5ck5bYSLnW3MPy6UcgiVNDo/Zsaxf5vZbEKTRxKRP31P+ynWh1qSUQCNsc0Dp3RBeI
QEV/G+l0GzjU33CyYaebtJNUQ3n3Z3bet3JcGee52OJ21Rn5ITVPb5OBI5oc+43cY039jXxxNb/3
xlqpvAQfGT+he0Q+RbGVgXH3j130gAaEhjpvBdNSVexCVs/mxipdU96ibXp+InN4G53vCxOVXRuU
L+Dv6GyeHMPLf4cv84UJz0HAFB90Gfj8c4kSh0jhgboAs26OQLgvjonGMsQDUfYrpEj/1MNqPhRM
g9DpgHo7gJafyTushEW+j7RyU5qZLycW0LBupNnzaDy1FIb1TYKlueNKgujV1h8W40/9QSITx5qd
UwR6kDXsymnWxlPwiIhK+4WILL8FH7rEkEFqAxSUKwq5YmU8OT1JrF9I7IdiX9XeSDMSruRKI53L
OSkfwdF56mplXRKDwmk57BK85NoHh1kf9rFnq8egY3yZfMYfTgW47yxVJWJJdrV1NLpzQ6O9OczD
Y2xcwvF5yd70wS2j2Yuid40XQEV3Bbwl12vcVYgOjgpEmofse9E2/WPxPn7UGVt5ASxmlDxgGyUJ
ct7AUnH89sisDDd5INfzi/+jh+xBfekuNGLwI0OZoBhtDg8AZpE9BIRRj+uJ8SJxpVOugtd2aypt
CA8+GTFIt0vIBQLgQ4m2RUrswvE5AgTwZl8I8JCqBx/Ldjoax4jRDcJ4qDASIhBkefBpe6dwtzxD
tsHp5BDTGPKJDHusOaH5gXoBYzjgGB/ZImtl9nvrJfrEPXSRKRBuqr2+Lj+crbJlzGQyd+tbaG/I
Z36hyOKqlIblk26ww/ABBEOVgnOCnY5OO4U7+qjOFmlqxf5qF20V1ihASKRVkyHoFzzuQ8iC3nmQ
Doc539PGMB/DA0jnF7Xf1aCkPGxMBoW5B0ZT/T09TQeQGdoORo+2wz3+RPIEcNuI4Qxzzoo4mwdl
Q8WbUSHl16ZjWdDr/ATLS8RBsW7eij14kQR0U+3JIjXBE5I3v/J0gkmRANaXa3CGR3G0HiRKCivr
oXTLgzyvpisyYcmNWIWqx/xnYnsHJ3szPccunj68BMub+R5+9C8o6uTIB1WMtXvH6HPiYEE3g4EH
OrsWkL7qVXkCoV+CLDuX6qG03QbqGtErkATBnMGTQg8fb2ltjdKuQb8bstjyyhNoFDEm4hZnzD9X
gHf3ltu+Ja+MooDqSEj0sAV02j5OGL8PJfRgSzDH+/qjip/NeMNVrDzV+mWuRPzBou9t5YdVl92Q
nr6SG6xW+MrZ/BNbRzVUXr2zdWL6Y4UgDWITk5eIPhqgCrSExf8lDEKJRdEmOdouThY3hFSzB06T
MmYeommVUVfhtYT7HAa8jZMNTM66P45vFhIE1rT2a36EUG/YOKtnr3lFo1CCocvQbwPyr6QDzSx2
VbR0aLXZCIPIj1z1j7q9mU8qXlwaMyhFzZUM1KHbF/1OnYTxfVS4WpMXlpvs0Oe3FPM6cccYgVzL
ITzikVK/vC/Enh0liRvzJPAVpS3VDOk0bz85C1RAkcwCHm2bOfmAbZStsTGdo934i9YfuyYwexZ9
k1X4kg3sPS3gaEQ0ILFYxbfegiqy008lKDYxeocv8PcYr7bTW/oTv/aE6K1Kyu8b5dugerJxdgRo
BNAQZki/x3T+gLEFJUNDMcE4DluZtwPM9DEE2b1ijENdwIrjqNQQ5gG8rNT2SDlApYwSufUq29Nm
Qh9E+QAFECsERnkUHaA3k7fqChGp9YBmGzt7zyL/utTwtYBcCDvJNqg+y0fwh3jZzfQgyGDLxjlH
D1DDCBvPXm3mqhGRKf7GVfArKRQ33ed2f2w1QyPhmzjDDblv7wgJqRRpYvcS3QbF67GSAyB+whsE
cGN26vfqRkn1u0seWWlJXq5f+m4T6men9JWWkjBQh3LZMXSkvjOsAghvw348K682WLoVOQls74Hv
8YEO1+7VfI8YRWmJQ0fHBAv7aNqFySXtUa/Bo2fn/ptPgF3gT35Wy98G+LVOP2pPE+uJFwsu+HBK
P1X2vcRUcIogvgXona+DxqVJUNJefq2+qq/y2zkZfsPOnrrGA3IB1AJafc24oHtolKvJZanyO8Hn
Acc4vsD+O3B2xDsU27ZnPEzVI7HTsd/5svITHDtyMqrXyhWrsofgudB2IeG4oOu0lTKhfg9+1y1g
H1MMBkxJGRRN9cWOu9XvbkV2y7ILIdfmFuHNruSS08EWXRwWtoze8NWBvAcWCB5mF9F0O0y7bjeh
RSBdeT0QeAEun+XtyTnDYYPJWp5T6w3ykL0FM4cwdIV44/rknMMP+lUR6H/5Xb5SY7t90gAyxWh7
i15ZQiH7hQK3JgyjJqMDNywUPeBtDPsDvFjModTFHzRG8nTlUPwE56+yjwcmZbxOv1QKvx/aU/kS
7KGBWa+xPz1zJv6uk8uAeLZObnroW0/PusR7+67XxIqsLEFhB2wgnVMfrx8zMqdCcIGlDQfSG0Au
CrAlksXVQxrtAEGr8hsMvjXRqpg+oU6rj90Y7NJx3znPVikdOym8hKIBFN4De+5fjloKF6CZWUPK
cJ3Dkeh1uYOxP4pO09xLFgKvgdbHSAfofp9Tx4cKHY+XihZWNC8FrVGh6lIbSpLJMsLh/udPcvHV
n2/1ENtqIj93cgHiRXTn7o+/39x/tdNxQzDqGxFqy5px4F8fn6qNsg9HP5ahBnQiLep+E4pv7/cF
lYiiimzj00Ez5Jpsh4UN+M+v/tsj7z8wRBzTn18pG4i5WdpeDcNG/NdELo3aHT7CmhA+bsJ73NX9
S4OGveLev7TvaVIWnmFgbZBO//nrwz9f5p/7nFDkYv35/v47edZA557D7b/d/+fbv76K8gj0g/ir
f36S6hGZ5S1T058f2FrHk9y/L0fWZUpVOZv7Q/729Pe3jSIU7ptI9kqJ+LJVrum8cgYXZRTFL1HD
FYlgQ4XzuyEdNRnqnWFY0ZbOvuypGgGrOT2vOKF2tWjPyj1rbLy28Ld6kUGWavpewnyzQYq9aoCv
dh1Tu0lwWRxKWG47UqIINLM6by7QUXYyZTQJmk4PnF5rxrVGy8KRgHxHIh9tlojIRMtbYOyCyBQn
tjfkikLFeNC3Az4fuUFWkAaWs9MMZLJR+pqJPDazxb5HQNtIUFt11/qkA8wVfXrRHEVYEJIrZsdD
HrA8k8l7I/YtUaBfOrC7WVvCzU7ytzBknUKVY2TzZtjOXmph5JQgMaMxg0XfEN9GzBx+jq2uwLPT
CKBbPomn9q0ePoGRSL6eNy9VLH3KxNYVBoTw8GscyPnVCvbNDDiE3C33tLsUW5dUkoBnEoVn9cjV
zYWiDiF5k0jLm4jNQ2qGZ6SpYMikqCPZAdB9ZRYBZheGiPUqnYIOBnXpFGXnkWC+uZtw2lXqL5Qk
Jzm0CNVEwqoS5jel34rih2P2XYikP0xILAJE+l/e/0SF/UUbuTj0MvmApUgKjERkoLRbiIOjCMV2
ulOR6XbFq0XIoNIpoDBmHzHJPs/psyzBkdDfJ2zylxnndExYIWATcgTpCDXAqgkzzAkSakaTtRjD
fdCgatTVl97xBvvZFFmIJUav3iCoyLQPITVPIhP5mL5aRH8KUYqKmnzprLayyZlWiwI3WV+PFVWP
nM9MI4yxSnpo86QzTovOao85Hn6iSG+ciXHsRJ6j1JDsGC3kmnSErc4i9dER+Y/V9FiLPMhFBEMS
EAmr5S2vGuqgTk81lRBJizBJJcTGFvXSYSRmctLLAsO+5U0igdKAD28TSbnoLCxxe81YLZJfZb7W
VUvehPn4UtnMrnNnCOhNO+2HlHQi9ECg/CDXSw0ZfHJWneNWfl8qAHC1akubQWM/mau3qVfKfZsv
H1gMGVJUBa1MS0CvBSkdbeA7e326T8DwiOW0YqjsDkGdnEmuonS3gADPjiDPgK70IpI9F3l6mabh
MBD52ZiwYe0hD4lLO81WeLWiws8VDUCxQ/lDG9Wn6daIFNFM5Ikm9DIrtQOFFusvmsgcrQ31s/6W
NeenTnMiSUs+rqkemGTng2oowXas+ePOPDN5kX3ZGaAQpJqY08jwFTz0ixxsUfgGZ8SvB4dcVOUe
kMrmIavMF9TkDUJM1LdzHZ6Wwfg0C+QLU8k6mo7Ykjs16BzgQ9Zc/koAGsyB1j+kcmmTE3FG/Pyg
1CnrjwZDrx4GP4E2JsexfzMUhjkCc30jM01X0ehuR7MCBalxwFDnPw3GwM4ZmcVt+7ERKbIgNWVC
ZXXCZVE7E0sVihiwALJqQgStiVM17tld5OoIdxlFLx1rmh2ZDW22umVKDlzTWM6VJN0ikXFb0zaP
TQcap0RFhhhcstbpVUJc7PvkYx6V1yFC/qU2XejJEjvmODIwJxCs26XQAQKR69DCS7cV2MuwXDTC
ePOIVN6YeN7y99BUv4KOPo9BAzL3NZHkW+sxYSIWyA5CfnsT9IEqcn8tkQBcJnRcRCawQzhwKVKC
DZEXLDH2AF7BwIhc8hIRKmxU7UtdjGc+8/PSqLuaBe3UJ3RNJfk1tCl6pc5zgC0qF3HFVXWJdVhX
UsHE0FiLvAry+Eefrlo5gULXTMwRZXRRdS1FGpxRkZchLzoCNYDCdC0ZA4ouk6RfPcVBN2TfUmlD
l1+6H92kvFWL2GXil1Nhtuq06MtulmSPNHg6WIQ1z4zfmUhvrlJM+YxJs9Vd2z7+6TBqXhS4Xs0S
olbXHVzaYhZE9lBuc5uE6DgjDjpp67dUpEe3xEhrF41KCLGhqzD/beSquv5l6rQL6ug9675MYEpr
Xca7X84y6Dosmwj1fTV/lIKGyJG6PaOuFqpSCupKCVBODRoSFcgICLr8JkX9l4G1GFSdaHWJWp1O
cFmeZaRTkJ8N7+AlFonaEr1JZJ8qSbYgTeh7ErG9GYmdyoBYTRaoFJHOXYAZGEVed9VRBLHR9k5E
eWsi0xspLpTiYATY5cyrWCe0QCSAF5Paoqk2XuVGZsUucsIrkRhuNumzvKjfJZ7Xsu19+A6TSBiv
DFZPInPcUrBfJSKHXCOQfO7YfUYio7wUaeWDyC0vdJFgTmig5ks9+b4B7SaZNkMYEAdeEX0OMyY4
hZQcyVzPN5Y2fzsZ1Sm5pWSUE50uDRT0U/uc92WwiYbe4dXSJylE4joqMQrtFZlxLSlIgw78zGwp
AdiqLwd4LZV4mjZxgLe1UQjIQCfotn31raTm7v9vJxgmLPm/coIdfhdd/53O/2IF++tB/8sKpvzD
sRxFxdhlgqEw/hjBnH/gD7NMxSDMXNcNTfnv/+0/jGCa8w9FVx3E/bJmmqoiO3+MYOY/dBxgmoND
TDFljOT/T0YwLGr/agNTZcVUbcPRNMZZVeXN/t0GpplaBNyA2JpxApOZsUZO6wqxg4kzrKxIV3JC
37CWxs8s/TmvkMEsdhHt5OkxlrDVSCP00a4ZKOYmzE9YuEGolBMFGWrNJpbQla7lOrpoIGHZhOch
Ta6p1BnuSCzuRobungWgRkYnDvZjPf5u1G2s9AvOu//xX9jdVEaQ/+198kkZiCtVbGaK/O92N7w5
s5GqxBEHzUK12OhwhKY5Gxl2O4HssGOyNcpnDqgORyDLQoX7wtLW11bdboZ0yXaFIt+KQPMXgzgb
1jw5/rYEnX/jrCIzcAnegTjmKC9mZ7VrKALXAii5jhfncr9BVG1iq5tkN3BwPtAZntRxH4MHyKyK
1O4iKVyk53m5nZd0PEhZuZ8Xqd/FS15jvBZFuoDoJqeFNDPF+meqVTUSq9mhEdU821Kk+Ka4cTqJ
iCQkjjKZXPebthtl1pelhdn98c/djtWIlUFYkFiibVqHGhJ6/cW/30RxR1FacVDQ9Fnt328GQBK+
SImf4lLBh9/FdMzNnGS6QHsvd5Wl/h5Kakyzzra/bLrOD2l2lnLsEBqgdn7U85kVDmBkzB2yX0nw
kArTOcdlChJ+6m3D1/raACOcLd+KnhOUSURjOqX+MkY2varsycyGwK/KHDWNCS3fSEva9uLbpZOd
v93c75Mqa9Pqs7Wr8iLyYq29TOK3Wk4/XE+iXgiSPMlmgfPV2O6pdIQshV9elSTGo51BkdBTbq2z
gch58dW80IpvX1OphmiuUPsxjaCj3geiOKt3VQj8ENBhNPiBMw8+tJFuM0oIqSEAmGtdWxxmsfpT
TXvFleuQT0TRWrLDlEe5464FmHCOOezomPSl1WjAcSxuKhONuRaW8WGQjBjTYDtt0fre7nfdb8Jw
4of5IiEe1R4XOZLQwGPP9+83lf2jlLgTssKBm6t/VCnTTTkeTYOTisWdtYkXyvdRtaAWGg3owZi/
VVCosUZ+xlBrh6ZshJIUBHmsftjmu9wT6zBFMjg6qW99SeZtVDH7hlKj4yUhXEU1muy7SqdoESMM
qQqKkUsCevAwiiJJaGG5Lgebdnnr3BwzybdBkWCCZ9ne5Qs57UmHV2MOTaAm8XOYNGTFGBmelkuf
KzG1uPSU9Xns1U64oatt71THgKFDR8tKWAhI2YQmVXZ4ahiQDtahbvakLjtmstTQlETRJDXAkYrg
o9d78vACm1me2g5AmbLxNfQE/iTTh1RqOjd4AB+lChQmJBYRkmVO5Li98nhrz+FS/cWEwtIY/QRh
OqPiNrOIjQzdTxwu0XygIyOXIne+3to9LWvdwT9mtoe0LuFrVd2tibtPNiySP/W7abGhe8DWLHpr
OPRjlLG/rK9hNQ8H7OvVoFdbaSxe6nzBZEFS/artdMgjtEB0Uo2MkE66mVXv2hiROIUi2apBPQdh
hHxa0qiS8RFxFjuUKhRGPKUubkVn5tspzZb9EH6X7AH9WtxkdNZGed6nBi1wJyP07D5QMmHWOz0f
qPTgMlim/LHFUbLJ5RSLsI5WMy+IByQPoI2QJnQlbn9wNqgkpslAXoEyWqsIiWu12S/hv+yd8CUS
SFDwQAezS3+ckDbqjB48DeAUqMPvBFLYuITJ1lbJclHGCAMk/jNLRxKoKDTusxu2zHIfjRU6l4CF
nG3BWzaiwLdj4qjVxMSOrFE6x7ZCPrukEpaRPo8hHfpaeynUzF9mW0KJXp/LvqYibge/Z+uqh8UH
i86aXIfN/TSfs8LP4qb1TGT4hSybbp2FkN4cdIUgCJEihS2ncGO+SebCq6TkmVh6x/lA+WFo2QH0
ETBLyhCqSv5m2Kq3IJaaHePEk6XdWgWO8ZBB0wERiDp6yZ6GlCw8FX3SolLR58W4BC1GJB7gmpKg
R4Mv2CVRKgN0li2our1xVqiH6ZSAMAXK5WZGWcnBGQ14g3FFcRM7o5tJGgxSZ4HaOrMzsZpur/ec
XoX2lE3EzxamfMoj7V1H6pQMSO6q3+ZMc9km+y9sE3MDX3LvKIVxMpFIzHlfs/LHVJbaA90GHqHN
nXVWNHDJWoyvNUiXZa02OKxLuB8UsKqtzRp8FaQqfbjZ+ZqSElZLSjho2PQrmcrExjGGB9ARGMHS
fc0mZ5uYmWsIzCrU02LXqngK0e511bxLcjo4ikPIUkAwUhnXr6oS0eRw8GBq6KGbmOVLNDRfVoOk
QQs1us8TUWC5RCIU1IVlD2xWuCl3kTbOrg0ShUSYnrzuYDlNDa4acCjNBilxqw0WIS3t5C4S+W3G
knlBF9NhdVDPZg4AK6en7LZg+ypnNHZxie60kKRHk8iozEnMc5mrvlqR7ItKVjK/gyDk/4oqYEu6
r2Hy+0pXEV88xPMOYB7xilPhZoZK9gTt8t6y2eggCo1lVmbQp7mYV2apgfKwg8toqvXVrLKTbmE6
zgBLNrh23EZDs8VQttW68mFSzfyF6Kr/yd2ZLMetpFf4VRxeGx1AIoFMLLwha67iLA7SBiFRFOZ5
xtP7y7p2X9sLP4AXjaCo5hWrCsM/nPMd8EnvfhBQ7fngRxMBrG1s28e1wo1YZad4ZQdXZkwSatIy
FPq8dR4Yirf53hoAMQ7jD6/33pIcpwuNpWImymnpyMza2L1D2xOsOOLRlidEDlc9Hz/sVZfRMWHr
DWk70mYy1WCGBkxui/e8evDi55BJ6MMU6e+Y/luw78WwZdqa4YhyAvWRB6CeZQlabuhcuRcL8Eml
1UcqAnScA1u/uPCdx6XLxWMRT3tZhR9xUpBMWU/fmilNyeGQf3JFZbIkLNq0TeopFRk1DVB946/K
HW9BvlP6x7RmFNP9sbJenoeS/LQ+3PfaY9o+uNuyJFl7TcgVrjqEpoyUCAv3U1DjFUmmXhay9cg7
ImwsSuAhBLcbRf1FBQ2PkG9SFAI6SYF1vLnTgjcmSZsA7fNRTw5isYAm2o6mHws79Ukvbxptt54H
FvqDhZa74zwlzWb0a3VW7C6Y9v3uNKrpbi0/pMe6rEZX4Mvqrs+Z2wGTLVEnaDQlmbtsAxX7P4le
aNChrNGhgsdQ4ie/aTPiT4dqudQKqBPlH2stRuSFx8Gq2+IOAUfTDx9VW/zSgUbySe2edr/50F8q
FwKNhy0syEmtRb4BNYisW5EylQ8Mzd557a51XpSiiHQ280LeQB4sv1ajB3GyeF967q4hctKP5JNa
GfiWyjkUpW1iMll/ZHPwEIUlO1RozcOc0jBohO4l7Djtll+sC50m8p/WWfuboRSg7Kc77ROPVvWt
vu0JdRLhwJQYqGacfeBDvLFU+tPv2WXG0j2OVr+DOFZuMl/iryy6R4CmrE2niCwTjSQIn9ywDy32
y2FzA0wroXC4QrVJchBt9d4vv5cSy3VU+vdLE7QwGGBVp0PzKsT8hgX3o6zDlwrykMFi/up9S+3U
WrRQed/qEnHljFnJXcJ9QgBUmTIQwy98q9ojxigWim4JIcgpNm4HHtesp24m6WkCShxivPt+5y0i
3U7ODK0MsNRYR4eIT3lX6rzcZQxCosZQCBAEeh747zV/a5r6XhHDGkasPW2QMls5JhdZRkwsSlGe
HWgEcaC/quHn1IlXnjd71zDjfG/4UwuQiuvM+Zqwje/WFenrav0BWQBGuGC2POG/tvCGBFV0trKn
lTL7uaMcq9zW35TJ+uyI5Dlti/DGt6N+E3ufa/mdAUrB7IEyaDRBTBSmkVc/x+ggrNx+BR4G8kyX
GGFyFo91+t7YiDz9kVlUpNdjmbKQW0I2k33R7gaGMCZiaonhAo3Oeua5XxOWcw/MtYkYJfs1cehO
9txiqt0XuUsn5yV34aKXnZf5j6KXZMVODffhxhXcUkpoqxMZz9FxxmV/WP1g2E0KpNXaZPO+qcGW
ZB6z3NAB26Gm6QbzGpmmqAKXHFlSiH4ImBNZZkk0soELmhsRpbzVNoVkpNPXJq+eXA+MZes8Thn1
eMtr9nCj7SWIr6BFB+ID2bNYU6wNGRCR6ao8wABMqhhuJWhfOpZBGKPnGbKWu6bOto67D1VFDzNb
1xAkQVNQxLQxL3ouJFwU7oU9ADUY1cEP6dbiDqDnuqKDR+JBZFP+UM7NmyiiCNI7qIM28riTMxrg
iflFNNziBtDryzBAYAv2q8a0G9gm7zKwnuMQ2vXcLHpvBS2BISqvb9tWEnZn3lLuhT78/S6sUerP
/UaVDFCzDJWpVfoPlUXgxZxTEw9de68HDH/zwBJJJAR2l+NMOpR4KEF0I4NwIK94rzBr7uxWf4bR
9KTSWt36OXcJmQv4rtln6ihvMybed0+ymrbjIqOwQmvr4J8rqXdtkkI92HBDjp7OBTZXo1QCS1rt
6M3YZsvxnpvjGlE5Rg6Kp6S/z0uXUnCpb635z7Ak36cEKWIknLegZQaywMKPp8+6z8kzWg7sFpJ9
MBEykGFwJ6oiqc6wnShKHGlyQfPPoYsv0K4+K5Sd7kCLWOVVRGj5cZggawTY9nibggfhuGc1pEen
+jPl3QIflJrDxpKSdEc3whNWFD48/7z69EIAjZm/PFq+7TIB8LZOx2Yk9ox0GNCfP68eU3cSjweR
kA8CEbkdEonYm3FxkiZHVyAWjm12gSEZBTcMrQj3ywywq0Bo7npZAsIm2/d93O/HGTinH7RPlh+9
lm6imUgzNsyy57qsv1wf6QW9CCs+sbVhty4/xrlDD5gqLvrpRz7ol4QcqNHK7kU68jvkbL/cKghv
Lf+HooK3J5dH2KwYeIbWR96th07SOOSqvJVt88J/mLIp5QbW6ezDJlUKl31wC5Nl3tiaIq+vsnjX
97N/rvrvST6VxyJiD7dYYstlXNLqUkMTypkpgoTDBZyuiO4HejniaGrgf3m1qWOWYmkK59lmnV/B
smFPxZh+pLn0czKhAWixeqXC9oJ6RKhEWmk1D1AD1/qbHZXpzi8EzhwCTIZ4oAYEv2j+V4B+SOBG
zsSRx2Wd7XrvOxNETteZ3JAF/c9AQbIMxAPa8UcFF+UmsKozWxKNXfMmr8F8dLNJ6pm5HCgLBjS0
Ce6WQnH5mzeS3cm7voz1ypuhfMSL0GM9EXa3dobu3etmbgGuf2MF4odcMcqFWY52paqhbbDvhUr+
ByTGS81iM86/LGYBzeylN6krGC1L79GzYbSVY4/5w1vZQhT2kdr+La3UXnvhawCJnqQdBNAUkbdu
GwKbqMIn9jMoGRije7RFGFtynI6axOPEvl2fg5E4kRQE41JRbkwlCR0pqrEy68KbxOAOZA7dtD/Y
YqxuOwaPPBw/EzAgm0ogdZMKBE+XCXp5nhPRPM+H0Od9Cyebi409V9iF4e20SIILBGIKuyZ7Y24I
uVkHsrVk6ipkHnG0D7tgWwPjvAn8+hdoIwCPcfIMaRht5tihcq/TcwxAcb+EMeMTwQMpfYNH+JaP
DlFmQXOpJ+tzmjqesf2PJF7RlatD1Y93LUEz2XLHPWQcrBdWa+xek+LbEj2Qi4GerGdRNgb836aD
GEIo/iEDO5yemXZ/GK7SuFuzZfpDaRFbzbOXoozVHtEcYbMCtyDfuMl0wI4UuHFwbieT2sMbSJX/
Ojsl5u7VmPdbJjJcV6nPZ9dGmCx7bqJryJ0uoRPIGxa7usI3M4V/qKtGOEbLc9MTyJdnId7cAHM5
xOKh7Q5dUF2EpJpHbDAfAIC/us38gmLgodfS3sR+/FVDsPIrosynxXv28uZNxvIpZcfhDW+VJx86
24c2BPKUmkLN+Vmq7KV3uVpGqv64EM/4ThAvVNuyCJFrRKi2ZrrWFZsg6jiRh99DuhtrSBhVoQ0t
LdZ/bEbbia7FJtrGLY5DNRwCq3+wzbXmVl9NW75Xil5inem4xv4TzpiDehc9Nl35Yz909XYM+m8t
oqvQebF8iZSYiMSuX+40VHnOxUHecvbMQMsIaYra+ROqF+FobAxHB2VJa/2EvdCj9bZmrgwSJpE4
gkqHzNNFH3CUj6C6FU30YN/0Y/LYIWZI/T8C2rOqULfXTvQzdoPHkI4zqeoHv5R/LKt4qcxrtqb+
1Uf2XgzcyLWdoOV0MBHxSd2qlPwNkVenptQIJBGTxROrHsgeRIQBaazua/tujhJxdNOaXB8wQ2Wr
w10LqmqnbFg39MG7vE6m3dwyOGO+TweSG0TFAquiM9CK3OArFipJg7PwEEiKBMBFbFAXkWFe0CsY
BAajvjcrBIqRU3LcJKtD04Ea3S9wb8wtsoKaNNXIzuyHqKxvRwXYI5TVxjPoDQ2DY4bFoQyUQxs8
x2xAHaFBduSwO1gcAs0yOI8MrkdlAB+JQX3MdncO2eXfUGIzwlynz6JHQzcSzKkrlJD1RG/uF7pl
RJBSvYI57e8n2bxlO8egRhBqCHIXJGBaKhprtH0ihfL7JmPT7cIqyQ20ZOE0ukkMyMQxSBMN2yQx
kJNgzd67tNUbq3tuwpzgKpbML7N94kYEB92gUsz06cCW9UfVF69BW1Wg6qrfklr31nrK/fjOqQmy
XcoWhGk/zhfEVr/7GPCUTKSzrxZWeY2bqbuQIp9aC6ZQERBJnebyXq6cCI1eWCbL9RxgKwIrkN7B
fcOqy65QLDxDuIMWkGNig5DJDExGGaxMVQOYyd1oug1XoDPtITcImsTAaFYHkZHB02gUX/YkYUhn
NVwHnMQVsPSecIV8YVDZU1ryul2GtuyaB4PACQ0MJ1ilYC37TdgDyYsy99nhJyyPx/RxsTD8h9H8
bYI4sKkMaIfpONha0Dvc4zR8W36ungyp3EQZ+2CmoGjOmwJ6T2AwPgm+mhiuT20AP1TJ3L6u0B/V
/kqK+XfNWOakSu+k6vwxLxGHj+tIBH1oAw/yQZeGqfrVAorqlA7fSu3eq2j4NTP7OTcVZjn2Yt1u
nkhw7ZDQhWKEJRG6KUa0DnwRNZIP2uLEJP5nCr/zZhQo42kcybHWxVe6QMMPIRLeCE1HIEPUmVad
P4HbkXd+xnyO8fUuSyHZ81IO/ZzXz1PLxT3DgUrGZrq3rfgN6m9y0vX8s0+b5tKalAEd1SCLDMRJ
GZqTwTrF8J0WOE/SAJ9sjJg9C2pbxEQZkEaAXhSL6LK4D0mjyn2JgIurVs2HQaFyLuJgK0GPQ12W
y/NSPVgjOJ7UroenpLS3douOxe+bjWcf41J6x7L900bWdOHD+z01AK1SyFZGgMDOzrqABk7OSn+4
7ERIfabEV1az3g2d9zoJt3oI6vvSJVgwH6jDiz2+ZrJMo2zcThWrJk3SzWkeW67Qhwbk9inMgSmy
OL0wmu0IcADX1cHtUsPyHC3pc73Edz1cL5unRwbnKzPAr2biE1X0oMEVBpZ8NQYOVkMJo10OT6H+
MyIJBpmOrLxOGgrgBiARgVKRNVTbxWDHLPhjEg4Zo6Npz60QfQfGWgD1ITHC+lto8GXCgMw6iGYJ
ZLOeHgnZDo94GH9vk8GfVVySTtD9BM6sMdWCmUoMLC2xA6Qs1TfHYNRCA1TLIasNBrEWhXQcdibJ
TAG/Rlc3sgQD9BAmyXvNlmAXLe/Rmp37iCHqCsVtcNznDqpbbPBuILUhQRjkGxXEYBBwkYHBJVDh
UkBa9ED4rx1iUIRBx43TRfXMMXMEeLe1RrsTh7hWs4wMR4FkRjnx3Ywl3TNQOm3wdIkB1YHn1hv0
GsQJeyT+NeAd8ul+EivXZHPvnSwZYIIJG2yLBoNn8IH1XWbgeB2UvEAxAvdNNxmTlrMiIUOyrDRm
oO5LWvyecYoYeUxxh9jyrnWYhpJc9FnA5ssMpM8Nq3MZNB9yMlbHkPlK4e8qi1S7xu3ig4T15xno
H/UdcY4GBKgMEjA1cMAYSqCGbRGBAVSQAAobfVOFQVyxs3MGuTCvy+5DkIM0V/EektYO1M3PuYbz
JupKMEokfNYQC1X7lU8j2ucE94pNUATXoETuHD62hSsvNhnqWUaDlxkWIpfegwaOGGHqGTtoiYul
35ti/FnFU3zJ2HZvgpRtpwCrZuiBo6EuLoa/aPXkcjBbeshom7dNF+517NsbF/vb6PbLEVFJdQP5
+IYPb/6mvB8ZqMfEMB9Zvw0nx3AgeZQIw4VUhhDpGlZkVLCWdg0+0nAke0OUzEFLDiAma1CTgWFO
MljMN2PNTaBgPJPCtQcUjOkg73C9ZaEJY5/LbPMdWlf1Ho+Sn+6GbWuPwTYZiugexOl07nsMYK0R
m04+T3rwkiQnXApnIvcvqToEf41DrMz0PGUw8LJvfZ6tWzK20AvgG8XLOO96Owbv4FjiCVTb1l+C
1yyXHdlprcB2GxNfRTqVEDabGzv5pGxYN72Bfgron5nBgCYGCJoYNGhtIKEptFCEuBT3BiA6raBE
WYuhv4UuGgGnhb9pPYPgVLwvIEiVgZFqgyUlWYPG9GktpP+wJoBLy1U9e5BMlyvS9Ao3hdA3Gtyp
VAK9KIX6bFCooYGiZmSFDH9Cg0pdBdDUziIe0w0BwSN6gAtTot0dON2eKoXWa1yaQx8ylpsit3sY
bOdXsSzkqmTWQzeMwy0VPzl+PJ5HA3MFSHfwMTzaEsxri9vDMeDXCQJsCQm2FeoCgJ/xNoRYXP0K
s4bN1VTLxiU+y96qSoLlpgYcnEnuQbriQdQWxb+B0DoxPAmDpe0NoFYaVK2GWTu8p/Bry3agRO5z
UjDd74FXlb9dvzh5xRZCBtnVscK65A57BT9t31rcXmpAuSvE3NoCnbvC0E1g6XrjhK9q1oBauF0U
KGhurdX2N2OlmUgnWPSm6bkKuf30WDlh03W3S4dOInGjX+hqTaAwotA6Xe8yq2MMb5C/Cexfz4/i
XToXl2HIhhtN48B6Y0YDGlnHvB7GswNFeDA44WH+aA1e2DagYUirW1C79iUzEOLC4IhrAyauJYhi
RMNEnk4kCqjF+sHIWJ6mYn0iMmnZjNP6i2oDT1v7Mzfw4x4KMuJf/EAGjEzfDRwHVnJmoMlyAZ/s
mvrGh6Fid22yradU3cOqxQDEAy9FQvtASINixtDvcSsLFFjs1j5TI8lSRpyVotISRq7lGOFWgIJL
oeSajKSLf548zjJ/Trr1cR2z8WGwGFJIxceZNusv1pV3ysvTr1XZR3o8HmbRFtrzsqHA6Z6XJSYF
qNvU6Nl/pR0igEEDabCr6N6TA8++FYNVREZ7mrk4U0Vyx1MDn9/aP2Bh5eNzuKTh2LQJ/6bgXtER
FcyQwEPtOYAwiRmdqISot7zRyWEM6wNbd5bGgqk2ySakj3PlWk75PUjLB68q8FOLluULgKPZyV6U
fVqTOb9cD5aVFhdPhXQWo9jENedCh4aDIrZjK5kBeoBe/1fQYlvRzCeFSNgc6eq8IlkVOWkpqvZ/
JJVidxuv7mNgN9w12SuiGmATQTLIuZ+9j6gn9iyPx00aE87npcV7kfNZ9yzfSx+JbkSMhpjNptNh
XyVGX7xm/cldHlpWhKhEKbiWANxHxQCf/3KFbtyHOpg039xhwcBXkzvLpK4YgpPVMfTSHvBmz8fS
CbGW3BgyvfNR3biEzD1moOrcGVyAV80Pvs6rPQzG3RoQBdZQBlLEfc3lyt6SOeY0DOPWDdge+ERq
3WgfV37twGyIFwoUeG430pnO6FLWfYBtOxJjeh9Z+jmzCb2GymtRJgcM7nrJ8MvvUffMZEBBCukE
ALCuJuhk8MUR+nFzfz3YihTAxNuOngtGq5YLQ//Y3tczt1lmchJdWNpChGRsv4zwpEKmOA0+jaHU
4f1gd+7jnA+Q0ebplLmMXN0Ri3wZ9tAZFTwqzw0uLub4tSzbx2jEPzD7p8qndpp7NiBLdNBlSag9
eoIlWs/Q+t6ixvMuIk6iPZt2fDB2/lN7EthxXmfsdiJUkUtAwPWUvlcsNpccTlcziss8c2Oq6uZo
vaUS7QYky3HH3Hk6JEgtb4QLqbRex3ifOzObN4gX0UzlHU2jZg09rs8uhE7cc+4lGjL1EhTrJwb2
Qci32qWsrXHEl/WEqH4oLmmvT4Mx9kGK3Sd+UZwQHz9G9Ait0M02cPH+4Y6xDt5c/3Gz5LdqbL1r
bB95uWolSQALodsFgcrEGEGY5WyqhPcrLwKENkXKFBP5mW0pUvmQopSROurM/14mCdMlzIVDsUYv
GDtAcBJwnErujPkrIW/TPeIvQbKU8CKU4S4dXamhclAPEN1p1rBGEoxJozbDQoAvOBLm264gR0rw
oXd0Czf5yEItafmRIdI7Mfu7fo0eBxZkjO+WDvJ0gzywLFhwNABAJx+r89Cdo1XsQoaFN4M9xps2
ZoZS962kqNvkrhZ7a1H5TgwzvykxKIL4Y9aALKspDyw2u/Ayn8mUWndBksiDXWIDtZbyu6+/uQ6r
IXvMLlXusa8pmW4wVw/So+eWxY8iF3TbzICCfnmm5Q+PvWHeOyBoyHgRaIjb9llpUvlS8sl8WM5O
OvGeCe80VQGjeNYR9MiA5DJ7eVjjPIDJ8lR1JZ3SHJ9i5Hx7AgOYcE/kb6PIJScOvR/GgNV3AEuk
9rJx8v67n2nrYGOgC4fEemg8VPKhx313LRib2aSNEnMUfxv9CTBQvT7BsSeQ2g1RYVYjCAMPu3Gx
BudiSMKDGXnPdZrsk17+DhZ6+zwoD+NUOftStifEassJH+db5qT5jgZ+OQXmcP1K2sNy6n3ysEjA
GQnWRUnPbL0jJsjksZrDVY2BNGFcb4FPsISO0Ri1bgreUqBSOtFxsPBJKgrWmH4KdViJBwuMZMNe
iL+6/v310M1NtOst/cqvbmBGfKKnYC4ZfTrdY2z+dP0WvOtdMwbTITXStgRrbUz06k7mK0sq7hkM
4rN+R9UJ6Q9wgxVDvjIHNIUIQFLPpg9DME1S3nhiwk1SrDm85T0vWhv1GcDVb6odyPQb/fWvbwWB
M93+/5ZAIzdW/01vu/nZ//wXVM9Jv9z/LL7+/V9Nqvr/kD//9QP/KX8O7H84nlKO1NJVf4ufA/8f
vhQ+2mOFekOgjP6n+Fm6//BsTnolXR0gpZZ/p2BI+x+kZQYE6JKoIZX5qf8lA/6/UjAcIjn+pyzY
RvZMdqMvXBnYNAeuy99//nxOyqj79391/m0p+n4sVaJPjNbesRkxL6NWYmV9OzRBRd5S+qbFAovJ
wmadwO+Na49J6yJ+WqmbbK2GPEWSSWHGk7BY6x+xSVx0EUdkySvCXaZh+Z/FJDMuJqJRwaEhsVES
3YjeyiLPhjRHl1jHudbuubbbSzLiTxmm17BF91SUyBgI1WCCZrtPi4L+1+HWqKfylERJAn/Ymkg1
CFH9T/pF1ihi2h6UfgbILWr1JWrRWDEFOnomndI1yG8vlOhVW3drMThFnKGSY5mpjqWv/x4Hqf1Q
IVCBjkHmOpu1e0+hI/Nx3oa1dJ+a0v9SPqqELh6/Eq+HfNF6l4Rhy1ESsIlZiQI578BWhQCkJc3o
WcrlMEw9i1LXuk/IPBtNy+FN4T4snfk1w5Vcu0wW5VD8QqB+rrrkEDGAe5rD0j46Q8/dPW/YPmbr
JqxEumdTfyKbz95FI8ym1uOB1tCz5tC82S8/TPRXiWR/FMwJEwTWqguK2bZWRExOQtxU9bKe28w9
yPy49AyNedjtZ+8QxNh8XKJOA5N5quPll29SUBeTh6pMMioxVPdyHJz9TGjqTHiqbLvXRSSDUVfs
8ZqCCwi9341JXO1M9mpoUlinax4r8+39YjJaq+yxN5mtg0/J5qzPSFnxPVfb1ESoOp5O93mizqTK
C0EEZzBPesuoBv6JlH9cF31FOPVnJFCXdLaCC361nf+W9WXEc3++y2cgb2se/6IfHDetsE/SZNH2
hNJKiuld6SXzIam+oAeismD4TnIjIBs7Hb6jXQTiZXJuRwJvnTL0jkKQLEroL5CQKN+mblsCBDUZ
FV7nEoHMhmYkUrciE0xJ3Dx2FP52/GQ6uIZ0npn03czk8PYmkbe21JNnMnpHwynxInJ7tT+ioIzn
Qy77uyxa2YyHUOurqT+SuHT0VBSgefS3CyDIqgrfq+WBMjZ68tODC5THiaG9Z5xg+8Zhi1PrD89y
1/PCAJ78ypCkp/qJjbx7xx5pvKTOH9nOOVTuIdx6JQLJ1gppLkrYXopAP9+Z8JK29szYwj4Xsh6O
ddCWm76H1+ADIJSIg3CEFT4gj09r7tp9MBbfo4XiFEUeAyfM3id2zyJQIOtFSEQlurkoaULOugWO
DDK0vOdBgk/sYSqk4tLG/WbIt7ENRMHeDMxSylyS9OwUzHV8fzqUgb/zMa2SuUN0DW0oGdERSXsZ
XMp+6byD1ze7WYES9UeSpYc8ol3IIzSb2UdPbRQSQx3N5FEvPxLQT+Rq48XHZtxO3LicZfGRsNhM
qJOz19FSNiFnTVr+cFYvOUwpZLW4ALEi0FLYVfeUi/WPDO2NJqs4SsCKECq+STz7S/tEglYWc6yQ
2IyQEcacFp/83hoIizrWFZl4ZdNBjCrJelQVDRg8iIp8U4QOXUxw6nfG3liUO2vbFYR1j6veznb8
WnDTplfo4UTlQJTynrSLtgPL8NxW0HjWEAGW58/ZvfUcNcQ4lGVyFCiLZTeNcCD8TxoIKhMnRR5I
hQlcHKvykg2CNQUKqz6nG/XTx7Zj5xDkWc0oHDtCD1jRIEkm39LgxR7QN5BKSCwuK8nIvh3CjGbD
indBQ0xmX3ygmc8YF3rNbZFih7AR+8uGNYCg7c+rlaC55bcX+QyFMnJiRBTtCnKUNovf/vBnzh85
8yqbHjQj4TfvxRcKwHyfle16bFFFQUa/iamgLkFCYN+QlJ/VHBC9qLJ7oryQODg9issR+Qh8OwRk
+lCNE/vKtiJZohAAYIRX7wbra8UeuEvmGAnbbMPym75ILSP8eMYR0DFSeeOZu+vxLq5tAIC2d9pN
uiyXlLnsPi+LX9K3Xi07PJshHkEBeHvoGBmajO/NPGwtG62pk4anvHXQUpAnGuddROczPjdjyYZ9
dtutK71sOw4NJJSYjhYF8MsSmqiNCkqM6mzxABd3fGNnHZ6GFFN3J9S8mRYf0mdNmm3YyeLeVj3b
OEESqOw6+zZCQURFvD6GWdtvg6G5OGHH6eNBXiGebXkk05UUkYV40AQMT18NlNORCk5aAj0h37KH
N4KqXgSIjVRjERsZNGKPWeUg2ekSHouQhwWaHWgwEx38SoTBxBDhTjiNkCf8Ea+q69NajQg9NkyM
zkk48UzQc70LrPxVLyh2rbEhsZJ5i466eKuw/d50yzxuBpsRvy+I2u1X3jeMSSYhp8rvZbVw88VZ
MvntXTLUlwJx5NltYQ1Gorv4HZeJN1fpw5STeRK592sdTCdBGiOhXhC7kgLPt5mwKGTkVu8gxcDA
zZMdU8MECr2ms6FqIVeA4IsZDjFP5BWiexU/JbaCoSbRQ1pNc1Z9cQBxwQo2weepWxXsnQGqWc6g
MChRmLIF6o9ezAM4gZtOBLERHdOzxELfDbUUh/aFnZ+FstqFu5VE30IV1xue8M3eD+vxdorn6tAO
AIYwfeee71y8sMFikabencTrwEe/a5gbXsimRwY4eschq7wtzjIW0rIsHrqEMiDIvI2F7DbKrRed
xNHR7jUTNHRJ8H7X/DJ0yx5fdESyBXP4Zm6goRqExxXDrvM8HV56wG0qqsUhWpWzguZtYRxHi7cJ
a7/bhHG/3lzB6EOrf4t+wXIujhFS9NP1u9evpEGoK9Zp7NIRbXfjywzI8aSHBa0zAfKcZRawKeEL
4ikZYBbGE4Ue8QcrRMZcKNxu3Nq9abmJHWxWrp5pwa6HNccd5MngZ1ZMYH298dNaEX38RbFnA8an
nbMBlgZnUnjrcDBAQH8mw0LGER1XErCFH/BXpIJg4b7TjEOI3XaRfyueA5mHkxex860dWcsWuP+v
nhr8JspA+F1/SVqxlsvR72+rMJG4VDwUjCO6TLd7bVnEhMb3EFnta5j15OMYw5j2NB0eJM20WqBo
mD9Ftb4IJks7VEQNcDzMZNevhDHbXL/6+1BISq46CQ5Mp9mzmgPOj//8ahGudQQm2Y5hAvYROV8V
PLuhnZ6bMMyQ9KbAiIy1qMxSJLVwfisPB1VP/bpzZP14/XUnxXIuxgzjG1NBbhra68GdmB3d/P1n
xskKXpr/PhvfkjQIFhbwSAZDc9mzkWB+SC/Ds7Udj6w92n1nggzk2PK965cdAtvbjPR5FtZg/23n
3RkdqOUmLgBEhwWa1XyZe+hkmrXRm2s4AaKfkndxiCC7Xo/Xbziyelx9SLSlmL9HDZYkzk8YNuar
vw9Ypui8TU6AtIuNT9YjgjRQNMK03cjg65NnDtc/tkv2xdC32f79rawGaS+DgTqrLOu/3hYGEbwt
1/eqE97FIwpzJ76VDEJPsdfKU7hC4tJrWvKUEvH5eujMV53+0wxIceKpWnieSUJuInqUqmxG9r2o
Cyl2DrhX8Mz98xC07GRt09tnwfpaWLV1quMYN9tkzrmE67NB1Yg50jT4HPSo2i0zsa8csS5asqlZ
9zGJAxZ1xyk0ds7r4Zp78NdXpcRBg1YY2ZXVf+9RIZyuB+WU3C41IwoKR+59A0TPGlUs4XK8Uj8Z
7pkDRXtyktlngpZ4DtS07K5/OZqLHQVUfNs3iJSIBofLNZg8C9uY7673Cf+fKQvXr5xFY/Rpzb8+
9tFboqdod/1Qrp/F9YMaM7fY+aV66a6DlTDlltOQOKESx99fz9L/df52RqhWk9oIAOy/TmyFw52y
+SiGBhXI9USeuWvAoF2a7tBSEOjrG8Jz/L+/X4R+jdgA0KQfaSf+eguur/L6eqXxiv79yrltlzvd
xseCWOJ6bMnKtt3fVa5ZwM4lTNLeeXLoiJXUgO1FS+3twveyV/m9M+G1jM63fZ/ulqV6tUq0kqkm
kRuHxEzcV/9FVKzWiNTmfFo+WlKlt0xwAaGVyBYzrLebdoEH+vdhDlqHVXZyxvhLpkE+bP0VUANA
PVtV861IvOcxRvQK/LWxmnsRscP1jRAZvV4jh1OUOoithH+UnXyu+uoFkQ9PTBhhkjEieSpMtREU
r0F5N493aVl+IsR6syMHDZ2F8X+akvfCfsOcBY5a1x/RWH4IFfq3qcsl4BTpfRuXOdl08xM6ZK9q
0h2W6EsSAQMqbDbP/ugSskfn2VK9E9XU7QbVA+NZweRE+XCYwoXSR43f0lrU56jt73p30ocojxng
LgrTVbq1ZeYg+EzU0bF5vkZ2fxw0OhDHJTVwmcmE1d9SpI63DCLO+pfFnGC7FMVhGfT07A2a6ktj
Y5XyLm8/Z/Gk1+c6h0cWGn9pU2SX2Jt/0ZBA3bCse2vA9iskA10SDTehBqmQoTy/8UMWZ1Fr8Ym1
L2nksZ98XHT2O1yS9QYdBzfQPPrZDRQrFvoqM8W7oGvUtzOSBS+tn3V7ROawbwRSIEf7FW9X/5gp
fLoxmncUxqhtpuJuqFCArul4Z89voVKGLOvfLRQZfdtySTgQnfAVxdTMG1X/B3dnthw3kmXbX2mr
d6QBDsfUZvUS88BZJCXqBUZKFOYZcAxffxfArGSKmZ2yvo9tVoWMQISCCAQG93P2Xrt8oPoJ0ASr
KrysGpEz4PQWXRN6Jpk8N5a6b2z3q2InTDSsgcPqHIi29alOk5Ob6XdV2qKqHc1tWU/fEsGcWsUe
FOy+uZW+g74SJDBp9MDlU6CAg7khoehh9P3ZLdbkmGte69qsN51JIrMIHcTj3U1Wqm1Y7CY5nFti
16mk/miiFpx/64Ub9CKJGKyLKiZlzSoA9oRybVSRs40x6K9KvbnLSg1IIpgmGoMU8F4mkdwREEcM
cmJfpiN0WDfJL0B+HMyc6m42npHO7BKFi0zJ4RvF8qsQItNUO58Sw3vy7I5WGefRVEzWUTdnbWIF
7a0E86vDUEoQNzEm3dc23qAiu2MrV4YClxEYcKjm3qIv03Q3mDnB1tCGqJTMGElm7k40bTR+hgBi
dyoZOCZb/WAoBKqmsp0dTKSVKUE/WxILqZl5N9HQfMHbCa3dBwjdNF/qIPRXfQOuXNizY9PtQO8G
zqodEtDYURXtibl+qnN62L5RcCs4dkx6nKJxdr5rM7mt1LMuOi5+Wre1BHY0Wnrhxu7wcDlpe0Or
EMnwHF6I/isMGCtraXS2c+O+cXO1dtE/Eu2WbWKBy8is4f6w16gtU5aDAtSfu6YZN2BeDqOFsqGR
LSVqlNV7VAWonPMfaWVFa+QWX1wpyEtBQFEYxmsLfZVcSHVVMsSi8O6jEUq9dN2VnoP6GOajDCHK
RXdjEo7nLlPwddTeTAZqRKi5DnpiA6pxtFPcV9qFLoILPNrYmno9vim7BDx4be4by7nzwjrFfy0U
HBF4sSnR58BJfjCygNHdqWrNOeqIwDgN2SMUn1vmxdOFIclI8DJG1nb3w+xQUnj4tvjI58Gq9f1U
63SWaBpNYME7RxjYbLXVgLKLo/y7TGtnO8XTsHWDfkNq53qQRAOY7qWFMpbuLyfyZAuE2NXKi/ns
Usc45Pj5QxSNN01ONTZLIG7RkTRODGAfuWuAA/UpBI75BUYjpmpOf1F0+h0ktBf8D6S7WFZGoqpm
X7Wpda170B9TjdZhlKHqaNWBDnlwzELKAi1KXh99GCmlUK5tA2eBhp4+dqJ0TRYwEKbyS0PF+oLL
2iYa+DWtoP5B2WPc1UO5MWVSHnTf/1RxDTohVPoRpv26heGyyrL6NaSKQmTLDzcei42WX7h62m4D
md4i9Eo2ibLR0mb6RVt317IiMl1SQOBCtsuWkKr2S6fcV27piu4vAi0PZ7mB4D6OvycWOnvkLHj5
e+6NIDhEJ03i5N2G6tUuxjDBN6YMYsnGJvmIXpqDMgiHGRRRpQWnDPW8690YqiP2T+Mqw6iWVAG9
F1wGETtXk/bidLVFpAsSKh2pi6ijuzqxsis7Ry9uZzaMpI5uFH/JSJ2blIn1unXRKWpotTZKbuvu
svCHNZ6Xr/Xg5Iwzu35fZNZBn15Bj4SrzPAw5qDaM43WWrtsGmL5EY0DqKAelk5VhE8F2qr1BFIa
wVSoejBDUzPe+pZv49mLpq05BIQsRQOxIea17KZopSrwmAl44kI3SBEUNno58M+9m8SHyjqYKJgv
NNt9CT3rUmMWtrElcNdc3ucJaII8ThyKpVzQgk7d+DDpuro89JEfr0U2XI2BkpcmR3U09fsp7scL
afYWty/R7cJTArwQO156jrhK4GYB/2qkoL6mIvhMhzxrG7D5HXBPXCbSMu4CDv3U2Jmps7Oc/lti
JvdFd9mQVLlSdBI2aRd6a9UJ5kweBIRsogJni1VOVA/InuhmVPvBmPQTZTLyS3RalrplESRU27dR
JG5CVNebVH5OqG+vmjn4bFk4yl5XSU5EQY4vlQtbj9MXFobTIoWPKQ6VoBAwxljRPiYMYozw9aTB
j2zwS2xMUt87yGKh2tvzxXA4aGZ6yW1unYQdRA/PstFZ5p9i9RK1Z19U1rZlSARc1rfWvmk+1C3M
sBI+Xuskzx5iAASKUX0YU/U0GcML46YteqaviDNXPcjMWz8uMEAwbqmjWzNlexqn/z6E8kil8kLL
XAkRdUKpK58tawR8SnAmE+XjpDO9itr0lUDqu6ICcNo27cYy45dSyJeJisembLWWaxFTzY6jznW1
SxGpGPQIWvShQwzEb8JlOKFD7gTM97XO5ucMJd6fAj8JTGtKpncmuYfrusq2VmZuW8M7+jYWBpHG
NDsxAx2KPntE1lhsO6cpKWaaR9tEukor+jwOiIVCW16jvESd4Mb4JTPP3jSz+B9x3A6yAn1jJbEU
KEIIB/y6F6GNc07Pyg0FlWYXWc+5UmjB9G9V2eKe53fMylDsOpsAilL3nvsSzEsMTj9bU3VCR6Jj
YUJ94246Y7xwqqt+omiBLP0+S52a+dVIK3umk7RjqqerMih/p5Us3BIxz7oe04b8x3qpI2RR3J2W
5++LqAy5XFhc6bXcOQ2jUe5DozdXBYX/N6DCwg2Jljmby/FGZgVmaf5QPuS39ESgnIiBvzCvel8o
wJTEi7jxGh1/d4oRmDQHJQmh1EksnbInl1LG7GAirNxJmWTO7d68zaFr5e5kreOIRjlGC+AebQA+
taPrcOrnBRtwAS4x3y/rdfspFnI8Rpndw6VBl+J2DASn0cIcM0NCgJV1NNzojCxPHbslJBo9/Vws
q07RXOQIERWVh5LhTIBo/Ei7C516PkGKmAsiIFWZhC85iX8s0laPNpPAMQEWgPn7PJMffPMO2QUj
tSi9t3pR76zB70/Loirz4YTUi69lawd/njjHMaHJ4bxYHr2vK/T+pu1Jgqgdg6L8PAMPfDg1gKEg
ASzP31fmNSF3VgpBNO75aad2Wyd2edBQgp2moQy5uyPO2dSIElcL6yedy1lYT2CuVThMkZmB6+zo
bmkx/w7bM4iYamqAFPFIzovl0fyOSrjtwfRAmDQzy6QNb1zTmZMqOmiCZhe7J10YfEW7lmsGbOKU
2UKcyvmRirHmOnQ+VePiHUt6tK9WjyTdqZPrZV08E1qWRwYYzZXe2RQ48+7VMM1hm1sVo4kZmyR9
RW5p9bI8WVZLdNrHhF/sHZlU6/9hKi3r3p8y4G22SUlexbJ9WjGYHLIbo+EL611hvi2W1WPb+keA
Ml0zWWii7TAhLiu+MmTI0wUns2wxgIJZK2EaMOTYRjlO8J3mxfJ0WdhVC2m+vktK7sQktHc4Ht7+
/p82Yt5JNlprIjXm7VheIaCeuDyGzGGfWFvfvZdVTQ7BWOJSxEGO0a+o9M9ZwGRlckCCRSEGnJgI
bGt04K0Ppn/AWGbWpbyaMg+uaEFJW1NUsxu/vcDIGENkjZ+TIX1hDLROzRG5k8BEbhTRq2XlD0XL
UZIgdQ8L0vamRO/o9GCHmhJ215AT3u6PzCU0mocqwnNnUKjYmaM8t8xo2iG39oni42ot3PzA+c58
cz/5MmJwEpwp+tasOdaR8VAY6lWboWa2QlUaxBp7AfAInVKOXOWcgjk62VH6J03DIlLZIL7/b2s9
QMBBofuDrfYXrcf5OW+em5/UHm//5D9qD/kbpF/HgbRmSekJA3Bd/9q0//6XZujiN92SAumGdBnt
WWgtfsfdIeuAdKdjRBWA7XiFbWjoxYT//pdp/+Z5umu41Dxs17Cl8b9SfOj6XxUfHr4m1zRsC7mY
bX8A3tFVcVPGDPbZ8H2McKl+gWpLxxLRcx3lOoJq197nI0ansavUOZqL2RKvbQoAlMs1CJYQUhcG
7MaOoN3O6xY42vJoIaS9P0VMsVZtbR2WF2FNRZAYjgsAy5gLycsjc35Ud515VNgR/lj9/tqyLmX2
i9b2j5dbXJX70kzO9ZKTGzIG26GI2lqLTT96giNn7BChKb/SUE+CL090KvymXWdrtwn5rG7O0c2F
iqDzFyGW6Ko81J6eksyj3+f41g6G1DZ9qIXnFL3x1rbtHwpG0t4xVCgv6qw5uB3CvCmzEObOi8bn
+kPD6zOzE6DB5sDJpbO/jwCUlv3IbG6HnUbbIwj9/c7H36NP8PPTgZ4I6Ah920zDtZOiubRC/Grp
1F0uowuDMEVwxg34BW5+yyK1mEzm9NlXEj41ZkesHp5FWpGI69OyQJ2Mf2J5SE+lPKR85yIL6O0o
ZLzvm7FsyzRv0PJoWbAd7a7R+1tvvidXc2H9fbGsawt6AXTjDnlc+QdqxRBxaMbEFB/tAvqqCyku
DbdSo9trui4j1eXmtyx0WrsAt9VhoAkF/awki6BNEfaq8NPgRcOpGKwIxwAuq3qgBk21eLZkLpg5
H+OiqGZg44RmZ5iAlcuZYubSeVlu3FFm7mh1FIfhOtCUd6JvPQMIYrXNO1zTZoEQQm/gNiU6+bek
mxpZ5KzyyUM+UkLuLSpyl/K569MbaAnKynjxCvdi0eP5hcpPy0J0GRZBFz7FvCoqChfSWXgZU/6l
7Dh3PZaFH/3nUTFaisSVO9oGn52RdprNWRVN5GuvKsN2j5gJGcDt3NCPDrnDkenF3dbzi4bCWkq+
zjz+7Es86Ekhzc0yjgxdYqta4f3wKuIPcfEwc5/m++Xbu0H6QJNd3imb16F58ol7a3TzoGIJPlDv
biX1qZ3hOPrWUOLbooIU+FdRajqEcczjqQqlyAnN7Ah4DfFIVsblJvNr0qjmZo09upxL1TzBWnaD
lQC60svy7sN3z+fWY8C4fd/6tQb8kilEO/eM6IPloPdZLOfmHOj++2lKP4+BS27h21tncyVfRtr3
WpGNrWW0gyf8Vi0j6L7xcKSHeLSbamAyBGJ3O/noTlINsGyoUN/YXUhPsyvvQdaR06gc++TU6iHV
bPI3Oy/chTnG2iQiembYDcLPDgs9sp+bG4CHseDZRzF3hRYJp60p2AEiAJbtQl6aD3IsnzNl2M3h
RWBpqGEzUWGK4rDeVApnu0NHqp5beVIKEsJyrhQoY+pTmQ0GxefgOftjzC9qD13qELwEIwdooTxg
wa1NXztyD4mKmCGB4mfc0YDbS4c9xmvwlPNiGXsvj5Z1oJUUVIz423L2u3NTqKoSrgZMyJE82QZB
fyViYx9ZIscEY87KNGgoGURBuTU5QW+bRDb5oVIQS+dpz7LK8eB/Sw2xhEqfwUH+Pk+gOUCsFrZE
pLjrvGyKg1NZpKDk/JzLsfD2UM5t6M5WWOdp/xkJIUt5ZG6T2R+UeMDhA0FpeKJ0hCgEhioYvhn3
PJziQF2FJVcIMXeIkwD1seneeEYpmHnOexZ/9CjFuY9mpLsVPNgCBxNZN2Atub6E3kZP8cEtM4/l
+oYk6jxIO367LrshE2KfhjtuuSg/6Eap7bFh32pIJvqQ+BpZlpcQQBugXljhM5/QY4YEmGaxU230
KQo2FHqwjcb1BR0UJIp+1MGIZIa2PDJjcgodrT1geiDWac6bAIWAQpdC/Gl56ovue6UX3TYMS/TX
859qo5DLnmO+jgkGlAIW6LkP9eSMa5AyxckKmHIN8TzUWx4uCyy9/Jt54YgmRgXEZbPGBbgemKqt
wjGi+SYZnwaUoI+mwHw26Wl2Ho0uA7xol9tCK6jUtzBV7Bxidz4yHx4qSCx+RjMAeQCwSj+MTyRB
TlSpTzpGOOg8ur2TSXaXY+yvWpPpDWx0OuiHesKglRUQfMy4KY4ODQ9PzPeCZR1CF7HxUrDSWc91
nmrjuDd06+jkM34d3bNBv78K975X0kEBPRnZ6aUa9OHQ98N06jTCW0aKp8qXPgLUkVhA0wq2sHKO
rkAZ6MtgX/GuMw0jdfYgFFXDNsEAYQylv7Mpcevr5ffJav33X2p5GjIQ2pvOwFwUAzn1ribo7gai
mGJbXrWRCg5dBeB21aInQEC+IRWnPy0LLMsxsMf8sZvDTaK5f57OA5hlkc+P3DJDfw/81fHn0JS3
FzySCzBkZelrPfTXmVP2F8KIuH5hE04EBp2mNu7iAl4RDaJnqF6rusNfX6bqcxQUz2PD4M3sa1Jb
tA6KzKjTrqV7CNExK705btnUgRk4p8gvt/7QP6YWJg/f7mJCIz+PSdpsrW6R8CnyK9CtocM8YS/G
FGeSyGVVnzNl3yf+ALpFaya8meOLlZZYeTg9OBmpEESXrW9h7g7JH6K+v4epQI8v8h5Bl160/TQe
bNPclaP5A1HFVTHSXel8sR0UvkEUk9Nj7QVE+Em1g+dE06OuHm1ARtDWH512yK5oeGXmqJETlqIY
inHRZJNz1ST6hR4VahcF4VenoD01YZ40GT9tYa15FB6yQ+xAcrAHjIeMGA9pRXM5ddoWaE26KZpi
vg88lwU8KK2sSAgpBD67amschqQVN1VoP2Q0jvjLTpiV135EYcxq57uPx61lUiTVY3VcuxLpIsPV
jrBH1WwQl5K8KrP7SMzgqAgwyTANxmPDPclV+g8Kr8Sop9q3VjftnUqhGtcxwIcJRwhk6ng12N8N
xX9RGt8bVFLJ6laYekp6NrlCoDw7VL1hsrfZFG2Lot3DaeGkM4LzUAJIwMKQBvRFIp1UyMb8Mo69
casIjlmTL9AN+OptkQaU4b5WVhESxkC7cYxgqDj4JZG2XwvySI6yH9m9nv/sFtZJtlTRHScGJphF
6ca8oXUc3yVR1mAPggvRZc7RdAl+RYnW4ivE4wK0bSYjDPCS0V7hdtYsIi7QID+ICs4TBwEQ4Zzm
ROuS503oMmnlYl3ktrkDyom9x8HHEeZPilYU7lZueXG4zXEEUs0hOZUYHDxvmvrqdqSgeqH+2Fuz
bMG+6+mvHGThPiWQOpnEyKsc1/iqubQx/QElpk/sDEV/2aF8zFFiUZWFjmO6LcQo7ykFp6d5bKm6
74iOshHc4AZbc6WjhRLWghZo+CDpDaRlox8muo4AMYqb1qReUyT0AmXP2we8RfD6m68O/+/RjM3h
m1YZ4muJnQeECuWmnOKL1koZkjYlRVmE4WZv4jYX6nYMQhSCI83VGnPsYHnfm6DmQihROsjCSfa2
8vW9pg/2pugPg29fq7jwOIvB96WZJDmGNnrr0BME10bPyEsgW1t7wM8h8xNn3IR0/wl7onkbrPpM
faI78V3TQMMZfHG9cSnNx9vAKz4HQ/4ShHhDp57qCc0RGE78MLjdwxcsvDq1hO7J0GX6YrT2syJ+
r2e6jMyu+1J7VGJth9IIpO/dGFjOhqpbOBL1aiBsJ/p5yCiQ2cyZxnm6poY43kluG0yxrJJ43uUN
74vlTe9P8+VfLqq2ZeWHl/8/12VRfelpZTS3nVqT0dESk2XOd1xjmBVoy/NlEc3znfen/cwqfHvZ
Zsy4Qxp9Wft5fQLMUp+WR62tl8dAp1xDd1rLmDMsq5dFNr/r/a3v65ZHpIgwevsfX37/mLjA+bM8
HT8limH3+wfpmhUcR6zky6r3Ny5P3/7A8nBZqMSfh4tyhncsm7asLRg57/20PdKr87ZTWX2O53tc
tIzg4SBtkpp4HbzzzLaXlcvi/T3v64pxnt2/P//wHkeRXpsjVCIrA6D1/Pnvi/f3og5khPn+fHnP
Eif2vi7vsEwTPjq/82+3rPOg8CVuTlj5+8elLqlESR/flrKG01L0zo1BG3eXGxS5IRv/eWHPA65l
XTWOFbAGdLJYARhrqXIuo7y//vb871+Tf3zK8v6kDmkrDgVzWbnxGZOzdTauXqVT1l+mwiktu/56
eThJh0nFUJHmi9T7zae2PHpfRLPe7/2pjvY95WJ6eF+1PMo1sqTsZuixNPz0D5Z//3frOGMiCqZ/
vPv9Pbrn3ZZkxe10zTROYaZY1PmrBhRp25Wau/+/XXlkpEtB8H+uPNK5j5roOf/Zavb2r34vPrru
b1QIhYeP8s0cxgf+Xnz05G+6dAX/I1TDeIvh+E/WhvmbLlyhe7aLGc3jQvRH8VHwgR48cwxqwsNj
5f0vi48fQiigkZsS1wJ+OMI7yAuaa5N/cptFY913BVUcwr0ZF0Vh4xG/Ot5XE14cigdrW9jaNg+x
Ao8ErFpDNncQwftydOohLJ0wEbvRYbTq2UikDGvc59Xl0HYW0UvZAy5OHP29sSkgdWNpaGcNgOvi
T6tM/PUo8wwm6xKsAEy0ky3qp1RW2Q5Dklqj0a42XY0Arv7sXjdhRUR43dDezcixL76kdjTt8thU
azRCRN5Bv8ZZAj/Rdy4mr+8Y0AF0KQm+SyoUU26n79288NDEshFV9lylsjvYsr6vq4Y0ZOxB60Kn
XaYkoy9pCEZsFm0jupFGrnWvLSX5YweQO8W9vXUYxeOaRmaZIepCNfdcZnxAXY5MxsZsB3W3wMlQ
DWfDBYRfnErP7a9JcWTqWuiI0k2mvgrXqD18b9yn0KjLjecQFidjWwN2J8xdMjcw6GHa694wg00A
OMOTdr3LDEA5OXixFd746dAR8+EGDlMfV34dE8t8C8f5Nvx38FrcFOkYFPl/5V12U0R5OxsM/3qA
SGkLSZWcbpeAbvTzARKPbq0KVZZHtJH3uDAU8ZMsUpeAP8umcRzgSMPk1V3rHRsl0cRPkfP7zvzT
2fU320Kh/s/BMByr1O9N3ZSSgr1j6O7PmyKo54MXTyhXazUolTJ/ohUl6wMayJtAZA+al79GMv3V
HvhQnp//rAMB3qHibxGaY37YAxMN66kJ7fSI/gagDgULDuwZdBHO1b1W1PtRi6NNTCDAqpxrM1qD
owFf3ImvYR+Bdz3+836Y+x8fd4QjPUenYcD1Q9fxsP75pI110fRZ3qRHGbIj4lyT68ajfzX27X4o
CnOldeSo2PDNtnacnPs8ndCKwVCPJ8QaeE/XQe+9qqH01rY9GXuvSPfLR9k+GRomAVmNH3/65402
5416O76O3//9L2vZjZakUioNV9qEr/280QFnANO9mI32amIhm/HQxi55KkpzVkyujI3uWNHG7Ksn
2wA2VAWch5HPAA+fbLGtxffKHnPAzy2ecq24taGokELxkPrmFnEzbAeqZdSi1mkVv7QFCXOpaJIT
zYYG3/X4gm76Cr4OO0JE3weN6rlv4eGyQnEH1qDdgra+/8U3ng+MD98Ydx3fFGydJ7Eb//yNhwTl
a5bo+FlbHLgaBri6igBb9A+hO4kL03O3Xg5NGfVDfAJyra/p+fk0FWxiKme0S2lCN1Eqw82FYk+v
LWgXJlov3I1i8O4V4EZa3lc4wAA5l1wEvJLMgzz1n73SgFbUVcmJkq+O0bJ7rophOtQa2sGCGmzl
O+sokFup/F+dL9ycPnxtS9ddx5G6Q40NS/TPXzs1GodpnUnWSu3dF17Xs8un69pPXzA7dvvqR47k
LBeGth2ALuC8sUgE2DpNACGhoUNNI6yFHrnOoEZd/eIn+bttMwxLCOwdLuXcD622uiKfrK3JganG
g14nzmlKiy8FCD2sVPY9rlBMWpq1XW4HGF6tFXbHVR6AwzDTDm+Q2mogI1ZlJ742TLDkNCZbNL23
HJZIClXlrouW+ZQx1T8sqburXNxPHpaZ/Oy61k0VGPVBE72+LSgBbMCi3TSxkhstiBADl9kJ3vHX
SPr25T9/beOvlzCLTqZhEL9new68sp9/EgBgfRTYZXycbJor6CBuCEP0EM+1GJkntJSVuZF5u+9b
8BM+T6YRyrVRhXdxJrNDjtVq9YtN+nBfkcitdAmqQGcoYzH//LBJdAsogYdedAx9j3NVn651BEf7
OsuPOcFex7B1k0Og9LPwXGvTOvVV5ICeaTLjV1syn4Z/Ok2XLbEMQHPSdXTEbR+O1xgmp1ZrnKZt
5KNK/N6EBI3NoUdk1/b9Gn8S9LQwOE3YxKGLbIoiLA/0xPC992iszdZ5SF0Bxqab7J0lrG2BEu6f
95Y5H5d/2Ua6zZ7NnY+rybw3/zRM6+yUDJdi4FLSWFceYi46M8lGesWjJtzmK0T3KdCzs4O/91CG
L46iMI8sR7+youyKAeV3RCPRyi2RZ3rxp8GAZEyPSMVudiO0NNj4EXjTwpP51p0y6rFCe+i6sFoX
o2iwcTPac7FPaE75y73/4bYw733Dc7mnGzbMBf3jGalGI4kqcruOuqSIV1H4Qwc9niPXDTZtg0fQ
bOG4C+a6LcpycOS4/nxzhO7VFFCnHIRSOdSCWPvFOWN9GG3MGya4y9q26dKVJwP4512uIKoUkw+N
oI+9vdMCrWriIuZeP95bOmWegcndOkqmO9c3jXkHhlALI9TC0OZpPjIIRftdA/zcNANhDRYm1qI0
naMUo3GY0mY3AXmznT691lUGFU8Rv0YbyVi5RL9gsOjuzZnh002x9lxkJUwY1azTsf0+JBJn8GR0
a8TrSAUEkGwru+0Qpe7GAmcklHEYTQJZtlf09UXott99krjOSddd5SKBxqb4HdsE0WnZPuOQuhzE
iV1NLEqYHrwUj5AXeHstmaDyFwBrlyapz4bc/vNh7fzNRQAsN9MjhxmSp39UPjBc9XvE0NpBMvw4
9JjS0gpOwzTxxVMM0zdmpm59D0Gv66t8V4Hh3JE9V+5sA0WiEYg9LFQTs+VAU4KuqxVmMUYOfTOq
oiQeM38tTFntACZ/9lOvOXA+u+vAQzwsGGaueq+Pjm4rIQslvgfDqLzGJiSfSv+eRDgyXcQFerN0
V0/elzgIbcz4AilyjkxjVGZxmhrJsAMfUoqkk7HTfH0Yzj0VmbLrf/SNg66zt+ayOSUCWweu3ePZ
EZzLz2EDkgfjEN5U5gsmjtGg8YJDm0CDiTSoP4Ffw5is2oPhItYtaWtuesIRrAACYQ57gC0m6LfG
mqEV8UlOA50L1AX//AMZH+6XnAQudVUTtYvFWPUv0hTdy1F1pOwldE94/PPmOoGCAXmrAyKGAzq2
Wkov9EkqF9AnOql7OwXA5rjFbWgZYNUcAQyvIDc0ARsA2q7d/mILPwyyli3kPs54Q7gsP04KIk1w
EGkNgK95LFz16lPmB9grde7t0KhJAsezhV5/1/sUOvDQpggfi69jxDDZoXsGfyPAWe3Ahp2YgP1i
65jef7huu7rjuIKpg0VEpvthvDG6jdXIgRQDtxZyH8FbXQcdSQOxQ7K4KIM1yPfxrMl2POdZZMJT
PGRTLOhezDe9EKTpP2+Q+Taj//lW4prIjbAWMJVi0z6MStO61ITCuHQYzFSgO26Su2yYhYHuMVe5
9oWXdiSG5BfwXMJ9Vr56qSifzeIJupQOQc2sv3VApzQtzA49BpWzLF4ZznRn3+lzQlPsdBdG5g3u
iWHbh5W7I/WM8xpvLixyqPAKDFqHDVCF7VZhE7mpnYgpFWf1kZ/yMh6a70VZxJfUFctD02KkFwBP
m4CURYc9uQuDwF1PnjL3aONe6jgMLwYLdHBS1FATYkbBlmfTznRuOkYYp9BjOxWwxUa633RazPTS
JVIaaQ7eocqDc5fyUcRENDtLYpeJ9eDOsyf3CBO1hwYsEROQfHwqY5+k+2Ia9qFqfvBzN+sKNOJO
jO53ZIeY/1IAIIp49HZmoOfkVR10U0eb71rnIoiMjRPK+F64T+zs8NLM+ztfl/7O6bH3BW1CUY8J
NDc51yARhjxIPw16TGPpDt+OPHp5vYkw1ouNK8r6zA31K4rB6dYc4FQ7lCSsid5O1ocW5lgqF8EI
ZMso0ifH0IYzmcjhqp89JkybcsS58ikDiMZYj4qw52xKMOuX0+AO54wIhFXF3Rejqc0dC7coiA4/
3Be1b3+ZBNBIsa9DNR7bTPwgFlTcdWn87ExjTx1o1PYu8Za0x+Z7iO3ubQIzNl+4CF5lhuZdkjpx
bPrWv0rnBhmtMoReQ88v6SrK8bEAqot+vA591NKO15PZOlRrCTHrphQZqTUSj7OQBl2QTuxbwVk9
5R1iMonqxYS3g1HJeQwMmJ1jmV81/UBjyjZh7+iwOiHOPrktPa04yIvTbFzY2L37LZR0x8DNJBfU
gOb0wZQ8AkBr90yb8bnCy+Nf0ukxCLDe+ZS912FetEe77r/39Fb2gWYbkINLgioJh9w0KOQpXlxK
q0Fi5jRncyDU1SMFWk6zaW8+p+2p26jKaFcNs+atEoTCkJh+lh7AERqYqEgbZy9kfanHaQixmMK4
iBOU87m2MYw2gcQMsVGiTznYkbwVppphIwPj1A5Q4FR0ZIgOAMxTPwuwS1U3Uzf/Cdu5cNJCv9Ur
4xwqpo2t2L4Nuuvc38Veh8/UgLXk2ghSk9zYM8URxwJzHfVtYxtokKrL2mKM6HRiWzvmgOEiIQVV
pp99Iwcd2RCkkSgvuklTEJtTw+3LdB8L2Ii3tQFUokswlfiFri49YzQeMchD2BMPQguGRzETEWVD
41UwYCLhIqSbrgKxK+xmn/iBfwEXmPmYSyCAiYgiGT6pfLQvGQOVceaTqGBNpMnIa5AGwaWefVM6
iVCT9C1AJ15w6cwbHTXeNZ4gd1b5pqvGMRiCMUveJeYETiUMqo0XkkxVkqNkhsGVGL/ZUGJH8MCX
iZq0lYyLbF1LeqJanFsXOqGuTAaNYB9N6l4SpBYSZXShBtKsqKljG9OBqTfA9AgwvFDGcOnbfbsV
qFtutaHbGPMXJ8Os3xvKrbcy7oZHt2wTWPDTQ2KIC8aPkCqyvL52BRuXwBH8DPjhES6tB8zcMy4n
t0I0rSt0OZG1z/rJfJwNVcj+Q3VWJrNc7oZRiP+X02pXNlZ+YZvAR5wokZ9zEdgb04zz8yig1xda
Q6I9PK5VTPBUAy1/z9Sd/eRSnzDAGUYJlEfDEDN3z/1W9KYC4CjJNo3JAKfoc1cHhvfJ1ggTqsdY
nA0r/kpAM51xTleGklejE20ZaDD1r6YvsubSU9HfJYWN0oT/mimqBswav4uCSPDKMruj2WjqmrRE
dmHm3aoEz5jrkDvANJsZTo7SwxuMTT5KAgfzg+WE91k/1Nc6PfeNJKqM+TiBWkl/6fjX/JTpETXS
i+OR+4kJqzwS+YMySVPmFWWSLwYDmcxq0fGFUXiZ5emZpNj9lFa3Vsg5WNQmZFTPGrjWN2pdx02D
/3/o1hFqlLp/zgv52BLycZmgZ9lAW6h2sI1PURKvaNuOV8unDo0Tr/XI9bfJ0KPocs1wJ42vcqi5
VvUWKohUJ0oQM7rK9fJyasjGWPKqyf5CukRDVngnYmc4xAkvWoFLyXdleJ7iuL6tRrdYuc3/4+q8
liTXkWX7RTADJcjX1Lq06hdaVwtqTVB9/V3MPmYzdx522q6q7BKZJBCIcF9OHrQRGHskCS9N7ia7
LLRgAfkNCggjAXVeus/V1BgPEe1wpZkaM6XITsOMRDS2GhhnfikPIYoFtInDVgwZ5bdLCFLmZmem
ZgR20nQNSsQ3uqin61A2b+RFU0Nb/Wemf3Y5zRtOLHBDvPQ2RmC3k4Y3OMbVPeSOS1pd1uxYLwbc
yAnhQkXyUDbOpXDd5DLg9qVcGyBuWnBeyUtiV2MTrPPSeongjdrGWfgEB8q6OSai3A5F7l3a/lAY
ljrY9cJ5n7Mjzo/P2VfGJVKyxAB2gtKDaCSnBLR89mh0mh3HSN0d/ALFlvfqR5we/AkVnWhxn8Zs
t1K6DiJLD3hcN6ptXyF+sHLdnKW7APFxjweRaSDBqqyDQaIgUhtlELvhvREQSCpAVFx9O0KHTJNL
J5UmR44UoDSYzvMAr0vg6JJY0ziFOy7nGL0u3XB8gLjlE9GFgbj/23aYZNNZPGd2E4GiYoaCy7be
ZNhmK9Wnp6Z1yEwYZ3Lekvlok3O+V8xwVkxTop2Xl8iz5VAdwdy+e/HwYxAfY+7izI2JWdLTuvYC
5yVdBh6s40fuAg9BC5Wh0wRv1bBuAJUWSh1ai+eaoW1czBzkQfwSa9qM3HItm26MTgQcEWOdGYlT
tXfT7ieSn9PITjxO+YOg/73i5EfbiQBEnA+7ySNIaST3d2rd93CYUaO1WPAgAT+pGnBgjibO7YQg
P4gJ9DSGO91VN0sBSmqonXaNYa8T23mhpN6YsTtcNK7ckFzN3dTPCPR09j1tg0J/V9AG1z3NmKm1
vkJFyNQYZAfPTl8bWiMrbNaferARpLMNHAfgDaseIAsl8RKePeHhFgFlm4mgXULgQ8+0T+MZJ+OM
pK2ZCn81ptDbmArg3TRlDNthK0fco70EN/ExEAjDfpoSapaxNTN/fR3mT5NkwW0a4m21rbInbRJv
7KjybjvU0+9qsIi6zdAW2dV7MjRgCceWVBKR7IRHORHAASU0HWqB/IrJUq7TdthmTUtAgMP6HpAk
ORCXEZkjsqBRQB0Rn3a35E1PPznbAwSuAcy0HLez8eghtF9FKVxqMiqBL1ntW8QBjrICuAxle9+L
chNG1bfhWmfloiMCjtDTgImufUHLLnH3iYWstq2jfNskPh5jl1RuBncz7tFkFA8QMfyZCDwo9yul
cmb4oIJXsBSQO+aEwwZkZ/Ud+PAuw349G2RU0vlfsXs9WABNIEVOUF9GDk46Ah2/NIP8yvwJfepa
TyJbdzD8G5H9Mslb8cPL5C6C+wnGjSELKgWd3gin6NiuG7mOgm80sM+uyl8qtzmQ3vLW0W9AzUWT
o/Y5pNsQf1MkAQW6cT9k4QOoV6+CjNuFZJFfqM02OWbWeSa6owM4TS/R2ABr4Ggi/KO7aF5/tGVe
POWef4hYCjZuSgpjsnQDJbb2fVNFL1WDiWgKHDQsFi+vU49iM83ND4ojtuzeSVGd+29uLNk6jWJP
KjgpWctDv1gjPDLh1jHJ8VjL+PD+hftT7h/+e7jLPRTNUwS3i/JjCPotQbE/789z7/qJ+xN9xof/
95z7x1Mt42UVOt8/+vdENLD4oEd5+ffhf/2o5VsPqRciLo8C/LooPXU5JPuqznkr/v/vbHaVOW//
+9tO7SIrhTx8/+T997z/379/+e+H/dd3CX3zhfgmsiTu1pD7ryGdGPBxmEBwXH6X+z//n9/vv77l
/zznf164/31p/n2f5duGunjzW5pRU3gNHY7rdifzo9O2/QNTYXT6qAMGNf70oZ9Qq+r9SEbjuvKi
+SQaRSRDT2efYAWwEaxod/M7YY/98Gh5FPhJPnzmEfbsNP7ZpwVEE9qgbeUg6Ol2jZ1CkOmi96Eb
XS517W1lBxwursNua4z9RxgV/lURe1vLIQAgGBVsbRCP4hxqfJFW7cqw+kc5p6h8A5EfmyBCwVsV
l5LZuwu51fXy/NHyj6PrpURAcATjABJtMTgYK9eUf9vID58T+d0M6K7NFIV70eDUDHx73HnHuaA+
F+P8E3HJUzpG23Do14ZEAenGYNTp9m0sj9UUesGVXJfhmBlESQOcOCeN9dRMyxwC88TaGy9dFK2q
OJOQAme1hl/LUcrr9N5VzT6yXSj/mXWV07hGqkaaow3n3BOPxFTUtEiKTWGBBBoqxYDcOoSOAL64
bTixrcPSDrANk6VYE1K6BSnJdFODW7MJYJIvMa3uTTOrXx5GdrRkPlEkyGPd4ehy6ayU+TujZjOx
CrgdsWUI72rC02Fa4jK9Ipyw1soU8X4sdHOlMUHd04MuyMUtH2v/QXjHOh+u9DV+SqPfl1IDn4St
nbecg6IBF47q3hIr8C6Rn+/ihlfP8qevyvAfHaZJ+yYx6OTmYtcPncbI0yy2hQQxaZc+VWTPrOCR
KpSF06OdsaDayEVJct/1bnMbCic7FsHAHMv6MHuEyOA4o1Ot0pLflnY6Wu9Lw4n6wcMQHtY3JYP4
Yk+WszK46iHNe/U+yO3xFGL1H+cJObkC1cQCuourMVhbk3yDYwAlbBbxYc7JDUMmemR+o09pNq0M
eg94PACuNBVJWVNzXKw3VsQkcyLlUgFAW+WaPRDTTL/yJNm193rRFW4PscBAsU0CB/aEMD5URvyb
xPFil8NuCqCT7kfEsgfEjN4tArANooWzebIgT1Uc4CitHvnT2mu+iJGZK99EQgphrP60GQIXEQxc
y7HGKuw4+qCjZEuuSlGhOQ8EIko880cjHgn24cLy6jB5UeNvW7byyD+KUHCRo54vwUyl+6Pv6wGv
23cyvzTznB0IjqSBb7XXyYOeEjfbmaQGoiTmn45NJVnEw0NWBK9paP9mimQ3ilRjNR1TR5yA+fFL
5llw6JUn1pGNYKsK8Yf6gWMR8OJXWza7z1EXXPpLrClhHgFdo/rBSqD70TkCjZqmF7gy26hhIiAd
xUaMwHM11c3ZtEsSMuZvT9I6K4ytlSNiaAjj2UE0+yBvG2o8oXrsm/Zr26ZPy3hg0sPIru3GOytu
X9M2vDjON5GjAV1T8djM6FqinIRmtcRBZxPxc1KOhNeH/UNDaNE6M4EhebIyDnXt/Ci0YtGwye81
HFzuKkYzYg7EU1hV90nk9rlTBvx8a/4tE6Ss+fRiVsM+/quD0ECq65567bdoVY2/XIADfp6MGiKx
3w0FkZ06n3gTm7QXoaadb5lEjyJoDyyTCxApSpQBp7No8HNMJrFuAqNVmFm+zb6pMcYujM/EY51m
NyOrsYPSvgyfQxOQWoG0kQUDOT6i9DR+96W1qkycRiT1Jfs4Ma4obPf9bJ5M26eLavdHZ4pfRSya
NTPFcKNqMLaesPN9QzQ5no0SRgAypXlTJGa5FrmltjrvXxPaFlad/M2F9+R1kgstsEcCkO1t/Nzm
db3L6pZ7ZMqe8jS/To4ptwwLLGX87izL3LZdd8nD+sOfCHhLQtQAeshfK2A9AJtIyxFE8HApdS52
vAq9osh2qpypZ8AtNjbNBKPbugY/Jp3a8hHFWngV8hZLQkSrlumENfwMkE1gz0FCPemJ0fUcviep
/cespwCML/XtPLuQ+ykpSLtXz1YX7RR0lpGoJadW1qXlDoga8d0mrA+D+hRNwYGFTMdr32ELcJx3
ZYBLqImZlzU41QAsBkEKYSseZR0DKTJwdKZLVCj2b1gLzM6ioNF7UXjvUTjG51rmXy6FXt1JE+SM
ooQnrm4zjO4roMGDERAt23KHpjPh9i5a7jIuISj7A+fZnDlpmYwHmeBEyEiTiHXwM7JR4qYWTB6d
lSBPnR/QrZKd3+FbmNSepuhnb3TxGb/KH3fkuZo83hmA0ToO4JFXCS7yBXHhxVyZIF2mrWcW9QpB
XnXITQB6nDe8eJK7QbfFDuc3SZMAZQia2FDm1/BqVmmcTpdhiUQ2hhJ0Vd09my49jdrOXlu9E66w
AOPAlpQy1rTYm2OWAMluouWI17bmqSu718rnXO/pdATZ5BDA4vZyH9tU/GxVJ9mCmUpiiJuiwaiZ
FGojZJ8Bcg7/BoScIFRRe0oRluWByfaMz4V8mSXXj27iaulQDXaQw8ph45TwnwAtH8qwP1ZgTeyR
RGB5dIkg2hQpQjyimt8CGpkLKZKMpXh8BGZBHi8I1dYi4rOUdPNYvgeSQ0UNQEKFFtEPETLdBcnq
+t3WyYnxSDHG9ctNivcBEDhwuCDJ98xbY/pt+cr2wkOaRDkvbEKalUESjgcWfUuyPKQbhw4IzYqG
McyqYEx3qcM/mFYwDTfK2yZmRSaPB6OMEJi9NqppQwzWXFrFb/riWQ2oG5kFVkMGtB9hGn5om8A8
Ajgojoz6LEbG6AUOjxkaWk2Ci0NC0UOGU7jGV3vmJvrtlKHHXCS1ThMuKmx95k0MeUT0JApigGyf
oRHvvFNIvteB0w6Nurb6kbfjuDXLaqHYJLdauccGxx2uLH/YtQokugvD2EsOXdUnJ3jjJQmZuSSa
1kyuU5T7h0lOz2OwRz0H0ho+mptAq2VawCbxg9wz0q62cTXx8hi6WhFi95x3fr9pLF3horDfa38g
jLF9ryPG2XhuPnQ1mjsxP2g7wM9kdlcZUZLYeXdFwneWofVIAhavwKBWQxc9uNz+QKLcW+L0wDCc
hUK+9Dvb9iPQoM9K6IA2lqg1K4nc1JzHuEaIsunGeeu0iNaAYPYnI7yUY/fKnCBZe8LPSfBMnmfj
sWvAJNkGiqe680FNT8GG2L5ypUlAnEHTow+0t/0ISkf581KK17dAVtEVN+uzNnp6nyX9SCbvhngY
O/8lX9yUYMP0idYtTekihteaVHRT/n1S94zXG8RBpioZLGWkNudCVGyxlfUWmsyodCjEqm0Tk4kM
mWLdXAIhtUuk5uSGJwcXfmu5+JnvDyrEyWVHlE6Loff+4AZzuYkUJEFH43xTywMpRyc14w4mCqJY
lXoB3JHpVxXKPA24aXG7YbruhjY+D+4b5kTmBCKbv1DnYuDU6mAsRk04yyjQrPJyh47eH/6D2GS7
wi9FQ2h9/xygI2esk1O6ONbvLNJ4+T8YKwxRjSHs9qXhHO0FIHqnDcNx4S/8z8eWzhUhZxioCfqz
9NnRCbmkVWfR+UEEf4eBFndx+j/CbeeFH2aaBWSlbKekIu8mwlheWBHU0v/8+JjuW0v28iFZKDi0
rJN85RczsRSzeLEXx2v7xaAZ8+by9fuTRtxl29EUKAusgAW6awXJ8OkA66Rw1i4g11WoZLXNFje7
V0QgS2y6EU0/TSsROSQ/xcW6qDEMFTEXYyF73EIFZQVXAPhaILEQF9qc6L+btxBOQQUneDPwgsdV
EB99DD172kGHf19czu+8kQwKx+/ZsypmYA5mRHyZ4E+7nL+EYffTPyTqcghN2Co2I22r1R1LfKcU
5+BsUPveEjdHg1oBXaGKI7k+XCBAywMJdEhmGJd3hyYhELObTOyOVNuD8Myv1Jm7oxenB7TcDkGb
4c/arcXWKrh+uy7f6YnEsPsD/eyNoRWl8oA3eMogxieLXfT+xfv/ZcuHjVcxSYG2iBqboWckJjbx
pbem+vG9zXC1oWYOjaWDY0Z4zPRb6VoTrbTuiz3uixWQnMIVAihENH0GKQF7LFfikjkn/4Yln577
4Snzzmkg3+2MGCf6GnR55fvMuXaFZPXRHK0PwzTeIUfjzSXa2c/d5yDud9M8RrTO9ZGa+E8ZUjf/
CB39WeeMQyFdRIwRigclhicUmO9tD1k8EG+jSwWClxP7LD/bqLuNqL+Vbf9EfPk0NpA0/QowKJol
whKKs6DJv/YGWuamiWmXyFsYn9ZCAsVx2+eUjKxKQKHVdCEZk0Pd8qn/PLT0oxg6QLUtpm51/3ym
6novEs7sy9f+56lxtlx89295/7LUndo2o/3xP8/r/cUMf//k/XlzC1Nf1va1TCF0I8ctDuFkZWtG
DX8JdrrCxqTV7sefhL7Hm4ZuU15N4k1RAaxU7kOYb8hbEOc8Cbxzg3N362YEeAe5u2Yu+CRa7yGA
y4PIggDwGif6EPKG5AMOvD54tq1lEuaIXZjiOyFkZuVYfKn1GG30cc3YuKvUC7ecIf9qsuYeqnEd
F+OwdcrmarB4XFx1sgfcjV4Krsvvk2cSjYHkTBQ3RZkmJwgC57GFhudE3FbN0ruDi80co+q+a2Se
+xLJZ23m8IRKk3Cu+pVjv6Kmq/eOY7PcdXJnolHe5CCxtq42XoykHslyDSm6A/ZijxpjYrveW+7N
avwD8QXt4zhn+7qV0MgC89g4kdrgsGv2iTceIo4slIooriNE5ns6kZz1O+OvUmQ1p/a0aVMmSYmV
fGJEokVjz1sYl9iHPqQB5xYm2E8jzrod1JhfbeZdlds+kVj16Hbhb9sp5FlGYhOGl4qt/G1Izb1M
W4dUNML6JMXv1O47x+uPHGff8gYO1lwyqDPy6XfZeu+1aYW7ehkEtKW6cXe8xX6E3sDA6Ztb3s7r
IjIXh09We/7E8mhbJmeJKHq1/fFROYicmPfP2UiKd8p91g3Vri9hGEZq1nskX3/Eb85ZA2QO99Vw
w2GLCFVt8E684jjpTg4AqbXosmjthupvVZLA086kurXI1hrrxBwz9wW64Iac43R+sTms5I6JWzr/
sFz7F+kaIbcusw/matN20UIDy12Nit/HCuJFS1XFa80QSZPruI+b/JFWL1Uuh3PybAZhHnSrL8U4
lztHgCQVdr+2ZfyIF+qHsqLHIewfE8QAACT0arBhFARBSKynX9O6JuhDyC1Ropw0t3XqnqeKOFaL
4VWKksTErk0DaXwNDYbAcMt+kwWDMbUWZ4JHECbp65iPXza4vFVkDY9pqZ4al15F5zzLof+Isv6z
iCKSMcdDQs/eSSrC26b8h6fQnxEbvrIEt4U9lJeyKH7y7mM3tsMnN4t+UWsB1yyiozmlFxZ6yVzp
t9uWF+0Of0bD/qMZybNA/xwzBG2tMzA70Y9zkTcE6bULj8e8qHz6zsGkkwlIQexgmmkkd6fxaLW/
0cB894b7w3ztdJvQ3mGhnOvy1yRdXv3ozwi3mHmSM6yJGQbea32l89IKMJlZtIRp+Ca81ThBLOCF
3KIdHQqoLwjcv7gu421C2gOXqQXQUr53nhttEnTC9OHlrl6+D3qRhqIe7/U0pmcLfrPh4XqAvYjq
TJDMErRwwYNhkQEqaj1Ci2RBylKDX4DEmIulLIb0/OJpSwo2SbWvSd1VoHkLRv31OdKw1zNZMPr/
iL00BRcHTMwA34Lj0T83YNTTplp1wnmIRqveGwURTgIs44iG3CgGfzMY483qMYojMEgmne77pr64
I4MNDtcPUWiC/3uoFtuQXb81NHnd0Ll0E70rtaxZpgMVLIiOEpyjy0yK1pr9awDVjwSk3kyeEW3M
UFP7Sv3qtcnz0A6rms4r/DsiqIFDFILWL04eVisuwMSggOUPO4gGQkncLzrh40KE1pb4GfjeM6/w
RCXC3t4/TlDPp7wiIMbd6Cg4Cd096DQ4laFzwHfPgcEEUDS802CylPyL+LnQPhMClT6X5fRC/MhH
NcAc8I3sRML3pckYgAjent5B/2jQwDLiXwhD0sx6slIsKqrzvw1Htuu41xHoN2vXxhJFjdOvqyJu
94VVonJtkZL8DNHSAYgNfsyD7LfwNvKMuzISj6RzLKQgBDXMK7X1TWuCPB8sSnZQ/eq68cOmr5NU
rcsp4w/EYaKW3IDZlXL2omvfo9h9Y2pBE03TQY6z4Q/gJPZMw3siLHev669AworllHWTubgmBtGZ
YBNGMC0ek0IEcdsADgpFQ/EuGnbb0q9+Le7wntqPjaepd70XGLuWxv568jme2u0nwyR7PSRedcCq
gM2r79G1mZLqYZzIuep/Bx3nl1TPEOAl+TBRLskaA2MwFn8lbVE21/6J4HVuStQEIDbISoxe5/aX
iLEd6bThaum6swF4Y8Xknv5R/pIThEMRi6itjDKNlYESmOjvKVTxNfabj7CAM+220n8I6aaumCV/
GwwFDrif4i1RKvkxYi2xBYMIhAn5RuB028yC1zMJjBk1KC3Q2bQu5UyfVaqJAJpI3vxFRi+r4BR6
zs0bXfulnoiVTlHqlcgrDNR4TtAlzCncLX8lup+lvaSV+yugqDnXM2ByLORiqwOwtjqsDxYHMSgO
gGMzC7RFAAF2U7qcL6G5GYyf27+pMRwyH9lTDOwdfZFZbRRaxtXcIK3CC9ed4s6zd2AW6rVj+K+B
l1UvXUKIFYne/Z5yMya4R9OA7oDQF870VDPPu/h2py5uXJs7vCWgAEEzXIzcJzvGMK++mX2HvZov
AT6K48hMbPBVfdHLg1fGEBcM3l68e+7JXHwn05idS9LU9rKai3NscUBM06WzhFry1GQah34zvU5Z
bhzonz24Ceq5+4OnZ4rZfJPXjr9PHTWd4tZCE0RbP3QB/k6aTdSA5YscoaU/xlZyuz8YE8o94aM0
J5zIY3BP5u+wuBIRfa6MjvC2LEAr4o4LESiPDj2qX7Mu7cvIZkjYqCYWuRwnALStfKFW7V/UsYrk
/OI5AHgy6ZhnV5dAFDumXz3AmNfOGPMdrgiqxCQx917CJRd2jniyyrdQl4TKLh+4oTHtjGWGD9sG
6Lsz2NwGSApsE0V32rbzLZoj9lWXaqYC+Q57npfHNQv7EvXFn9bu4r1lNu4lm3FWGU18cJnQrd26
ndcyQvyjAuvmqxHZnA7E1k2xRWR0gte2GuztPJjdnmg5eq7J7K6GHrjB5AuG63nHd+sZDM8lU/5J
0nPp/Nvo7Qerwrtvyo2ZdIeJTf0hTciPt3ujRIZHgIg7uHzPfRDHxgUiDzo/M0XMaIqKN3kUOPM0
R4aIDGEIkwdQzkfhYzGKKCeyxEjOeuzZsNwDzPHnbragY8fGLlp8lpjoGGLM4jo2jiahiNrd1Sjv
kMd0G24zCMZdcBBjMnOR1hOC0W1XszPFLf/YkuHO5SXbVy6NeFHRV2zbjkiFHvUF4gFMlKSmxAgq
W6ulVgRGmdmPZZ8cDRp/VFCixb30DgWUVW4x9OoKwKUMW+LrOfkNlsafxwa6tb0EPmY4HbEfXEOy
ja5RMmb7uWseqtm+zG1eEBPXfKW9+O3bg42WlDCgcJG3lCRLtDkvBHodjq5Bes4A5jOYDmADj6ww
s/62p+k298VLWfQpM0+y2MHDeJuIGs4q2TYLTC2xElunCeOtl0/hEvz7Nw3gHXV085A4jTeVBOfl
v5nsv0uihnVQ+/VHhEiMsWbUDKTLB+ZrNcXTgzcITp+s/1blrcBOfBGc+1y2YjUu4XejlaLwArvE
5krCJLOzDbQRFsqSBGQEUGuyfmfmxtre9F74nSWEbvsWMOR4KudrEv/KCsc/cs6ngeqSJjI3sIKI
kTIxP2IpFq5zTYuaE3GDJTv0aYI16YnGK9ReKyGOO2DG4wSSGZn7gUsmeezC4bMOKD8irQ9FyIFt
HpKLn8As7XMbpoxeLNP+iOGY4GuDHO0wtUKqmS46WCMn6yQHEKPzcGfWQ3Cy3Iy7Ejr8s2WYxM/9
DlI/ogZHcQ2zlJ5mEj1qpxfHgJl0F8JORZqATykyzm0yerDcYVKnWZ9vc3qEyzUut9qiNUz2SX2e
OmNXF2wY0+gdI101R4n5KoENv3X7+Skzsseozl2SB1voroSnXAqnEqt0VA/sh29yrL64heQxEmg9
4bT7R7Wg00o6eaZZvptMofau7r6LJAGT58TPqIoXt8l4mRL76urY4xRMfdEWw3uTNiQfEyw6MfMY
XZqzbkjWHeT3tZswIZnnH3XfaNqKzqWV2AfsihOVqbm/mSIHWCmTE9dXTC+venSaeQ2XC/OPqnCf
F/ZRz0hpwqeiAkCvtHP2SN12EC0zlXA+MhQRlkOGGn1ZDN2F/W3MhtgVqUcPnYnENgbpH/jd990a
f3/FyGsEIRc/RBiTghZb6PxWQbBf8OSVp84tL+2maMp2UxI/uMqMKiTmSDgozHF/xop5eEOTwrOT
S+s7Tz3pr+u7heJu9pND55yJ68IZ44wLoseZDw6K/ltlP9+fBWQahaaPpxVMAWJvIJO7PmpRQEW1
z5sOHYQwyHxlens1uP4eGwZVQeLdAHiXMPPJabOL5Kokc5MazFuVko7lI467ln5LKiOrWUSY5N2a
SQYYvL38lbM+M7M5Iho1OKdGSrGJm6ZMv6MhJKvDpRnczsY2deLvAuYmBwtJKNjitTd6ezcMDHCL
HAlTwB0A/opz59wV+2i7xIKTlQhKAAM4Jk1kesImCyP7YVUDNm9ko9tyWsChDDi9AvNcqL4ymnFr
Tpivic23zCxCXcI6OGYWrzi6KGh8qQEWzH/VLppZKNl2PfKjU6zG9EwOdtU/QiGE4t7yz6MAtWTQ
QOzyAwD8yzMVYKN/S2rqQEgP7eAr6YPXsCOqEQo6ECDBaVdP2Qa09F+r70GhEfW67mcmNCkG6gZr
CDqr9YzESNREiYNmxsKWPhoVvThzIPvS8PgZaU0uUoQUYjDLTZz0l9ixfipCp6iqm1sZUVHLCpuu
yTofMT9Gzsi94DyIweZNMp3nmotk4rfyWvE6ZnjKq2T66jRnMbdi6iNi3my7kttoSiiMBCqzllRA
XhmGkcmK952RxEh634jCA1TiXiEutPJswcBH3/f9ZK7VMQuL45Q89qbzK6o4OlQ+/+TevgP/woEw
+h6pJcei/4yIC10bpSB3viywQyNCIa8yvZnJg21Yxd6txvyc+IlxaDAQtLobd3nEIdczKee9bBBv
btSNp8GwD7WUt7l122tT6+5aMnPPmZkeVVqMx6UGdrOhfswsFs14sr90ONiPPWWkHM0Gw1+2FZbZ
P6bdMuGZN8zaig1gvORQaPcLXlR2vj+IXv+IIpIvJkGIZFbGFxFqCQNwQl5tcAg5F7P6iAZgeMhG
zOs0yvgQzDjBWUefGbb3+9mUz5XTuTvWEuds6eCMGIV6iHD0iiP+ofbqH35mmOu6NZ4izSXaTWI7
uGySy0UlF6JDpO1PoRgmJt3y+tFeOxElYqkFRWrTBOWvvIz+kWGPDz6R0+zYERHUc5zsPGiSmb+n
ye+u0CIwuKvlJhtkc5xSHE932a2hSawwoEoJzbtHYdCvfMqEYTmpmY0ZboGl41xk9MeNGB5LGX8m
PUrQVOFmoH58gtp/U2OIpWzeNLh7WjB8iwWIa2kQt5JKBokDRVPmpi925xTIcP7gsPM2LjwxdsMR
vxfaIX43AlvLpt7Wg/veVV7DMYhyKUTdU7T1e0NlvK5H1qD7QkR7pQSuYPmrqmU7DjJiZTPrey6W
06hWnP3j+KGrufsVcwlm9xS39aoeYw63INpyxdSfzlq/VflDLkGWEJJVHySUCCpF9CKmjaIjnqj3
fFZj3fYfhsBwDaKY+ten/83x0OiqdZfBIyXoEuYom+r9dXLdTzGgTbMNPPMmjqH7L1zN47wKqbbk
EL7NFIIbSlf2ehgoRg4GiCH6LuISQJhi/JmmaNxwT25EaePG0oglvCGgaB1pZOKqo6PAvRpLB3ti
kdAzYMEyyVNi0cAu3fWaqoehQ1QxM1VkSTPGI2Lh1KjoezH/d232nRPyvAhpEXsbYmNOi+3c619C
o3ufuKzwKEFS+b9LUDYMvRM836GtX41Nn7JipRPrY7FrivoGu4390TvGRvSJi77dFANGNKgQlCU8
qezUfsodjr5B4xOQLP9IDOx0y7wNoE/W3huYXNZkd7jSuob3CQ5mHaP8dEJEJugD2tXS9l57WF2M
/Jlz/E2EGASVgWBuWa/6dtcjikCzz/rcThz4Up5Osq3HyJJVTJnJt99O13tLHRsJDERO8cgkSMZy
k4n4GZdYi2XJXdg1QbVQLtL8sVL6GrPIrET+3Rm6xkbMX1PJfDsXNrP++ZAHbbRxaJ+vxPI+/lsT
9XASRjrs/CH5BlwZrWsLs0wGedXsrXOWIKAgdWCdjdzt3vTAmSS61UyhYATr6aPvoxq3SBkCWwyn
jxzPoRy8pZ2h/8Q0dA41nMBHr5R/xvEl9EvzB40KFM/FPF9im8xrxyKeNMSsvhE0qEops1NZl8fY
MfXVGvtj3nP48w3bvPbUOHk2o7Mup2Dvuz73SQAhpUC+ibafy7kCebCqFYG3IRlWcdPWzHeLb6cw
AHgswa7LFdIY+lfnT2/gNq8wBW5DCQ4kaHogjOy7srGP9L455GiDsR595mG5ehxZs0hRJcplJRj9
lG2WRcXKhMUtxR1nh96PGWStyvA5u3b6sayH3CeoDtSW9I3vSAWvZVo/FbP92U3Rb2LpD9FQsKol
jl7R1Vgjmul5S9VLTXltDXQIrXjp7GeUu/ZyE9UjP6gtaezNzmKFhFMZEuGN1ZfLu6LswHcLq3Ki
+SZZkQn+jTeZOtw37ICzrTTPmObIsAuhKiYMPHRy7s9m431X0jumto870DxG5Jqvqq76Rdww1ywX
l9TO6+gxJ7fJiQk2hZ8TsVGzRE+YWeaCzdfrubRtBilsfsm3i5l6Fc7+Ybl3zaSddzm/zii817Fj
uWskcEkhupuW1Ip6KSeIXdjZNW5lr3wIKm4GWeCWbml1O6F9K9Hhre6/edPj0k7c6aH2xIvubcE4
HvsbVUQ1+zdz8QaTI4ECUmHf7HwWuQiv1ahudcrlfwdR3W+XMPFXSyS5QDtNb5H3N8SEoHWSrJ2K
ZSlAHI9h491dPs39MK76xtpgLGF1wF+7Ae1alwYh05N9EzWk0v9H2Xl1N46l6/mvePnaOEYOax3P
BTMlSqJyiTdYkkpC3MBGDr/ez0b1nJrptmfsi66WKJJIO3zhDbPt1Sxgevid2HOxV6/rE1ArQld/
k/dAhYAM1WHFk7TpmE439hB2iB9yLPXehgUOeaRViU3vekl3pKeba9NiJnXJDYwoVaVn04kLnFR9
CylKk3JIodEtcVlsZceg8OE05W7NwxPsYZ3IP0xhXdWZD31M6WRh4n3IPSqKYaQAdqjCkjulE8rU
146PPlWscnuhzTfYEH86kkwlFOzPMSVonI2Dfa7p7pbI56UPwq1Wk9wx+hG2hTKwUHP9NqSBrnyf
A/x2Qpz3qoZUXOSECJ4fbDzEj2juQMjQBuuxMrEsA97msovXqlwRA3AjFVDbJoOjhJM+76FoaNu5
gn2WwdooqkvJk9umWfDcQKwxEu0+aRBQSkRA19TuSBlR3gqRJtwbmNJscNN7tIfupVVZFiZt121v
TTAo2KZ9nXZ5PJxTuN2bfE4+BpNJX9vuvgvw5XQzwtoKFgcEpPoQAfEHYzkDKZkDSsZqPA6LPlLZ
25zt97J2w6Wj0GCAYB/LQ98WE3Ejj2y0rEe/kumtN9lfufhAxmz8QRtUn7wTLDqA+DmYXpjMRytL
pqvKqDPYz3awcbxUroE1ZHcptYd1nqKez9NGukgE9MBL/5F2zroYYnPDV+wgCgMPgn1nMIOONlaK
QzA+Z90UbzCdBYQz4VTf6i3efJ47bID0bPXBCG+0mRXL9KYn3wITxeSHrdHTWqmC+dA3zdngHK9T
DyDbhHysnQzVrp7uGipeM7glPw1fsMuujxJaDjgcd4+cLfg1iZ4GmhFGkmRQTYN611ode2xEAAS5
oVz7cYFWbtWekT2C1II28YNhgbwpWb4h0vSA+swuvWnI4NcWRbxC04vzSLb4MAPg7MCT/JL0+Z//
pFDW/O0/+f2zhJaGUnD7p1//tv8qb9/FV/Of6lP/9a6//fOvfOiPL1UWIv/0yxYN2Ha6777q6eGr
IWFfDodAmnrn/+sf/9vX8i1Pk/z6X//9/ScdYqpqbU1D4x+9SUw0/xBZ+L+LCt6811P+Xvz8P3zo
D01Bz0E40PN0dgVb1y1kM/5LU9AL/gNgPfhwB70f3zARW/m7pGDwH/R8DFTMEDV02Xf/wc/E+w8l
UWV4ruPZnu7p1v+Xn8lfJCPgxaFJ5iNnEQSm+2dhn0Lv0DaKs/kg527YdD1Vxs5uriZPZ6ckKSxH
OkmgfJz1gvPqR4pMeeb5K7+idDO5PyHsnyiiA2300n+nFvEn5TRuju4hekAxmstEhuxP4gdtHsQt
E2c6aLj4meA5VlZvIGTXotPZ0imzRU1Y6u1t0VPjoiEkXaKuf3ie519SC/8oqaeewj+LQnB3lJYe
hjOubZjmn0QhWqfR+8qJx8PUIgCs9xPYbwkufVJOdIQbEr6FiCx8nd2vj5QcdutAjF1przqmrpC6
B7Zs47Fkq6QAbRNO428o9fyStxdbk9hfUr4Ft+Tn/0bNwnScv566gUaP0uuBE8oD/rMOUYcmZD95
LeEffr5B99p76IyblnXIw0is05E+jC+Sa7YrfROhWLZBPL5357dE5ypbLT8PI2vycq/nrIcNltYr
0wVyy/EOmUMobQ3iuTf0p9GM66sEKYZ1H75xkywAX+21V3AY5CnuwScOB9mzGY0oQ0Y6cbPoTHiK
lZ8cEqQeV/PBALgCPRLet26l02oqU/DbecYuIh9oLpgI6BjZzp3Rb43TYTvhALAOIsSz9RnwLvKR
RXaDnfo21AULbwjlzOipGBArrSGw9JvIQYS7k49RpJ0xhZAA13hPLojlzaLZwsvw4Vmbh6zm4oFO
UT7O5cWTJUQCp9p4vQCfTfWsnSF+OcFw5SIPQB1Q3Un17pqOuotNaoDBaTt3uB5qQDMyOPjrxgac
Y2TRtfSsraHpAWGA6yOt/iMqvOQQx2yBeYhzWW9G30FUpkdUpKkX+U68N8PuQqniR+kTqFVqgIcm
IL08KfSVFhCPBqm8DMCjVyKD+Sc/c93ONlbqZxA2ImwKnDs+DnPfpk9bUSXegBdY4/QCLRY4G7JZ
LyBmKtQPsH8LKI3bpXXyUtQhm1meKxhuK43oeOVDISwC+OX4B6Tr5gLvw4r9O9tGB6pqpj2AEl31
qIjt6KVnLcSBRgK29jSfoRTyvdQMpxBVkmWWKqiYRogKyelcMR2IzZ8qm56S7w2vjZteAEXcSrB0
WpBdauJjC+ABrhKU6FReW8UgWjwiUUVyAnxwoHzInMS+a+hd9ArhJYxW+jo62WX5izB4TP0w7EbH
fpwqnnmAgWY353LdZLO5zSAO93GPzx5UgFUxNM+23gwb6s4vSPiCVwnxAC36Q2YXJYAm7AUq7p0n
mdbVHH97MjrhHvGMACTGPA7d8U4pFfsBvZc62WU+8s4m8YzX3lGygs4B5AInSjCOMIRvQ4OBSHqM
kwsa6igcoYZe6JhLFSMREH3ynqr0cgVR4kX4H04EXGS1UcBITWuHidkn50w995neCYjsg10PJysd
ILEKHEQNZJQjHl2ZuWt6tHtDsizVGmIyA0z8kKqCFnvHgqIr/q31riCKIP6V54ZkaItiziZwwhuM
nrjDvl1s7KzadqUaGL0XwRq14Z5EgrSqLvONM8zUPiek2HSzWI9xfzcngb9qRt4fbbtprvam58hd
WPl0NbTprp/zl9QxnCtzsD5MA+YCus90T0T5XNfumpXjK8I8FUdGzQIMMbwUk4N1iOZAKpgBBeql
3KZIr5ANM3oTFGwBfornVuCdmiCgs8Vy4FADXUI1MOCR+gAGlmW81InnG0q/O6RdIKiCz0EFhVYN
DZQVj9mLo2G1LH5VQA6lhSYWSC8IBX52DkIzue2f6oqQtcYovs13TtC9dKoi4KeAn5ZnIzvGRxnk
lwl2xwaJ5tJKAZ+ZUslQQINLVIYUsU3ELgV/Qxo3eMZ81IItAmaWufWZO90kKXqB09mkd703YK3a
sv3aGVN7eSJdy8I8DBhwjdqXM8YP9cgaMQGV9W3OesxT3NUPvgGlPVckpSLEU8akUzrmfDsGfnuB
iS/0RH+FjPz3EnZ7rcs4brkpshR093CjLZ/nIf5pU1ifh+wCUEoCYeRARCnMaAxGOqgtFYN9n+vJ
S+NXkJ3YXpZhwt5gwjiMHmazwRp3Zmr0tHGM4D0dYgoR0Y9liMwDq1muR99NSeEauCj1rwjtexJe
L3mIB87QkwWl0TrbDUb2bepsQLJh8+jScVwZJj7yvZHfYRBYrrG72DYRVf1RRQqWC1Cm3mRlgBRX
TyHBHDE4pdKm9gpNTJvWMD8ji/7GnCAUrsY+4jYsBHZecg1cp6+P/LGFhzDYr01ujOwK4XEZmCGW
ZchzZt/QgnUgd8UW67JsV87NByKFEhCtsi7qHpdRZAUsK3Y0v1txdlfX/taD7Qgon8dZqQHeZGR6
9ixOE6U78nawYi5UTIAEyDnVjG24BEJ5Al9MZeyNxO6u7t23gkeHGICDcoSa5zUgYuEaK33Coq3C
OmL5mxQgn6Pqs4i9AD2knEJrghUarB9fsBTPOSWBgHuq4T6yFn2FnXHy4qojT6XESSq7E1ZxkWyr
mMRM1P7Cp17nqThCg4dAbUTRTRvobOyGUm0cQV/t2nymxBmx76T0LgxoCIZdkHLhPm2HvKeX1XPD
vQ19q157XSa3lcOvLd7jJVufGyMxZGeKndToa4pdm2XHRnw422A39ZXiXtsAWqXCkFBXENYODZnn
nqungysuSxygjYz7UWeb5JnAVzNZ7wsgawqu5FFpssbXtmJTSTOLCd9k35ns3qTtnYVD169sTxNE
+dRgdZnT7LsYn8yyBERWhRcoJKyJnlSh86kvRxQubNbkwN2LiE53J1nIzFkcC31ax0QtG3XP6Oy/
wzg8LBeiyW1WUd/MNXahWSeQrmrEWtajsmr+Y1pwTxPTRFC7wlEGX/k/QhAjgRJekbUFrGOyYVi0
PgwH6QZbL72Ddrp3kaamWeFj4F4pwNcLWlsjExpW460F4T+RwPdQhiWQHR1n3QfVwQbDt+AMatyG
sEfXtiWVvtDJbmpQfpX2k6SkZ3YyVZAkyvaIaV5LpC1JG8bXKKfCIdWyasRssZnk7tSlvAQRq11l
8UHzFnAjEP14Zj3jXjSdjqWLAKheGnhjo5IF/YD4ynKoqafjVYxFD4UipqwJ7yVKnQp2tQK9RXyZ
7U0/I195f9ospC2pyJpAzFkDVPkKcFBSCksHKGRU7vFuWvtrfQa0bxpYtEe29lIO+bfns7U6AeOn
TDRgUsE3+cbOkTiZ12zBU2H+aOuDN81ipXvRfRM3AFP0etrPKo4f7WYn2hwpWqSKrYmLLMroEHfT
sTFZlTXHczeZXu7aCXqQ4H5mMQtoPyURYy26K129WJmCAVM04rPpugezophcJUxzy+O+ps4rtTO/
t+Zbs3tr1HqbpgZymyV+6WM37bvhJevo41T9d5gzdWa7ovM+wt7wWZMw1L1rCfTAY8bfvjq+6EEt
AdR39QEtClecuzq/pGlxltpHPibV2gyDuzJd9lFMWKJYP3hUx/CtuOQdTb6iZB/SaoRX0hicXqmb
W9EBU0iQ3bJHfRehO7RqLKFTfyBExJJsGX5Bb5ebRtuIEnTRXL2LOdoyKWkoM9OXeK4cxXkJgxLz
Ladgsl4W49Twn5YYZFnE04bN1Uj1+9CCgNtlBnFPVl/MKETVMP/uuuY5qAU7nMEUsQr/SYrkPBbN
JcV9xjX3vTcicPNsQbyJZsKMIGJ3Fkp9ImyyzyX29VxUtkKNPdwCN98Tg6MJVB5YDyT0v/xbl4x7
FXDnTfYWkN4AEiOEdPXwKumS78TILhAdWS9dcY80E6jBZl3aV8ZUn6GTYDU2sf/5ZNqQ0CSKJK2N
HU12mdXyP2dI6Fb0pdiPiDb8Grig8UaTg9Si7g9x41wywUZqT+5jHmT3Rcq97pP8QqMMbEi9tiyV
uxtrWgNPXULHtrBYI1sEmifnsuyOM/JAJHDdLSD/q4oQnIQiaTepc7bt/JI0RDWlN/8kQIF1x2jO
RfhkRlyyuvZxiE8BKGtq/OwngqJb1DCpyvR7KZnDwaZ6miGYwQUZagsIUPyg8kEQUJ1qyqZ4TuvA
l513s/jqEhYJtI2ui9w8Y0SqZV/L2Kdohk1RmOCLo96Ro7xCrIx5PVFM0TWPoqpvvELtL9lM0JL8
UPGCYwdPuU/STcNnlVou2Fd1b/xhvkFxcoQX1X+U7SUDAbFeHvMc31OyA1KXImMNB+AcGf5Bs3ME
jVh7qq64oNmOs4sJb9iS3r5JgnInm089hHOfGCzW6bdKkTbUVFjQHoeZ1W4Zx2ofrmz7oE+clqD9
AwX43A/+CcuoSR9R9U0JkSaz+yLUvNiu2+0adAkxy/turR7CVU+puFZ57hDTy1NGAqR8V4k2PgAb
t49De6LXlNxImV1rmH6Qrfm7yp21g6ZVb1biPLe6/46D4y3icWfwgUQNhkKUuPnPgtbmPmXk7u4y
nSWm6p+S2YW4Gg/93gbVxrTXVZaSlKa+RkARn3ETydBxDpRDEaRxZKXcAA+uJahUNQCjIV0vAZ2s
VV9zSTppUrlYBBLmERAaMnnJnPCHV06nDtQFdBRCC9MNn102yBUuCoB1MzbJOaSbJcpkXyGxU1bm
tJfA8TqJ7J8e0rGnY4dOS2ThXBd891C0VhnNpzRzsl3wgQBZuw97Zk0XhbuxR90H8v2JzRqVQCKx
Bo0pMxqUPf3MZHdc8FzFiAi9Mb3TbKR3wDj3vP5Y9akHsAv4vi/aRyYj5i8BBuqtJ0HRjTkyB2WJ
/oEOF0fRLLxyk/pQpAPlE59Z0O2Gc5HHpQ54y0ddSnNvXWVr9PsfSeB5pRcjNNnBBPwhozKBnw3b
iA7w2hYe2O2kQGSs6p8tdejlJEKTYOVQq88uL2L2hqgaAKutqYxm8z65q5BA3unKqr4nELvynBYl
W2SYoFAra6BFJWX5RzcQ1oNIdfj90q+3+IvcDBwz7EOViA0gZT6omwkZsEJtV2BNf39m+en3m3//
YVFvWfhwy2vLr8tPv19DuOTvp7S8+Ps9v9/4p9f+9K3I6lCpolLzx+XRK+YbeydFE+73cZbTazy6
aW0LqmD5w/JPSP8zTqeSqqFWN9fLl2dtgHj67+vIgp8l5rlHEALTlaGXUD9cLUOYUtjgJWsLnGCt
rFqtfgib60wZuC6/R55730m/2oXKlTMIG3M/YC5atQWM+fjStR5OSMriMMSgBIMh4Orww9yrzrPh
A7h+C+ZY8fyWF5d/qiqPN1aUajTQLO2KKhhWkmE2Q8oYFeoTe/vlJ5ZTTAklKqaQPw6O0ZxbMKY7
FL9MBG6keRVTkLkKp/7eBC8CIZ0Ms6mrz4zQV4YkHMeITlkzdmRfnkBjQCDCliNSMOjpnnnLBSKO
A3sWKmboFocy6A9hbKHjWCCImtgSG8bAVhaAwc9u2qYTfbEaZHmEtz0KydAeTCm2jitocKXJTV+S
yh8DB5y6r6PMVKFwNYWhikE0iTDEym7jW6dBaikuaIFxI6+YqxaTPiGAgDdCPfEpzfp72ZfeymiK
W83Pm3VRBxCGy62XPOMNBtm21WAYYc4YDr7YNAiXoXKp7SZNaXUOJzyDMvq3ELbC7CwtJHnQdEU8
WWmyE/kipRNBS3dmX1kJ3gHmuce97DxD2wCG0R3mznyEgY5tR55EbHQ+uj6W/2VO9qdfeLStKg1V
s0H8DBronEhsflZiD7t5hMMMHE9z5B68+dlJu9tG4uNbivEUxZhjji4LLyy/jexs/0ib4AZfik3f
lCSltK03Q/czN6b+oWkaa2vRuV5LAbI45pRdBoRPS7oMjfw4OgPN8xSSLGC3u1Ggx8AAos0eeQeB
xf0KHnJ2EKimty7ofcf3YNGUXrEx6/hhFK5L0JLZ17pT+ysA7gny2B36JQ1k/YHeWJuZxALTDzPu
2aB7C68hItDEb5CSCdByHSKbmq+YbnuhGQcvRV1vqECRqiYwCH2OF71VFe5nYPmvgwCrv5Lu4bFH
VaiBz6RTvUXsrL8Ydh1SgUFWO3g0E8rQA/GxOfQGddvhJFvLh1jr6yujqA7SAocpXJJMGbY/OQPy
FSMEf2/JayeLNkWP4G2VhDOljNhHwmZv6/FVFug+Cmp1y2mkW5FkRwRt2qc0MMvbbPZOGPcW0Bfg
uZbv1OMgUtj+ttdb5xhU3sbq2xBAkPwkNTzQX77YbI0oWfpPkDjA0IaZklykhpjWHKoC6Zy6eCVH
aLvqvn/bU7tmAMFTqBHUqKpkZ+r9wXHnjTeU9s5pUN3oHOPiO3m0qiP7Th/CXdFoLeMeBEVrDS/I
Hp0pIzy7IVIIFouFG1fn0g1uhOE9hSElkdoPiVeTu0YbpifEQz9IXCmpuEDYtfIVBHKMZWV3ls1I
LUuZPgN7RHijR2o6qD7yIT0Yg+LXTlYHWtO9hQ+kLE8xgWxRndpEqNT1FjSU6iOe05vesK613GUw
FLfurR2n3Q5xU+vWUEyFSO79JjyBzWadSbAMGLX7RkCf7PDrbZqIYRtStDFuixHlhNalXBW5w7wq
9IGtue8PdeW9TqOX35lwZFV1rnDnBrhA9SUCoNMq551N6LsFVQSBtnUYJKhFz2O9mUP3XFuyPlSd
tZvM+KmV4iZIRyhqiLKuqsC4G/r+ZkqHDr+RcW8lWb2m8M1EzUPMUv0j4n64YsOS7gbINh3gkIYG
9Uxt4Rg7zT7MdP1U5Gl8Yw7TEWk9wFciOw8wHFk7jW5bunF9fW/1qCKCR4Mk5/a7MA7PeosPVRfl
+bad3BfHdp5HBb4heykbrExQd2jN4WWagjOR3CboURVOHAeUiL+fk+Y9nNFISJ8ggWBn5D8lcIf6
mdpfGb56NPfQ4zJf2556b+UcWte6Cnq47+a4tnDjWjkEJFkZZRvURx+lAJVMKyicDm1S7mie0uEg
RxT0+uIExITsn2zf3cymd0Zbp1ljZgsad7zHEPDTwvQ6CcvbCWsAv5tWEGkw8xXrysg3mQFaz8/3
A4aOut19pvFIbaLC/bsVwamrnA8U5OmGUWGktE6nRNsgr0uXDFyneSNL+dS6xgW4/V2nwvemPWKV
8BHQIXTUkIZnuDv1vhafWoheWhNuBjD/dS9OrUSKrHmDN7EdPe2cyPrOt60bbMqeJo1lIyjLG+Rk
7N78iE3CYLOqD4VuvAyRee+51S4CdeFY0URZy6nA8BGWN3FyOzbVdZZG9AG6g93DVFIi5HV5SGbz
Bxy/s5FHJwQ77kyX+oHjUWifS/MK9B5YAnHv6fmpjojVwGFgURGlGY67RgHMKKZMZSswYO49WORc
9Oq7MwDRVRKP27SuXzTduhbUI0BOv6hHo74Kx5VDxcqG9gCL903q/wBVtyZjp/Nf92+h735C7nhq
NnYAMnEcMULhcXTArSbm0DDPW994dsL4w2ncQ4ChR5g7dLxirGVy7xihGCQ1cRUYCCFnMMZde7ih
Bg/UxoD9ZPBF7VEbL+PUlwCCAZv41TaLo409Ru/UUx6mhynKyRl1hBmoeNrYScP0iPbxHDxogg4F
y1K7z/OKVPV61op5M3Djp5yVLfHuG1+8F3OERs7Zp6iDKcPRSauLlkKwsmLtvWEla9MSSzNfoA5j
GOBdpvzG0px9fdOOKN9o8J7qVJdQwbKH0Zm+qIm9EqpsKik/6+Tah2S+Rh+ZBB1x/ak0sq0trkch
DqhtURdtrue5wufaQF4nyPx7FFYu3uDEZNjDoatta1tALFrnhne2EYtZd6SSFEXFKfTQisHK5tql
vAZI4woiPnDsawy1vG2R3xJXRxsETOeNk4SXaqy+JPrnbquQMgaKz7qxrYTmXI+Tfkgl+l1l0aou
k9y0/vjRZNWH27DrFzaDUAdOz566RTBQYBdrUOXGXloJrZ/GZviOeyn2BchilGjDVVhI0ignehs0
xtow44uChAcYfLjfWh9t0MIHB921MHi9GCyOWx01L322JvKjSuBEPtqkFzGobW0kpRJ1/mIPlnft
GlSOU+2BCvc9okfWOsWV13FHarQmmoj2NFwZqfEwESSpygvQFRsxjJB0MMbQHimzQ6ohPDhm9p7V
79MwwheMNJI9ejlvXQELnvrSuKrH7lLSQI1HHmlyLsv5DUFUhFUK9nQ59Sd7EHtHY8e2EcYuy9fe
ZIwMqXjtAgqnmeU6O1TekB6l3MbmemNOOPeFQ/c2xfGuUxxer6wA2QB8wMJPe4ZexT3Jq2etn27c
BI6+3m480xtBw9X1qh06nHic/YB8gJhMrDeom3g6pJShRAgQ8yS4af03Jkv5auPQ61ohlPEEL/A8
CP/ZpiZnZcqiaiWI9VyPqtQkyIUzkdynY7UfQvtgm/Kt7+6Mdu34xkc103nlvwlcBPH6uhsU23nY
uU7/qNN9x0AIHUQIvPR4qYpVKCsIByYHVir6kG3Vx9BSxPLg198wKoMGRWsyp4ye0nfyBbpYrN8c
AiHWtfq2BMPjShr7Pn6ve/DBf3wUkRBWI8Ai6i0BvatRLIcrneCgvgIhvFUWhuvJ67YTX0ckr34F
wb+xkud5PqvvjZCUMPm/enPIMbrYR1PWyFgJOavRKl5mwPpJ9oTHeQ2ZQlI7Qw56Z7AhSdxeJD9b
WgoMlJ/V3/hPBvUK5sHekh1W7LxOkGpU3bZOKVjoH8OhLrWVZcXL/1HBOpBVAMfZ1xqDEY3ogM+r
t0jD26mf1XREH2KTIuZZ983BKkFjIdh3xzq0NqjY9a3+rQ5etFNGi5IybzLcS5SFLAsQIZ+AL4gi
0roXASWcgomzl+DB1DvU8WQsr2LIpepcnabKt7MIL1YSHNTBZd1tlwugcW1l45Fe8ghbQn2dOi91
WE1dTgGlW10731E5+4hsS3069vW7mk62IaiY8Od6CNfq9qjLU7fw75cacFbmSDRH3ayaSSYsIjga
a+Vob1m/d+jqrASvNXTAJg9mKz+r95T0+3X3QydtQVjoSuetTfbr7Umk73XcukK+LgtC0Kst4gUE
7VjixN5OvYRS/hqRC4gSXGebbOaODEWHw2rkn+qrdGQxhcHZUHSf6vpjKIuz+kr1nqDEoOJOvUOd
U1F+xbd/P6mIF9UJ41p3VIfiEDcDSt4FyXPaGMvh1Ne5Q3fgaywEjElRHsDkoWxO9JJu3aI8ifqH
XtLE8gvAcSaFxTqar1pIrOgCpisERSFPm3Q6Iiv59gi2LWZVOmgG5nSu3McR2h5JPp2XBj7iP99s
t0/ayHAVTrWbY/EUpSYyXCgZd3TMzQFKo5vqjCXl+FAwFP24vUnDcNwDR/iWOCONI93sGdYFnLMQ
DVSnQgXcAB6SIpD2nlLQY7Mx78kWPhSym4a7d7fAIOyKgdpjMqbKt51qitjVk13CcjSF1+BkMZUk
8g2ubvMhNkV8tCKYm33xFM4+aJ3WIG8a0Gxq8qum7O/VfyKozK1UMDEFBWsADS1g5H5neA0dLDYR
JD/ibz3sy13ifWrIt6xrZ3ptQYPTqaFErSdUvhGR2DoWcAOr9p6tOX2zCowf3KpeK0OjATnsXl4m
p33MIuKh2aHIjgMtvbuJPcPuSeP0ozcWznFSGxZ6rGpFoWis+ENrP9KflnK3b1NN18oE4bxNLcRJ
U/1KlCy424KGSY0mtZlYh0mzk0NQl6g8w190LYrCk5jOLY4YqxR9wSgnsHVVy0xvQVA0RfZpw23Z
lhHZozlw/nhZIdeKJhueLijV6VpLxERz/zjUxkEXNJDMRM/WerhFz+K1kEaBNl8GmFaC17Xs3WzQ
aGn9rlzbnf4ooclsaKZdQixe0O8o/JVqUiCPlBzA8qLypJqTxM6HwqN2UMQUuk1wfShTWvs5BKON
KO86DSiqTMO0t9yy2Jljf63L3D7KWr+uFTdwGvA0GlQz0zEhy6sSfn4UJae5IK9KoGIrHchpzrxO
0PCAYkct21Bt6MEA95aXj1FIkLoMdN+DrNIV7rY2Amdrj2G3E2Qyk9cn+6Kh6VcI2RBh0Xfu1JCX
mof/x+CkOwcBjsmxjpPGU+1goQ8QUumHINrnTFhDEC3RVnHu8IwKSu1lDsdPxIGNbRKku+XQFV5J
YIu1BBK3Ut+2IaMh4AX+C4s89lRyMqu8/UkqqPJKRUFlsgJzU3CworhJ52TYQFG+Fug9UvtyX/LR
r9dyoHDa5c6uD4hb5gRKazntk4lPeqmzdnQiKhBhT5ZCZgys0SjLtaNmLEiGfeFUT6Kg1BwPHkZ4
E1Rd24QNiCxWx7NNXpFX9lcV1Q13xHC1MOJiP4yfRJxKXW0y92AartsGd7fR/KEbNCfiIYdeS3dl
GuEad0NxtuLyk353vAJ5E2yhtFx1YXXumvgE2/Lbz2+CgNAIxxx7PWlUndVcCDvGtibGZ7Au3Vq6
rAFG5q7MniTC0NtTYByNiDrhGIPegh2EBht95l/tVNVQXFBSouR8CPLWzZxc3MG6MYj3vRyISDsQ
HkE9SIGQHQVlmziI0elU3WPbHWh1QR9K8+SqQ2lVtYuWpkGd05cj/LhAJ6D5q1AN6jfdLs/O7DwI
EIQ0e2jcMIE7ad62nfWCRNQN1rooKpWXrC9PvVtt2Q52eurS8xk6DLw8OgJlV0Bb22XhedQ7Crg+
EiszuLjCIipTBxnoRBeh8ZrL8tLk+C0g8EkqCopH9d0HmmWwUKkOMYGFyzDLUVkOhf6l+mcLMGfu
WYc56DWUG31FrRiCUUiflhzNjrONn+B/xVxdevYjRlNAWv3rKs0upoG+t2QsIP+ExBqydg1NbeDZ
3i4fEEhFiCduOx0dbjb8dg66U9OSgerjaxw1b5B5yTB7kDxJ7NQQI8HIAEJ5MmZqRLiFr+sRfa5O
aTCneHLBuQFYiQbnTwBiUEtTo0DHBhfBCPIFETg8vHo4DF2OAgpkwRNStzvpmCe0RR9mWt+UDhkg
bk+yDhWDTjzqrayj9RZWUbP1cf+QTVBd0WSDzdmNMNdBepQpSteBi3hu6VxS1/yUXfOh44+8tWZi
gEKHIN/zCAKb/CJaG573q82IyaAS66oB1fUDutzEv1FW4/+AtsFqGTFdTfZgd/7OoyclaM7VUfOC
r8c+dbhztUdP22u/i9R/+gWeGpr3Qn5rw31SHgu7u85yhYtVLb88wVrLNK50BeuEnwn4GYWwNoEp
H8seQA2i++swKi6qY+eqJvtI82Y7Tcm3agq6vnxpzOExg7bSqnyjxz5gTSE4wSHdvWfcPBS1ttI1
m8BV9c46UCKyDH7UuE0MIwtQmdL7rIKYRRgS+KbP0/2/BjRbf/Hg0w3XwL4TaLXnW+DOATx/vj8k
RaQcxf9HbTLRwMC2h4Wkg06FaorS+fX9tNiwgz7CSeQBN5QRbchgKRzABbuQdtykArm3BRqoKxbq
yMausEpVwmgo6/KsKSSjFxEWofN8XH5zwlEN9/zCPamu4sjdm3Hr3kwWGY4ur9K8I3/raUcGqoFX
ddUVCejDHHHf/vWFO3+Fk/+6bMvDzNDzgj9ZxwLjKgVCv+2BNO2AyuHtOBs3gQd4VGNrRsvhJpPf
JdoGG9NwnFXlG1DbDYW5KFMmBJkcqADClRL83aRgPjFIAKS+02+CkHfIugRgc/DhV4oq6u86h7u3
7KIU2OCPaddoJVpHMxaPfR0yEYAgh1ryrcKmWI3TTEGRR4vn8QtrrwAORUEpKKymM1HW21CzYqsV
TrgmKVHcH329Sg4IcsuvKsG1Gdfqf3PTrL8YqzJauFDTcqHT09z9003zPT/zes1CSySxAMBB7Zvp
UXoqJFp6uWP92Jq0xRYw5QKPoOtyLG3KcWprIWE5eWWAUKmjPaNdcxuhyLOAY+aB0GueWTw8dypJ
4/LrDAXXTe8yhGI9vqdM+vYLzWZbz71JH3cmRVLghmhAxz6r79t+ZFONsQ7dRTFFaTUD//WY8f46
ZiyHRQMWhg+S8S8UhAi7MTNIogaphsbcIWaohQiheTHbhIAEDjADiqAC0+tmSk3QR51cgfQ0xU9N
hAKBKzR5OIV3jkTOrPK2LH6H2WWpE/2xkUAsl4BhrKb7EaQBQpskEra4TD53pgiCJ3ztOKBBuQUM
BOuPdh2KgR5RAJ9IBa5OCqEXet93LvUIkeFmO3gY+kQ+SKp0BOGRjwdEhw/pPC04pHTA5cpp5NH1
K7CFam+zYyPYO4l9LBUQy496uTb+N3fn0Vs5k2bp/1J7FujNojfXG9mUSUkbQplK0QR90Mav7yeY
PTNdM0APettAAZVfGunqXjL4mnOeU7AGchgfZbTgx6hD/Sk+zBjtUbK8CKQJKpA+fgCerqyrAIp7
okVPzidu59EOHTcDMPfcosT6/2Ri2mbw/x5ggWNjWnEwZjh+8H+HiHqD4TTFAh+GeDdOSIrVYx/m
88520exU052vfAe+bsCjtB0uvt+CdhnTb57JzYCw2e6Tl0VffI3WWQEcuKZReRt6ib81av6RkVU/
sbgzXGB/9fdQktbZ9YeNHNt8b1j2pzmpL2IcP9CeHUD4PttR8R0KDo7SeGLOwgO1gzulVWWig2kH
sPE2d4cPVTbNfiH0GbvQe6t1nG7MbMgY0wzeQrHHwPmigUza9DvdR8G871V/NVo4l2IkS7KrvGtl
Td7VQ+4qhFOeOtYkKV/6ZiznSxyNHb9TWed4wq1WtveSWR2YmAJWCgWCJu+YqMnRzu6aiXFjgWuZ
ow3zRv2hNfhB6zPs5MDTyrBVzub0KNA950sLYjv4Lqumx++K7yJKDoRIof91qQJXJdX65zaFnNMZ
j+aYfFc4c43cAd8vv9aCMimbB99gg9lVA3wTfWdo4VYXeM8q7m50X5w02VuQd+eojl84KT90a0oX
DYRYz4bSon+bIu8tBgYovAFJ74hnW0XdkTHkTUsSMWMbagRVj1hj63ctDKLih4MGKRMN47c7zo+g
ZK+2mQJBzdHQZw5VuIq+lip5BfJAkhpK1T79rJPhl2HrrwWpaBu5GNCxRHhlOdNu4ogVXCkqZWNn
EjBhCDrRrK1uOj94FgYKXq3q0hWnhBWjxSBQWxnRh0V6DhNvE5t/9W2D7juqkZvOLAf6yK49ZWhI
Q4YIQcqoQwvo3JS1kyCk1K14uTaRi5jRbbT3bvM8WOj5WwkKRbfCVLJ7ks1MKBnOYxjXb6tLPlB8
c7NvX7PWfltv8LRrMKhX82OajygAmgQDTGs/NPkMPLCjx5cMHhI2elnY/QyT6cFzDA4b+p6NR2qQ
R08ekgp3jkrKP1LskfkE5o+5rX80Wf2waN8EWeAY2qGISx7+ZkxiVObGz2Rvil1MimPn4E5f2+7e
YHAyWowCFOW9peWPtcE/zOdzmhEWlnwy6TeM9bJN06tldTw92BkVTnhtfBT+ee9k14432VWASJKq
eoPesW9DjGxiYnHNZvxlELV1HZCneUa9nSaRPeT2dIaCMp1qG8hfGJSwxNQYHzCkMbIYICRWI88T
YnmPrkofPHrLsyH8YtfEmLjDcLqZFvXLE4v9JBSzZDHeGCleMIWJhYT5MG05jjoi9IKeiVOG3tNM
ia8JGm36xpOZ9Zl7qFJpbyfbGWESRmQdYKwYhuLo93B/Zh9qZA0tiylpT6fqsrjrG4Q9iDRJUJfe
fhUGaS7lQhIAn8R+1jA6VGUXRzSEQxgkx6qMdNLZdIA/qVubqTlxuAZClgrWhWZMq0jdppUr9lhg
HozBAqDkgrUslTgq+MoIut4a4jR5eLfJYfLk92zzu57BjKG2LeeykvGDgAzD9VesDS0RlxfDNh+V
5dsH5GunxnTsXeo7z35Uq0vUv05t5jNfQooyLa1H+pH+Zc8yaAANV6diRq8IetUOuiuSh/nUxsq4
ZkEeXDr1vf6H1L+z/gpHHUtQDMW8e0u+5zlOCKAT3irE6yfXDaJrTCT7Maycn1kbiZs5gS7tgM+J
rNJjNbVAr5D17UD/c6ondZcEQX4q8sLCOYKTNiPg/FoYlbGtAUQSUQSvJR1tQLPSO66vcn0VTiD5
MRz5XcdoWOK66hA/ZKxUwgVUBW3otp4c4j7D8WgnS0rIAiC4vhU3MPyirZfx7cwadqFp9qdGE5At
lod7x0LHK1EIXsPytR2Q19lechZB518bXYQQH4OebpbzEbPZowsK/DR5AJwsRiqCupNFy/wa5eZB
ZQvIEfvLmXKxzwe7u7pt313n1PrdIk4/lHM9XNMGchQKmYQE12Uv5tE6B27FMocp4XWy3YD8LtaG
nMVPcRK+wk/LMNmZyFliTEcgpYeKHtJx8uu0PHr9cldJbpc0sh5sQlVCJiboB8G/nwBUVMq6hNlF
8QIGlRAWBJPyiMhpPEpYpMmw9Eez9OmSW4iSF88IJJMMZzMqlijbfLEeiKToLwjs83Nex2iPcS4w
I7TAoNMWCkwml5CTmgdPTmSp/hoJUt7ThC1jawfY+ossJZxB70m1R4VmjIwZSrNKWpdVASwkTpS6
7lFmGdW2IzMOe2sKMBNxJAB1JsBi/E589DroxW7WU6vSZR/y6q8i9V/cEryXri7Kcal37MmOq/E9
6eXbmKB2DFn3oeQuPsKFY0rNoJm0n8ED9I2shASQeL9Ko4sZQFmKoWrx6sPUiV8wX6+rPBtUs78N
KKRZ1xEOYmNam3zjDn3UYX2Vq2Baj4hUXD7M6Q5R48VKrTsLAAQ3qdwqqIxAW5/XOqlbeHxMSXlM
c+RWRRx1W2OgO2NMYzHwBlCsHvXjc9WQY35B1d9x9vNTaEjVDxUz/S2l+CDZgEcZsnPK9O5ZteWH
1sNq9bnvoEDH2MQqcdapyx8ZJkgy3kHVMDWfEpI7EMYSWspXaghRQXt1I0knZ9KBFUewh2taODbF
JWeuuBkGvk+P9Fm0iM6MoaW14ndWk4xKGnPzsWr7SR7psyA7BAVS1FJMR2uYnlWfgdgmfwkkX3rb
FVN9MCVxHNTdq0B47rARdBqaMaKz3wfaKo+Q8tsh4mmDeQ4/mUN/286K/E0SXq0e52teaw9qZJ9m
o73rzOg58RS7SvuB7hZviD89eyh3yyL7Vm3BvcoKajCexczEwffxDnTLxxiiUOnNdm8v7UMbuCfi
kjGaeKe1gQ602niQwT1qifuplM5hlKi4+qA7F+s0TfsBIwMOUPew0lPKZMES4TNdrS8S7KkqnKdC
DzQb7a4BVR9tzDa6TulA0eLceDa6KTr9UeJ84f+ziVnlElTxhkXoNjdJXW5jpmj2fHFiR7CQwZKR
xH/GdKIu1leESh1mkZSRm9yGxaOXquuwZY7pT4Kx+BlEPdGX3RvWtHPCfgVfsZigzBG5kfOi5bkc
kKu4M9VTlVAX+RgGnEEpLLrlhzSMgyyMn+s3SDxiNrVa2alm0o89+axNOy7nA6dt+1PXnuv8IHap
RFov2en6XLbdk2B1jUmG2hfWzz4nLnaXGvUNrMwGlFLwo1icu9bob7OAGx0ukVjJZ2aSIaplfwty
gwLTJCYoy+8822c+zkvT4JbJA4yezD9Nos73dsDb0ZMvu0m8zEaHwF8kzabaAqOAoKn1/HCg4byQ
6Nv7/p9wjOr96GfRTa+tqJm2IsWmw0tz2dOtLaLBl4iC9DYcky8jua3xnDOtfjGd+LsxFLmr6Cdr
7Du7OaipySf1MFW8VhLYiC1Kg37rjvU9GY47Th+sLjOIQiP5ZVW8h7pK5YG995cAWnP7caqX6N0s
y2/Lxiyg79veSh/9sIS20fwRRM9aegBSMvnF12uexdJ9jUxOHf0aZ+pfCElgySLV8xKhB+UV3UcJ
lfWiuuZckve17X3XpNE4TQa3ThS73s4wpl06Opgbh9Y9eilqXWfOv9eJSIjSITFiCQusTHcuS/f1
t410gQBlPYUi/Azn6I4Z1F7XS+k47M0xhGKkR1WrdahOPirPxSE5CNA+ilgKWq+/Z1nCBz3V+Uc0
i88wSf9Uqd8yjW5wUg/VLg5i2KfWYUnp5BGJcxxKfBMQyWZnoqh2jk090OBoz500kDSObXDQphXd
j+uWxFtor6nJ+CYC5hP6maUGvrf663PnExQphkHt8Fj7oyblqQ2fC/OMjgMZo+fVOLU6MCx9URGk
+kL8K8Qxqmo9gFvn1raumnXwUNFPuG8AKqArTbD8UviVWk/lTpXYOtyogkHkaZhhpM9kMqwLgNWf
Y+Jz3MSov6xgREqruw7XDreZPEyAdH1ARrqyHy3Dxfv86Ed3g+qPZW2T5Yf25JxJCzGWH7LFyQqC
Swi3rLKXwfX5MLxr7iZny7W9rSOJhs59n34M4T8mXeNuVP6PvqniraddZUYPFFA6vxd9ygp60Knv
oHJ3CM/p1/CT+Q03UXUi0rJJkbSamR/swQ7bPZ/i6og1YZzsyiraY6edC0turYpGn+gkf7u+BDfn
xJ3i9p24MPzpkJMMwtzkXPF05UTKS5rFFhglbxRnnKQ4EFCHAbQ+WAuEQRfXxaCi6uw0ZgChHCMR
Zo3LahCdkpPrDbRG/Q6rp1HdrwvOtcm1R3x7TnAzGII9O9P3rqzfHSJGk1rdyYkbdXXdxgH7Sq+d
h4PzC+Trc2TIede7GNSyGSRpbgJ0F/5XjQ3i0JfBTVNppl/AIL9ZTOdcx79cAJAbC6ZRkcSnFdOx
DMZya7uvReIRVDqB4F0nPgCf8PzJsLphNn0Bs5qgRBff3TJ918JA/xkIbro63xbFQ56hEgqpmmpt
MVw9y6vzJFXtmRPtOXLb93Xltiw868J+eQffc5Ob6nEsFejHkIpDRkKrFKpdG+Xv69hqHTkn6fAr
iNX9jG57qoPnvp3Ji6kAhvvPRMbcdrV3DHX/OjCqQDWGZ0tzHeKEKPFSu7z0utlvMcvy4td+0jDh
NUwGgQNpLRj5ZDWCc9BMkufd+uTLm+5BDmyP2WYetANxvbuEsxzcVl7Dyka6JF7chB+lzttzNKCh
i3u4RlRzbc/xvN5ypd7IrEsNvSgaxl8BwHwm4GZ7LJbXwqV311guJ3/IPPOrGrgvDSM9jD4nZ1RC
O9CT4zBA62qSgbW+sFAkvwyQqesK8+9K2uqmDZIoX3uiyEsiBcp7Wje962eI1IJdfc7QuWOZ30Hj
HQLN3w+eWTTxZNE1Um1yMg2ADtlvG+d5LnMo/Om3YRp/Rnd86+PpkXEYCweRwBU9kc9NgcAAY70a
CJlr9ut9sc4QDBYsrHz4gswnj8DPfuiaGdGm2K2bi3WB1Xufcdg/rV6iCGvzxkDU6KlckomULAwS
1Ws6G0ga4vRQUQ8ze+S1ugwNNeMKiqbWUQhGUG0B0QIGMe4B7g8GiWAM9FB1VjeJviAbUmApG9l8
OvAU6EHPhBQ+RKH29nLwWgWHLyBvLFQGigfU3hRC88nRT7wQySdW7uJB12NOPe9K0DXaLwgbQs++
dKVlUXqu73Keuj8n6s5wZuCzWrysl0D58N2EyV6SeG6UhfAWaX3j4bq4ybfe9WUp+hTV3jVjfly/
lqe3uqphk5p37TON/3dlMGgCynwJ+eS3q7FY4271qc/Y7ljI7LjOgEhTfVjnzXNiIThlJ6G3LujP
SNSj2mOD2xxyvIft1KuDXmEiNWPnFfKxlN0D9uY3SXNLjuIL1gcWF8wyUNTbt6JI39Z7qLWs6RDM
HYaVoN4nNdGHPQ4TzajRljh/rrn8w4Roe4y0oTbgazdvYHwVDClwMUVHvCWUGfrODMfig8GRqeiD
15NiYKFtLfMetv/HDFaeN+N1XXGoEihB4z8t6cvwxyOhdUMgJ4Kv4A5fzkdFS02OCZ+8ZMnbVsW3
E1QfWTk9ZNGC3TKx1v23G4AyQ3u8+ieNkOrWbnhylrK6WTRMoIT9emjIa8MPULv0DfpihRKO8ERP
p3TZwo6MZFvZw4LnPNH1XKZRCEQVPfTagbjKRjwSRQs3Z2TcstRGPoVb0yDRs976uIL2VUbCDJNO
bnJuLNY+F292H+2EfZlpLNPBxew8Ne7JServVTCAxJ6dadXvJifpdx9dZ1goyssH8sooUBL/Ay/M
Sb9lnHRvZrQcdDuTaW+tK8uHNODJr5ff+tTLG2JZc7pUAZVsQ9Tql55BTgM15Org5vnxmsDSgeTA
dR0KrMEmXh9dpzeMfgd8oir2zpOv8eX6R0jHmbF3pTZtnfrowp/WDcaKYp5DkMaaOSKwWfOMRP3b
JyfiFj9EYw5b4dkf0UK7VHBfZTXzdCLHfxCy3Wxa6EX8OWwB2pDGxq+aSMNHDIynxYVqTwuhE8fa
H0vht3S8NH86cDhq8McO3mY0MBJzWazFCk6oh6oiGjdMv/U7qr9b6nR0ZNrRIW1WInomXUJ0Z3vW
bDxP3FRMkJUH7nAd85s0phq3XRITmd3qykkJSjRq20ORZ7iKK64d1iqvpsUYJsYjWloT4TrqZztg
wAW3jMeGkxJmswW/Q13XM0NqX3qeI2gS+CehIjrXuJsPjMX3vFwaPZbpf23xVDbzENA6h8xyLQhL
nc+YtCa7eUu1IbBU0O2CY9PkC8ZErHe0w6Hs+j8mCw8DjMnWHjlIym+kowx34+A8WBHzFDowVxtu
vX7coSXL8YAI8iWa8TdM3qO+3NczUeQZ327ID+s+xDdx/RcBKyVKsLXMNNMQKb/3O6yxQAzlTe6m
6TYkz/7CTnM7tYYPptwATMjjMMy8A33U3YoqsLQpPl2Y8tYeZqmSGnK9f1InwMDBmBe0aOnsO5Xc
6NrLDdiHNom6mycRgxXsUPEFL0srCYgMX9ZhwjrHMCSpAMNoP61wjK5YUNsKidoTP9AoOEbDKKWH
doJLWtSPTsqVo3jY+DaBPPJZuTy6hcCZVYYDdo3vxQWAJAysp63nPemkBmJ41GnW2Myq4sFuRqN1
qMVp0JiXMqhviaSEQeIvn+H0Z3Wpx61AXhLxng/MakKaVK/JblKcumE48ihQ+LqiyW7hTmbf5KQB
ZVeEc44c8HXMGDLlHHLilsc1GFCvvKTWwB6NdHS272bA9HHUj7qpee05kvVkpSSbh6vx1NIZBZDX
tXj4e22geyWfHGd4HafZ3dp8PkIUGaER3Mox6xKDre0EfXqe5pT2HPHtRIMR+OKPaOrzQnjSDdaZ
jRtoqa8e1KMue1+y8tNOOSLYzo3kRZicdUi27ABxhoFJJ2v3boOQayr8axabC5I697HUio9iGu/a
zlbsa7I7N0SD1Sl0cKUWTzUJxbvHXclwdj/yaEkWnwwNxfStZUq6M6N4t0ouej+k8/SSG58iZdtG
nMex+hNQ2KLNwfVSkSYGoYtq1FTlW9nixvA6KEBdwNebc2+3AtEpIvereCj10dItCe2pjDmUiM17
mz1nVTFIa/zMe7kdMl5y0H0QZQxnE0nuVj/J9U5sJe9kPguQ1oOybrjGt0EowjpA4aNuqUp+rnCV
TLS3Rj0+6edmiwadwf1whVCFjVy38DnbocDiNpdJ8bsefq5H6HqeVfkHkaVgGxq0lO7PIiKOPWM+
4I+Q3+euuw3YvR5o8z9It9xbZfOYtn/GcPhsWvbqYc5nVtiUbBmquu0cYMB0xI3UAWx6jbfSyijG
G4DFW+avH7q7q5LoFGYTjF/nySGcfGMmx1bd2GOq8QCSeQ365YPbRFfDiI+lJX6tUI7S4IQr9Wga
D8Gm06KPJA6fo54KLHaowEKOcz39CoACrJqOSaWXKczeUBwy3Js365izYdWzxU94jMYgO61gqFXp
NbUbQjVb5nncHXr5J3xEtGEi/iB5ojKKiWlzW/FnBQt5Pk+UqCaQK3V+Drn7J5fFiwYY6cemWQNU
JpfuK6zlLSLKr3Vdh9rvuMjmpwqpg6DuNLBdNLeBKafWDI09akvJZjfVN1/X189YNM/rAtgK2Ngx
oEFiGT3AAryPkfvtMWVw1CZo3vv4SbdP80x5XwNkYiXJMG8MNMGK6rDUEr/BLW994qe3qjL+rMNh
m/gjsDYj46lhy4YEIavH525JlPBVR+A0zQEKIkIMTfZzmIqGw4j4TedtoxPSJYQ3+ttSAuVmEf9j
SFHP6nefixsRFwvIsm9uGBPeaK0S7oXTWvutvVtt3GUl0a0hO83CB6eP7xP/V4fwEWG2A6AJiW52
nF1x7HP/JwEm2E6S+FeqJbWk9uwjabMipQ5xOlLJ6Gkv2dj87K2w3bHe2UZ+f4fWDCG8RonpLm3W
SCT8fqQLZO965juWBegAg+GnHq/X8lm6aK7X9qbXpLF1jToMZDC7FXm83lfhzTgKNU5CdzZ6OkpK
4Hcl4TE4c4AtkZat4I8DbZ/VUhAXaUg+hvdkjtymtUIq4NCfuV57gdapke7Bp74h8hJpmo2vRlfR
qwBOSCqtQGXv7X3e0VCU+gdNdQXQD/fGye9KyLszxN/Qko8rv0soHtdZeEA3H9IB2rD7WLfufaTh
snZS7uWYfBCyKP9CIBs4u5btP+vpuKqDr8roPjXRSveMLD5e8LSc2oJILF5RnXk3iqEHQ2RqRh27
3EVPYEvfcBHiw+Qk57jjXHkolfm8sg8L/fIj42Y2CT1sBR5iqWl0kETKY+wg05VXhpif65TFmjk5
UrKXpNm91Mz5MZ5myAAzZ6ffwkWJhpc8/gj1PVnXscMCBREMrZZTVK8AcfVaYJVQ6sZzvXOVpuvp
HmydPTGjuDhUL4Vb/ib9B50oP1PYqNuyCS9Bw7pO+b/LqcUmg0TXLL8XTYsL3C87m4kozT8czxeH
lPUmxz3LAILh9KdhMGRiZwMvfB74TN32BxY+Huis8fQf25RoMy6NTasrK/02rxWxHqev/fWso0xW
WpH+2wt0ONTilMxrB9iDV8B5LK6LPij0ExzPkegh7w1zjkgCFDdZmtq3yWSbvBJizssjXcMHvuR3
T3LwGp1PwQ2nhndC6VI71ON7WJf3Prz/VeWpBhTXXRv+WJ8kIyofcEcmpTz7/byhEuESffcBFpaq
vLikmeofYhyIFxre9VmzPvu9WN05CI/26ETd5aBRbANynI2dZN8k/FChmtnVamAbZlXz1tdPi+M9
rwQpXfT6jvooquiKA0/jB51so5LkZ39nyvS9MZyv5tE9gMP3dl3DB6qrivVhYxBFR4TIAUkkZHhK
Vb1QsO8ksISNO47nvJrO2KTukei/SujIG9z1z9X0Iy3ZJGOJeG5t22GRCE6ewmatb4HSG9sy3mTS
e6m7dvo7jbN0GqLn4Wy0E+evCvJ/LIgYCxw6zf8CRJxVhKfV/ee/kIj//qv/IBGH4IZDxzFRpbrQ
g31Nup3+yP7f/mFEwT9tMMTo3CCLmwj93P+NInajf4LeRfhmBqGPDjBEISd5hqX/9g/XgV8c2Xbk
gir2NCH3v4Mi9j2+yX8m7ZoRit7QdD0gC47F/5x/FaaaiP7nXks16ECjSMGawUK3fFXtqNQ1FQXe
IHTiJuxtmKBEnnUxm21ilEgaQnwLYupPY6VsRVxMCMlrPwQ20n6WxFP8admVKf74sHJZ4LIjOVUh
+RskfWGHYEnYZ0b+VMUBCi78iMVb1puWjfXeNv1TJ7IiP4Uyw68PlGEIvmzRlcamNPMwvkBzn3/E
IrTbHVwniXEjIiwak90UJfTnie9fIQJMpPykRvnsoevKLt0E4flIeFA6HUU7ctvkEzyqXV6K4lfR
CIiqdZbYwY4BIfVv4TsRAWFsE2cF5WYQv5kelqyt8SjWLMfCHny9OStvq7rRAebqLaST0toEJ6KS
DMIagEkXnn3ww9pM5TWOWhTjWzFWUdafJQcKRemkitj6dLN+Ks5Jt4JZRYnIVLFnts5AjMiPFwJ1
TA5TpELaGFQ9NYuUMcuRJf/Vj3DiN3MUC0H9EHQhj3JkpSzdy0gWOD5cKmiP9ZDxXi3jlDPRMMYG
QCDbRMQPY3BpmsC4gGXzcaCa6HveMkc4w0uQt3HwJOMpGL+83mpfZq7NL0tmcXdsWsPJNZGnyOC6
9oGDx8PpP0qXGf3eJN/wFnMFk95gES/k7uFBx8gn92NMrM/WmKEZMBk0xot0PW9AyN2FFIClaQuq
p8J4cfO0H9H3KWN+jGoxW+RGTFXOzB/ICtyVMTO+0fCEZBowEar2tezH+iHLA5JyRozT0PUlcOud
m0FS2RSMNhgFBUVcgnOMR4aEnuqMb55r9IAmNGOW4RFmsY69qcE/cFERJNAFIbj6VwO7Wro3eNJn
ZET1VeSjFBf5l+m1TE+MqgYC13D0F6cwVKVikdzF8d4ceAbfzsiRnFNbNq59YC8/GBL5S57FN3Hq
9ssrmX5xw6C7JowUgXFMEFUzwqIU+yaTTplgqXU9rObSYTo4wi8QUZiezRKUp7QXE/ABaQd+R0ZP
NcIRjphX7Ww1D/dYD15cD9AndC0b/fvc37Wt5d2knEU0s3VGCoZX79zCsqBB9Dpprl4OmpdxhgMT
/MJ44j+zwH+n+rbJHMNsVJpDdKSO6SGduSBCRE4clFkgU3HggFsdTh/PoplB5+cemgay5dzKHttR
hg2SKM3gomQ73Ey1lsuVvY8AhGHGMJbktQHjeAI4nh6NPLMuOXDjK8IQ7xib/bCbe0rcZrSfxwEw
YVgv3tNo8Kt0AmtAcJ08BmDM9yL3n8iZKT/9ml3RZoya+r515OfgReoLh/Z84DbDWDxN431sBjHh
UljFy6Gfd9U8Jw9LOce72Qd1aJKt+KPKpficRkKdlh7HnxMikZkczfgrGQLcokmOtnmAcrCwBnkM
O8P/cPxRnKwkTS5DDq4s5mRjKNUWZItiI4RuaXU3NufsIQoLvnPrYt6K7GBPule9QQVuvfhJNW+D
SKkTXPHmxxgq/9YoR3VFvpfswkIXv75nbzD2Z1c/deNDo4rqKJX1tDDy4L8W77jMlE5ZUP6SS2me
1VT6D6VfsiDVtlS/Ltx7WzDpK4Y0P4SRKl9kOHTHwuuzq2KqgMOmMl88fgzUBLCHi9Isj9OIRpbX
X/3Im9xgAyHNIwGdcJBqhHGpC4WI8bZl3i0hpE0rXNLXvoZOgeey2g+Dk3DlAAMKm0Xtvc5no+t5
rOAlyVrYovqgPfvW1L3JuQ72YVEjVSRQ487sC/93ExJx0tdBdyBSKkMNFhpXx+9BTfYhubp1J1GV
qeBBtV722PeqPTjelOLFYUpItDVnw4Qicl3UeFU57G3+CQH2nedDO3XYx7L/3BLJ5j0uZWlt7BQN
1uCDclpswAIjD4VDjO/mLsvM6Vz0KWZaucSH3oW2Nhkkp8vI5mecwgY/t2ceS0aQIESX6Tdp9t1F
OsrbpUMe3c+4Jy94SdndF4SQLmmZ3SWa3lLZ7nLkvIrIcCKKtOoaoMkO/HF/HkbMz6M4j0HlnZZh
CbhWJ/sua82RLFyvJzPQckBke5Cdu5nUWIKsABwOJavgCC4me6CtpXCW1sHskzI0qv1oG3x2peFu
s5ZHmY2Y955ittNzQ2/fYUvclrYkalT6UJ4jwtSQW5sHzU3jCPPnw8Dqn6kStMSRr4WP1FvggTNF
rCV0xaCJm1NvTT4rV1C4PcU7vonI3ccBZXJdON6tRQjgTZjYpBIl2jwYpvk+5UC+taQH7EeYNnxW
rve2YfUfhR3zvJgd2SRgU1o9uAMvyOQ2Wji7IYlDaLac4ciZT7ayTO1DaGGmKTujOsTJJM9Zjgg9
wkWM2WdG8qc5kKpn3hxbLD0iVq57koDfo8lnU2HEiAi6iSV2jBGbvb1PBBKC2Sya693YLPPORxd+
ZLOIrstDbt8l/JV+Hrsj0JphM5tEcxsJXv8+kx3RKEDyS5eLqanJXgIYOBzxY+It6S2iZAvkF3Kq
py1lATyG3glwTeESBl85bCynL/fsk9goC+WdXcAypEs3NYv9RO7zkm40afzhAjbJOpoK10uUooUV
S0XhFAXlm0fBdnKF0aMYmqz7GqrwLh5nR1+h/WEpM/MKuBSA9oiSPY8ctZ8RXW4dXHSHkHTMrW1Y
096M1bczdSMP9XC5CTrxpGoPP5hIUgLo3O7sEPK0T+cCGe/iuWheHVeLLOqd7U/zDhAWh5HHbjxi
uXfhCp53wYDEfiz45JTwoU3287IdsPZspMcIs6M+PZpN0O6jBrE0Fjd1WAj72fcwUUns6ZZD42QB
zngUvcJoO0T8FHmj3WIojQ30RTJEEDSE/skdAq4O5ci9N/Ngngq02y7LGEJ5W+s4z77g5yiDbTeG
wL5yhUZHymXn477cNxP6JlDLwZ5xuXHXOo5/9WOrPYYgnPYMOmxi4poFIaYXcdsxfAfuCRKdwvfQ
s0dgjeDlu2X0PzKFaMuFHI7a0dF4C5MHbwfgMUElvY+sikTTNIMMbHbIi5O8PdWyEHA302HTW5CX
Z2uctp7+mkEcFbtugHyCqXc5FwCS2fX5yS4TnneUhHdzFmKsNAdoS0Y0lruQeu46sJl4Cl3uzsSv
mfYTvbiJPCM5oLpPtk6FaLDJmZplPhcfHg8TIXjv7gdmLuyRrHQ3GhJyjEcs8jLFPyXbaMaF1qKH
0DT89cIUOrXMkw0VdDMLUqCTunF/5bYNNqrXQlxISiebGdBxqFjydM0QP0i31mK4ejrhc0pJGmcW
XPd5uUvJ1z6ac1T8mLB5n9x2IMlaqeY0dS52aqn4O1KYv1j62rfj3NXHefIdBFeKGSUrdZgz2CVh
5uVA6rk33IBufCxzfA9zMFWvfh4X3zWH03sxdG7OYi7O6tu5AqlF9K7ZpHuWnL59kTIwL27ERX1G
aZ8xwg7EUD0nrQdxfsIvhbYai/I5FaYSyCSMQV07xu7DhhoF8vAQYbqwuSahYYEij6d0qhvcQVEU
n+1StDhF/jrG/ud21oxq/+vOWsqM/zVN9q+99frv/ldvHf7TMl3LCikzMRlilPs/vbX1T9+lqbX+
c74PoUD4lwLacL5KZEfE8vxHU+2Y/7SCKGB3ZLsE8gRe+N9pqm3b0iE5f2Ntzl//9g8cLp4HU4ZX
5jtO5FKE/mtXjf6VpXcjxbkYa6AGU/+BMOuOEprUxQrHBwZRYhhGBc5HhCfiy87JDLzE62E/M/x0
OKyQuwbLg+gczcZT91Hc12f4Q5+kFULDtoY/cxkzQ8VxcxG0imRNTN8jI9UbuTT3RYCoJdB2Y1nl
5gZP1cJubgmgmaTGeIfFgHP6IAiA3pGAGpL+GAAIS9m89c53ZzMfnr3kCswHS/XDkFC7mY38KFv6
EkZ/wWHJ2W7h9kiH35gAU+Sd7pOvrTLrfsJJMF3HinuFZ8ipZAMwDw2GNrMDoBpmDHMtMgGgSCIi
MKrqkKMCi0gruWP8LB5mD4QFh788ZnOGya0wQYGWyW+jY93qlr2DfNrJyP6L31Mnz+4iovDuUL1k
u54o2F0wxwtx5WrCp8TtT6zD2S0dN0No3jCqzw2ydKOGp5L2oIpZDrsuC3hxrUxhYaSnEMUtqV1F
f0u0we0ScTh5YrxdwD2datEcS4I6H4pUPYX01YxphXgKTZJ16/OYVuOfDkGikvH7BEJii5NyJggk
HoCItNaOpWmb6YDTGo5DNkPGFL79WsWhi/l1ebaaCrEO1psxrQlINRZ2E/EYQ4oer+E0zQ9qlZ39
O3dnsty21mXpV/mj5vgDwEFbUVUDkgDBTpRkddYEIXfou4MeT18f6JtpX8eNzHkO7GAniiLBg7P3
XutbIp73FWvtYWnmrbkoObyAZk08YdfnKMJLKknOQbW9PXpecZ7V4p6m5LEI18h2jIi3aYTKE6ZF
A0xaRXI7Mv1i9E85Imqgv7PMcLbpEs8/f6QqtCOFdHyynYitb5d8HWIzPXXrf2o8/vUfbLbst6u3
e2+Puz3kn67e7giNVN3TAj7frikW8j/wKYAT054I1j9+x+356ts9t4tLYbh+E1mPf7wMI3Xguy39
K3Vgcfz1Kn69FJOjmo1XI3a/bvv1uF+/9nbb7Sp5CJrnqAnus/Vv/nXH7WqURqQc3i7+9vp+PlJZ
Xkwrx+wfZTP+0P984G8Xbw+8/ZqFSSDcVyi1OmFyMe2j8+2/VtM74vycbmuNs3oeI5BoBkij3TBj
wTBdoMykOT6VxdnKhuy3/5TZyM62nnOb0lRbZlJyB02DgfgIRY7AArsZP99+5nZr7yzzRjg69UJk
HM2xfZW0vDz6x5HEm9S0AZivWGkumObY/rmMhTS1QCfXjcr5dknEhYOyBkpQh2XklNvTcXTH5SAx
gHldwx44AyWlaoFVLOLsOo44AxrhEsLts4EOXRc105P8lfpMUAZwF2JTCwPWANdNmU+lQtquaumR
P9SjcY4iyzjfLnU52vl2nh9dJpEIugC2cGAtemqeIxIlt7Q0ut2v2+wYGU+vyuO0PmKW4VcJrGOX
ZyIAuIPjpyitUzzWORKSDOrU+r4vUywAUNeORHmACDn1wxS9bN2aC44YR4WAxqNu/6lWrv28RA+B
/PYxe9Mt6FVzmn8ghy32onAzPPvEhSx2H+iOa55anX+z2gRFjDFBQ3QaGuVXwF3ENzAG9OEj1hcU
Vi9l3Vl7uvaF3zZuSVZIAbeoh9Qplmo625Y9nec0ZtxbVNi15+lMgNFEXBKi3VqTrmeuj9Dl/Tgs
UA1Z6Y9g9e7i+2TE16WEGBLVAYDTBKwhnsv4nK7/0SMWxxZRtTqZQGCFQqK5wKlm84SEa+BsTrLq
gjTJEhgvFzZzI8BB2RKgOKL2OCuztpwB2Cznlr7rAWP7MV646Xb7MiKfJhsw9W9X0/XIv1360hhH
4TrVec4Po+LEfoIfg7eDj6B0R6Z6RF5cS0MdDnWHJ0p1JMb2AQbNIPNz6PJKokVJgwEhAyijgcSv
jHXjDMJFO8zFGBhVZ9XkUWTQBGuMEYIybl8L8+V2YEmBNNeK0RGBcs0vjVEVl6Ud0Hwbs/RvVw2l
bf3ZQBc4qHNx6YAY7fCD94ykYAqif9gkacTMsriXJCt6KPlBmhOvQSRI221FWueHnojc7aS0FEXM
0q62WRBbJPLXRCnzQIQpNMtYC/SVEz7dgNuIWTCcz0t5NNYbZzruW3oKg7+MBMk3HfUnJg0eM7Zd
dbxd+nnjr+u3H0zVCv3B7f4/Hn67qvPxgIXur7dfbevU9HXCrPmPH/jtqX9exIb83AJM96tfr+T2
+26/fikKXh40NOx9FgEYv72I3x4vsYZt9aiMGFFqKAzRYMFxXP9zFL60v65mOhD4P2673dvTi2dO
Gee5s6em1bcyVC0ksPad6BtPmckkqcKUL5z1pSmjL11IK1Utmi/WYr9rkxzwKKY4H8h72KfLm4kE
Za3rD2gw+QKRdYKmHmnNlBp7Q9cGIlIze1dP+CIHvUJYbwA+XZIaD00+H4pae1VcebCgyBPtSnlL
fazHWoQMn4YfaO+4nB/pn0wUDAN/sxJfldrTAEFjuxbJrq60HnBNsWFcPnpWVGhbw6kSVoklZfZn
niFZdgHI/NYOK5JJj26KsGEZneZAQPRONQYLoQFPX1kQhZioemakv9Fbr4hPAngDybqQhXqxddiL
Tdc+aVSmZfiKt2O1g1tdYBH2tYNkgLKUtlhaST+DeraNC+W9qAvSYZO1Ip6cgAAlfdeaGm5a6EQ7
Z0j6c19wqmUh3KgqZatWMQJOVfTDzEnLoXUPmH9p7SAAWAUih6yLMbWNZuKFzepKFtFWT2K6voTC
kZqKALtyBOTfYYaGpALdbFoGOPi8yArugOi5E+F67fiaa+zAYKpO20zYDwqfA8iwNMB/kxDdFzEZ
N4kdRp7NmzDmH/XQ4q0x9wx0mb6Kb4lZxfS6kdPSXYuM+jIj7dqDYHyzIki3Vrhyd0mXyWZkaSGN
DcBeGfncCvARZcieakiVzDjS2u8W6z1ahgj0tMThweHJXsy6n02kfph13ssXu8+h++b1flSqdkvT
/a21kLi6k/1ltFVJ6gD+e9JU97U1bUi0go03IrLT12i7aIrohaP6hgH+rqspwbgX2xnva5pyXght
5qDNiGDGLBhGoNh5ahLd2L0uS/g97t0A/xJZi+tQKOmtg7uQVYnu4yLLCPXQSVuG/NJxOHaJq+7G
0aVoyKeVPkgwvVkfKeflM4lQEB0i+rU/bEMyAwx79cSYbxzLj6oMk12rEqZgIumYCwhXqXVW6z6+
lGqOPp13UFjTtiuxzrkJ+kIh3ZPAMmgA8SWGQrwj05wfVnmdjDN5SUaOJceC6eCiwzE7DlCnBrWo
DJ+K/gjtTKPLYbF9Blm3MUMkbhY5xmDMn91Y6b3GmDC7p0ARQ5HvmTRioeWBqukQOJAWuGRYdHZZ
NJ2z0RZIDtx9jHYtdR1fA/atNfaLgXGSkIwoGKQqAiigBBBZydGuyK4qbfBT5TqUOUq9y71Kq672
zGs0YV2WZrTRmP36RZT2QS/GAOZtL0J22WTb7YQaDAz6X1yze7ZE8jEBZsFUA34N/IygdU8/Cve1
0rGsmEnGDsQB94udUdnNs2kjfXafp1a8pFnb0bbMXS+SoLvIG7FwKLsLLml2YYDNIMQyE6vQAUXG
Kc2u1koga2IkdIlKykKN/RptONTPhGa+G72FuEEOYzu9jfC+PWdEapTYznklGTMLvZqqo3odTfKd
NnZ6YE1IFqdY5niSOnSEqb4rZl53WrcCt02ReIULtTmNVd+MshczJ0Vdj5Gr6XWsbBl+G34/z0S6
MXIgei6BEUAkWULr2CvD9rJucfJo3GKSYsxp57jeaFofmRZvoSwBglDnZdfXyoUOfBKy7GfEiWtd
BdmaQLzQcp1T1Q9enSO0jLHQbYfZVOn+2dWmjJx7hZ18ifVgO2FPQ/VoKY4bmKwhSqonbKTgsWsq
W3l8K8caxyJEoB86trWA2QtZYFFEeBO2Wb/s06s20DNaxxCxrjGRzQsfADwMUj6N1MQBJJL6W2Se
0+6LsyrADFqTmLSmdypWRlaDlpLpwlrlxBXUMgx9wbKGyIMw4QgWmHXsdKunBbkIhsWztiocuB7J
s2sNh84FzTFmiEAW+3M5EImaGEjIwRaQALqmaHRN+qaVkrTzEK8F+6clQukGjpmhp9GhOStWSpUD
I1I6tj8oxreoP5KbEn5qedM3EdOlMjyFc4RgJzJ+xLQwUGslfSDoJmL/OrJSjfHG/SykPMg8pkxX
jHddkelx1jwKZKyjefMZlw8ilq77USdRvy14ozesq/TY1nI01sdLrMQg4/LkSUJ28Ng83JP/kW4S
tfiKHx9/EnJbJlQ9atEiDcYSva8Djjk1HyLcuUy0GXeOcj8PPXQHLUFIJEt0MMiLtVK94yg4C6e4
qonzWI7ZJVIfwfJdVAJ3GnzOTMMi8glKSHuVanwmOPJlNPkYLGjX7oSAII9ezGUgpxWt2H4oH+s1
4d0McbebdYWHjxiOzMGgqJFMZYepR5v+3WD6yEDLDVKAZCCYv+ppVaFWJGnSbZIT9Go8d4h7dkO1
bcjhYxxx37bQQxURA9RGN2jMWu3f11DfPKexPqF1f8hKvn5KDMUsK9tveRkFY5Ibe5qiX60lVh8N
5TsY/6BvIxdwCMzqhWoIoOZeNFpQm8ObTNlYOPP9qEfs/Ivoo0Qwv8VMNGyKOGKLvNCnRZpWGz5v
O8Eh0DZ2S518HxvjMyqNDBcjy3hah5m3pDw8DE95RV8LuR4fomJDOAfPxYmxRJzHslub1UdXOKAa
rJ4BXxp/tkmqAlJGDsFEYwtY8RMJV6QvPtcFGtGlhpphzL3fW87bYtVaUMUE6OrLtar4XBkmbyPK
hm1iTu8ddnOwznMatB1thOkxaSDgRuVXC8q5BE/R1DyrEsxq+d41IMbMTmFNhM+PouxucNLk0MYD
Q4XMsDeNMS93A+TNGwmspEeDtOVxHst3wkTSIOlqGv6z3HezNOnERc8Owfbwx9ly6RmyDENygmY6
FW7ytfZdTLcB2owWr2Fsrjl+OZoX4Q7qPm+UyndNGL4glFZWoI/unPVDlehuM4Td7fJarQaLgWmY
mNR2m3e1e52dGTeHKU6DnQVoOBBcj9D9Guku+2kI3V0rw3s3n654DU3YJv5U4F4hHcHwnQW+UlHE
r30fGYwnjE9lr77MsRR7J6aET3vGdpU4ReJoCgah71lGu921JG+zRLNtOCd9GsvTpJsFhLbmzbU5
qTJb/a501fdIZ9kM0QBt6hjNaNxWTPwKvWIkf1chgrjOBa0OZc24qgyqz9hJDkSv4L90AkTIbCOc
lCRLa+zO8iFtAaEkSartcqda7vvFuOsaXH52wzy4qhfr1NTxc0A47XtteWTvioMy4gY0Is1TC3fC
zbGW7La5r1acaAFbb8t5MmR/HQa6bUTXUYhdRgBHW0jrU9IbP/RCHTZTAj5I7+YJnkayZj+r7Zl9
XZVpX2I2TX04IduwJZ6MxsbORFHqQ2iclkuPO6jh239MjJa+A3/6nE77sbdRorvsrvUCy8jSsp8W
mOfwjjmmeawWOXklYXEHtDwXVYmey6oBireAugYZG+9sq/ismPMn0NYJZ9pG9UwXDSTyroPVohXy
jUz/2tOZ2Zn6khw6ob8AfTnJZXZ3mhSERavXHBXbZtZKzro9cOyekyIW9y6q74Z2mLe2ItlYm5Xh
ibo5644Z9CnQp2hxd/NEvMgIMX5jZinHYXM/6PGj6hqMnFJiv6EDPKm4CLRyOBrt0m/bafEKHR5L
sQrmbRecZlS4FC8Iv0IFqSKt0tc2bD2tG9ePggqHtLA7UGdAjOv0ahXYfhfMqllk3tN6P5lFd9Fi
Xg6bqgvvE1m54VWPEdpYnfM6T61Jcm77UkM0zGrjpRGEeOSdO+xKJXtEtAFwp55NL/e0BM1H/J6P
MUgqOx92ZAkAg3NDWhuIKcbHhIzxoCa0SHUa+7T0qbUjm7BIj3Aa5wxhj4DajORt9IVGHWNJiNf4
h+76vrzL22nyVm5gXc9Uc0iugpYuf+yPg/7mgkmGkFrEXi1AIpag9Yc4E2ylI8dzFf1bbSk2aL6Y
yAaa/7Vkl7yY+FTrg5x4OjuuTwr2mqAIEedGpvsy0Lt+teKOOZNwFrwV2GvK8pvIP/VNNu9EhEa6
c7LHRK8Tb5bgkQtODrs6+r5yzyBYE7Jb9ts+raedahemR0YnxZfMEw/OcMmnWBZ+VSbBVHBStFLA
DMrawuoC5OyFR9VjAcJPdkYBWr2x3M7rpyoIW5oLFktH2AwMNmMcBUZ4jWzjkqXO4HMkm4dwGp9Q
O99Lp3W24azgf3aVJ9uN2p2lVhTT7WHlnLu4fgziLggTCJZ4PjkVyhpUOgWnVv285JYN6cbot3Mr
NSpo3WSbT4s0chZ7T1l5MLroR6gOeZCU9o6VnIFpyQQf5xabj8U9Nj1SR8NiDR44F3p4kFE2u2Bh
+opAohZ8fhtT9BSprp2KQR6YNTCmUBXqQpukrK73mzl9YoRdcgrvHie0Eyi30K+3vUUvjpHxhtc6
kOy5a0NO7719HPq29G34IL5ZOrCYOKA0UQe2Ts5a5JoMmxOj8OYR9oWEoYlAjlBGd9ER4xPpAoIE
Lbz53SYt7lSP0ecExWSHsbeLjdSPe/MdtQnrRz5QYuDSS2z7Y45q/KJ5zz6Y4JJezncu/WYyJVPw
xPgVVSN3t7xjlDZo2+ZlDIbJepKAZndaj0mr7lQYeyz9tVp8jqKJrUrpvESh7HmPS7o1roKOoKd4
VkvyBvq62Udt/FBry4H9G8MjVQXZ0rwLWtZa+yJz1MlGDwxqSZSZj+gtQ9jIfkv5AgCBTfYkzq3W
IHLDKFQTS1009qOSk/FB9/3YlVNNGxBJTpYZ390lesFSChw/nnD8K8QK6WL8qOq28GM1fcEYHKXM
iGVcohfMMyjw7M29Ur6UiMc5n9DIsZUceU/jm7nK+WMqtU1WgCtpCBLfD2PxJKKw9yYiT/Bola+t
oAe84P9YsuUbpeBiQvQoGRrVc/4Q84nR4045z9+LkS10p9KDmCBh9a71YDR4ZoAgDMXwJJXR9myL
kYfW1QvUegMraDR44oOYumKvNBY0dECyu0WQNwp57CmnMjtohvvYL/qxtKd94ugXSSjQfrVUsJOn
Vl0jIDHQMpx8oStaIWzsHrv1S0o/kuCTXNmWuXEcO+RkIy6UL8sg10ON4DANde6mEqELeRMLVa/A
D4qNPZqvwAEkAn/Entc0g4KIAxsBio1yPDVeRivCwIWXBnvu8mMZ0V50isEXn9Su5msYDXv0Ip9w
b6GWn76ZSw8XbVaO0mnewgk2T1mBiYkBsWIYc38UIIt8hBTvi8i1gNMmjIq8neFhDVcOi84rZtBW
jkD2mxQIUtr17IjH/F5lMLtZk7Pa6CydmlwAgP1JCNGwrzVa0dmDqhpPhANyeLVtQc/efm10HMup
URIDonm2GlEDL180o9IQMspTLF04tSalYiQNHUhM6eWGlZ7hk8AxJ4VzHKtrvWbN88JtyPlRTPc4
f5NC1F5cawKhIN4QTceURI9FwS/hukHRQ0xSi/AY2fNBSJuttbpLI+Mb5K0nmffXXNHNDQLYjxL7
90abSfaxBNTzrr3QntwpUZsHClTb9kvaED2ATAXrUenVE7NXLekhriHVO1jTN/aY6SfbYtpo9sNp
capDP0i6gLVLUT4S25V6aEgo2pKe7fMaVtvlA0jyxP6OAmeDvc+802125E3b0nkp73WXwXNsKETc
yJGXxopdO4Nz54pKC8yUPz9Xxbcs6ktfk/k31OVJEDd9uLNNUOczKjIABOzEbBbPzaQQ0ZezoO2U
FcGHDnKHebHwMfdcVGuWh0qyP9RGZ187EcrDCW722B/dFT5G6rvvJNBVsElwaDTz89y1wPsIm/aB
ax26pEmPxpDuCM5lBlU5uJwBBWwqiOabodSSs6Fc2nRgqiKLq5G257mkeSjtrNrbtI6PYlgDLsRr
FY6mB6WZ+YMl7xK2r0TCnYweKV2njPdKohH8J9iRlF324PYp58xRSqSBiFjbQiG/Qxs3hoDFVGnu
fZerny1z9f3GlT8MlXsW1nOOx36Tt2t5lDokaqg9gUrDnqTkDyqry6Ie9EVxrmPj3k1zHdIWVN47
5LmXgU7BfnYKsRV5e1GsGKqImzbebJJwVsUwls2SqLtvyUzKgTke9JbzZitc1F/QHAbX+Jqs2MO4
+iTy+7FHWyzDVYaMV8+rFdv28ImE28acAcfTZVCUR0cEI76xjdRarCJZsaMJRN9cvXfolu5L+EMc
UCOb+lxcEsMi5FXuTafr94RDSeDEi03adk7wRkxvYDpbIe3OoUeUTEj0Q+nMJzMl3rUmhPyQ5NNF
dwhcqQ1aj2ZSbZHp0I2Gg9VOiSeS8mHJ9A9mU8htDuiRUCZLo6IOTehCA4iiSfBFxm70yNr8A6ID
TRSwJIhz9cHPKZRISjgkjp3fJ0V1rjBYZl2EObePjm2oFAcN4nEALPKeyT9s4ZSYF7LA2TWEFo0c
omkPQwOFICKaBk/ha9zwpi0oHzdt1hNU2E0WnfT4hZ0IwBwOal1ViYLLk8PS0lKdFXClrR+2xvBm
z9ZeUQdYCwRCbw0LUA1Sonk7YUXchtLu95iPlyOUFdoIQ9TvOYvT/mynD5sjgYFE0KnxwPHRoncw
EHdZ+tkUqwdirp77dU7UrfmyfZuUR/MWOvvr+u2SXO/+ddvtR5xIcYCZrT9zu3679MdjEqbY2PwT
la8Cz1DqQ7LCLNPcVxz9029P8/O3/uNTOlCyNurc6rufD7r9Hs6GDKF//fKfP2mn5amrIKIy8KWm
DMNgyCAebP94fT+fB7HlWUUb7//2tFL2J2om4C7/+Wf99pp+PvD2l7SO+REDxPFuTx3TeuKtWN/I
nz+4/vTtcbc37nZbDBcbZG2IqHG999c7qppaSag1IGcJbHjA1We69CqTNdNcl8ouVq1qh7gGIWyP
r3rIFSqXgTPmpOtUkoj2Ol1DejtQFLNnfrizhKWCodTdQyrSvaUaQJE6OmHz0j/nrHBpp+8Ih/5K
yR8B5UnxNLPB91JC+0QCIXh0Gd8j/lPIaN1Nc8tuviyf3b4JZoGexUwf8+HLkCOTN1HsowzM7tQ1
s72AfLSZFbvEIXyGZHYCzvx1HWHIGRBJ2teXWiwfWUtQM9iPMwjLvYuWhODQjW36MD3vRDGx3i8k
xYg0wiQ5dOjTOZ+MRXivChbU1EYhIMyEo34EcLLUJFzEbADdqwUGg1kR+TaVSXqDe5RNXHiJMEDy
WOgLXXKB8vgyJRj+LYuYrLrQT2NXfFkkb2/FiItYcS8isIyOYfvcAfUCKMO4BsrwgNp3OnBiC5Ta
2dNIg3UCekDQy5tH5Q2djrIlnemMNIdYKWRJAzkIUETxw2Tt6MWx8M12/owsh8qh80PiKhF4pb5B
1rCXwPNha12/YCr5BpV02g3N/G20i44CkbgxIUAnr6RPNtlIf4flLY70pypne0tOLE3AocYH+tqr
dEGnhXByzdNxjG6lkpjBmPWhV2qwfBzJAD1NYB4UrrNv1Jrny05hmGg7cHjt1hAlUKeO1XQALbPp
bU07dOMNq9K/NfiuNgC4QECxr7DqdMuw5/NC5iCNNJtxlPwy76I+/zJzUvMUJB5+t8ZPQC9CGwz5
2jA/NbQ4m0lGvm4zlS8WMkg7xYMPB8O5UxRIXyYvvnGP6hI+1C1hA0jgKm9qrZdRVNvJKa1tqeQN
yHSfexkzgS5C6V1du8V9aZf6aGbdRzEl98vM1NKIe9Lnessz0VOj5bFt/6Z5sla8+m/qw/ufyr1/
lX1xT853RyKDvgr2/i7ow7on8F4Ygq0Sur6/C/ri0JjzpKc5Nc8MXQrCBY4I3zHYaPl9rqLuWFHL
Zt2QgFmUOvOZOPRhulsA5CsNXMGhlfqeGQqRjVHUn4jAdh+Mac0TsItrxoFQ2e0nloLov3nhmvoP
L9wiQJ7RqomR5M8ogSUppTXTo8UO4mQHZU3SLGnnIYhlctanHa3BlOi+JI+vQO2T4yzc6r97Df/w
5tH/wFy4SiEddnl/f/OSJkmtCdPDAbHGfK1z/ZBpaXxg56dt3cVWgiofHT+kOlAatgy9erSuEMDr
z//1hyjwWv75ISIVNVxsnaqjWdaq2vwthCNDrmzIzI4OfR3OfuxI49B3jOdVFsGxTd+GJar2VW49
aU7UXJxMm4KEZstQk9cUtsoFJ0tzZkMPSt0ZL9GaQ2kWGHpiLR49I2KZRhGqXUI7OsFXPAJmaC+1
Am8akwQ4fIWZdJnDwKwS7cNyCNSdqmafueRE3v5L1ktdvrz913/2Pxy7tu4KA6On5qiOba8fz29/
dq92Dp66OMJpo8OSa4llTd1s9rTI9mtT38bGIs9DM1JbDktg6gAjp5L5fk4cWTOdyyIagkIdjUAz
i+EQGoSTDkQhrIiNYZ8vsR70pK/0YSX82yv/n6pqFhaH1W+fze6j+/jX97JLAC9/FN//7/96/d52
/3pJZJSUyd88w3/95F+6Ztv+t81iozmEXxN8aKh8X/7yDDv6vy2sunyRXAOSjrveVYKHX43B6r9R
VWk4hlFCC8SnfMz/IW+2/625jgVH3XJVQ1+F0v/v/3yd/nf0vfpr7Wv/uP63tdDUUEr/7YvE+sex
ZJgcUbQZaCz//YiKZmPMSwo95FgmVjK9+o7FpCVFL7m2NpRr2ui5B6QPhlzff3QA0ggWY5iu9XcD
1lXDYiUAs1RG+wRSOPlfWbgzDfy97Rj5tWV/0Hi99tNq4bLI6mFGTZZLU4d7Ap5n5ivhJUGdNy/W
blaPupgJbWXSt+11mXnhuLyOHxStNejRxqa/Hjg9lAo7wkegDgyDK3o/KgqeoUPD3DQH6UwVe2al
QEoJk0Avxw87Ih/GcEbImciPtHA6DVG+nEekkZxiXCLLmyvuPM5/7uoDdDZxFq8uE+3gxi01UFiC
pdGanZEOlqexDWb124kMUxczoQvl8XJPeqtCF8OCdNkyb267lKjLOXPpsdUuOiNw0KYWF3s0Pg1S
C6gSecIKU+vTp6wnO9hMCNignYTSgLF5/0FxtWI+WGBTFxl0rtsRzhbytSfEQnN9keNEvyKBAWo1
UHI1hfDtKO+aXUQUPJ9T4o8JdKo4rtOdTq8tXuaJ7onzWDgtYRp5dcDtW+x0E7gLsVdagMXhqe6G
EeGu8qTpmkfx/WLF44NpyO0wWn5jabTE2bIB5KiSV9zWuKlmr1GV08jMyqqWy9C7z6pdfxhMxjBZ
AUsVEhPNjIelcw7rvSKPSDWIwfqW7fuYEtZtllG07QoknqrGACjB0weVsfXrvDqJCcNwogEGxJYS
ZJ11HCOUYzNWRTjyyJ/V4aIP6ltSQWhZZt0hdlOr/JhmZ4mzbpPoSrjLK/xFbmZo+3RY8w0csydA
wQKkbLQ+YnPGii0osIoDfNOZBTiZxjZPPRaqt0VsZUeBQsnLARexqXdA59L+HLcNa2816xFIWyo6
Z/raFdGTqhe1rxmyBwSeXXQZk+GkiseajnYWmg96TogWec7bZnw3otymWk3fmHHJq6T5y0Z3DBSB
5zPryfpFUO5himvJ4KZ1h5mK3koWn1uT6S3sdRSY2h6HHdO0sjm2Qw1/anT3Am/hrsms2IuEMiJ8
Cr2i71/1PC8OUci0ro/ljpWAr9lUb0GFsa2WuJiJGxl0E9VQI6+xGC9hK/daS3RHZRAHUBWVlxcM
GbQk/gTZBU/l4gIAbMmyrO07mofNxU4Gf+i68Tl+MvT6MZGPDhOifWUQeKfWy7e0Y9JQVrBonOYu
5ITtlirfRWB8+z6XJF4NBMySAjx6ldPFb6N5H+aI1JjJK7thaYXXhXbAZIevzVuaPjZmzuR/rHeD
rdM50Mw7W67dWZqHcn4tten7rAw2WQ3mHfwS2G6kydjgNirTmf0lgzQaT8P9PCNC62G2bAcSVTf4
une0owItd5u9FUYPLNW+q4YPLVZjvV08BMU8Q35nlyA9mMuCcqmhndoGmc/DYk7wXgXmBxMcWpyo
gdp+uDNQAa39mCa6MrZqoydRP9Rl/YAiWNuabvhAmehPxSxlaRsFioPgwYzk115X8RwWhrHP5XJo
sMCcIYNBGBMh8343fEbPcWzyT0iLK69Lyo+Zvu4OUg7NjtLij6ni7zXiUc0dxTUZWyYSwr7S8yYA
Ix5fbFfATDNeQotyciW8DKNzSDKwdYMgGWdNyZ0GYOKOK6l98IF5KD5Mb6xhsDvmd9IQE4VYR1Dw
lJFutzMz/ftINODI3gKq/WolM9UnuygIU2q/AsMZ7wRw/m21otaHovKFbmk71/5CmRCR9uwgchMs
WB0FVOpIKJmsTE3FwLsaqG4Ijn6w9prdE0WuzMW2Tmo+XZmA4zFx+nW4h9nFK8Ct1HNmM/zKxGmq
e7Im0NfI2HguahVhWExrq00PM+OLY7gKcSoISkJhzhZp8CgSTfVjQJz4jvpLU0TPjRq0TnMdh3E/
1TXOv5TO/cBZMpShDmtM3WYG/dymLsZjayrDTjOJSMENqrg6VsaJDBiSzMwM4FeTFQAMNWvnzOUn
mcuZwViU7pfMfbdcmz3ZDxfWXOoY2dbOmwd8P9NBC4jGozrP5muu3hm5hQBhYnnp6n7HhDTcyE6s
KGwJyzqSe2HVBRKfBtc0DU1UKyrwfNdLTcGxk7xwLmi2YaZme1sBhDrE4jBITmtj0ZAP0Dr3FRUf
SgJy6e3yjZje+GRhDeAcmbCzJqM8h+h1Tqz60galsJQrQ7hNGlvDnW30K7hNPRmq+ylpFXGsBiW7
B6/Bf/lYHJTUCuK6pZ9sMxjuPy1288zw9ymDgkPV/kpiM+RzZ3x1NQ5LbWr8scYYWdkNYzt8pEWE
IXQU7qFJ6iVA1sm62viz0h6Tpbk6jHwfMtJsRmdLPpi8c8cZSeniEDdn8zi5uP48uA8LnNuHsG/k
EQHIt34GAZ5MjePzVXuv5fhIPaMc2ojj322ARdYcmOw5xgDRWbddZnGkL6kDdvE4fq8mju+KRiIJ
rW68q8Ya4mL9vTINRodT9b3pZ6YzDaRyLUFsjk7dT8wRJuLooLmfy+MAIqiYxJPsncwfDOMRWfsG
9SLCW9fF2BXOa63sbAk1PoRzB+2xILSa0xFdp3k3AKrjpDBc7OEt0RNimNfoLKhnVhEFuGQRQEnH
i8H+vDc2XclEU7JAHeBIV0v8PFRU63Ohv8chBMI1swBylEv78dWSsDL1pnjSMvvV7Cc889PWOpJO
GgY0dGO06CWCQJcBKSkRbVBp2uBPyYepLOObVKOvVUxzTDrZXujiZKHn4AvEO6YqWPSF7hJg1+/s
xLHOusWI341GbWfZBLFF/5+7M2luXFmP6C/CC6Awb0mCM0VSc2uD0NCNeajCjF/vg47nuLY3Dm+9
UejejlZLIlFDfpknbYGgwrkL9yM8QR1gblvgBYlwJsiKXjGtfyym9jXvcPFQKh9tKqwe7iwPU+S3
52jEKj27/Yv0adKeU1auBqrwpUpNvgrkyAvt21Si0pxdf+mhNB9M9A7bddrNmIzpcZ7aQ5HE98So
7VNW23iHExUYar4nGkMpGwV2jt7pPmBFlB+OonkibS0CvyFh1UhUlMpqZGnoF2gs+tbjfL7niY2H
zcS3FnrGHzw50TKQRgOavYPi+LRWg5seauSwfKleq8K3bHmjKpFuXV7nA6cV6q5wWtglax3mBrUt
GhkFbTMAvo7wDyRZPzGnHnl/qUsUgoaf3a80Q0odh8V5DL4wE19QOiniEDUavtC/mkh8WKJyDo2W
XHN2UdQL39oUcw018FrqLNHlMBNamsrHUMortBc8uV36mM4P4GzvIUb5oHUSjpS5VeO/AXprzIoy
+ap4dtH4qsa6TyUakg7JHUiuuVWN/liNffnQcvZxY47ovsc+NtQwJ8WyuKeW3M3LraF7tPXBWI+V
urumffawhoTZbAGCHbt9rjlsL6FMVxYJDXbZGSTn2GsgtwH4zs2sfhWWfOPIy9muQVg0e8Sasm5u
XTmRqDRwcUN3P9SWKZ8zqBOoj3/tUEQ3Ghqgebr5fbtuvKr5O5E/Aj3uuxekFbxxdNOsEm8Mt3Nb
oJPCN9lYprnKSBAc2nkcNvAVu2Ou/WGNAeUiOzix/cGVxjE0u1dFPYqWuhxSLfHQR565tviZ6csi
w25AHZ96s9+MtNWtCNdgZGZdJd7K2UybvW0zeRgSNDe7pqE+c7Du5IesmXiWZt3tZ+y4S8aFtDMk
EsTX4dVK3N3slpfJJXVatcXwHtbpNx64VZhm4xUf3O/OxLmbWlj3YUfcdC4bZ1Rh8p7oxwUGUDME
WQSw8qbz/qtCqzk4Q/LVmPRde7xHMx6ATZyLrzg/a4XNP0Uh+DYe5NtkT7+FzB6bVK+XEytcpVGc
m4ul2Tt6Ai+lgU+zaoih2ylKckPezNXjL9SWGSCw/Cgw43no2uN8U2lybDoge5l/d/rpddAUBATs
fkKcgKN9MKtrd1FJWjKZ/ceij3Z2SD6JeRgGAWsD+IdGtEen9h/tMfr0vIjfsAoU1vBcEN1X0Weo
dQdfGWub5FzE9ca1BmKiiKSh0dGlWh2r3DuCxjkkBSqJQP+jAmPjNM7eCeMv33gZ5zmYub31+Kbr
Jl0bjv9iuWOyatBJ/edw8r85ff5ye9YQC/6lVv8S9KUC/VQOMR22FnRn7gblbW5Z/tzwNkfiVMb1
a6JhaNaG1ew1Nwv/AFNc99FO5w1ZVewYBmDiOCUhAIVpyUY2IEmWL5Xmxb228Io7JilbnEJFCEhR
aOPVduJzPahbOov3UlX7dIBF0LdHDNh75pQBDIKTXkYP8DPxQ49CrlgXRn6bvB3xLo6RuFe68WpK
tc8t4OVRZn9lPf1DuD00T18lMnuGcnZJa3WdXO0GYDNonF8d8pRGK3XkhZQlaJtaWXByAP2+q6RM
t6DUsIQyPExZlSldrAQN5ql1HZX1Iav6WW/EJZLhQ5cFQiOftij+Y/ZBPpLznrS/gDOdOf+KdRaP
JBet7nuUDqO2bJfRwlQDFsrkyFbAQYCYheRo56Tlgys6iMDxt2+P9xz2uRHiiteFe7M9h7Fl/5wk
Yk1TSvH3pSmTck0RJaPIvU+Mr6KiTRPyKa2Wso8BF8DoUjLtQYqgm2SsKGLzzX1sUodjizdv7oY1
DVtvAzvS8jvXBu9ZVQxSovg5rC/9UH+6OuhDQGFhD5i3st0N1r4bItxrRIto3eBeArvAErRGBmH4
57yiXmB3a7k905h3y5gMR4TOyY+i2j/WQC3JVAKZggRXr7oiu0H4SQ7mwHkKxeWiZbp+TuxmB0ul
ObQ9i0ZNvG6YuUeROyR0om1wzByi3ics0dRclBcbEM1r7P3dMTIp94n069ihALBxweCuwbIO2lNS
ia0WJ2qvhdYNYV5tuAECPc1bLJFTeCJ/cp4zPJWlj8Wskr8rh28gnCCg8gzNo5tfG+m++QVaasUt
InaGmYA6ht859Tu4h/NDTswj07B3djXXVz3+VBzrElwoYV4VgW54ZzOqdyhXHOMi88GO027rPjje
RUmOBWksuMzj/zPll9ubX9qAkM8xLh3YLRy4EWvePQ/TRA/uyBWNpAYluXX1VSe9dyjANa8R+Ia1
UQykY5pbHdGp1WrVG5zJ0+hSVR02zKfhijzryVV6JAX9sKzovrCfrci7sPXdejIQK0d3d+6kPTu9
diUz8ioaJJiqQa3Sa3+rJYLEYM6+WM2ghqVcmWZsbRdKUlh1e96XW0FLxrou6L2gluaS6B5Yo8ig
lIeIngf4Qs1JfNSyfNuH5IMqcGABmvyzjT19F9fiw6wqDtH1t9W34XpUziatcvtg6m6QChNqSFZ9
ViFB2WHJKC96tqgeqHBqn8skO4TwNWJoNaccxXMDQecYzURDSXiB3MZh0mDAcoi4QAeiapVG9DFa
EHzG8FOkuNMIhxSreFb7pmbZMJA6A3rFzubQY9BxxQn+Ng/Z+JSSEuC4Fa6Lsv2AfgbHnYPNgOdg
wKwCowyETmS3pJIQ2OCNvkckUiRDtPWQgTnyGwp2lWnsDTU8INHTu0eHBlagquZG8afoeUA7V3KT
xCrvtBn3heEpzyE8R8yUVwkl4lSucCsZctc8MblytqLW7l0uSmBIIgtiwcUPY/RuNNtsL0TI7W62
9+ypLl0PcMv7vuGWwOGM5B6ef7fNDzhz9jhujyrOge0T0bPo1kRHQd4ojKl/HLufyoS2MzQ0vFaQ
oE3PvMgOC7UR6cPGt5qgEt0yCh3PbY1QmdfNw5CqmztWOwMpdjWM/RhIbZsZ8tvGpskTnP7MI+mp
jAvdmpPotxvavwvw3tshJ6fUeS7p91p/Un6z17W62VhddGv16G5SLhTiBFp6yMlGTpIj3kAXQIdJ
itGEQ941vYGZ+k4aH/pK2p8pLLjMBgY+oZZH1FzqOnHGVjU5qijTDqV4DucymHuXL4wFeJzyh1xH
vizT9s4Y67nTKsQBjBSlJsxNAbel7Yls+ZLxeqRrFxoMyVbV20QHceiQWSAhk+2YYwC32qmwfaVf
Bz02coIavmOAY3RtCbNZlwXKKEl0hv1BPCj/R9PFizOjSDlplBFSgd2BoLoPqTgMXe4dWoJnxVVj
eaQxZ1dHeARdCIQBBMSgHTsPeJNPZcZBhmcqklatkt9KswRYo2xYrkx3H4Lx0V0+RIAqjnGa21vH
aG5g44w9nndyGClni8px6f1s/v2ZitSM16hc1g1NO/KgcCPkrrPBb+Mc/34o4tw5TgTpjnTc8Qb8
+z9bH8OUoLOU2bozHLsoof8IwQo7gZCUQRoPCDL2tpJFc6xLkFdIMwIXYl0dreUDdmKMve0SIpoW
PhhQIKraUGG4bKTGHpMiiKCEWvl67qFRFtOO+tP6aPYWH5bPhpZDjQfIaGELg5Y4dNW9MBgUBk2m
TiG8AMoSln89Nnx1rC0SfGUFAglN3lv//Xf/fjN/P0MSJ8u0fC///D9OoeRya7FvCLke+4LA+AAS
bTOoGUg83vgVMjTmSUf8+0Nccm1lsvJmGsWSsV76AeiKw4CzfOp6MEJWcnF1eAllq0nL/lMK+ywT
nT+AZXkC9JLuePLqY5vE8hjXPUX0RAhow+LH+Puh46kJmLN//vO/hO0dOeXWOyk6JLV//qCe6DX4
5z/TqTA2U8vS/s8fDGSlN6bkMFfVLG+RanZcJSvImv/5wVdLDPzvfydJG0hFLDklYMmO7TOgF522
czvtWDYUorTRUlVSyKcFlnmpyILMPfjQcUDApm/0BHxUP3j4Q3MdlpzR4UfRezK9qlXrvCugMmaH
ikxUV3TgnEouK6mvaSw8mbZjJ7gXJRv/ABb8MQ/x0AFjX6fspSvabQX76ZCc3TSihXtG5AUYFgYQ
4X/PQqOdtewP3AnsMwC3nWq9IqhRpbTxSUREegpOt6iQuOAt73ngMdwYGqoi8MmXiQD0DtrsyuVN
SSWa+Z0INhbYBf02W8zaYV6fNbwVEErjgDX6OEXjsglAf7cFxV9V2N1wRDcnfY4DoyLvX4OrmT1J
FcRopvsWaWhdu9FxNmGDssxBXcFVhwyD2bfI9H2pT90RiMsvWuhe9JHG5BQ9yKmO3VDcuSea69iu
3UMedlyXlAuLxQHq10DDBC2pVRziRPTF3Te/1ZqRbJ0w9xnaUPtKyaIq6x8pqmujP0SW2EuTq8rS
YeSiexb2a2aAxAcf9LvQnCfFpTqX9Ykgen4wpwrpE1OflacX0xQvGVUnK9smEO0dHKtTDE8SAKL9
+NxM7jHNnntBNU1kDtewsx59GgUHP32g9m1Ty+oVMZ77PnQJrpLly2Sx4s7VjKOv/4gL/7b8s7WH
2aDFkeM6tb6Jk/SnxKzUo+AziJveQyIsRUiyTdOLJ9ty3yyNCU6PKJvH+juo3AkNSv0Mynxv+Qnx
KZAzBqBrdqL5FU9o2JV4Uu256hKisZGxpOOat+Wng7bke5fMceYd3Yifbh/dfIJPdkWcF2n3CCmS
X9NDGnnc3EgE6ZC6gRIAzEFNohV4F9b6i2zHXS+oVoyT7qcZWo5X3HNRwNkrxaHWLe3UtEQYxjCw
dSip3AEPQia7RKiAtZFdXhY0xSbF7wxnHhMTYrV4jdOkgqYXUSbFrYIySawuJhSgWvjfWKnnU1Oj
QVGeSssQvvarNjnDyh8k577W5nYfKxSHnU2ab+UtgH4z83qC94lzwzC8WFxBrDDLyKuyDAoFz62c
+RFKJnvLr45BkflJMCToTe3joSB7tRHkxFduZ79rDri41nkyunTHlNK6wGBYpT0Uz1CgedPFUq5C
eVHkk8FFTTuFqWarsEnTSNJccCq/EYr+ZK00NyByf/VwX7nL8jNLhfWrn77p56MZIw8ioaId8GO8
saF6dqwMAWECQ2qY16is6+0wSJJq6MI4L+2zgVi3d9xKP+Zt+jVRRkRDwj1xmj9gkbTVvDRyFksH
va0NmJfmnDxKtNF5FTcmLrgyNj/m2uPl8b21tPzz7MvHsDN/BtIceM7RXCtyujSFk8Llk+WPksSV
QNibH0GjSOVZr07CQxomPY9j9apc40pH0LCFDwVtytJ2uXzlkuWvmfdD5MQlTgxPpdjKonWTcaUs
CvuZiTqdzBHirz+43NxMDbVRwqCnZCaBcJP5SbKRv/RulrhLiJGmCS+Jp062W73pmv1Az11O7XyQ
xvNb08uDIEUHKWabtA7/svCsdZZ0BN9sY9878XMa23LrOWo5pjK88zRrF0UTZ2MQBPxel7M7ty1f
0NJBZ18i6Pvw9qjZ71oMgZ/8kzWdMtc4K0VDFkewhuw4eymAr9p7pAzlC9Lz0h7yTuvEb1HN91re
XFEFk4UMCJAWxY8/gBfCIFiGONtIscX4OhOfkHF0MC3tOJIKXMWddc/gZ2hT+kk6ee87FXVALTlu
By3OH/TbFKLEcFjAJTqNL3FVk2XPtEcA3ue6/9JIoay8vj3MNihjSaDFUcTvLIPhoe0FJlCxGehT
IGqPTk+XImRT22fO9IBOdXdch26F9l52Gm1ENC3l5vXvvzu1xFR1MBfc9vKtcqvHGJDBSuBKMMDJ
riw94d3pYI/ngMSJKJu2nZW/0JfsM3WNGtwE029tMX57ImbnWe6INiKbLSSt4I+Ny7PU63Saeaq8
+GX4SA5/Y06klQvr00fHXUGz+65Zt4jwHRslX1KZ7hoVn+zFTOn3xyRmVRz9m4eaZLZLO0wbs4JZ
xEfy6ahRMNt63h8v/9IpQVoxO3su8T40abrRS5eAy5LkU/qexXVAFEZhHfX9PKgPZFwui9B4Wq/d
lSy0Wik/06h4xExxVb69zmtr3rd9mG/6wp0DziDnWI+OJAGfbd16qyt+ZwuWnbPlIaGhDOiU+zFF
uBkmlPcaK0XNGGalIZ9yJg+YvoKpcQLGgZ96h2RMOvMl7cdjnzzqdvutR5xxoIRjqqKnrz+z0e7y
tr/qbAZGzMjGmg51hUxs0DgLb9iAPG4wbV88denETKymCU/pMxJzJS5eQgpOt96J9izTq/BUhe2m
xJ3QuVPOLZFZCk2DQFJ+pV3/1mStDn8kuZrEeojEJvehLX88DwUps7p3L5dB0zZfcrI+Clm+ljnH
gi55kU7/y3IBJPfleOesUW65P7psAMlITCT7jFtz6zOdIO7OoKFUXzavZ4itl4fBXY3kT7zcyPbe
9BSlWntPASKRzhO6JApWj+YVrHW+ZqehM1f2tGHxKNHNk7i8onVH+rAcEt4JtpLMKet3BP0NxiSd
gVfLXNLIPltYqCTDiO1qdFs7rbzodKezeeoWdoIUIzKxB8Lgv6iN2+pESEuge7SEsVNiITmhvN5s
TY9XbnxIR+uTolOLX/WzN2FvS/GaGgTiNR9Pg1mU38vzHVaRXDctpvixwKUq2hnIhPMMpBTmXb9g
SJnCDeZ0tl0mbZ4CzOsId2Ip7faR29rXpsu4gArtu5J8FVt7LVk1dejiK6fg3GIrqpxUvrdKR4Gt
NaZDjGT897jvtj/CQZ9qI1jvvkabzhhfyz7koCJZMrF102T/rVl8F41mfDUKUzv9yDQL8PYpAwcj
z1oo28fWYRwy/t5eO0ojeclE2VEpmy1tPjedkrdTx6TELJax2cxEpmJAWoXPfuK86zFzgSgcL1MW
vrZwnJ3GywLINadwScylZf17kiVLhpjvZTrv3ASsY1Nkp4rrEKoCo5CW/hvXTHE1uZ9mk8xLH+DG
HVMSj00aONm4L4kwWUz418bSBRgjgxCBNIddpdlvck6GAwEBVDpgctCd3yTR+Y5D5C70sP/6Irtz
BMKjMLnvGG/2alZwk9NYQU77Gwpjxt1hHNRLGYAimRBX+06OLBnOx4hcEcwV6wovrrUttfhRykgG
RliF1MxsnSq6VnHzLubUCIbRnAHuBE7jmyihLuF4EgD89kn2RG17ZHqzdpm4Mgw61Q23iqqxH4yw
d3emN77wVlBsJjdhD8MB289dc9OXQYewh30nWiclG5kM2yAdB2DE5iQ3HNZw3pb85CxRhxLvEEFT
AN5NzqPCs7KaZMYhzyWQNDl+R6CtpJo9OszzkKwiLoS6NBnPD4xLjdbC7Jk5N5/Q/bayk0uObrVj
5kxy1Mge7dr8qqMsPev2wc8eFJfse2fMp5EG4QMjs5aezlXUFpxs2LCKtMccTUiVyDs8zVq3V0Dh
8Uqh5tVdwTkyhprrjy8tstAgykeyD2fZCwdMi3ptm6rYmPa7X387rQsEhIYGeqtAPSbzY2ki0ylm
llMTDdRl3L0qOs1oIq6GLFah3jtdPmzzWfuj5pmRUjJQZzBDyq5EfyAR9kf4hbPJw2kHovHF0j7y
zPmtW/N6KEV5MkucM2afnGcjmgOfoD/Hd+iTQ/kg5vyVDgKyoT7ZLcS2dG7ItufllniSs+1qyBRN
+9Abo76xJoE42GKZj40kQI8GipVJOiWJrxG3KDfxkvHjVeNskx6ajmx6jIg65SExAH/njJa3r0p3
542vyDNohI7mbr22/yoFY5miDp+G0X03xPiKHEEhBfQtvDBqpxUOuesOLXr6MRSKbN5xpFFMbSK6
udZFF1JgrIGo07td5hGONoaIjtWKjUTLm1vqEICKK1Vu3KzHCU/w20erj7z0E4TTSnTF+5Bjfwq7
D1qQt2WrmMvXoeRANVwYiF+mkcmBDrryzmzWNcvfTtl7awrqQtK9wKYGrp/RXOyb2b16CdETemqN
9cSWvXdmcaVLmoMWUqdt0tOU7PpBZESmjK+BCNs6ywmLROmevS8icvbSkc5fMybGfEKTwNbU4hWV
ArfUJoFF7ebdL8VT7/4A5dvQ+xcveJmvuu3eqQsKa1VcchJZbHvMy7EsQU6FuhOG89nUuyXV39Dg
KKwj4+59ljgB2Bm09Ebfc+vT0P2CgYsYSAOnKl6SpFvFhQmR3VImgKSZrm0gMF35RwKFJDoRGRsv
cb6siewD2VsHrKDxGFt6e4AxwdI8Oe/dl1eJeJ9JpklIjB0VhSt7ypF7wLOLst7GIVfabHjxbHmJ
BZUDngepfS6njS1fiIJKoIjzE4mO7Jjw/HLgy9OgFbVFkA2MFeFLEeCS2YkW7Etc7g2zHdbMt57m
KBQ8rFdwONPGCBNM3CI59KK/UiLAdH7s+k1O3fM6TkYKCix755c9gWUw+Y6jn1PNJCmCvIKdkvx3
pbp1Qn0kEYI9w5wwqKah39vaXtR9dwd2wAAx7XHo9cxwI0qv9PHnr/v4/6u/Whj2/9bH1OB4Vv8T
Gb38pf9ERvv/0n2allzxP7qY7H+5Lkhoh3TCf3NUG4ZBesIl2Azklm4kvv5itjadf+k4qTFUG4bu
mb73f2phEsQx/rujWvex5eP0tm2yJRgVFh/5f/XoY8xJZSej+Ci4qXtY12qjpPwHn8gxj0V7nLLc
3tkZDujlv/5+cGIjULqe7vUpqw+98WMvyuzfD2DI6Vn6+ymmHuZe7fyQJcUG7z4cALo19qlXfbQ6
E08/KhVXa5oqzOK30zAhITFy0Ze7YQ/HZFqwKQqUK389PRPU3kSjYFjcGdewwHgMDESe9ZJlRA31
uiT7GkzGcs/o5qeeTtpdTY0U1P9lwOP4h1Bjg5NeQVMI3tiG4ShdE3Sd+QteU4zZNcsCZ3CPC7jm
TR+RRqdhDb7uXGX85TL8amocbVEVcnvHgoFq7TSZzxhFghoEh7YWeOU20LVpb8D4fKTGBJhUWPfB
SGsRh79l0Lp42DiSLJWJHrVnQkt8wtLZOmnCdpv7jED7aNwZIqS4I/40QJquOpWW67HWf5vi2W+M
aQsOVQSNNtFIy/R0hZ0fBcKDgFRZGG7yhVFR9y+1XjDv49oaeIKLYXWqTTjYaZT+cVL3MYOpe6D1
e5P0VsaK44KVjm4eWm5rYO/RHTyGGcReixOiIbp+59G64s3xNQLKkQTcGheqWnWSZVJvHPj8lyEk
5oUdMQxS6d5cjftd2TKcoLnrqjTIYpiV0lWf8R27M78Pypef5zJleMVR/UiS81hUj6nRzZ+N2I5y
+D36SXgoQm68+J83w6TyTZPrsFOq/Mke/E3tSQQEiqY2siVyzoianmq/GoPZDVsO8Gm4LVpUn0Qb
oDhq+ZFBx+SV8R5xDW6raz37hVLHsNUOVu9dClVrB341J1fSSBbZ5m8MpcOqA0e7GQxeXs3WbknP
t0mgEnzNbtT56VQO4sJVDTUnncsJO+sBPGJI3EQ1fKQ5KqcDvJokyJRxn2cDjlcq4mdEs6CcSlIL
EvuezPGPFW2rXXWuSU6WRQcS2r9Ger1g8kGIy5dQtuGUwUDR0tD0G5JiEJ0p19z1cozR0IlY53fs
wSi0mT5dZ7A2wOVsrHM+372wj3o6YAE3dfygcEw0Yaxb01SPTpQiAzP+i1ueMw8q6gEG2sRYvl13
nvXDLa/4iJtDIzGZW/QSTqBmDBDPlsFJ0vWeo7n8ZZSdsQmTxNrHSQj1vXqM6inZVlaz982SHIaG
ORIDHUyMaUfOq9ja8GZ2hbvxvYFXL9ZGTqY9ltqY47o2ia0BGKhPuAcnef1QFTw8Enx7OzXabqjW
vdp1c8RwiiGn7WxRjQn9EpknLbjwX0Ss71pYbLUrsGNSMBXXOrMwJwM6RT6wzgv0YU6SAoOmncdY
343kCuCyCtgPF+dvMb20jTbvbI4fa83bi0KLnjAI+pfUQ3rWPSwy3qEZOonc756rwrqx8XYobH5/
qoX9pYM/Wka3O6fhNT4ndc8ol89Xnq37hyh5weDcrbpMxduoaO6Lf6d15jVzrSFAv25pTe5LBhsa
R52CQDeKL+mo+do3zbvWx2+pRR80TRYTPjJZHVTobSu+BkSzLzBqoEscvHWcAEU0T0FUOsCAff0z
ggOANSKkggXNc4iQDYo/cd4fO7/+CbE8PAj4eqsBczfJetKSanSdNUkX5Fkd51M4oSlK1VorxLW+
K+Wa3Eq6aWuPIYzLyVJL9gyt3a2VG6d5dq5mEtYgjeo6yLrmi4gNoprv/06k9d7JVB1ECc8cJtDV
mMxkHY+IjrHQ6505IOpbdGQw5DI3U0LZBSSQ7TRNn5M1waHAVMt1rNnrSK4BUPSLGZknguk4hA1g
0wlsAVkO7dbLiqNQgC/zRNzocVdmuE9dvdrVwKY4zxEWraPpgWlRO7+6I1leLBEIH7P3M+DzqLAV
NZyiz1jFbtKN5B7jwQ/9fd9p6aWnsAfCUWllv42nN7fNvEDRQ7WxvZFPMCJZ9vypEqbzBgZTvhAk
z5qU/aqm/Igu5XzYZ/rwZxqrKjAy6zI0/oSOqm/ydGQcX85aUI5KHtha7rr1JKvK/nEHVOD8vUXX
eRoS34Y0yq5pAX1b5/rwu8WMwu29f4RhRWeZPyJ7mv6pYZK1tgz9I1FngpgXUHDMcplRMr1TVNRs
utA4GtiH25rrAzXbCA1YnVZ+zW+p7fvvwn6Liih60jmQ4oZjVSkeJh8kqD5TszL6+qvZ3DtT5YHD
gJKgTVcHI8UNK//L8GZySrQJRB6CzJSYT3pVZA8ijlmYZbZv69El6rDAJ6koTBJp0OIiP7SJ2gcz
56rp+0O41Qkhr0kvmkHsjC8wXt4TC0uNg1ptDAizvD8+EDnNoNLbX5SJe+vZiTh3G+6wRkTd0piM
S3UsefgpaLWNmSxH3KA9JQ3QQ4O6alekJ9vRfphQg/mz9SZQKTIBtbvkG3wpH5KJ+znpr+Qy+Hlg
D/0Bv6eJCR2/eFTysroSNlK5QEawTm4c+h5oe+6PtjWngdvDkMGnSySXw0YuFzZUA9eHvfZqy/jo
1YqZDzTsI0Iu2VRz2IyRX58BuyFM2c1eqohRDJDeLTOIV8LY72YC74dG30A3mfKMyxCyyszveOqp
5rMftKYGUSOyXYmtjJIg1vO6dA9MXB9Jf94G3kZrbsm6aniMk0b7xk5kWoP27OvpNTJ7rBHckhm/
5jRPHRkLTNizPVadaX7Pah5eS0CQjKIUJbVs3tl1bOqOFV12hI5Wro0hCr2TCjUmI51pALjVPTQY
hpsNyZnQbcqjpnCF6pVxLFukALySzbZ3FsZY8xHO4FjV5FKdaRu/k5ZzBlaMfaqhP9tutJXQXoBt
eTqT54Jut6LCTONhXnItw7gZOm3Smp2/jAYJJzJztE0JPXwAGDNzQ/TQstw5O2cp4EVcjNRavmuG
+c53OVGrtthuDC16xdsKBMvfWZFr7rqeQ6Ti5lTj/wyywk6PPF4L4YOGZzouDghA4dpmt4a5Apls
8MyztQxQvCxhF6wjAoJJxomUq/K9wmJh4zUlYYk5tTC2BTIG51AHjifossaw902/eIFs44GJuTjp
I0L3YFs/yvOrvQNdd7Y5sXQYtTyXSfFAWGRy9GwDH/6o9YW3LobOYLLL7RS/zwYnYRt4vldyNNtz
pYtP9G7RO9Yx0FOa+B1lAJMKw/mwAFBtRtVsxjJDrYuICJU9jc0DJWo1LQTsOZRAgahfaoubIOH3
OVVIJdGydOYYCzW9uZq19TEK3iuJpU5omCkYS/uj9KDPT27TP8MK0TeiY3v8+58SGM6qT3kaW8gY
exBKt7TjcDrZ9qHl4dh0ace4Pq+edGWV28JNyELqy/qdM0yr8bntXKYtrILVoyT+1eKJ3WZ9L1+L
qDmOTk3GRbZMca2GshC9vKQtB3bbjhv83hsp7xre7k1eujGztNlcJVxTmEalJ6d0bwZ3DMb9CrMh
L3mRsnIXdRLyJqxee1k4lzlEmC/mt1pb8nmGZp0MBpiC7F1T7b1BDNC1bA10UrZrQuC4Psx3SiGy
rzGl7zbHFUucaSg2uS9OFjVzZw4iVz/uIRIuApiDCcTsckhDnbw4CYppI0kPODLIGnNHUJf7hwte
WDjNG1xsTtW05kw+xQlKr57wCYSBEZswSIFktkblnIdsHheby85y+eLAzIQnHkfR/WoS/yBi99dU
MTvRsxi05DKorkSEEZRldDTAq/upucV+yeAwiflOL0qbgXNQkJfTQUoObOZt1jTBHH1AOZyOqqU4
mhsMF4d35VnMjgTbqmj7HUvjd6IK654bxUkV0DM4Lx1MhMa1qkvnSIJ2Hx1jaPK7OOq/bdfzLmBf
u3WIop9Sd/Ckpf0P7gi8vnbSAj1/7CHlvsa2QzN3/NNoo74lOoOFc05P4KxOYjrO1shEtfvlY8Ei
43/VZz+5UEACDBfvMmfXkiEUQpic33tetc8phaA5ZuWfKNDT/sJrjpaiG+DmJFjE1uWZjtHERS/E
Nge2j2C/BXTCW8k+uPoAoFyJ6KCcBDWK4R8vOPCeyPsWDqSlQRNwIxxWRtk3L4RT0r1dbyKDhzQu
lb8RE+8jnOJu3J3LSGMUK2f2Adc7VBYdaJbXPGo6RUs4t63PIrWDKq2CJNXKH5Ema6c3/oO7M9lu
G9m27RfhDNRFlzVB1bZkyx0MWU6jrqsAvv7OCGUmff18Grf7OhgASJEUiSJi77Xm4tRuMBg7RQVU
r+RMZg6MwSsH4SSILUnvu8EsPuON4AJN1xqnh9aFlpgKjBcR1H6LWMZKZ6zM97JFH027GKoHMEyj
Pube1gGZc9+4eO9TfI5M9+OjrpORgsfg1JfcVpd6uBfz+mo15YPQzfFmgqt8SClsYWG1t2gD5MCq
r7aEjHA6Git0FLDTSb88ktk2b6GzozHv7IPL5F7YpnvonAVmnjedxdS4B6Af4jiSVrt3XfMLqUyI
HCNq8lpholUw3nvfLzhPy58Izw8J8vxbY5ruEYzmjDJlJ4c4kvMUTZ+D3HAvnU23N8klFMzydjHj
gpvKnBmMlW0BIyViaIlcEKvFX9Ax3T38xz3gcDCtfNmZhZ4g9w19tzRUAIKqaW/bjI7r3NGnj9N9
wHXgQLPJOhj6ZNz6dKEHYExTiyYakMlWFJ69D8hyT/v0S+d2REVqGA+Q/X1KBrD0/eSFgG/oCHke
Yx0UqVipe3oDRA40xvRXnxrPvYjtM4n1Vhdf9MhOGcwxhdH3MS2lZFdMXEyaYHSOo5k/2Yt9MZFI
4rruS6TqKbk+ET0WQ1TI6vM+pIsHIC7XpbIUG6qGAwxrOCI8p3o26xRpFC9X0irm3s7JLyCzUHw2
TSej4oC9CfYO7lnONh3YKgDixr5D/WtwOTq5i4ffmcFb6ykCJv9Chdd307T6F5f6QEKBPpqWBlJ7
d6/5n9M5d/agUIFrGuOD0swp9RzXKa/cqO11rK1f1HQNDNcR6bfv9lhhtMe2q6Gw4ckO1aJ1sLnU
cqE2uXgbqOnnAtllYYaNXCTFbHM76pI7F7H0EWsheOEieCASITqrd+ulgE8tGtB04eRtrx9CR466
cUgIRiAcrTzGQq39abOfkRVUWn/25AfUS0cPe++t1iuDwGU21G5h0lDNp+4vvTPAkQHd3NCgYuAk
P6xaoxdyXzDMP4wikhYy+agGC4vDPj6jWjDDMh7/VhtaWYUw0DTyrT2i6nSHcZJQIi8Lx+RhGIio
8QbT3i2aPkDprPYtF56wlgu1FlCf+1jr+JnUMwYGAOYeGW26c2cwhYxmh5CayRBaPY64Sa/nHcAV
CNmr5OdZ8u+E6JmA8jMBmSV3bsIhR+57uGKO/FjgB4DHeN2JRZ+xZouYi7nug9blc0ig8sQwkrVA
Lq77KkbrpwqWJQSHORxI+f1YEBpPboiffhauLLd5xlPcIoij+lcT1DUbtL2mVJpWm/C6MAod4ahc
gGSdZbZlv5lrNz3DX9iQL5w3p0XKTYuxaEOPMToHNDhJu9NafiHwtQy8oLXKTcwMuIhHlJS2rBBm
JfrXnDPxbLivsHnmUAcSfkRIdSOseg4nuVD7/ToHQ5unE0EjPh7teqjkCHgZp5COyISzOqB7qeUD
6Sjlq5Hdzvj6w1w4RX9q0mwMNc/PgEXO67aPmyG8LgpiskKkKOJQi+pR7ef9sxAlUaavs07cH2LQ
VRv7DzEu1TprsyxGc4xrL7RIGoS5noDO790hvC4q+aa9PaCuVzsfLPkKBoy6MJUv2MpPMS6Fzhha
buMSRSVWeHR7u/ozugHGqnaAtBnKfYxEZfBohlo606SqQsztxwJywvASAGlGb5VzTTfsb5MgjTXL
SUql/PCOsQtNWWad5xwtNi5cv0PuoUUSpZ0PiJG1nHZiDTuEKNpX36sf46Q7TvrkHMbM+NRawZel
rGZU0pgcsuRYt+C8l0kwlW6H22QALFC67o9M+0SuY7sXZRJsXcd/WZz4xsrs4jAyWoevPweHcvlR
pqKgUSj25USVLjPRkms21G7s2ydSAwheYNJwyuzI3Ll+qJlltq+t4iX2IYbZEglBesMwBpLpiL/K
7opPdeNb0KyHnwzpxvPoMCrV8pc0R/3qZlwvaQkXC2H0DoegK8vldAY2pDgQ7ux7431W87K+5iMb
jcnNEkgTy3bOD1lXuRu8+xt9gOKAEG1AnAPCmvmEGxAcYWqvts5xUS+owQfymK2ICHPa09bGDdw3
rXjpkeTsyNvWNkHBhMtEhjW6uXaoZ+/cBxlwoqxD/FN07q1Xdec8m17oVd1OXb2Ebc30DAK7tSlQ
Vjz0I3hVzXpuIdrXI4Plcta+1JD5NewmRyBHzDKr6WgQWoehiLAPB2zLq8qLJ4zzUIRl1X1JnWIM
qd1T29DMs2cYr6PFXdVD3rGvK2Ge4/klG+buM5UsNB8zWCTQ4UExy2ln8ShiTE5EWR4cj/tbGxhi
7xnj18nxGe61FKAG942GTfHdncZXiLjIOr3k+4APnY62FsBw48fQYhr92lx95wsHcJGhrvEA2Uoc
g1Uf48n8AY73U4ojVQaAxDHeushbdmKk7hkYznEIKIBQltgIVyBERvOVl7bPFZzu8JjVwZ7y+301
nyKdCChnivSjVXskS9pYpRHqg0UV8V8wIMgKZkBOb0FW16bHtYWsa6BsWtuRmZ3eAGepi5vFztqd
1QfPzBDQJ5BUNQ+MEdL+G7WCb7PAsBg7QIPR5zBZsriVJGn9QPc3pcpB99XCM2ouyfPUwSProdPD
2sQA01fJpTQeuqfV5B/P6UYzBH9dLX84uM1CKDo9zMGViol6RhycZ3sct+O2u+XU4uhy7Duk6CMi
S+fVJlvzVI1PdYmJR1jiRTcQfsTT8A2bZCEtA+AoPA6zPkuoXGQMfGoNwEz1GvPDMA/HDh/jU8K7
TdmGGWPvZ+cOnM2mArewhftME6qMPsNpgZ1NOM/BkP5Uw0luObk2spVRAJrb4yMotmjQzlCHGqie
Umdc4j+2HxoY5zuLHFRZ2qLnbVoIOfw3mRFxE9VTxfTcuW9MOC5OFpGuQalvgYMPXPDbYvtaGDVO
A5RngyAcWmNSGI9GpNMVz79R2EYiGteIMpozje74wrUVhvFwZBC3x+vk7jXB1C4hpGKXgCwdufce
HYi0MjXjM/JAhPTdD3Ki0k2UkFQ4Cei33L3ISbLcg19o745NcjUJxj+7ud/OqzBe6nReoU3IuE67
/OzOqOfIbaRSEOXj3rMD91BGAtTKRP0ZBjnXLJnUQKF74yZlcy80sgmWsEnc5zkfzAf91KNbqzny
oqZ1zjVWmG2uuW9VXz9XAiOkNxB+1kKRjv321Dp2ta1yZ9qlS3UaoVBsEKlkewJz9lbM7RS/+as/
JhPqi+XGtJAeDyAtspTJjWmhq8SB6DK5vEuKF2dKHeSZ7QtioCjULOIukP1Qn03Xl3ny690QEfQD
COXcme5dvViUaM1DY3XLqZDU3jR4yZu0k7Gz5tHAv0s9pDwuS3o75TGUZ4afdoGsIlm+x1q/HjMS
GlAeu58ZeH7RE4SfmSaOXsD9v046QFBI5cHy3KYp+Bw9+DJGS0YYb0GMlJhfkqihmuyF+mwxGWkC
Ayue94nwzP266EfbXMBt049hwuc0TJVxwhXTl5bOgYyNBH05vaX1bDKvNZ7IQoBmZAIOaaMOYVg8
30z6eN+XxV8UA200ZokkjE42dTH6lsi/6ig9Z3KfekAtUslZLWXqXxYXL9Q1gaCsjFLUom0ZnI5c
dH3cqOgiSIFJXftuXvAAB90TdJX5CKi7a+ewmMC2uzVjBrUgsHP8WFuiAesxehySRyJj1wgiZoJN
2pi0VkZtuiy4po8+jQkfrvuY6vE+pSZJmw6bDu3PdhPR8ovteg09uxenIspvy4IbTxA094ngNh5k
ho/Rfu5EiB3snOv6wgg/FaFA4M7ltTGBMDF+5SbZM0JhEOt6BWqIvj6r/S1cymM5d0zq/UdwBjWo
L9qTaf40RwNSRasMQouUp9DF7TE4adgod02JwiqglXX2fAZCLmgEbqrOvK+0GumYrjdIQovyQpB6
cVmNsbzY8UxFhOlVvKTS3IjjkzwPopcCV5IsTTR3dsyw05ULtaYWc1YwpVKrkIQxhR+mRM8vFcLt
i8hJkS0y469GWoUWn3O7sBnALXiF9lTLfsQ6YYaD5rahUxN1qDaZ6iEExgrTLTP1D/mTeVH696/l
TSsul6y7aYXX7nwQ/Nu1y/DyeCgniygFhs/kb5vKt7JFRe0cOf9K4RT+6qNeptrRst3ylEUOODKG
gdcFEi+GqWZKKVetqkcWvN2RyXwBUXR5SQbYu1OV3mFBf81VEqUu2hUJeneLicM7/LJvcPvbibBC
TlRmfu46xAcBR2uWR7ch/1St0Y8ezmP1Mmc40rlyWiFGfc6EfKMp+1mQkjgnF4acIqyrnRebBPEu
dCJqM3IWETTMJ9SaWjgZglpjrsmUnfv0Yk7aMauoUxPzgwmEel6o9RDb+jhMAzwMriU8IE0tKnEO
uim0SYXcmF7HMSaH+mrhpWNwMImRJJQN93bq/1UvVEm5rZ89WvOjlTAMZwhXpRw7+MLIpIt7j2kL
Ir5Uajpo2KXkuvVEc46N54EBWFyk4hjjrosAe/7JiJnCVgmC6YU/3hOT8BPTdhNqWcJURi6Cf9es
FlW25XGMkiPuw1gZ73Ir+kctQuAl+r3mtFuIA9O3M7KX0+Bi5ZZzRAwinG2OxXwmpo6rfohYpocW
64Kao+88KES0r6l8DDNNfIbkTQ18DtU6KF7AxgMtIAqUpdCOqzTMxRI8wPl++uAmx009HcfFJnwK
Cx2qvKcoCPCTyp8eeyAmtdmRl7y+j+xDZM2Pg7/SzvFGxuoAMy3HHviwk33yTXj7aiKkkXY35fXX
Xhr/IPLWoS6hKzZZH9uMYIBQ3uDDVj6qNm2Czo4g2M+DnORNPAMHgE5A2mpzobTkXBCzfsqdY2QG
0hNeC3Vu2voTRWFr/O6aC0CTrD+YchbqOX4TkspHYpvaFvFEzbNL+S6meryAY0rPDWUFJcERyiGp
Vmt5fHa91Z3oHgA/5sMl7VfiGLqz+qSAUJkQWeZw6/X8hBPJprRR1PGMwG1tg0PMm9T6Qvale1Iv
uYwph5JaVQs9h4wv35tWVUsEBwuzF3zQ6/Y0SYervT5qY/4NWerRxYt97Cepyzfl0cURYqzbZCVb
S8iLi9zX2ahqPboQO/Uf296IUUZ9D5nWf11JsdplgrhI+fUkN9i+LdysoxviVd7WM5HKHyej/KGQ
7SHYXlr6dHJa3pX+9whKeSHLI327xEdXllLkVrSkPyZRTntvjWrAKKLa2knUbw2sY6H6qOp8UZtq
gUcIV9eYjLspoOauPrlYtPZgQbQKEBHHdoG6hF8385yE720B+mAdcgJ6kfeO56ks89C1OOVLMlao
oH/lDqbhiS4LSM8dCaLSR/fJGn3rFOTjnVEZTB/iiAxkDJGCWsuG+N/bKdUfGEFQjOTKZRZDsesm
5KhpGxMv7FK+bo2Ec1ALMQNSvW6m94a6Jtak8slvzK/Z4L66hX/XNkawY0YJ/KEh7sJznJsiW9dj
k2XczvUhdJr60nvNqzNa9DscHa0hVoLSQ5WzwJNDPf4tDkzo6JNZAuRMt1US0XGlsjhZEJfa1AYP
cbHa6BbKGs12Z97hALrL5uJb3RdcZ+1bnIrVhkSEd8rx/dNErXIqyEgQyYKRUz8NjMeg5YLgXiro
Ndqw83yiMLrCvaVM/+BnOLC9R8OLxL6x8QAJN70XMsElxWm19xcSpnAwbBmkMlAZkHN39TtnJJ4I
jUGZmUI3NPUezE1mdlu/R/5At6C6LK3j4hSozuAvx++1/oBjwH5PInCTzE+4y9eMUacy3vmz/hLb
2n1A4WKfGXl+dufhpxEwrm9hgIkWp31fa8FBnYwUncdThoZdVJ1+nF3/qK4iAdrZdatWc7gm53Y5
I0NAUbAMxr2BgvoQJFUQCvzn5//PJZqeH6j/8AMv+/8gcG/ranir/hf81jTU3/yt0DR0+z+6abme
rRsGnQAb9uzf8FukmP+BlG+Q+m4HFEd13ukf+C26Th2Sv266vuPYqAv+lWra9n8s13YCDwmn47iu
bfyf4LeW8Rv8VndcnCOcpGTC+rjpkH7+L6lms9a5CY4yuXcXqRtiEEHKV3Wq2lVsSk0/r1XtHbLC
upSjn+2LKf3m9z5lWAEvCJgnRfXkMlIxOSCByGDB/fTlRLYZnFfTH57spstAW9p0RicHFRZYfe7o
HMytRzsck/zs0JsES8PN2dc/58vwfV3JmPUyTNlpskjL72uSi3c0+kfXLof7Il/0R5kGh0wPFEoO
AyIa/Y3jUnUobMHsB8vuzDTVyh/adX3RnPKLhTviWP9k+MvwrIPOJjsTI61f/DTrsS3EuI2j4hjz
Z0xyqGhQ4/6KDA9Fs7f8ELb0/Dg+pjY7Pq0AIXSbqJAlWMJ4ehOrjs1kqPcjoMhNz1j1xjO9C6Iq
hgcrCutiXGJyq+0aFUv6ox39SzUVMhVRLzfwEvFiHnUfULegPorOZV/aPdliRS2OZkPmoZO7oZ4A
YUgCriC2ATiK6wYVgHG8AdHRxFKvpiGhjBtc6+MMKIjckl1mLg8Jma0kA923FaDbJnd2AxSWbWoF
n7QUXM7a6Q/DhIFt1BDZr3lSb9zmE1Okbq8Zzrox7eKr0RHn15rFmzGi+aJHizEzcGhtNqjLIt8/
WFn/GmTcDNzVqvdkLYZmgKejaZMDyGUuUTSQSizVh9RlegZW4YfiltLI+GYU05O7ko1L4qvODZyb
CcMT2nwrYFCsb/ftDMkn9Qv6bZq2EaVPoCMeqCGwT8tEW5Q0kxevIcSk9MpA4rjemMyIk0XeGdOy
6QxNr9rpxJqcCgecE0KfO80CbJitiGFSBoJICdGYCN84EnV74Ey5LVcERkQZ0072vlXrUG3rhLTE
acGio98RiELJ22reygEtmcYVH3VCdtcanZTnQEgh4AusZ4gflqlZl834ErgbFObPgMDfc1KOX/WU
AmYnmKsBuN8LKCs7qzNpp7vxZXBPff2ea0MZZhUGCBcq5NG2nOUGFras2JiPpGbiIenIZU2SlygJ
igtyWpSXoBX5PIAtstLYoPdAAio2mUifBGAnl0yk1n532mOVEOGjd/cedcNDbEDsGUixJHOOxsWO
ljjdfoLMkw7v8kJVkUkIMDjyPcqUrLYuqAiHsb23sot+0G3Ut/qKJaJDXSnnVP0C98teSHCrxK2l
Q44ZMuhQJcxs2L4zhzpBqdupN2j8MYc4GA6Bd0HTnLS23i2M6EAibzqDWZKkAqN5O3sNYGmE2NSM
q4EhB1Jku0QTl9IBjHCr7NeqHHdjceJXg78n8F3pLSBU30eYRgu/JtgDdtyBK/A28pwffOMVU2QS
7/KZthSKBsPntx2QO2gxQ4zKPguO2S4+gX8zN7AAzUuezm90uw51P4qTM6bZZnXJ2XJ1Cxl1WlJC
ner5jAL3axMkd3oNuTWRCq+JfiAgB/gAdjFaOx9sW4AtnaxyvMRDH0POrsRR4hS1MZoPgQbtri6+
xjAnMCQJ60jC1H2rbxJiNseuX87CINPDps2mT8PBtLU33yqf8iJ5c6r0viot517zcAfOEVoexmWP
2bjcJjhU9kVhYO/IqLYKeu8Upo5AKeuD7qb+0SQYZCDC6tTZC+mUgp4aZf8CBnJm5pTimXxV44TB
nvYXeqUCJ600mXRhARg8ZJJEkGOsX6671DN6qM9wVz7+5uMx+Ye/bCPWI1l6pZCY+Rhlc1nvUWu0
gh5Wzf1h4Q3IEss4qtG5mhtjNmCQLMfjapFjp9zjG/o5UDBY6f32As93cI8tQRqX4ej0kDHA+8zx
fQ9mCwjHtIEOGGzbxL6RtMSdm3jm1jc97S6h6KavZFilDOiR72GR8+kyEDEuV9Wibzpq2nwN+K6Z
EapFNRtl2Ms54HWfMQhjVyUoDDSxMlTkNjozXaabxJUwW7snK63pCdMzic31c+1Xsnzu360O8QR9
WpwWe7zXgYWGatFI3osNmn7sS7RcnZGH6KY5rvIQYcqDG8dfhqh8pFU/oPRgaI+kwB/84GwhFyko
HcblqcsxABnyl3MMjMVD/AkMAlk4ah8ybH5NCjHneXguKemHJDr6eb+c4pI4VrOiqiH8t4FJ2ZBZ
7aWYnZ8ETzh7zaePnXn9PbnINZ535v7K36F7d0z8MQBaWlWf1HzGM9+DScbbE9Aeu/GKuj4ByCFR
OGoRaHoXjpTyCjxqrBoDl8curkG8WIt30lCBtoOrbzwRcAPPS2/T2DVX3GucE+7/KrTyPA/tR88R
n2ycv4j/w8QFKUmOOqpnQ79Br4LG0pu+6YZeH8rBPacAKA46kXxlBUq/nHuMZpDJOU5yRLvqCFCu
sMGeoHzKoo56p+vit31mPHbUZUyU2/NQ6ntVHSn7TGzBqEFXk99SlyJfLtP2r2ttRK2pud5v+7gz
dgekj0+TbL6qxYpmHQUzJclsrbUFOwWlZtn9auzZFc2RJPrNJN8nlQUPtbCi1KHBZH6tclGow2HV
OH1jm0S/Vjd/mgtBpks8kgUYHWd/SRO4lsm7JhJ/2SpKkJCHvC9RQdfNMp+q8qQeEZ4A3KQeKluX
Rtg6kTqHZoB06I9nqMcgRB1ssL/Ztqd2cn2lqZrKnWviW1CvdkUWfbzMx1vIT6DWfnkbtT2W47M/
txyn/z5FramX+fg417e6PkftAwO8txeNKL4y87799uB/3VQP/PaaHx/14+3U4x871Hf2y7/xy6p6
FiqUlRGIyMUN1v76ly/rlxdRq3/8T355uV8e/2VV/el18duH9kqbEAV/RF/PwLy1+uQi7Cy51Ish
kMTqxhGMSweLhwciGvSI9eUqxH86frVcVdsOMKBRcMonzievJ/AoXlEA+EDguKn/cRUYTLJFemtu
AeQNtHcKUG9CtvY9WQ3WzIKanvpTta0WRlJNp44CvjAmg1p54RNF0JMCYePkpyF6sO2VhKne1Hc6
t9G9PU2oKQqS7RRH6wPsZXMjQovV3HslUKuMA7qW13BfXubVplAErOu22qnJI1+t/fYn9VwMp2lg
WCSrc2qB7qT+WDNzbE92xjggKAUqWvkiJAmgv1SrUwTimloSb1+qvWr1l70ofr9WDgMStweWsQSB
tffr9tU1Vi7GCaWZMdOK8zA1TOYzP9D2Ijef0yl5i02XeZC8LanFINcyiZZ2JLrQXIrvFVw2lJdc
+1ZxgeBOSzUYT4m8YoA+hT5GboffDMQoxnv8Olxbhx/0ycuzekEmpuXHS0f9jqaVd3bT+cc6Bw+Q
tXw4gvxLUe5+imTzv1IXBLVPfQ1ce70zf3f9fKa8Y06orwDu/PMtNqioc/q5FD5p/Ti7yCmVpY5y
uBZ8nQys2c2KOuXjKQri1hFSimXY2UODxy4IZIgaqiZa0iS98xJZT6IDAORAUhuwypVZIU5CFmzN
sSWPNzVi1JW4GnfqUwb5IL3ulNLkR1CfK3JTcR7M+9WqBkZv1uPHE//9adVmNY7vmbWkGzwY1FPq
jPqnepdR3qEm+X5an/Cvqe1claON8tTU+VJY5MXoe6NEALE4QzXfjrpnn5QGyJdjn1lKgjgWfjZJ
Saya/FXVL9Grl/53Uz2Q+tZfsIkYjwfdDm9UwFniQTzGEACJYorwxXAvlbmu6pdRh3WsTxas7R1Z
5PbHIaseUwuk03+fKtdf8uOAlj+2+td/21TPU/vUo//1pYZqEow9ZAoLRe5/z0O1WaqqlPpw1zPy
Y+eaUn3TY8lhkb9ArI3uSV8dKvqcZeptmWtyD1KrQp1qH6vq/FafhpHfPydgrt7o+pHjBh6TYJyo
BeNnW/Um5bmRaJG27tVpQtkEKlgMIgXXfHNEX51jZEkSfa+e/rEayW+N5D9APQyf5IVBHalq7bq4
7ltWFAeLYe4bg0yVf78L9T+pxTAZ3PLVKkoPxqdq9ePTwzog8+xW1JB9Jtb7elkPrsAcTrg2rUbX
/u6rD2J3IRJtoPryDQJ5yqm163d/3efVIzNzEFRgsv55snrL6+b1b9Xa9We8PnB9vd/+Nq2eIaBI
Bi9fjbpwjl7SVWB42FZnHt94PlzU9seHXxvkevgv4a79+0tfj61gfYs1jTKq+uIxPC+cSvwGyTgy
lFFHyp9X1Ut8XKoEbuOT3xS7Qra2MrlQ1xK1qdbUvuum2ufKUfD/6XnqyXP0PhtddVbvrz4ftXYO
2+s5EylW48fBrPYGIFrgE/173qm1j2ep1d+3f3nVX571+xv8/lcgZRD8up+NVSdHXX6H6jai1tTf
/mnf9SnqUVONAtXqdaF+j+umWlN/919ftTF8vpHrn6gn/vZWf9r326v+9k6xvOALfd/J7oo6ZwHJ
YWVp0VfIc/26WH2rQdYn7yfXnWrtum/96PrJ57SDpFR+PFNdbtWLX5/6yyNqFfXBtDFoG3wc0e5a
oYm7nii/bH+sqvPql71qWz1fnWd//yXR3QINxpivBiU9BsftOw40It/sh2LNsYHEwwEeV3DEuqJv
g/k5F5W11ftRf+ZyAhVDNN4jdWG4ryukEWJBz3aLg2+lt/ta2dXJbS3t2QRv/DCZdQtub/qUZw0e
3U4EmBvy5EzmKSQd5wlSJh1rC3c+TZiGnCoIT148ZBClyxukU5QbqZMgFUGw409le5zB1BkTXlxN
XeN+/4c/LicAMDajnFRJJwIWfL40dXtVN9brgnjkf+62v9xy1eqfnv7bPnXrVvs+3uFPf/fxDnMe
3LggxeFHlWpIJxe+Onev29jPmcRQOpeqQ3nflNuzPLk+dv7x8d/+3HWGZee5HsjBQV7U1J+Xvldl
9+qZU97S1RXto3pgUafgn1fTGAaTU9TvRtq5AJawSvTwCQoSUblt2tKlk7x71c2oNfzQNRIG2zul
1VcMQfYh7bsTBTvovbgFSUhw6EEP9kvfpA9G5974IiBgBKmQTyiwr1l7sy8d+nrOE5Ku98YkfiXl
8rxPGfqfZgPJKGSYhMA3SJlrBV9npKO405A7wVWAwNqSTLkrM+LMW+qMx0EbL903N04cdAuMDFvN
H3iLhxj28SmaMVwWCzi7dEXyNSf1ekhRLQdYcbeGk18M7rMnbvEyB3fdpTXQKU2LXtxxfI0TAaq5
KIHy0YIU1Nmo8sHZqiiEb1pAPPicF4hbnsuJIYRFpWAhSCimSuFaOSVDgp2iPN42EUWLpWGNXiba
mXk9xn1PckdPLEBl1z80I7i3NYjd6zQc3Ub7WWpi2ZcaYV4EouFSd14K14bBTGGubWrvgWD7N6yY
8QnUwZYyAVK36Mvoto8+djg/Swnuc/lWp4L4vO9WUA134wKQLGj1g5M5B6+LXDLMqh+L35wdbYKp
mQhxYJI87pe8emhrnXC2BTp2kGh4eT3/5NUIeWU305hRNRX4KAhmos4Lk6bFWdKvbnYwowoSo1/0
VG6KPdM2KufkJ7R15Z6KzkbTMSHjE3p3mAlWyXSaCAGsnoPRJM1uBnw9+RpcEMoWxMbtLPx6G62y
PqGh9i/O0to7r6p2Xds/B2tk7TwvDtBHBp8yMSzbXO/Tx8wZvyYE1uZoNT7X2GrhVhifUUCRCG8G
9oYLVHYZjei2WjuAdTHEwgYrkGwnX6rOWffVZDjbcbaPftC+LSUxvQ0Z7KjEbB8HZNnfeAYaM1er
Xkf/DnssoOliAG+WaxTKDe+5BA/H7JNZJSb1Q9UTg0o2Fv+uoOhcUWaC6b0tjem7C0FpG9joBQhy
uWmt+WB5eJDl1R9YCVc96k00ardFRT72UlQ33RgfE9sYSTUemo11pruo7bUmfUX9KQ45BdZ27E7l
PSlUyKldehWB0aF97X+UmLj3hQGKDgPaCsrBI7no+2Lp37NGEL415VlYOfWwc2tjxyFn3A0LtXL6
LZgK5kuwpv6nuTBuvJlrZ2Q36KzjG9FV/Wl2uK9AY4RaV8fHZfwr9tLqIZ/zH74xn9Leb/ZZV9Oc
G8gRICbaxM5ljvr31QUSxZUip4KAvpjb0GsulhGtAJf/rm2/Fplj71EseVuskUwOszMQJKnySN7W
AblYYBWMVVE5d5H9tT6YNfKv3O2/uTOthGz5Gs9wO9fBvHFn85vmk/pVa0g1A8TU/dPSvFetkzxm
OuTapqnEIe47ik2Jtp2srrvxfHyFhju/mp7LQUKNeEnTmEPaezciEF+TVub3roOxwAVL7NVGsyUr
4PMS2+XO6KGD1pHA5LaY26DnimHqHLOZjgdV9hKLpoSq3AQ/SkptpZiPpPWuN0VSPXptfqEci/jb
O5OlB7O++BKk3A0hWldQZhet0z75Me8RdKfapO5ZOc7RtvJH08cT0qV33P5cJ0di3nrnmN9xv7Sf
ar0z39HENVP9ZUYggeM80SXrftsXfJGaUVzmDM9Bx9vt4uXFdKYvwVxqh2JZ9gJgD8qt8aF0ysuM
YWZvaSvohKZMTr6NfN9oOWtH27L40M7L5NR62EZf4JDsMK/tEa292Ix3NmYA7jhazYvfYYm2s+jR
jNJ93UXkq45DvyNh6dIVskiua3wJtXHrj+kJW5e4swWhlandc4dYuC+VMfo7GgDLDeMZnI3dT7u2
3VNLsPyQYGuD23qcrLxkBm9vB3utzkPXkclHFt+5tZkRuqZNwrfBWR7XRkD2zTKjhSIkpZ3JeWzg
H/s0mQ8NTZs0aLpTCjZrk2EDlFd+zsBxpp9NYfeA6Utmwdk0ZQURM37w2gz0TM2OVlCsxz+1eHiP
V8iVg/U4zRYC7poQQZvgRWHn6NlRy1VOEt9aq/ns6LDzqiXPLyNhcdby1vaNdlcQZ1k0SXE7axr+
Hmh6Z5pym9pBSYtCHiAvF0suDQjCp2g7TSXE4q6/+LGH2Jp6/xeujxcXxiNhARyo1WLjpuNiBecY
4JaXP1GZ3w1lnR5BlJa73Aqyo5Un3zKjvgOhhIOin3NesobEGJu3pjY9rENG+AOXtzGCjWt6x76l
WBuktzTFTWCKLlrvnLsRpMJb0zXJlGj9u0iHRmh1ZLuTiU23yhWPTuokR9Sx/Fv1egKaH1xCo6EX
LDgdL7r2XBh8u7H0lwcROj4r/aL3s78v3qKIrr62YlkWCIQRHI7EWL9M8IS2E1a8Ik/hIrmPYrGO
NOaIF7UOFI8s5PHLTTBzird+sO8X2b0R4ze625ygES9Ugw85RYAUndJ4zpdkeAS5C/uoNo9+Mp/H
gm8ImNABXGF2MXQkw6QEdc3NLPrgKU7j+dwRzJUCCzBdkhQ9MW3msq53UTCfMn0JczrKBWaFLIa1
QlYDl3Er33GHCs0yGLZzwXh8cvJ9ZaY1VshS7Im259K3pp9Gsg2gP7uMpluIugsk142h9dB+NVJ8
+rZ9jowHby3u8hkOjPfNCtZ8u1gTpS1sQ1aCIVt3hSz8EMVYJRmhFekiD1tNNi3HizOZ+rbJL7b2
dZlz7xhbM2d9oRF0m/avWLTIEbHWzyjNHtIeazuJxjOicABN3LuOlYkgffadV2wNeJSay/w/3J3H
cuNclq1f5cadowPeDO4EhgSNKG8nCClTgvceT98foKpS1t91K6KmHZHBBCiSokjg4Jy91/qWkCEC
nvCPKlOe+cTRPJlt5EtGUR/IASY/D6Q1F7lDgKKKzn7UHyx9djUrZMIcR7BhhZsIyH3HvKmyQleR
quUOXziV4SwSVHsJxYshBNMlGOsdUd+aJ5P4bTfzO5U2kna16HdVLBjcjMCjX8snEUu7iPBErCRl
jDE7F91KuUclYdptrAlgSrigZnoD2ggyQV0tR65KdIL7mlMwJogob1e+bIAlpXo1yTGDxCTZYmvC
E4y+8jl9RWmCnZW6xLkpujs089Yu0gbNn0LzI8rTB1DXKab1RLQ7Ay9KC0cP25t2HxnPOesf2tHY
AhriIjyJLKhcg2L5RkpzvY97ysGzcBLGZTwjtn8TZ2i1bcm8hSQOhxRDXI1pdBcP7ckoF/gbQUjX
HvNwPDMo13KdubNk0PUdB0cigRgwoqzAmhzH/smcza+GHGOic4hutYDDDtF8NSADSBsolDpWh32j
OWO0KsvTvjrEwo0lEzWCpJOyoQxgx+jBV8LOsUEGHOTW0s4sLlgz5APV5ePEV+VnZqnuhJdilJmo
l1Z5kmOa6bmJxlNT72NGB4M8l6l5zBfThdE2n8SGiCbR2mX5+Gvp1S/QaLBckAAhak6cXL3qwBq4
IMgwOgzWrk5KV18NCaVmAcMKgovYDlBIayyvTLtj+p1L3I/7IqkblzhnHWizGHu5so5ADH5KO94A
FD5azIOYVWX7pZ0R+gUhx701MglPxb0w9YOtdKI/Jbl6C9EG0QuN0MjH4vsKluRCEkdz6Qo89VPU
COg7pR2cgZ0eVdWlYwFNQkwBpW7aqd26NBlrJ5nNtzyXaRAqKewU3aw5+s3HCHvSzAxgCqq7xJj3
hJAiUUVj2RNRTDG2TdxMH88ZZIyQtqSb6PITivPfBgFvAJoSFgvghXeVpuROlid7lg0vdYlvqkdz
QI5Vi9l6JIth5PIpLbVvFc1+6lESWAZa7Bmq3NI/opg1jkVy04tkPxG+Hjlmkb8XuXE2YgpA8GrQ
3c+oLHpJG07IfnV7wAbccxSOMjg+iHf3xML80kxtfClN67luSPghCel3nAi6G/QSahsDj67C8ZWp
lybV5KesMZ5blD00SCWvC3V4aoXsRoVSOELXAnCZ0CUFdeiT9vZUkbJ83yLMdgHeONOC2CmJhcci
gQvWAogJypkALJMqeiEtz1Dsak+csl1k8l3qWsKRU7Zu2AABCqY+IosG18iMit5EmOaU1O6kyB0E
5TIq42jXWK/21TwMdkGMCv45fGmZtA8Na4ZXSipIhoey0aFvxCoTHczUwFLBILpGkwjeEN7KXG92
+Ovpw2RccnFLsMywRcqbiFUkwKNyuCu1ADd8CNcJ2aYJvmeNgoyM1BupfmZc/Y/NOPtjWnWc+nAS
5o7ic2aeU5EU07jvtOec5VICKoiEByATWkOMdICEbRmwmplil/tKrMHbpS02NZhddVIhAamiHmMe
fN0R07iGPkSMZBkOfc0gIifKM6Lw8hnJ6zICSI0W3SandHEHs92D3cZXlM/+3Ca3OdkFXmRNB07q
Ejs98tykM66LIA925qQIKyPUMapmuE1yDGkB4q3IUOmckMvsQrVM4Jl1nHAcgTvMIsDnCk064sqL
dsGcPYkJtAgwovYY6cLeMiK6I2YUHJvybhrbJzMGo9rhsVzRo2FaOiny8iLRD3wbTdjqJD06ghXy
5anm4qYobju9J+miI01JKcXMMSPriUDeyKPvfSvJob5HUVbsDayumoTdpG+gv0mLhCBWzpHTBUxm
pEaWXShnpJx+ZXyWTi3MELji9DMe9Q/69/v1LR4SvX/TqHLB4sgeG/LqxWTufK0LAbUmuW0GReOO
/YscQCcyrHOMCl5TeqxpnXb6qms4rkEAaopLxJ3MEoQwoqTaqWHO7IgEAI1AADRZw451Ba7ONrr0
pbHY2jTgv+wXNHhNz2Wgf1zk/iWXQvlS8uldd0tzEYlYpyNQYtDQihaEGghjMnXuE3PtwepG6Erd
WoOYr/u6bHYtxC43rkHXFooUekafkDgvdfb/bkmwbOr/VhJ8+fxo3tv0nzXB30/6mybY0v5LkVRV
1VQLSSHyXl7v75rgVS6M6VdXDFMyFAS5P5pgBU2wIptE5lg6Ml3lD02w+J9ogCXZ4BdWZUY4QXH4
/f/+L+OSqqFEVhXLwI2p8db+WQOc4WcU5yAazsWgdhMeAux8V5u4KVgrlNvWz81/fl+4tmoIyqWM
/+9fhpMOU3cIFVd1JSUnZnxrmm8t5O2ZgwrnczBida5yKIUZOQR4qrPVXW3I477Gbp2uvutofCrN
Uj4Uy4ivZvVmm5i0Ka8deK2K6jz+7QIjN/xJTN1JVWOueO8RwnqsfeD/AFzV+2EvRjj7lTUczaoe
AhOR3+oYb7COd1jIO6zkJBL3N9rqLm9Wn/m4Os4DrOfkWD+xiD9kqyfdWvU5xCtqxwrfoKw0+IaJ
cSNPjn5vQwidOIcixntC6fX3cfW9q6sDvqcTXK2eeG11x6fY5PPVL5+vznmAbvaMlV5iTZ5jrS/4
PSz25HTH+rlwUEBcWasTP109+YGJOx/YN2jveFlj+qjzzCBgE6klqn1nrN7+ZHX5d1XxJCch2HGt
P6jC8DWqEcbssbhP4RXh+oUWEKzcALSb0coRoIP8FPJFeYZ5TFfSAPF9pj+t9AHJBzFUaQIKWyDq
aJ4tmgqkOKzUgmL+HawUg8GEZ0AUMHBJEAfYb56sMIfYztzIGxqiPfTfQG5FR8UdcjXHxFCNZXbT
gEzf991uWVkKDVCFAbjCopcaEpBq3xr57VKZBPXAYVBXIkMR1lyt+4GuxsZrANwwAXAwATkoK9FB
sZRfQ1zP3rjSHqgjvLG8AJ8+QoLI9CeMsmAmV0aEKkKL6FduRARAIunRABtUWgrpEjTimUk+cxJ1
wdxXWQgQaifFhsP6FpGV9T7ouPyLKpK5vAFJrAjvlsRf5TAUbqK9ExvS7jIxJ9NCx9/fpPXZHLLc
VTkhbSklfJn1KN9eWV0Te6m70CIFDumo9rDDXuNg04HI4tRSKIYDEcTGimx2GM3SC/XyCQk/WBVc
gLt+IOCnysDS5orH0s5TawIK5UW7m2aJOUhUUt4kRhHRMafARFZdDbFUNzBdz31JHHwZ1DAqxMQT
5eiSh8SeSJngw3vuHd5q5Eq18ZE1+UdU9y7wYCSXqnGXdNmnKK6daw0vJIseXZsx/anvBYtYAjOR
pw3bal074Lz9TXUq8JTuVh0U2RGY7E/YLm8l1qBymL2lUeqJ0vSxZMNrNBHHC2MN2E9XvJsVPucW
mqigKI9mRTW8H/muCKuF99OdBOtjkqr7dXy1cepYfGkq3gSCaupx8rseA3AgDyAVVHFfMBs/dUH8
paf5HcOjt1hhsi+xvxIJYDmCDv1wjIg9JzyhVx7konpo0iLwAUIzFUEy8n1jkNaSq89xPvfMVuWb
pNFv006wmE+QaaG12Kel3hSPuoypW4hvoO/vR9gfXI3F04IbANKCSqYu54SRTKQmFwiWi/4qUdKH
LkdqwtmlCsuOAUDRpDuhRKPf50DsJfVUC5Bf42dtoWmxdO1iJzVIornNThmCfDcmtVTud5oyMi9N
xvmMKn7P3/J7CQf1SsmnCxJ5Dg259ntytcNuuqmzkDpH2Bq+kYNXNdLHWSD4KTQqYlos7So0zA+8
WuO5YSFspqC8g9bAbGbelaj4d2FGFPNYG57WLyTSKdfAuUySuHQWNqk5e4IGzUxlLbYG2hbXQa1B
+nYrsQY2IievKmkyecUiJwTlyQyWGnw3a06korXPTbzdsKSZsX1WuebDzRj37WQUnqyqbxURx21/
BXyRBaHiYtyq3GoOMpTv2g0RgL1E2TmGou3II6u+NtXyi9LEd5LeOzUCcofyPlTvRfjoVRNeWSXJ
jqy2IA9AFLvwJGK3Mq2bInCDQQiPGeluJIkhnTdU1oEknXnU/tYIOQPdlriTl6hzFWqozgxQej21
pqVngafps5cmv+UcaYamHpuFiCUQzYAcSuGzHocXBiTuTaCt9NK5jMrf5JFeczE4N3RgCPdl0I3U
7NYS4SKG5dlKZmoM41cso8Mr8uYzgptgd8HIpbL7moMZnE4aPSRdW/mUPtyS5Isdmu8vuisTlGIT
bZehkpRcIUOTvNSgnwyRt3f1dfGUIqCi6md+EQjPmgtB75iyJGw7Fuk5TEMB8IVkQf3vM+1aNAT9
otDodOYpKq/oanyMk3zXzPOZ5kV/iIa5OA/BDjMrnSQ5I3dMBUaVKsO+K0CaJfF8w7z5sRYJAAkS
i3OHaqG2IMyfA7gSOnPhlRjeEYxJD4ITGT1hqkEZ6SYD3M6nFRctM2yBuQOganFRTxZ2V68wp9du
ZLkfkB8XEECh9rx2aPRfKPMNHDDxuYSjjFw8vp3zJ1MOAX1lN4a61I4hZqGXzvqXlgGcNRUUuINM
IHjEKqzTjDteEhF/yqA3islNvFLlWWec07EWzkMfncTKouUCh8RXceGBRdzzYBZpdT2fcE6NFbMM
LPPuUNHLzzMrI+85oAnZ49WPy4H2ntUS9Sh91oMF6o3S66hXL3lNdANs2C+LfA30ZPW+Y0qHZp01
o9WF/tC2M8CfYTzR4nDEhla72gwNswsiPSSBonBLW8CsWd3oDGyIwE9xCOckTpvVluuxGCK6JB1u
mEfCvZ2iGDodPi2F4dhr49HvzOkd4MJkm2Vr7AZl/AyPglQaflukllsuwqucJPF+ao3+xFwBpG6m
VlzsLfDrRFO41NZLJ0vrD4kFzqExOz8A9X4WxPxUtub13Mmjs0BEcPtQhIQpSG6fq5arWst+Bl3k
U4Lcz53YOS1fFrVpGj2mWrniTBU0U9D58/kl6CXrz75nwFCUklV7TAuYsWy26eZFl1oDfz/UOGgQ
sSf7zsjLK1LIbEkq6H3oIgcQ/iI8p/mnMSspjYmescgXx/h3wTdZLzKy7DkfDwbeVDovpC+aUzBT
zqPPYGoh5VhB5jQSZPo1s7YfF66sVUj4dEIMc8bvtbBxOzQb6x14URlFeZG51D8oeE3iLelWFXK+
qNs1wB73QxLdFZgTzppQrT4VJgyq3l9xDDAHyQ41/jSvprBuV8Xw22jT30sifmCBvw8imlaVOq3e
6v6tjhbTm3tTOxIO0OHPlyNP0+ZHGo6Jrxc5aM5AebAWyKYlfWKHOoMWDL9V1B4Yj8Cf9guR9Bk3
zRzBEYVTqsflibS8X3IX4vIDJZBjYl6b3Q95bla3oI/iQDuYNWBJ7OwYkgi3rMu4dBOJC/kSVoOr
mFQ3FiXsz60x7fRErBGkG42LrUo4ZTOubkqP11ohjnvNAPY3jxG8T6CGaJCF4QFozXXZNBd8MlSR
FLX0xUylm891TQzAfUVAlMELxpekpOew4Bim2gM1TxfywREriZO3rHuaCsxsFB2CKalWFoNyXJ3F
JBxwtNefopXWp3b1Rmxb5NZfK5ooHWQBoFhpwDabDDAXY6QpdKDGZ2HOYc6n81lFDnGJDE5seKP+
nMz9YeSyiSWGpM5EHASk6cllylMFwsc6bTfI+WXlWPlyid2ahMArAIaTmwyVtgM4YCfqHPhcKM5N
a5BOjtvcb4Pldk6GwJ/SwLBH0TgSbKXYKVALVL7GXTZU4CVj/F5BUotPuancJPTRJgkuZiqHEZV2
gwgMCsUz2VV9NSVXdUCyAQNJL5XntlzEm4nSsUL49hkG1itONPhjahD46VQ+1O1invKqvtesCthn
YUC+v2tFc7lZxCX26iUnzLHIA8+ysLrFsq6jEQiM3WgusAN14V7MR/STrCx2xUCATCZKz53sDczc
7GbIx8soFyWQqnMY0A9eTCanG94v/2fw31/uM9PsVxwy49hof5U5cFnE/UCF5Yf3J1aGS6Ns9Nd2
8XGD/gFkJsHsZ5/2W4ytaF0/yHiOhnwmE6AIv74hdxvfbrsp83AGOQJ5IayV97hTekcvVExVRFY2
UPHydROazfF7v6vfQ4xv36pvKRVW9soqVqaB5jaRsUmA/3YTK7UrDDTEenWKhhMDueZrSeoYU44l
alMo5moAc2HbxD9uer3UPm8C1k2V9nMzrtK1bXcW6KqpWrPrW7A5fVgQYLyKG7fX2G5EBnYWIMb+
567vX9DU8KyGiAbLKnTeXo2IFFTa2+bPnZYa08+GkvMjYmauhRh30+g1VrgcQun8h/r3D7Hrpgar
18L6HAnXmzKUhQeV0a6d9P1E/SBduYFWH5C+HhH5XCnIxcFvAX8B9Md6YwMFoljC+rBq/6LVh7Td
CKvWUz+nSAVkqIfMGAOaEkAr+JbWr2rbmsh7krxYwLaFWWrjPCorv2XbqkSS1MHSGC89Izi4edxq
+qrdLitKc/5sIhle4ZRcF7AfoPk7psUK19n25QaeI/MT2qOC4kxh2Ry71Z21balN2vuagd1xdXK1
6822lZGe4HXy9DqsDw1Et+vy6BuIuB18sQQDJzZXg+ZAtd+RMALQdF+tV8x1JG/7w/mS1gORtMzE
ILsyXv9icCH1sSfLtyLxPNtHiaTvwxRCy3ajrQwNSNn1cWwDNGAwJre7lsUoXczrrIGLR2RG0Gy2
gHRiILAWrESYbbfAF+5NSg8cX+x21tzd/g/V5LdMclVizhEm2dRaja2r0t3abF+b6H3b32623UUg
gg7Oo4VmLWcZjggeifzSn1nEBbvtwBFYMgD1zdEM6VhOm/Uv2P6g7W+Z7vpyddiBIuc72Tg18krg
ENebBNHVXgcBsjFLDQGWE07UrEEXkTCUyHeaOkpEEa98p2TFPW1sp5QTxUU5QHTNqtDfbjin/7Y1
6x0D/s/+9mNxu5Pm1OhZM2vkfzwPHruIYGnd73o5b17+8mpLq+SHVvycqhWQUqscd9+bak3AANcK
5ibrnckANiNvYsb5n0cOGHew8XGzbW0PHCauw1RviKxcMU5y0nuVBlxp24Nf8Deek6U0L3XfGeCW
eVQDt1jyxJAkUlQemlsJRewmJQ065R8EqI0F9ZddXSr2Fmk5qwMNe/3PyytKK7iYVDBNrJ/t9rH+
oLS2+8b1B9vWv3oIAkDNHwpG9M1DulFewP0HoieEjY4tMVqX2WpOoCOD54TEhfpZiFFig2gYm2h+
26xn+So2EpJ5pptypi9sbur5H6fot2WQMm7tLvXqQyXMcfs2N1DQH5ubXxR6qG/E0bDH9cgg+c0M
Kq1C9VNAsxvgRtEH0yPjA8AjQ8nP2992442G8w9HbFTV9O57tJbreLRhdr6JOz/7wQjizewF6Dj0
mDZGz7ZVMH5Ogxz7lIkbV9bANG/3bzda20w2tJiC3sfMCm+m9reOKpxAUeNvm8RRlQ417c7JNmjr
SoBN1q1tdwobVqD5Co7qsvdolIbDj58RZJXO2LT6G0dJIMYDjtQ/H4Tr7oYk245JjfrbThrVmz+O
722zIzHaToGcONtupUTpPpOk0x+P245ssZMukiYouz8O/u0xP7+jltAjF3lFS3xFoUE94HwqphWG
hZjq+w1uT2n1lYMwrWpcUxwXN9nUxhvgbsPaRet18C+72w/w/BrO/+pGiqLqsv7v2CqP3XtE0h2E
z25e2xR/e8I/wCowUuhc4OWn2iAra8/i700UiSYKvC9Lg74CVmxlrvwdrCL/l0hygW7qoqVLlgQ9
5f/8PQPPWJkrosIRbiCqkmTtP2mqyJpJnN5fmiqWosB2oWGjypau8Mf+mYFXspKJSkJVr3SJgMpv
utY29PyxqW/YqWEzdv0QqP54gJrtV/g2q8gWDLNDp+8mjggVbS3YnIUBJFkfraeh1Eby2NRzONcx
xXXkNIY0+k1vknMujACxVRMJ3PI1IYq8gUTZOBJ4SSpkaYJgX9AdQWUtrE+hgWxLJlLLCC/gBTkl
o+SVSdQLTAaDctdI8AAldU6zaS/nfY3SykJIoEqEWNcEsuV9ijA4HrXF2f5UM7eYn2+b1ADM5X7b
hASaDScT0787BMjTIsaqvz1hG9K+P5U/XmZ71h+f0vao7U4RplHcLtK+p/xFPWCbZqS1Prx8I7aI
6qMpED1sJvXtru3m26m+Tkf+1X3quIaDbj/Jtunztkk7hNnM9sxtX1yf/rO73ffza4rtidv+/9j8
9799e6Gf18Wsqh3we+M9HCEEiiZj+7Y1rLvb1s8P2pSrxM/utoWGCfHOtvnzlJ+X2Z6y7YLlI6cj
hpz1rx4sQdhB2rj+0j9e8fve7ekaZjwu2+v7iw17WAgh2nb+8p5+ft/2Wn/5Vdsu/MOWqr0KUu4f
fw96bD79bT8i3dkpqiGw4bcjUC6223gdaseNNLptZqtrT8flm4VNud/u+n5gsf7g5yHfr7E9+vtB
649/dv/4cfptJVGZkn5vbo/6y8ttu///H2+/4o93ifojtCPSVRBcZSTCJuvUMF3/lO2R9TbXtUah
cpuOuO3v/XKdAW4P2h6+7eLoT47j3XbvdsfPKy3bDGTbz9aX37Z+nlls3pmf55hYKe0+lxOb5RPR
OyxKOqlYq38/mz0ahmMusX7Zfj4VeYoUyQI/SESvo5Ft6FLtVl10rANTt1sSALWDVOQtefCwSosY
Wf08CDujE2Z/IT++2lxPm1v+e1Na/YYanybOr3WS9b253Rt1xklNwmi/7W032xO3x/3s/vGS253b
j7cH/jxvuy+ADOKUSRHt6hBWKgv58mNYAZhLQNpQTxKEWJARr2sGko6se9vMuNuNspEIAekzPdiW
eRKRj4iJUJNvNP7RAgKrGoHuF4vopnN9WdQaFH0GdXAz5my2NV07NzmEl8259a9cn9t9ha5QeZPh
SG5u5KVRqO/ldcLA3ijP0LWJATMk3Uf4pOyJ/ZuOQchNpsP8iBfpIUZ6jviEkLBjMJDgrmu3xGv3
TtWwVOliuF/AMGhkrLt5Q1W446+gt5FQsk8XVj8ALVhRSbSUB5p9m6e+Qgh2NJraAuzU052sx4PU
P2nK8K6YPSFUbVif4qKvTlaL/NayMMrnohLsJmm5D3BD6FUv+j8RENq6ptrCIFqzUX0DOOb34jFu
qEXqNFw2z+RWa2irFTm6bf7cGQ/itYJ6cbeVGrabrdbxs7ttNbMg7ZRcvWzlh+2GDNF2bxCRQfYB
wL1IF0UoTgB4OmGvN3rlEjLOKTDnwJZ0nDwsoQcXpc2NbA3j94G48SZ+Dr9ta7uvBq8C+VrFUWqI
J6EsofavZ0E1M4nWGgud1c/+toV8Z1oBYwCiTQX0uDFMx7Qy1m9YYRlUIOn14m0/MvnRVAd8KyMQ
j0I1KAcQC4WkUCxgGJujsLU7puP3Zof+r2/lQ7Qsu2DEoBM2JrLriuZ2GCKSWLl/aSnRzF9vakQA
I+wBfU31QGluHltlUd0YYYNdbjbHCbsJZr4dstRo8hRO5BWmaA+xL823bbKb71kGKtGhvZ/eTJr2
AW0BG/3r8pT5wlcZIT1265y0FAJWnBSxoJ2SiLqvwhfamPCIGmol/Yv3S6ku9JKJ/5QRj0XeMMmO
Zwy0I1oYQOSnGz6G7Xi5hOKNNAO7+t0H7+jUeemkcRRKtgUCZbd7GqmhCZ4YvefKuYfMnh3N6dSb
fhbuYIUlFo6Yl2g+5MunLHsJms+KYsq408IDEnxRoLdLm8sZzGE3qo+66qsaQOXTED4bnwTNzdqj
hvGk9xrJb5KrUn+K6AFl5yAiMZfewklNz0V01YiHSvQhRbWdVw4gQPcLCfEgnysk7HycsmC3DDhE
wWfxFWE5vXUQTEdZHOFrAqu5strRjzWTS8IRrxiAoabrD82OonB/ns27ItuP/XOOILsPb6rutz7s
m6N5IkSwZqEy7EFIJzNVQrfIDmS6Oqbpq6zNsNGnd/Qoe9UJxEs4HHWT4CUwb77yPqKlLsq9SOxB
epDTc07SEcVWmGiWQyhOxOerPMTKE3Wm/Abm6bwiJfYk7XZfMp2rl+YJAP0Ex/9rjRNlvnYtXeWt
K2Q+CBY98tBxl9Y+o0v6lJzoKYzXIUmMj90VfDTTCwmBD3YlhesOpP0BPFYVHQhx1ZrPjqCc7ITc
xUwdibJisKNfZ8ofyQJl+7gQltkuZ9G6xZRU6nuz2UfLsTFu0v6UxMdh4bygQJ9RPE+/yvBJba9C
jqMTVX4+72QBMQBe2cNtI3wVIchStJwu2R32FB0rbBaKB5NbHfbYWbQvzllV+x1BCJgIyHOhJEpf
ZXNbpAf8w4q4fmB8TmBPbDDGHJ2y4dfmAcFonjtK7eiDzYt1bxB3tcmhwFkWu7kDk2JrllMkVxC1
cbWNaBbME0E6gCzEc3WnCZ6kPlhoZ0Vfjdz2QA8saNwJWQ/CqMWDd9J0OLlIVWjcihyO1gZ/BTzB
m96mR6yGiS9ZXqbddvIBt4Q9DGet283JbtrzZ4JrInjI77vDuBBfZ0ufyZuOthMtzdjuQa2M8t2Y
nw0o5Q+y4KrCK3F4sXEdv2gTPUHQt0dJZwbu5K+Wcmw5FUDtSDdQIW0xvlum3F4AI3LWNslBjCsn
REECJIjSLLDv3B3Hk0y+sAZ+wG7SI9u0ZMhrBSnXCeek+ehy3IMq3oSH3rxeubSJn1v2AlX8Ny1h
65GKBMmCF9TzAe14rs0WNPdjFEBv3Y2vKEp0Y0/gZE+OZ75nWVS+kBxsMXBiuNNdEfo80HoI2ySL
04HzpQsHs3GFt/WU79fkUnpfO1RtZm/jXoDqaodUbg0SQsmPo94FjfKRhZMS2tWpf9EUymS+kXmd
39/JvwPFSxuft4Z8swpUG0JuU+15T0G7N3MyB2j22ETkPVbPmKFUdOvWKTuJPW2LXSnfkw7Z4dxm
KJbA7o9nXdxFH318WWiN9gcBah3tZRS2M9We+DKgfSLjiZbbY/GcX1F9vlYfBK9b7qKYQEtbrt8U
5Rq3WI+GBN0ZDX8xcYd6r2RXJOAKKsVw+hdkFT5C8apNzxBOVnaLC2tKnfw2zm1JRf2CsMmeM7+7
sZ5RIlm/yifjlKn+5IPVu6cDXqmH8HYBOWNTRJ+erdYx5z12ObCVcDVzzmXBTV5EBZ46WZAygECi
drnWOUHsWJGLjURgFszZd6aLSApivzyoy3Geb/Etpe27JZ47DHo4M1diJ1+yw8O1BMw0VElbLe8f
+uhhXjBmk+oI5JcmU0YTeV/096SYj/Mr0eVEppEqHz3nLf3M7koOr4dowhlvD+JOoSuY7TPzTsSo
VftpcNYnf2BkiY+Q/uL6fazOknBqYRGbHjknmPhwpGKshoaYRTh36MFjULWJYhh+m++8y+uI4NkT
r56eWNBEqJMHO9Xt6AHW0n68IwpTkt2FkDpMaD015D0JILVHi7j7kAy73JMvlPbug0hCj6MfkUvZ
yc5wONV/0V6tnqvZ1W9Sj3DVWyXdLTs0wqf5Rm885S3wu8QpaXh6HGmGl1L0/F0xHDyFDyTQiffG
ZUy8NSXcWS0fz5Pl0tSDUhg+qjfmb8IUr8Krz+YZK4h2SRCpgWwLYCg6+Kcf2cGq6nS2dkeehxP4
ucNnaqNnscnEvPtlf1Ze/6vd6e4hEm35RrkUvnwzMygwAXhUx/WMKZ6TZ1Gx19TBZ+0Ov5tioKVy
p8oLHpBw8j9GOR46EiI6HMhzTwmocYObAMGn/JjFO5PWfesAriRqTTMwrDjkgTOFIo8D+N7oHbAD
YWuMOqd8a/fVdewBkxLFfdje0YQt7SKgW9PsZi8+qu7g4J6gPUx64FBclqOCJkNyPwhQcBY/kb0e
uO3zQe3d8S0IHeVMSjYGaru9CL/EJ5AldC/b95DTAIzOrebnt+JjeExRhnJJsHPdCZLL0NnlY7lP
eFf7+NZ8RTvGz6TnnP49TuwPMJUITnhrhR2Vh5JwbydCskfKCcesjZ7+tk1h5ZO1ZmvPImcYZSJW
T4/SA4mbw7381F4Kt9gNN9oZh+Nwk550R3E52Hc92WJ8aI52Vs7tZbhpDsH+Da8YwpdzfUGzgCbG
F9i1Iu+K0xvFTdqyi+WtecC/gE9itzBBmIt7HgHHyWalc8ZN8NodNARV77NnHoPjW/s+nfPL5Gql
be6ZfZzJjztHsk3CO58jfSkPnI+NycROrgInt3mIW15lO9IJnOSmO1DbrR7SS/UgvMR3k9u/Jw8E
Xz0YtvhVP8HwP2j2mnZvd6/hMyE+mms9IBfWDYYAl9u8sxsXm85H98xIxqHDJ0woImHHTBBRagI7
D+3xZrlrziYc9UN6EXzNNc7aQ+UabuDQn7gpnHhnvBJuCRo8utIbZ3ntHdkhiclhhBJJLLX1V0Hx
Sww3bGFIdPbhnknJITtxODwlD915/EovmFbP9XvGrIfK14v49ZJf4jvaSF+4i37nvsgnwRijnbRT
j5DXQSjI+HnfXxWys+vfxMf4Vi/J4OKLBx/P7YP4SSNfQJnizI9kFE32g/XRv3Uy32x6qm9z33xX
H5vX+cJAyACpvjevyS/VGS9J6E736Sk9yY+6M9zUt+ojAkuHD3UvX3HrLK7AL/jAq87oswO171Ir
1M6GrzsgkV7Wg84XnhEDM7z1WK47u35DS9xfxTa6Vd5Jfiv5xTWXxGP9ybEKGr+wD8uJEO3H5RQy
xnTPZeqVV1yd0s/tuO+ek+sosvk3cRa50ynn+yIYfuXkHgmhWB2Tok2KKOdz/EnOZvfMzziZVnWa
dMJrQjJRrAKftXM+JrCYXDM+lo/kXghQOjvBSJ96h9dUnffYKTqQzo/Ch3jFuKw72m46EKfK2XKj
H0N/Okx8IfNl+t284srE5LjjeC8eRqbkv/BpoNJ6Eq6XnbQL/ZIrUiL5aI7Ep1F5SffiITzEh8nj
WjzUOwLIj8KVctWVsWfc5Z+4PDXIoNZvVGIgL3P0kXSW0mfTsMlxjm7nO3FvXC/nfr5Nr0AhM9RO
KeeK+Aqk1Bv84OYzvh35qCcnT9E+uhhmw2NyHd8uz9M2AG6jRMDslguRareP5SchMQwqoq194Ifh
H7F1JeMHl8GP8UpnIHjqDoU7HSSWau/dNYkcH3nmCYIz3hEYZr6z1bxGL9p5uNan9V0vZ6DIoPQ7
p2+gUdrDvfEsPjbXpMAA185v1/nBm/RRv/EWE/TNmlt/DvN5eeaCOHyga+HtgWxiMGZgY4owXrUM
S8hBcVbb83H2PgafGR75InfKxXRDmy6mEzmh11wzlnKZfFvyq3Het4/ZNUNedj1e8bmmvujUnnCi
5yldk7/JGcoUyJHexAPGNP2/uTuv5ca5LEu/ykRfD3rgzcT0XJCgd/JK6QYhZSrhvcfTz4fDqqIq
+++e6NsORTBACgBBB5yz91rfOjore8cPX4cssISC6WbbgdONuXEu4LjP+RZwiPHkv1brwh2pVy0C
TmMv/vYzcIuVgcyAa9pwbx67Rc4FL7pw3EO5QvLO72VYMxt7LbnifFq/JvSFS+OX8mZcbK7d0do5
Z6/Fwdw1B+KinQc1WuFQaKMVlzT1juEgdRi+tM9grDk9V7t+WbnSQXm0N+WGESp73tzZrvHAmKL/
sudX7++7Q76Ztu1Xx3lim26hpSyVbbSOHsP7+N44EEzysK7UpfKq8hWIcdu66jMBnfU9v1nvhdoi
H6D+pYVuFq7kl/Fj/Cjuqqf4IT03x4yzoPXTuQRP1qNyQdo47bw9ofNn+15eRW709okI/mE4dPyc
te38Z5K42y+IszJf1I/kTkJ7XSz6ZIsnremW0g9iYDRC3RhCwUFc/LCDE1ca+aX2jhhlGRfvzT0S
hI1DeXfHfOE+WisQVuZvrfoM+BkbOGLJfjc8+Xt950x4tNeqvZqsL3kEmubfkzzJpzhh6HxqnlAV
+nuMvjBbsqf8wXnlID79DQP8CB2tkA7EHQMrgvs05kbMj0QVTqDi8hnRI26uj9XeAscOXJNZJiIE
DWJJqBrE0rUaZSvtOu+je2YhfxfBCPnLX6lufJL8FmqvkVsz13TF8ZCTQ2wqeqneUh7jfhp2gY8j
EfHvTiv6pdLU1k7Br40g6lBL7x3FHGXq1rP+spxbuKOczxBf3iMOH1IaPuwY3ZvsX1Rq8psq8ZkA
zzdMXUxZMnf+PwJLxVJda+S5aP01tLSO5qq+CCylAIQsQizGjUw2NZ3chTmj5bKAuJ8Qg29kP/t2
RbCPTwhan2UP+VSCzcjm3B4R1Dpq5V2lUxvEttDulYgW0zDnswaBAkpyjD8VqLzpRKxkFDCiLgaf
BhV4VAblmD7j5DQWJsOg+YgR8dIRkCPZWhpx6KDjK5CVTvkZuzMn3FK6UKPdklSYcOLkmDRfQx2S
vw4dCUVIbUkXn/vkjTW3R8RiO2B1zkO94Gw6l3RFjVfUdcWSJTp0fVkeUrRim2iW74ibm3rn9lgh
wbOowOX72UzOFlodoeYROh1xV9zIM2mw65mBiTqouCkkqVSvIbmm5903bdqtRV32WqtVJ7rpcHm4
nc2RW7K8ioVsoXUZ5kr5+I8lhAuQmefHxM0fd8V6YrNYKmijpNn4DoiJQnf9Fcv1lzzYS3qrnADi
lp+qzHWGvPeD0qgq4bjE4RW8roEiJWhSlCClog2bKJ/OqbfrW6Ig1JZYnmsrfu7iiK5+MS/FtnOY
siB2owkZhWxmysorqTJCire6g6K1l7aslHU3h4ZNmFb2JVV1Pg3zxVLtdne9J/7hyLblouRD7CJW
EQ+K7a73xWI3rJzMKshBo+ZqcMJXK6RuDclD9JOMOTXnuiweFjcZvcp9Mt/c7t7+WyJ4GsoOE9M/
1hD/vO5Fa6sKx9E//mX22b3dWg0kB/ibnRwqS6SUxil05jxEtR5jqgzEjA46SmiFcrqX892W9E5d
EQv6lidGtckdfXf7n1jy5xAle5pJsGIDzSxrGco3OxA3pSrxoRFTAacXWborVhIbUb0GC6WINuK8
+kCs0USe+7yr26PX+2IDsanYaWQh+v92lN8OQvz/tvltm+vub09/3fFg+Nm6qrrHPzYRe0QmXWGk
o6Z9281tvT+P7Nt9cRB/PtXtfmnEyUYFB3XdROzyuvjnq7u+ULGld3uPvz3TdVGscH2B5KB7SyAJ
+vXjEDv8D98T8cy4nv7+4X17X2+v848XI57r3x3B7Smm96nRn2nTvQkevTBL3qD0fzz2x12x3h+P
Uf7/u1vzthtFNK1uq4ul21OJXeTCrHlb5/bvv3rsz6cRu/hjt9d1LG16QOKZI0vlSglfhFOWj8Nl
U9bRlcreztdb8V/BZ7/dtUSHE3Xl3/Dt9hUcP69+XRTr59SaVCCjm7/ahVhD3Nx2c32W29H8h9vd
juQ/341Y77aK2N/tsWHugv23lgyRn6QZ/5lk6PzVffz6Z+f1dZO/i4ZmZZBGGpOp6JaOBuibaEiV
/0klJNua6eDRtolWsb+phAxUQobJo7au8m1QzP+KSkgxZi3SP6mETMWyLFNV0Qo5DDKNP1RCQaMP
XVYV2inwIfp3lbHCJEIZ2cnJHA3aZMkIDqNuiuc/wKA8RcsmDmgYzxiuSa2evRxva2cAhDMlb5M1
arWipFFIJO4QUo9go2KKlqvQCyVl+FDIsw2Qyq9aMmJoJdB2khm/dUQ2J62SMdSynqvUG1dOhPbb
UbI7r86NDa3AKvaJu8QUquZkV09VMS6zKYxASUw0BQMGWlHzqLVDiflPf7I1X5kTTJq1Usn+Uu47
zC1qt6OdKoN9Msg+bof6hUvmE+iDlyqR81fNgYiXDWfH9mqAO/QttK6n8IoBdG/r5YWwDsLeiByh
46f8tKA7rDxAMcuQcfLBU/V9IrfpnWTPbfCgdx2VpCX4iClDxOReoq7bxGlFRLX82s6Wb2U6OHQ2
cs8v3sgKxqA1nqYiCNy+KxUQaP3eDtBAhNAkVoM83cf9m0FI6YKvRI1xAddePykPjt9RgZy3AKhK
po+J8Ve1EbyiGqWZGIAqsWos481gJssq6jrMDHfGFBaQcdJ6paFkDDdKmmDcKXXe7OJ32ypALuR2
GeDLA1yTrQGOe2tH/2VixVnWtrdMAs08ABz1ztRBKHdMY21cengfqyy+6CUEN6gaoOed/rdV92+D
kZZb+FwrPwot3FqE4rWD5eLCohkaMQsPs6TeTURVGqBFFgZWnKU1E5sMmpNBr+oAW6gQ5nJjoQoA
cUjEVGN3+66FNhNalNLg5IDImIBYdNLc3OnjkzZWJJJXzslMRpiOVqytEp9Az67be3d+JIWnJO7o
gPLe5FMkUUV0i0TRSJNPCb3uO34H9khgFLAjim9qktwVpXzwgBYerUdbjf2tX+c4k9vfRtV5p1LJ
PzNsLJt6jiIDD8VkDooXkdfyq6/XzsK3e523xztMspMTKIkHW6Jx1BEeedbo5/epXx00/BT51Guv
cWGvQ6CeYQUuFEHwIrEc7RChC19mnj7Ro4I+q4f+s2P2HYxNja9tIxeul8ooWId6E9QkFHrK0J0q
PkXI7c4mCIn866SYKgN4ma2sJWT3UXzy6sq+46i3tqnym+8TYwXmk4DnOHslbLU+2qT/LWvtSUuC
9q1ss8fEz56xU3du3iXGFo1J7YLxH7reP1SQ3nZjUGGhIWuQGN5+ejHJgV5AK5I+JI1+cl/3YIGc
Gsg45xDb67aKJO1iXZPP1UxN8iYJO2OYvqqz7y1VAVUV2NSJLyXyPCHd+2yn9jHQ1XQ7n64y/OCw
5nz8Vm8kqZwa2W6/Ssi8R0v2jpOdd2tGjYDZISkeapn3YFSD3JWlJj+FEnQecPNvqlHM3aVwWEFX
Q0BUQ7f0bIxKBMnq7iQNycVz4nprWqG3Cws9OYGS7GnbdTYleqg2RiN1K6OuwQeRWLoqzYAxb5VZ
K6mjSC0rhrKpOsdzo7T3l5bnvTQkeD21FAchjVL2VBHDx6lp73OZdplfT3e8zmbUeCdU3MZhB5kv
j9JjgEv3epNE0SkzvF1t6fzc+MglU6FZ0zcN4YzDF8MC4zH2Q32m1pLNNnaHNqPybTTFvpTNd9yG
IEf99MC5H3+rTn42SFjJFSIpcaPNcqk2mFNxbvfFUqaZTL2Ekur6/3GehYn74v+3u9c1xYOWEJqI
f31bFP8acB6v60G5E7sQq4jH/9hji2iZkB312f5Q5+lDO08fHDE+DubpyHVRmucv4r5YEiuJm9s2
sZhHiH/bYhR8+9dtm9tjYmvxD0oRDLDnofYoZi3iwb8+Akkcl1jh+nRiL98Wr5uJZ7kuAkM88HPH
6jK/mD93Le6Lffzla73u4o/XKbYZ5onMME9pbvu9rVczBxrnydC3VyE2u75AseLtqW/vyZ+rixW/
vTqxzbcjvT3jdctvuxc7xdXPrPB2hMU8aTTm6WMlZpJie3FDbi4zTbH/bwch/nU70IIZazFPXTkF
vvkGk9nb/6R5qhsDeINTQYhT3KBTqgBCn6KcXmPu+zpwJnyzgIfu03kebY14h6JiDvUYsln1JR69
/avBXbAxPWn/x+PirjFvLPZw++91L7WoAHzbI0gGCtRosoYSRydRHNFsZwk7sgAWYlGaqxTX+2MI
fi7IQtv99mDmxd0uzl+vq4h/iO28YFTWg9xfPOpUnAfmwgaYEzJqkGJz6qcUklATKefiCNYXCh7z
UjVbdbS5iKI3CeWUFE3WdA4dj5yz+fcufqKFOBUU6lmdyzJYMg+VM3G5mks2jIGznV2jz6m7L6v+
4kyuox0b3xNR74E/RG7ZfDOKstF8Y84Vo7+6e1tPbManUSzIf1qS9t1uh6E4DDVlSb3IFkBaPrPA
qZjez+VCZ8I1q2v9m5eajznGcAAntEeEclBoCIWDT9wtB2STYIy3AFo1hjgkCOG2kh3J3DtWVC/h
trX4Ef1+L27qeclGfElNnEz1rT4DiedMc2fOOZfnJXG3aJCHd3a+kwYzOIgbWNToKkau5nmnUH3m
CpwdoOPSlpw/UlGuFTewtinPetZWMOBvMsKW4PJCMebY8ILcGsfTwo05mHdVTyT7COB1OZI8g70K
wGHiSduECqZkwKbVRaB3JhkQlE0yzJBJQwbSogrBkKLtLaumQ+RLFUyfiIgLUWKsVARypESgDirf
CGE6VYxIuJzxUUXDA+BspKNAY9WVFuvgbsvGw2xsejsycoxxUkjMwdEMEMTSe8KdmdcDnJkDDkS8
xbzUm9AtMMJfA4AGda62k5C2ypi37NM5uLqUpb8tOSa2GuYEUCO1bi8+A77ZZbPFKIPOi6xBuIK8
/9Z80ze2siuTB1Esl2cTHSw9irZeom3lsu43t3SNWORX97ML9arnnDKGBgzzRE1cnUXZBs7jFLES
9bUw1PzlLd9ByGjFjT/OmWWztrOXMoXoNB1gkhDMGiMmSISGI3wKNGsidOX2BRRLfzw2Nm2CqpG+
tj2fDR0rp1Hlr2tGgbOdFwOkOr+kb/dNKwhXzM8QFpKejiZ4tiPc5KmiPyBeslMAFcZg4V2dsuLl
iS9cKhKBbqJV2yNVixhmYYwVL1gs3W7EY00MSmCOi/ojC+Kan3CTFA9VAZCnqUsUEHx7xFdILN1u
bmE0XE0Yrkb6VtTGhcdV1N3Fze3umMhvve8n4AqIkxXWD1Etvy5q8AEWnW3oELVxUgmL661I/sdd
2AXrVPOJqp+9rLcauVga58g6seSrkDP5WuztXkNyh/D1q5FHcMdzl0HcBEFdrAaPzwtWrrfV9QxR
B0yPMEYcO5eBxPsnWi5iSTx2u9sk2b5WK2XGsJibloBdEMd8jSYiAUaqkwdcoCoCFLqZUQ9wdeEb
GGBGrnniBen8pI2cfkYvdzWSHSaBqGPUxFUhhPPLqoa9ShJeBPC+k9WL7SGUVzvLRPKvo4UYQUPE
gZwcBi06+mH01PcN6b51kayUSgeqOb+ANrb9OcKbE/rckhKv4vorkGS3yzpYFxNBoMTi+YeWDMTK
H4Edz5p6wDTxegiSJ0EoEh+8WLp9GSz8r3v9MRuybFkBRXWHeW6kJx+DghbeqTLjYM03EpNBqWzi
pXBzNuKq5vThPikgbjkO/sDS3oZysO6C9qUtHAkZVuK7ZaKBIu6Ciih5xTji5Rk2tJKiQ6Nn7caq
i/syhkSsTxaSijCh5w1g0h3LtkUNDLlRwr4PxiUnAWFS420gozUu6p0WqS0TAuBMwKJ4mbNNQwdE
jS5svq94uQHTlkutg9N8doKjgVAQtjg2bQF5HmuLXoZF92iVtNKLhuk4U7tzkurdyqodst+JV7Wr
6qk3NxrT3uV173rOw0ns2a54Hlge2rKUj2lmuT7S+EVKr1hpUI2aZu6mtYxMar6617ORJlBmskqj
HAtFph0qHhP/nSIkZ1XdPAUt55pp8p89L/HWUePnh1r/nHRp3Ku1rxzQwAJopbsCoXkflh2e6xoS
bpp5cHca9FTxBOhxfgPwIdcQZtQjRN5LRV1gJU9ofaXfQc1Og7L7odQ+Op2+WWEcUEGzoUwcHMTh
RKLuxU0mST49E/lLr/kt2hVRqLX8CHSBTtc3y7MwPwsfrucozZ5Gn7mzuotlD9EqCoJ2mdF3A1OZ
AKYTK/DrhX//YXUVJoIIHlUne27XhPYMkOqvry0oOgtxC+1SzF28ffNNl+LA6iiyuEnLaWacXvOx
evGlZmKyPSnLyVJ4e8z4Bdw7/ucYvYhmheMpajLb1QqYuA1XB/HupMJDpId0yCcpd4gCpXnKZBMY
87z0LchFPCiCWqR6PJCQHmzEKur84xJLtxuxmnkLgRH3xQ7iMANGjDtVrPxtPbEoq2a8Ivz993Vb
8Vga9bswk+NlZvyMZVI78iQp3T5vfEKxdcmtjegRG850ciYlfhgrD1la/xBV5AJqKkpKSD+U0KRx
rXkaIj55WBij8+n36ctUjACTk5708KEzF8XUIfWaSpDzZvHqt9kmtZUVJQsknAH6nirz1UWpddCx
q+EAG6D66Q2oyPrCec9F/t9ITcnrSov+U9tD36EmKcnxsO+7SXqAavVTIYjP1vT3WrMR3/i9d7EC
vzp5CmaFLA7HD6sKjxOQ4WeV2teWEhNx0Z3RvcfSQfy/1xLwMuSS7EGBeI+l0j6bwzR86EFNTnbq
WWcgDwh46pbEaUouH6DaHjLVIwM2yRHjQpzbNVMPdm7+Zy0vlKGNP2onTtbthJA/8q3suQqms9gr
7xpf9dDQT7NR62JQF8YrydM1tvQWRHCJ+6JS6S3C/E7HAhEhVXs6m3StB2d6KxX4UFlmtEggnOml
R7ouXsTY9NDQ61A7FnWp3DH7mUmN85nGhENfj6hOPLny7q0pVA6EEoxU1zjaiZrC5Jjxj1Sqpo01
NMpGSVoUOR4Fx/mo2hH9eRCZ6qG34OYZMcyy67vjgz8Km1C76/xROWYawfRilyM5g91gqC9jBsco
H3OoF3XTv6VAj8SWQW5HADY0JNyGFT+CUnwXj8tJCOrL94aLOqbaCadZD/2CY1CC/GwncvlMZTDf
1UNF5Itk+h9Gf/2A9ZKvU1jV5q7r5fYpjKcHscO+gBHWGXZzDuj0n/McIZ44RMPOnlUZSGKJCmBV
t228V4wIvPL8lsj1wQnU/n2CYA6vQ/O2qmwZEHAT9LkczYQddim+YqQYeBfxtRMb6iVhREauPuiI
Rw6BDaFKHH6mMLxUrfwlRGCkpDKwkRLpMtRH5z7yKbA6o5b9zFp9T1yq+jrYE8HKKuw3H9z9vT/M
IvJ5DegpO8OUoh/kKUVrfazKfcEJ6b6WDIXfYJr/DAd940Hn/9GGmbMKNLg8wVwdVXJz62h80cR+
4AcSIpEEb4y28KX4mr1XiDO6G4l6vu7HCIEw91L3lkDdWEkW8R2DlgV3VeWH0Bt4Jj/NXSIevbfa
sYpVXKT9gYmBcqFMTCz4fLQVYfHg2Jt3f0SW1HgqF3o7LS8yTLPrPkyk6mlj2O9TaTlIcZXomOXU
oZNg6q5rtECsu2mqP+za0Nwo0ZsjwHv5bMzhS+JZBs4BTmR/JLmNvhNywLE2g+Js1ZDBxYE63daE
HH4UK8hFiyOmqcJT01jOiUuEd10L0HMRjdZn15rkUZhWfYrtZuIrqESU8OvkZ/K3A8oBew96r500
vUdMynO5cdUrn9Q1r8dTyvaylaTg7EmVdwzDpnVLTU8+U+kgjkeZCm2ZgZ04F10lH1uPZCpvStSP
Tn8VK5BINS4rudTPjTIWR71OTbfxG2RkLR8PMR0oEIvqFy0dSpF9Iz9A+i+4tk01Stqse5hs9KSd
Ypa/aiCpidnqH6WWSsskZB8l389DxjGuOnjnL1LjP1z35gSPhZ0bL56USCu6WfHBUiT9zJcJWGRg
ex82H5ZYNdYayGZtWD4Yud5t89hDgpXnxkNu0tAQq2T5sMwozn6AM4/cIi6rs6ro/SE2angSXVG+
ykl5J1bl1/PUylXzQmkFJCk/iX052cGlR6bAyCerPzV07fr8ijUmtQuzMaV7ZRxVHE+VtJlMLXq0
fErSGaP8X0TfQgPvpPdI0jPXdxNiLoBiDfqh8e1hFab8vPQJq9789piqTfBHFWLTaUp0YIOyV8Os
ugy1JENkLOaR0atYc2o9sk86RbkfPPq6/UiSTdNVh6Et20fy5RBkzzsc/WSV6874LkUFkbQw1U+w
bILj0BLO0XpW8GNq45N4LU7h/JC7Vnu2Agm1VYa7J4YncFEsqSephi+c0p3EG1QykyP3eKruO+JU
dgA+xk0T+8Zj2OGOEqt4pr+2aVe9exCGXVt1+pOlSvnR0zGqGWHd/FBS5SBWpVL3EQYZ18kU0jGk
/3SjQBbbmZlj35tTOi6CQtN/tmm1Up1KeotbzXP7Jq+PQBuDMzio0GUQ2Xym9v3YpsbPQUq4KDoW
3l4SiQC86hDX8659hTZ/EvsKGvm3FPnRE/0FAl+Gdti2E5duy29R6s376EKH8FxP+eEYU7eazGA4
RFPmX9I6J8hvPh5xI+62viOdoTT0B6gb3UpsNm8v1tD8/X/3lrZDS/h//d//83P43/5X7n40H39j
Xpw/0q9/+5fzV/8/th8pJPqw+vqOw6AZPm/5t862Jf+rqSi2YoKbgFzxdxSGpf4rTBiItoYKgILa
zjeeOBTyGZ3hQGOCRm5otya3rv6r6cDAoCdtKQZRsNp/pclt/AHC0G2L5phm2vrcNQfXwTF8B2Ho
ZNb4JSej7Zz3EocmcFn8kOFKei6PydYyl5O6Lq29p67IkWyfmg/9p//UvOALI/sNwL43rgdE8tJr
g4nK2yj4B7MNBj2jChfy1onclLwxIjOfY5Tn2a7wHpIN5rp19kEjndkck4DUc4Nn5Vd5cFxr57iw
8r59JndXVPr/yGgf52HW1P/2Lwpige9t/OtrJBfDMQwwN6aj/vNrrDyV2N7Unsggtl5aRXkI2gkP
kHYX9fw2q/a3JHGOL+LwzQiVh//8yWGa/MWz63xSlLNkSza0P56dUfdQMiiYtvaz0x/k3/lDddGD
pfzerNPfsJ7m2eBv61F/yEkDO1D9ih+ltX1yHm0MV5eyWOn3SnVSjhRoPtLztIvv8RTVZ87R/X1b
LOtVeB4/bH1W0RqPVrSZIjffDpi7gqN2J28K+8tntrKSGN3GX2CrzDv9jfJHTgD2AhauccI6jsJx
9lsAmnxOnzsM1NoOX05qrRhIaNOCSDUqnGBVSbOpj+mR9I9fSLa1LU1nG3m25TKTt93qsTwrGD0P
WOT2mpu+589o2YOf0RMvZz28Zr+nDeOLcB2evC1hgzEWsg/f3vbH9gKz2l5HX+M2dVt3wtbjAepe
/FYPcMIbx19E0o7Zef1J+E1rLSQ3/YRePOiutKveO9tN1VX1jLqAFhTeYDhF/tNc+n3GrZdE9+Pd
ZC2xRKHZtp/y+/iL5jLuRumUPxmb6QE9Lra7/knuaSO6vB3+cfyRfZhr3MQeMOTfEUDZk8lwWIEp
gtsLd8+2s9c9uSKRi+IZ8xOmOXP80aV8p08TpDFClzL5XpfX5OhZ99V7fzA/8zvv0iCBfQQ7ibG1
y7chLqEGoXm4kc6EjZ6Ri09b/848EGqCOSyhs7wsPpJ9aRM+sgjucxeL7spfq+2asDwZYvNnE61i
dCPI903XWHo/MF0X+V341AQn+6CTRsqgHnDjCpfaYdro62ClI23Hop4tjDfll3cq1IV5mn4QWe+4
6QUBw3twUk+az1tbY63HDq4sYAZ7MKo31nGAlRZtgOC+OtEi010oxslXdU+mznBWw4V+kd9Umr0P
/s6qALEvQFHn6rJXls5TxzuBg6xBv3AE5a5uo492Vy3Ti/qg4Hx+9j/Nc1sfGgwtr96zfQ+Hmq82
QWKNS/6TtjPP6aVHpbLCHm7d1/qKUMtim33266xYRttym/xwXM4nXL0g5p+cO+eFbktO2apYDqtm
mfLrWCRf3Vnn3Tyo0VOUL8sLF+tLPSPuuXiCwVpY8b7/QbXKutcJOu0W6oJCMK7QD3MbQjZdKCsn
WE5UKpf52rk39n67CE51sTTxsUFYWIGsNn/SR59foLnOVtauQzGETQdjBzX107j1iq1uLapldcZa
DF75FEe0gzgHAtgdZUQYeEiXrel2iEKY/P5KnoMVY8K3uFogkVyMW1woDFU2kNGMXfTcvI/udtwG
zzoOc+JAMD5frMb1MZo9eR/1b4nKLMlpp67bja8Uo1YwVp17zP4DvqjNWGHtXQybwYfJu7AvWvvs
3Hen5i3Y4wW33nC5vMpuCrt6IT/gMej/PydnLn//fG6eYU6kgloKIX+a8qfESk0mQolMOOa137gZ
nGA1tV7tsHb/89PwvzsJz09jOKRrEKJB0XW+RPz8eAgzf75g/E/GtmMre0q5NZT+aX4KZxx2oz98
AY+GTp02YKdLLvH/GAv8xXVHVf/91dVWdFWmgm7qlq07Mpfx70+r+aVuDk5do+JIX+c8tJUxZNEW
5TwjbFOT3hWjXkCPXnvFS+Q75GrYH4Q0ZK5HMlQHl5uu3fiUe+hAJlvlpwa+fN0acHFDTT7G7XAZ
6EctS7uq14oGcD2UQ31lD6rNjFcp1hMYp0Vc1udm4JSRTDj4cgytWoIpZtLKIwAJim2RtY/NtVfW
9YtatAaJArhcOhlZUZLlVKhsxJ0pkEa+5TDzx62KDXa08+fGsLDmGrV6Ao9zKCOQwGlsSYAb/WLn
NPURxnsI+JkLmScXb06X72ANJ35qrROD6Xe/LDOSAysTFz3uTilPEVo1ezmNlY0mTzsk/UTiEFw9
E4iRcECh6GnVU6wOlz0RfQw1ursw4yXwsTecDuxF5lCEQGeDVIRgT3KEXtWiklz6roVLaPrvtmri
s9qjuAtz+TE2Pf0Udpivsgl3f66qJO8aEiL4cWuU1b2ZhPFSHtP1EELo1o1M4yDt3+oTehnOqRnT
A75y3sJPmtxF+EY/UpoICCtTm5ZytpbUGIg1JogTvpAT6RNka8s9Fz5Lv4yVNm5MSf/snUFHoLTS
ZwK/11rJtutUrEqNUe/gfa+GPrrTcumno3JkmTE9GeqHz/Eucjv9VeW6tzUKk+vZpF4iLNEgI9Jl
k5vGWg3NlzYkRVfH7d17I41Dk0FCVzNGq2Z1oWk+GpP/KBcVtjvlLBOgJo3GnTL8KgfjYSokbaP7
4yuVxpdigA14aeUgXdVD/TAE2WPk+U9qWP+K7IHkTb7Ak97Sbqhf52W9XyGew/kTStHaSDXXH+YU
UlniJcbUs7gkZE67MphwMjdUXQRL7SqNIg0dHlPMwngO1ekkSUjtdIdP2lb3eZRLGynRpW2VV6uo
gymsYYUgO6R/yQq6sHaPlqPw7bU0fJF+iIopeRoKrPzWuO/HDO2lAyJYjjdS3I5IAsnnDVrzDomp
v8DdnDTnjk9ghPmU8O4k04l6gVsU/rrtHwt8Jw0IVsRtbkHnUQejncmtO39msieth+TLAVNiEaGp
BYbbI26qJlDzdrnV70w676lBscHCfJCTNxuXhKK32PhJ0BoIYah2bRVS1oamrLwbOMWsSl7EDLwy
4ysiY3d4nDrD1Ybu2a77o6MFO9uS1zqKw1kJWE/jomaI1g2heUityjxo6DQ2YZpexsDAK+17lrpC
Mc5Fo2q1oye1IBF86zxRA8rHfmc0upcsCqNzx0wpdyRmjsQEtNs6Jl4YTeXQUuOoHqSc7h+NfCyp
MeCW3KBzjRhLATULXKrQ7Nq1O9Xfksy2V9paR0cyeIRGZitbkUOUC5hza1rV4sYcaV8nYcWYTXWa
YFM29p3XIFqg/V7DGEeGoI9aseoDGZGf3sd7y/yI4jmeRTwU2q8ZLYY9GZ9E5s4rGYETX5c69Se/
iOgwGRkOeh/AcFrSJ/IrDVlIk3D6HJzE2wet+lX6qrRWVWA1d+EyIbniMj3UMOytJUOAYmu79Sm/
n32sGzocDBm9N/V52qpvUbGq3eqUnIaT8pHEixqswNJ0XOduAgNO+vHb+Mhvv8TMvRx+VxtlBbI/
PSLPe1vk9zjD5TfKkPol+KiP+no4tUgNz/lnemDIjv0TC9EPPiPzh32oH4MtjlkdiR/n+YtV0IVD
aTsb3DHcRwCE6CTqblUvrbN8R8tEYXhKGAniDOpWuNQx5+BJu0cMM7O/F9WbUqPQOmLdZzOLAeIS
NLvxacMNsHflV9i9BYSyRa4+c7LYsPtdolV46Y8QnxBWSuBOYkY9y7hxk7OzsV7yJwby/p29GF6s
jbWRL+HGqpYWF7GMgYb2O3mfok22tD+nd5gtFp6AVa4y0oYHz7DZVajHHaB3lExV1nN84R6LXNJx
AnWWdnTGYVwZG4S0UCh8EiX67WCvNUZX/UqrD4q+A6Uw8mtrDo63lE8VRtJmZcgLuq91uSjI4IGP
SoYmwTOr3rwzFOIJ3fgeBMR0SFf9KrTXgFUoWAJTUeipZsuhRPm69IuV/5o0m8I1GJyebY4c/sOu
gLz2Qy02GnHi/TIflzDQEmMJRNLAyWqHO27wgS9gQ2BTNmzs+QvT7X/wHsf8vig2geHQtirvh0kl
a01gAmkFabcaJaAXCyCm9znvFqPLL5R0WnWoPrFH8/GUmLVXdC2gAyQXBxsmzT8f9v9D3+0G5006
cwpzzoaxx+FOZMOWr0Uq7XiLLbzLPsAI/RcMA+IGmJIhc6zQkTR04Rgz2k/WGVBJHZ3t8GD+MlbS
/fTiXZg/1W/0gcvsoXkir5bn9t8Z+v7IjsWu+8WcLEP99KWtw7N5Sj/afAkQonntnyHGhebSOfOz
oa6Xb+0epPoyfy7W1WPAVIvAhTd+AdpnymQNjAkMC4HeADBSPpf+SneNc/xsMFSdXJVCW7RywEq4
1WuHaxfmO8e/53jl9oQEnN8kQyhpNYBWkBfk/CzLcmGVm/JZCRYAcXmZeN677i5XfuT5EtSHbR99
ww3jFVZz3kSLieQ5rsArKOXKOnh7mxmozbyGT2rNPkqscMEic2XvpY3/H3dnshQ7tmbpd8m5otQ3
ZpU5cLkk78HB4QAT2YEDW33fP31+IiOuRcS9VrdqWhMsTkeAI9/7b9b61rPANA3LA3htf5Te9cKL
H4TCAA67YlBTiF2cuzXpkkH8dJ72wwkSQyl8nlykkYAXgubYs+A/MJ48Y+2nssl+zY4LVMU5Yact
dvS2JiwDiu1iX76zoQaGU+JvRnq3sV54rkhVmGLCcN0GjfSO/MD3/j3x9F3R0plHu2LaWCy7X7Kg
M12KARqw0ZueyYZM77ogzF1pJFkafvBGIv9d3YCuYmvLvlyY3niqacgBCJwdnhpaVOYCXvbWSDQu
7kSYz5WOHLZhehsCqjznZjtu/6OkwpkC7PZ7WAcviq8G5lMWMMx5xRaxcH3ss3Psa08FcwXPOh0R
1i2PY+6RWETA5H12pZ957fxkT+KJfk45xsS22iJGt34h1RG7/KLzeYcXBLlvfA9XOl272EWHIRgW
2Gh816CIFs/Zk+483QnFnRtXZqVX+vIlfOjwRbqwxGgBxy1teffQ3kmv9dF4hOvfvdhXp9y8QUA7
EsDuUSZcQwyJSBU4tYfHZPbt1dUd7h3feVe9/JkrtLtfs2JOAKAu4tJ8oEGbAfScUwATd5Dhdcqt
p+q93xpnTlj9pl3ip/SIAE49CO2gA5GYN+pMgscuS09VB2vs3rzqZ+uxfCY0iQIzBgMiyHFDB7Zj
LUFIKgOVZq+8gN9b7mjpLtwwjELoEeP3DmetusFsQdR5a21BzmbQnPJtFR543Ukoe6mPbCortsMv
iuZpMLru7IvRuVg4LSkgeiKSdpPi83MKI7wM0Aau8nQqEcvgOgcUykSh94szY5WR5I/yRFep/Grr
d6oKBzl+d9Kv0Q2Ykr1RfPuqBs4jCx1EN0TQCqb+hAvEbuw1/abZI/omvnY6xbuYisC51Jcm4kK6
sMtWeFd+YTggS0PbiB/LBxyS9ZjTASbkb0xXEGQpb+RaUBY53nyfB1A+ryI+aMo7GeKJfRXjOX4b
Kbyy47Li8Yl8OdosezPzzOHfz8DTjuF461kdCulrAzrJtrwyuef8cZCQZ84tPSD29Vh//yABjI5g
PGevTCC0F+WOAcgA6+Yu2y9+fWURDAshv4o37iUOA0376eBWPw935UNM6s5H54vWzX/Ismuz9GWx
xgtAQjdXGecjSSfcwyaR3E9ThR+bKtxNjcBZk099LhWF0+41eQOclt6p1KXX6SUMH/HiQ2zo9hpP
bIL2l8R3b+k34ZsQG6AdmHSr9/qpfCvDk/5cxQ/JvQ3XkbyJXfK6Fp4IWX5OhPmhzYm3DVHycCgW
bbdwUfxQdgSYBr07Q1ZkILKTg25PewohBGxgE9Sq33/aoNUIgTW2+EmgAPWv9qO8XMLHYkeA02v/
SWI37Bf1NpSbVX7XILfZiIvs5U+W7Ib35ZWMsofqRM5W+hMETP2lwUmpmG98zYf8p6pdc8wzNHUI
Fc7DcYS3ShH+yJ0XXx13vh9kqHj77hB785vOAvCJU13D7cFnZTZ2SY/NI4oTbhFtZz9jE0d16twx
UPqp+fInv1CI8RFkOBPYzAo5gGmR1B7h8uENFnxxNB4qhiWRH2XX/FNbqGK9/NOwNkV6XZxjqvis
8Apfsy6IE4b7wdyHXIuz/MbqiVbhfVhkmhNwFeJlYd2JRmgD57FsQcQxwaKxHXVOulEFGk82DiVQ
DX8hhodMNlqbhIzVFHWjn9kiZy+ousJzo321zUeDAeie7wleBkiYcC8+qWGKO0IO46sGG0K4GVXC
weq8pvGgf1SvJADwg9M/0bSjQjNS2o9N/wR8i+c4ug2n4Zf1AQEJgbeAWFR/0jWSUlU2bvjVmv7E
RUMQto2fC0SRmDbcWXLhKgGgvvO8zU95sHJMtqO5GS8pZUaDTkgPEEkpw5Y8PtBfl9gDGYKeWv8F
W6V344B8QnHUz/WOgR/HS+2JS/Za7JMACVX73leexVjzVpMeRUz5hpsCEEd9sWHoBdPn8GlfeCol
4ea35Rydiw/nJu66M7oq/d3Zx8/NifUt8/P6eZr9ufhSlvuZCD44GGTpJfsCmmXjTx+WHVSsKRxa
GaxGPOgS3Ks4x/FtCxA800ycn6rzOk+1IQ4sFd3IAAY6ikw5Tt9/oMjdecjBjcotWkYkiCu8kT/9
/vD9977/6/ufWaPgIE/TlkO5V47OFGNR+v5jAOHVIZzvM9HtxjyJrq2skGI/adtVahNHnDNd3epb
W25Uj6gRjaZKTEFemQSLo/Mj1RNyd3Inook3dk4KWF4p8RbRxzV2oiMwBL42csS2kp7LPvJQY7dY
MlC9otZBIwInVYc0Z36EogiBs0+UCBWVhP89nGWvtdZ81kZmGOUYzDnDSHhd0r0qKQTIum/HR4XU
vDgvMr9WmbDLDgV3x2JrW4fJRCfcPEKnsLdliAUlIjUUcvhWzNrWyhqBHClTt6pjNd6YNQzN1TD3
tXiKnuPYN2oYhFJiAZ4QHTYsLWx8ktIAB5DYsy3JS39YOZ22BiIMccKmmZBNZJNOu9aOR4AVNK/p
wiDFHo/R6icMa1CVshKeo1Z7NXWwvAvnQ9KniHtmJpm6lDwQz3ewKwu1JOdoVB8H8pSVJeuoH6mQ
xzK8ZnH4pmtpe+hgeg4lalYz4fxrF8Mn7pMccEI3rHKfiiP99X1XyYhI2YZvZxUo2BzndCIzRUXe
gdUbnacotyKy8no/GkC1WgI06PRipoWKykZiT9aZ92HyMwNRcEB596lXcC+NgTX7MCdJIIdrTgew
w17PXnWbZgU/g0OqUiWhVYarJ4XTwyKuOVqml7x/aSWWvZPcvRI7zXgZW2ES3mrjCwtaA8Atex6i
jHu1TkltbZyvurCOCkqgjSSFTE4ASIf5jLBs0r1RtSVa3+WHhK9w103wYWo5+lpCgzES3ZBN0n00
DtEuZJZX98tTbQFH7RMJwIRkM/s2RzYMYvwxr/8zVaU7RYeuOiEIsQnvWbM4MEY7X8dhBfQPukgb
qTu5Yjwda06wpETOpQXiqEY99ssPEvp+DEV0IefQGxyNaeNQwpeiGfv+t3lifMn2PlUqDmtUcy3z
tNiCpTNl9l1mYqFsZvnWyfpLMaW7vvaIkVzFDXLNrTMvzjOncgSaV/AVWB9K2P4A33+IchriqqBE
1cruqaglFNW6Rq09Ou8NqNc4fNdNSuN46I9WScFc5WwQdKip+quTKS9Nz8Qx1VlgobyGBjyf2On7
gvxWV41YoSR1bHlxlgVKk4v9Q2SsGJ2Zjo5Mn6BUYpoZdHBqbV2d2XqWEmQgg9VQT8uvaTW+JxM3
jV2EyJyZB+Vw3eKOzCP0dU4Cn1NPnmCy4JPROFIymW45wjy0RYbpEQ8JkXdWu50d1+bGKWLzMChc
AJa49RPwW0sLBvrSpBuIaZLk68Q11bYO5NP4FkbJTwNRBNMnK/XsrturmZYGWltxL6qO42oDcwtJ
aMW+rZnoxWwQOSI9ba4deIT9VtbYt4m+urOd4hqPzZNSz+uYbLZBeUEjVLoHZ2zBz8njU66jmCWO
hE7GWp3OLWuLsHOTsWSdLFtiB03REKbkV0p51XhpeTrVYtfolLRGo0OITPsfSQlAP8zYxXCG5yen
ftZsWjSlSF6tzmF9lYTzRS8AEwv7NozJaTHbLfbllCA0OShLeulpIH/KkKR5m6SzelexB5Qglfum
E2NrBSOSOgvkunR6TGzc3Urm/KwzOtcyghuFRCMe+FkRagz2aMLVpaf1pWLM0HUhEaA6tur+R1Um
QLtmrOImRkYPBSi7dH06tANoBfUtmihkq+5VNo9CqS7sNXaVRaCn3bWfzsTiHnSvTDqhJRXnctZW
xbE4uw+lbezzun6UHfsyVUQTjiabtk4e93nT/KqygzPLP4XIuU6LnvzieMFR0UKkReTymkp+m7L9
bYzonK1xQewSKHhocebXn+bszK6B0Dhuo9pF3051Jqmnrmcq0khrr2qPD3CpKTyS+Co3eEgzI99p
NWvfqeyJ9nMeRZPkftZDcOvTate2y74zcSMnjXwkAwMTppw9TEP3OlRki9b5QnmiCpplaqK8GAAI
Sz+noffmSLsTQ4HaCtP15IBfhKi9QbFN3mm7sSVyCrM2Ml0dU8DGzNVmF6ZYWXBAszjDTI7I1NqW
Tv5UTiO/VTFWa8bhSELhkwySucV0nbb4VUnrzVitjkx/BzVoOc02pp2uMibtoizqc4YbP8Dy3G+W
7GAYxfJzMeIjGa7SPpGVK5G468C5ehqnjCba7B4njQluOFrXnufUnXUOeNUJNL1Nt3YPA2ti1yp0
2qrBMoI2rPy01rZhXO00TQriikGfljmKGyvFXsuq42DHjxLf/3PM8Dwt0xcMIxE3cUS1yEWmFLj7
CmeU9/ogE42IzUrVckbICfLjtNFjP6po7JH9regmtOax1Jf7BCcU6cBrgHkS+wSpD3fkCB6GBNeS
OYJIEKqzjZYRfjt7HXdmAIRom9bQnH/qKQDAccozt4RRvcjKLi/tvZ50vWdLirRBvIx6ujS35jJt
RxQb2zGaYdSpqB5lfv5muPhaRF+mIGIByCndz3qX740K8mBjF7TsOeTb0iKccVS/xnpgjJvhHL8N
pD57NtmF9ZzQOrT9uVXJRe2HyFt07Gx299jmNnPNDrBmD9XbiplBNMZ1zLlyq6XfoxO+pLxEBGJa
pwov4xa4dExGwybL4sd6Bj1Wt8YPdarIRE7z1zSUn8YmAl5oArKNnR+WLBj0DZNvaCNIBKfN94Mw
X3ScV26bSFtDIddNx5SwwRXo8+Me/VJRX7B/IGU2mQnY68zaULOHRZKOUbU8NikbCA52Q/fwnFEB
6OPNLuDFClv51ed9c9YxFDDHBw5LippPksuDaPdlZr2baixvWyLJRT5/JaWIfNuE7hvyCpW67vUT
8zVFomKL9Uh1zRb44cS72qo/rLrmZjN5JKKW/L5uas1t6it5WrvqgDu0UJWnUO4FAbo0CjrqiDLs
QbMm8WOaJ73PggZtro0qqGaVnQ5IIBY/zlBGT2w05pG5huisMwphFBhKdbbkCfizcw3BXLjdvCxB
XAx3g+ZLNl58Neo1oNCFfmjzUYclzn/97ZdTVuK+K2lc6/Q9ZjPkKVptHEY7+vOH79+zm9nxYlm8
iQRbwfeHeuAdwIGleHlF1RYq6qu85k20ZvFhlHLrO6mjYhKCqyzX5Bca0cCEL8IhKzD2A3XUIDWS
E4qoiplmRucmKsjiQpR7namTsfon0zr7/UM/V1cpx9K+rJbKNpmhc6pGaR3U1Wz5/aEo0J90r5Cn
rAO8kN8/xMgL9MWo98k/Ir3yNeHLIPQNi538kI82UzHNKO7lcFSDoTfSU1anevC97f5f/yN9+33d
3X5L4T7Kam5i9Oh/++V/BZ/lKoxr//f6r/7xt/7rr7/kH/3+SVc93V9+4X3nSV37z2Z++GzxwPxZ
efd/+4e/K/Ruc4VC7+evnIEZmswm/uj+qtBTlH+r7Tt8Nu3n/C/+2R/CPu03B7sHMUq6phmOZv1J
3Gcg7uP3bbaXuDb5gz9SrpTftJUrY6urHMH6zsb6I+XK/s3hs8GwIZNUV+T/R36NakHM+Yu4wiGE
yzJsxbFt/pCT8a/yA7VuilzrjWbXTjiWolk6kzXP28FhK5U0zei2MBA2RaN1HlnXN6kxQ/j5ec5b
Cs1NGtY34XQPvajlbdIlxCO0YwXShXqQwGmS0Vf/cpKVsGJRm8NZN9/0fAqPIZLyppwMX5kX7RAa
5l6R23RfOyZ7k5dkzBsyR8p5U5J/ygcS2pVuyAHLO/lWU9c9RqzNj/XPUEneG7tM0PqoHJDM6Qts
mSc8Xc8qXaE7Sk59zFrMLlSkFQeNJPnRKDHMyqp7u+i6iz1kN7tifGEMbUDb2O7JuSfPVX5GlCl5
UerEbjTNX+iUkduwh4BIqqLOQBOu41JjgQQnpw3ElN+hig1vfaF/SGPyVmtOGZSyDZE3YSFcd+W+
yzhFJYWoiJldZcqpLatx4p6bHMqbqiXnpJHibSs3bElJ5t1wc+b+XAoEbHpxSxbF8ms9zT2DyjDU
62XriCQPGjE+zX2T74oxIDe9CNSRz1yZDEtI/0aBGeN+KUv5QLb9i6gYVnNl3xq8wYivbmWdoC0f
41POiX1gMSIVEV7oqvHzXmfbEivwVUsA5oQQ3wyFxaI0IjgsesNNFJVfNcgq8MejSGYFU/AibpuB
iS6Mk4GrVH3TY9Dnsla4/ZzsulHnP2rK9Lbretfm+i2TcdNZU+5bFZ88C9NjphFD7OBb0jS3RAn9
UMoxr1s+aHDRh85b4SpML9jPr/9iNC3JS8gY39gJGjEn4ffyqYRGabT3XTfvZJWXo0H+7bYTqpBB
F9uleZaliR8Kd0rH1/kdIj45+m7pl+cighdgLJlHQi7Xz2w1j50Rw4AJz8pimSc7hQA9KiV2EHXc
zgZiAE2hz05x8Knp5ElIWoJ54OUd8ifVmh6cpjH9ZK4Y3KeH2XZW87HSeSCIeGl56Ih4PWFejT18
L+lSY+MyDmW0PKsTj1pDghzP8OSrmRq6IZqPxSbpY2WSLPVei9gNTo5Nfk+++PRObOcpui1GPipp
60z7wbiOmnQ3x+lLsdyVCGGPZG9PrtVlF81YJtQY9PgTpW7q1AkzyJhnfhjfTfOlSpThsZd+GAp6
UX6oy0HvgdbUJiOGJrFP9CYZMbvRS0+FctBGQlCaWaBHomXzchW2faKWz7WV+tApiPaNRyC9BNiB
vS6Mfak0j3jOu5ON8IcNte0rlPJXPF5u3ihDYObdtWx6NQhVWBOTTjaDlWMQyTIyXMj32SLYqoKQ
1RO4FpJD0jQow1ILHJYFY8XDk3v6MEyupCrLrsmr0xouGw3MxzJtYmJMfqrXIaGrSmenIQVBEvam
dMa10ThI4iZ7pNoQJ74UyxX3zANJWrKL9hEy1saaG0jE1pB5YU+Ygs2PlG6q/zRLCpXEpuscDf4a
SfeGn0omCmh2SwstWSZWWtOEjSTMVnpw7HAstqxUlAFFtF5dJwvR7bSaYIc8e48H2pB8Tn6VAv2f
Lupb2qLCCA1GUHC/7G3SjAySl6zfWm3KmAQ3DgUkhiul3+lfwkZOEY78nG1n2c2YLRaLwT7+kuw0
YwYD/hDRtVrDY5YpDNO1avGGRte2GHeeJRMj6WIrgLMKbxylz1ROn8SCkEqRhr2WsyiOWkAihRWI
uvy0y2JXhZiKVZlJeBS/S1NebLB27hgqqnuzBaGvlul700pePAp/HGJtK0MT4IFWBteoeAM1anpX
djU7voi0iGHCWWL0tk9U9DFrrNwz1780CXaOOJt3YsmpeuvMCVJD2dI50tuPie4lu9W0/aZqtAUA
2AiHmWkJUJTd7FUrNmoz6hgehaL0pH0RMqaoCQVd7ZX9OVUc4Ei05OMYom4oq9DvC1LDyBFP3Kwk
22eMxWciVbu+Xw/V+JeIhjODBLjIa6AUtBOvtWd0tFJOd7K6c1r8Yd2gU+MJvJe6BPCsKMUllZHu
mIVh+GZsf8UWvbBZquTQFOZrW8nmqVZa1c9ytpeTFsoX1GV0ehDHmlxLN7OZKacwXiK314bMz9Wu
vlehJ7dFJu1EU11Rj1V31iDFpyITwKxyjdEQfnJnsa54Y4b9yB+ebAG0VWnSK4wrJEbcKlIp1Qi6
pPA6dPPF0RLWoFac+lA1fuH0OghJJbS+iybgcOrXoibGKSQbzi9UJpFqXLfnumUwuKQcTR1vz0LV
6UqgPXi13R/bcnqVhTP76ULqTTzucpwq7sR+Ix+K1NXXe6tnjeIk7UVn9MHAkr8315x1VLISgoCo
NC8RaVbsk9HAhNE7t/1AzA9/bcqHx6n5ib0oZ47DfIVkLbbLcp36PcAN1yrjB2fpVl3KuZ9FE1Ca
8Q3H0VNbN5Gfd6ithIwX6PvNuKClHqpO3TZj6E0lKj7DFl6V6stOH4CBJDgazEl5zVThBGbmXKyQ
/YLTPKutZLmjg+hsFrlbNhw1RCkTah6vO5bp0hNhvlPM8MPWWfkgTGReONpI/MeWJZRu7RxeT2T1
ibxjNPbQSRBItP7RmqxANzPV7cYY0Y1j/FxUG7IAe5Wi0xhL2iMNaz9Nnq2z4O/Sgdy+WqKbLUaE
Xa3yxcWsK8p8SfpZQk/ZX3JA9zM+PQY8LIiVvHnVNGKCLE7bNKxOrZLOvv5tEp+V9zxMf2C0UonC
cr+vMi0qOsxb6IMrCiRjrK3txG1uKevQQ1YDyFXhQYkwgYwdMp/ZQSETs2NMXttYrhHIs1LuCHNx
9PaC6jXyR4esJJ0Xl6So1XZQMj7LKv1HJdG9jBLu/9gmhHCy7xpm2edSMQiQVw9yFLkthxy1CRMK
DgYvghzoZdWe3BVTR9gZsbvhLozdxGQaVAGHOkmzyQ+0X+mEsNw8tMfjnksR8XQZY65vARVmy+w8
0Pl/2Iv+aFbhcI9d1W/axH7Ii8eyQ4tDm9yy+ovHI5bgDQTZU8ndnHM3PqCcZVubdg7r6EwLROfH
ckIyRmzF95Ve9+yaF05U4dp6U21Vk71zY2sO0fXaryQslse0PM0T5vx+IodZDLfvD2OVPGFVTC6j
1Q43fUK0z4VLjICoM49A3cUXS4ido0G1HmOTNEw+UwfU5ypJXPQlIkpEnwpnYMwLURfaPqw6A5OH
zKVthDeuxPKih8QTiSGqPUbM1k0WqgVczsoQWqVs0pbO2ms4S89dvbyaE3FpCnm1HkZx5YFaeePk
uXGTjRkVQpr6cqG0aOPW33IwFRajTHwNEwcj6vRbKnhztHWJoxF/3LYdazWYmZp6WkYaSx9105Mi
8fZVsnAViPItRJP+YcwwIKAabk0VG0BVf7SVY8A6V4tzIVcIbSszRlekHhpjkyCnRF9ziBdsGuaE
AGOU020vEEEPNTtxGZFkucC2WuzNqbYj+0FRlnGjm8NTlrH7KLVmdrUK+JOqX2crvbN6pjPSIh1I
EyRZXShi1xrm7C5jd8PEBUkQgbQ5xZbbpKvDb/DGPiTPqq9CpG7xcybmBp0H+9ZcqqMdV1zsI1Mm
AKRUfowym9lorAP2ZIyU+5LVT0h0g7YOugZ116lBs6DoFwT0JT1Df+dY5HUwcWvtFad4ItNkClKm
gqKKdkYP5N/kFVIoF3YFk/4LDce1YMyUKxaXnjPIiJgI2OiAsOvss5Oqt/wotnXIJsz/usG65ROb
vDFucBl1ZR0YufCb2JkP2ELfMw4K5IUdzg+tLVFR6Mee9w1oBuauxVL5JAnpNq+IYpDdtCQvcc9e
uyl7XEFVx5Y3lqXNRCLMPJGcl5AAv5Gn4Vfy1mKKvFKLIC3hYbbT5mRoN9Nw2qPFZnPbrRXKIFWn
RrVuRe7Ud/VSBEZkvFOcI5FeCHExp/6QOuN7m1balePm2AAUdFNA/S4OcySHimhOdFOTYsrUPaq2
GyQV9wcKPMdKv/II4TCwKTY/dfooJ2qgGjNZ8SiFbIcxG/btT8PkvSHTTebtpG7bGiGoxJg/H69T
LOe7SeWty0opjjRAky8C9oAm4jYYVopI1yLWEfOybajitkaRPKKTfQFShIsiTU1vyNFk2asebBDn
YgGAGA7ZIx7PEwbnN9ss7S3MyMehICeONPdfgnt3GS3b7QBq4AlAGFrToKYVU6VlqpD+RlG6iwfr
ba6Q0AwI/fdMDhfP0DESSV2/dbJ8hKaRmsjy6CLkzJZPKoUE351gt6Im/Slehq0YJWvf2n4mhPYA
oWG9BtGbjTa1rIi/KlH6arsMQR2H1aZmf1RFvyxrNIIuQ1iX2eq0S0wczAAhWkSdXN1hGo1so7DH
ulNGm6ajHmekZXnjt6u9D5/S1RswpM1+WtBbxOnoHJspcZ0etoHKJXEbFjsI8StsVwfJLiSXD5IF
0hZRnUwl7/A16682EVlmHKkXnQXNLi3F3ZxlmJfa7sw4Et2tOVtbXVcR0DgWFqLFvEPfHvOglD8p
Dz5SC50S/rbIMXfWVC471vRH2WpvImVZRwnXILBdpR5p37nQhHjL69KzURhSMPLmQjXAcRGrETd+
jpFEb7ASJLWCvlDhkGzZe0sCdXAB4ShQUnTuphKxYbKYdS6qem6XOD0ZzTvB2t1Rj/qzVtuHOMGg
U6hmdCnUHqWrntd7J+Z86LFz7/uxn7aMlkZomZTUdi3tSpUqL+0wOdfniPtozxMZ8oQq51Cy2MEr
5r5XQgwSyoh5Q0IXK3rnSdGBqlJgfRZJ9b5IUwqelOdE5R0Lq5MqDLqRSmoORMvckW9G/UH2KwmJ
S1/s2CUxrMcmKFV8cQRuB2VrslaCA2fSyOgLWzaxYAcrFOcwOchJjVFT/TTiKhc9VSPB59qx0Nt7
ofaKW0NHL2OEGkQnAUgufVNsVfth7ltzp8tW6WUNiugqmjaRjAawL0McdGCU0NpQZy+iOUyDh18a
bV17hD8aulRhisyYUESkCmzjYezQddHgZS1bZQd1Q5GQGlm2ypkxrHK9QApg1wqjZnK+hplvgQHv
tdbMFTBI6FXLmzsUPSOqkTnVhAixLR3N68YcDa2sP+bgmFxLpyRf5Ehx1YkMHVkO+m4KFIUJWgM8
r5GXT11F3Rub8VtIAV5IxRqsOf8cMIW7hsbFfk3KEBMAflm7QLukZTQTRmtzaiz6B/QG0lH6xtPM
qnXl6F3Hi75RbWJjeokSzUam4GktqYEdpSGtn1fmIveH/m716nRNeTSziVBJSqFtohNxmivG/TKh
30pYT7tRnTzHLb1MT2kAsClFR5gyzC+tN5QkzWt6V+gymsAScRIohM5fpI+oYyzVijdF4xM41Pmo
l8utMiLvcrTl3gIDux0QDWBh4IRWTZoDkSzootl3JIyzvHX0XkyG7tNRoiFdKJo0eBTjJEmeyJJ3
+FOOq8qMYuYyORZmBwGoZ0fAfI0xWhXeZmNZEWb5j+8uLqmR70raJeQyCxYxI8VEqa7zOn+3EnYb
8lmpGKP6qWuAh0ylRaKpmA7Rch1VxjZS2Utui5loHuNN3rLoFEmNXtsqm0DvYPCsdX+VLDxFdXik
PTP8sOPtW1MVrjM0mfjnTc6oJreKaleCYUFKFY1eW48AF3Jz2Led/p5IA+39KB/0iB65UEvyn/O9
lT1KivHSzEjxYPKhta9xJZjqVqyjynloEKbK6L4XgI0kNkvbdGQZK7Ja2QnSq2fbAimW5PfhDEUh
i1YlZpuT61SFdxmN03koZ3BrofgYodIcwjZ71Ps5wwyZXDsTHy7L7VPTIt3qaLw9piR4UCaGLsC5
5odci3/05GFoa6uRtdWxjSf7WJqoZeeyHv1e6Q9hWGVulCOc1qvpMV5sj73OR5s4xUnM5KTZinH8
/33xYGID/IeR8F9CBV6ZYf9t7bD+oz/WDspvtqGoNpZCxXLM7+3C+Nl2//kfkuX8ZpkynAHd0ZXf
cQN/LB6g42NDN2QZ1oBmmxZG9N8XD7r8m+44bDAUDbPi9x7jj83LXxY/MBB+//Vf/Parq/F/bPj7
X//5H7g5DVPTLYOVCJsMVqt/Wzsog1lzd7DnmmWR3Q1y1j2EaklZS35Yny/bRSG8ESIfvNDwyzDh
SH4Drv70ov2rr+Lvy4/1q7AdhZQZm9fim67wZ+/lwNqYeSv78CJzar8ywsfByc/LMCsXY9GYvefN
uTEpP8g4NIXCWWN0X/NURUFkIH0AjNX8G6+ryoLp7y+MLuuqasmWTqjA3/cxjaSpVmUj7Vep1WCb
EVMo97DQaEd+5V0i32cTHKqy7ZiOi3fdsEoXwKG5VWwVK5j0EBYUT2D0+kAzDAzy2UqYcxZqC5n0
S4sBR1Bp9ToO6YRnV6GxLa1mJ43tblSVEHbp9PRvXuQ1AeFvP2pWTDxtNg8UZte/4SNqSSb1o22K
vews8lGzJoUBIfa8Ksa8Amh4p4ZNHLTppMIB1AOqnw2zSbPsqpM9Fbe4tNS7QrV/hKrseP/ma2PH
9k9fGw+6poPY4E2yPu9/fgC6tmOEalv5HojZQzjiwtHkbE8/PAdChkHfOhyyZF6hkO67Q2aoWNHG
eg+EaHK1MF3uculOyFxO/+br+qcH01R4E/JV6aZDZsbfLc8J24lKZU2z09mJdYXlajInqCHhzayU
4tQZ3WaOOsdbkCUFqhifoUGV27IgV3YxFpK5UT//n78k45/s0SyCV180wBF+lqq9fsl/skcjtpIX
QGHDTksUAtXZuBxNUrlkpH94e+PmMQvPoLvEFd1LcisU05sNdoiLbsaACIYJD2Q1XQq9pK0eGEwN
U6YfZk0gwV3kH81I1QUL7rxoGcZKVDiEguk3k6n1yRy4AXvdL5QEyMV0l3zPgdaJ0FKpC60QM0J7
0rwhnN9LkPKu/d/cnceS5EiWZX9lfgAlUFDVrXHu3D08NpBgCQXn9Ov7wLJrIitLplp6OxuImbm7
uRFAyXv3nmuocdcUBSQnn4TTsjm6dvGplzIX1XbAC1S+bIO601Abu6Kop1udb+REjy8mt8ukwLgZ
fZzK/r2UthTVPFWTl6aoDQz5gEeL2tt//ngth87t385F3xWCx7nuTVrGzt8+YLayknZe2x0sNBCe
lRU3UKrnKleKudeuj3GFuCqpaCiOwXhD7DOf5yTPH2OdPxrg5QA1GSh28A6cVV//qjMfwXPFBzR1
PweNnY5CeHBOgjk468D/UVZxtI+iSfH5YhfwnIGIVaP8DACCai0xdo9WQ0vF8k9ESDwm0npVk+6P
uvHNm1FzuN9KVBieWq977BWqeltP3rYxhH64H1KtbuwoiuNQiGCLnvjsN/kzX2NH/Ng4HprWFa89
WQxPOnhAKtk95m0m9kAvxevc4B9sav2gYoR6w0RfgZNn3jQhlZ8iXbs0wfal6dZrgZBzYZhWO03c
xLHMYzDNc3JtVZlcLff71FnILEYRXi2W2xjeu/TIBLcxKSTvuLgJS7ZqQKRT41zQKG3iSyKwrXhY
w29tlcJyQ+6TWSHK2fhjMpruwNTWID2cp3Ne9+KGWg807HSjb/8o3crY9GVNn8TK1WXQFdnNi0gj
NUfEO0UpjkzslDFMxL+DMxHIJhersY6aSwf5K27n6WRoZ7w0KUEaWWcfaPp8Q0j1JstCnu7fkZcC
dKu0LdCXNe3Ots1PrK1YbSui8MbBdS8x7WYQZDf0JPAljNS/MKseVeVHT34rz1S77YsWSfQUGD16
u1jpVWESFVxT5iG9TrzQ94DCF8icYoqzE5YXXtyS91jJfILNzNliUaIHUjpdLD9Gx8ra8kl5UXyk
aMaWpmy/Rm2YX4glWCBAXbPufIc1ojueJh+7nz0xy8dGmG1l7yAiGtP4QtkpvjSTaR+CQd+S2Sc2
RbR6rQvBMCvH55hIwhPovehhNInmi3ss13NHvy336hQfH3sJDBXmY4AENIri6FhN3bexrqbHjvLh
Y99m7ypJznPXYmwRow02sDIeIkyu93u2Y75SbuFDFgUmPdai7KDUyU3nIxAs/+F+IIgjOipJI+9+
d1a5/PMHicv7aHsiXO+P6TgaiPgpEedbBRGwyxPYithFSIjOVmWYSjMfiG0ZNuETITXhU5ot+3YP
SdH97lQxmNa2Hq+UC+jy8xsOrPlwPYhTY1OvQaWp9xZRKi9on2nDJdA9GGCM5/vBjN2TTqf5Zi6/
oaXZHVJJ1rONaqqxvcf7Adk6+Hhn+nG/l9VyvvH2wO0JxuamL/EC6fTlfhghD8rZz3cTg/aqYc8a
rAyEiisfJ0udogiZx6p8VOmAUWZU7UuIwZ0Jdr4YZY6w3lbvIjIJcR6wCdhFvxFF+F7mmQ+13J8O
nRsTn+01HU1ZDLTkmxiQXhBHdrOFZz+oyk9Jmy3yfg5REr21EyexCYbISd13CBn4gIsMD7ODirOr
HAwH1vgjLTr1SIR76ltfZWbjy1k5dGzfEVOeHQ/oi9YEthKJh4egP0wtBR58DZu4U+mZmvNx5LrY
GrjUaRWkRwSp1bYZWheonXvpauq6EbEQ+8RhCx3687CeJI5LVQ3TPgXkSkQ5kNaeEs/RLKM/LIa2
Hdxwh5GL3WeKSH1TWxJn255eBxsitGBZPQZP4Ka/tnandw6D7yFbQnXrTt4Ko9Ubg+DjxuyzvVnG
+CEm6y1uPQhyUwPcTyOQNofXYDQwaoZKYsjUwYkSVg4UhFzvQIbXlGSGPz9NAAbGccYkK1wLz3JC
nHYUf7hd1z6arYfcHHX8fXyaU2m/TpzLdfNFmkb5xEx1y+x5ONO/xvwjxxffIwWpc88j+5D9nPIo
S3dvW9tjeRqG8avTOPPOiZpbZxHf0g0MEp6E0z8jAG9K8JVOPB+0lNVB2PBCeYLPMJ1fPBgFlyhs
2PvndrFPsNSY46C2pooMpCprDQJgrbTIznx/jzKkE9OG/qNfIv1NTHLkqykxIHz4Bzct6PUJOJEs
hfd5kOcrRwZLxpA97eYMQNUYhbhldY4IyhDfTSOvWa922zImZGDIu+Ic9zaelKgFLmiLc6vlcHHC
rS3y+Sa6/pwXsfEx02ZXWO4HFPuo5dOEpNzyNi89TTZk6d6v8mjnGPo0DxM8pv4jKmgjyzF4Ne0E
04O5RM5MG6ejUMjpaLyHXShB2Bd71fU+WpNwfpTVU+3Ggo15BEyiHEv+PeE2CCiYWPv5LEdaD3qi
gj8OIn0wM0n8AqSKCMF4GOjhmFSZeyolvMFykcBPCCAuelkHZDAqWsDtXui4p7mBZmCGeVz8MAlp
2Jg0nw52V16r1CpupvqlB/IDggDzI1idY+LWvyLMJ+vK9Oyj0aoH0dn+yZ1muO5e5i5VmgHrsj0+
Y7YR59x3mI4lFXUY4AAB2rF+BA1K6zb3nG+068rPyNfvfTK4J7upsSCDsth0KVRNT9j20emo5sEB
r7263MsGj4iM+uRoVt6tAvddRov1HP2Y0aCLSrxHEWcFOhpYHWWByoyaOOBL9DFxHMM+COrj/cUD
52yeyk5di7A0TmYVQfaiO7Zuu8i8qiyhVpSJnYZT1Vc1w0Af0ebGa81qmY4Lvc1qEdC12AUc3tlk
1O0DfFls104EzlWPcqMo2mL669dVBxtN2dVDWvf1YWxwTJD8VPRlD8n3V+3mxXUo5LCZg/qPckYH
O4RM4LFLti26HxFXAOCwFx3SAqgvk1q+dfjyiHxrIraqebXSie8jemMo7ILxwyLuYa0n3kKCeG+T
0OjHv8vZtDxHSw7bOofrsecMOtqdDbV2jm32t2GLKIka7ZC425GAtDXjitoNqQcfvSK+rTQuad+m
CKpc+mqNv+U0sTZti/bZ+5U6ETFM7daKfP9otaiUavLmUmeSp67sUJ9FcskfowXT03hpFEK8bqBG
CXchLGsSXIaNX2j7te4QDuJazPBGfATzUO5QTL9aHSKOaA423YDOj5eDb0XlNVJlGb91k/lHjdVj
FUx+/FxTke2ayf7WE5QHq4yEMkF81RoQKKbbti/PKX2aVwwHeOA6GAyijW9e47M2tbP4YOgR+vty
twOcjAOebxw99Bnxq3HrXWwcXZYdE0Nt+2rwrjLXw7n03H6VTl4AOg83Lu2D7IvQwSPKwP6X7TdH
ag9XWZe4nUDOrOss984WzSVUj123NXsLsoHgAuGRaBi8s7So8VUzIvA4jbBn3X9S3v+qK89EY+FY
W8xjaR4Nl7oLy01nYgfOsxaqnD+FlPnZJjm1xV0j+KmERWNvKM1d5GZfazZk5z6Mwsv91v3gI5Xa
DKYPgiYsyDOpTMc4qxjWg9U7p/uvNMjZxgrH4zirP/zWilA6TzfDje2TZ3jkgC+HnFzCVdVX5MbQ
jIUZkFJ8z1cxoJ8ifZBz9GmiQMQfcxOjgQm4ehxTz3s0XGafIiifzdRyDxUVnJXRT+Xz/bHOHeEZ
173cN6VtsJQ2AAYQmvZcJJouFmKY+z3k2OLkSeQD97vhwc1pxHMa52jYsmjrSbfccsrYRI7jL54S
0viSFMqOniHy1VRbjpVNP2X0xHiD+3uh4l29hPwPpo1nX8jwVExVdnAcXk5di+oiVfImcGhcRCuP
0hnoKZnAgSDSiuc2Eeaz9gRQdV5g0CqHlHGTHZgVbilNDSurWy4fmW9p0xzYbhQXyfi7dpVLW8Qw
HkSjzNM0m+aJjAJUnPf7fomKBLEPtCCMHzEbpLMxSbm2snRaNxTRTo4RPtudrPezTSWW5shw6lnY
IX6YT/dDkcou+8t9PYGBksCYthafM1Pm5P2KRDPRkzpQwabtVrlPaUk8j89FdGZdjncSkE2WlWrD
X8TnhdS9H5vqZgUzIMLI/WKYGCxT38xBRRL9ngPsQFKUbrswgxmTfqkL73tA0uTZSOuDqcDKZVl0
6RF+8sWGT+YQ39Qc3WrQK15rvbLCO8SiQxXFS52Ew3NngiES6HTLLAAuzljF0/i1SjWwDyv+oPmy
ErNprwlNfPVytl61fbRZo/WB56wJrYm4BNUPmgTf/Nk/DLJ/QwfbrfsZRIU3b7w8wqX8qktYj30b
F3uUduwAJd76AfuDaIZD7LRPLE4+9DLDpM6wRxlIXF6FyvRgiRhV8dGq9WOSe+SjYO0xLXCKYmnf
BAP+g3QKL4YzHZF20E3uT2Zjfiu6Z9b5wZKujUEJEDotSF8cY/QXa7cfD71DYGKK2u+QelxTlYjO
kYlXe0nwcwy/23lu8m1M5iVdXH5Yhdcec/RkASt0HJnekVIb/YIUxojIT/4yXN4Pmbvxau0dRKx+
NTPvM+6aPU2uo5CtuXUc98nD77JqAalYBZJbIy8lQhYTUR/avMQ2cL/EoBs949mwIb4XFemhY5F+
HxVUgGop72RyXSXy3bSUsQ08iV20GQEhYK5cuXggENxh/2DqRKfBdqjIxB8BH3U5BKBHwKshtGMh
0CbVt+TTjsvssVxQbmGFinipIOfl3P5k4HhgBNKr0rZw+hsYZfLBrw52VvwxuKODQci1dmJU7nvo
2TdVIUmNWkUF1BOMWtphf6XtN0+VWDOj9BTRTb84WFLXWuH6syp4TlXpI7VbVl95/TXKi/KDr+Rq
pMF7XfUY++vqGx0wbFxeNe+bwUX62qfYezT+f5cxhE17ckatO2LfsSmY+ba+Gana0FGtby0+s13T
Gu89w08esWuPp15uy5LpSwZlvSFwCl9+HehDmxp0mkz0bbeujIp945flUxRRMUQqknWJh6TF99mU
e5g7xLQqiyC79GmJabB7M0VrXszBJgzHaZFO5hUfokVgTNXW5xL98cZN62pxdvZH5bZfcwpHK1r+
p8IaNSlhgvHLNR/sVPiPmgJ1bnhkrRx7B69gaYILmEPfOcepghhm5l8r1lJ7nD1P5gxTNLAi2BbA
F6TQYpX2CsXsgMY7fR0oKh+MKO43VKlhcFbRi+8kG2MO5IVvjf65Sz0pALK8lQkl5RiTp9/N3tlJ
uPqP/phUUAegXN7nDYSLb2py7SMLhQuZYyBuGl596sRP0huCtyImPLec3iEhD8BVrGFFAFlFobou
SI6Ic5qVyZMwgKLmI8lLgn6rKMmxsgYArE0QrJHSwCsKq4e+aG6JgVFOx/w8mVjTRmYQsC2qDkNT
WWsyb+WK2sTQJqjniCvdhOVog0PDOORlfrEL/PntHsHkUrom2t2V5akREar0hoZ21JZf8X/B5jRf
i1ztjGRw4HQ1EsgaObREN7KnLH0HEOl3OaffaatJgAUBYpTecuXpfp9gHChRkT7ec7NKC4tevRzu
d+8HRyyB8v/PHwfI6P7y24MPVHEaNMmu+V6UUBt779NPqm7dwCz0tngldtmUJ4e+ytDELb+wOJ1m
YimYTSbk+XW6abVfne6HPgYQMf3U7MFtBKIs1i5B2kXH1IC+6j10Jd2aLuqfcnSKmAblCQ9Luk7L
7NuUYYs27EZy2nfGCeBhk6mOnaYht36ycIo8PexCusvPQYVC2Q9mki2G8Mnf1zjWXiK/f6vJlt7/
TpMaQ7Uaa5zlk5g3NuDqwX/patoqqpcfJhKuV4Vg8XX2F7AqhvR+OBqFByLWlhMpGFG1cX1oEklB
GjBGbz6a9AQ23jyEKGT54og55qM5zk5gUNFuM8wno0FkDa5ciqvOy8jAVZbJSRXzT75snyHbcI80
0SHiWHFL43b6Yg2tug16tvcpDho2ilAEZmbjuinYAU7Opi8kZd2UykqXhsWDGzfXJZb2TBztXnEm
bwwzV/wWghB7RJoAPt+Sc/LFy3DiBDnFhiBq8k1Dv+ySpPnNJvnovYSmsPNZIxzTNuyfFPzopf3Q
/hgTXOFzC36pdV58Xxd7LoH8EGidvxd5cM7z2PgG4b9cO1L0tzHT6Y0pmo0SirmSxfi3sKTG0wEG
9kfnsw/1kxdE/i+EWZse/APyCO8hDez+ktN3X9XmdKicxvue5VCGnBaJlm9SSKd//axGGjp9R5GX
DTW+XWQ2R8sYkLtkaHkR581orhk6JkQUzC0t/l4Kk0U5wFOoxj0ljubU5JgPWkCQt7CCJkMxQWwM
rzMufm2Em6kByspm/w+7ag5sKL0jmlKYBn7+kIhevFJsO6EAZorP1HR22cFNdqFf6jYAbsk9PJPg
zbLWv7WWLaCVzeArnQ4p25S/avYI67hjFxzWAHBi2Rd7x2yRz0wxQsbCeBrD6xS7oENrHEOmAVhY
NtPR/ZqPmJvAWolxxMPtmta5tIFM+ko4xyHGKFCXvX8d6uwq4zy6YEJPaQ+OZ7qTRC3207UXcfdk
Zd63BDsPsI5sU1DxfYxNuMaWZpIS4xLm1D13DZNxE5oSxcv8s6my/oBuB2c4xVUQbDrfeSYN3BqV
dVyjtPHHqLliqh9Q/XXsEuDBDAm6SDT1n1q3LNGHWtzuZSnl2nvaRt6zML9VtoOosCiYwlr5xSvJ
ldaltiFEzmhYy3LXWZj5A/JagdfM79FU5QdrGl74tqZFi8keKOlnpOodoEQJ9U75nbVPQnPeCU4w
hogUzCG8jITqMLodWCp2/aFapK89baRqMrtzn7bkGlUujOtPv8secrepn/SMtzgnP/xqZHiPHKa0
emjGvTt9Tmq4qVwRW5RAHOTjPU1R/gWg8XBGCXiOrdi75dPwEaKHAeQTXHyNqMsePJiyIy2bZPIe
VAnEJ7Fwxs9h80C6EacWHRtn6JDwFJU+t1H3PHv4wqT7s7JHTFggq4bQYLEdQxNr7HzZqbdUJg3J
+jjbdoPt7z3PhdI5tD/MYdLn2XBxnvVjcUCNW7fRPivG7qorKKwpbNCtMV+HSrp7GybtxixLAgCW
ykGTEZUStJBvVYh0yR/yY5/g5o8kapMp4eNwHOcWZdL/rN9ANmRu0D5MVl+fpj55CUcruqEmt85J
KzZe5ZhbMtxciBZlgSZtLRQbSGWRj2csdvOJjaemoDd0nbmfG7b/lIrLD0Z7VuFmDJsszr+283GK
olNnO9HNM+g1s0iCZksOE9DJkJWQT+fpUTcMh3bdGhcsdzypFT4OLsWAsZ6v0gnA9aFwwrfMLjGk
K7H2Zj4/FrbeWRcYGbpCvYEOACFo1QHc+5xUETjqDDz8EZJqIFKd6umoxNZ5DOJfvZ16O2AtwHm7
ZwQx3Zd+Mr90LTOsn6Ne1YKv2EkdgXZ71mCR8LVr+vNTRmtMxJ69L/wePJ1p9iRa0QMGxxvErXOZ
w5I8hLF4d0SsL2CWFweYpZC/BzYWpybkJDSSJ8lTbCI5zlj442BP5Fk3hzhsCEhn/39uWg0/Uk3e
uWDNGLQUjpLeavfscKurC2D3NBIampOJeI20925mTocY2X6nVWFQPC+qBoE0SwtR0/C1ZEN9yeLs
syTIXTUNgIdxLSzpAkZL0yShcBKQ6MrUe8L7P8OGTfq9E00XwXLjYi+HyGJErsMOIBsrwtIE80XC
D+G9Hs3mMhKvxJbBKiRoifzeM5XU7AxCRJDAZ/yRBrgYmy4oX21kzQ8GxjBXft4l6Q321deZon87
JJ+R2bdXnzjHi9uRUTaA9MHoFpz4RHBWsk9sp9K9VdVMPw9pLCSFLDtnqZOdNeKwdV5j465ElZ9H
AzF6Ds3RiFnyaXNxULke8ksrjH55cUUmmXadk4eqFuT1exYWdA5EHKw9P8H04TGxU261uEm84nyK
khKWJSWLldcwYNzzJv8MoVQNSvQ+pOjnx5OztoywP8bUheqhCupD2ZELGvTuCKFvtHDdML/MVoBI
z2nL4aZdKXZxSiO+z9s3y8Z+k+Nymuho02JKc3u4hijwFENy0vgPdVU3D+1yuA87KVcwOpTk4I8P
NC1Zq1etzG/+0qZ2cA9eXSLEQlcfZMwIj2gypX8mkge93PIj7GMFm+68HbwDcnd6o6rf9HXKY0F+
9Yq+uThxupcsY881roJtOSfpUeNuTXqt6bL67EAVhMg6ZZp0TAKsnYAcizz0rkOLWhGF5TXB0q6a
PDurAYpTZaY4IwI8bbYicmRibN6DRv+mfaJnTZmpl05E17ytzc/AhrqtBy+Hyikeu4aNf5Z18Pr5
IGHOVfneqQs0/2b6dRCWRlCnzmXu5kvX3H9XOSmMGdG4ph2+1q2gYDdO59DtyLKPfXAGtvwBUare
k2Q9bA1tnTV9o080epuZbKVVzZL0JsowuDpjHLIc7rcOBZRTz1JP+IX4ngzVbo4yugcsQnNJ9S/r
jJrepkVlZ9/bFn6hqlGvMfpFRVYE6VnRZUypJ/TYIISokcibxQMl+m2SWCUQFPOXG3YQCvLiEKhm
ei0pT1NaeI1KOzoMLcWl+/lwPzNwZ+4dlhzbEhH3xgLyfkxD1PSc3JzxTfLm1BUYQ8oZ+yZ36ieA
KBuMOThVbQw9FaUy+lBfew1JVjBvrGjG15cwFq80wM1NiteRYKzF5zzzP1Lanesuap6BkDnHCvfv
IjFPVj1e8fdcub+MZuahNIX2N7dwljtWrflszVCRGITtgq5ShNtx747tjwFZyjWrGxM3bkUCaU5n
s44tY98Rr3adG/9dF0X7mpvKuWrbek+qJ4/+/4uXuNGrqgUV6jwSuFgVMgFl1idnKEuTsgA37/dt
ZE1/3sIsVJ/ud/XkILOKIsw+bsuUEMXqaN9Do5OOZPD7Ic+HD2x36WZEguEQpnnq/JLOvZma/7yZ
0NY+DtOVYnOB3YKDu8R4qmXbdb9ldmSrroqWAjiXPLRCWBIn6VJMplziBxBQ77eBNSEtre3YRaKQ
HoMlETMfSMS8H5SM/GTlVWfRVuaxsbufSZtV2/geYjxMMzGsS1jt/ZZIiiUhxvuI70nP/ZL0/OfN
cbkZLWnUlc9opBsX3FJOtCcW2RLPKYf73d8Hd8lZrpac5WjJr74/wf0J/3yq//tY7ajN7IfFIWMD
Nq/TJF3SEYb3+68l98fuT5CYhcbHtryEvz1hUiLOAsrwXlEjPRXeAF/diDUR7ff7yyHUBkxJRBmb
vCesXaYAFpslXpneXXG63/p9N9AGC1VyKP72+P3j/9tjv+/+/nubNk9C4sk/nzkN3ZTaQU4ayfIF
6t/f4v2+cU96j5rwxMlv0riMnFPg1M4pJSHcXrduhiBDJfthkIrS4cv9FwgMUFZTHkd/LAlWXHJN
78/rzzlnx/0mXpKczjA/ud8SWjZbM25//H7o/rhcfu1+q1GShGRQdr+f7v74n89ZjBT+nBL93J0r
QgWvxbbmARhbbt0P9x90ETtwPBLOOipfyOKcjgDzqeD2xLsqg8sqBUx1Yl20skI7Pd6/Zn0/3X5/
rXD1+uWiul9J4xJKfT/0yy3Hw0VUzZHeGuEwnqoyJ6qZ8jxFPe7+Ptwfy/TMzhBuQJy02FXaNCu2
9zfym++C9x8AaVKPyEVk/gYpDakTegFYO/liDqtxbgdb/AZ2Uu98D6bZFFHuUyY5vJm/xxGGYku+
GpJ0FdrN+zjLR6Zob4cxAiqJfhN5/mwnlGCHcTvRyl9ROie8NRTIDqY9CzTrLJGmRyIBWswOb0Xr
8C2NrIfMiuXOmpKfUrHfoRH+5hX8w6xdOotc00ZefMjJPvZ544C/1OGe8M8rzgO2ShVCvRCNNlXQ
d6tyH1orDi+hE+7gMlFsjoJLkHj65PMCV1Cep+Y7tTh65TRGVwjAkNPzzfCEaDJWOGgmkiap/uOy
proJCyJNM0QtCQhUz74GDiZbu7uOS2+4a2FPePGD6Stih5pgTbWubyt6pB3m7ab7cNL6kYrZHtuP
MEOBdVMS7/nRoohfF606NmHyg9Ga9MaB9xNG+9iQ6LWq6QcpJiuQlnzdNGblpOQqLN03a/C/GSZE
zixejz5ezpY+y6R8g+Rq+gVBk8z46+ngaIvNAtN4BP5Wu0Dxom6hwQfmtiOa+xoG0dcqqlK2Hnj1
hDUecSxC2Q2xarG3DILHSNJPRL2+1znAEr/E8E8sVkrWA90cCjLQV3bEiR+dFqY/ehRgDYVokTpI
zPeEbdh8cg07MVLU+qMR4nCmr6B3pU7pnyvxWXh7S7HNsjOW+GVN0EofPEXtLYfeti0yzNOqw2HL
umbTAgBgT5s2Mt6w/KIRCMTVscU+QGyDE6mCDeBQlbSs6Kpq+2VqLbUOPHAcaCOeKVFdee/Nqpwi
FMXYhHY+jJKxVmIVu7i9Si9/5+r8Q7SbdqZOGjc0uFngH52Qk0sI6xDMxCI1tt7PfbTAE83vbCCQ
9x8tUW84t+MN60O8YRS4RmwR5cfUAqstiwgA0zDhfDM3KCSDLX4vcL2ZeJ589ye5rxsoi2VC2lRN
GMWqq0lSDSzyE0WeBft6dA7O4hE1F7eoufhG28VBai1eUmwi05ZVMrbkxWlaL57TeHGfOosPdcSQ
mi3OVBw/qAEWt+p8961iYJ0XJ+v9IdwVq3pxuZqL39Udcb42WGCtxQsLXdM/+os/Nl6csvPimQ0X
96zRYSK0F0ctfUUEnZhsx8VtqxbfbbE4cLG9QBFeXLnO4s8NeAfN4th1Fu+uxutTLG5eY8IKSQ1n
3qnF61strl+bNhqVCZzA4+IJhnr3xkTRv94P7XgaF/8wPO5o8RPHGIuJs1PssfAa+4vrOMZ+bMTz
rzSKOpzcQ/QY2YZcDUBXy8BirErVwffBQQaNAcJe+yft2JeCxqzs3f5czS49ghYMYOY/263tP48i
2k3p3D+anfVS5fUPbWaKH03UqomnffCclkA6UwxHKRJcUUGN2KYQsDEzOMGZqveF08DGY2fXF3l7
Rvj9jfVOsospI1L3GwnXyp3h4sfvWRmDXc+HehsQeRBYwytCDwIfegidQiqWTiXLwtS8VsQaXl1r
cghcQK5InHO887B/cyXHmJSg5FD299eQrMTFEc5T1WNFIuh4hJjMeV0YH0SqkHjYgjtBd3UgVzva
ZNnCA6BsuqkJm0WtTh4i+vBfU2q9oKzQLy3leR202Zs3nKe5Ufg7PcaV5CMT03AJ1FReYwO/9KK6
qWqqkiQNncK5PvQe//4/K4vFv0UbSlRXvo0h1RKYwP9utZh7K1aRb5eHRMjkMPQ0vduMpAE0g28S
0eLLmDU1VtRp5y7ijtFro//hJVj/5vaQUjKgmsIVJo1Ae5E+/0U7rgLddjGC/kNmIHcKOuvBh3G2
MQYoe0xkn6nF+hxBQLkjY1ffHKCMysoEWWXAFBuydFHGhfq8iE3NXgBakuFrS3P5yHbVvC0q0Hs1
6j9/cNYiuP4X4wKveiFteR46fAfV+7++atwMqR0XIx+car1t6gp5DPvgJuwZ2XuROnu3J4N47MWx
98j6YduUfEJMFw4kOfCtQeOob+O2FFJ/9yzzvaCYQ/HH/YVAxSXcFv4MdeLgsSkwmmaQT/9MUv0X
2NpfPTbWv5kbeP0LJcyTyuNt3AXnf/nUpybGMyO8gqEuZ+nuYLmL2oY34dY02SbziCojXyN5Ig43
9b/0XsTw4Fxj+NCkrxTOFm3/ZZDfXaJ8DrMnv6ilAkKG1ydX3mM8luUeIDiEsEzj8I2dm9Om3fr+
Jfz/i4zzxH92blE81f9n/a0u0ij/9q/+rfuf/tO/5f7DcS0PDLLn+lQ4FwfIf/u3pPMPmyuZIodw
PEc6Nk6N//Zv2d4/XK40YsWlaVv8GX/1T3Cc/Q9+lbHPYtVpCgrn/5tMWFtYizXmr1cHfQLLtpXv
EtosTNtfUmP/cnb5yVhlddrEh8h0nb03lm+uZOlmxv02L63uKbZ9/RTGA705ke7NluWcXZr2Mymt
8HmzuTu5NEmTIfeeS6PCytJY+S7CEXwZJsoEw+y4j32AUKHsH70upGeHTx4lEnLeaMguzVL6teur
Ik00icz5a9CRNguvFNVJm5fnZCZSNowbhH6R8J8qNcN8cunw+USjJqEXricR2M8S4f6utYR1dotI
nVnAdjtRsdawNJ7NcqTNV0zN+KNVxlVLYfDKvfTs5F56mMcgW7rpwxezrjfIMcfPSKKGqFAIlzWT
WJx5xQe52SPIRx9dXcpONwu7t3GC0aANJoGunds30KLdqliqxqUsvZVnCv1G1WyTuSk64pny7Fjc
pvlpCrRz7GX1TfkqhyyMU7wagf9ErrzE3qz3dWeg6SIMphU3Gx+mQuyz9T3CNuasvyg6/jKZzk3A
KoMP691siRooUWvGan4tvMzeGi50AM9zfhmI2IuCf2c2M51LwuIxko3DqoI2Q8/lkM/DMzo5tfUJ
KvUtpk8n2+WmaHaG06CzLC5x06l38xw/mQATHsOOiIohG3bZmPZUtWO00nVXHGA3wYTdNQPqFSWg
gzGYPjpj/3y3VWRdPGKGTfWetI3Z8i4GkFMw7hWJQawCqdxliLalBSmdckvn1PE7dNYNqkMMMZLk
EKcSxaF0fnIdVYckzpwDWGjaAAp+Oaiw1yaBCbb1m+0odfMgrcyCnR+QS1j2rPVca9yXVguSlS9n
1ypN421aIM5mfUzHyiDYNWEWzaZ0Y2Ao/i/GzmM5bqVNok+EiIIvbBvtm2STTc9NhSRK8Lbgn34O
+MfMbGYxi8uQrkiJBl31mcyTxy5DqmLUbnwxmUJXWvyuDRaTc9TYT8I4c3XYMGnwhLh9QHPOXxrm
Co97J7zobFus6iQtxuqDNvaGSgPieXBfpADMH1ncSdbNhQ6VTdqOLciFWd+wY73AeE+OcYkKUGRQ
fVGnoZ23zwB7CH4Ibpzs1r1MJuseL2ax1TkaisRJn7Ok3ic8WWepYHqN6Uymg0rXEhA8m/SeJpvM
EzPGh+5plqdtAQOfT4M+XRBRGTV6JDJmXQdGyEkLwwfQNAh+/EiKjCrxYfzi8eqq+a2cLQbofMuZ
ii3NIVXrzxSHU6rSNcnTrjb27A17n6AHs077zcs4lf1lauPfturyU9vQ2bleRyxTmm8rgSBNNqTQ
+217nJcbNKRLgwzn0RdFSeDZ+uXPJA+gF0dVa8BI7BzZEd/Ow1orKpsKffFWmzX4/SGTzGqzd8Fw
9jGoLPTm2TlR9MlWJN9iQ1UXxixoaNcBpBdVH0VF0kWr0cpyAt/z2nl3uwiFmgYlYubL0zJZ80n4
8E7aBBe6quO9jQJqF5cVIpqeAUAPDW2bprGPe55sIjHncqvyjBeawzHRVjUORHxXD3aSNPcpLVTa
ll+OA0ahAnKJIjnU06sRkDXrJP19ZaUmmc7s34M+3RnC7hj0JLTS5DiXUwkBDC6+byJg1uOEpGwJ
PmTAbm8p/YJmrvg0lYII5Kh9I43qM0HyO5OL1Dd4RCKgHA9eME031i1FmPt1fOfPREqCyQFgIcHi
gS+Dkm0U/bXzW+vJycTVwqx4lSCql4VFHRtpmoXIGx4a4Neo7P3fhADsmso9RXX6Fo0gSGRRy125
rYY0PTEScDc9rqTT4K8yuALXPX0TNrV4HRVaRnpMa+M3eYXjc6qsa5W7eydmuuAJb6WMttWOe6i6
85B0lnP/LmZOfvOv8GPrWvP072IBdlSvU5lSMgSIpqE/RMFC3kCPAzAZHATlmriPxv8FGiN4s9Ws
HpzWPLcZsqCpVkjYU5ZYY1pMd15hkDWHvRm0RLp6eabHJZbVV+qOztW3jVeMTJei9frXyt+BlHLI
B/Ilqq102KNO+JcmQY/ulRDBTFcs70rGKegkk2OROfOlkSR0JeYzU3bjIlW8HbI8e2nnP/Wgrn1s
ydfUMD4Kv7/UtZ9ul3ViA+BGr9BjK7RwCuyKAkkKh3f7YMUAi2fsxPgOvhZEWLPHew70MbDRmoCK
sAwIrJ6hcSZdcgx44redClokHQyv7e+oioO3JmoICxERs468DvtMxs/pnJHSOSe3SWTNoWz5D2XH
fRGT7A22bmvWwXBxtBUfWaJ8qNhtwjErKrp44soGuRRIh42UjKkarSKj+YMXW0fCM6qXPu/tsNTF
RKwfXixpk1YHMXfvt7CL3MEVgPlZyWKKkQe5eOPORzdxikoxbmXsmIAoywibGpN9xtZflklwx+BZ
r2A7J8Ap5iP7lChsHc+9gQZxonHce3DfziwmkXK5lnvgpgbMha5uy9jgnzXPv9DRmW+zeRFDGbzN
+XijMPq1MFAIkWcGOyfTr9EQII/tRK/vlsYAFyd/xc48nitj/Kj12TBtRI5NXYWwaLEmOublPxeJ
P6cn7C/ciqlPPHTTimOruRMx41jUACzHsxboauzoAoNVTs669ctqhPuU0U6fctHYd1ZmJ/u04aaO
HQCGji7lse16kgTNuHqpkpT8M8m13lsreaJCbpGDbbq0lo0Zp4hMmPrzWahcHnm5Ezg//vHyW76a
RRs22IfORKnVNpl5y/Jo63dDcLGb6jAQDHLW7tiefaD6vSNuiE4mXRPoYybndq4qnEUdVL8KgfkE
n92MPfKvdK2fdKCYTSt1B6WlD2MQIgfNpv6O4I6z1yBxSWvGVX6e/22WhqoAPS7Ooaem4MnGMzfd
ItE/d9pwX1ritvLOEyEOBrGXXXQwcLffFelXbmOkl9383Qq3Yo6mGE+yh1qNB/fTAp0RElPN55NF
EFtF1W8GmTN9zAjzyqLia6S12ltiCeuRTCAvs8QDARx1WNUt8XLzJPb8pG2UEJ8ygHC6aape7+Ae
RqdxIXVzIdsL3VV/HTykFDKl85+RRagRTIluXWfrSELb28GK7zy3+gulEGsIWDySTpD6OQ6RGKNs
H5EdvI9VvAoynzvfqJ7XMCjKCJYeHmaGG0Nlcy8aQgjHrC8/hmYHYiuajOXRdLM/fkrZ4Vh6y8LD
v5fUhaDp6/YQL0wT/eCzdG+4Tccrip1fLmihQ7EcWbcDjjFT/YTvk9le519kTnCL7Zl3xMp1kMov
pBf8s4HR3HUKql4ZLVwKfmLDNO0i9r9FdumYj/SJmnelWcdUa2n3CL9ympyRmXraP1KzEhjFd5E9
OMoEx4nyY2yD+BdGPG8GOzL3ue+9FZaGMpwt4lhU7hJaPqBTNpjdJWNzMtgot528IlFWzq+O7pOD
bakX32iTIyut5OCm4xWjPAVBuyB+7pk5d7zmWTvAmTFeUiZfSrYfPvwuyqB6SJtrTWSjHY1PATxL
ht0IM9PqKDJHbQNzFmeXmOG1wm5SIpcoZKB4teiqlDdMt8Kp32Ky07PerU9yKLg76+WWEX8ikni+
r5J2M0XT9Fih6+/txDxBB7VPhDDsoBOAIYbuzpiy0rtBZ4KssfK7XFOclWEnd1k5s+Ka16jHznce
OkmUhTd5y4GuCy6MYQOijg0Uw3IhCmO9UTQGswLLzemnGOLzZcY6yd3Q1c866eu1C7CuKEjIlFiC
Oz9jdgYVOzm0Vg1vElJRYibpvonzJ5ax6T1/fs49iVAnw35tZFYRkhzd7qBFEYNBNhaRuBRloz9O
d2mMm055FumqXRpcxFh8Mf9B4GCU+V3Tpw2LCcwAvrFyreD7lPREu8Cfa2IYmnkXQMY49hPeLG/A
8dJA0kym3H1ubZx6XsVKT3Bb7txZ7azQrMabHYDsaH26p/UPk0HGfFr1ZinqmaUZcNDALRhtG7x2
OY6hB3enKgpAOwx1vyGbKtiTmL5QYjQ5VWVwMmwK3z6hpjZaO5RJUR0RKeLAQYh0YFd8xER9Xwbg
0fmbQZmJgaUD1o2q/0I4w2NHH7DxXLFLnemfL2u51QzXt3mX/XEswQvSrge2BFgsU2BXBAWRBxxp
cuXGBRZGEMAT47pnl4MQNA+GkxXN8MN0R5hnbYLRQ/alQBgAuuTGbLZ5lH6kGYBSpSVLivUY4Ee3
0/lbivL8qheLcL5FtqeuycIljlI6qHE8eq3pbC0regjwVb+YdfkRtFTA1RAc2ZcNQBU569U8xRdn
mp4xQgyHqhPysCovaa646SYaFpGvfpU+wbGfzSie22rv+h6CnQC/m/9c4+llCbJwimY9lG8ce1TT
qiUf1BgOeTq/B2ljPqA6QsELyXMbrI9lCwzGXB2GAPHu67l+T0Cv8fihtJOlnSC/mD91MZDhtVro
wWF5e6lZg4+L4gcK7LoPpLOBSZBss37R+0F6jIENIu9GsnIbVZEvT1TX2ZmyC5Da5mQ27rcJ7XQ3
oc8mStXDdptA050iNXKvans7DxUeTb39abgTOWcopYrnec74jg/mP+b0FkqGON3F0fBndmt+3Dl2
hsZBdEfzGcYa03xQNARfrZM2nHIUtgXYsHE24Co2vtjWGaz0DHH8tooLew9mQodxK49a1+WR8Kt4
m/io4rPaorAzPXjFSXVvOOjGfaoVJ2HPYOKMjDfa/ZNAxVaiqXZYbuFqqg6rM1JfFndxxnXfcW7v
gcj/8tz5zxqlQ995XPQU3NcDnMyqLIP7Rhmnesr0EeCevf0xb7L78vgZzsy1scZvmXXkYa0RgVmL
up/U8EXnyjvkgzovsnuX/uCdasvtHtvqEWvagVu8uyruo4PDKGfboBCLGVodegLuMA7fLSO2047d
x8Z1u3wv2szcCjY15Dcsf2VKQPzUTPhwa5qwdJZ3uWWYLx4GjrsEsTtuwrqBGjGixDfLW4yv03at
7prnssK3E8UHT2bbQBb61JYPCCydO1aE+SkplSa/pGQFCJ1LbjRD+51JEMOKxkILqdBpGE6Oq1gX
LBDd0nwQXb0HM7Ltili9sX899KLO9lGK2Ny0qXaqUuPGXO6WoDig6MpI9jS6A85yNmh5JHZkJwEb
xDEeeraFb3+9AqfWEmwH0lev7aY74hKmYc6Oy9zCH+9mtGekjqdKv+D4LrTdhX4cuPf0HYcU6uZj
N4kbUtF1nvOGFIpwAU9C9IsUhPKu4FBFZYiuLWveKwVFRjFZ75Pl0Ci3J4kSwHXSWsPRp80scDCe
jEU+mYU2Hyv5NWh8+GKsHmsTtbwGPIMBzd0aXAcn3Lhh2zsXZymN44yYFVSGN+2zmiGV7xgBL+Pk
NJv3CPJi8kLHj7wz9FsjFwYG5e/OMJJnJ08+VLpq+FT89XNjpTm2KA1AACwexozFeB0YxCwkyzzH
GeeL3drAZhAOx303HDjkrBPHCiX7kx11+VtskwMI0XG0sXDDd4FdFxFNmQzWFRwjiGetokPFQ96x
lEUM4lX6CCcK6Aj6ARoRcQyItVrv6geo2cEO9DWK09IB/JCOkJcwKpyS+eBP1HvRaM7HUbHPA9CO
IDq1mDWZ0T9v8YlxzL2jADVzmygBLfBobk8GJ4N42aXMjuws2sspZzblVBc4oP9SpxX3sEx3boEk
E0yUdUpNop6DCTlmpwWZdjs2vfLUTFA9PSLAVHNAFQ/KMlmySzKRs8CiknjZqfHvEUsbR8DbzxVr
EoJwMkb+RXvE718ehjhQDBHTipSgOLnPR9c61AhsNtE8zWEwOc7vnsSoxjnV7qg/TB1sHJOp5oaT
/MqiPT7mqaLEJ1JYVkZwL6pvOXWHaWrmsNUdrnURfMYG3y3JfAb2MqOAiNvtUbPQFUtGwBm68Ucq
m/Gx+ZLOUoElbpttiwoGBHF1VxSGe4vjeJtq8R4Pnf0VGeTcGv0lsV20K546eRYou1TmZ76Y8epp
IolNCwAfCP5jnnDOc4sbW8MwGMYU4omwS9xgODwewGYjnMQmlCFDfy5h6QaYADg16wmKEM9stQ5r
7VHf3KRlmElGCDVt7O+WlFT2yik5LET5prOnCc8aoxTvj2XHGCsNRP+Og76zH19QG/tXZzwB/nDv
Au5lyxzV0dVTEWpwoxTfsNEXz8DzXkwEJkipDgzOmWKVPv9ImrM1V/DIMV+TYhBFxjHBn74pgZfv
oS7KsB5GtbE6He3B5xNbuk4sBhRxLLP94mAkxNsz0F/zMoxi37RttscbFhx8XuoLTAiGQPEjANVb
ZdONw+996Kd+eEPJtiBpaB9GR/4ZXHLXstQMnmuHCcHEbEI6jyMbVKg7eM4YOZPsUngnA29saEjV
PMewqQyKu/sxyt5h2Ogzx2VCpkMTPDEfCaupynbjMhWgvL2GsT58TUQMuPTHrcGC4Dyb2JUNdqqb
pCmQhFqfFlNzTIjers+75N3zYe1m7Vvj/hkGiEw/kRnA5P55WIEYWTL+kBGVczwFJ9/LUH3VDVGQ
ECoY3eVPxMk9e+zrD1Rf0ymfnQdKnegUiSw+BjECgBgHF3YjwwjzigwB1VgeMiE0En1vnjFDt8yC
25XNy1bMwEgq/ZL6iLsitdhF4BX5PdSE2481EFNIco9TAUlOGuUvaaAoXLLokKBT48ZBuGtwJFu5
RGc3wUDJWwKAc+4jEr0wSPnjIY38B180+jy0Idx+UtlTxsZZfjPYy9tZMJ3N9Y34nhJGg0U2H61V
btcl7rNghLLH2f9lNKvzu+KY7AlhoLiHXN8ycTV4J6NMxVn28XEupAjbhhBtPYgrFYi9H522P/va
Ie8XuWmIcK06unjivI7ry9f4LJFsWUBDAip/rweCQ1U9xRI2WDAzNkp2k02Aah9F43lC0iX5tjG7
bbONjw+WtgIdBnxcu3AeCAVw9wIvhO49xGxL8+So1YGYk0hpoJfe/Xye2eAtfL0uPXbe5aGw+f4H
1avfV/cpOYMhEMptPsjpSEnN4VrBuzMTt9pGAqjInx9jGVllzTmdkQ8VM2S1ZtHnnzeIhYjA88Vp
bhgOjmOmdwXinrpTezCr71Wbf9dVRbyqJhJkFbaVCa2j7eb//KpfsDGTIMigGd18W3bbGGcq1g3/
ME7NH+xb3KIGo6oMs0HwuaiPeA0QsxbfOVYIWVzD11ipeRNlgO+jeCYFfZVPCkPiiIJ6sHXWR+Tn
DSNfjBzsX7ZGMA9nyFLZgQS1u8xKkaJO1rir4vF3FwftPrKyZ7TOZki5RxoBJg9zxNrjCBlGZTHS
NAx0hKzt92OZ3coZHZmXlO5WJ2LjETzGdLDao4MkzqEo7lbC2oFS117tj+VMZBlZRpOVjTsYDNUe
Ru1vlCnflbMcutp/WdL8ryL2gNjLiOUNiwxuSehQwWk2Yn02bULlwCG/KeEPSPRQts3D/OXi8djg
IqcKzA+k9TzqSZqnmRDsRaLYAhpqnGcxkcYbTUTHzvwgmvKVKA1n2wuhN4nn9Gc5PfLkcgVW7j0w
ifLsOeRGOlpdqhGInpnWy4H5BA9PFL0NzmC9Em9EkmjmH10OgZPf4JyOsMjul3p+DXLb3v7sSBZd
tRe7XP+thzszmaGgyT77BAsOx4rqw/U1GnHTfYmNyUKB5NtnpEJv1jh5O5FAYp+Q5LLGiA6ZQQKK
20fOx+whJzfRfpiKXM9VEMvEahZhzfqEXgY6uhMHHQ8BpFzTnbDuVBER2czpV7njuL6ZNVlNtJq3
/zyXFiL4mTkjajjv1UmG+3b2X4rg2+3e2iS+GXOswNE3v/CBjUwuApxLpXeVBcheUq3/TQL8TIBw
2TPIoDcCdH+WI1dntLFq/QAdZwrhV+XYx7r0rbPBB8cWjGRHr6iwsvPXyzi00XYeRx5KIM/MEPde
T9/+hzIl8OxdoLW5TQznbsydGxPHMF+V0QZqCWnVXyIhI68sL0NGAew9T/pxiSAIBcByDR9gBeOG
Dxzn7/qPjB8K0+tJCbkTGuX80K9NtYV/Uz87vnc2RsYy83CrZb/qUhHDIS5XzIK8vt8KE00mZtTX
rIWMZMjXmHc9+7G5G+00O7qrKntS9XgcFyMsJpx/jb2iGPtzEVt8i70SqaDu2Qj1VLwLE7KmQfzH
RJslc+h1CVGid2NHO9iYxIaDkXmSGTEkFpukYutaRUDGFwElRYbsMoqY3YEqqJLollkN04jSxIOg
swcHqSLhW8OcPEeMnyhfcJ0EXDsReUvb2B5YHUO8X0caAgs/MrrZK0hjmL7TVUVNKE/cbSXiac4f
2EYIQbf1bBendnGOcesGh4iGyPS68WjPCJHjyDmiSa3P+aqlFqlz7hsIZi6q+aNv2GEENgSPXHkc
xtWP3zS0SXbwXcQGftFooWYuLARkPqMv5gOh4aU0lUFwn3j+BwUxhjOs3GRaVue+xjK5mVzzGLUR
GAzT1udc4Zjz+HgzBb7szhGvDSVSHCF9tNPw6aiURgcRfFPsl1ncDQprEfUkMzwcYZFdnZeVeFU0
lNUTgKGNN01IroJhjxX3rV4/TEWaC6/hp6ONJyoEIphzdRWcPz/X3c+bej3bHUzfu9SVj42ISXiP
+fpUpTftqhiHIfncuKhoImVTEOOG2ZIqhiZoaOhVLPrCfDhXbKjXzxaNDcEV0cJLuyywLtOgor4q
NlUfPQiSNlQQ4YDqr3UHmcrLeKFn1fxLjjUJCezRurKlaV5v6fUz//nVmP8aEmURvTpZ4VQZHyww
QUGXxdv0ZJNs7/GNrWtwiDOFb005w3hWqtAqMcCQJl2Dy0jR7HFfjbu2a25BlTq407AeuaJnCWCa
+IAK/z6YzIm41+Hd8otffeRNYQLtOTRyyt/CssgVDezfwVqduGC8OZ7tkqWaRLNvUJ6es8qUZ+UP
5akFzu1AKzj05vjmutwZHOdEvChMkRAQWnxPWNiLunF2uZQp0b9ptM0DxdWVw8cC0xNgg7L+NQ6+
Z5c55oTR+efeZoDVnwz9yxbGi5NMV9CdUG1tdYki79iYzk2jwzn42ldh3WUL0zK2CP4wX3udT/jH
9pPwWE7W3gHK/ds8pBGPd/uQddPFZiKEGTbezXbr3OwWwERKvAjF7nTHT7JDCDC+RMN4pbJ9oluT
W+m2LTJGDytfUv5zTQ4IeuVtIFZHyJK/S15JTQ96SuGuhWd17N4zpJKnRc9+WAIvCT1yiXeO+EsU
CtVTBXaSk04dEgTvu1Gp55YWEEG5bq9MRFuV0LJoeVRWWWyCvJ7OYz8d8hxpt78O5my/ivbZS5OS
XVbG8RPnhGKsyBjDZbMNVMCsTU5GM9Knfo050kie084nZSmqiseqEEDrPePQ2o06uJnOj5FJsAkT
u9V6Zuz7whUnIfW+jDTjgkJ+JrkEwWVSxPjzdWAlcmkTAnFKFDd9Ml67CBEAhUne9r9UWv4W/IiJ
RJ4JhjZ70ola9s/j0HyVnvVlkLdld+5F1MS3i/R3aSJhqeYOtYA0xtPkZqtixNRhSWcdgusIjeFW
WSP5tWTSk6GdBmIAOWdbO+7HchtkuKCBQZHRtdhvAWC7o9l/C9M4atNSJxvTUo6+G6m1+5hi2dt2
0AIOJjlMm6hJX37s5Hruj9mgzPPo/lUVCsrYiU4uvWTYeiSyBdW/tlL5R1AyXiG/19Jx9hUcmiCP
wpQK8kj2oYNJ1f0b1NrbpZrgvY4oAlWoSwItckOssQyHpD7ZpKXt+AIgB3kMyByXxC9ZWlsWoFlI
QAXwugm0oHK8Nx6C0FlWBKCuLfojhAERbKV1M6+CArRlHh2t7iYGpDsG9BwgRxR4K8afqbOIfmFc
IPd+EH88kgy2gt+MKdTKJIJh2OG6HBSy8kwQYIh7ghd4AQLEG9kQmYpv5xgxaXpu2zQ6IcGaMeiQ
5kQUxGPk632dWSRCmN+M791H2fsFrdR9t6AbH6KaXIyEcV2vGbrn+dWkwXYLMNY6ig4cUOlRVkQl
00p/FP2pzsW3akdmE/YEMSwI0CQhFj0otzwoBkOcVlQpIt2CuYMjAsTRhwEHnXWa2jUNEQxc25Lo
QoAW6FZkY5YDLLkFJuNKbwk71++Olu3/He6XHd50dnIFIViz45hh5aUsy5fttBMs0PYqdb6s9sX2
4fH2IxqFZAKNwP4K5Q/qj53QHmAmhlyVjcwlK58QV8i9D1WKhTIShkIeM8fgOspQWDp0UO5CrmA1
0caDySJzbWTfOLLuKp3LJNZuDYUOkRepn0cXT1Qf/oTHxsOIwSnoN6CtqKkxJLLGZWbBoWE4LJt0
VvwOxnYG+8Mn5taEbDcznNZSOcdEA04kCeVbMg9uxMVwp3IXxdlLXjfmZa7c0G4M+rsBiF2D18ng
mgPuvUUORhw9vj8SvnsIKc2NLo9LWuT4EZJlZ+J/zpN+Pjk5OqBWmzvXGDdxMeKlIM8Hx2K6tZPh
N7HZz0vXDiFj/m1dpyd19SQCX9NmbcTcMcyD/iRABUioWudKWztvFtmx6zH6qdzap2pke+gSteLY
2I4zvneROd6MNgrCmKejztwzi9E8bFR9SB0D2wN8d3ciYxKdZbaNfGveRNr8w+oXynhN8IlOAYEs
1vQogD1upxsdTovJbgnRmCR7IrjxfhDZWKmmY+g1fXjVfRTolv2N8zsfSUeRoy/gkfA6L6rhE/FP
se7oFD7F4MIi2DjkgLIlH7LPgdi25dRT6U3IkNa/ZfSEQyo5VC0HlVNH/jajIBhPgDa9ArpzDpOI
/Y23ddT8rxLxdLRLBOkyIFivZx1Br7q1rZiLN6ucvRXFV/yiG6U6B9yi9Vzkw11USnNjO0OzWUEe
dVOPW2FULJrZW2yRnbODRoxUj8UuMqLP1noqu3J5rQvCK5KdM1Jaj5Zl7kEk1qHGDcJ0UjDr9UcB
hCa4QzdmQ8xop12BPwSA40eZz4S76h6hy/QcFSnNvWsBUoMYF4pifRq0zxaeODsXimqL43QnRPrS
e+a7ZH1EqhTzFWSi0qxiXnOvOTrEPRIN2nSeD0Rktn6yYxlfWFPdjwgPCRsCMx5Y5kV66j0OKrXt
O3+PxyO5eE57zgqsyesUvyNdalf0ESQw6v/FwJBisjEq5hHIrBNn+H2Gx6bOr8qHyWiaPDbSaRXi
PoCLTZGcixY0cVvPn+nD1Dt/7JyX61yXr3XXsOUdgq8EePo+DpoNUBMSchZzHUMWl3yhtSiHjtcE
arCBWA9cF5Gd7urmsvITEot7OWAVRj2fvBGInFJ4WNFKXzh5wu3OY7m+EidqaM6+/3Y7NqIfOmCD
r9L3uxMBO9iQ1+r6581/fksi38abHW/7Yxs15oYAHzI/xqKICKJdBws/b8z/+dX/9/8VTDE2HY3n
EuTO9n9thUMqIIdO9Jmz15t72cpnQUuYVWpGbYRrvyUoN0278fzzq/h/fvXz2//r//28y/9+xP/1
Lo4z0Swkbr/Vjplx0jQWziTo4TF4oF1kLhiDqg5l3qxg3RDanMULLKe4fXVG5zuCJnqFFz0CI8v8
jdNIfNZYNmpPlHsHOXLo8V7OgMy0I6aGWgkNUX0mY56B4Mzate+YFo5DeseTd+CIxXI0U5P0QTxd
R4OMtRi0ZOnOYoOilE0lYw7yerib+uQS8efA/Ps9Opawh0mzhnx94fgL8Ov948ycwkpwzEGwdAkk
6w6uE0ALNH9Fqd1vZwUQvRyZIpkpp6TtU0L15B9BAwcfDLEZOKvytuVkf9WWepyBeRx8Wvh1iW30
42+r9kzSuDuYlyxBPZ+50IwJK4uvbZDazAyJGx0GFEWWJzfWWlF6ynjri39CB8XzaH525vyX4Wq8
XYR6jRo8jJk9H2zd1ecqy+ANTehqltZywlYeshqOvxrp7Mep+l7m9J7ahWtQ6Df00MylF46CWeYP
lAs7SUeEtdEnjtfsb4UK5WDcUBHB6bHc1xEoNl16wnsIiEBW8kczoAD7l5DXE2DVsVr5UhqxzUuN
qCqzJzeTfvmKe+NT9iOuFwoH4SZUPAXom6omrA4L20XGvX1IlgXurN2456GX7tmp5EtOqC41Lx3d
VEyE32Y++VrTLPfYkB/yHthUA1AmVL03shj+blxeuF3DX1hp2zhXU8og6yliAtv4cNUqcAnsqjcc
miQ15Vw026QAojhXAQmWU/EEgvI5xnTLet0aSF+GnWmYkw8hjNQeOePS1m7pnPA+In9nnIrZ/UBG
lcdnxyy9KOZD0AoOlMA6wbHPL3NQ7bqsGAnKoscbqjpjf9ApMJpoJYKK74UZFRYwuuWdRhEOVQDU
OhjjY63aM/gpNN8TWJT16zfbq00S2VZM5NKqkknm7NF5F+9+lj26k/2Yjuje4jdMhtlFilogS2Cw
zFD6RgQgYgDGTz9/UeBC++BrMkZGzrFn7DtmBkPcekd0GzMRnMxiyXQjBHuWCiu6dSimYDw28QAk
dwZG44qZpZXFVr26ZInLcfaQlumZvHj+3YGZ/rzxI98LDVed/cbgwaEeRuNK958Fe4q8zzamF1xp
/oUch3CuKd9ysGxpci9d872b3DK0A/VL1+adnXrk2PmYX/KPqR3QNELL8Uf1aatYscVO++fBjjdi
EfG5jwu6GlZmju0gec5/gCQfZtOLvQ+lJmyS+RPMx8zGn3nUkBrZTqWKHyxcsOfKbf4K7MNtnKW3
HiHDRhCvlI75YQTFdCtjNlv9kr/50g+ADVKv0z7sfDZSrKZlei2y9CgMFe+Nyomx83gBxE2ge0HB
1GV07qopMI5Ysdk4kmOtMDqg8Y4BNpu0M788K8/uyoXEgZ7oXf82McqJ2DjWiDr2eFKf8rWLGn3C
2izonq1k88DeEVNnPr7InDlH3qc+ri22DlUd/E5xH6Dm6sudKfP5bK2PX+cyqg8033aSInXIevkS
W/DtoozplqAiDRV1BoZV/RBHHnurOn1PawLUIS8Cb2X9ClaAaAbu7Wjh9MOGiv0J92WEDhiC/sgo
HJZEQG7lHAS0NC7IDzQz7HbGzyFIprPdw0H9eRPUJPmMFnODOmnvS3MYoCB7D9JGFJQ3JAMt6Vl1
lmCNUD8NpktUDAuNnzd9jUDFFQYAY6nepmzyNvgOaiiaSb+zh+m7EJUfygCpc9MDZj3OFSbSjlzY
LWhlwispFHFOjJuBgfUZoyxjp/XNUhFiCD2CHDedlGfTSt4WEB3sEQZuNc/qLxYZv0vRfltJBl1r
/RgUADRW65mGB/AfWTxwQBLnzQEACX6ZhXZjs/Mc2nuJvumzrtng1QjNStjQ7brBhg+3Qr6zb+RS
8WmQtbgOGvW73wMbiBLCDJ1tsajkEZFxF04EQNBdZM5+1J7m1pzYAwiMqrUs+y3juJUo9W9mXk8n
4Vw8ncCxWilD5WK2f2W9K8PcHaLQGU1uFftj7FkUC4EYyx1lcs2c5o75eX5AkVFSl/X30PtPbVBW
N+W7vwlxeSYubfk0quoS+OP0t7DxMv8Xd2ey3TiSZdt/qTlyAQYYDBjUhCTYSiLVNxMsd7k7+r7H
19cGI+p5pLJe5KppDYJBOUVRIgHDtXvP2QeE0xy+Q+YrALnJiAlOiTrZiYnYDIoXAVMpnuWw7WM6
+BOWgTlkiOqKMnoTnftuDrL+MTWv0OqgKOuXoLVsdkuD3Fi5+ctXiFHjIoArWzux5/eCvWGOYMvE
i7IxwiCk5+3/TGYLHXULBWhCBhgUc347KSSitTG7j2qRgLtF7XxggW3L5tLq8sGuItLn6iA5NI6z
dbLqmR4Vg6t0cQtk4MrG6ZuML9YYhU95bdBGj+QmYqjPmcHKpqr4m0jr4CQBGd60rdltqbLLgwwQ
lSRF8VigkSt9vUFf3OhsZysQyqj2XbP/ww2PV75+KsPyGFPZrmT+YE8dtEVj9qoJKmwcGT5aAYRd
U1UGOGAMTFF8jnaoykPg0IMV008X7i4gvl0BivKXqMKDUyP5ZvNub6OBN8qFKH7ucIgeWAo7cqzr
+BHPF/tcPE0/ZbA3ZiLVZyrcjQrm7hSEEsdMZ1xqQPeXsWasqGwbUHABVHeobq9BHx2ZcrtEhLSA
abfdOrZ+3yKXRr7c5LdBlTBdjWmm9tAcWdM7470Rc7SNEvJs1DKmuN5k7AmPyesQtuVtnsQluJjI
9hz8z6s/vqSRvyOKjxRgapXJmoeL04Zv4YTHC6iZyYIqHmKHFC3T7dFTVVHppcSn7FTtAm0L2zVQ
R8V6NyZYxiEXJhjtD61q3nBWJzeBXN7zks6NlRjWTZVoz7ID30UfIPfa8Jeh7OUSOb0wDurZoxIZ
31uopSXj4A5bNh8PKsemTBC5pvOxCaV/16MHMNPhGIVTcnEeBztBQgSvgoCMDoGEC82szo0lyAJk
h5ZREguLXlKJaaZgMd5rWe54jg8M7+/ttPKrDxnDoMTPKLANCoV58EsOWBf6kMvh4ext0WDimRtx
27f6MYIMf8/bte3oTR0Ty8zbFX0bz4YQwVWcyf+cY0qhlELMnk5RiqIlfukX3mmx8E6jJNL2yFey
bO3Y5FAOpfmnFcpMQ7EuapUCWG32pDLHUOciaucktZ/a1G3wfnTGyUzQ4ReG0Gkk6LNHPynci9J/
vyKQGreKD6IzzyUo69vfN06WN/s06J4Co2KuBf6/7FHA6ZOyYWB2TemVuvHQKdf/N2+j9dXVy9vo
mAbzLks5JBNfXct/8V3CfTGYMbQBDDP1o+wD472r436dmLEDhluz6XD00dv8Vk6Aj2YszBva+OYD
akeIA2laHDorNR+YvzZnRSoHmgUMLFaG/YVm9yMnLmacTj3pU6MdEhfGHi25y5jE9ob3vvEK2/4E
SdYcEQeH9wIbIpKL8COtUzRF45wR8jLmG1gGNE6tUK2Rf/p3yugODvFTJyShl1bg07Oa6kAoKFoA
ejEvjsX8/O8PN/Or55w3CLIWJaCwscmqr9Fuudn5RYguYE8q9WYE+e3ZfrMrh4I/NxYTpaSMQQBW
7anXkbKG/TbmGNgNJpxZ2sN3/oJtDJlQqAkm+dXAFsu22ssA8kPGvHH9Q5ZZcHa8apyn52yM7kY9
A++SoGXU/OwdGlz/qA3WCQ3P3/9tvO6/mm/54+zlP+TChvUlPjGfcLHm/Yzs3U7TA/JS2qfboTCj
j7BssEAGBagpAuI3TK+sLWDScVVqkfYdLCPXroIiuE7LvRXL1Msdhq3MT6GzTZ3+XLuS2IU6o9XN
YbVqZtBctK6ac2Cq9C/3EhlCfzPbu6kjoUYTSfvZs0Ta+pS/2qAdtsD5l5EErlzjbi5gxwaBrt79
MjtkFtO4fNRf9DZ+j0QfPVPddLsUB8zegsn5kCIEX6FFQog5AMCcA+2Vro/9iFWC2Nk4Im+IPce6
KFxousxN9hMwcwiHnDnGSYSX2gHJXQWGQ+xRc0Ra3q0HUPA3pQtpjc0sC4KPl7KORx+Gd/7aN3b/
s2fY5VvtR9FNExp3pKBCPrQ9OoZEyYqUHFC2Jb38XUkq+tFhQw2FHCNpViHnU11vv1VjcTbqWf5k
ad3T/fRPNrBGLtg+segdyILYt0DeG9K+w2aH40LL9pguAWBjMozDLdftmrRcLCrDtpnL5h3bG8Lx
5sC5i393cNsbEeNysXouR0NdvuXKdldkmTyjxbKOcSizfWvW0062SDH7WJC0V7Sml1JmhH5hvP/9
UWj+60oklTKkMoEM6Mr4eoYx4Ik0iCHp3qVhuteRLpu0Nm9V/5r24hItEDIrqG2PZqI4pfDDaPnB
gUVCz47fGVpSoxbcoS6+Z5I+L4lMwU7pzMn1STLpnSYS97B3iAanQLeo6ufWWam2yWD20IMkFcYz
C5f+vR++I2xDtEF3dG1l863e8p2pM8g9uO9/c/It9vovxnfUFLjegEIo09CNL5mRmqy0uRMq3M+q
OEfJJM5iioK1nWrRHdS/U5YLMmeC/KkAcriyer17Ykdz1gZyxqe66S6NhceyV4LpjwxuNT+1l2al
iUwGz3LZo/4Osh7l4CKEnMdvBu6/lanhAAzi+JmTqNy4zMSSurmzzfAoCrmnHZ1s09FnPq0quUlF
JreV3DXMvzYz46x/8xYY9r9+9BAJLOna+D3oPn5FS6heL3EEV+G+F2V/ntLAue1qk3mZeLNV297P
EAKPVRB9KgvthhWVr0Pkb2oVjFtb6TTkMrd8T5Nz2xuP6ZSgYs6E+ZSpwFpV4BQdLiInWdX9qxu9
+8gULv3Qf69GXd+LasLnpln6ixmTb9PanGlNjF9lKs6t6SPfZ4wdFulLzuDtPEf1qxa00Tryk/gI
/rN7dBWpRXn51NER2lQZeI+uKy4ppPpzzQj5ZgymD0dvemSm2bYpJ9Th0n5pYCyfW7hhZ9bLN5Jt
9I0tDA7TNmof0A+ZIA2bO1F1kq1hhj1k0G47XEWwgCwCw4a5PDeMajbtJG6v2hLW7EOTsuXvdTDK
cqrmh1IaD05XFqeuqh9Mc0HOIIh6yNgMlu6M4hi95I5Z60krSjwnbR7tnE7ippgdeK7uqdUrRgWD
HrHkOffS6JKdZrf6QpK1vEFDkIpNMSgtFOiqdG6EbDRES8hfRqRlW/ofPxRYQw83dbLCApbDyEn9
C8kaZzoO6Y6EdyKjHJTETR6QfsT23dONjOgsRyG+M7RkG4kkv+hRt0dyinwvYl/uzzS7pREkKzK6
4xOa7mZlazTNZej4nlEZgsDshKXgheKK+g8aETFcGJ+b79IggxMuDVKuuX/Xldns5hARCs5Iar8O
g2MJdZnuCfsGsLm/SKa6oNu8NZBsnYeM5qiFw5RUMQwfbLsuddq5nq2k6Y1Acb0IPimj9RwtoEJt
MUWE19ttcZ+GY7QebJ4Z+ja1+uy8oBRbmYp9HwpT+ybrJgY8pa89//2CCuT0X5cWJZRlG45lWLb7
NSo3NDQaQ73SwKXTsF5MhOdUES6Aolusptn60bOJfsjL2N9MRpN6YP6hM4bGR5+rAHoCjTsNnvJt
4brjpdFEeOhcLmsZiVWkMEf7GmTBtgd1uzdN+7XNYeuXU3YrCwnrddKQ7lV9szLDtL1z4S+70inY
4F2g/4aXZdx3T0GKt8IQyotyVL8+w3nIn/HO6dt2BXyO5wW0U0aVp1yFzAS0K+KHXg7dBuCMvJUg
ulZhYRhMhotvjM3pVDvFbQfoCnU/x2MkDXUn0pYoUTtqtuFQxwS8YN3OpvY1G4S6DEnkmbjNFp/e
NguPmdY1n0DqDhE5SggtL0J8p33R77WCaXkBFpoi4k5R4XIlGYY98BD0JzaEbBZkb+h5lUDYkrmU
P+9NO7i0eYzkhi0Yo7npAPeCOJTFBy/VybRp66UwZfcZHRtiPQb3BRvtbTJV0Cms+3xGc0XhbR5D
6WIHbMkbwT4PHS9wTc/Chr2agX6dk5zSHGHSDTrMtaGVC3ouO9YpypgBa9LJzgN9i4x9EbUtSgjE
1ehd5FOM84bOF5C33keLGSfFvHedpLqL0IPMYCs8K8CMh0oyDuLs000QBrixIDbGFydBOsYfYKf/
s3Qetp5Uyv//XPVzGBX/xOT54wl/Mnkc/R+IdlxdFzAcFoIOW47fTB6IB4JHbeksFbn5/5g8lvEP
BP6CWp3dOv+TPPTfTB7nH/Qgdc52U9iGWvLH/xeZ6hY/6J8KE+W6pHxLqQAAGagyv/Cq/AEeNL0j
ecjRVivHms6+O2Lzl3S3s0B+Nzs6YM53pzceShcoROrCAmEj/Va5BBRKy+rX7RD4Xm31hypAa1jz
uGvG8zZx+kta0CswhtE/FvQu9jlOTOnW9yWAKYoWJ18ZA/wUAl2YvjGdCDDsHeb4rmhFsp5SFMhS
f08S9FQqdyjsn/JiRzppuM8Mppw0A45G0wnvL5/eBSkPeb7/hMD6H94SofOe864I07a/1mo4ZWrf
GFzrMGsKU6PAoByk2h0u12lXaNrOzgWa/KakbphNZOjs/OfkQ6MgIhQp26CdnfdtycLSuSR0gMl0
SyJbYRmuBFyBLQMpmtau/ca2vzz8/e9u8PF9+UAdkCwEplNq6cqxr6CnvyKW/FDAGOlwIfuB/5ZV
IN1Lk+H5SGJe1ro0w2bjnA+veQQTYSorl9FSBYexdl4Joxx2Ro1WeCToaT0MqDRUgZZiIGmVy63N
OGoFvXcj8A2tsgrLQqmQETCKLJwA+yNM00amJzNFWpYBajHEfB8ZFfFAWv0zQw22gqZyIhyZi1Ax
nqY+eLXEjEcYcSE5h2+iD55V2VoIHYg/nQE6YQQ0kphxvHMJQrK7m7LrtqzZzzMRgiy9Wi8Omebj
9HNmJjZ4oC3ssSYWO+Zba322vtd41lehjbkyR5bqWOuM562HkHAno/YaSo6VYUPusdsfIiQnFzXa
yon9ieitoPFCqvLUsl+rYeT7mgrhLNNJmxQTZpbrXmifRP9xcVKtpJnW7blQT2sG+sy4fdZtuk83
FTKI1RCio5C6OjBTf8oFvd56BGTV8kO0ImAW0ln3XGw+8bLFKzH0OxWjycSf/C2ZnsYejV0yWt+c
8GA4TIvQlFwAOCE0LC2mpIQ/EJpwSjJnS2Dm+zzjivaJGi5qywIJwFAsyprbyprNrR6a2UrOYqfy
/NucTAAKkGUwQa02XV+/lbLmsxyiEh4sAeZVIbqV5WzaOjxlLmZc8C7In2KEMqj2zDMteyKeMB74
xk0wVd19oj06yJQWT4rHCH2VzYYgn2k8Zqolqo2M35B2ZDtb2xDQmWZnlBl0pDY+eAzYpvN94NDd
mRBKZP1z3eMOT6v8pZysD0SM31UKZdrq3pRD8du3+Y8mju5FyOzEiKJznVC1Rl3/CivjfZZrWO9g
vOjDrGdt9gLk3NLyT+XMwGvUrTdo24glxW2lzzUXfLGLJjIrE7JZsDewpSzh1+iI22kYOFi4LRg9
IUT1MFglLZuXvtuFor0Ji3rXcrF1xuHQJPWnEvf0dI+dmz2To5d6gT5+0wzpVR2AfHQby2aNgE5u
5mk1LrnbNF2YzKqPcKLlqIXdQWbErSGcWpOp8uok6imlw2lp801chjpTXtRGYRzoe+zf6y5DMhkV
D7HdfMN29B6mZCIE6VZyJoFq7D5aB+FPw8sRtgu+Bt2iATkGkSyhL/GGRiMLq/00F+y6VfqdYcIv
5I4fNSO33DK/aU1YrkXLgq4aXIOje4l6+RbzeRIccU786JRUUD7q6pk23bHqg4uS8hOBHaFG1jdr
GvBro6vAG/3g0CaPXQ3FcRAD3ZUPqVV7rQUpjYI3XAU+IrE563dARX7mnHkrB501I670GcTIlukU
XjobdZTUo4QRYgEfmCjpqEHu1qjiQWH7NRI4TnObxqwa1Nplap7hNtGXhI2c9fcEiF+iMbmP7enO
NbV9qdyNUSKnmFBEeZiPWa6xqA7N3RQlJnGohbU2C3Fo/O4Q12GzSv3vQmY3mJEf3YmuvD2Nz2Vq
C9JW2U/5g37543WTdt74drFt+2BPXfstTdRmOb+npoCGwqlEJs/BB0puxrpnTAiKrOAd1vy0mglx
TbNgsZqjv9ZMmJvGxS+N++WB2FVvyUAzf3S/i9Z/COx00ww12V5+szYd5wOvzU3ggPY6qMZdxgr9
G7EmOiDVykBZhCS4SOfRi1w2dxWt00HTCRRExVwIegDKruElhJKMLDt88gc09nHUHQQptewFmZA2
RoBPfDjrbn3IW+PVlJ4VE8CVKEWGffEauPUyTn9rU5YwZ7YYOn3TVc52mf3xHNHoAX3g5R0q0pgO
lcqbclV2+O1pYzw1NemS0gjXwzTHh8EljUxxeVvD10OEbb6YEdbR1Bi8MRfDlj7LOS3rFz8cL7bC
+01q+IuByjlOmh/kJFQrhkc/TFg4RUtjIOcOktfFMtnX14cmt3ooLSpp8q6n0mEXEpofghCwuUyh
5NXBJnRncBUWXdgReR7bKCy+CfYae+5/jWZHmKG7HoPsu42e4TjWMVsEhk0u+lQslWO9Lcy+3IpJ
npeJIPC6DI1x90RY6bBCYMD6wrVnMvibE+Mzo2exMn0agljoVsqU7wnDyg1Cwm+l5r/WYXdr+qg3
IXLkJJHqO9OCz+/rt5lCzC2E1Ig6mEBPkD3vupN1Wwr8cJPzGMtxoznqLWNet+oySAAfcRkRd4b5
zJbmN0khErfE8WmiRRiMwrCM2txLanXHSIZtR8ehWLb2ZYZDgyU5sNdsFxD2JfswauuLFQGo1RkJ
qcgfVk5ptth6dIZGNGpuSb/UT8wBfsyO/lSNaAX5GxCMcMBrDRHcCulqpxcbWFiQzO3iZ0R7aJUC
HltNJk66Kd4FhsvgvFo2iTRpHPkEOC3AwHFQEAHR26qLbiFbdK3hxxxhqqjEtBPEm4d4NkEFMAUy
AF93Sj0N0KyTwDmKluAwfWUxurQLCaUYJKDDuuXP7TcSZImA4JC43eIluB387nV2rKUdmjGiF/hy
rMdlX6fapH1f3joCOQMWcNr/Ur4FVfdj1jiJs1B/A2eCtgqBFTOG18DIHjOIihzoTNAK403Votwq
K1rBxPnR5wRalFTbKF2KFfFAJzfVLuwyP3A3kzvM9JcAy2c7n7BVACtbVVXx4iBgoIV9F9rVgaTV
B00M57jErxMlT5SfR60bn/wQbYu0ECz6sEkMd9XwLCjx8vn613F5XEPBWBH5CjOflzVthKCJ+0js
z88mHjnmR/VSqui+5y+0rcZDR7J3/DubXbTm1vzikClCAH0+wIoWRQcCKje9dP33uUeFGSTkf9bN
DjOY6dklsSQSwT9IAXVoR1II+iG7NwuCKVjqjUl4VV4+D+30PmOkO3Y0G1ALjGsznQQt9anA6oCN
oK1pUxVzhVcCrBtpav7KRfpZotbckgrsWWUGAdodLvALhacV6OOrHIxRKYhKrImPqLOFqdcTAGil
TwY4nG0s2MEwQGSwHRunIRtB3eP0BPX1LDRs0aMWpZvQcp5grtgoERo+xo4JbaI/4rbK84icLBnv
sNhx+jOipy7p9qR3/YyC2vdy0GdrduTzChBOdDOJWWyShvkt5yGebQzTI/OThzyHQmIEEaCqRNsl
Lk7UMrcW51LXrGG3rNLmMAbMaLS0wb1PmlbpABIaBRN3nXg+IA/6oVLaKbUA/0892RR5YG3s1M9o
kmKvDlVCtytF7BEuRGSh7RrCXMCOkqVjzzbiBT9M9220eO/MKSK1rSFgsWVecITWhavUwdn2+8vr
PYPop3pxSF8fHEgZxMKdV5vrg388wbyk9TxSGRFR8vtHXO9NhPtuVa9dqs5C9Dfo7maqdK7t5i4M
5sUbrgxALRGghbAs4rUGzYZamQPmeiOWX+j6g65flqO45IzOttWifRn7mm7k9W6ik1sw+OU6cJz3
UUoyTELTX+eS5p3CoAZnxDhktUazXKlqxxjSOjBXtlZs4EhqbnPyQwPGR5P/ZEm46tcfv/yY673r
SzAy4tWuP5spPlMeCzo5TJpqFWhJBW0UIcvKyHQ+r2q4AbSuIBUOHkwyMrkANRzQ3Okn3+2CFdOs
+Q5rNDsmU5Y7GBB7J7LmE4cM0krNCM9AR42tNinFOtDkRHYRA4hTN74L/SD1xkHUkLpcl7Nyfhzo
WK5HZEgPgLMxTpNyu6WCoZrD7QOCYkKlYhflhjmQvJcC9prIIKcEFnmjyLXQvpOP7EXM+LOChPrC
dyrqdrT5TRIv2jvNs/vig3oEf3DgRjdRWL+00PSpEnOPvup2otHLWMWcL/ixtwbjby9EW7XVjJLE
VoPXb+QY3EAXf6e/8DnXc3LIcDtwefCPcGlThoGHKEO3b2ml9YBa7uhOHXIfOUc3dsP6kJdcKtoM
vhUyhvRj5oLkxMQ5pmVfn0g+KlHi96ZXBfV9RqjEiTAB8CBD/WjBpLkd5kV6l03NFqeAcbJpdYR2
HZyNEc2uyOWBPb51aHo/vgdvba8CThlKjfx7T6Af0e3HwuIC1iB+OOUGlRimFXB+U4TQU3OpLom6
RinXp+g2gnuIdYoGQDxui6gPnoY5/2VWrN9DU66NRa7iDj4cA7RmVQLBUA1qvuUQwSEGmpjNeBCg
geipMZVzgqWgTqQLAqV8gFNC8yTN3+jCsN0r3els2f0FFS2g3C74Lot2OpQFroNRhafEh401Qmfd
LKqKuxa66Z1mDijnA6aOnbCP01xNT1i4wAfmZIzIVDxI2FJPgdbkB63vsnUhyKCuGvsyTgvnKinn
nn764hiMHXFTLje9bl2mQWLDA7XsXVOXImVfEuwC+6gbb5tJKy+u698NsZHuHbNtTsE4PIMxQIaO
Z2Oe1cXZ5HkXP9R4RW8ikChhwMCdrcnDNAE3iWuJp6q03iK4BHyISb8dpOkcwjEAtWkHwiP8pkEE
+eZTjTAGA6DVSKzkaV94FtkBd2Ul0VJngXWwU1yK0rwAzdD32gIpSNwU20YDn2F4MmCtU6PbtKXD
4CwEs4ggFcUOAMQxsvJ8G2b+DxLEywdj1Emp6NVuCi1GF4bkDTPm974ek33U7jTMOYcuT05mr0Nu
4cgFXbiFwPoMZOYYhgQNI0trtirMX/3ZSB4UsjjDr5vTgP+v0jMofIoDop/poHdZcAroyigcbWhP
W+CLd5LUgYNjj/dMKdwt4Dvs7lYi9/rMPt6QJTyvRphkOoXaybdObe9MCInLAJJp9xPPSHjuRufd
z8yX3qWSGeca6cNU39ccuSE8taMBf3/uZpDEIVatPsRuvNBdqSUEfYjoAwd3/4B82dPa5FhneXDP
YOHON9FRRNhD2IBAbpoxGebaqXSmhXqUxZ41v8zY+rYulppdFJOV6ghaL60aaSigh5vakwWe7ETA
d17fyyi7RJQ0xtrH7bOzJyBMTmeWu3DM9ROE7DP1dLwt6tw5+DB/k849IxLsuVanmhcoRBrJLI5X
96ieCXdHfrd9J200UVadTwgKfQSVdv7MMP6NUaN+W79WtRY9ATrZ0LPvLn5IaMRIwYj//UEPTITP
QWp5uWV4FUDeRFGdt3VRU2QPySYzGVMv/u4NXIIfgI+n3Tx01WlM542SaGlKIN70Srdl4NBas63n
yc3afS+BGmBxX49p7O5LLBvrus1v6uS5FjHjch8eYjv4x8ldO215yuCVHOe0OQkY0vf0LFcOjr3F
2T2Y7Aoq10XLzM31XhTdlBWXZK0CPbOql7tjfXPlb2H5XKjTZONNqOFjdAKer9NL0mqYdetUI3Nq
QgG7zpg/HNOw+pVrBmmhuibQAmasCzrwJObbuDyu2dR/3I2WrGoKmhSb9cHJB90/i3SJznWmlvqD
c43A8+1A6vzRctnAt1mckZ2gpiP8s02oSLZhh4Hnf/mn6w3w1Jexo9WRtMWAJm2JhGQ63v95NyH5
+6D3i3FI6sdpubneExK10QpDzZ9ft1MabXTAUVhcF1pGTSjZ9V7OPpwK32I0Y4+ByX4nx1fMt3RR
sOBocNLBryqPlb0ElcU2NsgCSMn13/xr6fL7YZtrv0eE8AfLvL2Wiav+8tzrD7je/H7Cly9xOWV4
b+pYrOuAPejvp1SKehZ+7fz1BxqOzlOu3/jHXQO7Hd03KAK/n/2Xb7r+o6PZiA0aHK1f/4Lrw19+
P9cxSrbAYb2AvMpjWPn2qhWjWv9+gS/P+J9+yu9vMUbO3KjVsYByPLIQgocgRdXzi8jEP26DYYJP
ifVpebiycCKLweWPjOuHKADCYheAPa43ysclRfMUqMX1a2d5ZITeBYYiLTxcAmzeyKjuN3bfLRm9
2mOaO082hoC1WI4AzqtPl5aPJ4up0D0OcZLOl0OhDWo2+ETQQEcT6aPbziDTx2q3gIemU9qgjB8Z
LNACIKottvSPMZ8PdT/8CLMCkyaOIAIbO1ESb6AAQfTg1MJJktirMAhxFGFrpU6X/bOVYPysk/Ix
itSvsCjPrqw2geleCiP4RroNnMM+uaMT+wtfZdNHl2pE6Dh2MNRLOzqw7X7DE5ytGBWsjcz8bjck
SNHwaVd6TYj24u4CrIC0udxD+vlMssyk9zGCu9A6a60Ch1dvp1uYdL98mwLYNR7zwXqOk+EprABu
dsKBzMcEgew4Orzp8IkSehMU7IxsUb7W1k9npJMriVLN9H4vskO/SH30eiBeKmx/WpAyQ3M8qTA5
ZVqwE0bwIZa/mUl92ZhQr5yTkkysGxnyasOmpf6LO0w6HWZTUh0ecbuehtEFl5CtEgDGubTOQnYv
2N/NkGZ6Wr3g9niQRUO2oWXt2kj70RAzg4Mggjg+PjrG/JwU/Uj0Sh6uare4aetmX2rkyVG7JYmf
HCH5BHvytx/KBUfe+3B7UHklFajDcGCD7AOZbcgrqwIz3UT2Ih9KTXKiCRmurZk4CrTQjps+j6YD
FG2Yt86pptiCaQnk16UP4VazSXrAOK9JMwN1plUPbfU8JdPwS7A1ZZCWOObHpA1beMoHo/PvKjns
3d69bfOKZdJcyvM73Ymf4DzqKwV3C4NRPN1WEmhM29+SvgxAZ9q47Uc/NBbtTe1zcElj75ExFIH1
AlG9FPHr6GPUDXxMTE4ZnxiOZ547gPyiiUDaBVpIxy6/F2bGr4wcpGch2ZmxqdYTQNrtUNkS7A1R
D4OoQIoRVURSQky8d4yxomQIAbCfYIVSYkPFmJM4hMpaBYV8sGxk7ALjZZX9qLVhXM+iB3S9JwSN
2DgtZ+SQNLBnYt7AciC6yp3YC7JTPzo90RwPrhbBvZmdH6pLz5ay2rUYfRibVcbB6N8TtExKV54E
a1qKTw6iaI+shueI1Lsc9xibsgN7CXuV9Xx2lu4CUiJABP+/vylRenKmzydskz+LaAtp5bFI3V9I
WSoPJ9TRRXWyMkmcxTkuPhrdtMHZjDDVcaRZdFTXAhfCvDBNY93C9UX/XrwWKWZ5ojZpBOF73sjG
7lb6iJKUJSUB0QnBkPkT3gUHZF51wjCD6i1I3pDYHDoUJjSKANTyFpS5JhGofqRc5LZiOddKO2PT
ckQPdLf8R0hvBBqVs2UqTS9pub7iyn7igGelsUMOrbqF7U70RV3QsqtSugz1zMWxyCMKITKZx4WA
FcWE6MGaocVAENCA16KdYXrU8F8zRgVczZSiQghukHhMNvRGfdKElwZcuVNyvfP2vaHdc2qKJNzO
jom7fKzHTZE0RKY3kESc5A0QAHG7WY2JvK4e/RSOXW2l56SZaTdBqx8VA6qB88pWNOzgshfoo6vl
jQSKz/yLOEt2K0y1/Mfemj4a6X7W9EP4NIwPZxfUOOyhJaziefzZMoesk+QhwtemhtwhwS54XgbS
TLtwW7Uh4EE73dULSePqmVMJKJGhclB5+pT0RjKPGHUIBpyG+GA6JFHhmoO02C5/fquijVNRqdcm
tGlX7dLKZ8dssR8cTZsXlMiQpH4BXzl4vV194npodsiKA68iSJVBGtnGHILCYuZn/erhYmTgRGSv
ncelYY8lMV7nHe6iItgQ/WEvGY2r0NU+RRjfJGnxWS/9dEEqAtOPujjdQhhH9g8wAyAGRBN7745t
efDF9FlxBtW0nTXDeOkBbCIrRDQ3/hpxVK6THH97UUM8ZLyr0fpOOOh0Wqe6/SuhZbAtS0YHdGTW
bQrTXM452Cb8lBmbmSUcpJjgBcMosujBrrpIvkcGU+M4wfgsUk+mMx3BmAA1F2D2XDufCWtoqcln
lRinbOZsgMh41rIem6NhfWshjq44v+s17vu7IYWolkOAXPtQpEjP6wBIwZmEI7nhbOfdt8EAUSLE
1fWjsJ4YrEGrduuMhWrigPD1epu52oPDaQk/BrR7uxj1c9/djaZLhgHOAO1nDdmDvgGTnU4Sr2dk
qLmysXpJ0nOKfnQDDk6s6mBtmqW47bqKmLhSeUkHnievvLKDYE7GhKtjVLViiiR0mi5LQrC/Dvz/
D4tpXOQWfyOmSdJvYZH9c8iVBbkbhc23pv3P/yB94R9EUnHACBNUkCldFCt/CmoM3fyHrtuo8ZTQ
0dUsYpb/DrlSyyPojdGeOnTt/znkyjakhNqBy2R57v9KUEMKxBcFBv9gKmDjUF8Q95Ce9cWzUvcJ
Qm/bgE4WqVNa0MEeJipaBSuFNuvLQChxOQIIK0lc33TaY0I417ro6BqGCSkKTMQx3uqc3dCD1+OU
wKtjxgJXyzogsNOOOsaHo2UdCZOvTUqxQzjk0Ylrd6nLZG0CuFoPdft9rMDuw58byImbmRDOG2sy
oFW6nJi26xxnM3OPDAX6TRxSi4jCVsfSli8lLUJorKT+1rpmH/sGs+313u8bzVqPAkPkpEcbqTCG
Xh8SNCLZTi5PqoZCwU8Imi0EwxeXLj4Kt+DPmwDqDDZ+dsQJOnG4GnxJBQrJG0XP+vc3Xx+43kTL
t1zvXX/K9d5/cXcmy20zW5d9l5rjRqIHBjVh34hUL1meICTLQt8jE83T1wJ8/6vvd1RUVE1rYARA
0hQ7IDPP2XvtsWD25ds4RAfgNXnzFbUzZ8ojooNqQn5eNgDb8nMzBQh+AW07I8YtH4nj6c9eV27y
1I3WdPcUVVRgCIEE4DFN2ZkWFq1l39fuZR27uzK4AekBsat1qDCaYXH+3iS6iteOk9JKTIMEBDFN
8g2ZHhQJbKM6k6V9Qz932rbX3LH7dd0ifSzSMmblkt8ZvffLqZhEKLoOW0dkP7KJNV0UVz89D1KL
P7r3QZ80GxE54KgTr2AsLVh8hiB0Pe1NekQhmyrbqVpL17o/TAdSuW6IGoI40Eh3Yw21cQk7Q78M
/Wjh0e9o9vqhI3ZJg+MXv9dR80wIeG2I3UPq0Y02fpmFXlyUz2KEV3MhaAsqiHVuElOSRiG3SWd8
gOVVWHgd2rpo3y7I29Vab7pgY9olV/PGxnqueo8VjXocKTIPqT/eOANi2maWEIeaHV0MEtoZeaZs
12OsAnVkHmCW51fwhQ0UmEbtTZK+LIZdhXSk6ce9RYrTYCGfwfMMXSDvbwoMkrjdSHWhdHb2htK+
EVns7F2POKP5Pr/q+fSg0+Sk5DJM8AAncbyj0Wh7nbd+IQTCvOjzq+7a6AVo67gDerhb7pvmBzhx
fjsaNvFUYnp2QoSendUBx0yL6QZK2XjTOzGfh53tfQRB7tSFu2lkgO31Kdnbo7w4cg4ib+cVZMKs
eYf79b/d1jdv2LavcRfOceVRftYMXxxGrdkBSSQKG6c9Nj0xZfMypSMXnRu/NzNiGEseSfACFsyi
E9ct/nIC/Xs5MgY6OCmISCp6ZAk5dFIILQ62dXM/2eHzEDO947dhnNEn/MHYDJwsBHfcZXP+nsB7
HcMI36Whui74WGlPFXOehhyAGgTJyqH0hVXrLkUSc5rrv1vl5T8XYGlvjOpQ+kzcO4OZbdmTIv9n
FxnypsHfcRBBlU3rX5kH/86aHdbGvIFXZ9l8c55PY7eg3HZaUJWNIkUdee1huclvWAXpuqW2jYma
i0sC8Tdazzqa4iRNZRYbogzzLRk0pKPQVwHqYsA8xRvzKx2U2kamAdp13ixszGVvuW3wQN+mGXYI
HexeG1CaAyR+yDsnPlTKn7ZW1das9Px3s/GzXTtHli8vacrDdz1u9O2fT1JSWi+9QVsvTFTwjxsQ
+/2BOOl6Y9iTzlQHIYxfwGcg5KRjXov9UAD0WZthSbKcRoLTCtxpdVrorqj1MS0FMMqod2FxEacu
MfMDPOydwBIbF/UevXq0yzVnxLPcPZszZqH2vGFnlMWTE/Chx2ruqGs9aS3IHEkJFgVtacnX2JE0
1FNPXxmjSQupBTURFjetqqOdzfK5MJWPr2Gty8IG8YTqYO6GkcvGULHsLuDUdu6BLXvMmwGvxRCN
S02Qx5cPtM3mH8C4NNDmvbYsH0g+gpE1x8rHnsnz2aSawkWbQ+TlPHjhdyDeIUGP6oIYjRMYMFoD
DQYwGulyGcuJsDPHk6GMXwam9S2ZabjXpvZ+KWjWfWti1liN7Zvd/g51iJF03sYMjA+jqEvoFWdq
4aP6HvTIXEee80XQTwP9hUdmIEuJDWBduDw6dYDzgBlvV0Eit26eVAdI0/HBNrtdMx7rYvRoV5EN
AASLkDLqTIDjrFcje+gRQBz/eu/LoYoxxEOjDi9jCwV5+Riw1a0NgbpxOVo22vxx2INDdMH40c+c
zylxzJOlzGJrs4D/w/M08hi/eR2tM8GvI51/oCko42mcqDgaFGaDGp19NJMRp+vgmuWBhdOunfmk
XtHc9DMXmN4wSgWHwpv0E30T6Kg7F0JuEyLzgKGQ6A3saMp0gx1TfWYWIFT0KDouEIR0huj+evqa
gysPwlabb1ryNNCAZpotKJDYGfiQNUzQ6hgp+sycHCcEo+h34uCQOYwFFVnT1cwxc+ZS2vdmua2d
5L0Im263XN6WjTmjV78PWWVWpzzWKDGEbrOJypCxVRLKO5/9odC5Giy7y8bzbZ9evDvLJbobRPAs
vgVENGcIeqq/bDodMYPRQgmdMc7EkF6cqCMeqPDjVWuoW60CENVR71v+7nK9XV7LX4dTILR94eSQ
dylfuv5aDzqaFGnlcALVI2tZL3ttbcr2S4V62bQanKQ25xMpRWjd6C7EWKOzv3LmX9sh0qKzYWmb
qaiGg1E8aaCIMPvNv8wIuGiJT5Im+nya+m00W+tmlZeH/QhgBk3sPqjpgNurRNFVJvLjLatJzuE/
xl6NndA1uDDXZnqWVNH2wziBbZlr4Pk08lzL7sKXXu75vlvPD62UJlA3Hvt987KHm7E6uuonCKy5
yJvYpCBwrZuPyKdl1UbLA7bUfx3+2TOd9GjC5ZW1E+pwvLm3TEMw38vnWNlOqc4JwWJW4cJ34R0X
oC5OVpKJmwQGzpydeVSVxtrPJdIiborfca70k66Z+olgNQLGfB95HpXfhWC77CUzy7aI53rvsrvc
+P2Y/91toFVJidBCpOvzc31vYPM3Bx2Y4vdNf/3/5Q5nhnAte3IgKVTTqHksp15V5ZAwl926cQod
uSnGc6OkDgGxdgMsaVfTpTkMMzr9ewj9Plz21GQhSV7uXo6XYfb7MIdJRzYOnJWhiVeFLobtMuQs
bHi0uIhVl+N+Po9sVMEki/ZYcXS/OS0bTwzAIrxOegdV9+verOTNshlct9yMjMjkBcSIcfQKdIDh
Ir30uUSfxlGqU4AGtT3EKg32I7prWR+skU/DAbdPcXTeBc/EUAhQqTz9fdc/HhXLpBfbAQ3tn0cV
sNnK6ji5XH22xTLkzGfDsrdsZA4m7s89VepMzXm5lVULyo1ld5pPFBLoSnLc593RHDhd2/88i0GJ
el25g8rOJB6mm7JmLUB5fpag/Hnyf97y/ZRBDM99ecbltqE1vKN018vNfz0qGiNv/HPPn93lr/95
IctDl+O4dnnUcvznL34/lUhwtBq+0xVn14UU/tfzf7+KPy/7++7vZ/+/uK3Mz4lbi0btWAgdp2Ac
W9ajM3vacDb1tq3M6SB6alsFyo0JyAeQgfpqJYK8VbKksCQWL0lMpFnpVy9pZSoms5O9Kxph7fXA
vWvTofrBUviLKfp750b1doqMBAesRtqLwcP1EkZpjsSF1KvoGQyT2MgkDU6OT1JcJNHmBTaVrZYy
cBaTd9KV3ZNZxow0Hlk1EyPKylHqaeq9fiNr8YoPDbU6jGI0pmeSpM9aFDckNpB7SbkLUixGmbGX
7S7TGPgceBP9mG5r5qfroUvILei6Fvo/9GDVVNm+Krrf6JzjWS0O+0moN6MbKDQ6P7ykI9qjSsiX
ddXaaprdOOg/TQ0ElNqpksazUVPVmhyCelwJZZ/T5ZC26YkSeYE4zDrj2ZZc+uK3yCOCNYo++/ED
Ui7QQ8CyKtHULiyi144uDALT6GjVLEgLYi1D09ybXXWrV2HHV1UDbA/lp4NFvRK+vTcCKhKJU+zC
hpUbIL5XzXU+bW3TOHMBIx8ZW/mvcw7kQ0oSoZnu7AZVYVvlAI0zZxtl5gddt3uf0sSLyj/oY28l
U67bUWbvOdEVgmyHjRmLu3p0Rzr8pkFDzm3WVI9ZcVgS5Zbzc/I9AVHHb49livJTZDB0ExOaP6vs
/dBQ6MuJRAFiAaaEzsHe97p3MbXRZmjCF3TryTmlX7SmcNJtKpaPW4hNZDOlQKFzeztQbt7FFZmc
eKTeE37pp4SRGpCsmnBMkFE26M+BOzcFDA32HBPQnNkquFx9P3TBqReg7CNa3Ic+1B+9vrH2JMEc
o7y2HmLLe/Sq7Nr7QNySEPBFp4eApJHN10MPk07b+pQzEIwHkG0df6/1ZNSFubwhLCL41FR7w796
TdWaBJi+me3wXODgFbbUWLlMxsRRkCG5SUoMN7aFeGISt37ciGMads1JuMmNUON46+NexSqTIXsB
fkPYJilJQbm20H8rkoL1EkyH1dMz8NB37AaD3p5ESGnA/rRQhJ3arvsw5kmWBx/22FevGoT/yaVb
k5lwkBNAeDZaGuZEnX0hTXD2fYD8Mfw0OVuGAr2t3Ae4aMlI4HMGH6iw0x+1aX/Yrf1geUKQdVq+
VlyiyNdLxcqrpVj3swTFINjhIsQlxsqydgdWkZZRNjyK5m9GR4B27JVkGkgA0KtS/d4pZXs3Fl+k
4gIyamk+GMDQhohr35N7Uws/fWiqErPaYFHA0j4nSuBFHOyyiCyXCjOCk5CglodOR3QFESRj2sbr
QrWfSCTtTWD5j7Zbt4f6LJPW2lsWTDN0XORIyAHnkpbNqt+A080+TVS1mOZ5+KhnkaYKblqEQ+h5
5W8mucnKGggIDrg4lblCxpaBKZY0O/LWP+X4H1DwJNc60LstGdM/y1QwBuBsaiNK4TgT8G/UTEI7
6j5GVTR0qIJX6HQJYOkkBYd+iHrxWLlacCJBcBe5EEi62jqnwq3vtQFdcaL3KZjh9rPvwNoEXKOI
wc6Rb5DmW1kDq+iuvRZJf4c91MEWsO8hGvYSA5RPZgO6NPEZO8bZHk2yg/v4feozMp4jsQ4Ayq6w
mgS7wlcXQllezMamQQLmY0cYOkvcF6WyrypGGOn5jXtAYV/YGj/f6p0yBe9J0V8AyfnmB8MBeeqT
HiFUoYn0KUva1uUU4Sy3ZqCiZSKuJnAVZuEGVpRE+XvTmrmzh+H+oIBRIWd0MLKHHZRrkox2/oh4
NqlgyOtTtY2Hdxn2PwevJnatf+7C7ET9CltOS3c/Vs8oLdNVbiCZa6PzqA23heF84FUC6YcHykWP
qJA317TfSrf3NoP46qNKbMB7f3lE05NYTEqb76pdMfHziyuoe201XXEvsnrwIvgLIa7wwe9o+1nB
VtNzOqZpVWwqE3S3z/xoQ1P/o+q3XlbifpIKnJ/smAk3qNBYenoMVdke/PGF2Fpva4LXIO6B+B1R
6J/EGVdQCX9YVo1tqyQWomzVh2xpeQi/4ryAHRlHOqHZ5K0YP5WL8DOoiDShDlWVWBYdaV3DNp4b
fDh3xtFb0fJzOtoefu4QCqlFb5Z9mfLgOlQe5ese6rQVyDfLTIkyAHPZ9PZZOo5z1Yvo0oiywPho
qR1Kmiv1Zm+XzOy5MKRvSEAVsUBjdU8n8sAoXG/9ztolLln3RjK9ovwAdpx0Do0zo9hETBpXPW3Y
FVnsmDFmayA1djMa3i2g3qjw5ila9oL7b2DOaPw2yrsQMsXaIspzM1gjl8IXsnnP7XsVJc/WpL13
flyfhkA2a31S6ZHl6hVHGLo24Mim0i9WpBd7u7rNC/3Om5puU/hJvVPasJ38rlyHXajj7uNiHNH0
k8p8BtBbrmTEuEwB4cHSzGc34AKZxpW4r8JC7psiMSnzaA9WiY47x+GhFGI82eXoC0o8kUMC4zvy
sX137V0KlM9wEaMPcrqJRX43lIQMJ3xluYuvMISIDymGfAXXPWtFGB1LYOgHq8lgIcPNhpvBzK9b
h677XKXNWRbRnRvX7blU1sesgNAryNlWDPUC3AREDGqBERRcR4LHCnRRoGAMfunR8CQnPkeN9hqi
cfwIjGOzfKLNN37NDFYZD7ptnuwwuU7gRw3N7LYCBde2gn60wTe2sVTxkZU9gXw1UagRvCCKvxhg
bA/AvyLI1JhTbf32VoxNTlcNr4Dp7hMPybJdhr9Zc1DFhy7pvzZa8eBXoVrpVjxSEq7ASIA8Lvd9
4WaosmKmT0L429Qwd5XsH1jlMlBz1jUg/CvL9ih7AkUerFCgOBmfWOw9YqNLb/qYRBfa+znxJ1zN
/Us0L0Om/AEmII4noTa6l06X0azu9VjoZ41WOh35c5t0RBc2lVwLF+oQtsrq3lcNtWZP304h0g+S
c+me1+WZkjiSqZTZrcuaT/uh0eGkAz1Ae8OWsS5Tb0e1qbgLY9+9hV4ydKX/k8sRYGgm8zvalsTc
y0G/qiY9N0KcMF+0MG9D4iJUQec0i+nAEHE+IistjRG/0zjcuabItwLn64YaeLwmrJbm9QzisZwk
2enyYADpIOipPI9t+oU8MaZ/SxdByOJXmVifscZcK3PRZiMXpmqcCVDFYBzTHs4g9hmjrJytk8lj
1YsI1qEOHYFLAxdEX9z35FNGaU18sGcfsWxsvKz3t0yTNJrUKS3SgLHPbq+pFTWsvdCTlIoCpe8i
79ZEG+/hpmwAOTXHXm+Svek0GQ1oAlHRvDgIb9adETu7ks4NY8eHdHLwEBlX5djAOWG3wU2CmoKJ
VvQVt5eE/Ouc8ZVpJPl6efVgOo/EG+lPQaNv+rBvd77nVmsz3dh1/dYqCueyM14sg8m975r3eONf
EZ9vKODd6zDkWPcV3XbQJ+JqSClHDjg9lIam8I+h1hV84mOEHFwPQmxqlTxkw1nJFC27Cz7OGh7Q
ipKcgZYRPvDJlREikty462h0rjsx/LILb9wor0fTIblJC7QANdX04rnzuiAwCCCadRvodZB5tT+J
VYtxN07dxq0EUxj6Yui0comsoxgZbfouexrzZli7cf5pFi6h1FiUWI/BDtZj2KRlbZzq+jfwiQ4o
UEBkaSpP8egfygabe+NS8k3RpR30ALlg4lYQDP1kyyoHZbYEn2Hml8zhL2elXa39FtVXb94KRAzM
utItYsQEhzaMCzyGPyXX/jUEtYmQWeet6RLJBc9D+If5Sif2wxm6J1S89xYcsqGeqDHg5VkHE/Jp
QmfMcXgfi5x3Z/ivKsfyI1yBmK124N3iKEuikWwg2W8ppJ2h40WcqWjGWgpAuecfcfzO79JYhXZy
C/3fVfi52pwonrOK4w8b2TruOgTQtvHSJ/1Xg3kZX529I3bltzVO1zydv0Cc/HxnLNssIKV5M+56
QubA4UBgyf3XdNL3lat+y3x4NqKQGGlrz7T+PUgjjOY+k+XCdx4EDEpiwJ7ShISTTOsgQMp9Udrj
pph2dipwbmNyWpWgKzfKHC4lSNkyCJAIu+8k6WJ57UN/O1XI82OM5C9ojVtcb6V+I4VR0aKsh3Nn
XWkNhRtnIgslmvJnkQZ8TtDY+MqIK87GW9YuVIJsDfPetuMq7FOuEZ18mfAfXlmlGHgIQLzxkVUj
tr+isXaQyH/Rt/2KJFaAdqLwGKI4Bwb1zFXis6Z5tqtySE8qrDkxIiBWPlftwPZA3WMAUZpiEA29
TUJnfRV2tBZ8W219rX5xQhJZNokWeg+cPb1dpaxS0NeNHg29LP4UUzSt3Nx+Q3NCAC+qt5RwUT+e
IyMo+vGbbF2kjwPt6lWsMOcXUwyCjWJi25RfsAHSdRSNyHvHD73ojDXpGMcgmF+AUMVBjxq5IgAF
jv8PGRIhx+AKvVq+mp352ODGQMh+D3fq1k/4lvIkpJSao4X0ScjtGJ9YyNeSSOU4jp5DF9d1BUjQ
DFPvFI3dzBGIWCFH4Z1vlPo+yqEosgplBgB5dAtEoGAGjk0QDi5WGlKbECyZmT/iamT2LoeCDyRg
iLREt+lLG8BuSO8mGqHYixF+eowT6SalwhDbWspVu3+H6QfGnGgyNFz0yDCGZ33yAmUgMvQ3IheQ
FLa4bcjjxb5srWOlt1dYu26m0SgZnIthuvZ5hgqjUCNFFHgD7f4z1SdM+5CzcEyI+qpwU1hSPsej
HVwa4t89NHAKwA4o0QbFmZIwpinlpYzIY+Xu9E6IrUrTLwIyaUzWgvynIty1ZhRuI5d8DN/s0Y2N
OHnzTqeSSEZvBsR3J+0HgqyeZf/lR1S9Hf25t2sJwcH7OYuJXIdRzlRE4ZTuIchYLdInQkjEFcAN
+ftNlsRrml/HqHKvdiUIpCxD/aYAs086ZMFs02LmgNZzKKt4raNWQz/rrnOvvYs0moJ1anF5SO78
qNoAevjQQ/LJMb0QbaJz5eM1R6ZXbmt65jrT0cYXl3mNih0zWOmBXnNC8pYGMbxK2eAshpKbaIaB
utVm+u2Q11fhWO8E+Sx9tpF+WG0BAj/jBfvq8vJr1pTYeXyrilJfsVIJ+I7bOn6JkDpujNiD8J4x
O9d+4J3G/Yuf7+LGv6wsv7PzyT6iR0KXybwTN8m4MmrzIlrtGU8yXWIHyoMKxEp/yQMJ7alUXIyn
AnpY9EtTYbyr08PA6h7xbfXEoHkxq+neDfl55ltz/p5gdvjkm5u8R+gFa1UbuNxDfi2Qygnkiw3C
YyrmZv6D2etvpNZi/kD+YjrHKiGfODLdRwD9A7Fgl9RGYpABjI/D6I56HMbaPoUzQPsUmUXd9k/O
mDzFanoYhvg+jMdj3FVXeH87CPt2aryVvIUAarRb/6oAlIQ9AZHYLlpTuxlmiXQxubt5YTqR/8SJ
y4Q21G/JWH43AvMZ4wwhKJPcy6T+SiK3wWlQnyBmE1iqPXv+eKhscVEAs1ZNPKvIAt4unHLMu+re
4NsyA2uLrxqg5qM3TU+1NSQHncwrGpdMEFmVrt1E5bsu5xfTWEW59uxm000+YOzm5+S6P5EhUkLQ
L0LPv2Tr/zSl/CiKj74N0DzT4MgJUKCNdF9r5Ks5xZfBi82m6ot0nsfMLp8KhXqeiiV+jML98Pk9
79tUvhVMsEls4pJEGEC6Akj9niXNsWncxyKmRWRlFAqGozUWgAGrR9smUI9IZVdvH3s330Uo5Tal
F9x7A25cdBxfqZfe++FLTyid0Wo3UZccpch+VYKuUjM7UzW5QzJCyEcIXLRRdY4hGGOWodevWnxX
TfFb2rW/8/BqkrGzryriHsLOu5Q4akoZ3QY6ggXNxPlif9lEjK9Day5WGSZsTqNc00OjisRMG7k4
Okzg66+m1eIZ+9EMoXbMu/FeC1gKuhgXs/hhivf/n+vwKE7+H3V4zW8wSf8da7X8l3+r8HTd+Zfl
OD6yZs9Bimf9Q4VnWP+yHduGyag7XLVs5z8qPMv5lwGYyEa3h0/ONn1ew7+xVjPxyvdB7kKntaDZ
oar7f8Ba6b4zg6v+wJ2On//zf9jCtkxeAhAnYbB0FMZftNu0lVPaSz++KwLQjHV7KqiUnhwQGNRR
R+ivIDJKSep7HZyoL3eU3dNnb4g/QxG1a2y3xdqfRQnfG2/RJCTmzeDY+iYbTCA8SHqWTUOXtKtL
ylKuzZISMTIdq24e3QbtAvLZoLXIpnSxMk15YpCGiuxDNfXR0clt6yIExAkEgr0zTHBzwgiVUKp6
Vs15epCmOgem9SvJtOCuJs96h1LjpfAwa082fht6IxiQmrAf72Rdx/eplx+JcrrqgwexsYXVJ9Pm
yJXgI4awCTJRO4cWKpmasNNdrc/25aUF1MzSjWVviRBwjOGl6uco3tKhBFJUezuzr6kSKY0Q8ihU
S010CH4BFSJBJMNMWFZlCmzIoQvpDcS1qNghcVDuCp06UDVvfIUTzMzee6yt55rF0KbBdbcOeTda
Qn4WzX5z3lCRKv8cLnvEiz4NKWXMYP4OitDRDtgDV0TMhOd0Ii9xAs6/Kkim+u5T+dSdDkwJV10K
+WC9vDnBX8PLVmVb1XfxltX8U28mN0kkCDsZDZJxSg/gQJO6J09G9oaJ8y0LztkijWEZ4YOuIecU
oQHClzosVjKhWpp9DpFaaNAlS+lT3DnHMPBaKtwFSXJ6x1Lflo6xGnq3OQeTaQD6qCkrht6OkHJ3
L1ylH03/nx/9X9/E97dTxqm1hUj6ZVrFXjABP9B/RQPlDdUWf6A8LRukRM3WK+3fAsdKRq58ewqJ
qNzL2m5OznwyLHvfm2HOVzYycois0d6Z/PnTslne0F+HtGjqE5pKsnkMsBLRLH5Yp3Pf/s8ukXZ3
fcYyOdaNN2tuGVBLox07730f4oXjDreBKYHyc/niudT/+ztfDr9/DMveNA60KWwqRcsZuZyM7lSw
EF1SpJYbl18HooIfZk7dcOmKLh/d9+b7NjPCNAbfFeJMcQrnEzlbZA3mrFpYgq2We7Kpx/1SEUUT
z4qA9D+bYe7xL+d5vqgE2jmI2XaBTBgKP1xjzqY9fVZu/eM4S3fO2N1bLVrVrTd3gCM68Kxks/eQ
WM9Tp0oEWpqHMB2M0AlkH2DaebMcLhvDRwplEYa4YtWToLWgzr6vVJEe0KCROj3Qj6CEhtZmkQ7P
Mb7okYqx2BdDdyay89UrKQ+VhJO4MQFE8OSeRm9CHb8o9JYXZW27OM5OZNNiYJpfpT5fCZeN+Z+9
5dAHaDKHBu11F+3WOP8HvC9k7hCGwwBBPmahH9MuLM9OTgdME1q41cxy4n2zEZo2Yknt491kDT/i
vPFPMRzXkzU988mmoA0IBjwFJhsV+RJ3fM1VO7LpFXXhuXGtJ9z+oMbnl7iwGKKcWePgGCTyzb36
5Q4VJ3n9wxV+fRyxKulXvU+exrGDUKgLQiGne3j9+F56C6eZaq/JNHx0DRJnU+vJK1E3kDya1TzS
ERgVfMa+nh0p7Okku3WkljSPmSfiA7yTF2HVkDV77GuF/56T6r2Z+vyekAK/yU5xLm76PM52Rc0j
6rijyl5OG9nDBWzH7FJ5brH3huFtIKNZH9K30Cr9I9mVdKxzb6IQOjEVm38Kw3BrNrQzdSnegpF5
UQlCeT1IeY0NorbKxEuRh0r6NyomroB3x5y2gn8+OqR+IVdKo+ImqybCskoV31jQ+hCI5XaYX2Z3
HbWC6cySEcmuFR/HzrjoNXa5qNVZfweoEXN3TseBuzhKxjfbGw640sgs7OWp8mbG1RC1Zz8dX4aG
nuqYkJfnRcVnCraJOHP5S0PIdJoq3d2aXkYefNuiMlL3gadFW+jXzzGr8n2VjLda4nXHcOzVDi4H
i2dCxtasmW9NvGdnt7XzY5F6pHehIScpD9lT7mztIIVtQrsNsAuJ22N51hqfnMuiRk4wtPW+lXRS
zTbotgTuGJuwvy1D5K62VXdr00IG2ICcYlqbQKCN6UuYrJezxNO5hpcmziTT3JmmhHuQp79HfSJC
2h+fJHWTDBjKEwGTxhZ/PtoC0wUw15ksLiasUdSMfd2gwJoE1a6ueNKxze46QjZWfPED4TypBgwm
4j+Hn9GYOVcv07INgZTUgIL8eai6YZu6ib5D5fCzJKWE6bR2Ik1mxht24d2YVWfwz2I30Z7RtEa7
SrRgrHdoZspcQZ22iV1FSt5C7ZQjuHAknp7UL14F2CTXW8zbzJM+MtQ0C7tgFZsyw7TaG2vPM1+x
X0cSuI7AC1QYxzJSGyHizzSM6MQgSACCCL1aGWuSy8e1Yjw/dAMnkCqiN+pp1UZMkP4UwJIjZKSR
BZC/NVJHu/BiPl1rBNtm6BrJ4Ailp0+9MO/cPLgvKveSZnym5Jj+pE35hjBtFQz+pS/zk+Vy3hJ9
jgApCa+9GXkHI3OpZXOqYqUgrw7wzcoO5A153/bz5AbabiwpXNgsCRyAQ+nIKsXWTrIZCLa0NLnJ
RLIzgJ9velJFKVhEL6Xj/8qMhOFEoIb2hK1dyVaXeZns3TnkNdNzknt6gbEJkDxiaXnnz2195dsO
M4P+VziHvqdZkBymDD1MdySM47VvhbGpNOuNxfapx06C2vC5i2ECwD36gsBl3xfNUzPO+QPhsHXD
Lj02kHkJ3CiMU1EqXm4SHFoT43BgpzmM7UOjGcPdjHDihd7FcSjXLWqCSzLb+Mbw2ObO72Q0f0xV
aKxJcb0xReBtLUEsTGhWmziyrhiDux0NNh8HvtQgbAntkgc9iKYsPguz/qpIfFo1SkS7MnOINdK1
YmVSUKEaWG9ZPH4AOrhNNL/eDaK+gGlItqWKnPWQ6jedHK7mSC8dBMa94dKFFxnwZdU9WXJjkiVG
s705R4SpNXNuEs0edAap0lepjkKLhau9bjxcxlz6wxUsGmgLFdUvNbSvfTqRC3sbl0QOUVUhEW+2
ujhttjdTqZHKBuvM/gnYKDg3AZGbdgSrSHDWk79JlydN73qXqYywEMHozLyL9oPifLZz6QtOBURp
WfyIwpiZ+ETtNUMnDJj1NfJQbcsYWehkoQ2JenmQFeG4A8A/3/Jxg2n1Z0F38MgHAU0uua3sjugF
rbmbPOKFsEC7iU2dHPvIVDEc4RcixRcrWV8OI0yX0D8tdk2zIu+KEfs8QsDj8iSvjKXhupJ3DTIJ
egqxtjEKgw92BG3q6M2KcgIxc8TmjBhEtykCwSCZSUp0CViczPOT5XjZC1PuWQ77mfI4akzJ5uXL
smFuiuTjP4cMiQXpXcXLYFEVVnmRbNnYKzFHrCXzJGrZ9PPc6K/DUg72MRxQyTPfMxlNEG6Nj6bZ
EISWVPiG+jY+u5I+S1XTuFsUz8DmMlZJlKppRTf7yMKtUGTPZinGnea34xYrNpMbWpc7mUW/Fs12
PAu3F7n2skmGgRmwxzQIYmZA8EaO6tuykxliS89gdiwUZtCdsnmj04fax1F801jgNKgEvqehNm5N
/OtxT8bbcnOjx3RRDXXIhbMyy3o8OSGySdYY+CSE3W1sk3Q2DU7iyfOMzxFX09ZDq85sMK5sjPAn
CYHoH5tunpUbYY5+zPRxm/yX4HnROucVZTV/gQrUwK8WnXNnEQq6DedjPyMgNc3d20U9my+q2GV3
UckuatrlUCd39YRvYJ7Z92mHaxr/S33i2oVeQzAxlP0+A612JQCIZE9Lf7TN8oWusTowilBgHER4
CVV9mazcerLCYA1mCaxTyY+71LVbGvWfMjLT/ez8onkoISRUiM2CLhmuoNWGK9SU31PmZLuF36H1
OfDLhvXRFKEz2mSKxOMoED/jYnb/O7/iEMyANUKhQtRur+35JwKIu6bCmjtEf4+HgJxOwliddwku
/qZW6FyiOLwWfsXSNEdHlpIDx7yNVl7bGO8DSy63b8sHepB59ajVJRCT5lXvkvDJ8TRi1StC0liN
ayuLKPRnhZT65NA2wF7yNWJCuHQ6QH2QVOE2ndeLwjSsrWVjTSJusrmN5jjY3rGZf4qS5n5in/nl
0X2MuGQ6sV5wVpaTAyfADjeWFg0Xwx/vh6y9VE555Yugt5bNoW36bypg/4u781qOW8my6K/MD6AD
HonX8p5WJKUXBEWJABLem6+flVD3ZfeNmImY13kQAgWSpTJAIvOcvddObnZ1lPkM/S8q3Y0FXp6K
cooGYkY/nsE83TX+pPCM8XQnSUnYGW6w7hMDHEQxjoQlWyiER2LPhoz1PycMdVM6KGW1EBFJJtdn
fEZhVh9HkEJBbtc3WP0EsRcQiErqqchSYnltXFwJ+lD/diaKBn4Y7KHwVXOLVwo15zjZ900sCpDP
AzpBjZVM1vDSHYuUPujFZIyg4WV+D9RBn8+MCtC0wEFCyJYryFIm1I7mV2XiAJOwsQ/E3+y0PoJT
UGGtnuKeq9yY7gfQp6DJ7yP63ccJRYcGcfFBjlG0E8n4XvvhDy2frPt2qvpbbpdrGF3alTyWYO93
NK1xmO1BddlIufTuwdJpyEzOSMszmAmDo2Nh5Ok5d3rmc2Kd475BhukS8WoNFqVsRiqJNH3dWUZ1
lyFH9OI7FPQXnF32TZraWUf9eLDH7KMlIGE7KYBNJKS8mYLmRd6lYIyqMD/03KQHNqyap4s3mied
GcW2z1uUfLVhHOv0bRKS5UnB95o6Iz3TDgZgNwTmJmoIJGx5R+DNGkI+Zdnvo0j4ULh5NcQqUAue
m30zT9aajh7vFKcY3YviZFJ0OHSVfC1cFrJz0l5IKNaS4AHRwyPGduPA04JrC2F9CuCntlYDRygS
0vqqYQtaKrkzY2hM5BFdRDBasEztE2XgB8rDw6XOveGy7LFEMdeJJok4cet8n7KiXuVMU1n3ANUe
6Byz6rtqESC6CWWWVGKQQJdnAoH0jVaQjMXNiIQO9GF2EeOcxseyUtHCOwmCSA79Vq9oXJuuf7Iz
Yp2SpIseUTusXqvE2aPAUQYyfZ+oNY4WyjuoTyOYH+rm/bdoDPRHPf/etVxfoJV3VZ/pt94tSDnM
RbLO658GctE17ogWyZqOJdTMZshsiqjQE4AwDkZ616DVuhMlRr20+TnooRL5WvURTlX4XM7hCbWu
OFY1T5HK4tdgQCgXLmha8swyWAtIveriptvOXqJLW0UqRKxo23cvNayLT8YtiYc46qTh8K0SF7Gl
1tEdnEL71ZUeIdg2ijM9d1+SuujR38unrvXrmxE5KpwN2YIaY5u5eQxRFBy10BluhsxY3k84N6AB
kvVZE2eaTSdbTzkRugjVtTBguA7htXPMnVU02X1k6SBG6u9NYNSnXIwPnqD3EBecgS2J510Jhcdp
ycKYbKoQSNy11ZSO0Ew9/xsDTXoE5XlkCfxROnV6nULkiq3rjbsgbb39ccbntkUsIDbFYJ5MQpN3
qQBokekCNB5jJGfMW4LRlilmi97TNIhK8g2MeL21oWrsIpTEsKS5CWKjCHNgadZ34zx0j6qaOh5U
huxH6w57AttBbRsYClyVWl5AfImbYh/mP+2BOKCu6g9o9Y3TaPxkijEcknzCh+g4UOsjkP2uADHQ
NdUuT2iua/G4x5938FPvt2Ta/s1mdt8B6VvTBnRxjgKozKrDlE/v0ksdmBJcSm4Pr9WmH8dtxQy+
JdfMd44ydtNbnxTOA9NruBJ1Ikn5IU9ZYRPoZfifDXEBq9xtW6a6CMU91wFurAViFRRMsDsjf64s
sohnwI4iGlB5jqageYTCcYwh3zQmE9jZZTa/OGMq8NC7oTZvy1SM5iVYUIfMFew8Ly1t2U1UF8bJ
d6xvRN2cbCCIqAQ7j1JDOKyqLkwQNJLloqC7zjBCd54oxjBZb1vq1k4gCmQEyP9MSHxmoCHoIDkn
7NKPsZ78TTb1YLnNFwjZ7dnS7LMvuxYqiEnI/VyvPKgMRwHi57nTOyUdfLeHOToPKbqNcjJ6hjFs
t/0MnhLJ4NXPJib1Jtz3LMLOC4iDrtg5B7p1pUdd9kTmDm7Q7yAOTU+kzu2TBmQxpSh4GOgvt0VD
ZFoUp9EtdZh7E2KY7HyWr1Wsr2ojAp5cZp+1jvkLRerw7tTlY5yU2dapkh4TToBAcwye5ymxKGtq
cpUAdbj69Ji3Dol/aFeCre6RgTsz/aHd77NqNZ9YSX32sz5evAYdMSvGBpq8+em3JmUT0zrCgNzC
S4k3YQJEJBIF5qaWQkdnEjdUkit17lBa+TVKKzAD+TdkXuNdZwV3LlQMKbtXu5Pc2eaUwEXRfIgk
jQygkO1NayMqUaR6nPNm2lm63T9UNfJhDRkRI4wd7J2k1jZ2WVP+bIzHnBtdWGX+hSyQ14nYvNNQ
KQM5gbh4XIvqnOkIentbwxiUzqrhmXA/HIFpRchZ6M+lGrGker+SflMTzjEcSgNNfa5OWKsGeWuP
29wtx6vtN/Bt8/JNr0R9KQYZnT1e/ah5xRrBlompqDQO6Ry8k8Nbfpu4EOOett6SjKNVcHlLLXyS
AcAROC+bLKf/YUh0RHMjir0j8Cr6LbFB2WBvUpa220wPHbLedLmN0InTsgBmldCZPgx+3p+jGnsD
t3ltE7SWeY1V/g7dRzztxsyNFE3FRtAdTzKJw7h1jGeLLvTGHZthLWjWsHyoUEXJx8LN/S2xPPZa
9I2JmoQZalIVNxHexrR2znVSk+ZXLamL6YOhYdf1B74Az4f9N4TorWghcwNgib0Wk9YdYxPqehil
VwoT+8GGsEAPvTljgmt3dtODCyAIgFaQZxxbt/jASQxZuxftnuRYEM0+JYm0MsIDs6IdHno+kRkZ
bzwLSsdmT9JvIVivFXW9oQbZb7yBmPMo1/L98kEbERgJw5huWoUSyQr0s1cyD2Z5hoJmN+cxMUOV
OLSABoLYqx8MncjkkrjUeHAodf3QbL9a56J41lM5k31pqWgh1K2T2V6LjDDtdDYYZZEqB6NNRTHr
ZmCxlFEvQ5O82URj7tEoWJcgy/x9NWU/2yypUYD4HuwrPaUemdM5sfJL7DK5ACtegzmo5VmJSv8E
I410LI8J2rcjjcKzX8g77snhWbRBenUzG2lRUtxavd1ZvLN9OcYsDJ3wMaC2ec1RXMTDW5zHw0Uk
bblyA6va2qJ1T6nns0grtEdHSu+8bETdS56ulmvi/7I7h9T7nT1AkhMhU8gqE/U+HjzvijQxv/K2
RRdrd7Z0vzsOrsRAPWo9+Z2I+vrMor6ngM9YMJC0lXlafsMFUaBRNEGQjfVZxi2EPtasWy8Zt6U5
DY+52ox+s03z7tHvWanCkq7vKtBent+dbQcxF4sHk2hsxAZzhVI6SWV1nmNDHgs/GTZ5atyb6M6e
0FJxrgPg38TjjFrLVuEdfHHrqCm9o9ZJsY51e1c6NCx7cJ/7WDB39Rm71lUXSBge8x3OEuNQFONP
u6/ig8mXesvJN9GyKb76YSfWyKgNnrX7GEbHfoBnsfG5JT/1gLqiVL9pyNVurHmPM3FKlwqROSYc
Jufp0S6c5s4nDn5Xlwj88qa7o0AIIwvNB/VtOyEAi2mjQ+E2ndDDi3qDXoCbAUtTeMDJJk+c+lhm
DMIZ4rqrP7JioeJ0L1pOIgsZLdPMS1fn1dWjdBg7+NPS0noeHPNc1pXYazKMj6FAZ2dWLc2Tyk/u
wEPdAdLrcYrLfZMQE2yTPgnEOKdOg7N5sJGcSvqrjYG9lwamvyI6hCJzRouHTNt4axAIvlUOVsYP
n+u6x38u69+6dKu9n4uf5IKchqbPyETCDTbIpkMnW3Vbp55vNVg1EryQFUcUp1cl/eH9NI7t3k65
1UuWTTsS7VTBrSp3sVbuRYXSMzLD7iVz6kunudbR8ug3z5NX7qcMNaWeDtHZSdtHXXTlui9aXuvI
NL0U3XMZ+OJCAZf4Yu4laHLo9cbIkN3OO3rKW1CVR1fJjVlzc3J0rN7I1thnDrVdY64gKZm4wtpK
PGB7Kw6Dg/1A0zQbW6zDrKejolQZzW8rHItzXnmEpzjFIZb51lKwj6ZrXnO3+I60DaryNLx3RBWO
YpTb5X10guxKa/aI5c45geMwPQxG9y0SfbclnB0eQns3By/uaIeI9quZIdClQOzTuUUDi/S9tZ/L
5Exq7viGMjzeDLUNz8rp/vT4lm7f0vz76vt9HYOc9xxVoICp5lLszVQtqVTd2K4ptl1Aa7SI7PUs
sMDSfMo3mt+ljAR4XBa+g5Hr2Tr1lAZheSybBvBaFh4pHkIv9VErWsTjbowhYvpu2+MJnXm6je0Y
oIkePoSIw1ZtJOPN0rdvVRufOdRwQCeLdDtGmqBn75klyHnXtYNf38kaqUKorLuDwiBA3/UgQJek
fLjGcArNHE4oqT4rKTG7LZsolbegJU9Vo1RzaiaYG/bIyZ3RxSJzBPo1U5oHLhaiJd3qxQGPxZol
RubFWqY4y9QAwpfBH9V9QRnDNcqSAKhpBQFyOqYKKRtac7GWyqDvaXp98hdd2ow7ijroN0NqZApI
BK2E0IPcUyiPOMJayhIESoV6J8vGV3+aqiLf1zHNMuUumYpvf+tDBxazpITViKM8/ss7X/aKEvf4
18NlzysnuaktOkksD5kFKwDFsif+2lseRuoDK0zzeW6rW1Rl1jorR7AHYZ9uJyfCLKg2Ppx8vGsg
/Hq77k7LxuHudZwxVAhlip5hWOFvV7sl7p4/m+XhbDIZlbLwYVePl14k07kJZ515AB+Gem2YYjn7
NosMI1lECgmjM1V1msZ0K5jwSktld4ho35T6mzFZpAeroikk6uaULPVS5iDNyfecFyAQ5IPQWT5l
isGy7CVqL8pTB3SEvFsO0Ugcj5H30qq3U8Tyn5t2wbD0uPR6VRFelDKhK07w5Ek/0Ep/NbvEiAmK
ZoRyYgTBeoJb7V+b3iouHcj2fR8lqEacPmZdpSrCNAeNrW/JhAAwlzIilcx4tO9tkRi7/9+6Lsc1
/1e+2v3vnCl/2r/n8X8y1v784T/VXZ79D9cHNe2jEMY29u+MtSXPEB8EP6bW4vxHaKGJust38Wr+
C832l7rL8v/hcf27xBWCa3cVme3/ou4yde8/1V228Gw6rR4zS9tDi8bz/de/p9ylULXnrNSnw5iW
NDVRUwSZfCLrrIBZSrXR9XehRtAdJJSdqbuk05h2s8uEvm44cQ9+5aWPJfX/Rinf28He+3Nbb90Y
9kXmgvn3RgSZLtFll8JrHgYfIHmmtWCsIjD5gsE8umS9K8gVwkuQdfyzwJ6H1vg4DnRbfOM1D8CS
BfHMjRGlIs8FAVNYGjmlUXuyb1XqBPfFT1n3MY09DJAOS9V58KMDw5q7xTsdwWG05aapknJjA+rc
TwS3kr0QvvpWyhxK3Zs6H5dSPbjyjKvvm4wemTtwJ/epDraSIofpfY+wtO0NJmpTE34ODc5IC8kA
KnGmSaV/sQvAn1zR2kpLUyQwER5bdfvO+lRHWmZRPAcQtdLzgDyLmCZTCteYKB+DoG3sGmuddtfR
M+ufdNc+I9pym8LSvpHKhDtfsiLsJrIU+lQcM+q6FL/NK4ExxLZIIY+x3VwT6zqMuN8TLN15BEnN
yv2BGso8bih5ieOYgE1mJlsdZ1On++Un8W2KCLWS0MwLt7/CF2jPhvuziZrkYvX21dIsD+0JqPmR
2dK2Zka+BwgKC9ytWGCOXrJTSHabcsHam+j6T2UK17bFOdvrNhxYZUW1ZPxqm5TionFqiTaUrCzL
qNkUM+Grs9c807E79/VAlCqd1wiSqqDgqWvtR2CQUQsbB9iWSxXSY01g477wXGTrmsK4t017ndNU
O4LxvHMKxOleHJk3HzL/WNjfPSNr77gXX+AOlWeNHGdsoMaBwZmYJEKbrUKbnoOOG2szyjVEZv88
zY5HKFN9JFIbgkQXfGM5ka1dMje3DdCP7cQIvAPAj/g6ofVpkmLF+qRC/OLa9LGEOR66tGDN4g3O
vop+1cBe6TNSmcuaHmlPtnNy7TeC92adjLPiXvKjMLQe0UFHg+YdJYtIuPS41huy24KBkqDupsaF
P8FZ23KeIMAf1p7G4hye9H3Xw3wdRrM7zmWPe7z3frQY8w460cJM1t1w21QtIL9WfxvRjZG0aLJ0
oJ2BefnXkAf8ydg8+W5B7HkT/IBmhRA6f5ojgzMuj6+2wGk50EXOk8TdIg7VN0ZvvaHDeWpmRD8g
0JDeNAieA423mpbNvpjca/Eez+606scxX03mE+nO2SHMhwdfowliVAdUfOammbJwn8bBM1Ly3yL2
SQ0cCXuxnOloSHPvVcnT5AKnyFpdhffknxlg+LnBUB/NgcX5grJe93bCCOuLA61hJYi4WOcN4xYA
szMv1nrgU/4ZS2YSeWysuTV229T0flZescfeVt1Zvv9cG/WlQY6yQQQrNyz523ObfPOT+jIE+t4u
kfS07pw9KOx8/yuBTLGaR/gHk4uQI9a11VC2QDloyyrHFslQ8yzfgsoArw00HM5APpc78rJp85oB
fAX7HAgyPjDsGqsxYd04VfZPCz3tyYAPlo99tR+oDwDKJYvPMf3nHJohArgYgkdCU12n0owgBlQE
0dpxZcDmUBIFkr53FFrImIAuV45RdoDRr9F08/bDHB8augDhtMf66uffUrPxj0VWYag9J121j7DE
ajrjg+PvbTDVh9qcNzFznW0mqjdHDKgyU6vaFzmIBN16LVJE5e3Uxfhzp+gwQG8mdM6hPzImUHD7
YEMPmooHnvdt3xynKveo8TvNC+kfa31on1vHJQ13EOEBj7DEEBqd+8oI1q6lCIH2g9ebu6EYpnUZ
YvUu5ERAIMJeQOni8W1OCaZJIExuZ3Gc+hYFKI3NUSePZ8Q1MFl6gof1ZClsUe7DorJOw5Bgo51a
LFooMa+JG7t0gT5ImcCg1FkbfyLNx8+8D813wD9lwV4zKZT2tW5um9Ym+S8h4Aw5ruZS8vecX3Zm
POrgC1bMCLVtzWrQdWeYuUX8c24Jiuji/LVF/GcSCe4Bcw4NuYGst2kDiInBwcPmovdxtW2taA/a
DJgPy/2wgDrsE5OoUWNbOXJmhGk3Vmh9Vm7+kjgMGLSj8FHUWBXpt+4MwdKic3S80n56Debk0Swm
ToXW9NdBbT1ZZkzLkoX2VFXdQQOWv2Iisu91UtziPNyUjSWV4nfnELY6Wcp7SZmmBFtaFJMFnvLW
9gEVT/rd6FLWls9JpHIOfeN7BTxhOzZTtEO3pBjG/bGFSXOKTDALDiW9IRVPemG0uKpNXHetMo/p
/XGmlb+zSo9bcWpjKEESijs0RlKwCt1iX7G8WLtB+FAb8zE3oy0Jc/R25yMdMGM10QRcR0H8o6fH
cKXch5E/4a04HahrSAKriloEYd+3zM/Jn0mgtRoGQH6fVbXfimHlD8OH6CvQDmKPgOwdbvo3f/LB
61XYdZ1sPOkYV5Jq+kg0EW5aK2SdRoqZ4dubNkxAvntHyqvuunJe40l8OFFmbLr6pREaPIH23rCH
1xD200ZWDaq7C4NCoCQu59bFFMkLbHNw7nZ31Wyln3YV8j5xj3HKTdbr223OWLDuAsANTTtt2wCE
M7ONfVoGx7g/OnXlA/xEcC6m5ieunixm4Z8gRccXfTHKiukIq/LOJCo5a0nt7PuXZCKZLB4F6FJO
LhqrxE8BnZewg9YId45hUbzWHYWVmtFt7QF0j43mm+9TZ7Wm5Bedb7EbNeuuzPtvM6tdpErISX0K
usPomeewJegFlpiIQvI0ypLvvWO+UoG9SdPHHLteXlXQV1y0FfkIftBF5keUXiqebUKXVlxz+0Cf
tm6EMNiKOPvspEalSHYsPUULvWjmQObpXCT6mNpPOtX7UOiDdeDOjj1SgaiWzdA62aoD+71NILOW
lNyxreKpJb15GE+1Wol+bZZjC5BuOcYJwJTT7RMGcEoM6V+bRfFR61yyWrib/tLixIs1YXnMxZke
sVPTP2apHKhF89y7MP9KcLJBXExHWT5lSWeTwIY3bSFbLozLZZM0UPC+kJdOObib5Y1oi4Q4WGwT
Sgq8IECnNj8qXs1+OS7UD5e9ZbP8RtNVH/B5m+3XoWXPV8/x5zmX3eWXjTLgLllOSXmU1c8Fg1j0
T2Gs+0cX0/2e5vYtgr7Cyhsdy2n5BW+edKqVBEc6NoLxRVskFu34n/9C/T9BJ/G6cc9ak7mQn2pl
QKgzD9Ddsrsc/Nr87djyjH87FsA6yxqrPvzt+NdDEZAqIyWdZzImE9SK5PaVSnm06IwWXVbpkgOG
6pSDNsvxtJz87aKu+vpaF5Rciq0WUt0iYx8VbXb5uTsOLxnSw22+HNO9sDg0Nkl7f50Ty97fnrBW
SnZXKdkX4NvXZhGDLTy45ViMAhcreDqtvmh2yXKOLU/4Z5dk31cVe75d8H+dKk0te8kitk9bUt9b
q/v1h1FI/wrJ9MDV6uZ4dSel4XaL9BgajXRWnkTs+OdrC0PYCf/cXz576TKa06/BeJ+PfBILUnIR
UC17X6Kqob3S19OP5mwrsqpyIfzZXeRUqQj3DiRl3lb7ulxGy8bzJN9Cqa4oGqjTRtDhA5hBIhIF
uho0KxfRNFGDWh4ue3QravicstLXy2O/lwQ16O02yOHwW2XxXfMFelqy4FYjR6AM1fccRrNZ1s90
VPOaocRsCTSoAmQN8/hoNBd7qpNHETt7pw7e6gBZuacN8bZiKk0SUlXvSi+gp9xCwbDL57ywyNkT
2UNuwRVxIJjto2Lidtkh1GK8ZDFHOMi2mNXMw8Q/ajtQ/iI8RKtKpPLQzO6HaRjy0HdIkCBQUcb1
YHtIRAJdamz82BJrQm/k0RiZRYSJdhRNF1NEbJLzoIy2Rh9kN9MsuEMSM7lBKtGRRYCwKvDwmTph
eacjxHEd3Tx3Y/+9N1VvqSSnMgrrZitT09pU4YQOa8g/ucKfEWmXx9pnXaZpcXTodD3dZfADNilZ
pChp7tuGTmXguuFx0kjC9UWwxnaGKzrs45tpMSNEdEZnc+H5JWZbkS3CUrNUOL9Mjcooi2D8LfS+
Zffr4N9+Z/mpr5wHX79XNPALarRCVAqvy89oZ0MDXHbnnvprgTkmUCmWs8AOY6jN8vDPhmUJ/POE
+3yHRBNZFxGY6QzyNyKCtRwxjPqdv1lylLTevx9VhubyRM2g3DTq2WoVj5So1E13RGbKkeVngUrm
7LVkgDHKsUot8XUCPJcfduqvv57i62HeoBszVR4oYkluZYlKCVV8xiUKq1wyspbdr02KQGk/uMNR
pqhjUdIB0FWXAic710hK3ZMlKFGY6tjXD74eurUP4aWGXLTvcu/Pryw/DZPp3WyIzP763bIp7bXB
PA9wOZ/X8rmQKxHvoYxiU1dkXdu1LzAjxY6IYsjTaoO6gx8s32uYFf60XnZNdV/SLefVsDDsA7En
Ik5tJlT/JzOKQhh+s1j3vhdsuoy3VjuheRpkaaKWnTaLRYl5+T8NTD6avj/2ta9jNqFGcLJM4o4L
lKhLfTpXt19/WN4yUJ6K6Di5DeaHIovjo0YyTYkk/DhMVzOHaLkYiZa9PiNGLtWGQ6jMWNAnpr3T
mwcWruG25tJYschBGfvHOLUMiIu5ankx9WCbisMbbZb/faRlsytK67bYvGghNUfR/5iUm2PoJoy4
urlffFUIdOqdLcTDl0GvlkDmzsvjUalHyaaFuCDHMCanFqgKRntEsTaM5qNISF9h8F82tC/s7NAp
55WOCJPwRzkVRAWnp8VztWyaFtBY7fFxL2as5e+WH3SOVDiD5f4hly3uxmkTZZxb//Zb6sm//sfl
/1r+/H88JhZC7tczLHvL330d+3r49TRfL+/rmKy4WIOQmlnjyZfg65mXX/YWZPaf1/71N1EqosNs
IEr/+pyWt6eZHlWTRbhTWtT3FS8V2ZK7K2vEeQsNd/LibcetlyU+lzKOPIR/jh8Vhy/DXTGPBCyT
9m1L6R7mAUe8knUXIXkqNvj0FY0iTpnlzF3Ok6/N6IkbAermrp5lqW+HB2nRpVn6FLHg9j/MAF7n
PENbnheIY1p1Hy4RQ7H+V69neRF63T8NJihJgVE0jKGWE2KKFhuHB0kGGPEF/ccTb6Go2/ZkZQT4
RXYtvTWiUHlcug/EWt7jUPDjNbfsVWuQjLE8B3dxPG7D7LT72kjplUQ9qY7oeZDBrP5/9wMIOqE0
/j/nrTxGxa/f/3Vs0vf813+4vf/84b/6AcY/DJWo4lrU901B+MhfmSue8Q/h27busxx0hed8eb3N
f/AXhLC4wnBt3TX50ZfX27Ad3VDtAw7/HzoBWAb/3ggQmI902+I18Losz/zPRkBVh12d+T7aYQ/4
P1y9HyzmXSTGojX3elDcgy1ot5NV93iSiFEZ/BFGVC6ZRRgGrgHvJtddmN2Lqn8WBcY303lDukGo
RnwRjQIpGqsmSd6zILl6hb4bNBsN7pVAv2NT3CwnfqBKRIytX67RyO17zBe+jya8KoTYo7t8JCND
nIzygSbDDrV9guJmgA9MslyYpTfsGe2mFQXKVovFdJVQPEk7/aWbr0S9UjAn129dafYpsVL0WxKm
u25hejGcz7bSz7kGFzKCaxDpL5p0b37ezkjESUxQOjIZwyXsqS3lpvyU00gXpPFuZcqK0RyN+yQl
8tv2fvVUpmtfrbcbvF5uYx98K7sqKWFi2gRADfuq7p5b1IwrVMhUtH8P0/SoUXqYo/A3Kc4eqjVc
SNXK6QYg8dqTR7caxHN/TYLiHKIhp5+iEefbP+CTusZtei1y+9DlBX9CRaVCsIp3Pa69G3lu5xip
OD6zez/QXyLNOVj5dI/kgXS5XZ0ZL7WGgy2psfdOEFORSLXxpwEijCy416CZHmOkCmbkvHUJvZxT
EzRbrxA3zxr32Zhc3US+G858ngbeZpJfB6N/jPTgaIZHP0FcFXc7GF9XBvp7W05niZrUr5PT4Men
WhJ5MMtrTBfJMeJraYC4haAJ0Ka1UYxQyTfTYe+QfQvH8TbA6So8960iX9rTpnt9dq/t9KqnVB19
O/rEJcKEzi3OoxMdA9c4B5V9GPJwO9H6J1OXsEb8vwcQBoSN469LR2MD2wQKi/WW9BiGnfQSDlty
OO/LyDmUbXSSFDphS570Ormqb9gIhpeuwQkxJz9Z7nw6YfRZteOj+hhLbX6pBCe1PT8b1Z5548ek
d0zZyeHRx/2kQmYEmIM8OVZJtw6t4dHPCV2rC7yebkndi2DwxvIR0Q739Dq4nccnYiQTw7kVs3Mz
Iz7BcjwbkX0Iw+kcR+mnCFGf6vBQ4hFfpJ1cLQeEGefkXDkHXdfXNpkCgTN+iNK8CrEdk/HZjabH
obTfMJec5sFYW2VyrSv5vvwfU0daHsr/BscQ5fh03VXhZ9AId5Xm4z4c03dPH8+u3WxtvpWIkmZC
ELDN+ddO970qzerxm9PJzzppGCTaXQbTU8eNCxwY97W8ols6BAVU7xo7K6iTrIfyKef7eE6uyQAb
TXKuavVTgiRKjvu66h/ttHuutQznBcOB+DlG84s/d49ILItwfDT5Smo3fW/67/4E4muYX7xqflHf
YKdPZy1NIE1m7+qDUeejEQ6PXjygkJ9fGgKTe/g8Pclj6i0FVofNuSa53j6gu8hXyFruMRbet+ZA
uOPOHLNjaNU8X40fLTkRPLul7bYaBuetGZstcO0DfOKfRCnPEWMC0t6nTos26txOkvGsXlsaMpYN
ePRiYyQZydxLmV9lzFCAgPzsOt1mDlR5OuswpaSfo21v4/htAGdrxOMzRdWdOplIXtmRFPMStHBG
sxek6nur997GEsgR+LQXnZR1zX8Ky2ZXO/KkyXpXWCyW8vneq8f7yBmfyVretPm2zMZ7rZtePDns
RQ6EinjYdxFqr/gIHi7N6NzsWv+IQNnGQbjpzZCGou7eLG/88El+zMHQUr/7bPPpDNpnXXEya2G8
bScmQlBKt/jq74OhuFgF6bCDsUOyeKjmREGssLXABq/0e5iJ1ah2HZI/5jPpqjJ50At5amvrUJnp
NauWhR42xIhTgk/apZda/6AWdNd189kv22c8z8AJSesIxjOVCGxVyVWL411BapjF6TVCE3dC41w5
3UcTjPejihixu+cK3eNK2uU+iKAGeAA+GazihstqJpYFHVx6gjnwrAZsJJGEYMo7nztbK+cX7ADv
bVV9M4MXOHTPyHugv9rjhxn9bmIfa56LOyEhMjS56r53Q8myUxdRY3KNGQZg0D4Ub11XVpCEuNP4
9lvVOQfuidGq19tH1+aaZ6BaJf09zef3lv8jzRnd0OJFVDiUppFLLXuX/sD1EV3q6Kb+r8z0bssV
Z4xwcfEuB5r9o9U0kLGBYlVGd5QgYaVJloXRpJBM9FZDMk9OowbPi6gaWIr40XDevQpZvYM3xB8h
jQ8ZUgWoSOP1KKxesGyPrL7ck2SIvcDdQz814aIDhGYlnov/rv2WxvN0kD1lu6hqAC0mhE+O9z6u
0vME3L41mh9oduyVFYiWei3e1wAnc859ttXWuTMiycGgf0z153GI+pOh1lBLasOytxyb5njaD1l7
7Dz3IY6kuVsKlF+lyuWhZtf/rFwiguBl035X60S1hP6zZvbCV7Iux01vtRdgkcFJJxkOSUAarFkF
xNbar2eU/WozqCiqTNrtLphZ3SKRZgERnAKBWq1IX6OYumvYIoASoFTp0ifg5/pqN+nxi+EZ0XHC
7SGimSGk0w9V69K90bZz3m/6OSHzXNsCwF9xD1gV2ptoPt2amjnpMVPurOXUbtD0EXVEBuN2ahGh
4pLFIkZpvOo0VcUt2j+bzsSDyIubDzTXbx6dvR2TIpYS4Osj8KepFt3nhV1smX+9iJWfOu+z4x8i
7gLbKhLvdW4IUGu9OMV594PGwTrXZLQl2GOFKQSKqTtyN07tF3f0YMCTJYv+yIUE64A5Y71C0BEn
9izNj1RLTn3u3IRdwpeG35zU4lCU01tXKqMzl7msGTy4BPKpe8z8+TGsJ3rTxE8FTHTQDn5PdVr4
SM6Rg4J9x/3J8DeaaKmnBCOb5t6cbPhvxs5sN3Ls3NKvYvi66eawNzfZaJ+LmAdFSApJISlvCI2c
55lP3x+z7ANXuk65DdhGIlMhKYLc/Ie1vvVoVuNjLPJzYrOm85ztJMO3UGCBq46CAdm/FPV3v2GP
/pK16V0eMuX6+1+Nfy+TXRPSuM0alH2wMijg/1UvQ4wrXoEeix07k+8yhqCaPOLdevSc4QxMc9LG
Y0kdNahy/R++M0inf+UwMRBwTcgGjE5w2EFC/YXD5Iq+zdA+ZGw+jDuIuWzWE3ufrGzIogyQFiGC
3AFFiOba57lU+g/f/hcM1PztLfhPip9Ax+mh//LtkV4PFsiFfGc2FPGcNVnQbLSyYNpwiY3+Ylvh
W53vm+E+lEQFCk41CtsgGn8DhH0M/8f/yv/oE5hTH/+FR/XbD+KYyqZoc+f///0n4KNrCZwa58L8
4cuhu0gqk0Q7OiDJxoLCANGtgnKOjnXZGtU6S9oLe7V1ZvD0SShYXUG+l1gX6vnP36K5R/v3n8xl
yKrQaBlK/JJXWcRk+UWjk+3clhZKz45WYN1rNRg4+A0UoRI5Uty+/7y88XEew2T8oBJ79Os7CPVv
ujt8WAEHwM/y0JHTnb81be2ZVLdrw6ML5P/SHilDqO1sxlaqHLZzCWK7/TYmACjgBpirdB3eqJMM
lzSIDk6q302W3FV8Fr3vrECSwunsLlFbrQ3xglVgU/Lw8xzgGAypKqe+lGO/SxoJPhm8IqqooAM/
b1cbnXFlabH0Tf2r5rMhnfRnexC4XYneRgjpGO3Fw/xTui0vH71VgHx5hi0RngGC5KpZJDoRRQn9
X5oz1Wn77hHfVPbbYOF/vD7+6PIQyNmkYRu6NH/FlZkEkqS5KYjTNWsckPod0q5Dmrz/rKyHq9FU
+z//2A3rjz539H1z1+4AS/s1p9TtoUbxl9nOt9GQJtFDRDJVZF2jvL/UPPg2jojfxoFDbZppw233
SLt7KEV6sKjrk07ujekhqEl5zmHAdxfXZYFmZrfI9rgYdArSpBvvrN6jkTBva/MYNlj77AwlSsuj
o89uJs5DoAXH+XV7p9hASpadvRMUoHNXkHAluAH0IXM44hJYYhu+dnRViNfX6FKXY/rDhkqj4V2n
v98S+HTK8AyH9TvmOMqUuF25Niv7wYhXpip24Wiyh+qhT+OynO1P5FCiYzLh/lQJlm3HO3kONkd6
/Q+jIZmbSsokjiNt/dssHq698h7DsF12tGBU4NaLmVAdV/k6kdZrRTuaJ+HbXLQ2Rb+NZHJOx5ot
9fjRmZRjWUjLHlzKah8Cimr9PdNaoPTRKdbTU+CIFzMnDas7pGK8GbToWzOLnenLleO3GyRqb0bi
HRTgOOtuKKxdMEoSIscjyeUvdoeDg3aPiuU4rjVuV2yDP/uk3N6Z7cSxGxzK7H4weWjxe7CKP7v2
TEzJ2fK3K2V0x97RPzxHnJXBmODPr7Rf8nB/nnxI9VCp4eM0YfH9/uSblJaX4O8zho4GJJABkpt6
Ma7KK57nXxlj2C77D6ftH536UqfkdBysp9Kc//7j7YI4ZH44/q+KnYVKgFfuZExDVtOY5v/5kfoH
t6yyYe1iPDVMkFq/fJMwmFMldcj4wulwi8uaIU4yPVYDFARcM0ABFriky8s0URs4NXBwWLlB/D1X
2ZU7HSPSDELLXbvSmCctO1czzzFtT2eKF8VBqLLkAJmOwNdqWUfRu2PzbcouPsE+YaiekK3KcZYO
19YnUCPiqK6qmFTUaV2MKc59l8Vie7H4/FsvfoM2cGwaPMcZPyZ9mbKma+CKc1wIgsMoyaFPS3WZ
+mEnaXTmH1JSh7C/Oo+W/QjYj0tm3TnFU8GEAev5FJL4aUUnt28fDSVf/HQ4OnZ0yirrhMdkrdXj
cW6bmiA86ZMi7Le64fI4Tv6t4zH6qJkXmBVDBKZ7i6HLn40WYZIXENkF7Gihm+G35HGhjfQkYXzq
BqhWkGkSPkknsWAzwynh2+kVB00XyZfMbh/TulrHpXohGRMxZ3NxB7gr/CyeB5qJE1zQr/35xW3o
f1DgcIm5wqEr0oWQv0wgMxMyE1tVaNEJj88s7ZZ5Ca0hbOibQJTZLLz0Y47laGkEfEbaEG77muDD
QXtA75SsQMWeK9o8jObHVtjnVjik7Vwl65SSDn1u3brurk6HS6D5N7Vj3pRO9OrOiqeM/SXLWPbi
z6MTv0Umr69M3tKemHhBpk3O4C+TGLdNzrySEUDHnU81OhcVQI8urSfP86laTt0HAWyo6epj6PUf
ipMfvPabsvKTKPhOo3PQhKT4GLYGwwWmd542XFynuxhtu2rlsEnzH3OTqkDqVdqwlVOzKRiO1Nbs
AKLaYf7CCvNaBvodDd6AVxJoxHauxry4W/k0cyB/zvgbfaM9iKq+pLCTxhbvNUWQrOeRBQJOEjFs
i/96atvm/ZVAZezMPreE5d0XjOga5z2WJGoUTbP68w/6D04xCrf5PyjYmWz/8jH3PpLxpgcK3uNZ
q91uIQrFXLOHm8JFbjXDnbAPXuH/h+sLa++/l2cO5TNPaMMwkRv8cnyWwiJgR7TZrgnkNa2S0/yc
w8jZJe261/kwkvTk9Q00LnqVqFtBCt1VFDzFyOCFCafJjWLVEsq7iaudkRVFdsxYs4KSNddiaKdt
BikirxZzveQwKFWsjpluQFd76dx605fRYT4y+vDUatq27uwt0iEFcIvoDqqwdPxA5nEO2NYLhnvR
WKGpSk4y1a/zuRtx0UUZI8SsBykl8c6v6yg9YdJbYZ65+BQ91BN5OZHfysMo49OMxI2Nph+R5Ckj
ZIFs0MuQjMdUcW7M97BvxW/z72xN+nUy9GuEKbnEvl7H75pKTqOg7eNr45CcH1WtTZvTF7HEXOig
7D82XPY1netEeGKZnBsk/dJ7YR44i32cl3lC4Xc6lqqAx604g8r7nschTkcAEJX5Z1662y4dTrA9
MWV9QxIn+i092YKqY5ymD9g2lsdJFGtLO1sCEAAZxl05l3WTzN4mgDowaG/9wLM5/bB3BaWxmKBg
17S7xA4fRmAlgaOfioRJbKTOCFTf2lGd56m1wbxunjaNsBDROKznIRy918f8S2OOejRj467UwoOu
mKZF7WV+wofcG30nz7433s1/xjoKtgSkZXKo2vCUMU7u4LsjoUcagZc4jNEkeXgBmkTs5tN3nqwR
cfQomu4WCNXPJnZsH52x/zDy6GFiOAOO8EE7zKduy5Bc96KTyeqADOw3AUjGyFqazeBNYMOoNMkJ
zfQ17RD5eBEiFf8opXyZJ20pvK2KuzfT5QuPcJxjPD6oLovgISptbOa8VjJekWG+RH6wzsm+gAbw
0QU86qgmuiw9aF10CFzmiC4J2sBJfUW0sL+ZZ21NkzBeLCG/7qhuD0UxHn9e8Cw95jIS3/Vu6Hk/
Ob0EUwGRZRgFaMBAxLvIUpghggbp9/PDJxMNHaQ8d3W3yvwPXWOuP19w8/Q14qFaDPQONXA6nKas
IBgv1Kq7JhMbnoCIhK7k8J860teYOnMcz3PCqfC+/vzUMqx/c8o4c7cpwRBIm0NE/6W7S0aLjCAh
yWRV40dW80ZO/d7ynphzMfBoBUAPmlGnTYlFxyTLPRpzI82z5/nCqnFILrA+I+2EwwUkM7kk8Fbm
Y/vnCyjzvYwocKvwGynFR+RorHSGMw/vBzd2Vyim/AXei+qGeVC/hhqD4nah50D1Q8QVouOZk8Ha
XOsJGKWhHXdWWYBnbNu7VNGk+yZaeVlQMjvTKctD3GpMkeyJ22Sw02pjmOVbUbnBymcxvVAMNaqc
WWiTM9vUraJfnDN69KUNo3AwyQUifshlyk00+tWFm9h133plFQSKpd/z+RJMZOVEEWZ2nRgB+2yL
5rg2OZzmM+cB4e5ZLysW1MGbDmPT6forMKHLEIldU8ChNQ4dHJL5GZ6EDedwvZk9pmVPqTc/d9vk
hBRpM99/tXIfDOuhY6+RRPrd/GpzmeSbc2scHuJbKDzrnJ3AfFXECrsQL+Iy768YL8+TAY11Aq6d
w9xpAAR4NGIbVsz4Mab8AMzt0xGwnWtsdlVBFZS3F/0mLOGxGmO/7RAY2xkpg2X9nTTto4VSaL6h
G/XP0v9//66trX8ucD+YgVXgD5pf/vhf26/8/JZ+1f93/qr//lf/9fs/8kX/eNHVW/P2uz+ss4bI
qfv2qxovXzV063/ui+d/+f/7l3/5+vkqj2Px9fe/vn2mkDuZilfhR/OvW28LTzuP1/95Xf6Qt03w
lyVDgCTMfmeg+8eX/nNh7vxN8lIs0WFNYq2j9e6/6ubvf9Uc62+WVAziLMZxjokd7r835pb8m6nj
NwBab9mYixS36j825hbLdApMyX1sG6BBwK3/8134x+zpt3f9j2dRpmX+Ws3g3dSlLhj26DYevl/H
Ym1oxlkV4cLmfvFJV+0U1wf1s8Bno4bnig3OhQOC4Mmh61aBMOQN29COqDeE+7azxXvv5huBG/6s
ynuPlMGVi1d3m2vGwWLPtRKB56298TxWRbUj6eEjilh3cEbiVQGpA2o1Yv0wL5J6e8hX/hkMdMSZ
oa8ZHFhPowc6LR0AqRpT660GG3U+8JVtQxLdSvqOs0wqjnRBkiPeesJMdcUsEc11tDNzHqTF4G5I
EYH9IOdlWcnNYhhrUmShWjZBvnZRUO9zLzxA3B1Wld5jE6h8d5sV4TrmSbphVcWKk0a5Jq+urovk
gdMFWTdRiDu29LtQ6/JVGRrFUR8ILyt7HG5QxbZmMDwx6CPejzyFG01u28EJjwWt9xIjd/2qWcNA
9oy19aPIJQkzFNiqced6XC+zzPGzitkoZOwnV11uGkAFWrnQDIwzBhz+tQjrlyQPb8ZOC2D4ZLso
QkxvhaXFks3dm1xVpHUr45D01ntFMMvSqctsb/h7FRrykdofuFpY4lEgtidLg/TGJ/+qJbHxYAhS
Mrw1Q67xbSJ3NLWeJH0P7B64NJHXXyxihGGY8sRAJe2QxLDwOxUyYkkvXgOdM9ZqcduPIt3Xro9Y
MAAR7vlKP8pWO8IuTQ4B5MFz1Lng59ziqSNEfWO1Y7mawkBCJM5H0tlINSMo06srdEUeigULtl0F
nu5+yjFVFlN5o1fqOuT4qSzJhGf0dHXBxABCUMP8WbYjUDmb2LAWMAfA52BpE89H1IW8ei2PBmI9
yGPzL5gyrU2ZREunLIJ1mWZ3OtlgR8sueTiZYUxel83UNZ6KBR6g+0pZEEtrwoPcWT1V94+F5ibL
2kVdoiWEECVdZK+mosfjE+f9Uot9i9TcT4Nfd8E0WN0JQlEWufVapEbxNi7Bzidel91rXTBH+NQd
OPXOZh/DEChiuJMVerbKVXKryIED4Vn4XPc2hv9yPKWBIsWkeyQdqTgGQ3pxMnMdts2DcM3pMFbB
bGwIIO7bN27tWUC1e7krlaXuPSgthQlawMj8HXi56iYcOPWtRlj7ADwJqs123TgoHKAbQGmSbX1s
tOm+zLt4N7kx4JDPiGX0QYU6bWSaPpDOhac1HO9z3/tMWydl1KbrfK6ZM2cJZ5ugdClqU3smyLC7
hAZIros5rLQi63ca/fbR9I6G9kON7mMZVuVtDKYzgubABwVT1VmNkXMD7bOHc11rC5ZgLgLX+EmH
O6JJ171BVXqrz/pIx2pvB3NIbrOtf4bNdMztIToOlqMtQ5+QIRGZYDcdJi4atkZye/oN/suDN8BY
jjvWRfUAUKwnIcJtyo1rZcFjZV4JtlumDvGWmW6EZ99XxjJy4W0bmpqlvI8cQequ79vvoLZQPGYe
8IYcQwezbvtmjgYGfmyt3RZhdKALexuVBB44cQ7A2y7PaCXVTd4Q1Zw4Wr8cQ+iBbQO0Vjhsl4qy
P0ANC1YOe8YlIB9rTfVKTlfhhrw/5g/G+QLUT+xu9aD9rNlo+WTYbzU/iXeRxTyiEdWXatl2DmTj
rhr2qes+ctK7FSm7zhEI0VMSeeYmtGIsTwVawMwGA5KPOQBIX7ub2ISspyHo1oQZfQvXu1ZWkM62
RmsRarbY5s+wArDkOkB5o9Lz+LmHW95aPIZjeimzr5QS46lqjTm3jJhg+kVdRO16po4bMNQGp182
ftTtK8NM15pHKk7PZmRFQCwcXB4CBFonKzV+eUVGdE1J6gO8rmnT1OVzJA3yxbvKXun8G6AKL4CW
wBhic1iStPOUKZ24qAF3cS29m2AWvJPV/DE55aHF4rWCQ/2RGn66NGMWshWQJzUSvJcnydoyVA2G
z9gysidriyjuZQiY1zMaSBv+uGHAyE2J6ooum1bJmilhEzyTWY+74UffDW6wZ72tboTQBpYMAYbL
CdamDf5Vwc3IJg4OYnFZTPh9yjFPePAk0nFda88i9J9GbNdrWbjWfnSxkY79uxzSAaehQ1dv1+ke
8Per6U+MuhPvvqqQe4vugkSEJaO8d3BbEh1poNFvOphPdiSJtuCXqEV4XwUs84eRW7PCtb5qJ22d
xfimvQFIeKbcjRH7s4SdyboVu4fEaLD3Qe5aTwlgHF0/OZ2cZmoRuR1Fpu+cLHqfJqimPVP1xUQ+
BSfdNtcdxGDQcf1aZudUYARu0nRi0Tr7MzHSIv2EiSuzSK4xdCPlnMq1BwgcWRYY9smqni36jp3Z
wAU0sjBbR332RtIclkwcB9MUy9ngKlemHLhKuMCSkvEgdn08osWdbUf+05Bqu3SYc+L9CTeD+ByV
Ck5TFFjQNySHT/M9po7xmNU7PU9fDNUXjJ3853kWARXYXxO8Sr7qGMLFgz5UgqAngT0io9TTtIPR
Vq+OHZe7MvH7lQvcc+XBhFqqWtlbV03pg2E2+9jTyIbm/J5zFBH/8wtYCKvuXdteR5kWvozxHjOz
t8PAGq9NhugbkQ3eQdp+8xx35EaFw32dGcFLZ+IFlqS7FVErHx1Pe+JYYjQXNM/KABovunppxzHr
85A1mUsFQyptru9iQMGruGmTByy4OambhNeWOmeeXlrpMgpq7wUR+A9zbJqzwYpx5UY3tm+Kt05n
9dar3sMHaJwdWHnHIOj1BfYv9SYD58UrvLcArvten6nAEHxgwfkkMAfVJB47VSFS0LlfDL9D9Vv6
F8nOb1EFmHynMTHwmZKywEiRWaQcLiLtuhMcpmxlTlqxsxFITl7wRbAVmV92FT2QI9+iqAKV6rWW
vI163g8pchtCnhnQOAb7Iu7FN2Z9jsbkpjfHL2YoNypQxZ6QWhpTItamsvC3fQAonPxJb1sREX3Q
iEFTYwsaNbvEaQX7MCgOLg6FR3d2XxJn1H0MuT2HsqEurBFkenq9J3xljWn+gbeK1VQdkgCJk2lj
e1N6YyUVtDFUaqGv7CWwtJYPRaIiM8qVHMLg0QZESp3VpeApEtyFKkAv4ablE8/ejV35MBXKkMGq
Li9tUd+Z/d7LK+eH4zErr4mBe0AmYQE2mrJTOA9+Ar+ZrSKEtYceeZZ+sBRwylYF+QArbb5wUDFE
6zjH7qip2U+bWd9R3Uu4nsLepZl+50BJmupn0cvq02rdV88swhcdosOyI6Xvro8EURmy31hMhWw/
vw4YPZh7FOZSBxO4rtMoR402Ba/eXWaFJ0/1w5cP+ScQwfQ61taDpuR77Wb5JbM6kpLbE+cRJ4hj
kV8tSuZ9TnhrcFkuhrZvtnb/IllQ4qOkKs2XboFNyai+vFnSrWoAe04njlOQakiEvi14CMcSPdgq
0qMZ9kQk7VAz9DNUTDqlJhDVMhsn/NEL72yxSv1QuzqtgKzVBys2j/pt7kFvJBD9s3DieFX3xrjL
veG5RL5RFhq2nHFyX+OuOnklP36klL6T2M+HUFw9B3KT0s1vdD0D+AGH1NWWMBcrjDNwxvmnRYpw
bJstNMYOLc8coGia4fWn543WA7pGDuZBzl/z8wt7AUUnEFDE8YHgDB68h6LXapTD8MPosSLkAPic
ruAvFXy04dMhymIdmTmwJRQ6i94BdKVrUAVnv0DrkxP68384n3ESFfdYKvVVnkxMycK9o7jiTLTD
udF1WwqwE1gGNiYFiGayaYhymv8H/etwCLv+1QDNTAgeNCdLx4bFXkQtx2oNTLcnHMdmptWZKTHH
TLmy0Z9WuoJ7yD2vYMzP6Ku4KCymw9GzMYLgbKEkaTWOHUMOGZkNAJ1Cs0DLX7dHX7WYSAJR03GW
+M+IVjiAVB4PPbXlGvXsXDbb7005aGxoMQq4Cemondc8lgOwptoJ6ekmf0NYE9iCUXWrZgzuS6ls
lHWtg7DpMpXqkgMIU8G7HXfxTfMZoCOkf4huU9kCjgx7HOkGIdlD4u9hK4qboTswWgE03Nho5goR
nAzNg38QE+8gnegWOQeCsCBa+2mk4M4r9wTA7poHaJ3nQJVL3Cdbo7SXEB8pkIM4uhiYiQtZfrmk
Iz5okZeDedNigH5M3WIvIvNh6l61XiMxb8p0ZqXOS2YieM1/cmsY7IMFY0FYz/pf5nS91TxMkesu
CU19jYZ8N1ZdsNOz5AW1+yvowW1TGDeqD94D6ZJtmopnrToFAqVWQ0wgCAjEDxEPrc6bbttmfIVa
twGasdD7xKf9ABXp2x68e062QB/npNQ9jckxziK2koy+5MIjQLpMzBUmANRudMUVo7ZdBpVk12rm
th4dBGg8syDBYqZu6QEXsHCREJfFMgnsOV1avxVItRAD33RwNQ9WW7510dQu21BetBrXNUEkOmkv
aYyy+Br3DjHB1h337l3Wxs+eVdgHt0E6MOhnYTNxo7D/+ULYYIxdWcS70sOfWRc8OArLIOEecoGa
nsHwm0cv5z4OKoe2sIPO2+cFNoD58mvjtKcLYnwAuODoua6598gvyGc31pgiRCwT+1D1brJl9H+L
AHjZyEzswTSUazWbxhjwqUPdQeczErNbhS55y/rYPnDw3IetRY2TUkSmnknCLwr3YW31pIX2KSFk
2MP8KF+Mt8UQGXsQCMSWzPFn+NC8vdZ8aiRILytXtUsMkRpNYHV2htHZhDHx2GM6NKBzeSMBKLd0
Pc4jnZU8CKuU+Awnic6itbaS1ysKAWoFcflSN0g5HeczzW37BzGlr4nd3Jpt2Czbvh9XuUYdRS2D
fDxPd5kLq1v32dxi1P+gGqqo630yqQO5Rfby1A8ewIpOu2RkB6C5gRQVr+OGlUunUpAYyVmfmmnt
T0W05PF61e0RSoAdnHyVfKYOxCO27GKj6VtoyYKSPcERgEJkwa4SxyOLQtHh49fJw1R9GKwgFH31
2WsNW+HBNL/syb2mQ4gqOib2nRwpxtwWwZejY26T4DYde5yO4MbJXwGondQrLxiMY6Sad6M0dsy7
iasw1bYxnbvIN360xqrOWrkXrf7aMAM85AQRyXECutK20S7HZ+nV/iqImNlaxpvLRGIhywYy9SjX
pM/SxYwlzDvzq9BK93RuR9f9YTIpI62nnNXUPZMx3/GPdu1gyqoJpS3NZpPLUUcP6YuVz+q3ja3+
tgGDD5cTJSlE5u0QptGNSam/bKraZ6yOArWri0Mu1oTFLsQIS3qUxmc/JAEjtLkHYDLCdWkfPc1X
qPEcYMmWUd72/KtI5k960URrBP+wTOW0qgcSovq4G5aJgZxcE35wq2qyoB2WZ6uuJUKPCNRwEeeE
JWnhCK+PDrjkst5VCcjSKbmLsxK5Xf5V0usuhsDfhapzlloy3BZPgWq2/YDMPqiuLipYjC3JXe2S
bF+HP8xAy9kGJJg3p3grU/UUNBxoOaOQyTxzX4OKL4jHSr+KhsvBtMqj8MgiklVPrnZHppoH0doE
XNWNCevb7E1HblwCky/1CEAH+53Ym2MTBCFiZCQRKz7sOounnGvVmIcnzivaOKDca63Bn6Mkz4Wc
msWaFjn9Ryg+nSj4ZG7oBtHD4KftOrYsPqDqJbbjV0yxjIj3ouKTMwByCtVupSfvA59fuGIDB5Ec
lQPriwwcSOL1qzjQ9oiXd76efTogt4d8yNZo3A4QEKBgoJQQVMrg023MTY2+F7PQmabqqEfaXUHQ
EdOeW7+KHsOuIMALhi8n/CaivqE4unCPEAt2j2LqyzbTiLLSBgIynHObN4cRBSEDFwZMh9DU3kPP
shes3DYF633QoDolAFdN4+88fV0bZbrhUNMW7J/uqsYGCjtw4nYCX0v+PLkVckHxBefgKRWA2ckz
ipz+Wns2jOrhI/Rigv2qEf279a4NJcvEdNlF4WenGxc19RAj4a/EGdhgA2RrzvxIxgRztcnboLH1
cfvhk0UsfqOG24fPgUblLEzGprQJeze08wVK+ifLlvuxiPd+iFWoBodYNK95KR97uoA+jzYJhzna
kl3doUzwoa8E2jZN1SpQOVNXZIoInC0+UNgIcWFEMNutTydwcWYY06JRRPe0TXKF5MrP6NUXRRei
dyV/xUqM4LZ6NTrFO2Pgu2AvUjbIFjmU1cmqSFfS9ThfTD3EeBaeWFPK98YEtwRQKu8howI9ueKV
J5nYILQ3pi5r9DmpMvkaxT7TPK7wZO5unHQ3iu1gOJ+V17+KTgKEMKgf88xZ20V2W07wxKy7hHQ/
ktUzfvcc9ovLNeWT3FyGK6/EtzbBcPZjzyQ3ayPmzOaGDGMifslzrwlVtJXKif9OgkVZ1UQAtNTW
gdQesoAuyIvENbaeYgLOXUxNZc6XT8ygmwxsv18N34UABVbE7hM7v3FBZsRr4GA8k5417a1IB2fG
tMXtg+86s86NhAFRMtVunRYSQguKKMjY8+dfI3OweYMVolRFAErUmN1eyikVez1dBMw4MB/H41r0
8yfSXupZBpQ4nbdv3ODkxXVAV04QzeRla0wXt2nnUZgyzMnKcAblcvQilCXcJ0Ml0ekW615CsiZv
eIfJ8QOY7qIKAZcHc1Cyx1DFAG3mjNWcANEieaKE2YmiZLWrexm9or+CWxputYqxlCi467TWXJp6
1EL44Ynn1PSYVQDANyRQDylsPt5o3FYmeRJQPImBSYBy1aoQe9ScxIimLYUnJFQti97swO/3g06M
fYotVuPSZ/1KGDqaz3BhhtK+QY1mDc5iMjWNgXnKgF8d0tChBmqRxXfyyTd4l/uzLY23LPkovc56
cgI2BFXdLkzI6UdCwXEIKYmnP/czcixgpGgJi8y2q4DFkEBA5hKpjmIdZFRaWRdZm9okZDlqc8bl
ggy/kuFniTTTrXxgox6QmUoWgFGq9ixvp/ZDLyyx7Kfc4Sk3UjYGxsbUxnzVd93jaOoz7uEyFdDR
a8VIQldugEQbbiGcLBY7rKxh6S3CIsbz1eCiM4cWeWcT41aUYJosL7uOTOEq338ssA4sQOU+xw3h
Q7IXtx2HlmuUJmZC904vxaMRoFA1yV842VVgziIJa9l08lLUJGSPgaBtibv3KvAfGxvmkah9zh2k
CH1uVmu9rh+cpHE4DVy1IqkeNTHN5L4ZM59wb+6rqOAJUTCox07N3em4EORqoVOLWIF7J5A/SINq
bfRLrhRPv0Eq2OHQMHcxriV+Luc7i9x0SUbLzp6MDCGBvQvKfFyH0XM1asWd8Ameq7gMG8yEbUJ6
C36EddDly9DVrxS41VIVCjUdMxEqkOSjzTWIAOaTH6tyH7s0YdJNrVvdn37UMrW5rq383AXVJk3K
p9RDV2IRBLmUY0KT1xcrLfXeinaCT2igcuksxFHFmGzNhJdFcSZWZXdl2g+FviVBYzwMVvrZN92q
NlEVTpr9KuzsdoKfaefFtoT6uoi66SWrYzA0bvYwKH4o/d5RJJtiJKLi7amHf5iqf3AyRhiu0evr
QjJQ8PG6atlUbugqSnDZsHftlWAfDsKWGPlq1IuFHm4ikSU7Y6h3rOK58TUSnxoiWUYPmMmDx0gn
HDi4FYx3VIgNXBCP8HD1UJO8QFnA6J98dsaY8B4J51Tc425t9vSaAJgBqjOst9rLWAnQbIpZeq0n
bwH/GMLldzp+SqTwSifTxyhY+8FOuJhQwN2I4lts0zE6F2n1o+obrtjkVVLu2sNwAxOUrA/m7hp8
REkCEadydxfPvYGFTArDYpM+2wObQ5ic1Fx6SdZWR5uS0qUw7rK2c/KROfTPbBcx4FgICRT6mPZ7
4i3ppPhyhoRcjYJX6f1dyrUXWm8WqnwzTj+BhQ2+ew8hcVgaJixLt78xdZvtKymaYFDvK7x5Ux0v
XT9eK9tHr1n/qFW8rggaocoTm7B10DCpk2ZHK7+CtrrQ0Wp0bfNSSO8wv1YlkXrl4kjFusXgWroV
7oN55TQcDJ6toei30JKORPCUKntxTVKhdPuCYwE23Rae5Ytpqhs+SVAaK5OwW5JFVjVYTCJM/dLC
jmRsTY7IxUBlUuVynXBIVc3cn+ikkeQTrU4xnhC2OwRYGw/OOD2GdfYyMOhooM0NqrtJbRI2+/wp
EY+8a9gkh32oI7dgH1IN7q3s29v582o1BrppdMu3PAPW0XP73mvqH33BVGuKum5ht/TaA+qnXEwL
zdt5fb+DnhqhHq54tKD/Xghm62DESJ8Zy3s7aZ+Jy+DtrnkCmBfTdhZaIxeRPd2R6rwGA79hnf0a
SasGOlje1+59ZsxummBfOePGDpJtRlm86Et5DVtzgxUE3FV2wiVoLYpYexyyCvkNXIeISZWmYPXl
QRVtkyS6DtrwyVZxmaQ16WHkjFptDBwedzA+8t3Q4FZK2BvUYNyDOXiq6MRtaSK2aoPPPGHhGpSk
Fw7hldkzulSj+mmqwGZOsrb9/7g7j+XGsW5Lv0vPUQFvBj0h6ElJlDcThKRUwtsDHJin7w9QVam6
/tvRcad3ggBAkZkk3Dl7r/Wt68B8o7B1ykaJNhELFZSkveqFu6LX9yWz5Hxa99weze4S2sOm5RxR
tPEqNrVdnESHLoke9ISBt2Jsp3Yk86XaB2R84g6HIEvXpQLrVQ10lbQ1wn6USFZ3H1AEbqH6cdvd
DSbgXW6KZ72MN2hG7ucTv1UwF2dUPXimlfK6h+wnjXrdGM4LDN9To3jXSKA2onUfabS/YKpaJ9Zw
YobN7apWnzUMBit1/F0YaJ+GXNyOXPIrzQaMWspe8XutODH0ILHOPOhqs8uFhqgxeNCpPlSMX8pc
vybN57pIqnfa169icPcaiqVVpOc7p/8szGJd0PY0lWndMHBBZ310W+Vj0sSvLjcfR919FBF1d4oR
v4rWfhhBoCoKWWtt/UQf843EWKsL3lSLELBJ/E5raHdFuk2t9Jae86EnPCQdabSir/CK5EaVOwT8
+LC7NU2qbexlH7pKH9g27guss1AMPynD7CfQol363ijqXZOJ15yrXimqcxclL3rVv/atQpQRuFKZ
Ovs0zy8TLVjyCyhv6s22TnkAzaEZuYdLG26yA4XGDh91Q7uUHBPDdX/xf13VfUQaRQMF9VGlk2bz
/Ky1/JIMD/SXvoLRva5D/Vpk6VtW0Yxzkn0Whed4IoOQlE1DIYLDME9Ivr5ijI5NKk+W0r0YXFQ2
SDt71PJ1TM80VW8zEb8WOTTyRqeexwS342bCBfZsKdbZimPibONV5SAii6vryPH2hqSZorb9jTFV
N73eHNvJuFZyLMTwCjgVIBGkZ5IfHygu3Tc8U1YTHZFSy+CbTpu25NTm7mlp6mqEAhrk+gUY3yG4
QzenrFo/zClF2l17sst59tU0G/K5J+fGGvWaGzjiF68YI38+WQI9vwQh5v9mG1XwW2PqV9xnALM4
osn8oKBoBaolyI0R9US1JQamWIU3psz2Xls8gPTYSAMMdGkZKOngs6nVDVD2TefcG0l/sHDcIpO5
CkL9xRoLA6wCJSBnvHfsuRrTg0m0mptJmlfJqF88pf4whmgfwqWO8ukc0EUV03Sdp+It7+K7Mn/w
oghqo+OgYX8LvPEwAAAolYpOiqZftyK9C3x3htdo9XuPO6IRxMSIl8gcX51O2+Sp9xS5XHKFucpM
0X6O0ENNquC0RXYVKE8MAAynjKY8DK1OuHq4Tx2HHL+Wzga6GCRtp96jFpfTjE7LqySadkHKGIk7
xobwGyZmwGkcDNkrNDf6hkwjJNQKIYPmvaaMmMwd7ZHu1pVX6CvUAUfmOPvYzJ5MyWXfTyGfPp1U
yg+VIfaF1nD6UXiyzAtj3q+R1wOsq543bgftxq7zhzJrdqFxO0zxM0yue9uywIkzVFc7yuWRX1Yz
6K/aKkpEgdoifkMzf8//LtF3t6rhnaI6uopgr6waHanO/A/mpnbv5BZZSpF3HkJyYiJy3QVnShQ/
6rm+bWX55PiwS68sjagNUnmYhwDRISvrpET0n+c/GvL6uXNCpnvxly4inAY5thC9uu2iLYl5BiGe
ZXHvIikxicxLc+9DFwCQcGfeqRO+Xs9bT0zgcOwnVIYHQRtxejKmDqcUiZMK6YWx69smRRGlocjN
YAeWiU6BWaQKmI4cwCnQ5n7o940jb0ByUiY0D0EvbkbFuRpD44A4cZcg4TRfZEcRe3yQU7we4nHv
ut2NGb+GcymzL7+S3v2g2koEND3QSF3ZIWxl75EWzT4Msq/AdK+CKEj80a4Prirep8C+Ay+/6bvo
4BZUcIj/5h8AkitIM5y4RVZ5uqOE56PRfoODpK4tOuRZVh61tOenBKS5mXhq+U7hkPpEW9VP2hzp
ArIBOlCFbxpUAIZcf51vmaEYXuy8Lny6P7aviBvbbXF0J2p9xMDr6dweUU1cWSCMgbzLY6F8G7b+
J6s2kUr+/1Sb6/e0bP9Ds8kb/9RsevYfpumiosMxbFmmPfsh/xRtaqr5B24y1zDnfpZuW5h3CzhU
0f/+X6b1B+ghlT6Oq2uO4xi4wP4UbZr6H6Y7hx7YhqdRA+Zd/w3RpmY4s9PjHxZi1eMzdFUl74D4
BZSis9T7H642TxVFGwS1ckqUeA6cJiSy4NT2O/wN6LXSg8BRwEkpXphozmjk4Iiy4GXKlUs2Bg59
aHJ7kr5ZmRK8hC4naC/7MQUPb855Vf0lJADdiad1AE0vaFwKFCqmdaOgh4zfbFtGIUkhCVVmDy5g
50FVLvM7YfMEncQuRAhAPai4joZiV9fuRZtPahWH/sFotDkWMZiLxq9q49wDbHqk7XDdw59glMbI
zOTulo8ns2AwEwwzmudspRpezIgovdmrq+rpXdnGH0YyAYbnCQQpt1bFXUrbZqXXsbOpOnIZWquk
cpnBSx+sMzT4SvCsdnM8FlIpfkdZtlPN4RSX26KSm0l0F2LsCJ/MBHZMt1kH5W+S3wusdXGFdsp8
7HqTaWv6pDjUBAuD72wFpBX0Aj0iJTkw5DbTHv1z0kwIBz1C01q/qzPU4bZ1TwApeAk466sEbqPb
KG8t1rqqLt5bBE4tWMURdmbSNL5uwDNNy2mjDM2jpiIbV3vmVNz3LXSMvh33UKrsK8VxWphqT2oi
r2QJE0nBdmLlfN2UXwF0aIFURl6QqZQ+uZNMIqBkpurBppbbUs12J/S9WpeeJ4asvtsTvqbo8Tsz
BblSRnIeJjdl2H5JQ+uGJum92YVbm8/YpjP3o4vjZt3TO9aNKkH8GUIeBtQRQAb1Y2v4aPL0rERg
MUi6i7eQEbL4rrI/VZwlfZX1x5YfYazK4W4cEK6OMt14H24anyCeqqSZBw/WMF1gfPg6COJdP6Oj
1RTM61A7B82E34ywaNNo4KqiLHrsjJ7khWbmuerVqcKrC4ecpNqsg85upVvpMCC3BAEWHMyVFCmn
cqI959kAM99Y2ivp2cart9UavzIR2ZBps7dEdG1IrWJAwhMmksVL7lYvKYKRVaE+mU76XKUVjGBp
yhVinae0KD5HCTGluNLzlDxi2jW1CfJcsx20WMO2asv7srfvptw9kAIFmrHqjw2ht8LOOyrNwcW2
6C4U1w4gmrVGexOa3gCZZm9NsIoto+k2Kk9CoyTGaZgBSK0BOOnvhSC0ZF0WfMXcDb2ZVVZwQffj
C71FaFC0Nt32i04REgQXJtiUoW8d6/yxqjhEKE43dOl8bTJf67lu00bIxQrUKOuK8OxCGrdZKwE4
qQoTJSretWySNcHoa69hcGq19I/wWiJ1QHeKPXr6XvvZp9TMJelmZG4BxYBFZxISv6yJeW2+GW8G
033588UZ7VgvXNHO/FlXpspa54De/nztHx+X8wg1KxWmh252x6Fv4dFLEPHzVtrwM220mBa6oc+I
tSGgt1HnDrkQVuv5JmOcI4F8n47K7LLqMHfsyVJC3EcFNy/IHYkDGCPJPEing0eqkle2x3Aa/lzr
jeoyjmQO/exa/iIhcjUeYmf78/dMQf5858izZD1ZeQ6GesY0uuBYK2Pa5ZOj75oFs7rsU+cXlj9Z
FkUYWIeQ5uf8pp93Ln8FzxQ4K9TugpubRn+Gd35/EiR/Xll2SHIqQ09i8Gs4uy1Z3ouOEn9axOZD
nyunEdZnDxyN2bpDu4LbjWu8Uu0IJloqXh27u7p06os2j+n6djBPyLV2Xd0mp16WDxDhmqtOj/S9
rRXX9kyWRNsR0mUp4gOEj4LRErKk6R0pKcmqa8qfVPcoZ20hPVKyrsk5yAPkFaN8yGOl3BSytFeB
MymowTL32Dh6vdfD8lHMKlnHUEHJVCiVwb1uMpipbUSE/US5hmoBlHnkBdML42xmbcrrZLgqZcZm
2g0D2QBlKg6prpbHahLvtdCcvYLHcJ+P5Yc5QJhurTraR+SUP8Ze4Oe2k+4RqtmbSnHzA3j913rs
voqoE3f2zBfUybwwaJrO2SYPU9HFx6ksLl0wKCuk0SVVuXSTj9FdnkSEmwsbY2ZkJxvhqC+yZa6R
hrULmosHriC8PSLteWiAp902nF3E95F/Rh64OGoFmpax6Op1ELZERsQrLmMMTjJEzE0ySrSzkVGb
8yWWzBTwqEH3v1+2XeknhvQOkA/IM1lUR8sCTfyNlHTtGU3kx2Hh5batwHfpmnNhSGJ2M4XginQc
qR2y5GgPc7LoQkGfOrIoQB6h7Zmpt8simLmjiTefjD/bYwVAtgLSEQ20g3x9aADZzgv8vq4kH1yH
JWqLsT4OAmeBohSHiu7JccGfN3+vLft+Np2pelIKlD+qw2cYs/p7LHi6k7XQb2LGCrixnYDKkKaT
KMSrZlUmaIugKeVtbGCA0sSqKsb48IPNtzTDRUQ3Y/QX6rcLDdi2pbsZ464+WowKdFPipajD9sjc
vT3S9uDA/L2JvTufDQ8SubhNSN0wh6h9rzIfA3c8bys9yXlJWn2a4SRIeGNWnsCb54zkZyBTEVJY
Njrjnqgfv51VU+WIpcBLJDil+bhOeY63IppXrSq34Wp72+UoRwk55UzH9nIm3/4c5QW5Lmak7LK2
vJCN6RdKAnQslAWPP2kEy4nws7msTTgq/LYaiKOaufgLbX1ZxPPmsq9aMPlBY4fb3K4fl2NvahPt
/WVVY9xAlUMRL/StrQ3Sueqgxh8CrcgxUAN0hWFB/3P5HeefaJoXLX6LTVfQX1k2l8Xye4eJ0HbW
0GJAB73+s1BUfuKfzWVt2TfZr3WZtAe37en4LL/pcrota8g9bURW+ImW8+1n8XMO/pyIICUOKhfW
TipqzjfK3Ju0KKetO9/ulgXae47LEuK4bPdxVXF/qr8WIv73sfu+Rhde/7IK0YlbW4rf5+8D54SK
iy5mhpIvi59jiDKTEbzToTABVi6Xa/b7yv1et5Lq00lAei0H5ucQLUfsX/ucwpN+DeAR5wmX8HL1
foPyl2O3bC+v6AS7QNlSn7QZNvx98TaCX2DZFgvoN0bFc2DYR0ALKqjVcsksl1I0E6qXtZ99Wqjt
HKHTrA7LhsIYXkaiUCxHgJvTenRZDYl+y2vffzDvK0PordLqnDXdDSIrlQh48N9r/9qnNHW4xtBr
rkzXhQ0cM3PYOllMQRaU2cmLp52+3DgkM51lDTqTtkGq8LYcQm2xk8yHddnMzYB72nJEq7iw9yJR
vi/B5ZIsRRSpmzDUuFNaqbuhOxjuG811/jyE07U3O+iXI2nYjkFRKKHVNF+SNvFcK01k0WY5xDZF
vj/fhCjtFqU8IMT5QBf1gpGfr9blkg0WhnlT4x9PO1rqS4yF9xNu8Y9tYJj0QjPi7JCzUDr6iUJY
4hG+4xJy2ZLLTTTPdyDCfHu2yN06LpvL2rJYDv2yLyBHOChqb/9zu8yCCeXmcuf8XuXzXwsvxFGR
CnPrzQ+ZfP4y9piiF3OXrzAYw198/FwPm2mz/MWgMT7aL6vL2xZ4+89mSF7g6MOY+pAVgSUfQZsS
PB9X5VFilDsuaz+L/2pfoeCQIc+Ot3wv8vmnWVb/9ecDc5UN3N7fy/5seV8QqtjVjXgH8uSvt/1X
7/3XvjQiAmESBqfj3/+wmjnvTo81evnbcmh9W5QwXpv2l9bPj6NCmwHvIQ+gZSEFT6effT1+rYwi
mbJVaejthj475UqX7wx7PhbLO8IxZnV5y/Lm/+pjlhf+8R5vdDZWYpyL+ctHjfGsRTpF4fnf/v64
77+VFQTBlcuvoRky3S2vLwsCy+rj96tyMldqzomikOuQUe3i1Ko0VZ14utX9QYCu38iuLJq91P7i
eccRGD8497tpvkbhWVbHYXm4V0bCXQd3NyjY+3IeGyhJVIOkmscLRDpwCIP8pVEhlSzIeqwRwdat
enot4XyD05H95HFQnEclaFbcZIrjD2x92XSXO++ykyY7SWdzqu6SW/q9WG7by2pFyhJffmxv8djC
xiDEJDcrWBPzrWOxoy189WXT/I71LR5dB3gzKsFybc53HgwWBT9bgDyPb7DsWr7QsggTzYYyke1a
zxqqvZgHA9E8SojnRyO0xgjkMY/AJUhA4cEwq1h5BqJlg+E4FKMfuTH3vmgepSyBrsuaaPPoSJ7H
NN9ArUx9tcBgbLra4kY8L5Y1zZJrrKbdvp1vvcP8p8taQ8gsuSTTnjgy/iPzrT3tdU7B7wzWebs3
M4pKiIHM1lLJb56HUwDIEObplsldMnhp5dRP/gKp/8HVT6oVHmeTVG5M2E3n7wk2sTkua/gt0K1N
3VVSW5Tg9bn3wJU7D6qWhd3RnCoCQDcEr9GwL1S+tzoPKErm8vg15mQdtwvydYJ35dhHyjaiArib
sj5ERDxfjaMSXmqrHLbLieNppEGgtuZuvKwG6D7nJt259sLpMFlkhKjUs0Z/WV1SlwtK1bsC7acx
j8GXqIFljWPEc+FnpyojZd01NeqV+Uv8LHI3cXaTcKh9/7Xfmp9AbYhypBUBJRLTaraDotwun7ZE
6i5rP4twHhfCKX3u8tDdLB+ULc+uZdUecn54E6i50UgL9jeTsVMgw24f0eC05jH4sqiXU82K1mTR
DXs1VTjAywtKidrAbev3JX95OdtcL8fFtWwjdWY1wgTDwTXedamfijxEarmcfMsCtDcct7wIf1Ps
qzdQtVQ+GtvWhPTqUFfEXXkhwVeqapI287NNX7bfz1HNS/DyEkhdkqaNhbBGhbVa9sZxzH/OKj6J
OiGh2RvlEdwJ5fF58z/2JY2v4Mcm/ONM6kx5U6OOvu6CxlwJgCKZSqGIuGGsaMF2yvvYb23lXrpY
JmI1cLaRbtu+65XFziF1D1lrPhNTp3jTqO500fK7US0cwhcIXK7q+0pM7gkl/sNkBsFexGj6WsN+
1bUxOs8G5YYEnkvXaeU5C/dV4F4x3E6uulE1ToOGFi2B2wzZfoOOqN3EGoZPF8kS1dwnF134IZUV
5Bvp3CXIVqjCtMQtq86xTylUDokM9g2JImkAyboWDrzVXp6lYQf7vp6jsHprizl2WE+2ctU5TD9G
kdR74p9CkhdQw3qDoKMisusi0JQNPtxiZ46c0XZtdwfEznsvRAcX1hZ0GWc6J3GnUAoen3vCsv3e
6Ucfzijp4AqxuDoOrAN8lBsqW/WpSVDoLmtkQn4JI5dbqxageqNlkEt2dqoMoD2oc/pTNavUOij+
OOAIRwqJTlQChIlWZsbX5NBR+GQ2vs1JZczwQ6mGWe4Tmr/7AiH8JB36P3i2jS52YTpD2ifOAH9L
ofa7MENfT2vJj/RmLoOEYk3CEZJcZ9iORtiddXemiVWdXBumnviYZJG1ue6VAQ5969B/XkXUZswE
jYRb3VqV8pB5RrtzyeTALmrd5AYd8rg8GZ7ebyi17rqMVjZNMpJS2yhfG4O3MQP5q9Tw/Y8azU40
VXVgPFioNq6CKk72pjU+Diq5gnUCvm2YpftVNLnkCHZvJexZXEdw2xsq62OiftiCIm4hfyE001YV
6U6b0dtPxPj6ht1dFcJE7GHMNH0iJ89TltzVNiHbGOhgcc0eZlDG6q0weVj2Rbae1EJfQzKsty5P
Cj+lgSvbUJ/RTxtJEdwfahwelgKcQEH+7ZDqtCrV0SA6r5zO4Rh2K5uh/9aAJHyoJp3AnSGkq4rA
l/wBAIoGQ9jzpCRfqhZGoMSpcapaMXcgybh18vLKMJSEUhP/cGWBiMxGLbpG+jsylnXwfxqkwLYd
zYzYrb9aax5vGrQnUyaYeIHLdZcKHvZ6yNO8VVsqEPkuNtqWZFdtF2AgXxslXpUg1jZGLbw1XeKe
OFb3JlDzkwckGN5au1ezKj+kaf1RIRrxS834ky/2P7bpBvAEqsn/u+n28DW8i/8LrvL9jr+6bcYf
lkp2h/rNMzFmKu3f3Tb7D9tAr6W6mr5AUv7uthn06DybXHLYKp62tNT+6rbp1h8UZCzTNVUqqEtG
yX+j22aZ1r+4fhrRJCZZJ44OyAVy0oJQ+Ue3TYVBLuuyRFZPSPfeFvK+loI7d0iuEbkOV7aHOEAP
cAyHDCa9aUR67+HV4qoY+RM9404WTCVaSndruc0d4tt3PBlg+lVnX1E2iFT54JmIf+gq3VaWe0/x
+ow2bd1Ek+UHEmhRMZmPqWKXfqrq4kwv4L1A+q3AM6nBZgwxGirNQUSoHbUEg1lXcbN3sy3Oueep
wCBtRsWZx2bCA9q6rXEx4Fkk3LfoA7/zhnil1OjBO4yShZh2vZtuKawAxgfTH07EDiqf+MjoAKU6
+dKNQzOOKq6j6eu+jKnpa/h2nANaaNBLkFA2bjrtOq17yplsTnS++WLFTlHiB+GRZt47RDIj2aLS
A7SvjwfyWUKicrt86wbirXaJY2nMc7cIzPXogBmnpdtBqPBRY/ovnfEYZ3V+KnuF/4BO16KSoX6F
90o9OYn7vUUlVL9a9muNbYBix63umBohuvzOAKTwpQPm4FuY4kyHdTgJxbBhBEzammx75aawyvCC
Gj28lLWyK8p+Ok8QtDZN1hIDakH/DyeLYUaOtHnZ7MqgvowmMQaxtzX0MUIQRUXdkUI/lo40V1Yu
I3p1wXMYFMoN4jZSlcOYzFLFDW6WBRo95abSy3tpfOTe4OyDyWlx1GQ2MpmwxDaaU0E1c/apTY2a
jaOcxEqCTyHH8TSlolwbVmkgutM1qB+FA9mY09tvldQ994XjnJsR0bMyVCdLDs4ZDUSzzvicdZzJ
6DI0Tnwd9xlG9y5zqZB1nd+ooKiyvrh4GEmv7BSPGrzOaDeGpFp2jtXeF41l3mrqNYVl8EDNo6qU
LNS30JiC+2VDZ7Rq9qW8gKRfaX1iP8rcXS2ed6a92clQJcVkWyQvU4WeclQBTSfCeBlKQcK50T5J
xuIfSU+DYJhM81YiCDpCZx5QkKu9TzJOdxo5p2mcEU5uE2XrDtU1gczmHDhfblRmV0cPl9aDbhsA
b6n922oP4aLR73F5jb/cmoCMvupwrQMU0zCbvZY9l3jmEYdiIqmCj3wX0RR50xj7IF4sXZ6vFuQs
1Ym2ore9lVtIgP8JRpia43yLo0D6MVnwb+4UHiqZBh9Sb4k0gIkxtP2jcMppH4H+3LrCEC/pBDs4
sPUbKxjADfdggQbFAqU09uETLgr8NohEN+7gheR4GkzBrVDdLq96vb7TaKb5iem4DI278dkR2vOY
KuVFmAaFrgZBgBtYCIeFkL/yd4Xk1LuU+gPMjfqU5dK7FgOesFCzvV02xC6EDD32EaBXD5GNDCfh
n84Egz5CTiS8gUYcbak/eroJEzQL33MFE2oTmtOl1NTxKkojHq75QD4SF9uprgzi+1zEtVnmDfel
0g/3BRndnQU2pxeF3CbzfoISUL+R7LVZ/gKFmocvgO4so3ufmuJ4mzIQu7XMtgfuHB9/dnEsU0aa
8Sm2bZgEQ1E9YyPId5NbKlgn2RxHnSFDNCP7coySvcyeIYbckOcibq2pSx9HiEN22r/ZNXg5RuLF
gyiy65gQ+5tlawh7AksiRuUp1wSlIPeBOxAcl3wMz2Ocqs+5GtLXt6wH0pW6S2N5TwxxUfjYGdI+
PbttmSIUvcCXb2P8Y2qeX5nNQL4MhHEiTpKti/UuXVU0nk6B/mASUXksY9fZlk5g3Vem3YDLD+qv
yGMAlDBwr0FA20rlMcyF7VkwRb7h+AGyljLaOSN8edUrn0JTEfdKoeUQZVV1TbxEtXXo+O4r27gJ
ifD+5brajZupyuew7TR4/E44PitmYR3hjtOCmDfXpYzMddPV+qERJupXzioSWtNnE0jqyZksJFZ5
7r6gb8OOxum1intINwjAyxcAL4bTvDDdC07Uv2tfq9rfUuF60m3tpupz+WQr0L3UWMsPjQzQuHmC
AXmoBGiXrdmiBZw6aB3C4WRtXppRFL5UuYTrwiVE3ssL3IZNsLdJ2n5yUEr5Of3+0xAX10FZeVB8
utyPQic88l9OHh0rq1ZRNr7owYzgM8P4PlfL7taVOdpyNbqve5N7dQCLGiRQdtaT9pzWrrxgLlW4
zJPuubGULcQ0irYAbx4H0fS+6RRwIOoYFV1Tp/Sd+EbLq8D3nFRhRJBPhzBUwavaTjNdLLu71cIJ
b/uyb97ELVOSaqM+Ybhvr9x5sawR4MrjUlrRph2QqQ6OLmn/s4Z3NPShUmmklAQYhEOevkPB7Ult
hD0n0zIO1vVqnSCyXeUgJS6Z1u+dVPym6qbtPNnhsTbxWFAS4zFoZyRmBOFWg7/GoNw0OX/cvRHm
ns+JjxmrfjVsrT+kcbiPMrU75GWMpDXhwd5bjHIaJzhXyEi0ok2u9WOVNpdcafNbhbvsTObVtor9
pU0MiEweCrtcJSg21UV9krOMwo7V+z6IE19LAm0/GYG9dtzG25akOxtG/Rp6+Q56iL4ZZNrvrb75
4CY8kQuveDfhCBoANexzTfv7SprDuwlS0+yqjgwUng/UxR2/Gu9jiVdJl2jTGfTzz0JtAJpExKDz
6YzJw5SAehpTv1ciqKzNcEs6WMhK/ZsZgd91jUrgqtquRKtdlBZzvqHLX8YwHki1BBGEwwM5Odln
pcm0mRIOU1ITzZWXr3B4WTxIM33r2EMNPZfQrChK1pVXfYaC9GGu1ieE/IQ+w4eyDJIxwnzjxd6T
UeufWq5ctY56rajB4Hfmq1tFu15zb7uSakyS9VCd4A/XNSKSOLYfw048kbi8EzY0kbrDAlaNX2kl
7JWVKX7XDs9WUH3SVJe+h+aUoYZj9Brmc3WNQRXqa3QbTiUmv63aq3ITyOCtBJO1Kn7R6OVkbjsy
ZSpUXl0gfbXRcEJD1uiRHFuZJYgJDz/1lJweNbduK28F9OEzTpqXybTWOFGAODfYteP8HBDQWM+K
2snSnstWvQ8cdF2d59E65HpSf/fwK/rxKRiNTaWn6yoEMKwrR3KoboJJOTaofzibcJGiApOXQbi+
2+R0AyLlThrK+6zMUkP1gOZynSjkKjvlPuVOvHL14QHyIjARpcJFScmZpOO54zz58ArxKZH7DuBW
j6d8PcFrovhVr7n6kYy69qeNpXzr6lySTXKodUusZrvi0MNDtA37XKdAEcwaQwCEOY9nPcy1qr6p
Q1RCTSTOjJ9wLJcrJwrIPSbpSC96b52Z5BFT0qB8oOPZCepd5Dk3wkN81BiUTYrgpNeszcPuGI/f
Jg9fUO4X15knX528PoF/+SyQZ++EMj6oXI/rtukTfkZjn+vTua/InLFqLkSUhXS8SQUoPADAIwwf
I0kLvwXEPvs44DN092Oan3IVV13hqo0/zkktQaNtOdWZlLswyKZQfVJL4zpVnWI1eAa501byOtUG
U3Xwra1wQ99DizF5Og5fIZ9EbrxST6A0o1mvYZNdG10A4gzJF8lYX7XJNWIo9aes4n4lOoHM7dHJ
vTfH1T4S9xdPgEvQgFcwKrzGQICYk/928/HDtPWz3mJHIRWpgTPWXVJBrhexMutYgaljuE+jZn5J
/NZjXJ/N6kvgr/PzMj+bRXSw0B3PjtnPiPBG+ANQba3qXUNXAypo5PE1YhLjWSTj6g3dHA7D2t25
1rAvo+iKAfOL1svnsLMQPtrXbuXdZpiRsLvPrIThFXP0VUl/0kSmydAIW0MT/aLwDpaMExBvTwDB
XmxllzSrqbJvmtRGuEIiqoUWgC6iQzqwKy5BkXJRNgUnyURZ2zDYUvqLoiWXpDLfLBW8F89fW4H4
UQ5TuZWiQzgMrFkacOwAfKnJOmnyi5QBScqTA5IFzX+T5zeh3XHLirYNOe8rpYtCCLXRunLfzBQ1
Rz1NX53b4+ylQidsHAwJVsuAfC0Z4yKd7HRv9PGNyHQYPZq8uBDHUKwj3O8OpeIkW1NqtZ8huyuG
+KqrJbadVtN2dhyuNbNW92ONd0Ypycmgfmg6A0UvAELXzPexG1cN441SZ7TE/Fhz+Q084HMQz9Hu
eSK6OE3wEJfN73QUaHskxnsj2wbIej/Du+Te7Yx7DIPxQ1oaz0HAoz0UlbJWCLeSlsi3jLLEwfI4
pQqvG/YTWSVm3dLcMqFFQV/EzDrig4Ed1KzxoUYkMvRXok7UOyV7iOnGrXSrMteZgc60kyCDajgM
I3cTbPPjuvbiozlG4NNsUsdrmVg7ZXAj7t32U9TG5cZyixsnHZOtnG1rlJFPKUftpPBNRRsdRkOG
m0rNbhSl19e15d70vSuQ3s2pLB4qRbPx1ijdprXLrR8zy/BmN053YJ54sLBQwNDAAY6P7jVOSv3Y
5MziC6HijW8aLnIFlJeHFA/XQcKAeNzCdatfBB3mtkHiwsT/Ps1jCbfCftcNo/fDknvfG3U903cj
c9q3LvNmm4O/qg0VVVLs3EZjsGVa6/p1497RvGYy0RhPqm7zuGwy9PGIK/BZ3ECAux0DbvDUl69E
p8hNkQQuxTUAhCrqXK89uvglV0U1Ko+Ctgrp5jGZpGQzZuiOMXxe9YX6G2koCY9tDC8+zcONVptM
rEOo6R29tMamTUjFd24y/r297DQ8+znVJ2ez7O9z+nMIQP7z75aXE5UQ4mAgEHP+vAbISBlTjPjX
Ry4vqgEjQnNQz8tHLrv6Wq5Rq846Wh60gREWJ1rVAgMR6iMsjMKwDn1TXicjhaSi/4pyBrPtqL4M
OvcWQhDB7OhKeyhFe2MS+eNS9iFJQq6Kzn6xYvmRVtOXk4xftYGWpRvxOEIINPr+ayKbfVWW0Zzq
dcojv/Za6DP53LmBZwGVT/8aYZ6lbrRuKu2qHGNsbb+mqXS2GawJlBXaua5wy8YFxoPOUH0Hs7wv
XFJOc5jaWA9Y/B++zmu5cWXJol+ECHjzSoCgE+Up94KQacH7QsF8/Syo456+03FmXhQURS+ikJW5
99pyZkb7c2kpIInIsXV8fUCOMowq+hX++PMjEaIMAQlc2hyJlkRhXCaQcaA07uVotmxXHeJMhwnQ
qvBAOkCFU00ksdoac9fqSLJxnyEC+vm9YY9/bAbsz8VdjT9qR3gAsVg9jJWIbtKMfeiY2wVIKIvq
bNHL58JcknBxkCe1i4aKNcneFpeOsDRiHSeOof3+of9zyab/RykVcxBPAIVcqeeHeaQRrmcPxcrt
6bFyOdaXbtODUx+EHj8xOTz1eRlAJzx7VvcJRe/ipNMePISlT9elHYx5ecUAZasr1dHUINdly9nQ
xhocsX4VKy0pPcpGH1SCY4mrnlr2M0EBhC3iu8EmZVWVQyJi9tc3+hZ+Yo4c9e6H6DUjfLSdrfCU
t1aLOTM4FXpT74uUjkNKAuNaIlh46DddFDhecTdo1smpcKS1d7h/zk0FdAsSDtIKhiZo0kGN0Puj
xCdoA0NkOyRvGoEKRis4lpZYrtpsuimdoNmg3rqV1wbJfZXr0d4YxmuPzCfiaimkinDpzROsPxvA
Za40V6aa4Q5Dtju0Gud9/UaPspt85Z1M2UC+LHwFyYZ6o6Q5b9PhG1y1xWM90Lisi6PFLsotHufZ
ZGOoR8+aIne42NhfMCXUb0ynAzhUiI/IZRzVZZFFzEFxq2cHQxXaxjSa77wB3FYoR5f4nZMuBqCK
dARc1GZy8urrhoV/M1G1WG590Ktp3hSNbA543reT2wB5Ga7aMrrUja0GDCRvstah9d/czGbl7jrz
dY6iB9i/q/87OdbZ7WBhbxJ94/iJlVjUjdpxGcSurEhUyPssHOvyORqItSWryy/ShA5rkj425m4o
HbRN2JRpUjGzcCEvNB0cFPh3rid0v7MxH/TmfGFqzToiO8RN7WtC28FdYGa6cKm7/tOsnaMw83ab
pdlnVpduQOOWzuQ8Bvp4Jv/3bYqG7mj0fDmruAOP0ewhbCZwX8lMI+7ha56N4To1qR6ZAk05p7HC
9Z4zkntgqQyPGQQHxx4YIVfjS1ukmJiKX6PdP2vmvMsIYRAwqDf4n+vQ0h1Whmg8lMtDoXc6oq1B
ISURVomqIIMgG8BMUKnOg45nxDqpKW7j9L4kDC/GnFuJ+U7GjXLQxAuJEXtFPA9OejSSBhNWe1AL
8z6rMOaqjnY9oi/0UbX3PlzS704x8AhHW3T9N3ULQ7qMzgXS2s1CjAo9FMyh8le7YAbLbsEcPRdI
L4KqwfynVrYRjjYrmmWJUI7JlSej+HVo6k/Nzg9Gr1xN5nATxU9M9u4AVX6jp2v9xo3uNG/ygphS
BFXpQ9urz6aVnSDaPcQ6Ho9i5Bydn5YW/CoTuhKKBHDG97wFM6GmjOhqA66LyIfXxPSSXbOYH1Fm
4znEhO6XVv2YJPlDuTTfCQuFvrTfIKN8NRJ3BNNdHEe7gh7q0ML8IJHpI2JR0LTy2/W0sxhQxTrO
25w1bwPMAtapoDcrrCE1vX+p1WU4QtB1iIdGkrTRXztzyvbesjz2rvZQtL4ZmdgHlEutjneF6741
sJ38PsXDPiI34QUuZ/jpe2++DKVww3iuj9VaqsLq/RaK2Kk62nEjMpCEpu9DrN2Y3oIlCNSJNldh
vTgh4iR4OUt85tQX0m27KzQc6NanzimsiQZ4pvqroV0PVG/2XBEsPcKOiu/gQ9zbJkXZQqcYMYtr
tcT15rdmPY68FeVmgv3WWwaYOPOcarhwUsN5aDM787v5YOFVpOPr0p3WXkfVu0+YNMZuqm8dakN1
hd6MrQ79uuDtwknk04Zo6+szFXSxtWMKnqWe7taPeCibR68g/B0mPqV8Euoi+YSPXa1GF8oc3kLy
mi3AaRmcAyAkvrnPvIs+aefR5pcK9Gi3oDqwQeEdrIIg+vRT9tZ8NtPE21iW8lKkxauBNZKtFR6i
JX/qYsSI42WsGBjbZXrzcyCJgq9+803xcSlTkEVkXweZUNmjubetDW1onD267Yqu+w4OeHpnymZW
p2fH5k3pETW7Ak2CjhSnyXw56xr7IkafjMd4LAkul28MZ/TW15l27ZJB/YgSdGp5cpuO2kfhuCzy
Xnsba4LjHlb3XDcclTofYJfRwV632zUQM7WOtSu7Ybyu5d41//2DrKoU8xntEGUiSjg2aRutCvLY
JeCOc4ePvw5flnUBAvk2WWgBHO0SJTQ45PhNjfs0FA94pOownZGHjKBu+W6hSDEAujF24rySughu
AI1RR87Y2sArsOn7tkZb3YLtJ612vo8bnh/w/BA2g8kJVdc/EG6T2AJ+e7aiszUMl7FAO96rLWHl
HoNr2PqgPU4kvsF+t9loQ57YlMNs0XKlLu1pPqnuJpEaQ7cF/nxbh0mhMzqs4owOnfa6aO/lmD3N
jGA2ZR7RZ1hXyJaIgEm+2wZ6I3dMoIhL7cotqEMLFxc6X5VuM9WWYB0lXDfi3Cqnir67DhgWjt/M
+cfxWxjljL1Ce8BARqI25rcCqzQNbqw+0L+DRiQgFJL41lESQuhmknbNGGqTSNxwLBxtQ6oA0G7U
8n3XwcnwnhfUTcYoPofWNeE/LTPHXHzjFN5dr9MlFcaDaKfnxvCuZcwso2iVFzq2llrBc03qal8q
tChteKN6xQktTeePNJn36QK5iG3e90KmC9lL7FmZ8/kzAH6YWpwIRi/b0l/3DlH6Qdve4RBCg2CC
cjX0137tpnDa+JpcdWuWDv+4JM9J0SGqWnPuN3YvJFKd+ikxh20teAEyUbFxd3SVF2/Y4imOiWhw
g8HjK67V63RTQhtoS2PXmtIKheZ9Ut5cYiKTqYSUIB4WCPzF/D0l4rMkQkGkDrWrl+qgwW02kFFI
sFF9rYnhSfPYPw39Dek//HtPAMHIQa7HG6VOjGCQDIL7gTi7Lr840M02SUCxNBDAaLfTSapgVoq4
1q6SEtJTFkfJk0ruHm2Q2NsyYStpkL+biw3AR0KNjeS5msw0MF2oBIJEgM3ShyzPc2CtLF1mUPi9
PewQ06OaN2cnZs3zajZoeTIfHK95N3XGSUl8EOVEE0v+chsVHhL7Ji3TN4h2L8BY5jBtVbrwSRZa
dnOoSG4HyU/ER93/qpTWwt1ihCSvfWvNkyaYSyPPoJmXph/NaepLrFYS/xIYACu7sUuID/ns/hp6
l/4/cz2yBKA8rStAaTKCHqGrz2VYtmW3kbJE51ypKzoppSj3MNXwiXexfCf9NUVFs/U0UoyFMRDy
XEOk6507NrSPSTS+w3t0NrNwtwZg3p1QjdeudOZdJIbYlxOp7AX9LS2FLpZMZr7VBkxzswbNBeh3
pMKxd1n5DAU8A4Y5OSUmTXVIykxTtnrEKZ2SHXGmg1Kw6WxK0MLdYyw6ziCtg1LCfrDtr9FU2cE4
RE0PpJlBILGDzAbOLvvsq2Vk5o9V9uhA19zodAL8DlzaBvxYxzPrTAQCyZgLMGX/ZuHY30wGhTEE
oa3nuKmvdctTrBDQWg6ILkcXrZpduXMwqNPn4HCVBUrCBcPhu9MxZvIS0Bjj2uleWAPc6wSZQVKf
yHnbN6CmNhFuc1/TOpihaG0aXZE+Lff7ufeiYNYWrHVtJba6a5fBmKqrqIBi0nqOHOPOnGLwEild
QldzgR9Vr3WcEsTxNGRwlhICovaFjLST0e3Q97QhkD5q20en0R3SxNX5WC7IzARpBIz1gcMUHMlM
nox95iiEoMSmGkZgNsJh4iTT2N3M+Uf7lbL58xNy5xLPCrsaDnG22mKLQz7PV8nYj/uyWHDImvZh
JImC1bA7UEvf1QPDnmxMzlDum0NaQPPJkTSphXqICw1ggUsZYhOv4GBbmsjR2ClDjjTMSMOqp0Qw
14xypMucYETnZzYb8qVXXuqOtLE2ysOmCfq2PoFEnXw1pqGyYt+35kwIhVxzY6McWqisydebxfyB
vnQ5F6oMmJ4VgVrep/FEACRkg2jIJ4a0HBhoVes6y6+qKH2IhpHCA4E47dnVcWoBE9aUfZrkYcZ0
ciO64Z59bDioqrfVMia1oP0Lks3r3ZIee726tSoGCw377I3iFvejjL3nCG0s4Q+NpXzRnYN+b+/A
OfvazGmGAICbSHdloGQy3fF874lsWDUBAwoHAN6Ewyo0ZPUBmDKo+ywOlsRhjVUMsSVikvNLdm1V
+pFT6H3j2AeJcjKwxJBwNgHsldnUm5Ft4rl1Bpptzif6H/Jbh3KNpMtcpHQZ0x7EmbUeMXSg4zMy
j4wd7aNS4v40NMpNCyM3cZyLOyPziqKCGK0M+mcRNrylfVzHyYFtyQkvOziGmHYI0ogDfm0fydHi
Z2p5Ow/LleGkRcBwZ6OK/rbsckYdmGc1XCKcHTDPOqjfGC6xY+qcZUvow4PhVobfxtAkcI0DKoti
RomKcWm9+l4mYmDbkbDllMYljdpwMVf1H0PHAzZjzOreiA/da0K1J10hIj24UK5NRSAt1WkY5Mo1
ogKUH6srcJH0JdjDId5J0eouynubZBf3hYb+qVCeRnM+GPjFgjG2bF/3OPWov4wR9IjoC5zK2FPo
BTFxGN5VNl92g0IIecOdlJDDvZz/5GJMVK5uSYSwDWyVafSz1F3Gb5URzkvTIm5ZcG43d3JGAZjE
Hvi0EqqGUdsufST3mkRZ4pJUqj29Ss6kVTrXSu5ALrYQQRk5rbXhlRCCdDdDpuFrHtGoOOPleaU7
yE5EAGS1ddJwB8jvwgWMQZYNkw/zupCDP4I6wM6yd8qSVAaGy4rf2hICmE4nm9PtCUm05je9/LBr
kyhps60CQ76wtjfMJ7UvrXdbP3MyrNKG6m5LbziXOzeSwdgl2Mmqnj0v9W8+yJ1XAL5pKWOHlC0V
TfnWQAXJzLIK2NN5/ioMJneQFdtC89xJGt+EG3B+jsi8MiqQAllcnqZGk1jnW3iMbbk3nf471jLa
XPk3aZsudH5qPGkbW7tNj8C50UUgKE3MjzkdbzxLOepaRoYWPiI3lRdRZw/ZGvubjBn21vEy8250
Kd7m9F1YAp8ZOpRtoupBYjsVIRJVsa0Jktwuclz/Tdm9MDAMluh/NG24hV5N1gvsRtMoH3JzEihF
AYXJ2kFtXudfesKUR7XrxwgcA7KJ14HxO/ZyFiKvhYmSJXsqadVZnH0RI5WGzvfNoOppkcDC2d2Z
dG03UTw8Odp0XonfYTTTrhtlqcIuLAF5F+82yaasnPoJHfhXZFdUtNT+1LfuIxmjCSrlsM5GPNbt
teetSJ80AWEQD9uIJi5cbr3fuXn/lYPPZvNJBVyopJENrXlCGOptS5GHraNEx0LTHxB8gvnMGRSq
KHWT6JnBVBfSrOB/I9ZsTrgqed90mDfnwKSj4acT+eKuI0ge4LTkJhPrvnfMOI/7Q5HtmlL26KEX
3MvsJxsCR3C6978YxcGiNRBegQjcSPp01UyUe6wZq30WOxfDLjqapk+aM0SwBTi9zHpz151sp6XT
YXoPSlKQFSH7L6RdbKIKOAa6PYvdbBgQ8Xuw8Jau7GryfWGFPC2q8tXFk3nsm/rQqV5+714BZJqS
6tTHsK7rzKbfGT/Yxi+7yPrbOlvuYozbPmE/0ZRM19Oy4RBhx9XDTTNGK9/M9gI+pD0TZSHh0QLc
cg0iEQnRVDetLYCa9vWz5arqi91b951hfdRWTgA0KF0zm9WQVU069xYN1p2BHRirOHxatv5Mwyph
ne2SBTIHM06bCeigA5kyttzD1Dzn/TIdfoyHqtV+1L1sj2UDbCcabkVjCBYGSsx6jVJqOgXynWiC
OLZ2iUAiOfdNvG1bc1MpxXWERP2gyXm+0RyCtmKBNzTtAGEs6g2NA3rY2bLrILe1LMZEJ7W4ITSC
m1JQkoIOvQ9HAVX72FNgj/1VnWbRV1IyYpvIg89sb6fYUbGLmC8Fqq5sh3YaV/D1brKiazxinLMM
vgauzK7n2X7Q6si4N4v64I3AD6dYe0iZRe2nNR1qFth/LFsD0Yfbk8H+kYQqQB96FKiTdtHoEFqm
XMI8UhU/r0btqBvue9bQdoQxWYQzibrYPuwN+Q3sWgDKauYAybpsKmhgdLM9NX3Slj4BgSfee8Tx
u4SVprKVMpg7OmQk0uzAQ/S+Vpho1vICHm/l9Qd0ICpLyRtolgabRKWEzN4hZeD6gaTpAClM1du+
LXN23fBhwTFLq9VuoMJux/IjUq38qYiKu7QwPqwCzERTKjRjZU1XmoxuLxyS8b7gq4CilgBeWJTs
fhXIb/aX6MSz0g7eNrWrMHKweRS1bpFNQWHUdF92XFKYek7PPhDUmtA5U8rjWDeQMNv4wDrFbqpK
nklRYPU1kPaVxGtN647zK3VFdW2m6WtTc14uaVenSlVtip7gWb7Ue8M1cfYQ8mO01NZjvdIitw75
emgzljeDzTAkSN9usnyr1kwxUvES6V269XLx2utd5Ee08Hwq5F9j1xAD0EOR8DDVB15K066tKJCH
EeSO44Slwvd1GQd4rwhJCrXjxeqV58dp2vH6M8YQzqlhsXFWTqRs1WeV6j5wQOKqMbzGdm0Tm3Xa
BEMtgCZ4glAse6bnZBmBlQzzxmFxklkeHWcLJBUBEZdKt0i7qk20s7pB4tyiVKGKqQxJZ0IorjG/
d6L8FqQVIZRybmusdDvbW6ywIEnER7jylKeUgONSPQ0jn5tJujzIIOiwakuPVyc6Dbvdoyrlsm8D
uKEz7FwXGUJvEemUR4fEiyfeqJmcfnys6uqk+rlEPwWx5mpw/f+v09m9Y8r654bzjxfrn4dpKIV8
GydDddKyqiVSh0f8uU3zx0JLH9/F0/7PM0Z5gwbv5/d0TvjTzx3+6+Kfl/T7LxaLje4e/s9X8ftF
/n5Gznf9sv3va2IcWYHTYpY62aSp/X6NP8/++4X8PJuOnbHc/3niRskpIX6esc3t1cO8vrPfD/5z
8efHn/ekOhNuWsmX9ODJtxiu2tEt+/qApUQ/iNUmq62YkJ9LpNitrrH/dZ27rP79P7fJEFnRVfvn
lj+X4hX48Oe6HijwBAN8/3P970f4+evvO/95rj/3++thLGWV9WAP9zWbPjqZhppG3RDf/Hkhra4w
gfh5rP+6WPd8VzF98np+HhxrDlEPk3UhsYOtuczVOXQH9YajsCIOkR/Z6rZP1h9/Xffn159LlXCu
HEDTcMH/c9efSz/3/7n08yB/fl2oQtn74NP5t9v9dd3PrwWNLDrw6+P/9Vg/1/3bXQgoxBjWW4lP
B2T358l/v90/741Mrmzx/3qY3zf6t4f9efp88Y5ePzQ7e2Xe9BVlmYaDld0XvzpRyhht/fHXr+ok
cDb/9edRxbbphpm3dlxUUo1+7vTnx1/XkYMECXIyLf/PM/z1NH/u+9dT/dvtNI8gMFSd/3m16Avb
Y3dcfq7+uYPZ4Ff9/c7+PMB//f2vJ/n59e8/K17Z7GcyDf/1I/jzsH9ex78+zM8N/7rNz3UJCrLt
6Bi/hnQwfXS+yAh/6ALVKBh9aKXRidtYjGn4e7kYjSfF6vHgnxO9ufysC/XquwdkVB9MI3dAMqzd
hxK4c67QUmTLZhvKehIDuaFp7wLXwY7pb3eakSGdrPUS3brOZIttN1uM2taO93wNtIKYbbd8VEnB
2RN6scsn+QjrnZajQkvTwQq9meC8ol6IwyaSN71Wn7HVoiwbqJn7cr6dG/mFKxL8PnoCIxPsPZjD
0gOErFrMc6CSokbLT412paZ+ecX0qDVeTqgooohyqhEXddZm1qJ0q5dUSXF+LteEqi5Va9wzTUKq
eVee43UOU4NHHufyutTQAjDEhhxuVwgCKIWZojdbMxfRXdMO8PRnB5DpomLthgm5AGAxbLark/NM
acLWRsAiG3sKHd3t45A8HCoxZuCyZKvPZxrU7FXY6d2YukbsrzYr20gBCb/2YzC1IPRfLoZZHKqm
OaPSbfy0B781wnqp52LF6pP8yLmdCuUqiZlIgSSNA3bsNZkzAOiHK7oS7DEy2oCKWveEn2sYHpkC
RMJMw7Hls7OEsY/cJHkELot5EkebEpE11LAx7935hgCX797hg3Gl98pMnfGo9PDq5TByCh6nytSj
1jTTjtnZlS7VBNFTxr6lS55b+Z1FFJCqSkUwkXm1i2ClK43YC53xt9K5u9S0+aRN2ulNP5pbauMn
askp7Fu1hkrffznpbRkztEcXyH1tWsk7Q5nne32lMgyjQmVeLL4T5W+9BPXP+L7cw/vLESJAoXcX
jdBzUYQuGo2tbvLGY3SN+9y9m1Kv27s9L3pa0HzGWAHw4vOPhjMFpBeolWYALHBVxgYcS0JnZ58o
3yICNN1N5/UbpGe2OBPo+4sRNmVyz3igNd+gF0fXtT58tqU++TqHn48MUG6mGalckhAyYKok5EW4
axhTjEGHNwR20hQUyLcMM1d2S05sgi2IcaUhywxHF89RmiPmB0mGZk2iHtR4wTyXjZIsqMQicfHL
+dgNFjo6JSzjPrqbNbFZWvcDOpu5idX4fZZKSMTIipWmLtOMM/2E5JTAc7a85Av8UYE+MKGvPS0v
Xkt6kG3uNeWX40EN1VMjPRiaWq5w0btFkPVnzAXJR4QuaC7+NO9qcKm+a4XOK9l3m1bJP/OWAKml
pTCm8QiG1n1K1grayvBBdwWQfxhJ9EKU+mpZwwNHAaE/1bSbGPbWtmT6OqjvVmtS9hDJth26hz5v
L4jpC9+jU2l7zasm5DUzNMI1DBGCn3uq1ciARJXRGceTSZNGst8g2WvjxYTciJlxR+Yke8tcI+9a
7d4mhgSuUmtiWysK9kh92aoBPO2j4WqEImnDXjMQXBbF/AwS7T2K246pcf2VLS+LnsMXQx2qplhz
e/3itslF4j44VanQwvHkaaFqS+9d4MINaFcRpApZE1joxo7076pAT63ar9loXaPLfJYFoG6dm5Xa
eDZU9HdiMbOtRNIimv4KuBo8xwp0eZLYJMhWyX7+sEkOiYrHvBretKFiLiTmW2B4YCjxDNp0EjFJ
sHabDMJaWSGSGmiwdmMQ853ASz6gjsveQcui/2kQwmCzODQTFixsWmSwskdMVGp2B79Pjym5CbsS
EjhqFLEdIy/DzutcIAUERjWwECh0HIrihejhItA8AuD6jnZE35fPDbws3yKnvJjyNIjzcQnsTqUh
A9peRWW/7ZXiyc70OzmtzelnaTP1bVNSK3oEEan+VSv5V5nqn31r0OXoULmrOOMHp8QxM1CuEdfk
pxpCGncN9kvm+EVDpTCV6DqBsj+oWXvd9riJq/kKdt8vo6dhpYOTx8gdej3WO1UQyDEp9soxbW6Y
W8EBIo3CcGL2rfF0gA2d8B+pchsIdktEgyXsmHCyA5CQG1JcMQ8VNaRqGluGcyAo6r1PyaGczNvE
LcrAVIt9ojnkdEVCBAMwzdB2x6Ngsh7bxKi2nHW3g5Ghax9lHtgKsxvEfTP6hmoKIkP5dFsGfJGc
dgbJOuY8olEiOpap9yP4rJ0jSvKVTX1nLeM5T6pLNamhqRUI0RPkIXNbvKa47mulfvHUGsCQHyfu
xmraezTAj6VVPM0LucjEBjwSyPpZT/azXqOroTUMpiu04+m8uIED9tjXeqSsmm2f6wYZTY1fmuaa
E9gmqLwIhUpqg+NUcJegVHtlav9GwPuj3QxXk00OgToicC32vVm85hPfiUz0oT5QGxjyKlkQEc34
3NSOphaozttU6QKj4/gkZMUqYBIg5JMFs750tJHY10Sjx9bbLKa3uGcm6BRIQl3iXWAZvvZl/jk6
6cVop1fClX5lDGllbOwWmR4Gs3xkvspETq3vG1ylQ6owHc/x5/N5kF+HIKVeUrnNNULZSgyvphe/
925/iAdsOXQ3oekSUDwK51dv9gvBEgzOB4GEoTIZP6nILRTSjtqKYPZo9QiJ6i4nDGejIYzYYora
TbZ3eC17whtaxpr1xJgekxoghdmswWZzblZ0ghEH9ssRgnbT0ferjrptompDIstJWJ9qifFIHV8G
XtRBbZ4JtWk36lw8ecAJWPke0i5qNsPg8NHH1xpxqbWl70Q27qc6Cvt9Twu552NhkUAqkWK52oyM
Cd+SmcHg4DTXqbuqFwShMP1sB5N3RVTbQzGAJGcohEmFo5f80F9FMR3rfLR8YhmeUYVc6Z64HdzC
d4bxrhHxmwXFgzkEbahsLF4dz0N/gNnT7xeaWoZJb3jhu5ET0QmcgLKh04gzFdPWXdmN2AvNYV4O
MBiiurzGG4DaBjMQnhkOl+HZFrTl4D7Cio/rmwKK8QaXD5+miZ7TKONHQspIecO4UopiRHo9XFIa
8fsuYaqCoMfBtYDHAN15FcsT0q1kg4bxDRtMwJJLAga8DqeXZ6PzzgI8PrgFtPRFiueL0bpBphaT
++cyR51KziXBZgs4dWnwITt8jI6Dg6BEZRUMugNyFQ87fRYmq+UDemryVHLETGioN1bfpfdCbkVk
i0dOcFSSd96XOg3DFSgPvxe1tXcJLFXMmd2cN7yh+d3Ms5Jilx3eut4LY+ky1Uhn/opkjpivbcdU
hNjhljh6hYOHIqxFE9jGjM+Y9SFILfN9uUj3APfsGQQFnCCkObJBB05tPI8cnrXkZJgSIFHvZDze
TF7G16VN7zWWn6AfONaiKGdM2F4RlvZN2i7tcY1xeW5cot69RnDyoU2oUpaup/TGJBRB1WDcex7i
9mRTLMY02QhSvaYE2WSdddbT/Ila+8m1jca3YgLTFn36pCvFsMUlcs71ONXYc5C7w3tMTF3m2HcK
oL9NbbdIt4lQakbf7ujdWrJk2mSTAQjYzfFtUiayOP0mWcoUJ6vWIGFYkDe1abxY9bjVdGuisAIV
nTrsg+3hFhsqw14lvzXojTNz/aAlVu0Ys920RJ9R0IK9R5drQOcNNLe6oCD6YKfc+lbeInvVmPg7
fGmUbz3S39M6P0Q208E0gatiXpeNavpegpi4KClEFytGcJe7vocpJ1usczd4j/C5fjHaMTzzKp2i
LZL3YMYpvcFqtBUyvs2kaSIiaV+nLjsO1XK/GDRnZPPWmgpqVQ/RGBCqS2MiGZ2a6OKOCGhbNabu
xJSPVhYDuIuWQwUhgDiF8cqyl/YMl896z4aSfCaQLERE6aFpzI+6inkp4whM+ISJp41XydkvC0FJ
UAhnwx4xgUKV2qSGTEfmPhf44OqmLMd2W65p7+ZoXsdTeZ6xMq+bJJ1yrD/3ufWswBiAasIPSThP
fyIBzlYnxgCExZm1GRK7hXFCQVwNXR0f6Pzkrt7dEZpOnrOwKcbJSPpXmRgfkN7mMNLlA0RzINuE
781xUfhpR0UIsD3D0jV7WwqTmCMkp6AityJF0lfnxrfBuAIQ6/CLofbPurlJW0v3AVTdpajrN0nr
BLnH7F4B9bFxLP3dct1fKfMlrIL1wdBHgJq6x+RBu28tD+mU5iEqNrDO5TDwuMM2TS0RIMDaT27O
YBzAiYYo0tGkSx2QNb7mIeFB3PGSae2ByKSTgkCxrRH99UVzyYrqnKj2UXYtAc9rSJYgpgjzcLux
i9XylwWbul+uaQW8NObXjCSpKZcsYGCFT6wf7pxqfHX68TMtBbHqhHPr2hv6TitoiOQk8rolz6HD
1reMDAT48jTmAxksdwPDUIDY5VniWFKYURId5L1mFvoT9E+PkbgfTKJfPLbum6pz4Wk5UcBQ6VyQ
gmxqTD7zWGxtsDJBpzo3DbsOCVgiSJgKeOZ40aVyUT0CRuNkvsfhBjJ6cu7KyGMQnkUHtlovrncP
nBDSrF5CZGaO7Atwwp5GgbnyhwISrYN5tI7IxjZExe2Ek6AfwvVcXFocoJDOoj3fSb9rEmM7ZRBd
kdtxUz0l10+36TwfYcAgcu/x+cXQobwB72nlbMdWfVGK4uh2g76LpnlXT1FYywLTS0uAbizFZ9KS
2GgZB+oLPOEUGOQ4WFSV7L7GGzU/UElbB2VVnsjUQyEjyVzr7S31voLvw3upWgMNnpt9zU7ykohk
O88YkhVJdERGetXBmZ9rMy22EfGzYEg2lazKTY+rxc4Y7ZnDS14xYY+YdgZEQCMxszu0MB5Bgx3R
Fp6z52bZKr6y88s0rYEiNYLWZqTkkLbwgX8DeU4IyvYc72jWX03kEHmbNNciTkIjt4B/z9OpyfUP
QBAEgWSkAtMEpxnymY7zJUfFFiq150HcXk8iisPekHQYvJn9dTWHHnTweU5jtJ4CJHEeMwqtI9JU
o61ZyGYDZ43BAGT4IE2/6qi4Uh00TWzBLLb1VkMqZL9PJpjcLnX2pqv1r9HA1FFcwKZXO4Rvbw5q
FmeZ6J94gHeM5qtmBhQ6dfEFlOydinoMWz25XmKEqi0//H6d36vLTZd4e+d24mzKoXiNU/k91SPQ
U/IbJMt1BPOcoMX+rDndtpTOk6dNp7lTUHK07OJro7uRnYmujOmfw/Qq9/SdsrbCk2a+KixVgHOt
hjBFwGgzbN40zfjEMYoaRGsQuYwEnHbxvON+hFcNcZCTUwVO7IIHVQlSpn9Ppo52ZGyjO5F8edNz
6xrP6GcenXKg2oS6YqGz8PsoSjeIOlAkoaV02C1Q8HJsotmt213b2aHxqto6/g/jaSoHhQ+0u6/5
8DbVaNwpBThZYRovEu6HFo8yALeERLLw4issBI/xYsNHpkAnvrenFIYvjGDEZQ+LSRF/10CUkahx
PUoCfJL/4e48lmtHtmv7Kwq1BQVMwilCne0N3aY/7CBIHhJAJjwS9us1wFK8V6pXcW+8rjonqk4V
uQ2AzFxrzTlmfKm+WHijGDFf7VwBjbtkgkrNa2x0O0ONhMB8BYtrrya7vHGz4XFEp7CbkvROEpsG
B4wwKWaygjHshiLwasDmPU7Og/WOlPrdx7ncmtyYyn32E+/B9ooN/vzrJASOrbGgEPneNjwtMdbp
YDy0jvnaaffD8JGE8LmOmKp2uHFpxkj2f39OnZVp98e6u1G1d92yAIQCRFmjrV/RUrwGRnw1N2g1
AK4p2yODrW8/q3pctALPWVejZUiQaw0AdUyTGM084m7hFNMVJRgtEzeVywS5jPRHIfpLlXSwBaVL
TdM9QAg+I7IgMMfAxALWeB0wseSNGTBYc/nFAcBiKGNrEt7KzyRPDtJVsNqTnanc30nQ0Kdqmgpe
qxXvxnRvT9WN8tS4bursWPUjfhKz2tal+66sFug2k9jQTeFJ47+V2vlIouLSpO6Wt3DuSGaGhtDO
w1VhQL9RHtKNFPzF4NxH2sCdEX3PhfFoL541HDuPhnrr0Ti4s010vFlx5rLRdubVxtHWp9/pox2m
DxBx4mNZqN86Wr7sJHubrP5FFVhVCgencVvymdPhZlLDdSnTBywU7xwh3s1F5uyXIN6q6a2riBEK
zCVFNw/VOplLsZ5tH3lz99OpHPcjS+bGmWjNmql9QrVONyF5C7EELTPVqzyLz6ig7/NgECvfhPEe
D1dmTXhYSA4DSzhQlL0uSyQGg42qBmzekL6mWSPW37VbfbpO9hFVVcQBvrzkRr1Cwsbi4uGOIdRg
58GlgyMeYXv16OhlyqrOTkaOOFOQwkdDUqB+mQYsTIkVvUiJKtbtIL/Mg39OZ0LOzAoxvVHGe68u
hrW51vNINJafqt0c+2dykt49Ub8hHb/t8yjYptynPCEvuB3I1O42YVFeE5kY7+1GrknUire+UaxJ
PrkxouJUZP28r11nCwzZYf+B0EJae2DzdKGi7A9uj8J80VOPARa75UNVTng/+jRvwDRRlXOi4y4u
rp3sGYIMYRrlXZPo16RH+7rcgvNU26uC49Eu9rhR6OXfYPfb0xF/jXx9Q+f2NoJHSZVgD6xOFqzY
6pyJ/EEn9q989ASFXsKxdqj2QThvE6HZGIv0AfUC+7C5pKSaTnWgGnvQU/5KwPgn1e/jEGh99PGD
EDgTbSAIvLrVVVNFvzgedMck4YgS0ai/MgJBCgj2e8T2gFBz+0CaMG09OTkcGer4Kp+Mq9KvjBtq
zZcxp7c7dz4RiWmxQWkxUNMjxMFQQ2dcZApCIMmTBgMCfgEMK+OTunc1df2jSKPgMM7GTUVVfoxz
RROTILc+HSgaCalyptZYVxLRfQUBb2pzi6hUtMw1LHMmET6FWpCY+zyy9tMU1kfXCJDjT2GwxgGW
3xtTi6YGMgeZzfzrH39Hkp7kuWR8s4FXDZq7qGz2Ku1SxuclUfXBJi7G10Ck1wx+up3n46mqSU0r
/ZywycB/8+gjWxioV77TGQc+z262OKh2kCyb3MrXlDbPc9a0+54TejOwh/UNDchUP4Dzfe80CKjU
Y/eZjeEorD7c+9G370/AXjJGQzV947mtiRTAsYn0NftldJPGwsTR3husL9zAPDScsPMo+nCkAJtD
4tIGqpIIscgn5oIb91iWgvqEc2RpnhuINoODH/mfSWhjfhErObEIR110dOb0yhR0rHRov4TqpkOK
gEf4ul5eLl0mMI4HIXNI3oYweA4ERIyA1AP8N+t+klez6d3n1W0lwTCgrCGvEIc7RqZjUwlamv4t
HsZV4xOYPbpEhcaQvNzsIpfRQWjktA3H5izMeMAF4fBEkLC37Ux96np0j3UMj7CckKwhdOOxdo5F
L75C06V6g5+CTrxWCZ1QL+pWll+13FkOQUMTxjsQUreN7F8Jh+Q4BKJzHzn595DO7bVWeh/T3jZd
KmUnDtlgJyAsuKq2YWK+ppN/HcbfqKDk2WwWLwIFZ5UGBcujfMiH58jBltIH1GhJjDy2xPpNCAUq
YSJlglBSO/vI8mDI7GVqWi8qZLVWGkidosUCDcrdW+n5B03p9eKGGvvRM/OXNg+yrdFgMCAx79WN
ybzOAwKTFymcRJHJRSSm3DcPgs4hTSp0mrQ9Mf7OGbMSLM0VPHeCfm9GV6k9yiB+yj47zMJ2ZuC9
zxgS84FWZdQzXOljfqpdGG96pIYzHAhLBanayvMgHM/9o0VMO/OuGmcxpJ+VQ8PKrX4rWd81YTEc
smlxF2V4Rmxx1LkmhSdmMNXONJ98X713NPnYbUoDsykds6xMjrHslwO0/cv18L/SrYz3/N/NnZmj
WRps5G3L6Cl6q+mwYFwyOLvqK4wDmAYxVMYZND0OI5cIzAuQOZqdnWmE+/6mNxYETd5V27BwG878
jD28fgiOXU3HL527gXkZN0zoxAoGR7NBPEcOXKO6S01YLQG2LZdmKAnxldexC1eho28zZsiRB9qa
nKWqo+yX8G92hKQWYAe61LzWjN1xlLKI+baPxya9LoR5G1bC2Quzq3f9VB7nWmLQICsoWVIC55jN
IY5Fex7ot6sAS4NU47NX4AM19RNTM65/MQOboyMbpa08ZSVtdepW4iPQFzZOvytMp1kPdZFeaZ/5
aU26NbCB0Tg33MUwwIAFauSeFBCvZK9uC3c5f5baPc/kPClW0iwtnwtvdg54ziRLWDmdRLvMhBrT
WHVWjm/LVw3nWhK8y462mki4LQjUsM/MG3PNg0aZ5bnPeYZtzLeKaB2IdWFDiXCHCt8sj2hbBcsj
eZuNvISaeISdrHHXQggHFV19hb/2RXt8t5GlPSh7Cg0Nj/0mH58bj09cu7ykrTCYjbHHssZIxgv6
Fzd0SQ/A8B3QlDzH5cWkhcIdxaCbq7JNVAvlESTCNuK1rWraOTVLqLWcsnxmPVsvQAku4/4gKNxX
ppEbW7sTxZ5hsZO4xS5EhpkkJGZ39TtBdfo+t6NtL6cXcAxXVe/3UBNkiZ4SawUxoNjgAQgAfOV/
Mr5FDv3adeOPCvzrxg+6U8wMlcZhaIcNAAva5l7129YZX9Ek7/rFqRtEwXOW9MEBnxLp43VFGhoa
1I1d14euODcFd7Ib4ZriQYLMUl2LSbPcjIV99G2cnRwrXO45UVm/x9h9N+3vfpx/d0V9CSu5dd36
bm4989SmGMvb6B3tHj8tbA9D92MEWWozViyZGScezxj6m4EZs4d/Sib9tk2MX2FDSGlnNeaa9Q5J
gTCIAZqDz0QRspgw9oIgy0mHOkesJk6s1LV7u2StzMdJbdi2j9KJppOHFWeVUvqIouMwG4P/Nipj
n1XpgzYyc9cEd7YwOBia03M/AqhqTbrCJLTpnomIN+C7iwui94YQvM6Yzbz7+Dpp9a/MY0TmfNt9
ehdQ7VMEsyv2/fgibMqBDr/aKgkNzuyHpnST27jElVA6jA2WwOMWPW/Z/wIegaY7uoaOS8RV93sI
aOhXkhZ8HxuPmqZAaWch8bmFR/PDeeqBCbPL6Zyw+OHdoHRvEn+CHJaKYy7lBQA/EBoXug3hOeWq
DOlfWz01H9Q4mv9V8WU6w4fuTU4s3nCwWHv2xJvA+sw+cJRH/CzmEiOgMrb95p5PJLmr8BU1lZvt
EweM51xvlCEPuQlbqImcO3C68lSiS17DF4/5kgk/C8/cR8XaqvHaJHoYbiqsWaJByDKCzkq692kq
b9lhJadgZ4WpJIWJWqADqXaTLNsrnGV0/UNZ3Zlz9Vu2aEF0Ih9sk7CmpKb1mpQuhL6axgkGuu62
8NZpbnzSax/eyH5l+oqM3RA3fcuYbR6LT9+HD+oLSqOmvakXZ460zHkfQ7W7TZc/XLpvuRH6p5+/
wqfy2bt0Hirl8Wnb4BFwwUhcWADzAAkEDSJi4IwQsmDTT5uqZh2OKutRdqnkPjBf2ioZNpZtE4fs
HAIPz5iYw5c4TYDKNPS0yzYftk1EIQOtnbPQqhnL+liP7WPvV/PexoC07YEpjQTKMztmOgcLpN7z
8OAiDrAoabLc8RiMDGQM1lgPlT2Vlyq3TtN2N30V3GcFX2gx41etrOZGh7paqRQkJT+PAN7QjDfq
Qd420USTnzYjjsKPobNgkvqM5WVnPTte7aPueKvqIiLZCYN1Cbqs8W9zJmIbLOzIiVHOR5Wx6xmx
WpnRbkqgZRLTVuT1WMNB3zfduMvzGnhYdAOU7Dr2qFUoy9DBVvBiDUU/xkIPHVYVh5zxiyUXGJu/
JEs2l7pTtGE8SBwT80/BvhRnmkoAb2bU38kI13jqOv1Gw6DfGRn4t9oKvn23x3uon0eN0kyQbrP2
JxS27cT67My/BfHJjQOdVX77HjfonGef9QhJw/SXAGQw1GRGxefBqZ4ahZhCc3PZ7eOo2nPYoPDB
p7lFZ/5kKbgGfig+Rd/gk3cs0HKh7awjQuptsNQZ85dtH3vHEMnPqZLjkzVj4Ysrg2l7yRfgi99w
A/ZdYqxximS7MQrkhrSPRwgRzE19nPzIyJHTTbe9w/TAFdGv5A4FCqvKOiLCq7P1xuiba8Bj2R5Z
xnHqo9uqZUDs04tQ1ohUx+d3YoN6yQv3q5nHawHegFPqJomSM4ZkktQ8z0AQ1O6UwKelltMZc5Rb
TyZYulWLYbN3DrWrjxbEpC4fH4xptq47tEB25bINpAe4FKQUh86XrRxwxrAijJIww25WbAZ8b3a9
zmtET02QnDWzNHpu77bQ+gr9J6s96fWG1uGmhaMcioS7Jb1kJVy+mLW+bPatsI5en7GVA0jeZlb1
lnkp1roRu5JtfMVu966E+tAQlbn77f1Qc11Iol/jg1I7b27B1dKElDLfGoZkgubg57NLkCACFxsd
Bia2Ll9zj2YZ4RMr7Elq+cT1v/c/GvySG2L5eL2Apn8bmvgOKavc+Gtsx/vW9r+qTL8QR/fAFAIK
qTRivnTN3Bl3GYB3Sg5rUe8wRzXwXHsCvJGZhMGqy+eakt9k6uxHzrmqrQ8rGsAsFejElmlWoWOE
L1kALKyoSC71zn1zmpxp7/MEFaj3chbuyDNeAd5/NzZObFjW474E1DxEuOebr8JvX8Iqphu9hB+I
nRWxc7KmE68SHnLRX48AJfDODgxPtl2QIqkzRbWLOajWlZ9t3cXmwuLz27e/GGgG22QOr0ckaZvC
Ep8kOF4wCycnGEKn0Z1/DOXXFYAwDu75lQcoUBV1vteTa26RzbmcLiA2Ft7eGsb4qtVVvYvb+h4f
2NZ0Sx5/JU4NRWmsawOjPOiBPKw1KzxGMvmVQFzDtKCPTmHwucEpCo8uDsdbijAv3hrTgAUiCc90
NgjKLZZ9ENz76BePSdXcOZ2zGYE68DbSzYCPdhPQLV839Pw8gLmrmnH5Op1g6PmOupJefSETbImT
rJhYjQwxxlzSrMr2tTYAlFS3ejYtqM39DtcEeDXFoaxqDyXxm3hXYiLmIe9oonWCZL5O4Vevo6Qu
tmZFRGQgj8QLoXBHcWQBYNzCr3lJKRazEb9L33IE0DEcOA79ACB+xwz0aqJUkUIZ6caY7HdP17fC
1Ic8zKattjjvZhp3COdqY11kJazt4U7HzkclzrHDqjmmg8847DtE41AKF2JlH375k36n+SXq4JkJ
yn4sYmYl6uxQlCYxx4gxtm99Od4mA5JqQtntzjpWcZbvLNoDXu7djTZmONpTzb6qzRNcGdBmjf3S
jvBuahqmbg5mRZNsGxbeTTE7D5Ej7wVryi7wu70iqzGsrFPETi4Cue5KBmQeyCQp6UZigZNYJOya
IFdklPzbEnzKEIgdDJ6xqfNjWoKq7q2drzWnEpqNIdlXq8rIrsTY/I5k/1u1zCrkTIDIfVZ3HQ/N
hBWmfEV3/zsd3a+uL7fkz28cwP970xiZl02ADGuqdi/5oCXLwB4DGc0z49Yp58fE9Z+lPx5M2zli
yqw3hrav0sFY8LJodDo2RLfFa3v1jZZ6W5sVG0bbrPtQ7NyaHdYcPpCs32XqQzgL4EAdaepesIQR
tKDLlzkKNw3oA6xO1lNYNqiRwl/kZGBbSJMrA0zCCqFdh3B2vHLz4AGvFQ3uPHgym/6qi8rbH5T/
/9qwAte07Z9P+Dn+R/xVbt71+798FTrV0817/vWf//r81eRYz/5HXMEfP/PfcQW+9e9QMyHFOaYF
CN51SAv477gC3/l3Lolv+h5TT5OUb+f/xBUQDo6XX1iBcH3TQWzw52xw3w6tkP/iEmbgCv//Jxuc
+PE/B4PboetaYejzBqEqC2GSQf7nYPAAE/aclgBTYi/8DLolEeCCSHbEhFo7f4TD//HF3P0RN/4v
jLfuSoIH2//8V2f5ZX9KIUfybDl8UkIYnNDk+yAm/c8vFnV9TeRGHB2mxlI7O1hOOj2yLwsZ37aG
aWX+blvz2Cnu8uk6LILX2hiPWY5QKu3zNxoTpzJjdN4M6GSRh24AsMQboXiGgyJ9ou38WDFfWnue
c05p42wqux5ITGLOK9BSjKMPRN5Nr8o4OAwt275BP4M6t7n70x3wNx/UX+LU//pBXc8MTOpgC03P
X77VxEMD5aggPEwxs33N8diRgdp0KfRX/OLKQoPgol9EB/idpc6hWjpGacHoLKJySysNGzE/JGb+
nYv8Ksv6YRMoLDJe425VYefryYO4ZpNaZpct0ek5/bgOX7a9Vx1Jk3bgHHsUeJA7Ba537YDtUNeZ
rBhvkWrclQ5zEbNEeCOf08Xfk83IEnGOYcZnIE4AV4Zsu0FsY/gg113B29Y95ePgm0hnFTndfqxf
p5rmSRLXhySwngp2OcZWoNdpFh4k6naSYhyXH0m/LTkdimq4w9IK16Z11IaQ62n+qrP6TpnxN8ML
NFsqfag6+gTD2HOQaoPNJNSvsl40RShte4ix69xDsvVPrtVy0/31WvmC6+TSYeUJ/ctNaTaicnI9
k9acGAHLdPQoHfUWasy1qCaReOICbAog7rFgVIeZjrB1JLNI1A6t4SOmh9OGsvIQKycAiJWYh8b3
thEgoI2dDifclt7WrYPXsWXkb1Nrrcx+QpgvSXz14j1HwXHVZJrGynSxXnoTraONLsmVYUvpQqFW
+w7Vecl9X/fGthmGcDuL8CNLxHhymvoVjNwVHIQAFp4rEVrSy3LVOberxWh3l5fceP7IEG/qr1IL
Xbxb3EXthHfwVPbDcbK9jW1lNzIybjn5X7n+OsMe5phtv0Y7xNjY9oDRcBWJPML0H4QX0xqYp0xL
B17K2zCcNj5ArbFV3+z0Jy7UfR5yx/yT6/Q3lymgcrJIfhG+Z5v/c+2A5dF1kz+Eh9SpEMkvMW1B
7E6wTcFg2g/Q617/8Qtaf/cQkzLjuILkSaJW/nJjuPCXKHJ5RWfkIO15d3PALFgsD4NXdC/MhG6A
uzAYDZBcTAttE2khlkt7SZ9lUJDG361FAyw+9N2vf/ze/u6eDU0/WCpzlhiHHerPCymN8aLIjQy1
gn0VtpxY/IS3xk5GM9P1XU49MESLOf8n1+BvXlaYlnBcP3AAXou/XIOQqXGQDUZwQCH8jTT70axY
D4JSfrc1nMd4VIxYg8d//Fktc/m1f3lCXZu/9kk4df7fPUrGlk1mhRccTI2AJY1vyXnD5zpkV1Fl
EodSWQRW9mg8BSJD/1EhIVjVo01MAlBwywoxkeOICNmWeOzya0+W51qyyESmQm7Br8mscD+FqFwK
OaFWMnFvVJmnNniM78RCRM6m9KVojEshvFPR81VPfpxtlFdua153m41I8KHE7GQ1aO7NO88psdt6
HLlVlh9Djw0gds6FSTB5+RaTIobBKWaelsCzJOtxVZeYzbyg+dTIPSqFIbwD4xAtDO4Ioin6kjc9
UPi4vLNB+WqjajDTEcJODrniewSDaEUgz2Wq8drmSGUV2C9Eax7yk2lZeLJxvhIxm4Ep8N5MXDbq
JMML4lXKlG3tZNOj05dPBDrw/7K1rkJMNb5mz6mN3lx1afgIY5k3FvLlurXz6k0zeOtld5h8LDs1
wAw7ZCaTqENDHgDVCuECgqCApaP+T+4IW/wlYYnpEYkDFjei7QdeGLrLs/v5fp8WMecO698iO8q6
ZG7GQ7yIcgZnJ4v+FlnwvDciBh99eME1NDFjr4gAQ5ebaP+a6EgSwLB5T6MIN/026wNnmSoCHQzM
gxUMsMdyxEw52gMAgj3jE6QcHRQZw+wQSdrWU0eCNBJ4xThl17Ggb3QnwROJPmQihJQG/GDqI6ed
mBMx1LXXbkAMSJ5pJHI+yaKWv26dOWAHQUqV5NO3LryTb6fmRrjhB4FRDc72sFyEMRBeEO/pva1E
c01X/DcNQ3SZ0fSIdBP1ZOBC9KFXjEyqmh8cM0FiVNwHdbBoFhuUcSWIlsqyX8MuG3a28HfIrjG1
cPDfaiwhLpnEWO85YsXkaOjZYhJl0TMpkCglvfFCd5FxUjLtg9x5oonyKwKuio7MfSFQA198lj5I
ifyhRrnlRcYGZxewOfpuXmvc1DNWOKJDNr32L7xuu4788BB3DVO1YFrVyfDgyOpAk3tLsHwKbXS4
bvBBYkn0sdDwVYlnPWT0x+v+vqjdb6a6dCYQGBQVaQD4+OTG83nfYHwvCQfrNblC9DDJjFD0d9fZ
bPOzyYSnmBY6WrAN39WGdh9zbmPRnjJA26K1Oxo0UqtKHccx507mZ9e0mN85mgEshzEv9ZQtp1Nr
JywYVlR/pFMxRw+S+tTFHq7EdkF7zWmxVhLyt3TK4+iHC4yWW4Jw0ITbfzHWSRSrDplLYJQlwEhl
MwdxzWO1bM5Omq+CLNHbQFQJ/bX8ldbGikTG5Jnh2oN063MqmdZ5ib2uFYAmCHuHHO5EVjs4Dard
QHhDIrgZJqwjpl92HHJHxW13qE1q6Sgou7U9hZcw9sAxGP0D/ZFwTf/2KedxhebpXJLBN459q84W
fCokbCdP8WvYSrx9FYlnt3YJQCJGoLUIWlWusycnFe3wWLMK2jFxXAnyQhdmXJk+FWo8S6tvkUGZ
DoT36mm00aHNYUZLYiydVd6R4Y2T7SAUe2mioHujEhx3zLzhX6CyKuBeDxN42X72b8EUnOfEuZ36
blsZxnsOP5ND64rdBoiCY3N6GnNK6qj/RRznfWxy/fPGNM8Elp1a3zzaPSdUl9NKSez9ruiMBydi
ZUamcxuKuCBVM1lnMr3IoOB5Cob7Fq0l8R0o/4klRO+1RD1YPNXIhw+TIguRLgYzFkZ9I1GjVTRB
wxvktZIkIBAnXdflr8Yp21Wb2qhpkJRAyEVKNmbOe0hufdL9pp88HJuB55iMzH0L+SOr64cicI+X
3RAm14Cr6ZgbxTXsJhDuelP5ybPKwc/6yBt6M8I9VJHBdO68+peuu8ewtd/ocylSPOsJAmIalpDm
Jp/avinkevaHl8x1N52OOHTrPYr0m3nUDLML0IcShQ2qlZLAo/ypyXq0Bln4roIaSbcaHzIa7Ksc
vZCHPm0RYvW7jKW+MKAy6yabN1NPsm6sIlSio7WH+q7wubWIULKrvoge6WSsh7GcmZugLqrs7BeN
Q667eK7MIceRmpYrA7AnipLhJbTZTQxpqktlhMXBL8lzCq36guzc2JVUB6giD8aoMVBM64i6EfHA
hIrA9miNC0Bf/E6E7S3CRKe/rzGSykUjW5UkxdZCP+FevBiwP5Sj5aYASCHh0a50EGwxRCCenP0n
4neK41zkgmyllDVybitk69gaaMIcA51kWyvEs4tp+T1KH1HW6vUwsWgmzqWImfJDGVp5zl6PIkFM
D52vZiWVjXdSC4iIKBdNhl9Ih00BjCEncOP6wt8i73U4SiInH4anKkR92dok24dzd6JDBviK7XYy
oH1zrVQ4fRjpG095u43kIDdEUT53bXgZ8SKt4lA9tVWzF6PF5SfKbHUxmzw+em2+V3Xqb51kKjdJ
VUNkAVtq5uaVGVD5cY5kutXRDp2d1yokN0Ygv0DLghV2laV9d3a9AkFY/OnAs8riz1zgX8hrJB2c
pp6gtJB1m1VILd3hZEfti2mEn1GeHrwK8dYUGc/QJ4aVb5Ubav2+3pajOnSmeEVE9JizvJDDEdzS
CYOE7WeHsA83aqCMVBnJUv63lDbyyaDhjfbly7BIQ31kHUOR3JRO8hrFrwhDsoLuqqnI2ZROuLeq
EYBZYh9+fnZAdEwDtdu1AI2nESmAE3I0GCx3grq9ZvjGSCceXhJvQBxpEH3YSyyBjS+Y7HTzk9Fl
GM365FCEWbYZ+e8FDqVJq2+391B+ZuQMwX98KeclGMN0t3YtrK0p2tPMGkcvwsQqGgTnsQmB7fJi
xI3xqMXZc1Jh3qkriD51/JTYlGvOkms0/NJGSYfXfyWB1H01mgvKm3tGe82WWQAmXGMO1wNWNFT2
ef5LlcYeN/tmmKQE3BmMW7divmGE1lcizebUTe+F9u6GwYAhQhfhaFTjq/bjK51E0P0wwhRGsi5d
42kiBAUrO/S9oUIby4EHMtAsNmwDGbwXcacq/IbFUTSIcwwq11bsIs816XYS900B2Pzxhzsz4RBl
zijNcy8cV+dd6UCGDRT6l2426OvQ/0Zyi8KNj9udRjLdyKPkn/7vH/HSoMgloTxm1w+r0Y/mU4/A
EVRvsEcghjU3M8llqDl/67m8mUY1nzD5zyeZEw8VZjNIkOVXBtr2CdAdEUDGBxGE5zggVBBG1k1i
EQeu6uK5CXIQjQ1xBWlks3MMDGUTP6lXSlr7zrGvK9e8BtO6KQabUDBtX0sb/ZLKn7jF2XaFwj8S
Q9nqYk4jLgPh2oByhGr3PAfMgVrEtGggv7omvRvm3KH/XHy5VnbtE+OZUnvMExmS0XjNMWlEqp/c
DWX7VLTqoVbpmeTIr2YYz6mN4zKw34POexMnMIyvqg81o5/yy87iO1ujNLKHnPIH37rE1sAp47rv
PPb17mnssL813bmvl2OKSDbSnNn6aIahN0ZiSOyIMSkWU82rzCmIqCrM36j7ppNrdhPoRJwBPc4u
HFZWnjPH53G1C3HsETCeKjr+CxilW4gkno1Lye3KZ4+TEEakmMEtF5rInTOUhnJtpHDEFr7b6eeP
YoC3b6bqhnM3yLcloH7uWMaywd3TpAG/YSpA1GneeKu6KR+l0szmOav8XN2ff/q5V8hRtTbpFHHO
JoM52UdLIjtBNPnp558C0ZEpXXv4k5IQeV746NkQ9dx8/rDL3EIslhzhfUF5p/sz9MVzFET7Ymlo
mFJ9E4r9SMF0AMmFX6twsXLGTyGzsv3khYvG2j2kI7tbge5zhfONAAH6O8gqKFx7krB4CI4/lE3m
DJpROcW6gE5mgBrYujZj5Gk4/vQwtVysgcwuY/RNATGJK7KMdnPTvVK1cTwyifzx5muP4ArJf3BY
N7cA9a11xNfTaPndCxpyiyVr7CUzjoYPoG3QhhW5OfHM8EdwxDz5lJcEsfEgEnm4rb1vtWzrS+vv
p0iMED9VHpoPgUUoKIWFIIGSe+753VaKNyzv9RETTrAZl5dLI+fJsqZtSJgc1UvAHJY2F0rtx9rM
3ggI4lwLXmxlZvKzjWAZjmBkdXb0Rj6fbG4S0yD5O0alZpsmeajavJd2QI8NiR8auFsD3uQqLNld
vcQq1kjazC0JefB1gTeO8bzrgPv12po3lhcmG8++i9DbsD1zhJNp9R7o6MFtCjiUwl83jjr4Wfee
exP27t4+km3HjD29ysgyJfjQRg1Z2OvEw8jl008FgVYu2dLcMXj9vE299DG9mYSNZNdbdA8AYFUI
lEZ801O6js3ApY1AO5q5GbKAwsyOo8sz3i1txaGE0R4N40X7TJU8OgLFMJ0rK+a83tOo8GT7EgXV
Ho0BhahZPlsdUYmiBnUi1XBuSLXAZseuPTRiWzocmui5F5u88WFgGrwpz9B3Y08czLmzeLh/Lk/C
SpMmQEe8SL5pLgQp3MWzbbKVSTqDg1veEhdUkEg7D0v20f0sRiQoc8XjoZwbwwlQp9E4SWtO00EY
3BuLKHwEcrnWfCu+pIvBFP1X2qUXg3CJP+46NSY4/kwQ1yOnk2EkT8syv+eZ80PS/9EIUQ03z4xs
idsLGczSX4QA8ZhJcvrQfWDuNZacvPYYuPgEeCknWUrqpROD+v7SNMyNq8XchMGZRtJXapg3hXhI
eqR6S67Sz1eaSqic8AKWRuUU84xiCVhy+8LHUkFNz0sOPn1y5edLH9cg2MBrQUZwg28HTYrCON5I
RuYoR6nl8lQwazcJ/0aJr5mdWddZhR6cZsPKZaPAErRsbprr+tPcLmjG0dkejrB2iASgw2N4ebEt
EXtguc2XIC25tWF2gNAV6cHSoFSySdE2yt1jpwcAL5N8iwVdGMu46i2aEo0sT1ku7qMA1RDte7bj
xD/Xg5VsGWWDFe5x1uZk7pLboA9h9JC0bbpPopmHFjk75VfRlXB0Zal22UClMIfj0UqnY2O4r0RH
fVMVYBgpopOO1ccQq/4Ij1Qigp6/cxOmKDewm9BYM0L1lg74npuI8rjgRRR9MxR2l6Hy97lDd86E
0bue3RTOJTT05cajf4FBXJ1/ZjKZIb9pr3CZh+Axzewbkssu2ATIhbe2bZbrrY9bHWOMWv3cY7PA
LYhwDekBFMK0b+wt4tRL2woqgVJ9mzMrbddcOyyV5GTkRLRPOMeQIZ1tVHkbGvZmjqzPxn839tkG
zhp9NaM6Tgo1739xdybNjSvpFf1FeEZiyAQiHF6Q4EyKIlUaShuEVAPmecav94H6tbtfOxwOb71h
lKpKVRQJIjPvd++5eshb5xbND0Icl0XF9ZNzW5FE7INXPeNDPUoCWUtzg9s3i47GLpiw9UH6duhN
fJ75CZtfFX2Wa6ijJ5thL6cSU+xjC4HUJW8POZ/7SjgL9AdGbVnQU5rmlv5miO6JHD/qqj+yxHo+
VF4O/EvrMkBVFEPMROwSR445YKj9ndFq1wDPRREdimpf6wbF3gWOm2EXlBA9mRS8RlZ70wFZFyhS
wogD6qVwuSiOHYC0Q96PF9nSYNJBiPYG+b0WKYOOdHqWwFlFpj56R/tRtwVdDEKzsK/O28o8SMG2
MIojpCjbXNecb0ojfi1J0OJ1GN/xiWurBuBwb6bnJBOca3KBz2DJ8fSyWYJ0e7s1vlV1voY6/6BX
9PtNEf2UlE6kWXSe3Viu/LTeu7UenKpCfooufaM+/ZxF2MndBbgQp1yPauEp6JjZRWS/CX8OtkND
Q5FrVTskW+ihM8UXCxnearuenXBSnEZaE46yvUUWeib00v00Z9PGsM1f/mxUDu0oFa3CgqfqM5w/
fj0EetXh6/2vr79syTA6jlpTOKe6EvXO1IJ7zTM4iiyd1sriHtKP2nRqiP9zL6k8YDkIorOuH4H4
TzA48CYfv752Q4y9JoG4BH856qKZn30GsiT+c2Z1CugMVpowMoJNPuhYR6lWnTRTHNskIRbBiimO
pR0Yx69ffT3A5mJiytq9SdvJOH49+F0acsbF19KGifm33/v6gzmMzmj+4yaI0QnrAuZaYD4FnYk9
2AtgS2V88pKlWQ9ZZJ/7zCeRTDkaN4sX3aGAZ/HlFqzaqy/40z8ebJdAvml1tG7TvQ08uz5+CcH/
f70E5jIJ/rf/+Pf/yUsQ1QEOno+/mgm+vunvZgL7D0Ew3HRtaTCRMpx/mAkc8w+J4VRZrsIYYLsm
05sceFDIIN79A7OAxRWmm1JyI3X/y01gyj9sk0qQZbjiGIYh5f/FTWBY8r8Na/j/TfwEkjiIrevO
v4y+gVIXGBMDsW/n6sY4rwJPkMcbdbbbiB1oAOGEaPdOVXxEZ3VqF3ZAT8ljRjJylZlw5KflsDaI
yQS5/lD0lD8aIyfrsS6PRVkn+z6hvwD0L3xf+C4QVCfy4rPAhm13BOA41qQmhSudDl9I9p4vxrtC
Ygo651jpzZM0nmeHNHaDuxM165IKePUqfEjYktSvpT+SVCv1remybk3B+D40j9ELu2eYSMMJCAyy
g1G+x03wOUYdkGEOEXAj75Ehz07TCA9SBZaCw/Q7amqPSSY9h01OR4xS/bRXjrsG3aWOgx6ALjYA
nvi5vLKvNI5NYeHqVZ2XUCbNRIuud6IMzmG2WNakwkcXlNRyuNPsodL/VhmchoxvrmrC6bzSgzfh
8Y/H1AcjEt9r/SV1f5o2m6Wov8SR+0xMjGixMbbHtIHHyNt3j/y+3gamQaJqecjsVabFuARsqkfq
DMpsAU2Gu6fmrIuQ8Ymh53jOgKYv/DjfAgJzlESnvLrOrbdYG4LtHEe7dvatdRLx/A3TlKDuzO/O
F6iyXY6FWm5DT+lapPrHaTnwdxo7qtlEYCjz53LiqbkBUGG2+Ej9VnDqo9EQJNUwOowOiKVR4/v6
dFcsTWAY2Lja3uE8c0yok4GWAOPFjvIQZgRlqhFqy2GU+wiL/prWcqYxi3YQp7/swf020GUzBMXP
2dE+wQ0V28Ggw1P3J7auFksMx9amXE/5Ing7+RkQTX00RE5jUOgcHfQogle2l001L3mekKIW5jYJ
CPRrcC4wgLGcDBYjgQlXbM1eFvO1WBcyeyrnuNnSgPI5jsawiY24Prpdf2akkOzwC/VHe7QGjxJB
UhypkyNx8FBnoNNmjdOfAR7xKCHJIl8y/war2B7b5cFiCEU1kL3Hop8fRzBPtfvd0ilPrhl7tJDl
svZH4ji7oAUOFNcAOhvLUZwbRs6sTNVZCdPf6CZ4QpZrJGoYfBUc02mK+pmq7LXOdM7m6QYMeLMZ
8WTgTEBjH/ylhFY1WO148LX0EE3zsLObqTo2oaqODNFmgLUMhQpPaUwc41BjkoBKtXdLRQKaF0bL
qkuc1c9J3O5jqu7ZKNvNJu4ly/CCFfSBS6L3IZEWEb0Nhd7c6k6Cm4nlgyNj5J/EfqgqW9tJN/W0
Mn5UVU0+wQ6ZRZDeboNgQL9g3TYsNhptOh/awt22gd4eJtldw9illA2Lxqov8fxNQ6Zv0gHvJKWz
e9VpNbMtC8+5BY2U3bW5rXv9WrFzJ/UId1Z1VAF8Pc/IfoqCcMC/Dm8213mHzIKkXjVqm3AIP5yw
QYTkLwnVUxSaJdN+iKr1/BN9Yzway4M/Axsc7snQIi53jFEEvUUAx4+mch7KQPHSSmZORZwdGCus
m1FNxPK5RipNsJ/F3wHoqTwCDQ92SsNmpeUfQ0bQopvEY0Cf+KorI0lEtPkk6RVRc6EmIkKGzbVU
3WwsvZ7b1yunnA4+d/kjaxQBrMDqPqknJepK4/lxzmydKVj1e3SIAWZC/ho08wzxj75vYGYZ6ufD
xM7kSZEf2QfwAtZyImHEUC66uI2TPiQuLcy6zMd9PKuZUXykkQttuicmXUkVimviMmOdxllw0Ha1
69dD7jHuVjD1CFPA1CnWII3xUZtZfaS5ujzUwPX0MkAdgN99U43hA6JSTIibefkSNFHeWPem9s8t
c+5nG4DJAYvnGcYa+2CS2c+yC1F6Hyp/Dg9pavQPogqijczL9jC64O3HNqgBa1nBjYMU4TcD5kGt
2/WpmBCFHGn7O7tPox2Jh3kdmsF866CqHqCE/xRZRR+R7cNWE2X2jWDRuK7qUj3H2sVNUYkN7noH
fL2IO6Ksdq0YfshlZIi5KNnrcZ8+YQd6eKdb0/6MfHlo5BZOi3arhjk+1WH2EvhBSCzewrXihAfH
l3gQ4mQ6W1EhHsasu8SyfTKdOPg5Z9GLRRnQrU3CzWDZ/WM5hc8OpXEHY11OWUOrRtxCW49Z4nyI
wWetUJ8Zzoh923TFnniE89iZt4r0N6NHfX4zRYhKlmkPND6314HS1h3yvDqxtLBU6UV96U3UB7NZ
rNupAQ6xEMTP5eTQWcFdoKh1aqBcaDMDwslZn+LkOTJjho0RhUARtDtsOE+GwOlQkP745s8tvqax
l9yaSDv01fQx42Vk/BfVV9IWPyY5+Ps5Khnl4II4ceskQ/Wvv/yqOfh6ENX0jXxzufvHb339ZeaR
8vT1e6G7/AtfX3/9iRWpn5EwPjpzns/Cz+ydNT8kpOhfQuajlvqRdCYIjnwZVtgh1E+sDOsi08yL
tDKv0ooEv+18EW3TXLXKgZzaxq8BYwXkyLQ/5XKYtmzBiZCrGLe5JN5L6HLH7cSAWfX3ByPIDJhD
AsVY5NeiY6wwS2Hsx7KzgPVh725bbbzjcJ5kX95lUU/3yAzJ5QcdYtDypeommJV8qquRJgfmRVvX
JjEJqEsDuyIk8bds3NM3DIY16G6jauCYDbG+p/yQLAXcilAuiP8aC2lOrLIvnPYUR6YnCsFNwWm+
Te5EHLAlqyJTlxLrZWhoAMnY5OgB29aEAkiKI27t+L0DAItklBOz6wbwtQEZ/sbypjlcJzbl2JUO
NjL1NWsjn1MNX2cxnal/JevimhyjGsVAOQlfJOGmc5BSUW6E+B/yWKzKT6B64w34bIaI2f8UUIdD
LNZ0kNp7c6BgfIqsX4zNf9npaAAOzn4QLfgU0BD3LaFMz6BSZ03QiFY0kjlCsSNY4ZVStG9cQyo8
+anerCYbDkV0ctiz3fJ5DxSxP7KoQTwWrn5O+on42kNl5NOrH9DdOFekCKbKyu5IT+R6gulAHfq5
77sXSLGMG8m/09NdECfTQEDR8Y2wJnJCsY5zKxhTExA6BHbT/uDBm8uEm2epnsLYZAbbb7UhzIkv
18XJ7gfmWQbxlDIJrlHE/sHqp4gCFMj3WrNLLF6wibsizsT6u6Qsh+k8fIQFS8YFON9zLXpCTnag
Fmv+rnubmrhnqe62Qy1Kj9+LN+xim7WWU0qkbdECB2gGNpvvtmxXbQtIiaPkPqR7Zp2xkfKg59Kl
xFGXji/SgRjk3XUvPqo5KzaPhhpf+4HEthoLa691SFbdrCNPDNNDEoInwK8jOftzjPVkV95w/jhA
5GB4GJpz0lyUWO6t0Xcj7A+MrtN32q021kIT6qKKiiHXjI5AhOD/jLhY5io0eV3ZcTUj3XtCZ5/l
8CN5MvR/2kmBgFVL/H/1xBGFbvtDH7e3nDTsY6OZlDg5tGKMJtsb3W26/RzzA0t0SA/Nt/GgnIT7
mqsJeBcijoVlqfyVBazugtZAYTU9JEI3fLSCbtgNad3SW0s6nXpA++KyEmwUrNhNy9AnnRHzq+CS
5kyyJnpkTBli3Z2IzEIHOkcgLE9MlegL77JvCJp8mGW07TrrKRpQ0qsW60nUbXrX/lZUwDKy48j1
MhUpMBWZv1egQ3HscFH6HDqCEmlwbKnHddGtG3F1NU91xyZOMJFVSH4Bkk8/BRdjsQQBbiHWhozX
LIFUrJHLqs3SyPoGZ42rimLPT62HI+hWr4LCwoqRJHV873XQ7WqfAcVY59eaCRMxQG49bktGojef
eXV78uHd1TbK76Nv7YlQ7NCJbjMT6LVSTMRzx4QOTm+FmXzCYxiJL1D9+Fg6IdOdwVzhleM4F8jm
txUxq6XtnHHXkqbzUWXyybii6QFqs3dsAE6cA9n6cPUxxWk9PsTPwTCBDqueQ3pOvCLSngGpuGzI
upCzUDmu5jDkY9Z9pyg48Hr7Aj0HZCX7GY6iEg6YC1phjLNXpoYk/cri1aYcQytx0g34RTDmwrnE
ezzyXWUxfzeixzCEYFCmb1yL71ZGSLLPTUDosvnehhZ0H+G/uH78IxkTawcz8lRO3QCLS60H6kDx
0600ami82ZiY4cfibk9syAwAd1JSN5NQMqWWi9YKk1ui3ZUgR2IPJruqOn0JJgggmIopNx4tSkwy
Y2cRvoUwHT9baPBGmrLK26wTXaHNnsUL6QmNqFdDT0kxGSzjvH16Hn/v2P/D8ZQ+jHBzTWKX2FY2
/04155wEs2eM5MAEZsXyLGlpgyxGjKjs9qqB6cn55LNzxk+llRwLCUhSoFUCDsNenWnYHRGGRSA9
1TbumoTruh6rXzLy32cJf7UeE96n9KGLHYUtlbzSsCGxflRutReWfTIgKq2tOTl3gQG+gc0L+1dK
SyBBcKkR6O/bYe8M6Llz0bz74MGVIEqtz2AfhNucJvQFoZK95R4rAL2bQsBsDSwaC2OEsiY61WX5
I1CuJ2fQrci5OSCWkzvMn3qaaSBN2FbpMYaKIfoMrAFUrsMkJzMfY30ShyEDMNnT9GF13JscZZ4l
f8TiHwDYLsx1Uja//MoerjNhuEwEPwbD6t/wcjJKB6VpR2o3+MOLYgeOaBdQg+bPKL0mL21djuBg
yq56pxSIMKWmkms74YOsNMoWHH62lUsav7U50eKI5cruCcIaZX0YyQWB6gYQPwSOCU7VeIBTQ6Mg
AoJmdi8AiQk7HhRK6btuYjHItN9abOBembniiEMEBxuHC+aDyNPbbOImBTlvpm0D1gTqsN13z6E7
Mp0vm0cCK/iqjfTcmppzNFI2TkUfd5e05UKoLLP6ZsPeGIXGapEjpsIefrR6oMxJg3ULgGO7y63q
lfqU+nssSyjXY6/tfYwtnq01WAN9BhmkIRHm+7HbawlpaTdrL45pn928xCnHILV7pNfY9QxtqHZC
YURhHERkzsXAKMPq0FAQnI99/gCH8y7H1twyrV6bdWB4HDBucgBLUFBwMNOAmDEQZd2y8AwMDoAG
jRN0VWiPS99rE94pWyg4rxXXeUjvs04hW0zP8Dp+yGqcbciBFm1KxFzhmF/xk7Pr7+d3DAqfnQF7
syaRvA65trjdiNYvdvgqBpgRn8Eg0m0fXrDuLAt5P21VYNNP1cC+T8FYbwiS1luajhXWJnCfaZCe
mVLmh5w9gYOfaGvhhpl83r4mwKA0xwcTE826BeoIyItSw9r/7Ufz7ymxrJutI9fAibmRRMELn7Ao
KLPZW5K0pwILxKcHe6Jdaxii3kdMBeDqgrfQpravoeuhGm+CWrpNYxBErAP7lEXaY540lHYDqE51
0XoWCUEmPuaDa5SfXBEZU8ievdjF0thsAwVLLrnLLoIjFJaYuX0e+sX+3M3t2UzLA3RMQkMO3KWo
mr2sqF9it71LxgtrrG4dGBCA3rbJdESmH3mKs5+T98tUgHkb50qQ3pmMLV4leVYlNS2teqaVQKwS
vwBmSZnCvo4g01DFy1oHF1ZzP90iG95S/b1g5w+3I2z2U4X/qJo0gBDMGrk1Nf6+OnRyWKcl6nui
Xp2h+DYNPhFCtxlfB/CvIy6fyI92c2a8D4XPUHkOn0VfMdIWGm5rpRqggkbwLmpnA349u6os2KPz
rXgjSNHQUJhHbz1byQvT3fWk4dOcZXpqUg68vlOf5wwnKuXOa7dkNuib3aYytW4Fy5n/wbhr3CO3
WQWHwPdZj8r8GPjyOIWVQCTFn1hiIags/ifSO5IxfPErt61uW1BeWzLrz0pMJkVCulaMFq1p2bWr
eMWAmZsMLaIRmnGGVrTvyB3SLdut9X5mJkb+H3Wmu7eGDicudpjhKkRRNfzMZFgftUyfbhJ3cd9w
38KIurVqRny27BaxY6gfUpzEznSioqq7ARe8Th2AABwP2zo5gKyb9xYZDX+2Qc8Pxi5AW8N4kE0H
uym3ZdxnRzjKr24dOyvLeGkaJrPtqL71c/FstN2TjBUxrYbQj9wH2ZAdgl5PHsseOnDMdhCrjPsU
lL1+cqwOALvsH+wFcmJK7Yq2JUv6Ldvi3LcssrqKDirEST1xsjsh8OdvOQGrUnDzJk3xiLn1ke11
5Q2heQBAKKjF1JNdVLJWcYLHjGucMxrPajqHH/kMs/GtWLdYaNaNVbK7ICVmytHxWntiOF0DnMXU
5w26Lj27fHCwwQ4calYsrFM5HoBU3HpTT9ajVb11P6IMLBz4nnc4NREH8Yx2P2rT4Q7zukU64v5Y
EqPracI2WMkLSbILUD6+jmRAfK8ml/LmOctXGdQ1356MWy0i3PpY8dyeTJ6V9TtH4+1p9tJ3v9Em
2SGE4DetO307+P5K1Wl5ZK+/8PBZE2JS4XV8oEOz9NISHkcVWs+Bi8ejJASRJeYpVmy99Ok8L0bv
Cu4HzIORGg+VoqZwqwvt5aDhJgAOQB01wY2INvd2Wgx2QIYvs2vU9MBj3Z+jLTIcjuycCzNsP+NS
CE+F+bYY8SfM1NzDmGiGh8H97EsopvE8fQMCxabYHODSw+S0EuNXOrGNTWbkx1CTL3b8u4vNX1j4
ziWxwc1I7evGCXKII2VPdC4iLDHHRPwHoW4qUAdwxdBAA0yw1Utec1m2ZvuiStGTjbevkWAcXEaZ
eXUzMAWD/zNRCyEyt7VDpSmy6QPUKmoINoSyhOA+2hDid2bnTv87mHOIemfAmAdDDhaHXUbhoi5+
zF3MsWFOCC4pR4BBanclEYvBZ7sLqgBfTjd+9DRRi77E16g+RkU0oEk/IEzvHXupJle8xgpxy8PW
ChshmkHHdJQ+mCZ04UKLH/qMGg+DerO6vzq6f+MV3Erff7RDo9qRqdn3ne/VA94KP8Dpw/WbeMHY
Pw4uhtnchu7QM4AnzGBsp3o4iNmkLrFQOxhFv7TkFTMlFb2AX2ppPszJGG26uSAygC2pN2+lCN/E
QkpVHCgb5MyRhgIXzvK+tx/p+g7fxrkeNmglNBSnNUI0R/pdnQ+cEueB5vbyIYZJpBV4ZfRp+MkP
BHoJZt4uBKWq53f3NhMdf8aVBxrXKS+ytR9sU19Nid1DluIQa/v+PcmUs8k56Vrch8jSkVU1kmrH
5XORVU0az4aP24Z3EQUXpwKWLswRtJutji3AL7awWEYiNz100eIVcjZWz+Q/6niDZvYkHgOOHQm+
mVwn+ns4z9jQZwA9CsMmTY2UqAQc9ke5ijPurgXufCErZ7OYKKCoO6u2qoe9Nsxsuo3q2hfh28Bg
Cmb1e5G4GnMrdU19+1YJ46zp5r2r6F8trPRiB4wphIGo04Hbd8cfWUaXdzkZzF3IEwnSrGup961H
ZjoHis3nLWc50qZ115rlG+Xt9mkZFrJ3peG0a4Z+Q7kXRtaJ0lWuiF2t651nVl3phWoQu9EBYSpD
CfZQDT3jbbwDOH+2CCWOx2kvOfvh9NY47QXIdHqqMnymwQKHbeUxiLBlCI5d1jgyYkqLk5BUUHRR
PVAxZD10mUt7WU613BgDvAvz5r0LOTyFbkZoUz3XSLCjz6APINi2djpWzdEFlJ1/LH8aDZBRINtA
nD5x8NpQE0C500vMM1/Q76VEiaC5wrJq8EXDbWybF92ABhZq34q2H85paXzT9/hlWMnrizCx6zSJ
mx+IIYHBk3c3ysZvfqptRJjAY4Etuq2qcIuvtQfJBui/DHoSCH2gVlorNND9PEE1lZe5G4fNsgU2
VODlfh95HM3hwciQjvrgo+JwvTYnwC0Sna2jgLkd+6dRsEkKXAsasJ4SuNAleJjGrsHaxe6mtJgR
NgnKOMrx8rZRHywQ9DeIKfNjEnQXNeAx9vGfQTx/shnrbIKSZa3w84sfNuFuRBGmSD3kSOOssASv
856J45AUV13RYDByvMdkMJ8NfzwlvCdLuGrrBGF2NvPhY5iAYkHz4iVyxuLQO4DqwHGgm28I55db
S6Ot2xTEPfBpL+4nzUmUB6Wp3ATf/WR87Wj93oCdBMLttC5R62MadpJV7gRq+BJO7sjpCs10+dQC
iW0Z+dHCClfCv7YA8vWGt8GOQFwuh4apAlABOr3oyelh4ZOHepNALXqQ1LbUOpgJp/4YRYIfjoDf
BtJMfTL04NrFGS0qfvrLmuZ4a+njzxCvVM9RzYx7d5cGnJFNXPs3qe1LhqD7woCvHIt0H8PA6ou6
g76cg9oBLJho5rBRUmeqSFQi79Vdt+xdxI7LCyFK8bfLHjiWiHBmtVfcAdHB8CM237QYt+jnJnoY
n/wnw1ykmzDfm2176kxn16SdsenHkM+JUVpwZFLsOKCzGIxrCVO6+Sn2m2onq+duBoC3VKKx8lLx
Bjtbb6ZnN7OfYwOJcIqpe6M2qleIRmlPk0WjPtzCCPf9ZzvJt2mAtxJZjOeGSNwJ55GkntBF3Eh+
4njD5RtVEBMLRlDUR2oWnVk5ZI/UZstecRpRRfbcjCyy8cVwNpUjtHUbNPq+c+dDGslNzmSOnVY+
A0WOxwl+7lwcoeqDNiS9gfwFSItEOycNzItmmr8l5NvKPP6Z0z1aQwE9mXLycpdN4Mhy1aB9bjgT
Y7rsp5epujT11L/boQ3HN9HxLRzYi7n8uoeqaRcXZOyzhbi+n92n3C1uZmc0+Inpxaz5AchOJrh/
TQ6fhIQ4JCtnX3RcTmy70JynsvioNdplC9xvNnevgxa5eNR/x05snfQfOedTDx6ffbBLnBAyM0Ks
02nHTYBZbWJQeBfa9TmsErYy4nfEUM4TUfdN6D7ygVRvndXtokyKR6F14hF1Tqz6ADHY7Ow3Wpjn
tR+waUAypyhpwK449vabHmFyL1ZkTjhyhzBOrMH+ngk6yVPjNroPUZsbr6wT/NwxqfLIJPJgzx2a
ikOCSDEtTSK6N6y2otUWsmzB+1omaLCi6TgtudzImCvPqzQ2X9r+3e/K4jRTD0TxUUcorMt2wxh6
qvHPqVazOcW2GwOZV035GPWz3Dg13X8V57tVUkevQNuF1hJ5GrNriz68zfGd5ywzm7AOcHVI2M8T
9EyIi0+gXx8nf6IWNsXwn6X3STqXvsq/twougnRrJhNkDum/zTeSomfNkOPenpaO4jKdVo1pAhdi
7J35pHdV/aOJF2bptGYbfrQbuphAbKOkztqtHxO2kKX7XBMbwc9nbu3F52vJNAKLsJwMrCbd5UR/
ubzHTeNXFMqlXgoriLPeQLCP+kZgm2Kvg3Hgk1dxYevc9yZ7P6lsPmShz2bVsBGVO+6pPVOxdauK
z54F/zjjOk81aiS6GHnXMvJXuBMkGFz/agZxge88nPaoBk2d7emUyfcS28QxkegZ0sU6lscHQXNe
6LZXveEzYc4Luq+ySR/6GU3U8jML+2qXGCCs6qznvszLbdbITQYHdYJq0N7KUIY4cmK1VLdvHZjB
iH9l6U1OSbQ25CM4udaFRgDIxa7t4bfgTmBrl6bKfvlxDDtpa4z6d8hdlzEj+1nXd7ub+lOt6vag
pQJyYs/+PpupszJ5j00aAwN4K/u0Z9qMgBv3BbjnXnh2TlBJxvZD2PaYFNDRWFI5wOWM3bnsVunI
ZUmP0KYHr7nOYFKd4EWvpjG+lzkpaLPxn43mQyw5mS+DDb1xXw0GlOVEPaUwFpsVZuT+qlQVwall
pp9H0SGyUjpBY/FrnsjeBObi/VkCDGB8VhVDzQOlifYhq0Oog5rc4oiiYbfW62+pa6TbVBMGA2mu
l1rXjGOPQSAY/eSoV6OXUB/FCtJG2zStwoNNeK1ashUz1KK1ViHOjeGLFT0pIeZDV/p3s0ur7ZeF
I68I1voN3k2H2PpoGWjyi5mCleBqzQDPXCc5StOgg86NRhh90QXpGXGlLb81S/ijp4AFqEnj2WiX
ZLeane8jgK8aqLPH2qb2KfSDw9fT8UEBcLTzlxaEp6Em38PsxvIy6FKUzS92KgDL5ZFIxR2xmyT7
UiesGTXRgt7XPUqkh3kN/RhIApOMxNPs7tb55bQDL21OsVpXlVOsdUBXqybjXZVUDqylcJHEXbqN
A6p9to4GDqsL8Ono0Y/SKfbDwIdDapCl0hATrTs11cZ1f/ZNX21JpxISlfuBcO5hbIhcJlyITZbd
O9Zh0GiLaYQu+O6oqfyj0DNjQ8mmna56suhkg+JN4E/f554+xKpV32a9cwgd4tZYizqwdsou9l2Y
ZZtm1t4pW+oYr+Q3mZDppPREbfjYXjB2xUw6jfd8dnWQLstDNRSHCBBUGVL2aQXsYWjaJsRh4Ugt
gGtL457oYDRjvJkOw8K/PYCfJslTjrt5if0MSfQmc/splHRiyOg0TOjaXTAe40hsRztnPmf6p4Df
wl0/XuHxPc/qw3SC/vDlBkpda2faOHpLyz4kwvgdaL3LMgsXPHF9AWwm5m2m8AQNrLI2FTj4JcPI
RtKHrTA5OGMtG1sWXogX0xDmruIm56o+P8To7kc/8R2Ma45HIwFtEQAT12hSi1cmnORniuF746f0
eVNjRvlzIOngbMsPjrivzihGovqQAQQhKUsn3VSkwXx0itjaVm11xxo1bKJM3V2OAzYnElDTO8R5
eulyVM1pSk8oz9XWRmasiUGKp2YsXmay2GSftTfZjAZn3yVIkn58OYMUu4+/eZkmRNSdFbs3Dg5s
nsicJ4vbrp2TpcLlCoM1OM46aeXgATfWUu/RVuuYvXAQLHBkPx/XTJmtY840GmP1MZ+NrW7zSehY
ohlvCU9zkTJL2663tYlrZPmQCx81hExbsyn1ED+u/2jyb2++LssvV9PXw1wXjOh9iPX4ClvtRuSY
qcDyzIuyysA2TS8AM6hjGNEnFYAalp5gO9mkCDWDcnC/03dDA9G+g5zJwAayMd/WLc+2Lkh5VsuV
ovt6fLLAa3t6jDY+ymFZHabvoTCbo1YF/BM2HtLS4aWFkFEcB7+62jPHlarw3/BTXHwZR3uTe5Ls
s3tK3m0rAuD3TK5A35V98AuiN+tcjed9Mhk6DzLbAkUCz2ho+7Zaru6YxHTAU9YXO10bwmoyyPvr
kuHPYKUIZoG/q7DSFJMJxYP9FMLciEMcCh098R7uQubCx7obfyKQs+4ThYMzqvNm8NkLTG4JmkG3
paMhVkeBRTvQcpMzkqdOdBssIWkDl17Y3bqZqBVAE7v3CQNVl3AtuOStaggKuWXDx80qqBRVxKv/
htL4/+ugdhYUyP/soH79aEI8V5xx/uqh/vq2Pz3UQsg/XGHaECwc18QXDTzkTyCbMKw/FusyvmoD
4tqf9mnL/UPHVuMo4RgSS8dCAmrAhOOsBtNmWza+WRBtyrIEz+7v7u4/OWHNv3z9z4A08VcaG5kX
UDDCFZbOlFwamHv/ijXBCgRFpOnkLcEY4+V1Mh2aNjjgUKRfqiMwlEHUsujrwMopErIABVAZQF7U
hWY4VZ1q69buPk47/UKRz+9/eiX/fLb//OwMaHT/xOH5enYu4Dml666Ffcj+F+pQgCc1VWHLbEtg
JKB55UJlFQUoDoeMKBW3wvLvtihgjBagPKaCOyKrvNizhlrktJxokwSMbPwZeI9jx0uFLVoJLVcr
UwzhtfMjKK35qpiBF5mF//m/PP2/0ov+fPomHnjHkUry/v/1xa2xvA51IawbQafyez0XMZwSRPRE
LZDg2TK8QITuYwjtxhy+o422jy2JIQSz8GwydAe/mx6r1skfqJJaOxocFacFqchwNCo0x8szdriR
UdWHvm/uhqK5Du0S0W1BfJa6OrMZuf0vP9Pykv8DjbT8TAo/qtAJ21GTCejkrz+TYUb0V8epeeNC
z3d1oyvm1wh8+hAcOoOtt4KOQk/nILYlS+zeLyrtaItwOo+Wj1joVM/OOFUnlZlbN67+k7DzWnIc
yZLoF8EMCIgAXqk1maoyK19gWQpaBvTX7wFrdrKnerfH2gxNskgmCQKBiHvdjxvkNjyLKEJBEyfW
o5NyKQhgjw4egW3//NHv+Ky/fXTOHYszirPqT4ZVXuZ+yzJHPAAaZczV4scRMXZW1ah6wC7IoAuP
SBup+Y+zezkd3gmYbSj52LaG6CgyvDXuh2iL7XPYmFjZKBX10RZB+bLiKxxpPp+1jsrjKJVHqzIP
r65mrpui14+hhQKNvtm4hNPvHfxCpkiY8KY5VkipBfYVhySVgyYT3rqKpniZ9Eg8KqeItlpfogY2
r3aANz+1CsDgCEUfSpLoK79BWIvhfl+NwSUKHQ+7JRuKc7JzMjS7YbusE/08DlW0p1jUbAwitCxf
RxAUFOM71laCtProtdOK9hxrVrpmqBi2ihhrkqKMuSTUUDCfb/VJd0NUlqzptqtHUxCgpVc+ycTe
1q3Eyut7Qrec5NmZKC8iiDDWmmE15PbVFRNUvV5hePsxOoO3xyT4hhOhZ07tWuB0yp2dqXr3z7/3
TM3826F6N4U4wjb0v8HD3N4120GG4kET7amTzG9Tt663PpfsO7TQleLSm/gdilG9hBEhRUnmUrMO
CqruwjfOYVFuWzLyDBiveHSNh14jOxp3tTlbIiaiNQl58l7/y8f+Tz/L7zMMaqeHPYYhmf//5xnm
aDq0Wrs2HiZbWzJwh4/0/K6mvGt1KZxXiPT54WcEpXTzswUAgYzQJ+V96J4ukKNFv9ygqHe9S4iE
yjwQG2G2NqscbgpluO0/f1zj/9jLpgGdjbqex7Dw5xjdkY+RwJYwiEt0q5s+Uk0cZ3tmegpbMECu
mwPHzjEv5NbJmPLkZATxS5S4zf6fP8gfrM/7fjNRM0rkP3wa+096nj/KhksTvxLpVtALDOtUv6Zh
7JwKQtZCXWu/ZB3ICly60ZScAzF4CISEuN535aiaTTT26QWDAhSCEU8iFvlY7IHGAylQBsHwsXbi
x8EZl+e7bsjkXkQd8yeruOQVixbf8IBoGjO/oyI2WENMqsXpW5zARf/nr3pHD/4xkpmmbjGlwJtl
/m0kw1FaeBUT2gcYxd+tto+P/ZwPOtVIf9PYfhwxHDuF+6Cxvl5jMErfY8c8GyMVcBGZE+3mpt2O
SG33ocSh2tByXUwa81OAHGiEkZj/8wd2/n4hl5LJBdcM/sNO9odHyyhjPdLMjl6satyVyMjmZpDe
TrL9XmJgvbq2xeo7perQysRek9VTHLM6tsjLE6s2sW8G3tW1VQzfbbdzT3QfyOxwi3fggd2SCzDq
E9dM9qGIaS0zzxVOR+vaenWaAIhfaALbKMJykfMXdq0yqRbRMs5AzG8QgBMqZcjs1GZjdoJIYXpB
cZRiYJ0q3FMD6WLtxrUBA0hm+EdQv7vdpXIJgtE66DHD1CA9E7dcBTb6o3aJidl40Fp5MGNoDEVs
PBkUVV+yQasXhigsqm/YM/JsYEFhati5arzJfCkxB9P883635rHijwNFCk4JHY2Z6TGg/OdYQnPe
b93RMx48r6TmJKfucSTB7jjJut45mjM8ah7NsYj5xWkcJ0Ce/YhYgYTaTstqwjEI4mqVRZHO2CKG
ubQt6AjbohoT66y2Y/r+gVuAEQheWvhbvul6rITv3aaWVCw8+rt8tJ6C3PE2HehOQEfOs4siJs3F
caL8fHaLUqfC5PdnuHObqU92FD7SJwLTzaXXWJuMXNDNwHVw0ceyXGcg0/aCrsN/OUINJtt/21Og
Hl2AxOwvHCb/uae0QbSdA1f+AbnJq4X9YuG24Vsyi1tVZViY7DSY231dkVScZUebslDIChOx4VAe
6TJCWyuRbJq4Wv75N7zjYP/6Gzq6zZjGwgFeM82RPz9Z1gQCOtWoMLebKG37BLXazEABuuRXCBtr
qZ1oRZCRUEYICZw0x/hDe9d1SGi4H76lmXSUhuuZXI8RoHbpQkRtp59G3zvP6VJL9DXp1hIkYEDz
jjaJmojmaMNxnZtA9Cz9sTdfe4frIt1ZYzGVDpJY2XxoeUon3F/kpI5us9SGsGTRJhvAkI8VsuGw
QnFqkRyHjpyD36TaqHeliYqkXA1gyQCCe+HGkMADciuxl2FA38xEfLrqbXjpBpmxSfKBmaQ9oSAm
oADanKmR0FII4GSGscETVeOdgrLmBX29DMGrLVVAWdwuLOQJURGsEOum/238hdT5x+HCcknnhDIZ
1QSWyj9Np5ObeFQpxuBBS/qCxJWpo9+XwonHfYL0+GTb1Y/IH5qNnEZ338TRwTPz8LmZtHrf2wlR
vPKbO9SgZ8bWQjErJ3StZcW00dD3SOeB4vTNSDOfnKtlTFVJBaxtYMGsR6/XL4VCYY0d+6YbX5um
Mh6JwHhpOkc/t8Ut9pKr3gHzZ4fp2zCuv0ets4Udh6jXte3wse+E85Q12iEBV4NaV3Q0ptYDrseN
yymNdyxqz/nIV+oswPZFTOiDF+irewmljSmeDSkOV5hUU8gsqXO8HVrQZexSIC2RyQMWHfOtXpc6
WVQW8tRc9icTDv3p9y2BnSOzDkTREGQV+f7JiNRaR1l8tQFmZAVGQVOrkVakdOvx/WGoo++JbMRA
/iQevan3H8YlAVEn7Cpz+mL8avSy3sVUVnBfFqRbUQiqp5EjLZ3UFsw0JSMZXQNgwosqLrutjBUa
RBufW6BitWp6n8VYi9Y0sYd4pRd0BuFtGVS730CHG/sW/vhyUjqZxwMF7kobT0D/sayqtfKYD9Qz
WQV8SgD5qY0vIxW9xeB7ztocMuQtGO7yOuR72tYFifNJs/k0BNO1QX2l1l7RosPI25kIxweJSDTT
m2I9GESC2t3PWCAi0MkyzroUO77r02Boyc6etPaBEF/SgFrO3jKTP4wYkwQITQ30KCnwvt5daOKa
t66J38GAfmApDTew+p2HMR8XXDMM2tbOzar9tzoOpxutsA30LFKyDQ4IOtOUuVWxI5ci3diF+mFR
3NwPEm1v3YE+R1FG51Gfjvxs0VJzC5LiR2Nn2mawnCtNkYYqKy6RSupJSurm6NxKThVcQl5zLles
f/ytl4cnt2h/ugYcAGIGYuzRgF6FY6oNbSPYDWOkLmlNzTqD5ukabnYUsOwoZ8BE9bneeiRKkiHW
Z2e/VOc2klA9LHfAeUeCWCk0BLt8LQe+/tVNRbUAQVkiX5xlVaR1EDKS1bAfabx3PquwYNpLdJ2X
Pv2FQyG5DSkcUUOv5s7Q2WfKVQRqOI8mjYLWtpxVJKjpLCpm4AzIUJ000zk2Ttdu+3qufSd1fQ2n
QF2tFGXRZFIbjqF9HNGYUTW1LRQlqF/I2Bq+WLwKXQv5rCWW29dB4/t3045qHPHlk6Xf0CLrt3Ea
+1u8t3MwZlHDTlIxtI82A9+YeSXdnDAKLmUHQ6Ww7FMWOh+tn0RrW067qBmcK2IYrAyFAnxjazbZ
NBP1TGmWa1F730dynfA/vJPgo227WCHEHZp2rocqfT3MmDNzChhrw+anbOLh4s0bWeq0EFyKQqzt
5NEPARd2Q/qDVmRwm7A87jXh3wpq2BqlzeciV2e6b8E5ckzUKF7d7Yyw/pJViXhyAnEMyeW5RPpW
UntAOoVaXuOw/RZN0w+IfnJbTKBojMbrTlNJSvfESGkYNfHg9ktYshZKaGIuM/wIljfJ230uE8TR
VQ1adPFlfQlIDNoFZeZvUZPnhJCZzO86hOsMBM46VB2VX0m7xvHlrS2G98rBvU6u0pOVUNe3HbXu
zOnNDpHfZBX+MQMZ0qrqZPHcW9cylguGL+PKOBWu2jLeKUH6tAyVv5FJtzId0CeN4/Cybqh3Yaf9
DBvD3Lc1lXGK6AvltdaLYYgXLZzQEbjAtsbIpvHXsqQ7/OUmq3fubweB65rVbEXSK2wAlkXl77uC
xsB9nVsd3Ni7MipPGB3pNNk4iPT1vZn1+74+y5ciNYtxaWlVeCR+b6ABIKhWcjPMjL12Zux9bmoS
7aPS3svc4vggTk6t0XP88HU8D5bJvMiRPipEW46UrNnIYBqJy0IW5IhuVyEBufcHwr7roOJk+zjQ
xnU2dh+/H4YQArEm2ZYzba2eN3dQQwtZh4oJ0Pm0ytQhs1BgsaQHgAZkBUZJqzBKsfld09cp7Ddp
+N3JepimKeErKJwhr6DV3PTEt6MteKkdgG9uB6TEo326jl0zP6QjYiMTVtvK7EgYlTkny4TzegEM
4YlehrHKBPBerT/k7WADsUVAca/L3zd/3J16eM2TBrFGeirG9Yp5p1P5F0T+OZMD+gz3zTQbsz/v
1qNm7VDyYO8A/KvNG67F2Kv/fSvoTYId7/djEDzActTSlJiZBuMpxjS01+asJsjG2rZnsKdNBy4p
FN4K//q0LZzi2QCjgMCiVasuGW96BE5Yw0JZYxNYS+OnXjpnxODxwtShHdeSoNfEJZC4ITF4Sfys
D4DNgSda9foqhVvt9nFxSb3npqnx90k/WWsi/eg9tSX33EYohfyi7cih8/tyA6RCW4QlBOiQBoXC
xbxAHJ4vYL+wo6hXHGjB/tI87cPDehtpktMzZIWbQGWrYyLnmmAHVcuiFY/iiCnOCcJjvp89Gm7F
tT+lRbuL8g/sgxuoNu2qmUgAU3ZAG7PoTmJI72v1WRuoPTl2RLC0j4S+DkrgCoYkP9hUR0pDO5CP
HBBZT3gNOhBOtXnD5WvvBaQS3x+KZ8TE/Xn3W/fHPp/7+7X/7z9/voMdUhxsOoCYf/7N7E6y+Pwz
ZaVHW28cjn957+T+HFF16dbI5aEc55zEzzcv51kRwU0/a1WKCZEJ36JgeEL+giySDDbWevd3uP/L
5+vuH+V+NwlKwZwf41UwwvKuY9jl+bCJoT0ecUDPhCAWSG7R/ECfttUGtKfM07BceeiYFmQ0Q3ie
N5Ogi9/Gurm044YBfzQ2YsScSSg7LX4PHYELK3gZE1Jz1J3EXSVex4rDEhTDSvE9jCNnH+mhDRW/
sg9Jb9OqzAna2GhN+ES7nDP5/s/3Tcs6iAYzse2iKmd6ohlZy/u/cBW04b7gYI/jaXt/3v2h++Z+
N7NzLKC0u9X8JvfHyVP9160ypa0IFMpbfb6AmXzKlZjOQ1aO7s72oXm7WrPPEsigds3FE8KkEqDC
wStmk72L34IeOiCd5DXlJ0RYgQ0g+X6TrAXszurejLw/cN/0jl7q63huIBJCGi/ayvSgzXAFuG+8
ovvXrU8ApbQtDt3P57j/fvbnY/fXfeIqP99mCBTsK+Uy+vQ6sJRWCooIYj4lEst0p3nO/gxpMtoI
egBMgLBsHz43eUWq2V8eHG1EbJ///Mfd+z80Ksr/8pRgJFVv+c8vYToA089AXhC21Dp+PzvL4B3/
vjmZA5/i84+piNhqm0uObbWM8sLf+S7B5r8/5+fTPv+oFqGD+bx7v/XH8+7dsM/H/vLF7//yx0tQ
lGvryTx7ZnmrKZ82sxWMPTe00jSAv8y7CUmVap70+aafJVkGAIE9UyZdnu0mHSZkJu3d/Tf7/EXv
d71GsADLipTt79v3hz+fer91//EjUEcTRZb5BV1nIIfOUWttTbrcnS6Y9/eTV64BL6wqFuJ3wGo9
9jbElvkIGCYRq7c7e9W7Dx1OzerImOEkAzBsm7yQfTITXfKZ/3Pf1MoFT/h53yede6kpUpxLw0Ec
NtmsMOa3nocnImWKgy2MgLqEf0w1WAI2OfaRjnHsvlfvv0vNxHcjquK5ZFW3R/BGJNH8A0/NSxo1
5PH97yH3+evcH/vLT1TeD9Pfe/3zpp+UHDZR2767bfBdahFdLDsqjmOBV4gUAzShlcwf2sE/DoQA
Q2W0h8ciSRLsEay4dDxC5K1u4OjLLTaDOVqeHqaV9Mlawm1Zl5hAkC0B3C6YSi5iMdVnWhDnoRLV
q33THN88ufmDb9jBHvr2PtADuSTsm6S60Pg2GQozc6E/2zjO9qK5tIleH73MeqjcWuwotHyLNpGy
x4slk3RNWOOCax5dIlXV60JUzjlqw2dQC3P4gfUc9xUA58r9VjBYLdo0hjMEd3qtRVzrh8h7B5xn
EAxH+t5gmf5eH7Vj6iOFVI7+7oUugjART7vGNb7a+GyhOCPnE+SRF9jwr8mEUr3N8fjr/oDkkQW9
Zo0f0TS851pXkDVABUrXWTzRYRLMDTxnU6uEFT7eksVgFsPeM4bvEw3gTU+47dYPVHDT1TpE1JZb
QKqD8Qtp6HhXcvkj97NxgxLQw32JK0bq3mOVB9Ej/IhqW3bxS5dZ4B0z8iiNsQzIQixQI2W9/SE6
CmamMQVbFUT7npOBsGOqVRGe8A1xEGcv1l/tEUkzSbY45LIBFZFeX/LRxQJa59+1XM/PXTmArMzj
HXXQGwNSdbQmAL9ATi5xjF+VmJcHy9Oz57YLTKZF1rdBjPqXOt3ppl0ciZ2UG0/Ti5Urxm0LVZu5
S0fQohus+zHhUhhX3kGZ1Az4Pb5PsFnwpdjHCENV7g/Jhu7QL6yGdJl1Yg50lRtLu8LTc8joA+Hb
cvMvJHstNZP8pNr9SAMU5IGACmoUQQolbVk2Q3tKHAYF21DVTaiRXAZloLw3vFNF6pML2oN5tj/h
KO2uHQywnTQGAB9hvbMJYdEk2jfRDJRQzJEeZeYmx2C2V8g0ZqHHhU5z5WWykN4hDfbpDsEyCtNt
2zyQbkJoWWe5p7QrvwTItPcWrMmK3HFAQtQQdRs0bO0nOJc6tI9Dr723uzSxHoBwe6c0BB6PZ7Y7
RsY3DTvGUutoJ4wqQFk6obH3ncreY5DfejfiMibhagwX5cWjiL32YYb8yLwgusSe8YX+DTNYVugb
w+jJ67aLy1BxYMFoWkL+IfCyBnhRzla4j4mW85fG+ybw5Y4RDCAjst7NyhpuqCAJvRrHMy287GLL
mEHM07t9XQClHQv1pR5q+0lUZKWJOj4pffiO1RXnexs6Z5gPZMn19JE8qAATzfVnV0vXvR4PmHgS
cKqq+NKbbrlnfbpHFKFvI3M4gWGmfxF1+5K+iVPk9bEz4M8LEfPp2MFQUy1tl47TS1ym9XMyLGJf
DLfE3AROoB4Aki/rwjmQ7ZVSKqYraqSgktpULPGbDdsaefyWpg0YIVRDeMwC9FahU2yLlP5BNUcO
o5Zf4msFC8B1tU4ae4WKzjo2REcPHR5rS02oXEWLZ3+iRjgSrbUyfcs8MvEalnkm4h0RKBjsJBSg
vEU4G6PM55Oz2ocnXTdvWtEDsu9IHEfc+BNp21tYyg1PyTemIAyU/JzyWA1t+4j04EnUgnoCd1eQ
hU26LRqQBfltBrXjpXYvbYjrd5TaV8IvygvgELA1AKFK04kOSTqRAZu534VeYC1Sz00wupuglLvC
noCHlW+FVl8cux62uk+v1Ru+6k1igCRIxnXs1T70BmBa5k893vdQ3z+MN+Hn01kLSVar9yUmtedo
fI+kae6LznrvRevs0Ao+Njj3bDJedpgJrhBNqOZm4apjLfus6FAv6DTUcJseXbJr193gEAzv5NNT
31FhNAkSz01HbSWr1tSJtRdD6DsJazqNxXNoujMjpD7ZlSBrwfXkMtOI+x1d7KNjoO+LsN4gHHud
LJBrGA2bi91BVCyKylt78gnCXH0KiPUl8GaAitu5ZCCxAhw1GWxj6lELZ8AOHfWzt1s72+0KGGr5
JJRLScssr2HbZ6TGGe0JAnrRj/WDS7muFf0TUzln3dM9GCCuvJkqIUspPSkzDp+IkgnncIvqUKm6
BB3Xhy+a6XcPEktmNHnIfyanfejG75Gw6m+aIpMZTSYMtoSDlmokGMAYjo2Uw7isu6CnBpSUD2PD
Nc1NYe6RXI+nKKWa0E4PXUMEwP0R3wzqoznkP7EcpTsH1FiGQRvjZn4iL1PbTYo5lJiicKV8Tpiy
iDHK8nesuCvPEN0h1dg95wWeSErDSfwyNtDSgyJcjm4WXxu/he40ZXQ8vJrNkF8Hss4OdZTWa46J
pXLEsVVcGKRTIlRvxh+O3VzGAhZQMEYfMOvlPsjnYZv46jV5PJzfTCqZetXeJm0GSvcjooe22U3M
oW7SabZE7RX2fnA1uda7quHSa2lPKbm7rmX9ysF6fCnt+JBAcUEokkaPimx67KoBOejxdAu95GPO
8zirLge8Qp/60DwQSzgeHaKZYwb6LW0XlvKWxAqcB9S7gbU3VEWFs+8Kp3+htMLhqxGtXQPzLcyA
SAHHmedK/QfFeX2bxizhXUS3Z/SqiIcmQWpNMlzq/iEov/Inp33PXtiMxvQWOjWaTx2NfqJ1sIhG
E+uRRcnUZ89gnZEvDVbwOYSphjnoywUu2lfS1306egJYWi8Uls2R0hwumU3phxgsVUhShkjfLCt9
6WbJq6DESjhasxqjnhT1cHhO7FwgLiN4pu+D61BT/SQuqVzGmimJpk53vTm6W8rCFFcQouvOB807
46ITGMyONIE1fjVzwvocArgDUPn4GIX1MAzk81QNSHDvNuAyWIk8fSoCDuUuIjlGGQz/TGE4Ksbp
igM1PnislftGqutkQC50guFLxKqZCvIUPUNiOwdkfi8re5y20+jh84LSFns/ompIt3rH6dogIFrH
UmHxbohpH811rCz5qlu/mNURiSJ6ucrtnMOlBR80WPgahP7D1CIKyZ7zytWrnFN/VgapgQ8lDsRw
yqaPMIC+0MZTzvGBWWTAd320EgcSmqi0Lcwwcl8wi+5VcOASqn/Rq/ybLMu1F6n+4EdkAYzWpFFm
89vTFITeqXSyq+EQRz6hHllHaRthUmSlAYqgPbEUx5YrHzQ1z7z8dAeak1xAw32YqrxGeUu5RJ8i
umxGWcwuBAKsBmeF+ralLEx2Rpj1CCDihIVyEjtfvSB9d5G+L+zUqU690a16gr6PejOSK5/0+g5S
DDEogXlzZyCdnfdbX1LBSPvoSEtwRymbuoo1fa28jOA/BgNFO2ZltJThCqjMSJsb/wCC6zFGM7PE
PNbsKo3QhcJJ0j3NKl490LBLmeyHKeklukfoIvXeXWihz41fSgnTrAF2t26kjhDJc2/l4I2HROhf
iRXDp25wQQGOloMLOTFVgDDFhW9XyuFHZRvXYdyUPUmgcSb9YwUUFRXoVRgUW4wq3yeTTJZNplZE
ccgbfvavpZEco7bUtrohyEqaJJgGum9bBVp/wbQqRhPRdPvQyB7jUev2ntviI9LcX0x4zKNWg2qq
PWsCn9LvHa5tM1ZxXwMQ3LYEHlDCHT4cRQPG0troxdaTa0aEzTD4TJtg62yimhywpJFUl0ybk95q
SP0hiTsERu0m73Y5yp+58j+s4mtk6sOjE+vXtDW/FkhLr9IrX/HLAa8WVrYWpRqZb/YEIMa2vdOM
9lgkwElC0Ap4bQ2yGitWwFxYkFt22QUt1iGc3zOzG7JUl07lGc9dWu5MzcefHU4uKm6b1pfuPiaM
v+kIEyAtGmD4ICRYrZAbr5ed2BrW4K5R2/6iNv4Yhjk7qwCvJXHXOaUz7qbA+Fr0/pnpkTq4prNF
RT5d9Ai1QT3cuuQkg+xrZfXGTYQekQNVVRJ9VkzXgV9iUZq1DyKTOr7ZLgqjMbf+2NzGhvgo0I+H
wnpyMDkA/WtgyQdGcQZQ9pBikEgKJzp7PgDxEtXUJjVwonj4wqTrhoDjkWcG0PHXlgafkvF1Sb1E
0eSYHXgD8AswI0DY5sl4og2Xbx18jWM7I98ll9EM8Kar6/JCGMZ3A/OLRYP61Ln9DtAZVh+wzUv2
wkgLeMp552h1P8aRya6SIIOeEvW/kCFuQ6PitYlFt59mzWIQtKujgTmlbh0rsmWqoJlWyHAw4dA6
PjioRx0/Mx5xMH0JXe1El6a4gFXWSoSaLkXIG4JozMsE5pGVyiZB7HqusvG1T2S7Y+aXASixd5lb
sT6b84WtGCVS6jbL0BqzHcubZwXYrEneVG0hlfSAv/hO6WOrBnHT96xB7m2nQnSHuPfNc+xXX/5V
Gkg1cx8k2rHgwSE58bxuMyI3nezSO+WsRxYxC+dVwsVml3juDzr+wMec9ghI/aFKEuMYxA7ZR/F4
HE3JD65jQwNgiTmyIlfXGLRHqx9/sr5WO220v4khT1exloe7PixgdGks3G37jQafu3eT0EOQq/8o
JqA+EjfLBr+uOrYtkVacN7uyKxI6YnAA6Kr4K100qHQtjAS5RV2ooAZv1dhLrR5LZ+pl1Z4SsNjj
Y0mo7WNnNYtRx32Et6+wIEKovCCVhMYHyEquBRkn15KyTXrMC/D6JFjenJlVNQtt2preDcDVYoEV
FTESARODXCtw8DQizFe7+AHlaC3HogfYlNUE3JSvHDPqqMzHhqrGQ5J4F62kStPoOlaQUB9uI9FK
DV79JYcprvhgJgh52pH6wkJZcQ7qydyQeGDuHB3vP0vCcDOVxP+EPmgJQeX1IGKtXXapYj6PrGsT
5NkMM45eiblIznad+0sbwN5c4AL2G0pvG45gTdBh9ltNMs+EeZseebPR8jnFxmrcOcpB7VYLEmXm
AknaqB9l1PnnoQxuIuiuYeR7X4bGQKKc68aR626ziEs4gRGrRR1h4CG3DKakOJh2HkLBtSlTdHJ2
S0gNiXtZWkB0Tcj20sYyW2tmTC4lMCmtEY/WGP8senqsuNuGbeLb7cnLEm9n0yhb5o3xS1M6Md4q
W09tXV37vlcrJ4oOE0fpcoA8sMsd2ufJ3NwO/RRITLZLVBGeSlpeCCFJMqE/NBxwTPa3cIoPDvUZ
LYT9opyXstTODgkMG0uCWWo9fY+4Yzw3sWctmmy27gcpeNIaSuS8IAnAPl+yqX2d2nAjMR/+6MkM
zDJPYCxrxUvPkOg1TvTc1Q2N305eKiWqdy/rNrWVfhfCC1iPi6fK1qId9lJ9S8RxBPy9zR5ahxlJ
0wXkP5GHUXiE3mD7xOua5jfkl+beB/Yr0zJcMxkjHKZxYMtTe1ii1olXaCnnJUMPv4GWpxII6GSH
MY4g3bwQa+k7/q4m0JJaFo3zvs4njsiR1fo8KYlnQEpQskagfUmnvax3VYj4cooQO5Zm/2yCr6E3
25g0DHyxHmK8GA2G99kJL3x3ZYnW38Z4e+hgYGFQjRXRv9PBokwLu6rZx0n51hHOcGhtET8aJs0Q
6C8QJZd3S4LrsnjBtEuICfziVRcE3zC+dbQZHwOGi0uo5b+ymUxjsiR3E8xlCg4F+HsEl6olPd6d
UlIUWeot6aNoGxjEhyCeMb55H5/c8arhyWbdCAYIRNa0ddWLFueMuG6k7WnBm6iZJrlofAHdtKBn
rzJLHpJmZJpGUM2mKSKDhpO14YzOEUpyotb08ggOF9iikg5kehDr7VFPXJJhUDelt6AZQvKsGGb7
0bKwGYfltuiqJwiELiLws0kLf4fOO6Pha21+19d09Rh7zKjr0huv48RyAW9dDCrOfx3LGlyDcIOF
lZbqavY3rkbRSVPy7V6CSWVvgdIQxi75ahapQQ8XQVCxbDjdJmugidjpKxUk7Varf0a1DTUg6q1b
DgnWzpyjl/r9WsU6Sn1Cx5ZysJ9slWvLqrCRTVTERDmF99CBudknJXCUwBx8qqTlL772g1lFL1kO
/Q38rAelBYZkXtpMjjqqKP0s4Qh9/Z0MUTLag0RHdkuIZWYOHDshFH/R6odotDaQZ6JtiYgbdmA+
bbTQr3ZCAkGlBUcf3CzTR+LaX9wuevSGwNoHQTSsrY4JCEyVbKN7hbUpMvsyKNlChVzm+sUqfMLb
SvNni8TiZGT2imTIhqQE1BOwBDjcPABkcaYNJNNyhYuYqRD9Bv2vag2woO48wejQOKrSPsORy45x
4l/7XN+4srA/+vIsptA9mRl1pCzGfWLHE3HFdQDzGTd0U08gzqIIFz8BdncxvD+433Jglq8LalUx
efVErBFcy+WNE/4K9Hhlixf8hf2vySyW2MeZTZtWt+uMb0y4omszCep+9ZCeTbe4dU5EsbFIYXwX
yFMTzmZQUz1uTTKAit492SCEHqnbiiWZZXLFbOqliatoS7sZ9UBkuycER1+tsqyPVYBHopXw4evU
JzxUpVhQK4XiwR1ofdTOyfGd5ahnaJLIEfe7Vqez7dHb94LweaQlgVR3zvgCRhhXjr1CVdzulG6c
prS0zj6y6AGnijU+jWlYQvWtgw1lJZKV59JjHFQTqJabSAaq9NqYIACN3yoWw6fY0b50Pv0XF83n
MUjKq4pm8aKnrYRJ9zTvjeDQe4+ljOXxvkk1i2NOYY6Uvoly0/oZskZFOIx6btEDhB/jC7Pk4pQn
zvCaRBLdKdlRRoi9AbzAc2l5TyknwjFQ3tpR3nxWJxTjhpQSVxI2V5Rw6grRdOv5esoYv9YBp1Do
NdfSS39VXqevZTlxIVPl2Uwy/UiTpdmPE0z+kPS7g43m30i0U0Xg2ks0xMlD/U0ADsmjInnh6myc
cmzZi7raWpqIn3SU9VChR1o2hjWePaNekqyjtoNKwWWqetreawtG/cgSRdvpfQkzL0JhGNL/0N06
2uk/hlALj1XHaJ+Y2lPecE+0NqlNhnfGar/Xikgiua+rAwa496hq4ZJmNWeUCy2nd6nykkWx6JnU
SgtsPR4HalihgMkpKsBORHeNcVYwBBn+DoXI7BEGdDVmLnFATp6vWIw4JKtVT7oyh21vhJsmNOVj
LsetiTneLFzjkuXJezPNCpquVI85Kcd53xNoylrtWGLa3sf/w92ZNLeNrF36v/S6cQNDYlr0hgQ4
kxotW9ogZNnGPCaABPDr+4H83e7vuiKqInrZG5ftqrIpEcx8h3OeUzEoNNK6P7dasq8nU79LqvqF
bwGsmIUSfLaMeyvhy6/YUG4Rt5e71suc7VC5IrCoiPdodDF8M2FJJiIGW8e8zIX2XVOjQ9BFs+zc
uqt2TfpC5tJ0SCIF/a5yRgar6TWq8gSW5dhfCg+CbjQN5a3LYR1WQeqZ5TtJ7CO0GtjhyouvTd6r
sDKtbGcbGaeRk5J3O2Hi0JRhfbNHhsN5/xW6cgSbTHu2mp5c45hzyyVxe992RpDA3H/oAG3eR9Ov
iqV8OCZ0F4x85nvQzNndBHcK7uk3KAHyVGMZQ5oHZGBMF/A2UdVfCQWEV2PTP5hAdhV8XkxH9tXx
848ybotj7c3aHcv+J8BzmMd9v7tNCp4k2FqGQU/cOT4Ii9I9S0z7EtqyhkvzMPqPzL3zJ037Vcx9
vWdnOG7F2uqoJr8AS0I7CYhz68UpTxtYgIuTW3eZqOs733DLWyG//P6FOfJcIMneaimCPUdU7lmz
EKxqlRLh75gqmrPn1FQ8JEY8XqyeWNVxgCShusU9fBouTEUFZUo6SlZF9d7TkTdmjndpVzSfGWv1
hVjYr4Nikqcb+n3NwkqCNwqLqQXw3hgdkyjz8Nkp8iWg+s00OLw97y8sxLNn9whsHXdvpsuwdXWY
Q0nK8G7Kpns7puOMo4cuMaY7XgEVOnS2QplgjaJ6CtH87mverC01jRGgDnWvztK+LyV8hGlAwkEA
PQysLn+N1/PEdQGst9jOYwlCSR/n6YCOUQsoI90DiCBi24eHooKRxt5AgwVAUke7rh0bybWvfDR7
otmwxKJirSiLkcQQCj1wOTDs8jYa/otNRWyAGGV91oFnwLeGxG9INFkuOKdInlsQdqFskM2NI34z
viY0iT2cwoGBXDwZL2NNW9aqDwaY+WEWc7KLVOltjaZzNyJd4z7M3ro0yjg3+pLd0Sc3tAIpSZAJ
0aSECIKwK2MGrr1tPDPQH5l0M2M92K6an0UmsgciOhgoA2fR3flJSZv/Qk89dGXGdmzW8iw1QvLK
LgwXMBplGiuSevaCqBvQ5WChmY3EfAahgU46u5aCKNfSYsyrvOanY+XiqFEX3yrVbBnEBbmWOm8W
HkUXOII7WD0H0+CdjfXwLF19OOi8bys+qyOch+LPyIMuS7uDWbvM78rziJoPF21io5Fe7ZMpI0KW
WKc6brP7kXnG1pkY9co+608Ncgt2ms6t8fo0WGi4Lp1jfo2ctyl2+hfeLKhpnmJfsSIXrAF1gQMm
2tATsUuE+WW06u/CbNUt8vZmCYq5sGmAmsin/nDKR9Bp7Dm7fWUPzavpaqEq06fSVFWoDU5/v9Tl
UbQZIcdJsf3czOUFH/XGUN6hN+BUCTMlx7M1jZspsrM7Pw8CAfqKbeKALOa7OpkQaDnq1SZu85L5
UWDW1kGjU7oU4ruGHHcfD2QMzXXLtTkQrOPDjpsLJzn3NbGCmpFHL2XSh16Ce6QyetbE7QJkokuZ
hsQomIsFxLicrWZfEZPo9+oMukbdP8eIlc62gI6WvVA6tQFi5owLuSMB1VkOXmSxKtEc62hW5Rek
0tPZJ7zzPLMpmqRtnQaVt9cOwcre95bvLlmbZ53gkvPnz2q7qc4qN17itmt2n0F3sfh3+t20WDhD
ybIbskJeAfSEDujPPXEIVOZGNG9NE9mYl8Yop4f6UWEfYpP8yW9LkCVmPkmdboVfIV+M57mLu23r
YmPvYk9spiqZrh3r+097WcV69WnJPhBi3bUicl4l/UriG68NhMlHC1bm2VWk0vcKNrqjgd/KV1NB
yjBQkqJhjr16sLI3ZIn2Uy/yvYA+isBsgO69gjqgEtYmmPf+V52W3xIq/z3rB6a6qNe5lBd3R217
YmVG/VWmpzSevhGdxDGXeABEPaI9kXm/f+ojpnhmPE1qz3URgJ5RSqMuVxWDTM9r9l5CqoSfwUWE
nhwyhnofeCEZWr0NaopfRk+YqW3zMe50Z9Wr9OdRiJeSoDLkeX4AZ+kjS5eSNG8tgLRqnOzFvorI
qwPZ4971obJn6Uxj6AE1Yl10hq10aYY4D1SDjVfUVN1WP2DX8OsTO+MvMb73E2WSE/RsuZmecjv0
7rL5LZHtzFvazNYuXYXLleY1rAPX/NEBFl2Djy5E3+3tZMn0JFWWRh5Wwi65eR4KeM3kf3CgAg3b
ogpIibmF55sDftzIiYF55xuMFVUfYUvPCYcoh5HVXm0/pKlToE+1j9kVDWT0xZIty3hO+63voEgB
YMdstJrfkYa3B90+xZrmXBllUfabWphK3SSpxv1ZtuiiuDf3JZuXcoDFApcLZmHGTHexbe6BuT4g
rALogQShIt+kb0eCPnT9oJXfMbrU+7FO7xIGshucJfIgpRNKR+3zIXM/1EHWXagWNTzWZnfnJaoL
yNEqAjUw/wQs4cC5Hq0gyX2DSts07tqxv2YC23JZfysZqW2wE7mcL02zMRu3h6FKl+cimpj9qg0P
ftHje3HcaTfB5kHRVxbXqRo+psxgLhnlR2t2v7QGK5LWJe5iEhlucWhgYd/YDFRZV1JJm4Hj+caV
BuWhi4zu1Njda2zpN7OW5X1vmzsrVfFVesY9RMeFQW0RgbUv51MSY6jXK519GPsn+r9V86humiDQ
q1vk46efoBfGMwLP+tj31EVCZE8Z+KzDUjkvvViDfxt3xqWi/bAVN0WZ5G2ozb6P3UZh02PrtHUK
EmCqvn+Pu7Y/p+O8Ckjt38bn/29BJmxQ/zYK8msqP/BepP/JMfn9f/0Xx8Rz/vVpSTds08Zb7uvY
Tf+LY+Kb//I8g4hIH+Enj+HKhfg3zMT9l+5hbPEM/o3puqtx+98wE/NfJMkgwbIdYTJl5xX+AS/5
W5jJny5jnywj2wKcYvHHGY61umE/3h/Bs8j/9T+M/4l1LskHO2Gssi7LMCBMd6JHAcIS0G5Zenn1
mNzsiuqM3emxYvLGsGIO0V7o+0Go698bN40/jfzry3FNB3bJatx0jD9MzznflAbytX22qBiCucF2
lJkf4+w2d3r1Tvpus7W9st9oY3OnfFX8zir9neR5/9sh+t/pKX9aFD//euHw3QXUQXLnH45WEm0X
6cOQOXdT9Fp74/BkT9HB6SUXr04cgCKHNxib/kKx949UgD+Nx/zlPCrgC2zb0V1d/PG1d6TOxUOO
6CdflXWMg2DHzBaJLWSlZV1qPmtZfMYYltfugjAj++GUBR7tjEmPFP3eYtRA1IueMFKRyz+AIf7i
9V1fnLGyeDxaD7bNfzwnrCtIk9c6gYZRdiy821d7XQq3bWTsSokebgBlucEeAsWtwtKVlvtiiAtQ
duZTUWvzsZIb2gBv9/cPzCds5787fXldfBoM37Qdw3O8P02lGHaQ9U6pOCdjJPZYLCauXwRSqA1/
EeEdfxF6trfMQgsyioBAFiNydBwTp3rFkuQHmQm0n3LE7NKyH8JYvyMzc9gqN87udOPk+2MA7rx7
smoIbTO2ceqI1DgrZ/oB4t55GOpXp5Xuwc/FIV1mJNVpXL85vc/Y1hSPWt7c8yHLmYRUgd5nxoOj
Z7siNpvT4M8PQxz9kmtjFNUaBmPpWUeQiq84fr7qZuVf/v67ZYBh+g/HNtNCyDqOgyeaKFlh/oEu
ygwWM/jbxTmta52FgxSBY7NNoLWXuEmilBqSyjutnXjjVd1Hjf9h+//6QowVxGDwSecD9ccHLc64
4JJ5Fmfb69UJGvaVyErrEeTxns7piYHy3ia77SwiwZ1Wrkq96fnvvxl/kobW7wV8BWEzk+WD9yeE
I2V1oDmkip3HKPmlmQfhwpGchvkofP9epOxjzOafjre/nrb8nY5pfP7dXAl/fMT1MYNJbBaCBAr7
MHW1HWjSRK3i3QMg0nZU4cu5ZG9j9gQhISq4smig0zGsF/Qu//DRMf963ji6ZboGvlBIB5/ArP9+
9NOMGLCbDYt1fn9hpW9dLPyaHnYFPSv8R92bP2xE3EFZucAUETfvIB9ejalejnKp0oDhlXEFwOVh
RrLtk/JmnA9O8WjpaF/qGbcLwZ7RkdzJCzqreZfXHN4GAH0+bv/EIjD/enI7uuAeQ4nOT8w/n+yI
vMEocnJxZmpLz7Y00V3XrWLhKSn3E+Lsdu0+m1Uy0toFq2nJwi+aaanh5T0iriRwhw1NM+QVMFMX
CL7qCDBk/30clHUebVNjGBSHkY7HzSFyLtRxKFNFxbTXtGdkauXzxm4kKypf/hOXB9jZXz63Qlh4
6tfH1f2TZ5CjG5rKvOG5ye32MGlNiQKNl6uqAbXM+A3QY/0P6Ke/QGrWZ9RxLI+FHWXIX0BiU+N1
dee21jm1fcQccTzfA0u4NxpW1b6NUs7HFbxHbOOdP3/wCB93fuRtVf7DpfzH3cNFLwQYHtcXVCjw
OP78pDZJXxeIN7RTH+XaLjX0J1H46K6dmL3HRF9hknG4ayCKwUUH1mBKyU0oO4KaTTnsGRgGcdzF
T5Uxdv+A8rH/80RdX5vrUY2R2M23S/yFV9bgMl5xdP4J4RLxfIUbGnYPiWrElOfE/ky2QlZueW1X
3YU1ZvT4q1Ew3a33SqzQiZgt5ut4tLSzslN2flN6sFG57wy/PbNh9vddzWNcVbZ7mJQX+lRlm3Qd
9k8m/2M222i0ZgwVxmBfpraIUdwjQfFSpz0gZoHILqIHnaiqJvb8sJL2qe9IcZCZp++nhFy1z1VP
npTAKPJp13Z1GVIe5UhDU4KLszo0AIEeRNzo9+qQGnV9/vtjmLfwP3FIawfmcofzwfV1kqap/v6z
Bq28KRNTaYlTHJM0Km3ni74ky65OHW3nVOUdCzzFpT3oqDJ6Qqh57QycHCZE3gj4O1oDpbOMe6RF
YhqmHl2XXoMXKq05P2ZIfMgeNE9pz46dsuutFOVxyXLFs8MUENWFhavNsU6+6zxMiq0DgxlknJge
0YbQJ69J4JUnM4Db6tbGkB3KmC0Vow1csyJGGkvIG5kTAuDtZwB6Vlbzsv10Cn/+emK2GEgf57Te
WVwyDVIhUkvIoVqaBNbxOIafnJI0YTxMuoh/UtMhGghQrNRCjvOAfV+RlYsatN9RHvAIqfzct5O1
hZRx4NxIHxxCuPYtQsVNWn0tMD0dl6R6xGXIoFsn8piyqCvGt5k9JDst+ZSYpMmN+ENDnFXTtnGc
CMU0vbJeivueM/ROaX0dwJRJQix06kj9v2+zRF5KySK4sWM3zC3IvO4s/QtZuyibfIgG0janE9ur
aNsuBUBB0DCBXmqEYxPWlbXmN1cv1gd4KLbWOL1LLuGnAtZSlX2z7APq8jQ0hr4AxZaCvhCsVBal
f2U4ACrPsN8HrPVhIzPmqRpw1xpY6l6uzIvJ1YnOLkfrtKsrlgiiScXRHm/pYDlX6Wf7ZaqJau0k
ghH02CoGtVIT+956fb/3yVEE2zx/IfJGXZCHHUxbT46YQX5WEwsYNvhtWLgrg6gmKg75CHPYpI/v
sYCRsoey0ipk8pZX853wqkMZAblyTd5zZVHI98OjkyNHA3CLcsSOKkIdyPaDrvQs8taF5RZ1jBUp
PMqyg43u9AQPtEWQVsUv6cj4URtJ8NLNKISCUrJYKfz91PcUs3axXKv4JW9wkGPeC1ISCm89Zp6N
CWv4m2q6mOHKtc3UyhgQ5Ayxb97mkaswKDASYXjd4akZQp843UGLtpYn50evTPa4gqebhonZYvMa
Lo3O5prH+mgw0EQgQNCP19zMdqlCvbCXA8+ahXyfJZ1m8N5YQKY3iVl5fJQKFbTx0Px+wrsK93MZ
8aT6/Mxoo19+2slzvdQ//Jg72PeX+p4ETHwjhQlifPH3sZXlsHB0HB0DCHEpv2t8NL5E1mtWqUc/
T83LoqgsLDrpfZMwECbB4qoNsALbuX2SVryPhYrue6cPslkS/ZCVRuA7P1MyZEK77MCkE5RNFu1Y
H5n3k7jlMp3LMrLplyx+mLP2XSAAOHQSeRdImfdoTYvIHP/GPLC95wskSCNDUh6Z6Cn9aD73Zf1L
E6O6xoOhB1FtgU7kXd0gxEifGd5cpio9SSOdX0T01JkpT8UwuD/6C0mgCUMsiW0eA+lWuFZ3JysS
IkEgkK5WWYgpf/nK0K6sot7ZesO+dsdNOSzfY71avfWzDO3cqvd52n1L9SPCXfcr47G31CD5gIH6
nVOz+CZ+mqBez8+vxANslXLJwpL8hVPtglpYZTafKmAYCbcB4ctex6UV6qVPwJGe6FgetewCo/Kl
ox3e2wolfVcgAULE8VFSUmxyiZ3SMJr7Jo8luJT8UtZphIISe6C5VE/6lEQ7x7eOo7a8JfaqoG6Z
6xuaW+BbEkHUjm8dyWnMNoGdSBcDOvp/ZFwrYNVwLqlnHGYZkZQ2yQcLKG/kmTunJ1VQ4LLmY1fL
sFupaVptGs+Ve4h7N34eDIsEw4IoAZFNl88hfyvEz1ifMGEvc04bzSsZq8F6KBoiQEtH+S+opOub
FXEiZW4xBlWik75uadUhJR926oplDbv7OlGhwYaJu0M3DNOlHP3nZEa70Mpxb02GuNMSJ/wU9beT
hIVY2fNzfJl0Ml1KocuNG+u3tPbztzFGm25k8c4Q9NQlqAQpW+049sZ9G7Ve0ALCgfDiXbWFPQGc
zc/mrKIz3pkI9TZZ1yVIXb203mMfJGjUXArqxadFAuieJsFcmtPpIUcLXVcTa3PPPs/5cl/1KHE7
Ez1rWaYdVHv5zJjLPcclLi/kzm9R6dSPJbC7bdYDE3DQtq2iPevrKAw21NirJo3DiUAqbghTwsSX
kJiVNR6rKEK6bhhEWtrtEFb1XtEzBAnC0BD19sRDYj7EGk5+x6aX8M0o4aOLBQ3fhQibqnh2tam4
WPIyj5128Ot2CBC5xKw6loZusZnuJSF4nQAkBDPEvsCv+eJ3hthE2jht+ji299NAigrxLdz5oL/C
Assc2TFo8jQNDzGiwDtT5cMmJ6SPtZX/rZXzN4RZ3QHm0oDwrX3VWsrsGIk99qrSCXX2qUEFT/CQ
LygfP1dbaBbljzkjh6x3U/2coxDf4HUldEEgCcN+GHiabV3axH3oHRL2PLwJSPCaaYfD8DKOffdA
Hb7w1/lx6Ef2rmi65FxI0cK87SDn2zvU6HhyCLhl5hza+mLtSMnT8AdbqNs8Sw9VkjuouCa6S4ss
Rl8b9wjj9N1EJorGZHqDxxC7G8qzsM+yjveRUDDkBXT/gvmNgRX2Qkgyqg8QbSnK6m23jOrEOaxX
tMS+O7v046MKnLpHMu87d13dEsda49LLRIJwxDH0My6zmz90P1rTwqbFyqnozd+MpUmKUOTZcJMR
qUWRkROJN/q3rLUY9C1NvZ8qgOhez8jLZJbK5W9mu34ipASa21on5ysel0QNdMsq9CSxVJovkABZ
ZbQrAaVfZzgW5qZtNTv8pDoB50JJgQoTTNUr0gHF1tPXt0zyYFaamX1JlhFZY9mZF1GcrLJHAFfN
9hHBuRdGkD+uEzf4HmcY4/LO00mUAvHENIqVgw/Sx/uV1KM6Sk+8jZXzo2ky2l3il6oI9Rbsze8k
o5CxIDGiKW28H8ueDAZsSwlgkV3TWV0YQUrVLTa9INcDlE2vpuYf++kM1Kch7635CXPqzfJNPl2m
Y6PlyPbGlHJ3iI+6UQm6svLbUOfk8eQpxzQ+N2k4jyTBT7vIs52grZI3xzmvw7ApsZK9W5OiY9i/
pmqpN6NZfvfc4astcyBOzs5JJz9o6jKmiLNhC66b1kU+TXxkQwkXDofhm/SafF9OBqblNcOqnfpj
4cfRrhNV0M2IdSMQZ6Lt2Cdl8qqZ3nTQKyj5BjkhzyN6mk03WS8e/5wN3jagbW/2lDs7TEJHD+Pt
prAJnozH+p0kw/fByA5ELHzY4YjVAioppMNZQWojQmcrGnEouxdMEOYWJS4OY1ta287+YRZ2RdJV
B5/GQK41FGQ782bUQlJi+yCt6sYkpWWyb/OI6F61eHrmAp6e1RB0WmUab0u7bBWYFRB71cOotyAf
5yE0CCOJLCRpHvYpfUb5BFUi6VJkcW57aSe2kBhiso1UMZFpRUv16wT1SgQodCEDldY3kguI1hx3
rkmGVjf1T0OzoAZvzfGI3g8Jni58YysNEg+FWuWZIwmxy3QwHKStC9KCrcO+L2EdHKa9PMwmVswR
L7M22nnYaKixSpazIAel2KAhZJWLAtJIDY047X3dp3hz3SLZZj7KaGe5a/ObZuWv2OHfygRYLtQZ
Z9ujUbDs6k5zMcJFer8dfQ50OrWAGhHqmEyHwEN9OrTpTzpegjrZl3ciQhHbiRcuhntq0R+I1mvO
JG7u2G0C6k6FYcV98DTUNqYUO6uzW4ww7WNRGRUaedZtORpyKvTN1OfHssauMkyccq5+aLT250wW
MyTDHPVx8xV+HBQIRkm2VVJWxkTG17H5pCecFqRy4FV267NYs7pKK3+iqzgtStao3aoeCVC1r2Jr
5hxzDv7QpEEmLUKOJYjggg3fPsp/oAP5qSYkirhZ3J2cMwKM3Oc0IqonbxMugiwKyzKxAieOL7ph
tTurN/XNCBkLZ2H0UDbg3Dz12FAEc36ArBCa/zGSrbwZO8b0rH3iHcAzx9M+oHVCTrKfLCWWjU78
o+qsH1aDF8oaGJyXbhF0bUpUp7mb/DyMgHVDNoDiHtdcP7J3SqBa363qfinQ9Cpfs4OcUG3N2aql
WqFSVh2Uo03oZv290JCt9SyADojC85H8BfAl9qZYoCVqbWjMlbzUqHdVb7yOJtFxTl9cYgrBbV4Q
M+r6a9RH43LSTslX9HytvHkRkYmRQmFZCPlgIhEKtaghm9fXjkBdgB7oEPrGEc0+fxzgx1w03Y00
J7p1ZMpjgk7esmHeGcXJdl4hOevY/Ovpbh4PUWYaSNXscpuNCVFzwFs3PLoe3//8Zo4xQEGDdlww
rAoFiESPboKj4jsJiBNJ2WKa3kHYctUTElh6BG96g+VvbPT6kjofn/RW78CaeC1Bc1X8KKBbbZoc
U1CErSWUsXPJOm7X0rD3CKK/Wigap3Y/xuBtTSCJrjO+d/a3wux/aH5OeQK4gyvMnOYhiKXAXQFL
ky7HgsJmXNKO/KRE7/tAG/KTUMmBGOCXSm9+GTHH8zChilI+7bDtbXuvuMXccpGJOjH3nXutn0F9
Fvl2YTx9cJ0l3pq6/6gggxayGi+MQNVT7NdGSG8BcsRnSmQt0Ctsr6q5fdjtG3pxsAzIL1sLb2Pk
izcmnuT6RHB0WRdEQQLE/WDEnssIa9J3gwbduACMRBYPK2RXpeZ+qtuftu8ZV8chHZdj+GSkFNqB
7+70EaGyqdeEeCHJufHnZLfPnxVTld2SuLy3YOke/+/vI79XuOOQpgiw7XRUOuI/k8/F5y8/f6Ap
AXfrOty4jQXeaxDEKE1y7Pcj4Ui3xrJynWp2nE9tpI79+nvd5+/NffIDZ2ByqKcuvikCRZDn6Ce3
TeLb5w/2//mZY0U6Lq+520yx98VSzjdRWONhcCaGToXEdpnE2oWdD79E3HLJG5tHCM8orqhd3KZm
2KRF81bs6mZoNlIrykOVjoo2cfY2lTt620EDIGGW+htd8RS4Bgmln+hB0q10Iya/pvkhq2w152U9
mafjA54vv6L/cfEB7RpCc7DmUcMkWFpmiGyoYdwTX9JYEfBnA/5gtH3tbLVLAFcGBctDDs5SBK7D
0p8IuQXm+SaPmY/ZXDO5PTzBJL0bikTfE1uy44+9YygTb9OFbg4TYLHZsKXNMRibPuTK+Vm21jtY
SSegPfk1LEBpHNHyAVpnjIlF9Q/XuLSZUm8ZiTJIJ8frKMWSPHrGeJGmldwDI8iNNLkqUe2nlImo
JZ3xsp6UakYhlMJtPVrV6n6M0fV7ZNkcMVYQXQiHDNaF752nZugvHoHe0GSqO4nn49bEBVnqLigB
OA6rEDLV8NsaB2EqM6CJNo9Sn/AXlqAQrTp5YntxdU3swp6H/LhrYFBOIH3vnAEkluwe9Nz1Dx2l
xWYBavZk2FwmBESMgZbk5Vna5Z20bS7ruFCHDPr1Ic9n8jFUP+3dyqeiafiIJm0M6s/IjlONjUhD
QiX7BXAcsSj7zhzre51RGdTSmsANX16ibAldU30tAUMErDdsmK8V9sP2zk5J4QOLsJGtC1quSZOd
Z/KScTB4e+5NBYHmvtKlG6LnNB7g1Oar3EdFafx1lOXNa4zke93sem9i6OYgm25aKMGaiZqRT8sr
6R/FoSywlf+WmM5Fd6jdL5nbc7yrCeQCX2puwMqbuAdiHDtPRXYsTFGf7aT+6NpOQums08MyemBB
Z25X057e/NF9AVqGNaEzShgWSbJvSiyI0wTcW1knCtV833kI6Vh4IK6qwPrR3ObCj69qvjcXDOFT
rOKQlaRPuI4DK0Ya0ZaNICYau5sfG8r7Ph7aM8kDX8261LfpVNjgGlCqe2315KPK97W63XkO93/f
F+WlLpmfELUa9gRlfMVg9K55ZnqC+f44r3QGBBdfjMI2zsZkLhuHGd0JqOgXfU5qXEDWkXbbC+qW
xO/P5tOs2/iIO/PKpCi+H2SM6K/Co5ZbcbsvmR9eG33Ur4XIjKvUychlH+vvJOjXGdQev/n536jK
Hq/eU4XtWxOOfEiEDpINXvUuZQfMwIoSYKsw2M8Y5zC1iP7IVVhsyFwkOXao4ZXWKxK4xBkGEUtU
I4GnbALQZDIdqWKilp+NRgMwCWnQWup5W1fYR1vaH5LSnOdVynZou3IOEJNvHMaipEiDVPawkePh
xKXZm4rg+Yz2GavFFsKUuz7Hj7Dlv+nTN7yapPwWaw6wlcNi0UfegwRFfTMhlcaqEFgVpScHlr4a
tLDbWCmfRl4thxymTQLzqOy8lEg2LPhlnfxICdDlSQpMUV1Z5xOll9rVriSAbejufBoywnvnotwQ
f/Zh4ZAKFxyUpJwhnCfF4+BJzTzh8XKOevzSoL8+ff7A5+hxEdmH0LCL1t7Ucuwyalk86J6D6prT
58/qaZ3hN5kpQ1AdzE57sPY6TX/gW9G0YoZn6nKb70rhMdKECk+wXkHYhWOcwEul53F1eSn6fkXM
7VBDMvCMja2g8YEZQGEJEoQGg/mJZ10w3ZZnnaNZj7UJPqxxRP2LEccviqPsaELM2XmalfMhY9fG
WPB5vhrPqp3s/Wg0D4rc0u3EcR1O9nSXZjEzqXED/5dvs0WicD2kFe0k55e00BBrQ4YtW1LjWT0Y
qAFVnpiOrpBnbVHsqijVA6ck+y1nGt3G9S/we9qZ0//AFA7C/yDmQ+4B6qDlmx1L7auhK064/r40
i5s+pBjcPcAMg2gd6D284snWsnDsOR1pyTZ60cVXwyHspoG5C/Mho8qqyKos68jCaBvGhZviAqH7
a1KcUEmLGTbpCnia4L/0HrSAzigCKrL/Yo2aeVaF9gRDYp2AbFwtdqCsMNz34pVyqfw7PWdA5Rfd
20gveUQIjVy64IgaebizORrR/IWQSNvNIvV8NxQl3+8MvhACXEQtjMFmcz7Rdm7wfC73FsGtapIw
UZJ97Aj8Ow7c8mVARofKcxnqDVnYfgijUTAGgbpSauwxbHJ3M2oS0F9QM11ogJFmvaZwZfZa0V1J
GyyPxWQQmQ7UOWmKPSsFb5uUDZETBHJ7tka3xkjPoQxlvujGqzFgaX/oDInKApfI3K4jn6nsw6R5
d8Hn3pLpYUlmcVhy/d6Im36PcoY0ucq7pSXRJqT2RsGgEXlWq2Fb1x1rbIO4C7OLQ4YhI4ruMsC4
gUHKGfjavISqjuxAtMw/W1EOO7iQDxZ9No0PSYBa/dXhYtjFiPA9Q0APi15LXye12vBh25QjIaw5
WH0I9+N2abD4Ti7ADPpq/jCWKfhxArupH8Y8inZG810yDD84vjrUiR8xf32MBWn3vRn96Bztpx1b
ZHhGHnGMRfuWoucBHURxDSZ6VSvTB6WJe9KhVu44IL6AVngijSIOAWu8qtLB8A45YQfsHBCFRNeQ
c+zvO2wvQV+6h0K3QmCXL1Ecv/qdpVDozw1WGC8O5hlLZQ1oI6zoVpO05k6MWKZacNS1dkQpQzr0
Qt8upWXe3Dl7wS/ExiPvHrNu+Fimnkfxl0qpFlrWTmaqmnNUAfZlu+dlDEXSIVz0b3gKGeGnLbG6
OfCxBoPG4o8pRC0nAGWQn2ngnUl9+M064mAjHSiRb7MOXoJWx5TphGNm+p6NMDdeMSHOMuaLwYhi
h4wMox6udiULqG9dQxIrBEhA6WxVGjS9aYlWfWWcL5p4W5OwOQ88vAFpFc6OqEPftLotc2cVzJHg
sMBUzV74l53NOsGtbRE6M2JRhtOMPIwzqnBrz/KVM35ufyAR4+MBJ0wnlhTHLlL+PkuawByMXW4w
BFL0475LAb6MDDKgAEK5+KKV9YO/4FrT9P4ge7JH22Zsw0bMoB30c7YWkgy/Vox4yo6UqTaLuKlD
AmZkTxMt/FnVgYV2LpgpvYGsZ9SkmIm2KGvwCihSfjXgOyc77XiC2uXVxYb+BQOQfeck490w+vGD
KaODb6v8mSAxFqsdic8XVXAmYHvO9ub/5u5Me9tG1i//VRrzXh7uC/CfC4yo3YqXxLHTeSMoscNF
4r5Kn35+VXIiS0n3vbfZQAsDJARJySWqVMuznOecAfnkFhV5mLPRrW2x7TTbTyd1PAdomS1LauRc
82PiOGtrm2YzZ2fDCl/ZtxkSVi5x+smeivQJdE/LNtZwn9Rye0s51HVc692HmJQhBezVw94frJDC
SpylUQfYV8ao1d3VdF8b7jSzMZSyuIwIOen4wRreUUwZ1T5EVaK0SOfvEiRFcko13Fr9SOEsUsTG
ZpRsssWgMfwP5j58qQc6oZx0j4x22t2YtdNOdxQrjpUs/prsG1yMqCwh73DWQLY0RI915VHz9yuv
gqRLSzblLAtD8OJOTsK9u0swuBZUul0bhvuUimTHSqOSvEufoOFShyTX/BlW6Vct5dukDVBzJ45J
Ge0RHagiinvSqtJJzap3ig+vEYyCwPozzJUQpQ21gSQAsY3ERbuDSgwvTig7hxEygPQjVUgFkyWS
fF+mnzynSOUY6HfD2KO+M1MKrfSwmW1Ak8wLBzm5VN8iEpvqU2p127FuskOTQ3JGJcRoWBOZP0v4
82GyQTwajU/Y1WDhIGZVqzCj6V/IR1ce6cF7MO6IpzrbyNtZSF0qZQH+MKmiYWTt4BMYuAhmr/h5
iF6GZkaGqzPufTWeWlT73MB8A3ihGJkoHI9rlARQVI2xtowcsW0XqqkMxbU6dN/XhYksqa8DKe8c
NNa7lYeW8rvEbP0pdBgLsDo+EjQI7qRJTVqSfLgawP3t+my6q2BnAzHXfocef+UFgCO2WpeBM9jM
FVZOzwlJihLQ3cDZMoc70R2uhoHRFUQhsaGJCI7KqJyhnRIs9DEk6cqWfGbU5cFjRiEA5fmNl5K5
8RRwqeNmvyFeQME/Ww21LiZchRNNQfW+2QOPcvdWdu0G0TVqKPOkKT4VdpxMG5EbNJTWQYIh+rYL
4ffMWv1LZ6LJXjv7hbHd4aHnvj+qyt00pyJwWWyQNXU6oPt2GEDePdgMPqzyqbMxRwXqPGSEwI5Y
ktPnxR4kyCtnxjKF0H8ERMUYwnM93VimNoPgCB7zAZVomKp6weYNesYzYGYc1HZI9qwl2Nq6aKVD
jVGWiNRaGSM0gEKFMChljYMKfIUK1izHvS5hL6BCtJ5H1MTb1GnAFElKfABOySM2joNgB/CMxjif
vm2MtQJpO8o+oztAVA8KqDRUSLWbbYuQBMVXySjS8tVUzaG9+qR1FP0Rn4mXBvn1QRf9jpftsLtC
5bwqzG+5k6jjyAEyqIazOIx9MiCh2DZKkNRuu2ADvWm21dTALb01S2oOBypa9kVReFvLB0JbZ8vG
KlBMX1UTiEiujSalZHiv4n/uVZvIgeRQou+KXdeMrAa6SsRyAzavnYpQev7R3jFVIFz8mCl1hhZD
S7xcKa/3ZaCNUnAZI7Mx9zc1PQeeploYNh+dlU0xhI9pP1rtfJJqYT0HFzPztWqmu7mGhztAXxlT
jtQDvmsEOeKQ0m/ICHxgVwI1PwwiMigULVG9E6djlKN3d62pYHSuSmfs1PkS1EKFXsv+bmAl5VjH
C6MeKgPYQG2w55YGxbGZups2OwvhMs3uRlTB4YLqzmqxaR4jzyoV7dZOBxESPEo5sTsQJAF0GnWd
U7II/8N415HJyRpyJk7cvPeBCn6AauN6U9BvuRqtFtD8e9BWjMtB8xTSfZ7im3vo8YtR5LvXbed+
NPfRF7UOZtiFryrUUvNXHuS95vQFeW8AqzY7AsSRjrIZjI2MZLQk1xeM15FNCR1gG07lTXnIbUSc
qaBpvbpA3jgFormCH3ARaVGxGOzVCs5/cX28acOYt8jZu1C1EKfyneWKcRZUJNlj28b/blkt4AIr
dmTv+es42V+vUrbJjZLyDPKTA/k48lSJoTqm9oANBFXf4yFvqOB7c9PeYYeGVvRV8vnnfL3F3lTe
Fy1SEoaZmtOBVk7la8c3ILBo4bYiWCkV0eXTHlSH5ak8oHpWLOy6WTZ5GGHWW9Ui1joOYVQvWqb/
NkZ/RooLkFZFGk+PJ6ZQHqDA/ta1LEKh4kreQjMxnZS+8cGIo5gV1N/A0LBB0psIK6rfPjViKbwt
s0YIO+exv7YgbZZ/LnWNM8MpYMd9KA1K8mFB2XsDF8iDRNn9/1t5Q5WF/IaH0o3Rulr/9pJUCM7c
rOOX//O/nnZI6iT+iX6wJf/mu36wYlwpAtWMLhn3ZQXNa92Nqqq8ZFMLCA7JAHh4LLsxr8jTGEA5
BZgT+j2Qit/LbpQrakJsJKz4vRWBiP1vym5OseemAogV7Lnumqpm8Dm6UFZ7U3UDOyOpSZcCWT3/
FFQe5L/DfDBJOpIed5AAvemZXxS1yBqeY43Ez592VruRU2eWda0ox323+9Y1Q+sxhdOIaX4PXUiR
DM2nFLbhd2QoHsJsaHzKxuGLPw3nKMnVwwJGMi9Yto/qkrj1XBnCRdAGwO/GyC39OzCoSgz5BOrM
wwJE53fTdN1wUW0+hzrv1JIgHDl8aJQUYgH5HlIrcXBbvUMYTYAuGx/BsKyCJ0BPHuCo7uYDZFDg
88jRW0GAvljIM9bVClupMEaBRkU3KAw0kmo2RHmA4DearAzlc54l3YKQc7eAxxo+kihLPXkvWbXW
kJxrNsoj1x1twhJqOREb2DtEC/D8koU8OJLKHVM5GhtggIa64GMP5bKHm4XAk7hufiieEBa8S2Dq
nMjZD1nD3kvVjLRmMcgXx8NBvMaOrIm/T2+AYuUHkRoIOdUp8MvZ8VahhmjG7Sn5HtJJLqhVAlrK
ViG0ZWcsp3WdIYPc2f5hKzDtVpslGKpyDTKgeyaWL4/yhtRZ3xtNSMxd3UHFVaymetNMUrH4SkWV
M20VeVkWmFaqNjdx+fADAgRj5eorD0Be0LUHtj4CXksNrthEpOzNQQrneJ0C7IbtYPWUb3NBQqkR
6dqwKhcVyVtCqkpYrSbyVrUfUKntaLo1Rovgd0fJy4Vfbb45TZQDWOVK3pKH46WaR5/MlvzRIK8I
G/1Ywgn0dZQ9iL1I/ipO4S+h8QqnZwoyq0ZHQUbeVJxNNon30YfjN9Q2AypU5bVdtQgQKXr9nAml
e7klOl3GID1+WXmmGkTgmQ5j6OLKxUCBw02ewePWTBsIIIlVkiW2zUf52jaEAbzE/GxIn/OrUc7Q
hXWOw7Xlo12t8idOnT4eLnWhzLObamIkmKbDPivO5OggPq3NWgIF8r68xS9OztFlzPvuhi7KpaoR
6OO9pwbVYOiUjYjKD+xF5eYmmdNqQ1IkxxDT665dgCLk1E8gf4Cb0AdtEXaLEJWpRWuQTITyY2aL
Z5DDVgovHc729X1sYm++Ga8oQjFq5UOVKRJn5ap4J58m/SG0JC/NMGND/qHAtCqh7A/TvQkDBYNm
5bBUxHiTC3kpD5144Xh59patkcG9XaLVYqSYMMoOWC1xF8weskBIErgp4TSGrnx1L87OLpMVAA0X
p2AElTEqKFsgBTr+r4oMKw1a6t6GRKL+dGxengmdilm9bQ7vItnMrOt2kVcY9Bchm3yxEwd5Ju8R
XWf5TqAVJ0sbCOwbb9yrtY8L4m7Hh5ffvLNSXgbNAMUosWZJOR55Bh4sKz7J0x20H+jOidflIXfM
dcCWQf57gK9xfEH+dX68eWxNvmfgxPj4iRONZM9vfnS/BQ8n0057Xwd5O8/ZZ/cecwTuTFMsUWqc
u2hnoLAtv5pNaufwfeWX1vQGyIevXB9eNaw9612wE6ve4fVAc2Bn0J/SHR6YFelLlI3HKBexYMn3
ynfJ61TVXluWl/IFee/Q3Ju/SQZ1PEXeGNZ6zZ7qymACjp9J9qtmjve0FpEXTyuqZ+Di2YiKKg+i
VAr8W1OAru21vIrELUWM121A3F3ea6msWsiz4+H8XtxhS1umHk4H9IZgIKcHxN8l++DbTnz5X/6t
/LPjK6n8u+O1PDv/KPGEx3vAPwLFpRt2WuMVivaNHEo2bsSGq5ODsbtsOwMk/MlYARePxK4nD63Y
9aDOgAxwQLxh2oDdAOAlxPmoCYXXpCCiX+2ARQnXRh4czHs9iosJaKBscTwoQu3reCnPCJa+lCEk
yFLqR4FI3EvKqPOk3E/SotE8riCHH+o+gUkpxiIPUovlePnmntj1ik0OT54Ug4mISuI20slJi4RZ
vYNepQTuHrV5PNFcY+5s63SCb/mZ7mjmA1WBASzYTuEv6+AyXJhK3LCmNx+MWwOZk4X8pEao0thy
BuVGCunvBvYKp0NsKjTpnqLAmTRzGwABYixaRUIEDaRi0cRli8kmTgM48Q+HAibdYWD5+NPw/3Xt
bgUB6VfZNyYgZVgVkoxqPeIJwgeUvWSJTQ+g623k7qOpX5bmmHLjb3Wk59d1CMFC56zzMvAnVMBS
1FrugCGMaoQuFki/wSUP1FFYWJ2Plp5r13h+TbZ6jy5ODj0C98RwoLJ9Oyu6iAcuB3t33mpQQrOF
kMUuUQ3b3Fuq+1hh6+52/mYRttdpoW4wkWJravrBPDd9baEOdPVw2MM5TXJ2MyOZNIMU1YGWBhyg
tn/I41UziXbxommz96GKgZOqNqG0QUuwNrHvI6PIPK0ixULZYLyQB7HYHqSJjvcUeDoANyWUk0UI
F8nDYQTI09DaYARvWmhKgLLhbQxu7MDWCPThvReBsWyBPnm2RsQWzTTw7tCbV50pMn9AUzpUZIZW
bd9a+y3VrYrZsKHG6reyUyBXFqaaPKhylxZqg/Iy0Ru0vi2y/KnxnHXqXQIgZbGBYRndNM7yKO6I
7wXFKEiZhDHfQFSM8su8uUbbPl+AuhC3N25AXFa812HpaMxiOz3eku84tAH5B+qEOMSQNPmp6ZVi
b8nFYbt1dJG54RQMDjHFEB0026ixiJTWpaxAvjXbYGPIN8mzTuxc8uz4gnzf4U/2XfiMvgKKsKJZ
O8/dqQOTm5UhX+iIg7JPiDPIawa7OlT3STzC7a4W8p49gHAesMkSwgpzLm/JFwO/rYV3Xi3Swcb3
mpzH29aUw9iOMi4gepwntXnXreAFZqSwpWvIzQAonMLxvYGeU96rihff8YsxGs85ECneZsbqADll
N4J/k8vjC8fL9ha1QihZVXJVyBaS6h0g/TtUqZSaqqigb6c+iGb9WnXHiJi1T8mLA4V2S5kIu+MU
HNzD9ga34z0AVBf23VETv9/Fw6AjOA7cdoiuEwlWUom74n3ZLovwRnhJEUGkxa55rLV101DTtplu
nfFGGwebRyO6VaOpAEHCoBzd2tG00pgzaIVeOw3M5KQ4kiXgrLxbUrkAlnXljuLVdTWYOy6I/Htf
AcU3QtxngzbVLvUKUMV8r4m1QM3BA61Ibrn6uvdH+Tj+lgdeUU1rsI2DzwVZH77/h8qemxEgO2hC
ITDePGlgAKKhPwo+UmSefwEDb0Reoz0g8EQxn6F69RBOel3zKqr/iAnrU1uZWPGchLuPzHY1zI1b
KtCij0V0Vypftu8o/RwuzUW2dobRTTfMmKJe6KG7uiBt/nm3LEcElCf6mvKtZpyOBncmK1EyBKYy
7Txnrj2r98m4nW8+KaPsMR8h9DFz98PgVp81M5iJh+GdPbYGQ+sOpxM1nTkRr3fqLPsCKVdQgXEb
Ah3eoJ8YQoc7B6BiLfVmlNUTFQu7GqWD4Wr0BanzW7QWJ/sHi8rA8eZ+cOO/7J4Jn39Ll/kSdA5c
S+P4U0JyDTf7Y5WMzBvtofxkjF6q2f56Xn9ezXkqKnOmoccDY4cs0ruF3s1slGXg/qckAdbYYWSP
SLjq8FKNrfxTFc1CtKt9qkzJ002oCV1NXEDH2xj8djFExcT6gJAM7PDKs5HeB7Ag/k4Ka6CMLR1d
iFFHlJW4az3rcGsjr7NhUh5j11dgI9B2BpGnVuTlPxfXS/sejtr7ZI6Kygerg7Zw7I7DudrC2fSk
72epj5rCmBVyz+D4WE/2q2Uwc++1ESiPSfcZnaHyWVv60RASfRiV/XCUdaMdEhsjy6UAYAa7W7ua
w6yTWu+p2kzWenat7Ce/w8cRaffJhij+TTtRvmaDcbYfjwN2UvEffczdF/uZ0ssGkjKTnMPQVq5X
mMKtp9+q7nDzmO+8a/OhGQwH1+okG6VP5nPAPgjSsGQkLVfvUfG2f4eicbfytp9dkJu6eNEgwTWj
oPLBzZaaMVOW2F7328/qC1hpIhPKF0pltotmDaAxypcQLGH9QPU4yjzXJ+sPoIO6C2iThyEUvsRB
n5JpRUkwEIVH60tzH985n/J5By0CeRCQEkumPzIBIDTbD6RnY7Qinn2veHGZPuoY7ZpVOurUyTaF
UX3KE9I8OS0Uh9R3+kK/h9mv68ZuDM5mGL4o79r14Ov2zhinHk7ag/bJf948kAeGPLyuPaKn3upm
85Q/gX65JzrgT4JxfW0iUnOTzraQRHzazo2bx91788Ngpt9FL4lIBHhQ2pkj5RtJC2vRTagbIkW0
mxYfQWrew69wrcypqy0eUfkFMstuNS9H3dAYDz4pAOEmJNOH9ah+CNsha6Hq4RVEcOttof0bVaRN
WLJxIO6bz/EcGBGoRLj4DThDl/6INfUJ1XXirh9StLEsLx3HoI2HGt5vO9SG2gRV0nv3980IZvCx
NdrPNp8pXBsPMnRHbnUyx2CgPRbNkb9ISo/qFsNbDdMl040U740+I6RrPjEOlzCrwgg/JiTRDpn5
GnWlN1HgOd2EIqP7r6uZv8TznCUzxEMofvScu2qmzKkQbAqkhId7VkAdbYqhNso/0Kfz6rpDHwN+
Oi9hpPqzkO/QUClAtdk0u6MQCUhKB6zdI89AVBvedbhM8xsbqIXnMA6nK8I7U39Mvm0a/d6+S4uP
+F7RwPNp0Z2YTyqJOcYepAtLZ+TP8yVlMgvr0eCZpyQIZ93Gu6Xoz76GzAWJBvYU6LJHsMwSjkRq
Nhq/7G43S3dt3G0++u/8afBFiKPddOioesftz0lyAj5yi9RZNhBdr2YEjxYKGZ5poK9uqEjLCM3h
qazQ0V0Ywjeq21aH8kQE+DXnkxURrzdnhoX2h55loMqIgC0a8SfyzBcOiTxrTb1KZodTV6HkJdo2
1xuDAu1QvGcrvZs//mt9I/AnpYZTUqGKnNYWZHNwRTo2lTyJjUMVuAgZ/ThEhVIvBvoWYQJxJl8o
y+zzIFUs4kgORZFtQe36fj8JqBWfl0SunJac1X5vsFLK004h9liaWQ4e16AEqgwwOFuAEZ7vNB2C
LjaItjgJItZdYhAIIHK9snnJ1rejHRjTmVVAdzRUgATDKEeoSJ5VgXAKjtcFuZZpGCjXVmNsUb8q
qAQW6qWKONhClFOeHe+pbtNO46K+Q/d+FKoMfmvHD4x7gqebJ2o22kXqAPXAWx9mGajQt9ggINfm
UVCU01rY0vJQbcybfDdQJ63QoTwefOEKHi+1lrr+oFFuZZRNZoLkWSFVW483gUKGZHULQSCPF2hp
NZTrewN9QCLBlQgJyjNZgh9u0OmKA1iKLfUDKJ7VxHEJTWVds/F2GdvEqs5yGPhUMOY663H9iChd
K6QyKOPq3OkxgKSgeuztNpaYjGEdD8McFdp4TyRGrwpWdepfQUBgedbUbXZmrR8ulTYUIhnmvdus
HsiHKosg7lpstr36kBVOToKQgUAeoFu4aqdP9dCZ+XvxCxeG+RTvMmfcbMEle5GI1xkbqlTtleD3
E9q0rvjljofjPaCGu7m2WkIpHS8gtkA2zqjT3Whn5KSRyxsbr0eHSx8KXDZsGaIT5GOe2TSseiKc
bJQiinQIHh+DyUiFfDZNsHjKIAVglXb6ArZA+C3BHwJC/LKrNoDDW3hfJmlJ+SeUdXhuHJQYsTmF
jG9ZANWXmTH5A8vD8RI6mJAviWOoYJPLnxfxaPAoO0Dxnpq7qATsWgdOZofwjsz4HQ4ihmxC88t2
5EMI7lKuqOdwFr5JWcrU3uHaUbr4wIjyT+fQXj9fpLhAlZLhuq9fQDC/lDXSFd+p3cSrd8Ctqof0
r73pzxt6za097DJya+tnUmujsER0/Gt1mmH7mQ9PPpR84j9rY7vmi9XPNG4YV5ah2kBGLNulgpjM
1zZFS/Tw6sBxr2wdJDSzUdMVA0Kvt3nOP+uFP/+Ch+788/f82Rc45B7nz3DiQcHzJv/245H+iz7Q
jSu0MiC00W1L06B6gybqbSeIBKVlkYY0bd21UfwgR/a///U/bwbKHw2FP/+Cf18naCqZy7694Fzx
S7vQHrqOBrOP+Knf9gL0iIYNE4oGBZFm6pI58R/pha/oEVRiRvphesL0yLr9n/XBWQvH2aC7kDma
rmoYJslmx1RJzZ70gXPlOi79QzradZgPFzcSTNM9PNMxUf/fLgm6fQXnIRF/kXQySJHCsfS2E1TV
vbLgitN01dV16P4ub01QxBRmcPboBO2KEjY6QHcU+AwhwDztBAceUUPRFcaKDi2XIXhE/5HZ8Ie7
gy3JQ/t1AsPddUwYT6lLZ07o5yNBMa9MCLfAaKhQL0tQx2V1ggqko+9IMK6Y8i7qvsAQdUsXVHZv
p4NYF+EmZd20VAvqSDFSLqsTQNAIssF+Q8G90jXUtxyFStJfDQWxR9psDrYLU+w/uDv84XxQFcFq
2asTLP1KtaGrUJkO0EMzIU6HgmrqV7ZCXe4ba+qyhoINzKpnJxjqFXYQeCnTsVj9FOusE2xWTpAM
igFXsuqwP1zcfNDYwfrOB+xmh1nFcHA1yzZZA0+HgmPSC6bKdIAlUuCnDkbqBdmMjiOW817zAXMJ
/B3fDXpUDIKfOsE2ryBvxmsQHaVK5+KypgNQYKtvJxj6leCmVjWMJkeQH5+5UJSPXYlXHIszS2G/
lL1+QSMBklajr71kaFcqfYnJLJCUVCOd2Us2qwYbJJNFw4+6xPngqnrf/UHHXlLoBMcVHfDTSLBh
kceGAA+iHlysi/Me8Pt6d4KhXLH0syAw1jXt4C2/tZcc9geiCZCWsyDA4Slo9i9rVVBVeJh7Lo2a
gyepwWP9Yxs82x+EN61pGjsEdFGsjpc3FqB+PWzdf92LMuwrA+MTAD5ZTLkPnvYCTiY7BIRgLjTc
Kmxql+dKaorStxd0jRgb6HZF8OGLAX9mMTk6vSSIpOkj6Ncv0JckFvIa6ugxFtgBNFuD39xWbBPH
7KwXXPfKIdKm6I4GHl9A+i9uXdC/L1Z/vReIncDFY2IY2xjQmvKTS23iUrONmlhNwpK4rJWR/cHt
aynofEEMQoQriLXiVZ9bCq59RdUBnjRBTdlBhw+8IHtJNWzKTfqZzvgPugO/NrEVak4IM53ZS6pK
YB7fiWXRdRBvuTyrkV9O6e1LKles+tjMOo4p28R5zJn0A4MA8gYo9sWK8drtFzQWRFior61gWFcU
1+im/Saq/NZico0rBgELhuNApkZ64vJWRoPZ3HNG4EzCY0W0lREPNzTR11NbgYirhkwKQkCqCLde
nkOtkhI4L5L7b2PvuFEKDjNmgHLYBDALT4YCpgLBSEymQ47m8rYIFiytr0uNH8W2ADWVa8oNQmQY
TnqBVJUjXCkbUDeR2UvMSpId6DkhDPNKR5OGiOtrjoFufdsLlnuF/cBIOOQkpbt5WeYCE9Xp2wtk
o4TZqBMyOGwSTLG3vUCgTWOHEDEMwxDpqIO1fkFbBLFSUbjKT/PXzUbMBYxm7CUsgl85UgRdUSoj
Jo3t/L2I9sLGgqs5fY0mnaJfknKqgiYdIlH4CKdjwVWvMK1d5KM0DS2rfy5F/YdJCE0xeu8RIspE
Bp7gAel4/WcXwrZIQrAI42mqZPQvcHXUTUcklfvNCEILhJGwGZn3YjNkir1dFw5hV+YEWSmZjrm8
sCuh0r7rAqEFm/2PvVBE34VN9LYPMJ/xWEVQD6pwFsjLgysQY+rtRDAfLEMTcRNAPLIjznpBAa6A
VYnRJOEKl2czMVedvqgNQm2oNaFQSkzVBf/gnlkLJKbpJkk+IOEKl2c/gydRe9vPOJS6w7pokZDH
qT63HG28aptgJLlgmaS+xF5QBP1Er7URVwrlMywFoGp4U79A8FgsDKbBRmohPkniRn7gBdlMpCHc
3mNBv7IIpAFe4RuKnfBshxApKZsUhEPg1RaMJBdnOTIjeiciADcC5tPZJIiuyLzU6eoIMfWVquCt
CHXBV0zDZVmO9EL/JK1GktYmrgwy4cAXc9oLZKotegJn6h8GN/6x5cgO1tdmEqFXom0mmyUhhoPf
/NZesAm3OSaYBXg4pWF5caFXnbWst0dJwp5xQM4bM1ngEs68CEcB8AUUGHyEsJkuMQyPUdfXlyJN
y3JA6hFnCg1pkAtnM8K+cthJWT4NZKYPXsaFrQtsXn1Tc4CZmPKE4PmtQa6RhTzrBV5noLB/XGpK
RsyI3mF49giWFwF9RkkcDPjZWBBpWnZkkwQmr4FguDh7gUX91ZT76zEWVkdAG8Ce3+Ca366OBKAx
KHHgFQoBCMJfnu1IkKx/MQQj3iJ6QrAJWghStacTgiytTmdTLaEwGi4z3Kb3XhZE0JE89Q8v4hzT
ZeNykqpgKoBcuEi0q35g3+vlRpCMINdAWsrEm8IrOV8cWTJBthGiBu6DarnM6P+nW8R/4Gv8KLaC
kWf7LMuswpfyV9VYf/SG7xHXn19/rS0SBUSiauTkjaLq6vDZhyojcf2vE7tMlv68efF7KZD8nNc/
f/2CP3/0yWd9/1bfb87Cl2JdfA128oXd62MeOBb/73b9ZR2v31aAsTBjBxyf5KdisR+//79puNyc
tSuyF73bLcJ9mpw2LKu1+je8WScIqn5/xEMdmED6923ZQ3vqW1ok4clTH4pqeredbtNi/Zx+f0rx
1Icijf4tJ8nL1yr8WlcnjUuwd9/GRy/bdbsuXt62fMAO9275tabxt/Tbb16KbPaX024/IDL7fgoc
C0X4fPJ7vgL8+rY8fUkL//SRiToLuFjflmf0eBh+b0cO7wP2qG/D8+d1cDIAX7EsvdvdbsMkDU9n
5AEg0rvp5Dlcn60iB7hB75bT9nRYHBL4fZu9/nltOuTEezdMA/XXze5kXBxSrH2bXqI+U/7UzYeU
Xd+2363D5GT1AOXxd2wv79bFbrtOnt92x2t+rf8jl+X6a1CXL1V1MqZfofK92w+/BqG/Pq1ePVSl
9G+avaBMq5OR/YpS6t92WYb8y7KTtQmgnkhk/R2tp3Vx3rSAV/VuOk2qszXkNefSt+Wbly/F+sx6
ekXL9m+6WZ/uW/jgIjfQv+H2t9k6zsogPN3WX6Puf0f7i5eifDlZqXCrRXrn72j83UsXfj3Zxmhc
RMr/jsZ/R7/ve0vSPziEn3s3DZlH8Ju3LlJ2ytPJeYjs/j0fMFrD4XrevMDx923+Fh2l763IbjmU
ivRudrPFIjn1al5Rxr2bhg7wnCBAlnv1bfjuJUnK3bZZn7kJ2iEs27f590H6/PLbvPxpbzvEO/s2
/wEFjl8PxNfg+t/zAT8PxNdIZd/mH+j9l7J8OTEpXuN//dvuTr3K14ha33Y/Vuvg7eR5rcju2+zj
SxGzs520fACb9W45xLM5G966KQNrfZt+WrPvJH51OjVfIUG9G38pq98ef/XwB6BJ7/bD8muaQKN1
0uckTv+GFfZPNDQkD9Ev2YCO8baTSNMPdpqTu29iZ//2DUTARAjr6/ZlXfzr/wEAAP//</cx:binary>
              </cx:geoCache>
            </cx:geography>
          </cx:layoutPr>
        </cx:series>
      </cx:plotAreaRegion>
    </cx:plotArea>
  </cx:chart>
</cx: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2.xml.rels><?xml version="1.0" encoding="UTF-8" standalone="yes"?>
<Relationships xmlns="http://schemas.openxmlformats.org/package/2006/relationships"><Relationship Id="rId1" Type="http://schemas.microsoft.com/office/2014/relationships/chartEx" Target="../charts/chartEx3.xml"/></Relationships>
</file>

<file path=xl/drawings/_rels/drawing3.xml.rels><?xml version="1.0" encoding="UTF-8" standalone="yes"?>
<Relationships xmlns="http://schemas.openxmlformats.org/package/2006/relationships"><Relationship Id="rId1" Type="http://schemas.microsoft.com/office/2014/relationships/chartEx" Target="../charts/chartEx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66674</xdr:colOff>
      <xdr:row>8</xdr:row>
      <xdr:rowOff>19050</xdr:rowOff>
    </xdr:from>
    <xdr:to>
      <xdr:col>11</xdr:col>
      <xdr:colOff>247649</xdr:colOff>
      <xdr:row>30</xdr:row>
      <xdr:rowOff>0</xdr:rowOff>
    </xdr:to>
    <mc:AlternateContent xmlns:mc="http://schemas.openxmlformats.org/markup-compatibility/2006">
      <mc:Choice xmlns:cx4="http://schemas.microsoft.com/office/drawing/2016/5/10/chartex" Requires="cx4">
        <xdr:graphicFrame macro="">
          <xdr:nvGraphicFramePr>
            <xdr:cNvPr id="2" name="Chart 1">
              <a:extLst>
                <a:ext uri="{FF2B5EF4-FFF2-40B4-BE49-F238E27FC236}">
                  <a16:creationId xmlns:a16="http://schemas.microsoft.com/office/drawing/2014/main" id="{D935691A-66A6-4523-BFEC-D07D4B0142A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14324" y="1809750"/>
              <a:ext cx="6276975" cy="417195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14</xdr:col>
      <xdr:colOff>0</xdr:colOff>
      <xdr:row>8</xdr:row>
      <xdr:rowOff>0</xdr:rowOff>
    </xdr:from>
    <xdr:to>
      <xdr:col>24</xdr:col>
      <xdr:colOff>180975</xdr:colOff>
      <xdr:row>29</xdr:row>
      <xdr:rowOff>171450</xdr:rowOff>
    </xdr:to>
    <mc:AlternateContent xmlns:mc="http://schemas.openxmlformats.org/markup-compatibility/2006">
      <mc:Choice xmlns:cx4="http://schemas.microsoft.com/office/drawing/2016/5/10/chartex" Requires="cx4">
        <xdr:graphicFrame macro="">
          <xdr:nvGraphicFramePr>
            <xdr:cNvPr id="4" name="Chart 3">
              <a:extLst>
                <a:ext uri="{FF2B5EF4-FFF2-40B4-BE49-F238E27FC236}">
                  <a16:creationId xmlns:a16="http://schemas.microsoft.com/office/drawing/2014/main" id="{3D0E05CF-2BE9-4714-BC52-7CEE02FE7F1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8172450" y="1790700"/>
              <a:ext cx="6276975" cy="417195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142874</xdr:colOff>
      <xdr:row>17</xdr:row>
      <xdr:rowOff>95249</xdr:rowOff>
    </xdr:from>
    <xdr:to>
      <xdr:col>19</xdr:col>
      <xdr:colOff>114300</xdr:colOff>
      <xdr:row>40</xdr:row>
      <xdr:rowOff>104774</xdr:rowOff>
    </xdr:to>
    <mc:AlternateContent xmlns:mc="http://schemas.openxmlformats.org/markup-compatibility/2006">
      <mc:Choice xmlns:cx4="http://schemas.microsoft.com/office/drawing/2016/5/10/chartex" Requires="cx4">
        <xdr:graphicFrame macro="">
          <xdr:nvGraphicFramePr>
            <xdr:cNvPr id="3" name="Chart 2">
              <a:extLst>
                <a:ext uri="{FF2B5EF4-FFF2-40B4-BE49-F238E27FC236}">
                  <a16:creationId xmlns:a16="http://schemas.microsoft.com/office/drawing/2014/main" id="{CC484181-9675-4DB6-A581-C07262A6E28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7096124" y="3581399"/>
              <a:ext cx="6677026" cy="4391025"/>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142874</xdr:colOff>
      <xdr:row>17</xdr:row>
      <xdr:rowOff>95249</xdr:rowOff>
    </xdr:from>
    <xdr:to>
      <xdr:col>19</xdr:col>
      <xdr:colOff>114300</xdr:colOff>
      <xdr:row>40</xdr:row>
      <xdr:rowOff>104774</xdr:rowOff>
    </xdr:to>
    <mc:AlternateContent xmlns:mc="http://schemas.openxmlformats.org/markup-compatibility/2006">
      <mc:Choice xmlns:cx4="http://schemas.microsoft.com/office/drawing/2016/5/10/chartex" Requires="cx4">
        <xdr:graphicFrame macro="">
          <xdr:nvGraphicFramePr>
            <xdr:cNvPr id="3" name="Chart 2">
              <a:extLst>
                <a:ext uri="{FF2B5EF4-FFF2-40B4-BE49-F238E27FC236}">
                  <a16:creationId xmlns:a16="http://schemas.microsoft.com/office/drawing/2014/main" id="{5AC955D9-C36B-4F1B-8FF7-59FF20E296A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7096124" y="3581399"/>
              <a:ext cx="6677026" cy="4391025"/>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13</xdr:col>
      <xdr:colOff>552449</xdr:colOff>
      <xdr:row>10</xdr:row>
      <xdr:rowOff>28575</xdr:rowOff>
    </xdr:from>
    <xdr:to>
      <xdr:col>26</xdr:col>
      <xdr:colOff>447675</xdr:colOff>
      <xdr:row>34</xdr:row>
      <xdr:rowOff>85725</xdr:rowOff>
    </xdr:to>
    <xdr:graphicFrame macro="">
      <xdr:nvGraphicFramePr>
        <xdr:cNvPr id="4" name="Chart 3">
          <a:extLst>
            <a:ext uri="{FF2B5EF4-FFF2-40B4-BE49-F238E27FC236}">
              <a16:creationId xmlns:a16="http://schemas.microsoft.com/office/drawing/2014/main" id="{F9D9E088-8F84-4C48-9122-7D6E7E3C11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E49C5-FCFC-4254-84F1-EA7A1FE3A0CB}">
  <sheetPr codeName="Sheet2"/>
  <dimension ref="B2:D24"/>
  <sheetViews>
    <sheetView showGridLines="0" tabSelected="1" workbookViewId="0"/>
  </sheetViews>
  <sheetFormatPr defaultRowHeight="15" x14ac:dyDescent="0.25"/>
  <cols>
    <col min="1" max="1" width="3.7109375" customWidth="1"/>
    <col min="2" max="2" width="19" customWidth="1"/>
    <col min="3" max="3" width="1.7109375" customWidth="1"/>
  </cols>
  <sheetData>
    <row r="2" spans="2:4" ht="19.5" x14ac:dyDescent="0.3">
      <c r="B2" s="3" t="s">
        <v>1832</v>
      </c>
    </row>
    <row r="3" spans="2:4" ht="40.5" customHeight="1" x14ac:dyDescent="0.5">
      <c r="B3" s="39" t="s">
        <v>1612</v>
      </c>
    </row>
    <row r="4" spans="2:4" ht="25.9" customHeight="1" x14ac:dyDescent="0.25"/>
    <row r="5" spans="2:4" ht="18.75" x14ac:dyDescent="0.3">
      <c r="B5" s="40" t="s">
        <v>1738</v>
      </c>
      <c r="D5" s="41" t="s">
        <v>1737</v>
      </c>
    </row>
    <row r="6" spans="2:4" ht="18.75" x14ac:dyDescent="0.3">
      <c r="B6" s="40"/>
      <c r="D6" s="42" t="s">
        <v>1611</v>
      </c>
    </row>
    <row r="7" spans="2:4" ht="10.15" customHeight="1" x14ac:dyDescent="0.25"/>
    <row r="8" spans="2:4" ht="18.75" x14ac:dyDescent="0.3">
      <c r="B8" s="40" t="s">
        <v>1739</v>
      </c>
      <c r="D8" s="41" t="s">
        <v>1740</v>
      </c>
    </row>
    <row r="9" spans="2:4" ht="18.75" x14ac:dyDescent="0.3">
      <c r="B9" s="40"/>
      <c r="D9" s="42" t="s">
        <v>1741</v>
      </c>
    </row>
    <row r="10" spans="2:4" ht="10.15" customHeight="1" x14ac:dyDescent="0.25"/>
    <row r="11" spans="2:4" ht="18.75" x14ac:dyDescent="0.3">
      <c r="B11" s="40" t="s">
        <v>1742</v>
      </c>
      <c r="D11" s="41" t="s">
        <v>1743</v>
      </c>
    </row>
    <row r="12" spans="2:4" ht="18.75" x14ac:dyDescent="0.3">
      <c r="B12" s="40"/>
      <c r="D12" s="42" t="s">
        <v>1744</v>
      </c>
    </row>
    <row r="13" spans="2:4" ht="10.15" customHeight="1" x14ac:dyDescent="0.25"/>
    <row r="14" spans="2:4" ht="18.75" x14ac:dyDescent="0.3">
      <c r="B14" s="40" t="s">
        <v>1745</v>
      </c>
      <c r="D14" s="41" t="s">
        <v>1821</v>
      </c>
    </row>
    <row r="15" spans="2:4" ht="18.75" x14ac:dyDescent="0.3">
      <c r="B15" s="40"/>
      <c r="D15" s="42" t="s">
        <v>1837</v>
      </c>
    </row>
    <row r="16" spans="2:4" ht="10.15" customHeight="1" x14ac:dyDescent="0.25"/>
    <row r="17" spans="2:4" ht="18.75" x14ac:dyDescent="0.3">
      <c r="B17" s="40" t="s">
        <v>1827</v>
      </c>
      <c r="D17" s="41" t="s">
        <v>1828</v>
      </c>
    </row>
    <row r="18" spans="2:4" ht="18.75" x14ac:dyDescent="0.3">
      <c r="B18" s="40"/>
      <c r="D18" s="42" t="s">
        <v>1829</v>
      </c>
    </row>
    <row r="19" spans="2:4" ht="10.15" customHeight="1" x14ac:dyDescent="0.25"/>
    <row r="20" spans="2:4" ht="18.75" x14ac:dyDescent="0.3">
      <c r="B20" s="40" t="s">
        <v>1830</v>
      </c>
      <c r="D20" s="41" t="s">
        <v>1831</v>
      </c>
    </row>
    <row r="21" spans="2:4" ht="18.75" x14ac:dyDescent="0.3">
      <c r="B21" s="40"/>
      <c r="D21" s="42" t="s">
        <v>1829</v>
      </c>
    </row>
    <row r="22" spans="2:4" ht="10.15" customHeight="1" x14ac:dyDescent="0.25"/>
    <row r="23" spans="2:4" ht="18.75" x14ac:dyDescent="0.3">
      <c r="B23" s="40" t="s">
        <v>1833</v>
      </c>
      <c r="D23" s="41" t="s">
        <v>1836</v>
      </c>
    </row>
    <row r="24" spans="2:4" ht="15.75" x14ac:dyDescent="0.25">
      <c r="D24" s="42" t="s">
        <v>2198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E7241-0A3D-4828-8DC3-858824CBA456}">
  <dimension ref="D2:M70"/>
  <sheetViews>
    <sheetView workbookViewId="0">
      <selection activeCell="M5" sqref="M5:M70"/>
    </sheetView>
  </sheetViews>
  <sheetFormatPr defaultRowHeight="15" x14ac:dyDescent="0.25"/>
  <cols>
    <col min="4" max="4" width="13.5703125" customWidth="1"/>
  </cols>
  <sheetData>
    <row r="2" spans="4:13" x14ac:dyDescent="0.25">
      <c r="D2" t="s">
        <v>1834</v>
      </c>
    </row>
    <row r="3" spans="4:13" x14ac:dyDescent="0.25">
      <c r="D3" t="s">
        <v>2194</v>
      </c>
    </row>
    <row r="4" spans="4:13" x14ac:dyDescent="0.25">
      <c r="E4" t="s">
        <v>2019</v>
      </c>
      <c r="F4" t="s">
        <v>2020</v>
      </c>
      <c r="G4" t="s">
        <v>2021</v>
      </c>
      <c r="H4" t="s">
        <v>2022</v>
      </c>
    </row>
    <row r="5" spans="4:13" x14ac:dyDescent="0.25">
      <c r="D5" s="58">
        <v>43556</v>
      </c>
      <c r="E5" s="59" t="s">
        <v>2173</v>
      </c>
      <c r="F5" s="59" t="s">
        <v>2180</v>
      </c>
      <c r="G5" s="59" t="s">
        <v>2145</v>
      </c>
      <c r="H5" s="59" t="s">
        <v>2132</v>
      </c>
      <c r="I5" s="59">
        <f>4-2</f>
        <v>2</v>
      </c>
      <c r="J5" s="60">
        <v>48373</v>
      </c>
      <c r="K5" s="60">
        <v>229753</v>
      </c>
      <c r="M5">
        <f>LEFT(H5,3)+RIGHT(H5,2)/8</f>
        <v>379.25</v>
      </c>
    </row>
    <row r="6" spans="4:13" x14ac:dyDescent="0.25">
      <c r="D6" s="58">
        <v>43557</v>
      </c>
      <c r="E6" s="59" t="s">
        <v>2192</v>
      </c>
      <c r="F6" s="59" t="s">
        <v>2193</v>
      </c>
      <c r="G6" s="59" t="s">
        <v>2176</v>
      </c>
      <c r="H6" s="59" t="s">
        <v>2132</v>
      </c>
      <c r="I6" s="59" t="s">
        <v>2156</v>
      </c>
      <c r="J6" s="60">
        <v>59894</v>
      </c>
      <c r="K6" s="60">
        <v>225085</v>
      </c>
      <c r="M6">
        <f t="shared" ref="M6:M69" si="0">LEFT(H6,3)+RIGHT(H6,2)/8</f>
        <v>379.25</v>
      </c>
    </row>
    <row r="7" spans="4:13" x14ac:dyDescent="0.25">
      <c r="D7" s="58">
        <v>43558</v>
      </c>
      <c r="E7" s="59" t="s">
        <v>2132</v>
      </c>
      <c r="F7" s="59" t="s">
        <v>2189</v>
      </c>
      <c r="G7" s="59" t="s">
        <v>2190</v>
      </c>
      <c r="H7" s="59" t="s">
        <v>2191</v>
      </c>
      <c r="I7" s="59">
        <f>1-2</f>
        <v>-1</v>
      </c>
      <c r="J7" s="60">
        <v>29263</v>
      </c>
      <c r="K7" s="60">
        <v>219089</v>
      </c>
      <c r="M7">
        <f t="shared" si="0"/>
        <v>380.5</v>
      </c>
    </row>
    <row r="8" spans="4:13" x14ac:dyDescent="0.25">
      <c r="D8" s="58">
        <v>43559</v>
      </c>
      <c r="E8" s="59" t="s">
        <v>2185</v>
      </c>
      <c r="F8" s="59" t="s">
        <v>2188</v>
      </c>
      <c r="G8" s="59" t="s">
        <v>2185</v>
      </c>
      <c r="H8" s="59" t="s">
        <v>2189</v>
      </c>
      <c r="I8" s="59">
        <f>2-0</f>
        <v>2</v>
      </c>
      <c r="J8" s="60">
        <v>21081</v>
      </c>
      <c r="K8" s="60">
        <v>216180</v>
      </c>
      <c r="M8">
        <f t="shared" si="0"/>
        <v>382.5</v>
      </c>
    </row>
    <row r="9" spans="4:13" x14ac:dyDescent="0.25">
      <c r="D9" s="58">
        <v>43560</v>
      </c>
      <c r="E9" s="59" t="s">
        <v>2186</v>
      </c>
      <c r="F9" s="59" t="s">
        <v>2187</v>
      </c>
      <c r="G9" s="59" t="s">
        <v>2181</v>
      </c>
      <c r="H9" s="59" t="s">
        <v>2182</v>
      </c>
      <c r="I9" s="59">
        <f>-3-0</f>
        <v>-3</v>
      </c>
      <c r="J9" s="60">
        <v>30460</v>
      </c>
      <c r="K9" s="60">
        <v>212357</v>
      </c>
      <c r="M9">
        <f t="shared" si="0"/>
        <v>379.5</v>
      </c>
    </row>
    <row r="10" spans="4:13" x14ac:dyDescent="0.25">
      <c r="D10" s="58">
        <v>43563</v>
      </c>
      <c r="E10" s="59" t="s">
        <v>2182</v>
      </c>
      <c r="F10" s="59" t="s">
        <v>2185</v>
      </c>
      <c r="G10" s="59" t="s">
        <v>2176</v>
      </c>
      <c r="H10" s="59" t="s">
        <v>2133</v>
      </c>
      <c r="I10" s="59">
        <f>-2-2</f>
        <v>-4</v>
      </c>
      <c r="J10" s="60">
        <v>52325</v>
      </c>
      <c r="K10" s="60">
        <v>206562</v>
      </c>
      <c r="M10">
        <f t="shared" si="0"/>
        <v>377.25</v>
      </c>
    </row>
    <row r="11" spans="4:13" x14ac:dyDescent="0.25">
      <c r="D11" s="58">
        <v>43564</v>
      </c>
      <c r="E11" s="59" t="s">
        <v>2133</v>
      </c>
      <c r="F11" s="59" t="s">
        <v>2132</v>
      </c>
      <c r="G11" s="59" t="s">
        <v>2184</v>
      </c>
      <c r="H11" s="59" t="s">
        <v>2133</v>
      </c>
      <c r="I11" s="59" t="s">
        <v>2156</v>
      </c>
      <c r="J11" s="60">
        <v>61050</v>
      </c>
      <c r="K11" s="60">
        <v>199757</v>
      </c>
      <c r="M11">
        <f t="shared" si="0"/>
        <v>377.25</v>
      </c>
    </row>
    <row r="12" spans="4:13" x14ac:dyDescent="0.25">
      <c r="D12" s="58">
        <v>43565</v>
      </c>
      <c r="E12" s="59" t="s">
        <v>2124</v>
      </c>
      <c r="F12" s="59" t="s">
        <v>2183</v>
      </c>
      <c r="G12" s="59" t="s">
        <v>2124</v>
      </c>
      <c r="H12" s="59" t="s">
        <v>2177</v>
      </c>
      <c r="I12" s="59">
        <f>1-6</f>
        <v>-5</v>
      </c>
      <c r="J12" s="60">
        <v>46750</v>
      </c>
      <c r="K12" s="60">
        <v>197335</v>
      </c>
      <c r="M12">
        <f t="shared" si="0"/>
        <v>379</v>
      </c>
    </row>
    <row r="13" spans="4:13" x14ac:dyDescent="0.25">
      <c r="D13" s="58">
        <v>43566</v>
      </c>
      <c r="E13" s="59" t="s">
        <v>2154</v>
      </c>
      <c r="F13" s="59" t="s">
        <v>2183</v>
      </c>
      <c r="G13" s="59" t="s">
        <v>2173</v>
      </c>
      <c r="H13" s="59" t="s">
        <v>2129</v>
      </c>
      <c r="I13" s="59">
        <f>-2-2</f>
        <v>-4</v>
      </c>
      <c r="J13" s="60">
        <v>38303</v>
      </c>
      <c r="K13" s="60">
        <v>197800</v>
      </c>
      <c r="M13">
        <f t="shared" si="0"/>
        <v>376.75</v>
      </c>
    </row>
    <row r="14" spans="4:13" x14ac:dyDescent="0.25">
      <c r="D14" s="58">
        <v>43567</v>
      </c>
      <c r="E14" s="59" t="s">
        <v>2176</v>
      </c>
      <c r="F14" s="59" t="s">
        <v>2130</v>
      </c>
      <c r="G14" s="59" t="s">
        <v>2173</v>
      </c>
      <c r="H14" s="59" t="s">
        <v>2126</v>
      </c>
      <c r="I14" s="59">
        <f>0-6</f>
        <v>-6</v>
      </c>
      <c r="J14" s="60">
        <v>24824</v>
      </c>
      <c r="K14" s="60">
        <v>200634</v>
      </c>
      <c r="M14">
        <f t="shared" si="0"/>
        <v>377.5</v>
      </c>
    </row>
    <row r="15" spans="4:13" x14ac:dyDescent="0.25">
      <c r="D15" s="58">
        <v>43570</v>
      </c>
      <c r="E15" s="59" t="s">
        <v>2130</v>
      </c>
      <c r="F15" s="59" t="s">
        <v>2180</v>
      </c>
      <c r="G15" s="59" t="s">
        <v>2181</v>
      </c>
      <c r="H15" s="59" t="s">
        <v>2182</v>
      </c>
      <c r="I15" s="59">
        <f>2-0</f>
        <v>2</v>
      </c>
      <c r="J15" s="60">
        <v>28322</v>
      </c>
      <c r="K15" s="60">
        <v>200963</v>
      </c>
      <c r="M15">
        <f t="shared" si="0"/>
        <v>379.5</v>
      </c>
    </row>
    <row r="16" spans="4:13" x14ac:dyDescent="0.25">
      <c r="D16" s="58">
        <v>43571</v>
      </c>
      <c r="E16" s="59" t="s">
        <v>2177</v>
      </c>
      <c r="F16" s="59" t="s">
        <v>2132</v>
      </c>
      <c r="G16" s="59" t="s">
        <v>2178</v>
      </c>
      <c r="H16" s="59" t="s">
        <v>2179</v>
      </c>
      <c r="I16" s="59">
        <f>-3-4</f>
        <v>-7</v>
      </c>
      <c r="J16" s="60">
        <v>27811</v>
      </c>
      <c r="K16" s="60">
        <v>204131</v>
      </c>
      <c r="M16">
        <f t="shared" si="0"/>
        <v>376</v>
      </c>
    </row>
    <row r="17" spans="4:13" x14ac:dyDescent="0.25">
      <c r="D17" s="58">
        <v>43572</v>
      </c>
      <c r="E17" s="59" t="s">
        <v>2173</v>
      </c>
      <c r="F17" s="59" t="s">
        <v>2176</v>
      </c>
      <c r="G17" s="59" t="s">
        <v>2175</v>
      </c>
      <c r="H17" s="59" t="s">
        <v>2145</v>
      </c>
      <c r="I17" s="59">
        <f>-1-0</f>
        <v>-1</v>
      </c>
      <c r="J17" s="60">
        <v>29140</v>
      </c>
      <c r="K17" s="60">
        <v>204314</v>
      </c>
      <c r="M17">
        <f t="shared" si="0"/>
        <v>375</v>
      </c>
    </row>
    <row r="18" spans="4:13" x14ac:dyDescent="0.25">
      <c r="D18" s="58">
        <v>43573</v>
      </c>
      <c r="E18" s="59" t="s">
        <v>2174</v>
      </c>
      <c r="F18" s="59" t="s">
        <v>2149</v>
      </c>
      <c r="G18" s="59" t="s">
        <v>2175</v>
      </c>
      <c r="H18" s="59" t="s">
        <v>2145</v>
      </c>
      <c r="I18" s="59" t="s">
        <v>2156</v>
      </c>
      <c r="J18" s="60">
        <v>33300</v>
      </c>
      <c r="K18" s="60">
        <v>207841</v>
      </c>
      <c r="M18">
        <f t="shared" si="0"/>
        <v>375</v>
      </c>
    </row>
    <row r="19" spans="4:13" x14ac:dyDescent="0.25">
      <c r="D19" s="58">
        <v>43577</v>
      </c>
      <c r="E19" s="59" t="s">
        <v>2145</v>
      </c>
      <c r="F19" s="59" t="s">
        <v>2173</v>
      </c>
      <c r="G19" s="59" t="s">
        <v>2142</v>
      </c>
      <c r="H19" s="59" t="s">
        <v>2162</v>
      </c>
      <c r="I19" s="59">
        <f>-4-0</f>
        <v>-4</v>
      </c>
      <c r="J19" s="60">
        <v>26627</v>
      </c>
      <c r="K19" s="60">
        <v>211462</v>
      </c>
      <c r="M19">
        <f t="shared" si="0"/>
        <v>371</v>
      </c>
    </row>
    <row r="20" spans="4:13" x14ac:dyDescent="0.25">
      <c r="D20" s="58">
        <v>43578</v>
      </c>
      <c r="E20" s="59" t="s">
        <v>2162</v>
      </c>
      <c r="F20" s="59" t="s">
        <v>2162</v>
      </c>
      <c r="G20" s="59" t="s">
        <v>2151</v>
      </c>
      <c r="H20" s="59" t="s">
        <v>2172</v>
      </c>
      <c r="I20" s="59">
        <f>-2-6</f>
        <v>-8</v>
      </c>
      <c r="J20" s="60">
        <v>60493</v>
      </c>
      <c r="K20" s="60">
        <v>219673</v>
      </c>
      <c r="M20">
        <f t="shared" si="0"/>
        <v>368.25</v>
      </c>
    </row>
    <row r="21" spans="4:13" x14ac:dyDescent="0.25">
      <c r="D21" s="58">
        <v>43579</v>
      </c>
      <c r="E21" s="59" t="s">
        <v>2168</v>
      </c>
      <c r="F21" s="59" t="s">
        <v>2169</v>
      </c>
      <c r="G21" s="59" t="s">
        <v>2170</v>
      </c>
      <c r="H21" s="59" t="s">
        <v>2171</v>
      </c>
      <c r="I21" s="59">
        <f>-4-0</f>
        <v>-4</v>
      </c>
      <c r="J21" s="60">
        <v>54033</v>
      </c>
      <c r="K21" s="60">
        <v>223214</v>
      </c>
      <c r="M21">
        <f t="shared" si="0"/>
        <v>364.25</v>
      </c>
    </row>
    <row r="22" spans="4:13" x14ac:dyDescent="0.25">
      <c r="D22" s="58">
        <v>43580</v>
      </c>
      <c r="E22" s="59" t="s">
        <v>2152</v>
      </c>
      <c r="F22" s="59" t="s">
        <v>2165</v>
      </c>
      <c r="G22" s="59" t="s">
        <v>2166</v>
      </c>
      <c r="H22" s="59" t="s">
        <v>2167</v>
      </c>
      <c r="I22" s="59">
        <f>1-2</f>
        <v>-1</v>
      </c>
      <c r="J22" s="60">
        <v>67840</v>
      </c>
      <c r="K22" s="60">
        <v>229494</v>
      </c>
      <c r="M22">
        <f t="shared" si="0"/>
        <v>365.5</v>
      </c>
    </row>
    <row r="23" spans="4:13" x14ac:dyDescent="0.25">
      <c r="D23" s="58">
        <v>43581</v>
      </c>
      <c r="E23" s="59" t="s">
        <v>2163</v>
      </c>
      <c r="F23" s="59" t="s">
        <v>2159</v>
      </c>
      <c r="G23" s="59" t="s">
        <v>2164</v>
      </c>
      <c r="H23" s="59" t="s">
        <v>2131</v>
      </c>
      <c r="I23" s="59">
        <f>4-0</f>
        <v>4</v>
      </c>
      <c r="J23" s="60">
        <v>30589</v>
      </c>
      <c r="K23" s="60">
        <v>230502</v>
      </c>
      <c r="M23">
        <f t="shared" si="0"/>
        <v>369.5</v>
      </c>
    </row>
    <row r="24" spans="4:13" x14ac:dyDescent="0.25">
      <c r="D24" s="58">
        <v>43584</v>
      </c>
      <c r="E24" s="59" t="s">
        <v>2162</v>
      </c>
      <c r="F24" s="59" t="s">
        <v>2150</v>
      </c>
      <c r="G24" s="59" t="s">
        <v>2131</v>
      </c>
      <c r="H24" s="59" t="s">
        <v>2158</v>
      </c>
      <c r="I24" s="59">
        <f>0-4</f>
        <v>-4</v>
      </c>
      <c r="J24" s="60">
        <v>53521</v>
      </c>
      <c r="K24" s="60">
        <v>234173</v>
      </c>
      <c r="M24">
        <f t="shared" si="0"/>
        <v>370</v>
      </c>
    </row>
    <row r="25" spans="4:13" x14ac:dyDescent="0.25">
      <c r="D25" s="58">
        <v>43585</v>
      </c>
      <c r="E25" s="59" t="s">
        <v>2158</v>
      </c>
      <c r="F25" s="59" t="s">
        <v>2159</v>
      </c>
      <c r="G25" s="59" t="s">
        <v>2160</v>
      </c>
      <c r="H25" s="59" t="s">
        <v>2161</v>
      </c>
      <c r="I25" s="59">
        <f>0-4</f>
        <v>-4</v>
      </c>
      <c r="J25" s="60">
        <v>48671</v>
      </c>
      <c r="K25" s="60">
        <v>236562</v>
      </c>
      <c r="M25">
        <f t="shared" si="0"/>
        <v>370.5</v>
      </c>
    </row>
    <row r="26" spans="4:13" x14ac:dyDescent="0.25">
      <c r="D26" s="58">
        <v>43586</v>
      </c>
      <c r="E26" s="59" t="s">
        <v>2142</v>
      </c>
      <c r="F26" s="59" t="s">
        <v>2129</v>
      </c>
      <c r="G26" s="59" t="s">
        <v>2142</v>
      </c>
      <c r="H26" s="59" t="s">
        <v>2157</v>
      </c>
      <c r="I26" s="59">
        <f>5-6</f>
        <v>-1</v>
      </c>
      <c r="J26" s="60">
        <v>61106</v>
      </c>
      <c r="K26" s="60">
        <v>231326</v>
      </c>
      <c r="M26">
        <f t="shared" si="0"/>
        <v>376.25</v>
      </c>
    </row>
    <row r="27" spans="4:13" x14ac:dyDescent="0.25">
      <c r="D27" s="58">
        <v>43587</v>
      </c>
      <c r="E27" s="59" t="s">
        <v>2129</v>
      </c>
      <c r="F27" s="59" t="s">
        <v>2130</v>
      </c>
      <c r="G27" s="59" t="s">
        <v>2150</v>
      </c>
      <c r="H27" s="59" t="s">
        <v>2124</v>
      </c>
      <c r="I27" s="59">
        <f>1-4</f>
        <v>-3</v>
      </c>
      <c r="J27" s="60">
        <v>65744</v>
      </c>
      <c r="K27" s="60">
        <v>229426</v>
      </c>
      <c r="M27">
        <f t="shared" si="0"/>
        <v>377.75</v>
      </c>
    </row>
    <row r="28" spans="4:13" x14ac:dyDescent="0.25">
      <c r="D28" s="58">
        <v>43588</v>
      </c>
      <c r="E28" s="59" t="s">
        <v>2133</v>
      </c>
      <c r="F28" s="59" t="s">
        <v>2154</v>
      </c>
      <c r="G28" s="59" t="s">
        <v>2155</v>
      </c>
      <c r="H28" s="59" t="s">
        <v>2124</v>
      </c>
      <c r="I28" s="59" t="s">
        <v>2156</v>
      </c>
      <c r="J28" s="60">
        <v>55098</v>
      </c>
      <c r="K28" s="60">
        <v>228300</v>
      </c>
      <c r="M28">
        <f t="shared" si="0"/>
        <v>377.75</v>
      </c>
    </row>
    <row r="29" spans="4:13" x14ac:dyDescent="0.25">
      <c r="D29" s="58">
        <v>43591</v>
      </c>
      <c r="E29" s="59" t="s">
        <v>2151</v>
      </c>
      <c r="F29" s="59" t="s">
        <v>2147</v>
      </c>
      <c r="G29" s="59" t="s">
        <v>2152</v>
      </c>
      <c r="H29" s="59" t="s">
        <v>2153</v>
      </c>
      <c r="I29" s="59">
        <f>-6-0</f>
        <v>-6</v>
      </c>
      <c r="J29" s="60">
        <v>61667</v>
      </c>
      <c r="K29" s="60">
        <v>235309</v>
      </c>
      <c r="M29">
        <f t="shared" si="0"/>
        <v>371.75</v>
      </c>
    </row>
    <row r="30" spans="4:13" x14ac:dyDescent="0.25">
      <c r="D30" s="58">
        <v>43592</v>
      </c>
      <c r="E30" s="59" t="s">
        <v>2148</v>
      </c>
      <c r="F30" s="59" t="s">
        <v>2149</v>
      </c>
      <c r="G30" s="59" t="s">
        <v>2143</v>
      </c>
      <c r="H30" s="59" t="s">
        <v>2150</v>
      </c>
      <c r="I30" s="59">
        <f>2-2</f>
        <v>0</v>
      </c>
      <c r="J30" s="60">
        <v>57309</v>
      </c>
      <c r="K30" s="60">
        <v>229499</v>
      </c>
      <c r="M30">
        <f t="shared" si="0"/>
        <v>374</v>
      </c>
    </row>
    <row r="31" spans="4:13" x14ac:dyDescent="0.25">
      <c r="D31" s="58">
        <v>43593</v>
      </c>
      <c r="E31" s="59" t="s">
        <v>2145</v>
      </c>
      <c r="F31" s="59" t="s">
        <v>2146</v>
      </c>
      <c r="G31" s="59" t="s">
        <v>2131</v>
      </c>
      <c r="H31" s="59" t="s">
        <v>2147</v>
      </c>
      <c r="I31" s="59">
        <f>-1-6</f>
        <v>-7</v>
      </c>
      <c r="J31" s="60">
        <v>63193</v>
      </c>
      <c r="K31" s="60">
        <v>229314</v>
      </c>
      <c r="M31">
        <f t="shared" si="0"/>
        <v>372.25</v>
      </c>
    </row>
    <row r="32" spans="4:13" x14ac:dyDescent="0.25">
      <c r="D32" s="58">
        <v>43594</v>
      </c>
      <c r="E32" s="59" t="s">
        <v>2142</v>
      </c>
      <c r="F32" s="59" t="s">
        <v>2143</v>
      </c>
      <c r="G32" s="59" t="s">
        <v>2141</v>
      </c>
      <c r="H32" s="59" t="s">
        <v>2144</v>
      </c>
      <c r="I32" s="59">
        <f>-10-2</f>
        <v>-12</v>
      </c>
      <c r="J32" s="60">
        <v>104210</v>
      </c>
      <c r="K32" s="60">
        <v>239437</v>
      </c>
      <c r="M32">
        <f t="shared" si="0"/>
        <v>362</v>
      </c>
    </row>
    <row r="33" spans="4:13" x14ac:dyDescent="0.25">
      <c r="D33" s="58">
        <v>43595</v>
      </c>
      <c r="E33" s="59" t="s">
        <v>2138</v>
      </c>
      <c r="F33" s="59" t="s">
        <v>2139</v>
      </c>
      <c r="G33" s="59" t="s">
        <v>2140</v>
      </c>
      <c r="H33" s="59" t="s">
        <v>2141</v>
      </c>
      <c r="I33" s="59">
        <f>-1-0</f>
        <v>-1</v>
      </c>
      <c r="J33" s="60">
        <v>117581</v>
      </c>
      <c r="K33" s="60">
        <v>244326</v>
      </c>
      <c r="M33">
        <f t="shared" si="0"/>
        <v>361</v>
      </c>
    </row>
    <row r="34" spans="4:13" x14ac:dyDescent="0.25">
      <c r="D34" s="58">
        <v>43598</v>
      </c>
      <c r="E34" s="59" t="s">
        <v>2134</v>
      </c>
      <c r="F34" s="59" t="s">
        <v>2135</v>
      </c>
      <c r="G34" s="59" t="s">
        <v>2136</v>
      </c>
      <c r="H34" s="59" t="s">
        <v>2137</v>
      </c>
      <c r="I34" s="59">
        <f>4-6</f>
        <v>-2</v>
      </c>
      <c r="J34" s="60">
        <v>112776</v>
      </c>
      <c r="K34" s="60">
        <v>260124</v>
      </c>
      <c r="M34">
        <f t="shared" si="0"/>
        <v>365.75</v>
      </c>
    </row>
    <row r="35" spans="4:13" x14ac:dyDescent="0.25">
      <c r="D35" s="58">
        <v>43599</v>
      </c>
      <c r="E35" s="59" t="s">
        <v>2131</v>
      </c>
      <c r="F35" s="59" t="s">
        <v>2132</v>
      </c>
      <c r="G35" s="59" t="s">
        <v>2131</v>
      </c>
      <c r="H35" s="59" t="s">
        <v>2133</v>
      </c>
      <c r="I35" s="59">
        <f>11-4</f>
        <v>7</v>
      </c>
      <c r="J35" s="60">
        <v>201458</v>
      </c>
      <c r="K35" s="60">
        <v>258484</v>
      </c>
      <c r="M35">
        <f t="shared" si="0"/>
        <v>377.25</v>
      </c>
    </row>
    <row r="36" spans="4:13" x14ac:dyDescent="0.25">
      <c r="D36" s="58">
        <v>43600</v>
      </c>
      <c r="E36" s="59" t="s">
        <v>2126</v>
      </c>
      <c r="F36" s="59" t="s">
        <v>2128</v>
      </c>
      <c r="G36" s="59" t="s">
        <v>2129</v>
      </c>
      <c r="H36" s="59" t="s">
        <v>2130</v>
      </c>
      <c r="I36" s="59">
        <f>1-0</f>
        <v>1</v>
      </c>
      <c r="J36" s="60">
        <v>83123</v>
      </c>
      <c r="K36" s="60">
        <v>255451</v>
      </c>
      <c r="M36">
        <f t="shared" si="0"/>
        <v>378.25</v>
      </c>
    </row>
    <row r="37" spans="4:13" x14ac:dyDescent="0.25">
      <c r="D37" s="58">
        <v>43601</v>
      </c>
      <c r="E37" s="59" t="s">
        <v>2124</v>
      </c>
      <c r="F37" s="59" t="s">
        <v>2125</v>
      </c>
      <c r="G37" s="59" t="s">
        <v>2126</v>
      </c>
      <c r="H37" s="59" t="s">
        <v>2127</v>
      </c>
      <c r="I37" s="59">
        <f>8-6</f>
        <v>2</v>
      </c>
      <c r="J37" s="60">
        <v>66361</v>
      </c>
      <c r="K37" s="60">
        <v>254465</v>
      </c>
      <c r="M37">
        <f t="shared" si="0"/>
        <v>387</v>
      </c>
    </row>
    <row r="38" spans="4:13" x14ac:dyDescent="0.25">
      <c r="D38" s="58">
        <v>43602</v>
      </c>
      <c r="E38" s="59" t="s">
        <v>2121</v>
      </c>
      <c r="F38" s="59" t="s">
        <v>2122</v>
      </c>
      <c r="G38" s="59" t="s">
        <v>2121</v>
      </c>
      <c r="H38" s="59" t="s">
        <v>2123</v>
      </c>
      <c r="I38" s="59">
        <f>3-4</f>
        <v>-1</v>
      </c>
      <c r="J38" s="60">
        <v>104290</v>
      </c>
      <c r="K38" s="60">
        <v>257210</v>
      </c>
      <c r="M38">
        <f t="shared" si="0"/>
        <v>390.5</v>
      </c>
    </row>
    <row r="39" spans="4:13" x14ac:dyDescent="0.25">
      <c r="D39" s="58">
        <v>43605</v>
      </c>
      <c r="E39" s="59" t="s">
        <v>2118</v>
      </c>
      <c r="F39" s="59" t="s">
        <v>2104</v>
      </c>
      <c r="G39" s="59" t="s">
        <v>2119</v>
      </c>
      <c r="H39" s="59" t="s">
        <v>2120</v>
      </c>
      <c r="I39" s="59">
        <f>6-2</f>
        <v>4</v>
      </c>
      <c r="J39" s="60">
        <v>118362</v>
      </c>
      <c r="K39" s="60">
        <v>275988</v>
      </c>
      <c r="M39">
        <f t="shared" si="0"/>
        <v>396.75</v>
      </c>
    </row>
    <row r="40" spans="4:13" x14ac:dyDescent="0.25">
      <c r="D40" s="58">
        <v>43606</v>
      </c>
      <c r="E40" s="59" t="s">
        <v>2114</v>
      </c>
      <c r="F40" s="59" t="s">
        <v>2115</v>
      </c>
      <c r="G40" s="59" t="s">
        <v>2116</v>
      </c>
      <c r="H40" s="59" t="s">
        <v>2117</v>
      </c>
      <c r="I40" s="59">
        <f>6-0</f>
        <v>6</v>
      </c>
      <c r="J40" s="60">
        <v>156780</v>
      </c>
      <c r="K40" s="60">
        <v>278204</v>
      </c>
      <c r="M40">
        <f t="shared" si="0"/>
        <v>402.75</v>
      </c>
    </row>
    <row r="41" spans="4:13" x14ac:dyDescent="0.25">
      <c r="D41" s="58">
        <v>43607</v>
      </c>
      <c r="E41" s="59" t="s">
        <v>2110</v>
      </c>
      <c r="F41" s="59" t="s">
        <v>2111</v>
      </c>
      <c r="G41" s="59" t="s">
        <v>2112</v>
      </c>
      <c r="H41" s="59" t="s">
        <v>2113</v>
      </c>
      <c r="I41" s="59">
        <f>1-0</f>
        <v>1</v>
      </c>
      <c r="J41" s="60">
        <v>92000</v>
      </c>
      <c r="K41" s="60">
        <v>278149</v>
      </c>
      <c r="M41">
        <f t="shared" si="0"/>
        <v>403.75</v>
      </c>
    </row>
    <row r="42" spans="4:13" x14ac:dyDescent="0.25">
      <c r="D42" s="58">
        <v>43608</v>
      </c>
      <c r="E42" s="59" t="s">
        <v>2106</v>
      </c>
      <c r="F42" s="59" t="s">
        <v>2107</v>
      </c>
      <c r="G42" s="59" t="s">
        <v>2108</v>
      </c>
      <c r="H42" s="59" t="s">
        <v>2109</v>
      </c>
      <c r="I42" s="59">
        <f>-5-2</f>
        <v>-7</v>
      </c>
      <c r="J42" s="60">
        <v>112168</v>
      </c>
      <c r="K42" s="60">
        <v>281914</v>
      </c>
      <c r="M42">
        <f t="shared" si="0"/>
        <v>398.5</v>
      </c>
    </row>
    <row r="43" spans="4:13" x14ac:dyDescent="0.25">
      <c r="D43" s="58">
        <v>43609</v>
      </c>
      <c r="E43" s="59" t="s">
        <v>2102</v>
      </c>
      <c r="F43" s="59" t="s">
        <v>2103</v>
      </c>
      <c r="G43" s="59" t="s">
        <v>2104</v>
      </c>
      <c r="H43" s="59" t="s">
        <v>2105</v>
      </c>
      <c r="I43" s="59">
        <f>14-0</f>
        <v>14</v>
      </c>
      <c r="J43" s="60">
        <v>92684</v>
      </c>
      <c r="K43" s="60">
        <v>295549</v>
      </c>
      <c r="M43">
        <f t="shared" si="0"/>
        <v>412.5</v>
      </c>
    </row>
    <row r="44" spans="4:13" x14ac:dyDescent="0.25">
      <c r="D44" s="58">
        <v>43613</v>
      </c>
      <c r="E44" s="59" t="s">
        <v>2028</v>
      </c>
      <c r="F44" s="59" t="s">
        <v>2082</v>
      </c>
      <c r="G44" s="59" t="s">
        <v>2101</v>
      </c>
      <c r="H44" s="59" t="s">
        <v>2033</v>
      </c>
      <c r="I44" s="59">
        <f>17-0</f>
        <v>17</v>
      </c>
      <c r="J44" s="60">
        <v>163888</v>
      </c>
      <c r="K44" s="60">
        <v>318394</v>
      </c>
      <c r="M44">
        <f t="shared" si="0"/>
        <v>429.5</v>
      </c>
    </row>
    <row r="45" spans="4:13" x14ac:dyDescent="0.25">
      <c r="D45" s="58">
        <v>43614</v>
      </c>
      <c r="E45" s="59" t="s">
        <v>2099</v>
      </c>
      <c r="F45" s="59" t="s">
        <v>2068</v>
      </c>
      <c r="G45" s="59" t="s">
        <v>2089</v>
      </c>
      <c r="H45" s="59" t="s">
        <v>2100</v>
      </c>
      <c r="I45" s="59">
        <f>-1-4</f>
        <v>-5</v>
      </c>
      <c r="J45" s="60">
        <v>160094</v>
      </c>
      <c r="K45" s="60">
        <v>333492</v>
      </c>
      <c r="M45">
        <f t="shared" si="0"/>
        <v>428</v>
      </c>
    </row>
    <row r="46" spans="4:13" x14ac:dyDescent="0.25">
      <c r="D46" s="58">
        <v>43615</v>
      </c>
      <c r="E46" s="59" t="s">
        <v>2042</v>
      </c>
      <c r="F46" s="59" t="s">
        <v>2036</v>
      </c>
      <c r="G46" s="59" t="s">
        <v>2098</v>
      </c>
      <c r="H46" s="59" t="s">
        <v>2042</v>
      </c>
      <c r="I46" s="59">
        <f>17-2</f>
        <v>15</v>
      </c>
      <c r="J46" s="60">
        <v>108508</v>
      </c>
      <c r="K46" s="60">
        <v>341124</v>
      </c>
      <c r="M46">
        <f t="shared" si="0"/>
        <v>445.25</v>
      </c>
    </row>
    <row r="47" spans="4:13" x14ac:dyDescent="0.25">
      <c r="D47" s="58">
        <v>43616</v>
      </c>
      <c r="E47" s="59" t="s">
        <v>2096</v>
      </c>
      <c r="F47" s="59" t="s">
        <v>2046</v>
      </c>
      <c r="G47" s="59" t="s">
        <v>2075</v>
      </c>
      <c r="H47" s="59" t="s">
        <v>2097</v>
      </c>
      <c r="I47" s="59">
        <f>-9-2</f>
        <v>-11</v>
      </c>
      <c r="J47" s="60">
        <v>105781</v>
      </c>
      <c r="K47" s="60">
        <v>344341</v>
      </c>
      <c r="M47">
        <f t="shared" si="0"/>
        <v>436</v>
      </c>
    </row>
    <row r="48" spans="4:13" x14ac:dyDescent="0.25">
      <c r="D48" s="58">
        <v>43619</v>
      </c>
      <c r="E48" s="59" t="s">
        <v>2093</v>
      </c>
      <c r="F48" s="59" t="s">
        <v>2094</v>
      </c>
      <c r="G48" s="59" t="s">
        <v>2095</v>
      </c>
      <c r="H48" s="59" t="s">
        <v>2087</v>
      </c>
      <c r="I48" s="59">
        <f>-2-2</f>
        <v>-4</v>
      </c>
      <c r="J48" s="60">
        <v>96049</v>
      </c>
      <c r="K48" s="60">
        <v>342007</v>
      </c>
      <c r="M48">
        <f t="shared" si="0"/>
        <v>433.75</v>
      </c>
    </row>
    <row r="49" spans="4:13" x14ac:dyDescent="0.25">
      <c r="D49" s="58">
        <v>43620</v>
      </c>
      <c r="E49" s="59" t="s">
        <v>2090</v>
      </c>
      <c r="F49" s="59" t="s">
        <v>2042</v>
      </c>
      <c r="G49" s="59" t="s">
        <v>2091</v>
      </c>
      <c r="H49" s="59" t="s">
        <v>2092</v>
      </c>
      <c r="I49" s="59">
        <f>1-0</f>
        <v>1</v>
      </c>
      <c r="J49" s="60">
        <v>108005</v>
      </c>
      <c r="K49" s="60">
        <v>350825</v>
      </c>
      <c r="M49">
        <f t="shared" si="0"/>
        <v>434.75</v>
      </c>
    </row>
    <row r="50" spans="4:13" x14ac:dyDescent="0.25">
      <c r="D50" s="58">
        <v>43621</v>
      </c>
      <c r="E50" s="59" t="s">
        <v>2087</v>
      </c>
      <c r="F50" s="59" t="s">
        <v>2088</v>
      </c>
      <c r="G50" s="59" t="s">
        <v>2089</v>
      </c>
      <c r="H50" s="59" t="s">
        <v>2084</v>
      </c>
      <c r="I50" s="59">
        <f>-10-4</f>
        <v>-14</v>
      </c>
      <c r="J50" s="60">
        <v>65652</v>
      </c>
      <c r="K50" s="60">
        <v>353457</v>
      </c>
      <c r="M50">
        <f t="shared" si="0"/>
        <v>424.25</v>
      </c>
    </row>
    <row r="51" spans="4:13" x14ac:dyDescent="0.25">
      <c r="D51" s="58">
        <v>43622</v>
      </c>
      <c r="E51" s="59" t="s">
        <v>2081</v>
      </c>
      <c r="F51" s="59" t="s">
        <v>2085</v>
      </c>
      <c r="G51" s="59" t="s">
        <v>2086</v>
      </c>
      <c r="H51" s="59" t="s">
        <v>2033</v>
      </c>
      <c r="I51" s="59">
        <f>5-2</f>
        <v>3</v>
      </c>
      <c r="J51" s="60">
        <v>113319</v>
      </c>
      <c r="K51" s="60">
        <v>354470</v>
      </c>
      <c r="M51">
        <f t="shared" si="0"/>
        <v>429.5</v>
      </c>
    </row>
    <row r="52" spans="4:13" x14ac:dyDescent="0.25">
      <c r="D52" s="58">
        <v>43623</v>
      </c>
      <c r="E52" s="59" t="s">
        <v>2082</v>
      </c>
      <c r="F52" s="59" t="s">
        <v>2075</v>
      </c>
      <c r="G52" s="59" t="s">
        <v>2083</v>
      </c>
      <c r="H52" s="59" t="s">
        <v>2084</v>
      </c>
      <c r="I52" s="59">
        <f>-5-2</f>
        <v>-7</v>
      </c>
      <c r="J52" s="60">
        <v>116734</v>
      </c>
      <c r="K52" s="60">
        <v>362605</v>
      </c>
      <c r="M52">
        <f t="shared" si="0"/>
        <v>424.25</v>
      </c>
    </row>
    <row r="53" spans="4:13" x14ac:dyDescent="0.25">
      <c r="D53" s="58">
        <v>43626</v>
      </c>
      <c r="E53" s="59" t="s">
        <v>2079</v>
      </c>
      <c r="F53" s="59" t="s">
        <v>2039</v>
      </c>
      <c r="G53" s="59" t="s">
        <v>2080</v>
      </c>
      <c r="H53" s="59" t="s">
        <v>2081</v>
      </c>
      <c r="I53" s="59">
        <f>0-2</f>
        <v>-2</v>
      </c>
      <c r="J53" s="60">
        <v>177817</v>
      </c>
      <c r="K53" s="60">
        <v>372054</v>
      </c>
      <c r="M53">
        <f t="shared" si="0"/>
        <v>424</v>
      </c>
    </row>
    <row r="54" spans="4:13" x14ac:dyDescent="0.25">
      <c r="D54" s="58">
        <v>43627</v>
      </c>
      <c r="E54" s="59" t="s">
        <v>2077</v>
      </c>
      <c r="F54" s="59" t="s">
        <v>2076</v>
      </c>
      <c r="G54" s="59" t="s">
        <v>2078</v>
      </c>
      <c r="H54" s="59" t="s">
        <v>2073</v>
      </c>
      <c r="I54" s="59">
        <f>12-2</f>
        <v>10</v>
      </c>
      <c r="J54" s="60">
        <v>196421</v>
      </c>
      <c r="K54" s="60">
        <v>397644</v>
      </c>
      <c r="M54">
        <f t="shared" si="0"/>
        <v>436.25</v>
      </c>
    </row>
    <row r="55" spans="4:13" x14ac:dyDescent="0.25">
      <c r="D55" s="58">
        <v>43628</v>
      </c>
      <c r="E55" s="59" t="s">
        <v>2073</v>
      </c>
      <c r="F55" s="59" t="s">
        <v>2074</v>
      </c>
      <c r="G55" s="59" t="s">
        <v>2075</v>
      </c>
      <c r="H55" s="59" t="s">
        <v>2076</v>
      </c>
      <c r="I55" s="59">
        <f>2-0</f>
        <v>2</v>
      </c>
      <c r="J55" s="60">
        <v>259613</v>
      </c>
      <c r="K55" s="60">
        <v>435193</v>
      </c>
      <c r="M55">
        <f t="shared" si="0"/>
        <v>438.25</v>
      </c>
    </row>
    <row r="56" spans="4:13" x14ac:dyDescent="0.25">
      <c r="D56" s="58">
        <v>43629</v>
      </c>
      <c r="E56" s="59" t="s">
        <v>2069</v>
      </c>
      <c r="F56" s="59" t="s">
        <v>2070</v>
      </c>
      <c r="G56" s="59" t="s">
        <v>2071</v>
      </c>
      <c r="H56" s="59" t="s">
        <v>2072</v>
      </c>
      <c r="I56" s="59">
        <f>9-4</f>
        <v>5</v>
      </c>
      <c r="J56" s="60">
        <v>279209</v>
      </c>
      <c r="K56" s="60">
        <v>471970</v>
      </c>
      <c r="M56">
        <f t="shared" si="0"/>
        <v>447.75</v>
      </c>
    </row>
    <row r="57" spans="4:13" x14ac:dyDescent="0.25">
      <c r="D57" s="58">
        <v>43630</v>
      </c>
      <c r="E57" s="59" t="s">
        <v>2068</v>
      </c>
      <c r="F57" s="59" t="s">
        <v>2037</v>
      </c>
      <c r="G57" s="59" t="s">
        <v>2046</v>
      </c>
      <c r="H57" s="59" t="s">
        <v>2049</v>
      </c>
      <c r="I57" s="59">
        <f>10-4</f>
        <v>6</v>
      </c>
      <c r="J57" s="60">
        <v>219252</v>
      </c>
      <c r="K57" s="60">
        <v>480388</v>
      </c>
      <c r="M57">
        <f t="shared" si="0"/>
        <v>458.25</v>
      </c>
    </row>
    <row r="58" spans="4:13" x14ac:dyDescent="0.25">
      <c r="D58" s="58">
        <v>43633</v>
      </c>
      <c r="E58" s="59" t="s">
        <v>2065</v>
      </c>
      <c r="F58" s="59" t="s">
        <v>2066</v>
      </c>
      <c r="G58" s="59" t="s">
        <v>2055</v>
      </c>
      <c r="H58" s="59" t="s">
        <v>2067</v>
      </c>
      <c r="I58" s="59">
        <f>3-2</f>
        <v>1</v>
      </c>
      <c r="J58" s="60">
        <v>184269</v>
      </c>
      <c r="K58" s="60">
        <v>480096</v>
      </c>
      <c r="M58">
        <f t="shared" si="0"/>
        <v>461.5</v>
      </c>
    </row>
    <row r="59" spans="4:13" x14ac:dyDescent="0.25">
      <c r="D59" s="58">
        <v>43634</v>
      </c>
      <c r="E59" s="59" t="s">
        <v>2063</v>
      </c>
      <c r="F59" s="59" t="s">
        <v>2064</v>
      </c>
      <c r="G59" s="59" t="s">
        <v>2047</v>
      </c>
      <c r="H59" s="59" t="s">
        <v>2061</v>
      </c>
      <c r="I59" s="59">
        <f>-6-0</f>
        <v>-6</v>
      </c>
      <c r="J59" s="60">
        <v>119789</v>
      </c>
      <c r="K59" s="60">
        <v>478116</v>
      </c>
      <c r="M59">
        <f t="shared" si="0"/>
        <v>455.5</v>
      </c>
    </row>
    <row r="60" spans="4:13" x14ac:dyDescent="0.25">
      <c r="D60" s="58">
        <v>43635</v>
      </c>
      <c r="E60" s="59" t="s">
        <v>2061</v>
      </c>
      <c r="F60" s="59" t="s">
        <v>2055</v>
      </c>
      <c r="G60" s="59" t="s">
        <v>2062</v>
      </c>
      <c r="H60" s="59" t="s">
        <v>2057</v>
      </c>
      <c r="I60" s="59">
        <f>-9-2</f>
        <v>-11</v>
      </c>
      <c r="J60" s="60">
        <v>105330</v>
      </c>
      <c r="K60" s="60">
        <v>482004</v>
      </c>
      <c r="M60">
        <f t="shared" si="0"/>
        <v>446.25</v>
      </c>
    </row>
    <row r="61" spans="4:13" x14ac:dyDescent="0.25">
      <c r="D61" s="58">
        <v>43636</v>
      </c>
      <c r="E61" s="59" t="s">
        <v>2057</v>
      </c>
      <c r="F61" s="59" t="s">
        <v>2058</v>
      </c>
      <c r="G61" s="59" t="s">
        <v>2059</v>
      </c>
      <c r="H61" s="59" t="s">
        <v>2060</v>
      </c>
      <c r="I61" s="59">
        <f>8-4</f>
        <v>4</v>
      </c>
      <c r="J61" s="60">
        <v>118429</v>
      </c>
      <c r="K61" s="60">
        <v>493155</v>
      </c>
      <c r="M61">
        <f t="shared" si="0"/>
        <v>454.75</v>
      </c>
    </row>
    <row r="62" spans="4:13" x14ac:dyDescent="0.25">
      <c r="D62" s="58">
        <v>43637</v>
      </c>
      <c r="E62" s="59" t="s">
        <v>2055</v>
      </c>
      <c r="F62" s="59" t="s">
        <v>2049</v>
      </c>
      <c r="G62" s="59" t="s">
        <v>2056</v>
      </c>
      <c r="H62" s="59" t="s">
        <v>2051</v>
      </c>
      <c r="I62" s="59">
        <f>-7-2</f>
        <v>-9</v>
      </c>
      <c r="J62" s="60">
        <v>161919</v>
      </c>
      <c r="K62" s="60">
        <v>501317</v>
      </c>
      <c r="M62">
        <f t="shared" si="0"/>
        <v>447.5</v>
      </c>
    </row>
    <row r="63" spans="4:13" x14ac:dyDescent="0.25">
      <c r="D63" s="58">
        <v>43640</v>
      </c>
      <c r="E63" s="59" t="s">
        <v>2051</v>
      </c>
      <c r="F63" s="59" t="s">
        <v>2052</v>
      </c>
      <c r="G63" s="59" t="s">
        <v>2053</v>
      </c>
      <c r="H63" s="59" t="s">
        <v>2054</v>
      </c>
      <c r="I63" s="59">
        <f>4-2</f>
        <v>2</v>
      </c>
      <c r="J63" s="60">
        <v>146344</v>
      </c>
      <c r="K63" s="60">
        <v>518291</v>
      </c>
      <c r="M63">
        <f t="shared" si="0"/>
        <v>451.75</v>
      </c>
    </row>
    <row r="64" spans="4:13" x14ac:dyDescent="0.25">
      <c r="D64" s="58">
        <v>43641</v>
      </c>
      <c r="E64" s="59" t="s">
        <v>2048</v>
      </c>
      <c r="F64" s="59" t="s">
        <v>2049</v>
      </c>
      <c r="G64" s="59" t="s">
        <v>2044</v>
      </c>
      <c r="H64" s="59" t="s">
        <v>2050</v>
      </c>
      <c r="I64" s="59">
        <f>1-2</f>
        <v>-1</v>
      </c>
      <c r="J64" s="60">
        <v>142805</v>
      </c>
      <c r="K64" s="60">
        <v>532112</v>
      </c>
      <c r="M64">
        <f t="shared" si="0"/>
        <v>453</v>
      </c>
    </row>
    <row r="65" spans="4:13" x14ac:dyDescent="0.25">
      <c r="D65" s="58">
        <v>43642</v>
      </c>
      <c r="E65" s="59" t="s">
        <v>2044</v>
      </c>
      <c r="F65" s="59" t="s">
        <v>2045</v>
      </c>
      <c r="G65" s="59" t="s">
        <v>2046</v>
      </c>
      <c r="H65" s="59" t="s">
        <v>2047</v>
      </c>
      <c r="I65" s="59">
        <f>-3-4</f>
        <v>-7</v>
      </c>
      <c r="J65" s="60">
        <v>186630</v>
      </c>
      <c r="K65" s="60">
        <v>541779</v>
      </c>
      <c r="M65">
        <f t="shared" si="0"/>
        <v>449.5</v>
      </c>
    </row>
    <row r="66" spans="4:13" x14ac:dyDescent="0.25">
      <c r="D66" s="58">
        <v>43643</v>
      </c>
      <c r="E66" s="59" t="s">
        <v>2040</v>
      </c>
      <c r="F66" s="59" t="s">
        <v>2041</v>
      </c>
      <c r="G66" s="59" t="s">
        <v>2042</v>
      </c>
      <c r="H66" s="59" t="s">
        <v>2043</v>
      </c>
      <c r="I66" s="59">
        <f>-3-6</f>
        <v>-9</v>
      </c>
      <c r="J66" s="60">
        <v>189515</v>
      </c>
      <c r="K66" s="60">
        <v>560218</v>
      </c>
      <c r="M66">
        <f t="shared" si="0"/>
        <v>445.75</v>
      </c>
    </row>
    <row r="67" spans="4:13" x14ac:dyDescent="0.25">
      <c r="D67" s="58">
        <v>43644</v>
      </c>
      <c r="E67" s="59" t="s">
        <v>2036</v>
      </c>
      <c r="F67" s="59" t="s">
        <v>2037</v>
      </c>
      <c r="G67" s="59" t="s">
        <v>2038</v>
      </c>
      <c r="H67" s="59" t="s">
        <v>2039</v>
      </c>
      <c r="I67" s="59">
        <f>-21-0</f>
        <v>-21</v>
      </c>
      <c r="J67" s="60">
        <v>336012</v>
      </c>
      <c r="K67" s="60">
        <v>553548</v>
      </c>
      <c r="M67">
        <f t="shared" si="0"/>
        <v>424.75</v>
      </c>
    </row>
    <row r="68" spans="4:13" x14ac:dyDescent="0.25">
      <c r="D68" s="58">
        <v>43647</v>
      </c>
      <c r="E68" s="59" t="s">
        <v>2032</v>
      </c>
      <c r="F68" s="59" t="s">
        <v>2033</v>
      </c>
      <c r="G68" s="59" t="s">
        <v>2034</v>
      </c>
      <c r="H68" s="59" t="s">
        <v>2035</v>
      </c>
      <c r="I68" s="59">
        <f>-9-2</f>
        <v>-11</v>
      </c>
      <c r="J68" s="60">
        <v>195250</v>
      </c>
      <c r="K68" s="60">
        <v>555651</v>
      </c>
      <c r="M68">
        <f t="shared" si="0"/>
        <v>415.5</v>
      </c>
    </row>
    <row r="69" spans="4:13" x14ac:dyDescent="0.25">
      <c r="D69" s="58">
        <v>43648</v>
      </c>
      <c r="E69" s="59" t="s">
        <v>2028</v>
      </c>
      <c r="F69" s="59" t="s">
        <v>2029</v>
      </c>
      <c r="G69" s="59" t="s">
        <v>2030</v>
      </c>
      <c r="H69" s="59" t="s">
        <v>2031</v>
      </c>
      <c r="I69" s="59">
        <f>3-4</f>
        <v>-1</v>
      </c>
      <c r="J69" s="60">
        <v>126907</v>
      </c>
      <c r="K69" s="60">
        <v>549456</v>
      </c>
      <c r="M69">
        <f t="shared" si="0"/>
        <v>419</v>
      </c>
    </row>
    <row r="70" spans="4:13" x14ac:dyDescent="0.25">
      <c r="D70" s="58">
        <v>43649</v>
      </c>
      <c r="E70" s="59" t="s">
        <v>2024</v>
      </c>
      <c r="F70" s="59" t="s">
        <v>2025</v>
      </c>
      <c r="G70" s="59" t="s">
        <v>2026</v>
      </c>
      <c r="H70" s="59" t="s">
        <v>2027</v>
      </c>
      <c r="I70" s="59">
        <f>17-6</f>
        <v>11</v>
      </c>
      <c r="J70" s="60">
        <v>116017</v>
      </c>
      <c r="K70" s="59">
        <v>0</v>
      </c>
      <c r="M70">
        <f t="shared" ref="M70" si="1">LEFT(H70,3)+RIGHT(H70,2)/8</f>
        <v>436.75</v>
      </c>
    </row>
  </sheetData>
  <sortState ref="D5:K70">
    <sortCondition ref="D5:D7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0D17-97DE-4559-B081-F937A8AFED96}">
  <sheetPr codeName="Sheet9"/>
  <dimension ref="B2:M352"/>
  <sheetViews>
    <sheetView showGridLines="0" workbookViewId="0"/>
  </sheetViews>
  <sheetFormatPr defaultRowHeight="15" x14ac:dyDescent="0.25"/>
  <cols>
    <col min="1" max="1" width="3.7109375" customWidth="1"/>
    <col min="2" max="2" width="21.85546875" style="8" customWidth="1"/>
    <col min="3" max="3" width="12.5703125" customWidth="1"/>
    <col min="4" max="5" width="11.7109375" customWidth="1"/>
    <col min="6" max="6" width="12.7109375" style="10" customWidth="1"/>
    <col min="7" max="7" width="16.140625" customWidth="1"/>
    <col min="8" max="8" width="15.42578125" customWidth="1"/>
    <col min="9" max="9" width="15.28515625" customWidth="1"/>
    <col min="10" max="10" width="12.85546875" customWidth="1"/>
    <col min="11" max="11" width="13.140625" customWidth="1"/>
    <col min="12" max="12" width="12.42578125" customWidth="1"/>
    <col min="13" max="13" width="10.42578125" customWidth="1"/>
  </cols>
  <sheetData>
    <row r="2" spans="2:13" ht="26.25" x14ac:dyDescent="0.4">
      <c r="B2" s="45" t="s">
        <v>1735</v>
      </c>
    </row>
    <row r="3" spans="2:13" ht="15.75" x14ac:dyDescent="0.25">
      <c r="B3" s="48" t="s">
        <v>1733</v>
      </c>
    </row>
    <row r="4" spans="2:13" ht="15.75" x14ac:dyDescent="0.25">
      <c r="B4" s="7"/>
    </row>
    <row r="5" spans="2:13" x14ac:dyDescent="0.25">
      <c r="B5" s="20" t="s">
        <v>1734</v>
      </c>
    </row>
    <row r="6" spans="2:13" ht="15.75" x14ac:dyDescent="0.25">
      <c r="B6" s="7"/>
    </row>
    <row r="7" spans="2:13" x14ac:dyDescent="0.25">
      <c r="B7" s="20" t="s">
        <v>1613</v>
      </c>
    </row>
    <row r="8" spans="2:13" x14ac:dyDescent="0.25">
      <c r="B8" s="20" t="s">
        <v>1732</v>
      </c>
    </row>
    <row r="9" spans="2:13" x14ac:dyDescent="0.25">
      <c r="B9" s="43"/>
      <c r="C9" s="14"/>
      <c r="D9" s="14"/>
      <c r="E9" s="15"/>
      <c r="F9" s="18"/>
    </row>
    <row r="10" spans="2:13" x14ac:dyDescent="0.25">
      <c r="B10" s="20" t="s">
        <v>1736</v>
      </c>
      <c r="C10" s="13"/>
      <c r="D10" s="14"/>
      <c r="E10" s="14"/>
      <c r="F10" s="15"/>
      <c r="G10" s="16"/>
      <c r="H10" s="17"/>
      <c r="I10" s="18"/>
      <c r="J10" s="18"/>
      <c r="K10" s="19"/>
      <c r="L10" s="46"/>
      <c r="M10" s="46"/>
    </row>
    <row r="11" spans="2:13" x14ac:dyDescent="0.25">
      <c r="B11" s="12"/>
      <c r="C11" s="13"/>
      <c r="D11" s="14"/>
      <c r="E11" s="14"/>
      <c r="F11" s="15"/>
      <c r="G11" s="16"/>
      <c r="H11" s="17"/>
      <c r="I11" s="18"/>
      <c r="J11" s="18"/>
      <c r="K11" s="19"/>
      <c r="L11" s="46"/>
      <c r="M11" s="46"/>
    </row>
    <row r="12" spans="2:13" x14ac:dyDescent="0.25">
      <c r="B12" s="12"/>
      <c r="C12" s="13"/>
      <c r="D12" s="14"/>
      <c r="E12" s="14"/>
      <c r="F12" s="15"/>
      <c r="G12" s="16"/>
      <c r="H12" s="17"/>
      <c r="I12" s="18"/>
      <c r="J12" s="18" t="s">
        <v>1615</v>
      </c>
      <c r="K12" s="19"/>
    </row>
    <row r="13" spans="2:13" x14ac:dyDescent="0.25">
      <c r="B13" s="12"/>
      <c r="C13" s="13"/>
      <c r="D13" s="14"/>
      <c r="E13" s="14"/>
      <c r="F13" s="15"/>
      <c r="G13" s="16" t="s">
        <v>47</v>
      </c>
      <c r="H13" s="16"/>
      <c r="I13" s="18"/>
      <c r="J13" s="18" t="s">
        <v>60</v>
      </c>
      <c r="K13" s="10"/>
      <c r="L13" s="47" t="s">
        <v>1615</v>
      </c>
      <c r="M13" s="47" t="s">
        <v>1615</v>
      </c>
    </row>
    <row r="14" spans="2:13" x14ac:dyDescent="0.25">
      <c r="B14" s="20" t="s">
        <v>61</v>
      </c>
      <c r="D14" s="14" t="s">
        <v>949</v>
      </c>
      <c r="E14" s="14" t="s">
        <v>948</v>
      </c>
      <c r="F14" s="15" t="s">
        <v>62</v>
      </c>
      <c r="G14" s="21" t="s">
        <v>63</v>
      </c>
      <c r="H14" s="16"/>
      <c r="I14" s="18" t="s">
        <v>1615</v>
      </c>
      <c r="J14" s="18" t="s">
        <v>64</v>
      </c>
      <c r="K14" s="19"/>
      <c r="L14" s="47" t="s">
        <v>64</v>
      </c>
      <c r="M14" s="47" t="s">
        <v>64</v>
      </c>
    </row>
    <row r="15" spans="2:13" x14ac:dyDescent="0.25">
      <c r="B15" s="20" t="s">
        <v>65</v>
      </c>
      <c r="C15" s="13" t="s">
        <v>1617</v>
      </c>
      <c r="D15" s="14" t="s">
        <v>955</v>
      </c>
      <c r="E15" s="14" t="s">
        <v>954</v>
      </c>
      <c r="F15" s="15" t="s">
        <v>67</v>
      </c>
      <c r="G15" s="22" t="s">
        <v>68</v>
      </c>
      <c r="H15" s="16" t="s">
        <v>69</v>
      </c>
      <c r="I15" s="18" t="s">
        <v>1731</v>
      </c>
      <c r="J15" s="18" t="s">
        <v>70</v>
      </c>
      <c r="K15" s="19" t="s">
        <v>71</v>
      </c>
      <c r="L15" s="47" t="s">
        <v>1614</v>
      </c>
      <c r="M15" s="47" t="s">
        <v>1618</v>
      </c>
    </row>
    <row r="16" spans="2:13" x14ac:dyDescent="0.25">
      <c r="B16" s="23"/>
      <c r="C16" s="8"/>
      <c r="D16" s="24"/>
      <c r="E16" s="24"/>
      <c r="F16" s="44"/>
      <c r="G16" s="26"/>
      <c r="H16" s="27"/>
      <c r="I16" s="10"/>
      <c r="J16" s="10"/>
      <c r="K16" s="28"/>
      <c r="L16" s="47"/>
      <c r="M16" s="10"/>
    </row>
    <row r="17" spans="2:13" x14ac:dyDescent="0.25">
      <c r="B17" s="23" t="s">
        <v>1619</v>
      </c>
      <c r="C17" s="8" t="s">
        <v>1620</v>
      </c>
      <c r="D17" s="24">
        <v>48.049999237060547</v>
      </c>
      <c r="E17" s="24">
        <v>14.130000114440918</v>
      </c>
      <c r="F17" s="25">
        <v>383</v>
      </c>
      <c r="G17" s="25">
        <v>1239</v>
      </c>
      <c r="H17" s="29">
        <v>20190626</v>
      </c>
      <c r="I17" s="10">
        <v>95</v>
      </c>
      <c r="J17" s="10">
        <v>21.922225952148438</v>
      </c>
      <c r="K17" s="28">
        <v>1.0099999904632568</v>
      </c>
      <c r="L17" s="47">
        <v>73.077774047851563</v>
      </c>
      <c r="M17" s="10">
        <v>7.6398277282714844</v>
      </c>
    </row>
    <row r="18" spans="2:13" x14ac:dyDescent="0.25">
      <c r="B18" s="23" t="s">
        <v>1619</v>
      </c>
      <c r="C18" s="8" t="s">
        <v>1620</v>
      </c>
      <c r="D18" s="24">
        <v>48.049999237060547</v>
      </c>
      <c r="E18" s="24">
        <v>14.130000114440918</v>
      </c>
      <c r="F18" s="25">
        <v>383</v>
      </c>
      <c r="G18" s="25">
        <v>1239</v>
      </c>
      <c r="H18" s="29">
        <v>20190627</v>
      </c>
      <c r="I18" s="10">
        <v>92.300003051757813</v>
      </c>
      <c r="J18" s="10">
        <v>19.041069030761719</v>
      </c>
      <c r="K18" s="28">
        <v>0.99596446752548218</v>
      </c>
      <c r="L18" s="47">
        <v>73.258934020996094</v>
      </c>
      <c r="M18" s="10">
        <v>7.575439453125</v>
      </c>
    </row>
    <row r="19" spans="2:13" x14ac:dyDescent="0.25">
      <c r="B19" s="23" t="s">
        <v>1619</v>
      </c>
      <c r="C19" s="8" t="s">
        <v>1620</v>
      </c>
      <c r="D19" s="24">
        <v>48.049999237060547</v>
      </c>
      <c r="E19" s="24">
        <v>14.130000114440918</v>
      </c>
      <c r="F19" s="25">
        <v>383</v>
      </c>
      <c r="G19" s="25">
        <v>1238</v>
      </c>
      <c r="H19" s="29">
        <v>20190630</v>
      </c>
      <c r="I19" s="10">
        <v>96.980003356933594</v>
      </c>
      <c r="J19" s="10">
        <v>23.397529602050781</v>
      </c>
      <c r="K19" s="28">
        <v>1.0099999904632568</v>
      </c>
      <c r="L19" s="47">
        <v>73.582473754882813</v>
      </c>
      <c r="M19" s="10">
        <v>7.5470390319824219</v>
      </c>
    </row>
    <row r="20" spans="2:13" x14ac:dyDescent="0.25">
      <c r="B20" s="23" t="s">
        <v>1621</v>
      </c>
      <c r="C20" s="8" t="s">
        <v>1620</v>
      </c>
      <c r="D20" s="24">
        <v>48.229999542236328</v>
      </c>
      <c r="E20" s="24">
        <v>16.350000381469727</v>
      </c>
      <c r="F20" s="25">
        <v>199</v>
      </c>
      <c r="G20" s="25">
        <v>1239</v>
      </c>
      <c r="H20" s="29">
        <v>20190626</v>
      </c>
      <c r="I20" s="10">
        <v>96.260002136230469</v>
      </c>
      <c r="J20" s="10">
        <v>19.473564147949219</v>
      </c>
      <c r="K20" s="28">
        <v>0.99838578701019287</v>
      </c>
      <c r="L20" s="47">
        <v>76.78643798828125</v>
      </c>
      <c r="M20" s="10">
        <v>7.6513786315917969</v>
      </c>
    </row>
    <row r="21" spans="2:13" x14ac:dyDescent="0.25">
      <c r="B21" s="23" t="s">
        <v>1621</v>
      </c>
      <c r="C21" s="8" t="s">
        <v>1620</v>
      </c>
      <c r="D21" s="24">
        <v>48.229999542236328</v>
      </c>
      <c r="E21" s="24">
        <v>16.350000381469727</v>
      </c>
      <c r="F21" s="25">
        <v>199</v>
      </c>
      <c r="G21" s="25">
        <v>1238</v>
      </c>
      <c r="H21" s="29">
        <v>20190630</v>
      </c>
      <c r="I21" s="10">
        <v>96.260002136230469</v>
      </c>
      <c r="J21" s="10">
        <v>18.8773193359375</v>
      </c>
      <c r="K21" s="28">
        <v>0.99757671356201172</v>
      </c>
      <c r="L21" s="47">
        <v>77.382682800292969</v>
      </c>
      <c r="M21" s="10">
        <v>7.6236228942871094</v>
      </c>
    </row>
    <row r="22" spans="2:13" x14ac:dyDescent="0.25">
      <c r="B22" s="23" t="s">
        <v>1622</v>
      </c>
      <c r="C22" s="8" t="s">
        <v>1620</v>
      </c>
      <c r="D22" s="24">
        <v>47.049999237060547</v>
      </c>
      <c r="E22" s="24">
        <v>12.949999809265137</v>
      </c>
      <c r="F22" s="25">
        <v>3106</v>
      </c>
      <c r="G22" s="25">
        <v>1131</v>
      </c>
      <c r="H22" s="29">
        <v>20190626</v>
      </c>
      <c r="I22" s="10">
        <v>57.200000762939453</v>
      </c>
      <c r="J22" s="10">
        <v>18.822334289550781</v>
      </c>
      <c r="K22" s="28">
        <v>0.99823164939880371</v>
      </c>
      <c r="L22" s="47">
        <v>38.377666473388672</v>
      </c>
      <c r="M22" s="10">
        <v>6.6995735168457031</v>
      </c>
    </row>
    <row r="23" spans="2:13" x14ac:dyDescent="0.25">
      <c r="B23" s="23" t="s">
        <v>1622</v>
      </c>
      <c r="C23" s="8" t="s">
        <v>1620</v>
      </c>
      <c r="D23" s="24">
        <v>47.049999237060547</v>
      </c>
      <c r="E23" s="24">
        <v>12.949999809265137</v>
      </c>
      <c r="F23" s="25">
        <v>3106</v>
      </c>
      <c r="G23" s="25">
        <v>1131</v>
      </c>
      <c r="H23" s="29">
        <v>20190627</v>
      </c>
      <c r="I23" s="10">
        <v>55.220001220703125</v>
      </c>
      <c r="J23" s="10">
        <v>16.636871337890625</v>
      </c>
      <c r="K23" s="28">
        <v>0.99646329879760742</v>
      </c>
      <c r="L23" s="47">
        <v>38.5831298828125</v>
      </c>
      <c r="M23" s="10">
        <v>6.6776466369628906</v>
      </c>
    </row>
    <row r="24" spans="2:13" x14ac:dyDescent="0.25">
      <c r="B24" s="23" t="s">
        <v>1622</v>
      </c>
      <c r="C24" s="8" t="s">
        <v>1620</v>
      </c>
      <c r="D24" s="24">
        <v>47.049999237060547</v>
      </c>
      <c r="E24" s="24">
        <v>12.949999809265137</v>
      </c>
      <c r="F24" s="25">
        <v>3106</v>
      </c>
      <c r="G24" s="25">
        <v>1126</v>
      </c>
      <c r="H24" s="29">
        <v>20190629</v>
      </c>
      <c r="I24" s="10">
        <v>53.419998168945313</v>
      </c>
      <c r="J24" s="10">
        <v>14.494155883789063</v>
      </c>
      <c r="K24" s="28">
        <v>0.99023091793060303</v>
      </c>
      <c r="L24" s="47">
        <v>38.92584228515625</v>
      </c>
      <c r="M24" s="10">
        <v>6.6667709350585938</v>
      </c>
    </row>
    <row r="25" spans="2:13" x14ac:dyDescent="0.25">
      <c r="B25" t="s">
        <v>1622</v>
      </c>
      <c r="C25" s="8" t="s">
        <v>1620</v>
      </c>
      <c r="D25" s="24">
        <v>47.049999237060547</v>
      </c>
      <c r="E25" s="24">
        <v>12.949999809265137</v>
      </c>
      <c r="F25" s="25">
        <v>3106</v>
      </c>
      <c r="G25" s="25">
        <v>1124</v>
      </c>
      <c r="H25">
        <v>20190630</v>
      </c>
      <c r="I25" s="10">
        <v>58.459999084472656</v>
      </c>
      <c r="J25" s="10">
        <v>19.402046203613281</v>
      </c>
      <c r="K25" s="28">
        <v>0.99911034107208252</v>
      </c>
      <c r="L25" s="47">
        <v>39.057952880859375</v>
      </c>
      <c r="M25" s="10">
        <v>6.6590766906738281</v>
      </c>
    </row>
    <row r="26" spans="2:13" x14ac:dyDescent="0.25">
      <c r="B26" s="23" t="s">
        <v>1623</v>
      </c>
      <c r="C26" s="8" t="s">
        <v>1620</v>
      </c>
      <c r="D26" s="24">
        <v>47.819999694824219</v>
      </c>
      <c r="E26" s="24">
        <v>13.720000267028809</v>
      </c>
      <c r="F26" s="25">
        <v>1620.0999755859375</v>
      </c>
      <c r="G26" s="25">
        <v>890</v>
      </c>
      <c r="H26" s="29">
        <v>20190626</v>
      </c>
      <c r="I26" s="10">
        <v>77.360000610351563</v>
      </c>
      <c r="J26" s="10">
        <v>20.394001007080078</v>
      </c>
      <c r="K26" s="28">
        <v>0.99887639284133911</v>
      </c>
      <c r="L26" s="47">
        <v>56.965999603271484</v>
      </c>
      <c r="M26" s="10">
        <v>8.9501190185546875</v>
      </c>
    </row>
    <row r="27" spans="2:13" x14ac:dyDescent="0.25">
      <c r="B27" s="23" t="s">
        <v>1623</v>
      </c>
      <c r="C27" s="8" t="s">
        <v>1620</v>
      </c>
      <c r="D27" s="24">
        <v>47.819999694824219</v>
      </c>
      <c r="E27" s="24">
        <v>13.720000267028809</v>
      </c>
      <c r="F27" s="25">
        <v>1620.0999755859375</v>
      </c>
      <c r="G27" s="25">
        <v>884</v>
      </c>
      <c r="H27" s="29">
        <v>20190630</v>
      </c>
      <c r="I27" s="10">
        <v>80.419998168945313</v>
      </c>
      <c r="J27" s="10">
        <v>22.766738891601563</v>
      </c>
      <c r="K27" s="28">
        <v>1.0099999904632568</v>
      </c>
      <c r="L27" s="47">
        <v>57.65325927734375</v>
      </c>
      <c r="M27" s="10">
        <v>8.77447509765625</v>
      </c>
    </row>
    <row r="28" spans="2:13" x14ac:dyDescent="0.25">
      <c r="B28" s="23" t="s">
        <v>1624</v>
      </c>
      <c r="C28" s="8" t="s">
        <v>1625</v>
      </c>
      <c r="D28" s="24">
        <v>55.299999237060547</v>
      </c>
      <c r="E28" s="24">
        <v>14.779999732971191</v>
      </c>
      <c r="F28" s="25">
        <v>11</v>
      </c>
      <c r="G28" s="25">
        <v>1008</v>
      </c>
      <c r="H28" s="29">
        <v>20190626</v>
      </c>
      <c r="I28" s="10">
        <v>81.5</v>
      </c>
      <c r="J28" s="10">
        <v>16.761604309082031</v>
      </c>
      <c r="K28" s="28">
        <v>0.99007934331893921</v>
      </c>
      <c r="L28" s="47">
        <v>64.738395690917969</v>
      </c>
      <c r="M28" s="10">
        <v>5.3415069580078125</v>
      </c>
    </row>
    <row r="29" spans="2:13" x14ac:dyDescent="0.25">
      <c r="B29" t="s">
        <v>1624</v>
      </c>
      <c r="C29" s="8" t="s">
        <v>1625</v>
      </c>
      <c r="D29" s="24">
        <v>55.299999237060547</v>
      </c>
      <c r="E29" s="24">
        <v>14.779999732971191</v>
      </c>
      <c r="F29" s="25">
        <v>11</v>
      </c>
      <c r="G29" s="25">
        <v>1007</v>
      </c>
      <c r="H29">
        <v>20190630</v>
      </c>
      <c r="I29" s="10">
        <v>87.080001831054688</v>
      </c>
      <c r="J29" s="10">
        <v>21.331878662109375</v>
      </c>
      <c r="K29" s="28">
        <v>0.99900692701339722</v>
      </c>
      <c r="L29" s="47">
        <v>65.748123168945313</v>
      </c>
      <c r="M29" s="10">
        <v>5.4667510986328125</v>
      </c>
    </row>
    <row r="30" spans="2:13" x14ac:dyDescent="0.25">
      <c r="B30" s="23" t="s">
        <v>1626</v>
      </c>
      <c r="C30" s="8" t="s">
        <v>1625</v>
      </c>
      <c r="D30" s="24">
        <v>62.020000457763672</v>
      </c>
      <c r="E30" s="24">
        <v>-6.7699999809265137</v>
      </c>
      <c r="F30" s="25">
        <v>54</v>
      </c>
      <c r="G30" s="25">
        <v>880</v>
      </c>
      <c r="H30" s="29">
        <v>20190626</v>
      </c>
      <c r="I30" s="10">
        <v>63.680000305175781</v>
      </c>
      <c r="J30" s="10">
        <v>10.261432647705078</v>
      </c>
      <c r="K30" s="28">
        <v>0.99659091234207153</v>
      </c>
      <c r="L30" s="47">
        <v>53.418567657470703</v>
      </c>
      <c r="M30" s="10">
        <v>3.1811904907226563</v>
      </c>
    </row>
    <row r="31" spans="2:13" x14ac:dyDescent="0.25">
      <c r="B31" t="s">
        <v>1627</v>
      </c>
      <c r="C31" s="8" t="s">
        <v>1625</v>
      </c>
      <c r="D31" s="24">
        <v>57.090000152587891</v>
      </c>
      <c r="E31" s="24">
        <v>9.8500003814697266</v>
      </c>
      <c r="F31" s="25">
        <v>3</v>
      </c>
      <c r="G31" s="25">
        <v>840</v>
      </c>
      <c r="H31">
        <v>20190630</v>
      </c>
      <c r="I31" s="10">
        <v>85.099998474121094</v>
      </c>
      <c r="J31" s="10">
        <v>16.550140380859375</v>
      </c>
      <c r="K31" s="28">
        <v>0.99166667461395264</v>
      </c>
      <c r="L31" s="47">
        <v>68.549858093261719</v>
      </c>
      <c r="M31" s="10">
        <v>6.5480155944824219</v>
      </c>
    </row>
    <row r="32" spans="2:13" x14ac:dyDescent="0.25">
      <c r="B32" s="23" t="s">
        <v>1628</v>
      </c>
      <c r="C32" s="8" t="s">
        <v>1629</v>
      </c>
      <c r="D32" s="24">
        <v>49.580001831054688</v>
      </c>
      <c r="E32" s="24">
        <v>15.770000457763672</v>
      </c>
      <c r="F32" s="25">
        <v>536.4000244140625</v>
      </c>
      <c r="G32" s="25">
        <v>965</v>
      </c>
      <c r="H32" s="29">
        <v>20190630</v>
      </c>
      <c r="I32" s="10">
        <v>90.139999389648438</v>
      </c>
      <c r="J32" s="10">
        <v>19.109840393066406</v>
      </c>
      <c r="K32" s="28">
        <v>0.99792748689651489</v>
      </c>
      <c r="L32" s="47">
        <v>71.030158996582031</v>
      </c>
      <c r="M32" s="10">
        <v>8.0583763122558594</v>
      </c>
    </row>
    <row r="33" spans="2:13" x14ac:dyDescent="0.25">
      <c r="B33" s="23" t="s">
        <v>1630</v>
      </c>
      <c r="C33" s="8" t="s">
        <v>1629</v>
      </c>
      <c r="D33" s="24">
        <v>49.700000762939453</v>
      </c>
      <c r="E33" s="24">
        <v>18.110000610351563</v>
      </c>
      <c r="F33" s="25">
        <v>257.29998779296875</v>
      </c>
      <c r="G33" s="25">
        <v>905</v>
      </c>
      <c r="H33" s="29">
        <v>20190626</v>
      </c>
      <c r="I33" s="10">
        <v>92.120002746582031</v>
      </c>
      <c r="J33" s="10">
        <v>18.491470336914063</v>
      </c>
      <c r="K33" s="28">
        <v>0.9933701753616333</v>
      </c>
      <c r="L33" s="47">
        <v>73.628532409667969</v>
      </c>
      <c r="M33" s="10">
        <v>7.9122734069824219</v>
      </c>
    </row>
    <row r="34" spans="2:13" x14ac:dyDescent="0.25">
      <c r="B34" t="s">
        <v>1630</v>
      </c>
      <c r="C34" s="8" t="s">
        <v>1629</v>
      </c>
      <c r="D34" s="24">
        <v>49.700000762939453</v>
      </c>
      <c r="E34" s="24">
        <v>18.110000610351563</v>
      </c>
      <c r="F34" s="25">
        <v>257.29998779296875</v>
      </c>
      <c r="G34" s="25">
        <v>906</v>
      </c>
      <c r="H34">
        <v>20190630</v>
      </c>
      <c r="I34" s="10">
        <v>92.300003051757813</v>
      </c>
      <c r="J34" s="10">
        <v>18.008346557617188</v>
      </c>
      <c r="K34" s="28">
        <v>0.99558496475219727</v>
      </c>
      <c r="L34" s="47">
        <v>74.291656494140625</v>
      </c>
      <c r="M34" s="10">
        <v>7.846771240234375</v>
      </c>
    </row>
    <row r="35" spans="2:13" x14ac:dyDescent="0.25">
      <c r="B35" t="s">
        <v>1631</v>
      </c>
      <c r="C35" s="8" t="s">
        <v>1629</v>
      </c>
      <c r="D35" s="24">
        <v>49.549999237060547</v>
      </c>
      <c r="E35" s="24">
        <v>18.450000762939453</v>
      </c>
      <c r="F35" s="25">
        <v>1326.800048828125</v>
      </c>
      <c r="G35" s="25">
        <v>847</v>
      </c>
      <c r="H35">
        <v>20190630</v>
      </c>
      <c r="I35" s="10">
        <v>80.779998779296875</v>
      </c>
      <c r="J35" s="10">
        <v>19.640827178955078</v>
      </c>
      <c r="K35" s="28">
        <v>0.99173551797866821</v>
      </c>
      <c r="L35" s="47">
        <v>61.139171600341797</v>
      </c>
      <c r="M35" s="10">
        <v>8.6811943054199219</v>
      </c>
    </row>
    <row r="36" spans="2:13" x14ac:dyDescent="0.25">
      <c r="B36" s="23" t="s">
        <v>1632</v>
      </c>
      <c r="C36" s="8" t="s">
        <v>1633</v>
      </c>
      <c r="D36" s="24">
        <v>48.819999694824219</v>
      </c>
      <c r="E36" s="24">
        <v>2.3399999141693115</v>
      </c>
      <c r="F36" s="25">
        <v>75</v>
      </c>
      <c r="G36" s="25">
        <v>1138</v>
      </c>
      <c r="H36" s="29">
        <v>20190626</v>
      </c>
      <c r="I36" s="10">
        <v>94.279998779296875</v>
      </c>
      <c r="J36" s="10">
        <v>20.281158447265625</v>
      </c>
      <c r="K36" s="28">
        <v>0.9903339147567749</v>
      </c>
      <c r="L36" s="47">
        <v>73.99884033203125</v>
      </c>
      <c r="M36" s="10">
        <v>8.0342941284179688</v>
      </c>
    </row>
    <row r="37" spans="2:13" x14ac:dyDescent="0.25">
      <c r="B37" t="s">
        <v>1632</v>
      </c>
      <c r="C37" s="8" t="s">
        <v>1633</v>
      </c>
      <c r="D37" s="24">
        <v>48.819999694824219</v>
      </c>
      <c r="E37" s="24">
        <v>2.3399999141693115</v>
      </c>
      <c r="F37" s="25">
        <v>75</v>
      </c>
      <c r="G37" s="25">
        <v>1138</v>
      </c>
      <c r="H37">
        <v>20190629</v>
      </c>
      <c r="I37" s="10">
        <v>97.699996948242188</v>
      </c>
      <c r="J37" s="10">
        <v>23.249099731445313</v>
      </c>
      <c r="K37" s="28">
        <v>0.99648505449295044</v>
      </c>
      <c r="L37" s="47">
        <v>74.450897216796875</v>
      </c>
      <c r="M37" s="10">
        <v>8.135589599609375</v>
      </c>
    </row>
    <row r="38" spans="2:13" x14ac:dyDescent="0.25">
      <c r="B38" s="23" t="s">
        <v>1634</v>
      </c>
      <c r="C38" s="8" t="s">
        <v>1633</v>
      </c>
      <c r="D38" s="24">
        <v>48.549999237060547</v>
      </c>
      <c r="E38" s="24">
        <v>7.6399998664855957</v>
      </c>
      <c r="F38" s="25">
        <v>150</v>
      </c>
      <c r="G38" s="25">
        <v>1237</v>
      </c>
      <c r="H38" s="29">
        <v>20190626</v>
      </c>
      <c r="I38" s="10">
        <v>98.05999755859375</v>
      </c>
      <c r="J38" s="10">
        <v>22.465660095214844</v>
      </c>
      <c r="K38" s="28">
        <v>0.99676638841629028</v>
      </c>
      <c r="L38" s="47">
        <v>75.594337463378906</v>
      </c>
      <c r="M38" s="10">
        <v>8.1908912658691406</v>
      </c>
    </row>
    <row r="39" spans="2:13" x14ac:dyDescent="0.25">
      <c r="B39" s="23" t="s">
        <v>1635</v>
      </c>
      <c r="C39" s="8" t="s">
        <v>1633</v>
      </c>
      <c r="D39" s="24">
        <v>47.060001373291016</v>
      </c>
      <c r="E39" s="24">
        <v>2.3599998950958252</v>
      </c>
      <c r="F39" s="25">
        <v>161</v>
      </c>
      <c r="G39" s="25">
        <v>1239</v>
      </c>
      <c r="H39" s="29">
        <v>20190626</v>
      </c>
      <c r="I39" s="10">
        <v>100.22000122070313</v>
      </c>
      <c r="J39" s="10">
        <v>25.023345947265625</v>
      </c>
      <c r="K39" s="28">
        <v>0.99919289350509644</v>
      </c>
      <c r="L39" s="47">
        <v>75.1966552734375</v>
      </c>
      <c r="M39" s="10">
        <v>8.1559028625488281</v>
      </c>
    </row>
    <row r="40" spans="2:13" x14ac:dyDescent="0.25">
      <c r="B40" s="23" t="s">
        <v>1635</v>
      </c>
      <c r="C40" s="8" t="s">
        <v>1633</v>
      </c>
      <c r="D40" s="24">
        <v>47.060001373291016</v>
      </c>
      <c r="E40" s="24">
        <v>2.3599998950958252</v>
      </c>
      <c r="F40" s="25">
        <v>161</v>
      </c>
      <c r="G40" s="25">
        <v>1239</v>
      </c>
      <c r="H40" s="29">
        <v>20190627</v>
      </c>
      <c r="I40" s="10">
        <v>103.09999847412109</v>
      </c>
      <c r="J40" s="10">
        <v>27.741500854492188</v>
      </c>
      <c r="K40" s="28">
        <v>1.0099999904632568</v>
      </c>
      <c r="L40" s="47">
        <v>75.358497619628906</v>
      </c>
      <c r="M40" s="10">
        <v>8.1484107971191406</v>
      </c>
    </row>
    <row r="41" spans="2:13" x14ac:dyDescent="0.25">
      <c r="B41" s="23" t="s">
        <v>1635</v>
      </c>
      <c r="C41" s="8" t="s">
        <v>1633</v>
      </c>
      <c r="D41" s="24">
        <v>47.060001373291016</v>
      </c>
      <c r="E41" s="24">
        <v>2.3599998950958252</v>
      </c>
      <c r="F41" s="25">
        <v>161</v>
      </c>
      <c r="G41" s="25">
        <v>1239</v>
      </c>
      <c r="H41" s="29">
        <v>20190628</v>
      </c>
      <c r="I41" s="10">
        <v>102.01999664306641</v>
      </c>
      <c r="J41" s="10">
        <v>26.503868103027344</v>
      </c>
      <c r="K41" s="28">
        <v>1.0099999904632568</v>
      </c>
      <c r="L41" s="47">
        <v>75.516128540039063</v>
      </c>
      <c r="M41" s="10">
        <v>8.137176513671875</v>
      </c>
    </row>
    <row r="42" spans="2:13" x14ac:dyDescent="0.25">
      <c r="B42" s="23" t="s">
        <v>1635</v>
      </c>
      <c r="C42" s="8" t="s">
        <v>1633</v>
      </c>
      <c r="D42" s="24">
        <v>47.060001373291016</v>
      </c>
      <c r="E42" s="24">
        <v>2.3599998950958252</v>
      </c>
      <c r="F42" s="25">
        <v>161</v>
      </c>
      <c r="G42" s="25">
        <v>1239</v>
      </c>
      <c r="H42" s="29">
        <v>20190629</v>
      </c>
      <c r="I42" s="10">
        <v>102.91999816894531</v>
      </c>
      <c r="J42" s="10">
        <v>27.2728271484375</v>
      </c>
      <c r="K42" s="28">
        <v>1.0099999904632568</v>
      </c>
      <c r="L42" s="47">
        <v>75.647171020507813</v>
      </c>
      <c r="M42" s="10">
        <v>8.1118049621582031</v>
      </c>
    </row>
    <row r="43" spans="2:13" x14ac:dyDescent="0.25">
      <c r="B43" s="23" t="s">
        <v>1635</v>
      </c>
      <c r="C43" s="8" t="s">
        <v>1633</v>
      </c>
      <c r="D43" s="24">
        <v>47.060001373291016</v>
      </c>
      <c r="E43" s="24">
        <v>2.3599998950958252</v>
      </c>
      <c r="F43" s="25">
        <v>161</v>
      </c>
      <c r="G43" s="25">
        <v>1239</v>
      </c>
      <c r="H43" s="29">
        <v>20190630</v>
      </c>
      <c r="I43" s="10">
        <v>99.5</v>
      </c>
      <c r="J43" s="10">
        <v>23.700729370117188</v>
      </c>
      <c r="K43" s="28">
        <v>0.99919289350509644</v>
      </c>
      <c r="L43" s="47">
        <v>75.799270629882813</v>
      </c>
      <c r="M43" s="10">
        <v>8.087310791015625</v>
      </c>
    </row>
    <row r="44" spans="2:13" x14ac:dyDescent="0.25">
      <c r="B44" s="23" t="s">
        <v>1636</v>
      </c>
      <c r="C44" s="8" t="s">
        <v>1633</v>
      </c>
      <c r="D44" s="24">
        <v>44.830001831054688</v>
      </c>
      <c r="E44" s="24">
        <v>0.68999999761581421</v>
      </c>
      <c r="F44" s="25">
        <v>47</v>
      </c>
      <c r="G44" s="25">
        <v>1234</v>
      </c>
      <c r="H44" s="29">
        <v>20190626</v>
      </c>
      <c r="I44" s="10">
        <v>99.139999389648438</v>
      </c>
      <c r="J44" s="10">
        <v>22.005363464355469</v>
      </c>
      <c r="K44" s="28">
        <v>0.99513775110244751</v>
      </c>
      <c r="L44" s="47">
        <v>77.134635925292969</v>
      </c>
      <c r="M44" s="10">
        <v>7.9092292785644531</v>
      </c>
    </row>
    <row r="45" spans="2:13" x14ac:dyDescent="0.25">
      <c r="B45" s="23" t="s">
        <v>1636</v>
      </c>
      <c r="C45" s="8" t="s">
        <v>1633</v>
      </c>
      <c r="D45" s="24">
        <v>44.830001831054688</v>
      </c>
      <c r="E45" s="24">
        <v>0.68999999761581421</v>
      </c>
      <c r="F45" s="25">
        <v>47</v>
      </c>
      <c r="G45" s="25">
        <v>1234</v>
      </c>
      <c r="H45" s="29">
        <v>20190627</v>
      </c>
      <c r="I45" s="10">
        <v>99.139999389648438</v>
      </c>
      <c r="J45" s="10">
        <v>21.912155151367188</v>
      </c>
      <c r="K45" s="28">
        <v>0.99513775110244751</v>
      </c>
      <c r="L45" s="47">
        <v>77.22784423828125</v>
      </c>
      <c r="M45" s="10">
        <v>7.87451171875</v>
      </c>
    </row>
    <row r="46" spans="2:13" x14ac:dyDescent="0.25">
      <c r="B46" s="23" t="s">
        <v>1637</v>
      </c>
      <c r="C46" s="8" t="s">
        <v>1633</v>
      </c>
      <c r="D46" s="24">
        <v>44.119998931884766</v>
      </c>
      <c r="E46" s="24">
        <v>3.5799999237060547</v>
      </c>
      <c r="F46" s="25">
        <v>1567</v>
      </c>
      <c r="G46" s="25">
        <v>1227</v>
      </c>
      <c r="H46" s="29">
        <v>20190627</v>
      </c>
      <c r="I46" s="10">
        <v>82.94000244140625</v>
      </c>
      <c r="J46" s="10">
        <v>23.563423156738281</v>
      </c>
      <c r="K46" s="28">
        <v>1.0099999904632568</v>
      </c>
      <c r="L46" s="47">
        <v>59.376579284667969</v>
      </c>
      <c r="M46" s="10">
        <v>7.8336448669433594</v>
      </c>
    </row>
    <row r="47" spans="2:13" x14ac:dyDescent="0.25">
      <c r="B47" s="23" t="s">
        <v>1637</v>
      </c>
      <c r="C47" s="8" t="s">
        <v>1633</v>
      </c>
      <c r="D47" s="24">
        <v>44.119998931884766</v>
      </c>
      <c r="E47" s="24">
        <v>3.5799999237060547</v>
      </c>
      <c r="F47" s="25">
        <v>1567</v>
      </c>
      <c r="G47" s="25">
        <v>1226</v>
      </c>
      <c r="H47" s="29">
        <v>20190628</v>
      </c>
      <c r="I47" s="10">
        <v>85.819999694824219</v>
      </c>
      <c r="J47" s="10">
        <v>26.269428253173828</v>
      </c>
      <c r="K47" s="28">
        <v>1.0099999904632568</v>
      </c>
      <c r="L47" s="47">
        <v>59.550571441650391</v>
      </c>
      <c r="M47" s="10">
        <v>7.8097648620605469</v>
      </c>
    </row>
    <row r="48" spans="2:13" x14ac:dyDescent="0.25">
      <c r="B48" s="23" t="s">
        <v>1637</v>
      </c>
      <c r="C48" s="8" t="s">
        <v>1633</v>
      </c>
      <c r="D48" s="24">
        <v>44.119998931884766</v>
      </c>
      <c r="E48" s="24">
        <v>3.5799999237060547</v>
      </c>
      <c r="F48" s="25">
        <v>1567</v>
      </c>
      <c r="G48" s="25">
        <v>1227</v>
      </c>
      <c r="H48" s="29">
        <v>20190629</v>
      </c>
      <c r="I48" s="10">
        <v>79.699996948242188</v>
      </c>
      <c r="J48" s="10">
        <v>19.967967987060547</v>
      </c>
      <c r="K48" s="28">
        <v>0.99918502569198608</v>
      </c>
      <c r="L48" s="47">
        <v>59.732028961181641</v>
      </c>
      <c r="M48" s="10">
        <v>7.7844123840332031</v>
      </c>
    </row>
    <row r="49" spans="2:13" x14ac:dyDescent="0.25">
      <c r="B49" s="23" t="s">
        <v>1638</v>
      </c>
      <c r="C49" s="8" t="s">
        <v>1633</v>
      </c>
      <c r="D49" s="24">
        <v>43.619998931884766</v>
      </c>
      <c r="E49" s="24">
        <v>1.3799999952316284</v>
      </c>
      <c r="F49" s="25">
        <v>151</v>
      </c>
      <c r="G49" s="25">
        <v>1235</v>
      </c>
      <c r="H49" s="29">
        <v>20190626</v>
      </c>
      <c r="I49" s="10">
        <v>98.05999755859375</v>
      </c>
      <c r="J49" s="10">
        <v>19.00799560546875</v>
      </c>
      <c r="K49" s="28">
        <v>0.99514168500900269</v>
      </c>
      <c r="L49" s="47">
        <v>79.052001953125</v>
      </c>
      <c r="M49" s="10">
        <v>7.8406944274902344</v>
      </c>
    </row>
    <row r="50" spans="2:13" x14ac:dyDescent="0.25">
      <c r="B50" s="23" t="s">
        <v>1638</v>
      </c>
      <c r="C50" s="8" t="s">
        <v>1633</v>
      </c>
      <c r="D50" s="24">
        <v>43.619998931884766</v>
      </c>
      <c r="E50" s="24">
        <v>1.3799999952316284</v>
      </c>
      <c r="F50" s="25">
        <v>151</v>
      </c>
      <c r="G50" s="25">
        <v>1234</v>
      </c>
      <c r="H50" s="29">
        <v>20190627</v>
      </c>
      <c r="I50" s="10">
        <v>104.36000061035156</v>
      </c>
      <c r="J50" s="10">
        <v>25.155075073242188</v>
      </c>
      <c r="K50" s="28">
        <v>1.0099999904632568</v>
      </c>
      <c r="L50" s="47">
        <v>79.204925537109375</v>
      </c>
      <c r="M50" s="10">
        <v>7.7856559753417969</v>
      </c>
    </row>
    <row r="51" spans="2:13" x14ac:dyDescent="0.25">
      <c r="B51" s="23" t="s">
        <v>1638</v>
      </c>
      <c r="C51" s="8" t="s">
        <v>1633</v>
      </c>
      <c r="D51" s="24">
        <v>43.619998931884766</v>
      </c>
      <c r="E51" s="24">
        <v>1.3799999952316284</v>
      </c>
      <c r="F51" s="25">
        <v>151</v>
      </c>
      <c r="G51" s="25">
        <v>1233</v>
      </c>
      <c r="H51" s="29">
        <v>20190628</v>
      </c>
      <c r="I51" s="10">
        <v>97.699996948242188</v>
      </c>
      <c r="J51" s="10">
        <v>18.316490173339844</v>
      </c>
      <c r="K51" s="28">
        <v>0.99188971519470215</v>
      </c>
      <c r="L51" s="47">
        <v>79.383506774902344</v>
      </c>
      <c r="M51" s="10">
        <v>7.7607002258300781</v>
      </c>
    </row>
    <row r="52" spans="2:13" x14ac:dyDescent="0.25">
      <c r="B52" t="s">
        <v>1638</v>
      </c>
      <c r="C52" s="8" t="s">
        <v>1633</v>
      </c>
      <c r="D52" s="24">
        <v>43.619998931884766</v>
      </c>
      <c r="E52" s="24">
        <v>1.3799999952316284</v>
      </c>
      <c r="F52" s="25">
        <v>151</v>
      </c>
      <c r="G52" s="25">
        <v>1233</v>
      </c>
      <c r="H52">
        <v>20190629</v>
      </c>
      <c r="I52" s="10">
        <v>104</v>
      </c>
      <c r="J52" s="10">
        <v>24.473724365234375</v>
      </c>
      <c r="K52" s="28">
        <v>0.99918895959854126</v>
      </c>
      <c r="L52" s="47">
        <v>79.526275634765625</v>
      </c>
      <c r="M52" s="10">
        <v>7.69970703125</v>
      </c>
    </row>
    <row r="53" spans="2:13" x14ac:dyDescent="0.25">
      <c r="B53" s="23" t="s">
        <v>1639</v>
      </c>
      <c r="C53" s="8" t="s">
        <v>1633</v>
      </c>
      <c r="D53" s="24">
        <v>43.439998626708984</v>
      </c>
      <c r="E53" s="24">
        <v>5.2199997901916504</v>
      </c>
      <c r="F53" s="25">
        <v>9</v>
      </c>
      <c r="G53" s="25">
        <v>1233</v>
      </c>
      <c r="H53" s="29">
        <v>20190626</v>
      </c>
      <c r="I53" s="10">
        <v>98.959999084472656</v>
      </c>
      <c r="J53" s="10">
        <v>16.158393859863281</v>
      </c>
      <c r="K53" s="28">
        <v>0.99918895959854126</v>
      </c>
      <c r="L53" s="47">
        <v>82.801605224609375</v>
      </c>
      <c r="M53" s="10">
        <v>5.9590721130371094</v>
      </c>
    </row>
    <row r="54" spans="2:13" x14ac:dyDescent="0.25">
      <c r="B54" s="23" t="s">
        <v>1639</v>
      </c>
      <c r="C54" s="8" t="s">
        <v>1633</v>
      </c>
      <c r="D54" s="24">
        <v>43.439998626708984</v>
      </c>
      <c r="E54" s="24">
        <v>5.2199997901916504</v>
      </c>
      <c r="F54" s="25">
        <v>9</v>
      </c>
      <c r="G54" s="25">
        <v>1234</v>
      </c>
      <c r="H54" s="29">
        <v>20190627</v>
      </c>
      <c r="I54" s="10">
        <v>100.58000183105469</v>
      </c>
      <c r="J54" s="10">
        <v>17.587638854980469</v>
      </c>
      <c r="K54" s="28">
        <v>1.0099999904632568</v>
      </c>
      <c r="L54" s="47">
        <v>82.992362976074219</v>
      </c>
      <c r="M54" s="10">
        <v>5.9046478271484375</v>
      </c>
    </row>
    <row r="55" spans="2:13" x14ac:dyDescent="0.25">
      <c r="B55" s="23" t="s">
        <v>1639</v>
      </c>
      <c r="C55" s="8" t="s">
        <v>1633</v>
      </c>
      <c r="D55" s="24">
        <v>43.439998626708984</v>
      </c>
      <c r="E55" s="24">
        <v>5.2199997901916504</v>
      </c>
      <c r="F55" s="25">
        <v>9</v>
      </c>
      <c r="G55" s="25">
        <v>1234</v>
      </c>
      <c r="H55" s="29">
        <v>20190628</v>
      </c>
      <c r="I55" s="10">
        <v>103.27999877929688</v>
      </c>
      <c r="J55" s="10">
        <v>20.115653991699219</v>
      </c>
      <c r="K55" s="28">
        <v>1.0099999904632568</v>
      </c>
      <c r="L55" s="47">
        <v>83.164344787597656</v>
      </c>
      <c r="M55" s="10">
        <v>5.8455696105957031</v>
      </c>
    </row>
    <row r="56" spans="2:13" x14ac:dyDescent="0.25">
      <c r="B56" s="23" t="s">
        <v>1639</v>
      </c>
      <c r="C56" s="8" t="s">
        <v>1633</v>
      </c>
      <c r="D56" s="24">
        <v>43.439998626708984</v>
      </c>
      <c r="E56" s="24">
        <v>5.2199997901916504</v>
      </c>
      <c r="F56" s="25">
        <v>9</v>
      </c>
      <c r="G56" s="25">
        <v>1234</v>
      </c>
      <c r="H56" s="29">
        <v>20190629</v>
      </c>
      <c r="I56" s="10">
        <v>98.239997863769531</v>
      </c>
      <c r="J56" s="10">
        <v>14.871002197265625</v>
      </c>
      <c r="K56" s="28">
        <v>0.99837923049926758</v>
      </c>
      <c r="L56" s="47">
        <v>83.368995666503906</v>
      </c>
      <c r="M56" s="10">
        <v>5.7934036254882813</v>
      </c>
    </row>
    <row r="57" spans="2:13" x14ac:dyDescent="0.25">
      <c r="B57" s="23" t="s">
        <v>1640</v>
      </c>
      <c r="C57" s="8" t="s">
        <v>1633</v>
      </c>
      <c r="D57" s="24">
        <v>42.740001678466797</v>
      </c>
      <c r="E57" s="24">
        <v>2.869999885559082</v>
      </c>
      <c r="F57" s="25">
        <v>42</v>
      </c>
      <c r="G57" s="25">
        <v>1235</v>
      </c>
      <c r="H57" s="29">
        <v>20190628</v>
      </c>
      <c r="I57" s="10">
        <v>108.31999969482422</v>
      </c>
      <c r="J57" s="10">
        <v>26.348068237304688</v>
      </c>
      <c r="K57" s="28">
        <v>1.0099999904632568</v>
      </c>
      <c r="L57" s="47">
        <v>81.971931457519531</v>
      </c>
      <c r="M57" s="10">
        <v>6.0258026123046875</v>
      </c>
    </row>
    <row r="58" spans="2:13" x14ac:dyDescent="0.25">
      <c r="B58" s="23" t="s">
        <v>1640</v>
      </c>
      <c r="C58" s="8" t="s">
        <v>1633</v>
      </c>
      <c r="D58" s="24">
        <v>42.740001678466797</v>
      </c>
      <c r="E58" s="24">
        <v>2.869999885559082</v>
      </c>
      <c r="F58" s="25">
        <v>42</v>
      </c>
      <c r="G58" s="25">
        <v>1235</v>
      </c>
      <c r="H58" s="29">
        <v>20190629</v>
      </c>
      <c r="I58" s="10">
        <v>101.30000305175781</v>
      </c>
      <c r="J58" s="10">
        <v>19.117752075195313</v>
      </c>
      <c r="K58" s="28">
        <v>0.99838054180145264</v>
      </c>
      <c r="L58" s="47">
        <v>82.1822509765625</v>
      </c>
      <c r="M58" s="10">
        <v>6.03521728515625</v>
      </c>
    </row>
    <row r="59" spans="2:13" x14ac:dyDescent="0.25">
      <c r="B59" s="23" t="s">
        <v>1641</v>
      </c>
      <c r="C59" s="8" t="s">
        <v>1633</v>
      </c>
      <c r="D59" s="24">
        <v>45.729999542236328</v>
      </c>
      <c r="E59" s="24">
        <v>5.0799999237060547</v>
      </c>
      <c r="F59" s="25">
        <v>235</v>
      </c>
      <c r="G59" s="25">
        <v>1237</v>
      </c>
      <c r="H59" s="29">
        <v>20190627</v>
      </c>
      <c r="I59" s="10">
        <v>101.12000274658203</v>
      </c>
      <c r="J59" s="10">
        <v>23.313858032226563</v>
      </c>
      <c r="K59" s="28">
        <v>1.0099999904632568</v>
      </c>
      <c r="L59" s="47">
        <v>77.806144714355469</v>
      </c>
      <c r="M59" s="10">
        <v>8.0986976623535156</v>
      </c>
    </row>
    <row r="60" spans="2:13" x14ac:dyDescent="0.25">
      <c r="B60" s="23" t="s">
        <v>1641</v>
      </c>
      <c r="C60" s="8" t="s">
        <v>1633</v>
      </c>
      <c r="D60" s="24">
        <v>45.729999542236328</v>
      </c>
      <c r="E60" s="24">
        <v>5.0799999237060547</v>
      </c>
      <c r="F60" s="25">
        <v>235</v>
      </c>
      <c r="G60" s="25">
        <v>1236</v>
      </c>
      <c r="H60" s="29">
        <v>20190629</v>
      </c>
      <c r="I60" s="10">
        <v>100.58000183105469</v>
      </c>
      <c r="J60" s="10">
        <v>22.467231750488281</v>
      </c>
      <c r="K60" s="28">
        <v>0.99919092655181885</v>
      </c>
      <c r="L60" s="47">
        <v>78.112770080566406</v>
      </c>
      <c r="M60" s="10">
        <v>8.0668106079101563</v>
      </c>
    </row>
    <row r="61" spans="2:13" x14ac:dyDescent="0.25">
      <c r="B61" s="23" t="s">
        <v>1641</v>
      </c>
      <c r="C61" s="8" t="s">
        <v>1633</v>
      </c>
      <c r="D61" s="24">
        <v>45.729999542236328</v>
      </c>
      <c r="E61" s="24">
        <v>5.0799999237060547</v>
      </c>
      <c r="F61" s="25">
        <v>235</v>
      </c>
      <c r="G61" s="25">
        <v>1236</v>
      </c>
      <c r="H61" s="29">
        <v>20190630</v>
      </c>
      <c r="I61" s="10">
        <v>98.599998474121094</v>
      </c>
      <c r="J61" s="10">
        <v>20.36431884765625</v>
      </c>
      <c r="K61" s="28">
        <v>0.9983818531036377</v>
      </c>
      <c r="L61" s="47">
        <v>78.235679626464844</v>
      </c>
      <c r="M61" s="10">
        <v>8.086273193359375</v>
      </c>
    </row>
    <row r="62" spans="2:13" x14ac:dyDescent="0.25">
      <c r="B62" s="23" t="s">
        <v>815</v>
      </c>
      <c r="C62" s="8" t="s">
        <v>1633</v>
      </c>
      <c r="D62" s="24">
        <v>50.139999389648438</v>
      </c>
      <c r="E62" s="24">
        <v>1.8300000429153442</v>
      </c>
      <c r="F62" s="25">
        <v>69</v>
      </c>
      <c r="G62" s="25">
        <v>1238</v>
      </c>
      <c r="H62" s="29">
        <v>20190629</v>
      </c>
      <c r="I62" s="10">
        <v>93.199996948242188</v>
      </c>
      <c r="J62" s="10">
        <v>24.305084228515625</v>
      </c>
      <c r="K62" s="28">
        <v>0.99515348672866821</v>
      </c>
      <c r="L62" s="47">
        <v>68.894912719726563</v>
      </c>
      <c r="M62" s="10">
        <v>7.5447425842285156</v>
      </c>
    </row>
    <row r="63" spans="2:13" x14ac:dyDescent="0.25">
      <c r="B63" s="23" t="s">
        <v>1642</v>
      </c>
      <c r="C63" s="8" t="s">
        <v>1633</v>
      </c>
      <c r="D63" s="24">
        <v>49.180000305175781</v>
      </c>
      <c r="E63" s="24">
        <v>0.46000000834465027</v>
      </c>
      <c r="F63" s="25">
        <v>67</v>
      </c>
      <c r="G63" s="25">
        <v>1232</v>
      </c>
      <c r="H63" s="29">
        <v>20190629</v>
      </c>
      <c r="I63" s="10">
        <v>95.360000610351563</v>
      </c>
      <c r="J63" s="10">
        <v>25.480812072753906</v>
      </c>
      <c r="K63" s="28">
        <v>0.99918830394744873</v>
      </c>
      <c r="L63" s="47">
        <v>69.879188537597656</v>
      </c>
      <c r="M63" s="10">
        <v>6.6449966430664063</v>
      </c>
    </row>
    <row r="64" spans="2:13" x14ac:dyDescent="0.25">
      <c r="B64" s="23" t="s">
        <v>1643</v>
      </c>
      <c r="C64" s="8" t="s">
        <v>1633</v>
      </c>
      <c r="D64" s="24">
        <v>48.450000762939453</v>
      </c>
      <c r="E64" s="24">
        <v>0.10999999940395355</v>
      </c>
      <c r="F64" s="25">
        <v>143</v>
      </c>
      <c r="G64" s="25">
        <v>1238</v>
      </c>
      <c r="H64" s="29">
        <v>20190629</v>
      </c>
      <c r="I64" s="10">
        <v>98.419998168945313</v>
      </c>
      <c r="J64" s="10">
        <v>25.818946838378906</v>
      </c>
      <c r="K64" s="28">
        <v>1.0099999904632568</v>
      </c>
      <c r="L64" s="47">
        <v>72.601051330566406</v>
      </c>
      <c r="M64" s="10">
        <v>7.5761146545410156</v>
      </c>
    </row>
    <row r="65" spans="2:13" x14ac:dyDescent="0.25">
      <c r="B65" s="23" t="s">
        <v>1643</v>
      </c>
      <c r="C65" s="8" t="s">
        <v>1633</v>
      </c>
      <c r="D65" s="24">
        <v>48.450000762939453</v>
      </c>
      <c r="E65" s="24">
        <v>0.10999999940395355</v>
      </c>
      <c r="F65" s="25">
        <v>143</v>
      </c>
      <c r="G65" s="25">
        <v>1238</v>
      </c>
      <c r="H65" s="29">
        <v>20190630</v>
      </c>
      <c r="I65" s="10">
        <v>97.160003662109375</v>
      </c>
      <c r="J65" s="10">
        <v>24.44219970703125</v>
      </c>
      <c r="K65" s="28">
        <v>1.0099999904632568</v>
      </c>
      <c r="L65" s="47">
        <v>72.717803955078125</v>
      </c>
      <c r="M65" s="10">
        <v>7.5350151062011719</v>
      </c>
    </row>
    <row r="66" spans="2:13" x14ac:dyDescent="0.25">
      <c r="B66" s="23" t="s">
        <v>1644</v>
      </c>
      <c r="C66" s="8" t="s">
        <v>1633</v>
      </c>
      <c r="D66" s="24">
        <v>47.270000457763672</v>
      </c>
      <c r="E66" s="24">
        <v>5.0900001525878906</v>
      </c>
      <c r="F66" s="25">
        <v>219</v>
      </c>
      <c r="G66" s="25">
        <v>1230</v>
      </c>
      <c r="H66" s="29">
        <v>20190626</v>
      </c>
      <c r="I66" s="10">
        <v>96.980003356933594</v>
      </c>
      <c r="J66" s="10">
        <v>21.078437805175781</v>
      </c>
      <c r="K66" s="28">
        <v>0.99593496322631836</v>
      </c>
      <c r="L66" s="47">
        <v>75.901565551757813</v>
      </c>
      <c r="M66" s="10">
        <v>8.1135787963867188</v>
      </c>
    </row>
    <row r="67" spans="2:13" x14ac:dyDescent="0.25">
      <c r="B67" s="23" t="s">
        <v>1644</v>
      </c>
      <c r="C67" s="8" t="s">
        <v>1633</v>
      </c>
      <c r="D67" s="24">
        <v>47.270000457763672</v>
      </c>
      <c r="E67" s="24">
        <v>5.0900001525878906</v>
      </c>
      <c r="F67" s="25">
        <v>219</v>
      </c>
      <c r="G67" s="25">
        <v>1230</v>
      </c>
      <c r="H67" s="29">
        <v>20190627</v>
      </c>
      <c r="I67" s="10">
        <v>99.139999389648438</v>
      </c>
      <c r="J67" s="10">
        <v>23.034149169921875</v>
      </c>
      <c r="K67" s="28">
        <v>0.99837398529052734</v>
      </c>
      <c r="L67" s="47">
        <v>76.105850219726563</v>
      </c>
      <c r="M67" s="10">
        <v>8.1128273010253906</v>
      </c>
    </row>
    <row r="68" spans="2:13" x14ac:dyDescent="0.25">
      <c r="B68" s="23" t="s">
        <v>1645</v>
      </c>
      <c r="C68" s="8" t="s">
        <v>1633</v>
      </c>
      <c r="D68" s="24">
        <v>46.590000152587891</v>
      </c>
      <c r="E68" s="24">
        <v>0.31000000238418579</v>
      </c>
      <c r="F68" s="25">
        <v>123</v>
      </c>
      <c r="G68" s="25">
        <v>1232</v>
      </c>
      <c r="H68" s="29">
        <v>20190626</v>
      </c>
      <c r="I68" s="10">
        <v>96.800003051757813</v>
      </c>
      <c r="J68" s="10">
        <v>21.594886779785156</v>
      </c>
      <c r="K68" s="28">
        <v>0.99512988328933716</v>
      </c>
      <c r="L68" s="47">
        <v>75.205116271972656</v>
      </c>
      <c r="M68" s="10">
        <v>7.8015251159667969</v>
      </c>
    </row>
    <row r="69" spans="2:13" x14ac:dyDescent="0.25">
      <c r="B69" s="23" t="s">
        <v>1645</v>
      </c>
      <c r="C69" s="8" t="s">
        <v>1633</v>
      </c>
      <c r="D69" s="24">
        <v>46.590000152587891</v>
      </c>
      <c r="E69" s="24">
        <v>0.31000000238418579</v>
      </c>
      <c r="F69" s="25">
        <v>123</v>
      </c>
      <c r="G69" s="25">
        <v>1233</v>
      </c>
      <c r="H69" s="29">
        <v>20190627</v>
      </c>
      <c r="I69" s="10">
        <v>99.680000305175781</v>
      </c>
      <c r="J69" s="10">
        <v>24.353721618652344</v>
      </c>
      <c r="K69" s="28">
        <v>0.99918895959854126</v>
      </c>
      <c r="L69" s="47">
        <v>75.326278686523438</v>
      </c>
      <c r="M69" s="10">
        <v>7.7771492004394531</v>
      </c>
    </row>
    <row r="70" spans="2:13" x14ac:dyDescent="0.25">
      <c r="B70" s="23" t="s">
        <v>1645</v>
      </c>
      <c r="C70" s="8" t="s">
        <v>1633</v>
      </c>
      <c r="D70" s="24">
        <v>46.590000152587891</v>
      </c>
      <c r="E70" s="24">
        <v>0.31000000238418579</v>
      </c>
      <c r="F70" s="25">
        <v>123</v>
      </c>
      <c r="G70" s="25">
        <v>1232</v>
      </c>
      <c r="H70" s="29">
        <v>20190628</v>
      </c>
      <c r="I70" s="10">
        <v>97.699996948242188</v>
      </c>
      <c r="J70" s="10">
        <v>22.251182556152344</v>
      </c>
      <c r="K70" s="28">
        <v>0.99837660789489746</v>
      </c>
      <c r="L70" s="47">
        <v>75.448814392089844</v>
      </c>
      <c r="M70" s="10">
        <v>7.7754478454589844</v>
      </c>
    </row>
    <row r="71" spans="2:13" x14ac:dyDescent="0.25">
      <c r="B71" s="23" t="s">
        <v>1645</v>
      </c>
      <c r="C71" s="8" t="s">
        <v>1633</v>
      </c>
      <c r="D71" s="24">
        <v>46.590000152587891</v>
      </c>
      <c r="E71" s="24">
        <v>0.31000000238418579</v>
      </c>
      <c r="F71" s="25">
        <v>123</v>
      </c>
      <c r="G71" s="25">
        <v>1232</v>
      </c>
      <c r="H71" s="29">
        <v>20190629</v>
      </c>
      <c r="I71" s="10">
        <v>100.94000244140625</v>
      </c>
      <c r="J71" s="10">
        <v>25.34625244140625</v>
      </c>
      <c r="K71" s="28">
        <v>1.0099999904632568</v>
      </c>
      <c r="L71" s="47">
        <v>75.59375</v>
      </c>
      <c r="M71" s="10">
        <v>7.7587127685546875</v>
      </c>
    </row>
    <row r="72" spans="2:13" x14ac:dyDescent="0.25">
      <c r="B72" s="23" t="s">
        <v>1646</v>
      </c>
      <c r="C72" s="8" t="s">
        <v>1633</v>
      </c>
      <c r="D72" s="24">
        <v>45.790000915527344</v>
      </c>
      <c r="E72" s="24">
        <v>3.1500000953674316</v>
      </c>
      <c r="F72" s="25">
        <v>331</v>
      </c>
      <c r="G72" s="25">
        <v>1233</v>
      </c>
      <c r="H72" s="29">
        <v>20190627</v>
      </c>
      <c r="I72" s="10">
        <v>102.73999786376953</v>
      </c>
      <c r="J72" s="10">
        <v>26.434303283691406</v>
      </c>
      <c r="K72" s="28">
        <v>0.99918895959854126</v>
      </c>
      <c r="L72" s="47">
        <v>76.305694580078125</v>
      </c>
      <c r="M72" s="10">
        <v>8.3383865356445313</v>
      </c>
    </row>
    <row r="73" spans="2:13" x14ac:dyDescent="0.25">
      <c r="B73" s="23" t="s">
        <v>1646</v>
      </c>
      <c r="C73" s="8" t="s">
        <v>1633</v>
      </c>
      <c r="D73" s="24">
        <v>45.790000915527344</v>
      </c>
      <c r="E73" s="24">
        <v>3.1500000953674316</v>
      </c>
      <c r="F73" s="25">
        <v>331</v>
      </c>
      <c r="G73" s="25">
        <v>1232</v>
      </c>
      <c r="H73" s="29">
        <v>20190628</v>
      </c>
      <c r="I73" s="10">
        <v>100.76000213623047</v>
      </c>
      <c r="J73" s="10">
        <v>24.300003051757813</v>
      </c>
      <c r="K73" s="28">
        <v>0.99837660789489746</v>
      </c>
      <c r="L73" s="47">
        <v>76.459999084472656</v>
      </c>
      <c r="M73" s="10">
        <v>8.3210868835449219</v>
      </c>
    </row>
    <row r="74" spans="2:13" x14ac:dyDescent="0.25">
      <c r="B74" s="23" t="s">
        <v>1646</v>
      </c>
      <c r="C74" s="8" t="s">
        <v>1633</v>
      </c>
      <c r="D74" s="24">
        <v>45.790000915527344</v>
      </c>
      <c r="E74" s="24">
        <v>3.1500000953674316</v>
      </c>
      <c r="F74" s="25">
        <v>331</v>
      </c>
      <c r="G74" s="25">
        <v>1233</v>
      </c>
      <c r="H74" s="29">
        <v>20190629</v>
      </c>
      <c r="I74" s="10">
        <v>102.37999725341797</v>
      </c>
      <c r="J74" s="10">
        <v>25.787445068359375</v>
      </c>
      <c r="K74" s="28">
        <v>0.99918895959854126</v>
      </c>
      <c r="L74" s="47">
        <v>76.592552185058594</v>
      </c>
      <c r="M74" s="10">
        <v>8.3112983703613281</v>
      </c>
    </row>
    <row r="75" spans="2:13" x14ac:dyDescent="0.25">
      <c r="B75" t="s">
        <v>1646</v>
      </c>
      <c r="C75" s="8" t="s">
        <v>1633</v>
      </c>
      <c r="D75" s="24">
        <v>45.790000915527344</v>
      </c>
      <c r="E75" s="24">
        <v>3.1500000953674316</v>
      </c>
      <c r="F75" s="25">
        <v>331</v>
      </c>
      <c r="G75" s="25">
        <v>1233</v>
      </c>
      <c r="H75">
        <v>20190630</v>
      </c>
      <c r="I75" s="10">
        <v>97.160003662109375</v>
      </c>
      <c r="J75" s="10">
        <v>20.458984375</v>
      </c>
      <c r="K75" s="28">
        <v>0.99351173639297485</v>
      </c>
      <c r="L75" s="47">
        <v>76.701019287109375</v>
      </c>
      <c r="M75" s="10">
        <v>8.34051513671875</v>
      </c>
    </row>
    <row r="76" spans="2:13" x14ac:dyDescent="0.25">
      <c r="B76" s="23" t="s">
        <v>1647</v>
      </c>
      <c r="C76" s="8" t="s">
        <v>1633</v>
      </c>
      <c r="D76" s="24">
        <v>44.569999694824219</v>
      </c>
      <c r="E76" s="24">
        <v>6.5</v>
      </c>
      <c r="F76" s="25">
        <v>871</v>
      </c>
      <c r="G76" s="25">
        <v>1238</v>
      </c>
      <c r="H76" s="29">
        <v>20190626</v>
      </c>
      <c r="I76" s="10">
        <v>96.44000244140625</v>
      </c>
      <c r="J76" s="10">
        <v>19.230926513671875</v>
      </c>
      <c r="K76" s="28">
        <v>0.99919223785400391</v>
      </c>
      <c r="L76" s="47">
        <v>77.209075927734375</v>
      </c>
      <c r="M76" s="10">
        <v>7.6316490173339844</v>
      </c>
    </row>
    <row r="77" spans="2:13" x14ac:dyDescent="0.25">
      <c r="B77" s="23" t="s">
        <v>1647</v>
      </c>
      <c r="C77" s="8" t="s">
        <v>1633</v>
      </c>
      <c r="D77" s="24">
        <v>44.569999694824219</v>
      </c>
      <c r="E77" s="24">
        <v>6.5</v>
      </c>
      <c r="F77" s="25">
        <v>871</v>
      </c>
      <c r="G77" s="25">
        <v>1238</v>
      </c>
      <c r="H77" s="29">
        <v>20190627</v>
      </c>
      <c r="I77" s="10">
        <v>98.419998168945313</v>
      </c>
      <c r="J77" s="10">
        <v>21.004310607910156</v>
      </c>
      <c r="K77" s="28">
        <v>1.0099999904632568</v>
      </c>
      <c r="L77" s="47">
        <v>77.415687561035156</v>
      </c>
      <c r="M77" s="10">
        <v>7.5738182067871094</v>
      </c>
    </row>
    <row r="78" spans="2:13" x14ac:dyDescent="0.25">
      <c r="B78" s="23" t="s">
        <v>1647</v>
      </c>
      <c r="C78" s="8" t="s">
        <v>1633</v>
      </c>
      <c r="D78" s="24">
        <v>44.569999694824219</v>
      </c>
      <c r="E78" s="24">
        <v>6.5</v>
      </c>
      <c r="F78" s="25">
        <v>871</v>
      </c>
      <c r="G78" s="25">
        <v>1237</v>
      </c>
      <c r="H78" s="29">
        <v>20190628</v>
      </c>
      <c r="I78" s="10">
        <v>101.12000274658203</v>
      </c>
      <c r="J78" s="10">
        <v>23.504478454589844</v>
      </c>
      <c r="K78" s="28">
        <v>1.0099999904632568</v>
      </c>
      <c r="L78" s="47">
        <v>77.615524291992188</v>
      </c>
      <c r="M78" s="10">
        <v>7.5513572692871094</v>
      </c>
    </row>
    <row r="79" spans="2:13" x14ac:dyDescent="0.25">
      <c r="B79" s="23" t="s">
        <v>1647</v>
      </c>
      <c r="C79" s="8" t="s">
        <v>1633</v>
      </c>
      <c r="D79" s="24">
        <v>44.569999694824219</v>
      </c>
      <c r="E79" s="24">
        <v>6.5</v>
      </c>
      <c r="F79" s="25">
        <v>871</v>
      </c>
      <c r="G79" s="25">
        <v>1237</v>
      </c>
      <c r="H79" s="29">
        <v>20190629</v>
      </c>
      <c r="I79" s="10">
        <v>95.360000610351563</v>
      </c>
      <c r="J79" s="10">
        <v>17.538429260253906</v>
      </c>
      <c r="K79" s="28">
        <v>0.99757480621337891</v>
      </c>
      <c r="L79" s="47">
        <v>77.821571350097656</v>
      </c>
      <c r="M79" s="10">
        <v>7.4852142333984375</v>
      </c>
    </row>
    <row r="80" spans="2:13" x14ac:dyDescent="0.25">
      <c r="B80" t="s">
        <v>1647</v>
      </c>
      <c r="C80" s="8" t="s">
        <v>1633</v>
      </c>
      <c r="D80" s="24">
        <v>44.569999694824219</v>
      </c>
      <c r="E80" s="24">
        <v>6.5</v>
      </c>
      <c r="F80" s="25">
        <v>871</v>
      </c>
      <c r="G80" s="25">
        <v>1237</v>
      </c>
      <c r="H80">
        <v>20190630</v>
      </c>
      <c r="I80" s="10">
        <v>92.300003051757813</v>
      </c>
      <c r="J80" s="10">
        <v>14.2652587890625</v>
      </c>
      <c r="K80" s="28">
        <v>0.9911075234413147</v>
      </c>
      <c r="L80" s="47">
        <v>78.034744262695313</v>
      </c>
      <c r="M80" s="10">
        <v>7.4684028625488281</v>
      </c>
    </row>
    <row r="81" spans="2:13" x14ac:dyDescent="0.25">
      <c r="B81" s="23" t="s">
        <v>1648</v>
      </c>
      <c r="C81" s="8" t="s">
        <v>1633</v>
      </c>
      <c r="D81" s="24">
        <v>43.189998626708984</v>
      </c>
      <c r="E81" s="24">
        <v>0</v>
      </c>
      <c r="F81" s="25">
        <v>360</v>
      </c>
      <c r="G81" s="25">
        <v>1236</v>
      </c>
      <c r="H81" s="29">
        <v>20190626</v>
      </c>
      <c r="I81" s="10">
        <v>95.180000305175781</v>
      </c>
      <c r="J81" s="10">
        <v>20.838058471679688</v>
      </c>
      <c r="K81" s="28">
        <v>0.99352753162384033</v>
      </c>
      <c r="L81" s="47">
        <v>74.341941833496094</v>
      </c>
      <c r="M81" s="10">
        <v>8.1785926818847656</v>
      </c>
    </row>
    <row r="82" spans="2:13" x14ac:dyDescent="0.25">
      <c r="B82" t="s">
        <v>1648</v>
      </c>
      <c r="C82" s="8" t="s">
        <v>1633</v>
      </c>
      <c r="D82" s="24">
        <v>43.189998626708984</v>
      </c>
      <c r="E82" s="24">
        <v>0</v>
      </c>
      <c r="F82" s="25">
        <v>360</v>
      </c>
      <c r="G82" s="25">
        <v>1235</v>
      </c>
      <c r="H82">
        <v>20190627</v>
      </c>
      <c r="I82" s="10">
        <v>95.540000915527344</v>
      </c>
      <c r="J82" s="10">
        <v>21.10430908203125</v>
      </c>
      <c r="K82" s="28">
        <v>0.9935222864151001</v>
      </c>
      <c r="L82" s="47">
        <v>74.435691833496094</v>
      </c>
      <c r="M82" s="10">
        <v>8.1864204406738281</v>
      </c>
    </row>
    <row r="83" spans="2:13" x14ac:dyDescent="0.25">
      <c r="B83" s="23" t="s">
        <v>1649</v>
      </c>
      <c r="C83" s="8" t="s">
        <v>1633</v>
      </c>
      <c r="D83" s="24">
        <v>43.650001525878906</v>
      </c>
      <c r="E83" s="24">
        <v>7.2100000381469727</v>
      </c>
      <c r="F83" s="25">
        <v>2</v>
      </c>
      <c r="G83" s="25">
        <v>1234</v>
      </c>
      <c r="H83" s="29">
        <v>20190627</v>
      </c>
      <c r="I83" s="10">
        <v>92.660003662109375</v>
      </c>
      <c r="J83" s="10">
        <v>14.966262817382813</v>
      </c>
      <c r="K83" s="28">
        <v>1.0099999904632568</v>
      </c>
      <c r="L83" s="47">
        <v>77.693740844726563</v>
      </c>
      <c r="M83" s="10">
        <v>4.2334518432617188</v>
      </c>
    </row>
    <row r="84" spans="2:13" x14ac:dyDescent="0.25">
      <c r="B84" s="23" t="s">
        <v>1649</v>
      </c>
      <c r="C84" s="8" t="s">
        <v>1633</v>
      </c>
      <c r="D84" s="24">
        <v>43.650001525878906</v>
      </c>
      <c r="E84" s="24">
        <v>7.2100000381469727</v>
      </c>
      <c r="F84" s="25">
        <v>2</v>
      </c>
      <c r="G84" s="25">
        <v>1233</v>
      </c>
      <c r="H84" s="29">
        <v>20190629</v>
      </c>
      <c r="I84" s="10">
        <v>89.959999084472656</v>
      </c>
      <c r="J84" s="10">
        <v>11.876350402832031</v>
      </c>
      <c r="K84" s="28">
        <v>0.99594485759735107</v>
      </c>
      <c r="L84" s="47">
        <v>78.083648681640625</v>
      </c>
      <c r="M84" s="10">
        <v>4.1357192993164063</v>
      </c>
    </row>
    <row r="85" spans="2:13" x14ac:dyDescent="0.25">
      <c r="B85" s="23" t="s">
        <v>1649</v>
      </c>
      <c r="C85" s="8" t="s">
        <v>1633</v>
      </c>
      <c r="D85" s="24">
        <v>43.650001525878906</v>
      </c>
      <c r="E85" s="24">
        <v>7.2100000381469727</v>
      </c>
      <c r="F85" s="25">
        <v>2</v>
      </c>
      <c r="G85" s="25">
        <v>1233</v>
      </c>
      <c r="H85" s="29">
        <v>20190630</v>
      </c>
      <c r="I85" s="10">
        <v>93.199996948242188</v>
      </c>
      <c r="J85" s="10">
        <v>14.926277160644531</v>
      </c>
      <c r="K85" s="28">
        <v>1.0099999904632568</v>
      </c>
      <c r="L85" s="47">
        <v>78.273719787597656</v>
      </c>
      <c r="M85" s="10">
        <v>4.0725440979003906</v>
      </c>
    </row>
    <row r="86" spans="2:13" x14ac:dyDescent="0.25">
      <c r="B86" s="23" t="s">
        <v>1650</v>
      </c>
      <c r="C86" s="8" t="s">
        <v>1633</v>
      </c>
      <c r="D86" s="24">
        <v>42.540000915527344</v>
      </c>
      <c r="E86" s="24">
        <v>9.4899997711181641</v>
      </c>
      <c r="F86" s="25">
        <v>10</v>
      </c>
      <c r="G86" s="25">
        <v>1237</v>
      </c>
      <c r="H86" s="29">
        <v>20190627</v>
      </c>
      <c r="I86" s="10">
        <v>95</v>
      </c>
      <c r="J86" s="10">
        <v>13.999107360839844</v>
      </c>
      <c r="K86" s="28">
        <v>0.99919158220291138</v>
      </c>
      <c r="L86" s="47">
        <v>81.000892639160156</v>
      </c>
      <c r="M86" s="10">
        <v>4.1641654968261719</v>
      </c>
    </row>
    <row r="87" spans="2:13" x14ac:dyDescent="0.25">
      <c r="B87" s="23" t="s">
        <v>1650</v>
      </c>
      <c r="C87" s="8" t="s">
        <v>1633</v>
      </c>
      <c r="D87" s="24">
        <v>42.540000915527344</v>
      </c>
      <c r="E87" s="24">
        <v>9.4899997711181641</v>
      </c>
      <c r="F87" s="25">
        <v>10</v>
      </c>
      <c r="G87" s="25">
        <v>1236</v>
      </c>
      <c r="H87" s="29">
        <v>20190628</v>
      </c>
      <c r="I87" s="10">
        <v>92.660003662109375</v>
      </c>
      <c r="J87" s="10">
        <v>11.455192565917969</v>
      </c>
      <c r="K87" s="28">
        <v>0.99757283926010132</v>
      </c>
      <c r="L87" s="47">
        <v>81.204811096191406</v>
      </c>
      <c r="M87" s="10">
        <v>4.1349945068359375</v>
      </c>
    </row>
    <row r="88" spans="2:13" x14ac:dyDescent="0.25">
      <c r="B88" t="s">
        <v>1650</v>
      </c>
      <c r="C88" s="8" t="s">
        <v>1633</v>
      </c>
      <c r="D88" s="24">
        <v>42.540000915527344</v>
      </c>
      <c r="E88" s="24">
        <v>9.4899997711181641</v>
      </c>
      <c r="F88" s="25">
        <v>10</v>
      </c>
      <c r="G88" s="25">
        <v>1237</v>
      </c>
      <c r="H88">
        <v>20190629</v>
      </c>
      <c r="I88" s="10">
        <v>91.040000915527344</v>
      </c>
      <c r="J88" s="10">
        <v>9.6310958862304688</v>
      </c>
      <c r="K88" s="28">
        <v>0.99191594123840332</v>
      </c>
      <c r="L88" s="47">
        <v>81.408905029296875</v>
      </c>
      <c r="M88" s="10">
        <v>4.0636100769042969</v>
      </c>
    </row>
    <row r="89" spans="2:13" x14ac:dyDescent="0.25">
      <c r="B89" s="23" t="s">
        <v>1651</v>
      </c>
      <c r="C89" s="8" t="s">
        <v>1633</v>
      </c>
      <c r="D89" s="24">
        <v>48.439998626708984</v>
      </c>
      <c r="E89" s="24">
        <v>-4.4099998474121094</v>
      </c>
      <c r="F89" s="25">
        <v>94</v>
      </c>
      <c r="G89" s="25">
        <v>1235</v>
      </c>
      <c r="H89" s="29">
        <v>20190627</v>
      </c>
      <c r="I89" s="10">
        <v>93.739997863769531</v>
      </c>
      <c r="J89" s="10">
        <v>26.991104125976563</v>
      </c>
      <c r="K89" s="28">
        <v>1.0099999904632568</v>
      </c>
      <c r="L89" s="47">
        <v>66.748893737792969</v>
      </c>
      <c r="M89" s="10">
        <v>6.2198600769042969</v>
      </c>
    </row>
    <row r="90" spans="2:13" x14ac:dyDescent="0.25">
      <c r="B90" s="23" t="s">
        <v>1651</v>
      </c>
      <c r="C90" s="8" t="s">
        <v>1633</v>
      </c>
      <c r="D90" s="24">
        <v>48.439998626708984</v>
      </c>
      <c r="E90" s="24">
        <v>-4.4099998474121094</v>
      </c>
      <c r="F90" s="25">
        <v>94</v>
      </c>
      <c r="G90" s="25">
        <v>1235</v>
      </c>
      <c r="H90" s="29">
        <v>20190628</v>
      </c>
      <c r="I90" s="10">
        <v>88.879997253417969</v>
      </c>
      <c r="J90" s="10">
        <v>22.028648376464844</v>
      </c>
      <c r="K90" s="28">
        <v>0.99595141410827637</v>
      </c>
      <c r="L90" s="47">
        <v>66.851348876953125</v>
      </c>
      <c r="M90" s="10">
        <v>6.2114448547363281</v>
      </c>
    </row>
    <row r="91" spans="2:13" x14ac:dyDescent="0.25">
      <c r="B91" s="23" t="s">
        <v>1652</v>
      </c>
      <c r="C91" s="8" t="s">
        <v>1633</v>
      </c>
      <c r="D91" s="24">
        <v>44.580001831054688</v>
      </c>
      <c r="E91" s="24">
        <v>4.7300000190734863</v>
      </c>
      <c r="F91" s="25">
        <v>73</v>
      </c>
      <c r="G91" s="25">
        <v>1239</v>
      </c>
      <c r="H91" s="29">
        <v>20190626</v>
      </c>
      <c r="I91" s="10">
        <v>99.680000305175781</v>
      </c>
      <c r="J91" s="10">
        <v>18.165763854980469</v>
      </c>
      <c r="K91" s="28">
        <v>0.99919289350509644</v>
      </c>
      <c r="L91" s="47">
        <v>81.514236450195313</v>
      </c>
      <c r="M91" s="10">
        <v>7.5177459716796875</v>
      </c>
    </row>
    <row r="92" spans="2:13" x14ac:dyDescent="0.25">
      <c r="B92" s="23" t="s">
        <v>1652</v>
      </c>
      <c r="C92" s="8" t="s">
        <v>1633</v>
      </c>
      <c r="D92" s="24">
        <v>44.580001831054688</v>
      </c>
      <c r="E92" s="24">
        <v>4.7300000190734863</v>
      </c>
      <c r="F92" s="25">
        <v>73</v>
      </c>
      <c r="G92" s="25">
        <v>1239</v>
      </c>
      <c r="H92" s="29">
        <v>20190627</v>
      </c>
      <c r="I92" s="10">
        <v>104.54000091552734</v>
      </c>
      <c r="J92" s="10">
        <v>22.804649353027344</v>
      </c>
      <c r="K92" s="28">
        <v>1.0099999904632568</v>
      </c>
      <c r="L92" s="47">
        <v>81.7353515625</v>
      </c>
      <c r="M92" s="10">
        <v>7.4761962890625</v>
      </c>
    </row>
    <row r="93" spans="2:13" x14ac:dyDescent="0.25">
      <c r="B93" s="23" t="s">
        <v>1652</v>
      </c>
      <c r="C93" s="8" t="s">
        <v>1633</v>
      </c>
      <c r="D93" s="24">
        <v>44.580001831054688</v>
      </c>
      <c r="E93" s="24">
        <v>4.7300000190734863</v>
      </c>
      <c r="F93" s="25">
        <v>73</v>
      </c>
      <c r="G93" s="25">
        <v>1238</v>
      </c>
      <c r="H93" s="29">
        <v>20190628</v>
      </c>
      <c r="I93" s="10">
        <v>100.22000122070313</v>
      </c>
      <c r="J93" s="10">
        <v>18.281341552734375</v>
      </c>
      <c r="K93" s="28">
        <v>0.99919223785400391</v>
      </c>
      <c r="L93" s="47">
        <v>81.93865966796875</v>
      </c>
      <c r="M93" s="10">
        <v>7.4647979736328125</v>
      </c>
    </row>
    <row r="94" spans="2:13" x14ac:dyDescent="0.25">
      <c r="B94" s="23" t="s">
        <v>1652</v>
      </c>
      <c r="C94" s="8" t="s">
        <v>1633</v>
      </c>
      <c r="D94" s="24">
        <v>44.580001831054688</v>
      </c>
      <c r="E94" s="24">
        <v>4.7300000190734863</v>
      </c>
      <c r="F94" s="25">
        <v>73</v>
      </c>
      <c r="G94" s="25">
        <v>1238</v>
      </c>
      <c r="H94" s="29">
        <v>20190629</v>
      </c>
      <c r="I94" s="10">
        <v>102.55999755859375</v>
      </c>
      <c r="J94" s="10">
        <v>20.429702758789063</v>
      </c>
      <c r="K94" s="28">
        <v>0.99919223785400391</v>
      </c>
      <c r="L94" s="47">
        <v>82.130294799804688</v>
      </c>
      <c r="M94" s="10">
        <v>7.4132843017578125</v>
      </c>
    </row>
    <row r="95" spans="2:13" x14ac:dyDescent="0.25">
      <c r="B95" s="23" t="s">
        <v>1652</v>
      </c>
      <c r="C95" s="8" t="s">
        <v>1633</v>
      </c>
      <c r="D95" s="24">
        <v>44.580001831054688</v>
      </c>
      <c r="E95" s="24">
        <v>4.7300000190734863</v>
      </c>
      <c r="F95" s="25">
        <v>73</v>
      </c>
      <c r="G95" s="25">
        <v>1238</v>
      </c>
      <c r="H95" s="29">
        <v>20190630</v>
      </c>
      <c r="I95" s="10">
        <v>100.76000213623047</v>
      </c>
      <c r="J95" s="10">
        <v>18.444770812988281</v>
      </c>
      <c r="K95" s="28">
        <v>0.99919223785400391</v>
      </c>
      <c r="L95" s="47">
        <v>82.315231323242188</v>
      </c>
      <c r="M95" s="10">
        <v>7.4022064208984375</v>
      </c>
    </row>
    <row r="96" spans="2:13" x14ac:dyDescent="0.25">
      <c r="B96" s="23" t="s">
        <v>1653</v>
      </c>
      <c r="C96" s="8" t="s">
        <v>1633</v>
      </c>
      <c r="D96" s="24">
        <v>47.439998626708984</v>
      </c>
      <c r="E96" s="24">
        <v>0.73000001907348633</v>
      </c>
      <c r="F96" s="25">
        <v>108</v>
      </c>
      <c r="G96" s="25">
        <v>1150</v>
      </c>
      <c r="H96" s="29">
        <v>20190628</v>
      </c>
      <c r="I96" s="10">
        <v>98.05999755859375</v>
      </c>
      <c r="J96" s="10">
        <v>23.265853881835938</v>
      </c>
      <c r="K96" s="28">
        <v>0.99826085567474365</v>
      </c>
      <c r="L96" s="47">
        <v>74.794143676757813</v>
      </c>
      <c r="M96" s="10">
        <v>7.8989181518554688</v>
      </c>
    </row>
    <row r="97" spans="2:13" x14ac:dyDescent="0.25">
      <c r="B97" s="23" t="s">
        <v>1653</v>
      </c>
      <c r="C97" s="8" t="s">
        <v>1633</v>
      </c>
      <c r="D97" s="24">
        <v>47.439998626708984</v>
      </c>
      <c r="E97" s="24">
        <v>0.73000001907348633</v>
      </c>
      <c r="F97" s="25">
        <v>108</v>
      </c>
      <c r="G97" s="25">
        <v>1151</v>
      </c>
      <c r="H97" s="29">
        <v>20190630</v>
      </c>
      <c r="I97" s="10">
        <v>99.680000305175781</v>
      </c>
      <c r="J97" s="10">
        <v>24.543647766113281</v>
      </c>
      <c r="K97" s="28">
        <v>1.0099999904632568</v>
      </c>
      <c r="L97" s="47">
        <v>75.1363525390625</v>
      </c>
      <c r="M97" s="10">
        <v>7.8286552429199219</v>
      </c>
    </row>
    <row r="98" spans="2:13" x14ac:dyDescent="0.25">
      <c r="B98" s="23" t="s">
        <v>1654</v>
      </c>
      <c r="C98" s="8" t="s">
        <v>1633</v>
      </c>
      <c r="D98" s="24">
        <v>45.860000610351563</v>
      </c>
      <c r="E98" s="24">
        <v>1.1799999475479126</v>
      </c>
      <c r="F98" s="25">
        <v>402</v>
      </c>
      <c r="G98" s="25">
        <v>963</v>
      </c>
      <c r="H98" s="29">
        <v>20190626</v>
      </c>
      <c r="I98" s="10">
        <v>96.980003356933594</v>
      </c>
      <c r="J98" s="10">
        <v>24.712715148925781</v>
      </c>
      <c r="K98" s="28">
        <v>1.0099999904632568</v>
      </c>
      <c r="L98" s="47">
        <v>72.267288208007813</v>
      </c>
      <c r="M98" s="10">
        <v>8.466583251953125</v>
      </c>
    </row>
    <row r="99" spans="2:13" x14ac:dyDescent="0.25">
      <c r="B99" s="23" t="s">
        <v>1654</v>
      </c>
      <c r="C99" s="8" t="s">
        <v>1633</v>
      </c>
      <c r="D99" s="24">
        <v>45.860000610351563</v>
      </c>
      <c r="E99" s="24">
        <v>1.1799999475479126</v>
      </c>
      <c r="F99" s="25">
        <v>402</v>
      </c>
      <c r="G99" s="25">
        <v>962</v>
      </c>
      <c r="H99" s="29">
        <v>20190627</v>
      </c>
      <c r="I99" s="10">
        <v>97.160003662109375</v>
      </c>
      <c r="J99" s="10">
        <v>24.799964904785156</v>
      </c>
      <c r="K99" s="28">
        <v>1.0099999904632568</v>
      </c>
      <c r="L99" s="47">
        <v>72.360038757324219</v>
      </c>
      <c r="M99" s="10">
        <v>8.4501495361328125</v>
      </c>
    </row>
    <row r="100" spans="2:13" x14ac:dyDescent="0.25">
      <c r="B100" s="23" t="s">
        <v>1655</v>
      </c>
      <c r="C100" s="8" t="s">
        <v>1633</v>
      </c>
      <c r="D100" s="24">
        <v>45.069999694824219</v>
      </c>
      <c r="E100" s="24">
        <v>3.7599999904632568</v>
      </c>
      <c r="F100" s="25">
        <v>833</v>
      </c>
      <c r="G100" s="25">
        <v>735</v>
      </c>
      <c r="H100" s="29">
        <v>20190626</v>
      </c>
      <c r="I100" s="10">
        <v>93.199996948242188</v>
      </c>
      <c r="J100" s="10">
        <v>19.902122497558594</v>
      </c>
      <c r="K100" s="28">
        <v>0.99319726228713989</v>
      </c>
      <c r="L100" s="47">
        <v>73.297874450683594</v>
      </c>
      <c r="M100" s="10">
        <v>8.4264640808105469</v>
      </c>
    </row>
    <row r="101" spans="2:13" x14ac:dyDescent="0.25">
      <c r="B101" s="23" t="s">
        <v>1655</v>
      </c>
      <c r="C101" s="8" t="s">
        <v>1633</v>
      </c>
      <c r="D101" s="24">
        <v>45.069999694824219</v>
      </c>
      <c r="E101" s="24">
        <v>3.7599999904632568</v>
      </c>
      <c r="F101" s="25">
        <v>833</v>
      </c>
      <c r="G101" s="25">
        <v>735</v>
      </c>
      <c r="H101" s="29">
        <v>20190627</v>
      </c>
      <c r="I101" s="10">
        <v>99.319999694824219</v>
      </c>
      <c r="J101" s="10">
        <v>25.880081176757813</v>
      </c>
      <c r="K101" s="28">
        <v>0.99863946437835693</v>
      </c>
      <c r="L101" s="47">
        <v>73.439918518066406</v>
      </c>
      <c r="M101" s="10">
        <v>8.4945907592773438</v>
      </c>
    </row>
    <row r="102" spans="2:13" x14ac:dyDescent="0.25">
      <c r="B102" s="23" t="s">
        <v>1655</v>
      </c>
      <c r="C102" s="8" t="s">
        <v>1633</v>
      </c>
      <c r="D102" s="24">
        <v>45.069999694824219</v>
      </c>
      <c r="E102" s="24">
        <v>3.7599999904632568</v>
      </c>
      <c r="F102" s="25">
        <v>833</v>
      </c>
      <c r="G102" s="25">
        <v>734</v>
      </c>
      <c r="H102" s="29">
        <v>20190628</v>
      </c>
      <c r="I102" s="10">
        <v>95.360000610351563</v>
      </c>
      <c r="J102" s="10">
        <v>21.828559875488281</v>
      </c>
      <c r="K102" s="28">
        <v>0.99727523326873779</v>
      </c>
      <c r="L102" s="47">
        <v>73.531440734863281</v>
      </c>
      <c r="M102" s="10">
        <v>8.4928550720214844</v>
      </c>
    </row>
    <row r="103" spans="2:13" x14ac:dyDescent="0.25">
      <c r="B103" t="s">
        <v>1655</v>
      </c>
      <c r="C103" s="8" t="s">
        <v>1633</v>
      </c>
      <c r="D103" s="24">
        <v>45.069999694824219</v>
      </c>
      <c r="E103" s="24">
        <v>3.7599999904632568</v>
      </c>
      <c r="F103" s="25">
        <v>833</v>
      </c>
      <c r="G103" s="25">
        <v>734</v>
      </c>
      <c r="H103">
        <v>20190629</v>
      </c>
      <c r="I103" s="10">
        <v>96.800003051757813</v>
      </c>
      <c r="J103" s="10">
        <v>23.180519104003906</v>
      </c>
      <c r="K103" s="28">
        <v>0.99727523326873779</v>
      </c>
      <c r="L103" s="47">
        <v>73.619483947753906</v>
      </c>
      <c r="M103" s="10">
        <v>8.4118995666503906</v>
      </c>
    </row>
    <row r="104" spans="2:13" x14ac:dyDescent="0.25">
      <c r="B104" s="23" t="s">
        <v>1656</v>
      </c>
      <c r="C104" s="8" t="s">
        <v>1633</v>
      </c>
      <c r="D104" s="24">
        <v>44.119998931884766</v>
      </c>
      <c r="E104" s="24">
        <v>3.0199999809265137</v>
      </c>
      <c r="F104" s="25">
        <v>712</v>
      </c>
      <c r="G104" s="25">
        <v>1155</v>
      </c>
      <c r="H104" s="29">
        <v>20190627</v>
      </c>
      <c r="I104" s="10">
        <v>97.519996643066406</v>
      </c>
      <c r="J104" s="10">
        <v>23.532310485839844</v>
      </c>
      <c r="K104" s="28">
        <v>1.0099999904632568</v>
      </c>
      <c r="L104" s="47">
        <v>73.987686157226563</v>
      </c>
      <c r="M104" s="10">
        <v>8.482513427734375</v>
      </c>
    </row>
    <row r="105" spans="2:13" x14ac:dyDescent="0.25">
      <c r="B105" s="23" t="s">
        <v>1656</v>
      </c>
      <c r="C105" s="8" t="s">
        <v>1633</v>
      </c>
      <c r="D105" s="24">
        <v>44.119998931884766</v>
      </c>
      <c r="E105" s="24">
        <v>3.0199999809265137</v>
      </c>
      <c r="F105" s="25">
        <v>712</v>
      </c>
      <c r="G105" s="25">
        <v>1154</v>
      </c>
      <c r="H105" s="29">
        <v>20190628</v>
      </c>
      <c r="I105" s="10">
        <v>98.239997863769531</v>
      </c>
      <c r="J105" s="10">
        <v>24.06805419921875</v>
      </c>
      <c r="K105" s="28">
        <v>1.0099999904632568</v>
      </c>
      <c r="L105" s="47">
        <v>74.171943664550781</v>
      </c>
      <c r="M105" s="10">
        <v>8.4722557067871094</v>
      </c>
    </row>
    <row r="106" spans="2:13" x14ac:dyDescent="0.25">
      <c r="B106" s="23" t="s">
        <v>1656</v>
      </c>
      <c r="C106" s="8" t="s">
        <v>1633</v>
      </c>
      <c r="D106" s="24">
        <v>44.119998931884766</v>
      </c>
      <c r="E106" s="24">
        <v>3.0199999809265137</v>
      </c>
      <c r="F106" s="25">
        <v>712</v>
      </c>
      <c r="G106" s="25">
        <v>1154</v>
      </c>
      <c r="H106" s="29">
        <v>20190629</v>
      </c>
      <c r="I106" s="10">
        <v>96.980003356933594</v>
      </c>
      <c r="J106" s="10">
        <v>22.611373901367188</v>
      </c>
      <c r="K106" s="28">
        <v>0.99913346767425537</v>
      </c>
      <c r="L106" s="47">
        <v>74.368629455566406</v>
      </c>
      <c r="M106" s="10">
        <v>8.4475936889648438</v>
      </c>
    </row>
    <row r="107" spans="2:13" x14ac:dyDescent="0.25">
      <c r="B107" s="23" t="s">
        <v>1657</v>
      </c>
      <c r="C107" s="8" t="s">
        <v>1633</v>
      </c>
      <c r="D107" s="24">
        <v>43.009998321533203</v>
      </c>
      <c r="E107" s="24">
        <v>1.1100000143051147</v>
      </c>
      <c r="F107" s="25">
        <v>414</v>
      </c>
      <c r="G107" s="25">
        <v>1239</v>
      </c>
      <c r="H107" s="29">
        <v>20190626</v>
      </c>
      <c r="I107" s="10">
        <v>94.819999694824219</v>
      </c>
      <c r="J107" s="10">
        <v>20.031715393066406</v>
      </c>
      <c r="K107" s="28">
        <v>0.99354320764541626</v>
      </c>
      <c r="L107" s="47">
        <v>74.788284301757813</v>
      </c>
      <c r="M107" s="10">
        <v>8.2160301208496094</v>
      </c>
    </row>
    <row r="108" spans="2:13" x14ac:dyDescent="0.25">
      <c r="B108" s="23" t="s">
        <v>1657</v>
      </c>
      <c r="C108" s="8" t="s">
        <v>1633</v>
      </c>
      <c r="D108" s="24">
        <v>43.009998321533203</v>
      </c>
      <c r="E108" s="24">
        <v>1.1100000143051147</v>
      </c>
      <c r="F108" s="25">
        <v>414</v>
      </c>
      <c r="G108" s="25">
        <v>1239</v>
      </c>
      <c r="H108" s="29">
        <v>20190627</v>
      </c>
      <c r="I108" s="10">
        <v>98.419998168945313</v>
      </c>
      <c r="J108" s="10">
        <v>23.500823974609375</v>
      </c>
      <c r="K108" s="28">
        <v>0.99919289350509644</v>
      </c>
      <c r="L108" s="47">
        <v>74.919174194335938</v>
      </c>
      <c r="M108" s="10">
        <v>8.2139701843261719</v>
      </c>
    </row>
    <row r="109" spans="2:13" x14ac:dyDescent="0.25">
      <c r="B109" s="23" t="s">
        <v>1657</v>
      </c>
      <c r="C109" s="8" t="s">
        <v>1633</v>
      </c>
      <c r="D109" s="24">
        <v>43.009998321533203</v>
      </c>
      <c r="E109" s="24">
        <v>1.1100000143051147</v>
      </c>
      <c r="F109" s="25">
        <v>414</v>
      </c>
      <c r="G109" s="25">
        <v>1238</v>
      </c>
      <c r="H109" s="29">
        <v>20190628</v>
      </c>
      <c r="I109" s="10">
        <v>94.459999084472656</v>
      </c>
      <c r="J109" s="10">
        <v>19.411209106445313</v>
      </c>
      <c r="K109" s="28">
        <v>0.99111467599868774</v>
      </c>
      <c r="L109" s="47">
        <v>75.048789978027344</v>
      </c>
      <c r="M109" s="10">
        <v>8.2136993408203125</v>
      </c>
    </row>
    <row r="110" spans="2:13" x14ac:dyDescent="0.25">
      <c r="B110" t="s">
        <v>1657</v>
      </c>
      <c r="C110" s="8" t="s">
        <v>1633</v>
      </c>
      <c r="D110" s="24">
        <v>43.009998321533203</v>
      </c>
      <c r="E110" s="24">
        <v>1.1100000143051147</v>
      </c>
      <c r="F110" s="25">
        <v>414</v>
      </c>
      <c r="G110" s="25">
        <v>1238</v>
      </c>
      <c r="H110">
        <v>20190629</v>
      </c>
      <c r="I110" s="10">
        <v>97.879997253417969</v>
      </c>
      <c r="J110" s="10">
        <v>22.715621948242188</v>
      </c>
      <c r="K110" s="28">
        <v>0.99838447570800781</v>
      </c>
      <c r="L110" s="47">
        <v>75.164375305175781</v>
      </c>
      <c r="M110" s="10">
        <v>8.1715888977050781</v>
      </c>
    </row>
    <row r="111" spans="2:13" x14ac:dyDescent="0.25">
      <c r="B111" s="23" t="s">
        <v>1658</v>
      </c>
      <c r="C111" s="8" t="s">
        <v>1633</v>
      </c>
      <c r="D111" s="24">
        <v>43.580001831054688</v>
      </c>
      <c r="E111" s="24">
        <v>3.9600000381469727</v>
      </c>
      <c r="F111" s="25">
        <v>2</v>
      </c>
      <c r="G111" s="25">
        <v>1238</v>
      </c>
      <c r="H111" s="29">
        <v>20190627</v>
      </c>
      <c r="I111" s="10">
        <v>95</v>
      </c>
      <c r="J111" s="10">
        <v>13.322761535644531</v>
      </c>
      <c r="K111" s="28">
        <v>0.99353796243667603</v>
      </c>
      <c r="L111" s="47">
        <v>81.677238464355469</v>
      </c>
      <c r="M111" s="10">
        <v>5.6696586608886719</v>
      </c>
    </row>
    <row r="112" spans="2:13" x14ac:dyDescent="0.25">
      <c r="B112" s="23" t="s">
        <v>1658</v>
      </c>
      <c r="C112" s="8" t="s">
        <v>1633</v>
      </c>
      <c r="D112" s="24">
        <v>43.580001831054688</v>
      </c>
      <c r="E112" s="24">
        <v>3.9600000381469727</v>
      </c>
      <c r="F112" s="25">
        <v>2</v>
      </c>
      <c r="G112" s="25">
        <v>1237</v>
      </c>
      <c r="H112" s="29">
        <v>20190628</v>
      </c>
      <c r="I112" s="10">
        <v>110.30000305175781</v>
      </c>
      <c r="J112" s="10">
        <v>28.476524353027344</v>
      </c>
      <c r="K112" s="28">
        <v>1.0099999904632568</v>
      </c>
      <c r="L112" s="47">
        <v>81.823478698730469</v>
      </c>
      <c r="M112" s="10">
        <v>5.6563377380371094</v>
      </c>
    </row>
    <row r="113" spans="2:13" x14ac:dyDescent="0.25">
      <c r="B113" s="23" t="s">
        <v>1658</v>
      </c>
      <c r="C113" s="8" t="s">
        <v>1633</v>
      </c>
      <c r="D113" s="24">
        <v>43.580001831054688</v>
      </c>
      <c r="E113" s="24">
        <v>3.9600000381469727</v>
      </c>
      <c r="F113" s="25">
        <v>2</v>
      </c>
      <c r="G113" s="25">
        <v>1236</v>
      </c>
      <c r="H113" s="29">
        <v>20190629</v>
      </c>
      <c r="I113" s="10">
        <v>101.66000366210938</v>
      </c>
      <c r="J113" s="10">
        <v>19.667915344238281</v>
      </c>
      <c r="K113" s="28">
        <v>1.0099999904632568</v>
      </c>
      <c r="L113" s="47">
        <v>81.992088317871094</v>
      </c>
      <c r="M113" s="10">
        <v>5.6248207092285156</v>
      </c>
    </row>
    <row r="114" spans="2:13" x14ac:dyDescent="0.25">
      <c r="B114" s="23" t="s">
        <v>1659</v>
      </c>
      <c r="C114" s="8" t="s">
        <v>1633</v>
      </c>
      <c r="D114" s="24">
        <v>48.319999694824219</v>
      </c>
      <c r="E114" s="24">
        <v>4.0199999809265137</v>
      </c>
      <c r="F114" s="25">
        <v>112</v>
      </c>
      <c r="G114" s="25">
        <v>915</v>
      </c>
      <c r="H114" s="29">
        <v>20190626</v>
      </c>
      <c r="I114" s="10">
        <v>99.319999694824219</v>
      </c>
      <c r="J114" s="10">
        <v>24.262031555175781</v>
      </c>
      <c r="K114" s="28">
        <v>0.99672132730484009</v>
      </c>
      <c r="L114" s="47">
        <v>75.057968139648438</v>
      </c>
      <c r="M114" s="10">
        <v>8.2897911071777344</v>
      </c>
    </row>
    <row r="115" spans="2:13" x14ac:dyDescent="0.25">
      <c r="B115" s="23" t="s">
        <v>1659</v>
      </c>
      <c r="C115" s="8" t="s">
        <v>1633</v>
      </c>
      <c r="D115" s="24">
        <v>48.319999694824219</v>
      </c>
      <c r="E115" s="24">
        <v>4.0199999809265137</v>
      </c>
      <c r="F115" s="25">
        <v>112</v>
      </c>
      <c r="G115" s="25">
        <v>915</v>
      </c>
      <c r="H115" s="29">
        <v>20190627</v>
      </c>
      <c r="I115" s="10">
        <v>97.339996337890625</v>
      </c>
      <c r="J115" s="10">
        <v>22.051277160644531</v>
      </c>
      <c r="K115" s="28">
        <v>0.99453550577163696</v>
      </c>
      <c r="L115" s="47">
        <v>75.288719177246094</v>
      </c>
      <c r="M115" s="10">
        <v>8.3143310546875</v>
      </c>
    </row>
    <row r="116" spans="2:13" x14ac:dyDescent="0.25">
      <c r="B116" t="s">
        <v>1659</v>
      </c>
      <c r="C116" s="8" t="s">
        <v>1633</v>
      </c>
      <c r="D116" s="24">
        <v>48.319999694824219</v>
      </c>
      <c r="E116" s="24">
        <v>4.0199999809265137</v>
      </c>
      <c r="F116" s="25">
        <v>112</v>
      </c>
      <c r="G116" s="25">
        <v>915</v>
      </c>
      <c r="H116">
        <v>20190629</v>
      </c>
      <c r="I116" s="10">
        <v>96.980003356933594</v>
      </c>
      <c r="J116" s="10">
        <v>21.3843994140625</v>
      </c>
      <c r="K116" s="28">
        <v>0.9934425950050354</v>
      </c>
      <c r="L116" s="47">
        <v>75.595603942871094</v>
      </c>
      <c r="M116" s="10">
        <v>8.2972412109375</v>
      </c>
    </row>
    <row r="117" spans="2:13" x14ac:dyDescent="0.25">
      <c r="B117" s="23" t="s">
        <v>1660</v>
      </c>
      <c r="C117" s="8" t="s">
        <v>1633</v>
      </c>
      <c r="D117" s="24">
        <v>46.049999237060547</v>
      </c>
      <c r="E117" s="24">
        <v>-1.4099999666213989</v>
      </c>
      <c r="F117" s="25">
        <v>11</v>
      </c>
      <c r="G117" s="25">
        <v>1238</v>
      </c>
      <c r="H117" s="29">
        <v>20190626</v>
      </c>
      <c r="I117" s="10">
        <v>95.720001220703125</v>
      </c>
      <c r="J117" s="10">
        <v>25.363426208496094</v>
      </c>
      <c r="K117" s="28">
        <v>1.0099999904632568</v>
      </c>
      <c r="L117" s="47">
        <v>70.356575012207031</v>
      </c>
      <c r="M117" s="10">
        <v>5.8532333374023438</v>
      </c>
    </row>
    <row r="118" spans="2:13" x14ac:dyDescent="0.25">
      <c r="B118" t="s">
        <v>1660</v>
      </c>
      <c r="C118" s="8" t="s">
        <v>1633</v>
      </c>
      <c r="D118" s="24">
        <v>46.049999237060547</v>
      </c>
      <c r="E118" s="24">
        <v>-1.4099999666213989</v>
      </c>
      <c r="F118" s="25">
        <v>11</v>
      </c>
      <c r="G118" s="25">
        <v>1237</v>
      </c>
      <c r="H118">
        <v>20190628</v>
      </c>
      <c r="I118" s="10">
        <v>89.779998779296875</v>
      </c>
      <c r="J118" s="10">
        <v>19.256942749023438</v>
      </c>
      <c r="K118" s="28">
        <v>0.98949068784713745</v>
      </c>
      <c r="L118" s="47">
        <v>70.523056030273438</v>
      </c>
      <c r="M118" s="10">
        <v>5.8213462829589844</v>
      </c>
    </row>
    <row r="119" spans="2:13" x14ac:dyDescent="0.25">
      <c r="B119" s="23" t="s">
        <v>1661</v>
      </c>
      <c r="C119" s="8" t="s">
        <v>1633</v>
      </c>
      <c r="D119" s="24">
        <v>43.080001831054688</v>
      </c>
      <c r="E119" s="24">
        <v>5.940000057220459</v>
      </c>
      <c r="F119" s="25">
        <v>115</v>
      </c>
      <c r="G119" s="25">
        <v>1050</v>
      </c>
      <c r="H119" s="29">
        <v>20190626</v>
      </c>
      <c r="I119" s="10">
        <v>93.379997253417969</v>
      </c>
      <c r="J119" s="10">
        <v>15.036163330078125</v>
      </c>
      <c r="K119" s="28">
        <v>0.99809521436691284</v>
      </c>
      <c r="L119" s="47">
        <v>78.343833923339844</v>
      </c>
      <c r="M119" s="10">
        <v>5.2303085327148438</v>
      </c>
    </row>
    <row r="120" spans="2:13" x14ac:dyDescent="0.25">
      <c r="B120" s="23" t="s">
        <v>1661</v>
      </c>
      <c r="C120" s="8" t="s">
        <v>1633</v>
      </c>
      <c r="D120" s="24">
        <v>43.080001831054688</v>
      </c>
      <c r="E120" s="24">
        <v>5.940000057220459</v>
      </c>
      <c r="F120" s="25">
        <v>115</v>
      </c>
      <c r="G120" s="25">
        <v>1050</v>
      </c>
      <c r="H120" s="29">
        <v>20190627</v>
      </c>
      <c r="I120" s="10">
        <v>98.05999755859375</v>
      </c>
      <c r="J120" s="10">
        <v>19.498458862304688</v>
      </c>
      <c r="K120" s="28">
        <v>0.99904763698577881</v>
      </c>
      <c r="L120" s="47">
        <v>78.561538696289063</v>
      </c>
      <c r="M120" s="10">
        <v>5.2037467956542969</v>
      </c>
    </row>
    <row r="121" spans="2:13" x14ac:dyDescent="0.25">
      <c r="B121" s="23" t="s">
        <v>1661</v>
      </c>
      <c r="C121" s="8" t="s">
        <v>1633</v>
      </c>
      <c r="D121" s="24">
        <v>43.080001831054688</v>
      </c>
      <c r="E121" s="24">
        <v>5.940000057220459</v>
      </c>
      <c r="F121" s="25">
        <v>115</v>
      </c>
      <c r="G121" s="25">
        <v>1049</v>
      </c>
      <c r="H121" s="29">
        <v>20190628</v>
      </c>
      <c r="I121" s="10">
        <v>96.080001831054688</v>
      </c>
      <c r="J121" s="10">
        <v>17.333541870117188</v>
      </c>
      <c r="K121" s="28">
        <v>0.9990466833114624</v>
      </c>
      <c r="L121" s="47">
        <v>78.7464599609375</v>
      </c>
      <c r="M121" s="10">
        <v>5.1597175598144531</v>
      </c>
    </row>
    <row r="122" spans="2:13" x14ac:dyDescent="0.25">
      <c r="B122" t="s">
        <v>1661</v>
      </c>
      <c r="C122" s="8" t="s">
        <v>1633</v>
      </c>
      <c r="D122" s="24">
        <v>43.080001831054688</v>
      </c>
      <c r="E122" s="24">
        <v>5.940000057220459</v>
      </c>
      <c r="F122" s="25">
        <v>115</v>
      </c>
      <c r="G122" s="25">
        <v>1049</v>
      </c>
      <c r="H122">
        <v>20190630</v>
      </c>
      <c r="I122" s="10">
        <v>91.040000915527344</v>
      </c>
      <c r="J122" s="10">
        <v>11.929595947265625</v>
      </c>
      <c r="K122" s="28">
        <v>0.99332696199417114</v>
      </c>
      <c r="L122" s="47">
        <v>79.110404968261719</v>
      </c>
      <c r="M122" s="10">
        <v>4.9907035827636719</v>
      </c>
    </row>
    <row r="123" spans="2:13" x14ac:dyDescent="0.25">
      <c r="B123" s="23" t="s">
        <v>1662</v>
      </c>
      <c r="C123" s="8" t="s">
        <v>1633</v>
      </c>
      <c r="D123" s="24">
        <v>49.169998168945313</v>
      </c>
      <c r="E123" s="24">
        <v>-0.44999998807907104</v>
      </c>
      <c r="F123" s="25">
        <v>78</v>
      </c>
      <c r="G123" s="25">
        <v>764</v>
      </c>
      <c r="H123" s="29">
        <v>20190629</v>
      </c>
      <c r="I123" s="10">
        <v>95.360000610351563</v>
      </c>
      <c r="J123" s="10">
        <v>24.343353271484375</v>
      </c>
      <c r="K123" s="28">
        <v>0.99869108200073242</v>
      </c>
      <c r="L123" s="47">
        <v>71.016647338867188</v>
      </c>
      <c r="M123" s="10">
        <v>6.8594894409179688</v>
      </c>
    </row>
    <row r="124" spans="2:13" x14ac:dyDescent="0.25">
      <c r="B124" s="23" t="s">
        <v>1663</v>
      </c>
      <c r="C124" s="8" t="s">
        <v>1633</v>
      </c>
      <c r="D124" s="24">
        <v>48.450000762939453</v>
      </c>
      <c r="E124" s="24">
        <v>-4.4200000762939453</v>
      </c>
      <c r="F124" s="25">
        <v>99.099998474121094</v>
      </c>
      <c r="G124" s="25">
        <v>790</v>
      </c>
      <c r="H124" s="29">
        <v>20190627</v>
      </c>
      <c r="I124" s="10">
        <v>93.739997863769531</v>
      </c>
      <c r="J124" s="10">
        <v>25.69146728515625</v>
      </c>
      <c r="K124" s="28">
        <v>1.0099999904632568</v>
      </c>
      <c r="L124" s="47">
        <v>68.048530578613281</v>
      </c>
      <c r="M124" s="10">
        <v>6.4276199340820313</v>
      </c>
    </row>
    <row r="125" spans="2:13" x14ac:dyDescent="0.25">
      <c r="B125" s="23" t="s">
        <v>1663</v>
      </c>
      <c r="C125" s="8" t="s">
        <v>1633</v>
      </c>
      <c r="D125" s="24">
        <v>48.450000762939453</v>
      </c>
      <c r="E125" s="24">
        <v>-4.4200000762939453</v>
      </c>
      <c r="F125" s="25">
        <v>99.099998474121094</v>
      </c>
      <c r="G125" s="25">
        <v>792</v>
      </c>
      <c r="H125" s="29">
        <v>20190628</v>
      </c>
      <c r="I125" s="10">
        <v>88.879997253417969</v>
      </c>
      <c r="J125" s="10">
        <v>20.741813659667969</v>
      </c>
      <c r="K125" s="28">
        <v>0.99494951963424683</v>
      </c>
      <c r="L125" s="47">
        <v>68.13818359375</v>
      </c>
      <c r="M125" s="10">
        <v>6.4040260314941406</v>
      </c>
    </row>
    <row r="126" spans="2:13" x14ac:dyDescent="0.25">
      <c r="B126" s="23" t="s">
        <v>1664</v>
      </c>
      <c r="C126" s="8" t="s">
        <v>1633</v>
      </c>
      <c r="D126" s="24">
        <v>48.450000762939453</v>
      </c>
      <c r="E126" s="24">
        <v>0.11999999731779099</v>
      </c>
      <c r="F126" s="25">
        <v>141</v>
      </c>
      <c r="G126" s="25">
        <v>795</v>
      </c>
      <c r="H126" s="29">
        <v>20190629</v>
      </c>
      <c r="I126" s="10">
        <v>98.419998168945313</v>
      </c>
      <c r="J126" s="10">
        <v>24.175018310546875</v>
      </c>
      <c r="K126" s="28">
        <v>1.0099999904632568</v>
      </c>
      <c r="L126" s="47">
        <v>74.244979858398438</v>
      </c>
      <c r="M126" s="10">
        <v>7.8440017700195313</v>
      </c>
    </row>
    <row r="127" spans="2:13" x14ac:dyDescent="0.25">
      <c r="B127" s="23" t="s">
        <v>1664</v>
      </c>
      <c r="C127" s="8" t="s">
        <v>1633</v>
      </c>
      <c r="D127" s="24">
        <v>48.450000762939453</v>
      </c>
      <c r="E127" s="24">
        <v>0.11999999731779099</v>
      </c>
      <c r="F127" s="25">
        <v>141</v>
      </c>
      <c r="G127" s="25">
        <v>796</v>
      </c>
      <c r="H127" s="29">
        <v>20190630</v>
      </c>
      <c r="I127" s="10">
        <v>97.160003662109375</v>
      </c>
      <c r="J127" s="10">
        <v>22.804824829101563</v>
      </c>
      <c r="K127" s="28">
        <v>1.0099999904632568</v>
      </c>
      <c r="L127" s="47">
        <v>74.355178833007813</v>
      </c>
      <c r="M127" s="10">
        <v>7.8165931701660156</v>
      </c>
    </row>
    <row r="128" spans="2:13" x14ac:dyDescent="0.25">
      <c r="B128" s="23" t="s">
        <v>1665</v>
      </c>
      <c r="C128" s="8" t="s">
        <v>1633</v>
      </c>
      <c r="D128" s="24">
        <v>48.319999694824219</v>
      </c>
      <c r="E128" s="24">
        <v>4.0199999809265137</v>
      </c>
      <c r="F128" s="25">
        <v>118.30000305175781</v>
      </c>
      <c r="G128" s="25">
        <v>627</v>
      </c>
      <c r="H128" s="29">
        <v>20190626</v>
      </c>
      <c r="I128" s="10">
        <v>99.319999694824219</v>
      </c>
      <c r="J128" s="10">
        <v>22.459236145019531</v>
      </c>
      <c r="K128" s="28">
        <v>0.9968101978302002</v>
      </c>
      <c r="L128" s="47">
        <v>76.860763549804688</v>
      </c>
      <c r="M128" s="10">
        <v>7.641632080078125</v>
      </c>
    </row>
    <row r="129" spans="2:13" x14ac:dyDescent="0.25">
      <c r="B129" s="23" t="s">
        <v>1665</v>
      </c>
      <c r="C129" s="8" t="s">
        <v>1633</v>
      </c>
      <c r="D129" s="24">
        <v>48.319999694824219</v>
      </c>
      <c r="E129" s="24">
        <v>4.0199999809265137</v>
      </c>
      <c r="F129" s="25">
        <v>118.30000305175781</v>
      </c>
      <c r="G129" s="25">
        <v>627</v>
      </c>
      <c r="H129" s="29">
        <v>20190627</v>
      </c>
      <c r="I129" s="10">
        <v>97.339996337890625</v>
      </c>
      <c r="J129" s="10">
        <v>20.259902954101563</v>
      </c>
      <c r="K129" s="28">
        <v>0.99362039566040039</v>
      </c>
      <c r="L129" s="47">
        <v>77.080093383789063</v>
      </c>
      <c r="M129" s="10">
        <v>7.6258430480957031</v>
      </c>
    </row>
    <row r="130" spans="2:13" x14ac:dyDescent="0.25">
      <c r="B130" t="s">
        <v>1665</v>
      </c>
      <c r="C130" s="8" t="s">
        <v>1633</v>
      </c>
      <c r="D130" s="24">
        <v>48.319999694824219</v>
      </c>
      <c r="E130" s="24">
        <v>4.0199999809265137</v>
      </c>
      <c r="F130" s="25">
        <v>118.30000305175781</v>
      </c>
      <c r="G130" s="25">
        <v>629</v>
      </c>
      <c r="H130">
        <v>20190629</v>
      </c>
      <c r="I130" s="10">
        <v>96.980003356933594</v>
      </c>
      <c r="J130" s="10">
        <v>19.812591552734375</v>
      </c>
      <c r="K130" s="28">
        <v>0.9920508861541748</v>
      </c>
      <c r="L130" s="47">
        <v>77.167411804199219</v>
      </c>
      <c r="M130" s="10">
        <v>7.6066932678222656</v>
      </c>
    </row>
    <row r="131" spans="2:13" x14ac:dyDescent="0.25">
      <c r="B131" s="23" t="s">
        <v>1666</v>
      </c>
      <c r="C131" s="8" t="s">
        <v>1633</v>
      </c>
      <c r="D131" s="24">
        <v>48.689998626708984</v>
      </c>
      <c r="E131" s="24">
        <v>6.2300000190734863</v>
      </c>
      <c r="F131" s="25">
        <v>228.89999389648438</v>
      </c>
      <c r="G131" s="25">
        <v>819</v>
      </c>
      <c r="H131" s="29">
        <v>20190626</v>
      </c>
      <c r="I131" s="10">
        <v>98.959999084472656</v>
      </c>
      <c r="J131" s="10">
        <v>23.190544128417969</v>
      </c>
      <c r="K131" s="28">
        <v>0.99755799770355225</v>
      </c>
      <c r="L131" s="47">
        <v>75.769454956054688</v>
      </c>
      <c r="M131" s="10">
        <v>8.1026535034179688</v>
      </c>
    </row>
    <row r="132" spans="2:13" x14ac:dyDescent="0.25">
      <c r="B132" t="s">
        <v>1666</v>
      </c>
      <c r="C132" s="8" t="s">
        <v>1633</v>
      </c>
      <c r="D132" s="24">
        <v>48.689998626708984</v>
      </c>
      <c r="E132" s="24">
        <v>6.2300000190734863</v>
      </c>
      <c r="F132" s="25">
        <v>228.89999389648438</v>
      </c>
      <c r="G132" s="25">
        <v>816</v>
      </c>
      <c r="H132">
        <v>20190627</v>
      </c>
      <c r="I132" s="10">
        <v>95.360000610351563</v>
      </c>
      <c r="J132" s="10">
        <v>19.42852783203125</v>
      </c>
      <c r="K132" s="28">
        <v>0.99264705181121826</v>
      </c>
      <c r="L132" s="47">
        <v>75.931472778320313</v>
      </c>
      <c r="M132" s="10">
        <v>8.120697021484375</v>
      </c>
    </row>
    <row r="133" spans="2:13" x14ac:dyDescent="0.25">
      <c r="B133" t="s">
        <v>1666</v>
      </c>
      <c r="C133" s="8" t="s">
        <v>1633</v>
      </c>
      <c r="D133" s="24">
        <v>48.689998626708984</v>
      </c>
      <c r="E133" s="24">
        <v>6.2300000190734863</v>
      </c>
      <c r="F133" s="25">
        <v>228.89999389648438</v>
      </c>
      <c r="G133" s="25">
        <v>814</v>
      </c>
      <c r="H133">
        <v>20190629</v>
      </c>
      <c r="I133" s="10">
        <v>94.279998779296875</v>
      </c>
      <c r="J133" s="10">
        <v>18.176902770996094</v>
      </c>
      <c r="K133" s="28">
        <v>0.99140048027038574</v>
      </c>
      <c r="L133" s="47">
        <v>76.103096008300781</v>
      </c>
      <c r="M133" s="10">
        <v>8.0972557067871094</v>
      </c>
    </row>
    <row r="134" spans="2:13" x14ac:dyDescent="0.25">
      <c r="B134" t="s">
        <v>1666</v>
      </c>
      <c r="C134" s="8" t="s">
        <v>1633</v>
      </c>
      <c r="D134" s="24">
        <v>48.689998626708984</v>
      </c>
      <c r="E134" s="24">
        <v>6.2300000190734863</v>
      </c>
      <c r="F134" s="25">
        <v>228.89999389648438</v>
      </c>
      <c r="G134" s="25">
        <v>817</v>
      </c>
      <c r="H134">
        <v>20190630</v>
      </c>
      <c r="I134" s="10">
        <v>96.080001831054688</v>
      </c>
      <c r="J134" s="10">
        <v>19.80859375</v>
      </c>
      <c r="K134" s="28">
        <v>0.99265605211257935</v>
      </c>
      <c r="L134" s="47">
        <v>76.271408081054688</v>
      </c>
      <c r="M134" s="10">
        <v>8.0622940063476563</v>
      </c>
    </row>
    <row r="135" spans="2:13" x14ac:dyDescent="0.25">
      <c r="B135" s="23" t="s">
        <v>1667</v>
      </c>
      <c r="C135" s="8" t="s">
        <v>1633</v>
      </c>
      <c r="D135" s="24">
        <v>48.580001831054688</v>
      </c>
      <c r="E135" s="24">
        <v>5.9600000381469727</v>
      </c>
      <c r="F135" s="25">
        <v>337.10000610351563</v>
      </c>
      <c r="G135" s="25">
        <v>507</v>
      </c>
      <c r="H135" s="29">
        <v>20190626</v>
      </c>
      <c r="I135" s="10">
        <v>97.879997253417969</v>
      </c>
      <c r="J135" s="10">
        <v>23.317626953125</v>
      </c>
      <c r="K135" s="28">
        <v>0.99802762269973755</v>
      </c>
      <c r="L135" s="47">
        <v>74.562370300292969</v>
      </c>
      <c r="M135" s="10">
        <v>8.2033805847167969</v>
      </c>
    </row>
    <row r="136" spans="2:13" x14ac:dyDescent="0.25">
      <c r="B136" t="s">
        <v>1667</v>
      </c>
      <c r="C136" s="8" t="s">
        <v>1633</v>
      </c>
      <c r="D136" s="24">
        <v>48.580001831054688</v>
      </c>
      <c r="E136" s="24">
        <v>5.9600000381469727</v>
      </c>
      <c r="F136" s="25">
        <v>337.10000610351563</v>
      </c>
      <c r="G136" s="25">
        <v>514</v>
      </c>
      <c r="H136">
        <v>20190627</v>
      </c>
      <c r="I136" s="10">
        <v>94.099998474121094</v>
      </c>
      <c r="J136" s="10">
        <v>19.247390747070313</v>
      </c>
      <c r="K136" s="28">
        <v>0.99221789836883545</v>
      </c>
      <c r="L136" s="47">
        <v>74.852607727050781</v>
      </c>
      <c r="M136" s="10">
        <v>8.1845512390136719</v>
      </c>
    </row>
    <row r="137" spans="2:13" x14ac:dyDescent="0.25">
      <c r="B137" t="s">
        <v>1667</v>
      </c>
      <c r="C137" s="8" t="s">
        <v>1633</v>
      </c>
      <c r="D137" s="24">
        <v>48.580001831054688</v>
      </c>
      <c r="E137" s="24">
        <v>5.9600000381469727</v>
      </c>
      <c r="F137" s="25">
        <v>337.10000610351563</v>
      </c>
      <c r="G137" s="25">
        <v>518</v>
      </c>
      <c r="H137">
        <v>20190629</v>
      </c>
      <c r="I137" s="10">
        <v>94.099998474121094</v>
      </c>
      <c r="J137" s="10">
        <v>19.082435607910156</v>
      </c>
      <c r="K137" s="28">
        <v>0.99227797985076904</v>
      </c>
      <c r="L137" s="47">
        <v>75.017562866210938</v>
      </c>
      <c r="M137" s="10">
        <v>8.1400871276855469</v>
      </c>
    </row>
    <row r="138" spans="2:13" x14ac:dyDescent="0.25">
      <c r="B138" t="s">
        <v>1667</v>
      </c>
      <c r="C138" s="8" t="s">
        <v>1633</v>
      </c>
      <c r="D138" s="24">
        <v>48.580001831054688</v>
      </c>
      <c r="E138" s="24">
        <v>5.9600000381469727</v>
      </c>
      <c r="F138" s="25">
        <v>337.10000610351563</v>
      </c>
      <c r="G138" s="25">
        <v>523</v>
      </c>
      <c r="H138">
        <v>20190630</v>
      </c>
      <c r="I138" s="10">
        <v>93.919998168945313</v>
      </c>
      <c r="J138" s="10">
        <v>18.819465637207031</v>
      </c>
      <c r="K138" s="28">
        <v>0.99235183000564575</v>
      </c>
      <c r="L138" s="47">
        <v>75.100532531738281</v>
      </c>
      <c r="M138" s="10">
        <v>8.1220512390136719</v>
      </c>
    </row>
    <row r="139" spans="2:13" x14ac:dyDescent="0.25">
      <c r="B139" s="23" t="s">
        <v>1668</v>
      </c>
      <c r="C139" s="8" t="s">
        <v>1633</v>
      </c>
      <c r="D139" s="24">
        <v>47.150001525878906</v>
      </c>
      <c r="E139" s="24">
        <v>-1.6100000143051147</v>
      </c>
      <c r="F139" s="25">
        <v>26</v>
      </c>
      <c r="G139" s="25">
        <v>1235</v>
      </c>
      <c r="H139" s="29">
        <v>20190626</v>
      </c>
      <c r="I139" s="10">
        <v>96.980003356933594</v>
      </c>
      <c r="J139" s="10">
        <v>22.875015258789063</v>
      </c>
      <c r="K139" s="28">
        <v>0.994331955909729</v>
      </c>
      <c r="L139" s="47">
        <v>74.104988098144531</v>
      </c>
      <c r="M139" s="10">
        <v>7.4968757629394531</v>
      </c>
    </row>
    <row r="140" spans="2:13" x14ac:dyDescent="0.25">
      <c r="B140" s="23" t="s">
        <v>1668</v>
      </c>
      <c r="C140" s="8" t="s">
        <v>1633</v>
      </c>
      <c r="D140" s="24">
        <v>47.150001525878906</v>
      </c>
      <c r="E140" s="24">
        <v>-1.6100000143051147</v>
      </c>
      <c r="F140" s="25">
        <v>26</v>
      </c>
      <c r="G140" s="25">
        <v>1235</v>
      </c>
      <c r="H140" s="29">
        <v>20190628</v>
      </c>
      <c r="I140" s="10">
        <v>98.599998474121094</v>
      </c>
      <c r="J140" s="10">
        <v>24.322441101074219</v>
      </c>
      <c r="K140" s="28">
        <v>0.99919027090072632</v>
      </c>
      <c r="L140" s="47">
        <v>74.277557373046875</v>
      </c>
      <c r="M140" s="10">
        <v>7.5038299560546875</v>
      </c>
    </row>
    <row r="141" spans="2:13" x14ac:dyDescent="0.25">
      <c r="B141" s="23" t="s">
        <v>1669</v>
      </c>
      <c r="C141" s="8" t="s">
        <v>1633</v>
      </c>
      <c r="D141" s="24">
        <v>47.430000305175781</v>
      </c>
      <c r="E141" s="24">
        <v>0.73000001907348633</v>
      </c>
      <c r="F141" s="25">
        <v>108.80000305175781</v>
      </c>
      <c r="G141" s="25">
        <v>767</v>
      </c>
      <c r="H141" s="29">
        <v>20190628</v>
      </c>
      <c r="I141" s="10">
        <v>98.05999755859375</v>
      </c>
      <c r="J141" s="10">
        <v>21.511054992675781</v>
      </c>
      <c r="K141" s="28">
        <v>0.99869620800018311</v>
      </c>
      <c r="L141" s="47">
        <v>76.548942565917969</v>
      </c>
      <c r="M141" s="10">
        <v>8.0089035034179688</v>
      </c>
    </row>
    <row r="142" spans="2:13" x14ac:dyDescent="0.25">
      <c r="B142" s="23" t="s">
        <v>1669</v>
      </c>
      <c r="C142" s="8" t="s">
        <v>1633</v>
      </c>
      <c r="D142" s="24">
        <v>47.430000305175781</v>
      </c>
      <c r="E142" s="24">
        <v>0.73000001907348633</v>
      </c>
      <c r="F142" s="25">
        <v>108.80000305175781</v>
      </c>
      <c r="G142" s="25">
        <v>774</v>
      </c>
      <c r="H142" s="29">
        <v>20190630</v>
      </c>
      <c r="I142" s="10">
        <v>99.680000305175781</v>
      </c>
      <c r="J142" s="10">
        <v>22.782096862792969</v>
      </c>
      <c r="K142" s="28">
        <v>1.0099999904632568</v>
      </c>
      <c r="L142" s="47">
        <v>76.897903442382813</v>
      </c>
      <c r="M142" s="10">
        <v>7.8898735046386719</v>
      </c>
    </row>
    <row r="143" spans="2:13" x14ac:dyDescent="0.25">
      <c r="B143" s="23" t="s">
        <v>1670</v>
      </c>
      <c r="C143" s="8" t="s">
        <v>1633</v>
      </c>
      <c r="D143" s="24">
        <v>47.270000457763672</v>
      </c>
      <c r="E143" s="24">
        <v>5.0900001525878906</v>
      </c>
      <c r="F143" s="25">
        <v>221.30000305175781</v>
      </c>
      <c r="G143" s="25">
        <v>715</v>
      </c>
      <c r="H143" s="29">
        <v>20190626</v>
      </c>
      <c r="I143" s="10">
        <v>96.980003356933594</v>
      </c>
      <c r="J143" s="10">
        <v>19.833740234375</v>
      </c>
      <c r="K143" s="28">
        <v>0.99440556764602661</v>
      </c>
      <c r="L143" s="47">
        <v>77.146263122558594</v>
      </c>
      <c r="M143" s="10">
        <v>7.8946533203125</v>
      </c>
    </row>
    <row r="144" spans="2:13" x14ac:dyDescent="0.25">
      <c r="B144" s="23" t="s">
        <v>1670</v>
      </c>
      <c r="C144" s="8" t="s">
        <v>1633</v>
      </c>
      <c r="D144" s="24">
        <v>47.270000457763672</v>
      </c>
      <c r="E144" s="24">
        <v>5.0900001525878906</v>
      </c>
      <c r="F144" s="25">
        <v>221.30000305175781</v>
      </c>
      <c r="G144" s="25">
        <v>718</v>
      </c>
      <c r="H144" s="29">
        <v>20190627</v>
      </c>
      <c r="I144" s="10">
        <v>99.139999389648438</v>
      </c>
      <c r="J144" s="10">
        <v>21.767463684082031</v>
      </c>
      <c r="K144" s="28">
        <v>0.99582171440124512</v>
      </c>
      <c r="L144" s="47">
        <v>77.372535705566406</v>
      </c>
      <c r="M144" s="10">
        <v>7.8798980712890625</v>
      </c>
    </row>
    <row r="145" spans="2:13" x14ac:dyDescent="0.25">
      <c r="B145" s="23" t="s">
        <v>1671</v>
      </c>
      <c r="C145" s="8" t="s">
        <v>1633</v>
      </c>
      <c r="D145" s="24">
        <v>47.590000152587891</v>
      </c>
      <c r="E145" s="24">
        <v>7.5300002098083496</v>
      </c>
      <c r="F145" s="25">
        <v>269.70001220703125</v>
      </c>
      <c r="G145" s="25">
        <v>733</v>
      </c>
      <c r="H145" s="29">
        <v>20190626</v>
      </c>
      <c r="I145" s="10">
        <v>96.980003356933594</v>
      </c>
      <c r="J145" s="10">
        <v>20.102783203125</v>
      </c>
      <c r="K145" s="28">
        <v>0.9959072470664978</v>
      </c>
      <c r="L145" s="47">
        <v>76.877220153808594</v>
      </c>
      <c r="M145" s="10">
        <v>8.0837516784667969</v>
      </c>
    </row>
    <row r="146" spans="2:13" x14ac:dyDescent="0.25">
      <c r="B146" s="23" t="s">
        <v>1672</v>
      </c>
      <c r="C146" s="8" t="s">
        <v>1633</v>
      </c>
      <c r="D146" s="24">
        <v>46.049999237060547</v>
      </c>
      <c r="E146" s="24">
        <v>-1.4199999570846558</v>
      </c>
      <c r="F146" s="25">
        <v>22</v>
      </c>
      <c r="G146" s="25">
        <v>808</v>
      </c>
      <c r="H146" s="29">
        <v>20190626</v>
      </c>
      <c r="I146" s="10">
        <v>95.720001220703125</v>
      </c>
      <c r="J146" s="10">
        <v>24.725715637207031</v>
      </c>
      <c r="K146" s="28">
        <v>1.0099999904632568</v>
      </c>
      <c r="L146" s="47">
        <v>70.994285583496094</v>
      </c>
      <c r="M146" s="10">
        <v>6.1057052612304688</v>
      </c>
    </row>
    <row r="147" spans="2:13" x14ac:dyDescent="0.25">
      <c r="B147" s="23" t="s">
        <v>1673</v>
      </c>
      <c r="C147" s="8" t="s">
        <v>1633</v>
      </c>
      <c r="D147" s="24">
        <v>46.590000152587891</v>
      </c>
      <c r="E147" s="24">
        <v>0.31000000238418579</v>
      </c>
      <c r="F147" s="25">
        <v>128.89999389648438</v>
      </c>
      <c r="G147" s="25">
        <v>772</v>
      </c>
      <c r="H147" s="29">
        <v>20190626</v>
      </c>
      <c r="I147" s="10">
        <v>96.800003051757813</v>
      </c>
      <c r="J147" s="10">
        <v>20.326248168945313</v>
      </c>
      <c r="K147" s="28">
        <v>0.99352329969406128</v>
      </c>
      <c r="L147" s="47">
        <v>76.4737548828125</v>
      </c>
      <c r="M147" s="10">
        <v>7.9928054809570313</v>
      </c>
    </row>
    <row r="148" spans="2:13" x14ac:dyDescent="0.25">
      <c r="B148" s="23" t="s">
        <v>1673</v>
      </c>
      <c r="C148" s="8" t="s">
        <v>1633</v>
      </c>
      <c r="D148" s="24">
        <v>46.590000152587891</v>
      </c>
      <c r="E148" s="24">
        <v>0.31000000238418579</v>
      </c>
      <c r="F148" s="25">
        <v>128.89999389648438</v>
      </c>
      <c r="G148" s="25">
        <v>770</v>
      </c>
      <c r="H148" s="29">
        <v>20190627</v>
      </c>
      <c r="I148" s="10">
        <v>99.680000305175781</v>
      </c>
      <c r="J148" s="10">
        <v>23.136314392089844</v>
      </c>
      <c r="K148" s="28">
        <v>0.99870127439498901</v>
      </c>
      <c r="L148" s="47">
        <v>76.543685913085938</v>
      </c>
      <c r="M148" s="10">
        <v>7.9441566467285156</v>
      </c>
    </row>
    <row r="149" spans="2:13" x14ac:dyDescent="0.25">
      <c r="B149" s="23" t="s">
        <v>1673</v>
      </c>
      <c r="C149" s="8" t="s">
        <v>1633</v>
      </c>
      <c r="D149" s="24">
        <v>46.590000152587891</v>
      </c>
      <c r="E149" s="24">
        <v>0.31000000238418579</v>
      </c>
      <c r="F149" s="25">
        <v>128.89999389648438</v>
      </c>
      <c r="G149" s="25">
        <v>769</v>
      </c>
      <c r="H149" s="29">
        <v>20190628</v>
      </c>
      <c r="I149" s="10">
        <v>97.699996948242188</v>
      </c>
      <c r="J149" s="10">
        <v>21.032844543457031</v>
      </c>
      <c r="K149" s="28">
        <v>0.99739921092987061</v>
      </c>
      <c r="L149" s="47">
        <v>76.667152404785156</v>
      </c>
      <c r="M149" s="10">
        <v>7.9261512756347656</v>
      </c>
    </row>
    <row r="150" spans="2:13" x14ac:dyDescent="0.25">
      <c r="B150" s="23" t="s">
        <v>1673</v>
      </c>
      <c r="C150" s="8" t="s">
        <v>1633</v>
      </c>
      <c r="D150" s="24">
        <v>46.590000152587891</v>
      </c>
      <c r="E150" s="24">
        <v>0.31000000238418579</v>
      </c>
      <c r="F150" s="25">
        <v>128.89999389648438</v>
      </c>
      <c r="G150" s="25">
        <v>773</v>
      </c>
      <c r="H150" s="29">
        <v>20190629</v>
      </c>
      <c r="I150" s="10">
        <v>100.94000244140625</v>
      </c>
      <c r="J150" s="10">
        <v>24.154693603515625</v>
      </c>
      <c r="K150" s="28">
        <v>1.0099999904632568</v>
      </c>
      <c r="L150" s="47">
        <v>76.785308837890625</v>
      </c>
      <c r="M150" s="10">
        <v>7.8932952880859375</v>
      </c>
    </row>
    <row r="151" spans="2:13" x14ac:dyDescent="0.25">
      <c r="B151" s="23" t="s">
        <v>1674</v>
      </c>
      <c r="C151" s="8" t="s">
        <v>1633</v>
      </c>
      <c r="D151" s="24">
        <v>45.860000610351563</v>
      </c>
      <c r="E151" s="24">
        <v>1.1799999475479126</v>
      </c>
      <c r="F151" s="25">
        <v>396.20001220703125</v>
      </c>
      <c r="G151" s="25">
        <v>769</v>
      </c>
      <c r="H151" s="29">
        <v>20190626</v>
      </c>
      <c r="I151" s="10">
        <v>96.980003356933594</v>
      </c>
      <c r="J151" s="10">
        <v>23.200576782226563</v>
      </c>
      <c r="K151" s="28">
        <v>1.0099999904632568</v>
      </c>
      <c r="L151" s="47">
        <v>73.779426574707031</v>
      </c>
      <c r="M151" s="10">
        <v>8.3161239624023438</v>
      </c>
    </row>
    <row r="152" spans="2:13" x14ac:dyDescent="0.25">
      <c r="B152" s="23" t="s">
        <v>1674</v>
      </c>
      <c r="C152" s="8" t="s">
        <v>1633</v>
      </c>
      <c r="D152" s="24">
        <v>45.860000610351563</v>
      </c>
      <c r="E152" s="24">
        <v>1.1799999475479126</v>
      </c>
      <c r="F152" s="25">
        <v>396.20001220703125</v>
      </c>
      <c r="G152" s="25">
        <v>770</v>
      </c>
      <c r="H152" s="29">
        <v>20190627</v>
      </c>
      <c r="I152" s="10">
        <v>97.160003662109375</v>
      </c>
      <c r="J152" s="10">
        <v>23.2125244140625</v>
      </c>
      <c r="K152" s="28">
        <v>1.0099999904632568</v>
      </c>
      <c r="L152" s="47">
        <v>73.947479248046875</v>
      </c>
      <c r="M152" s="10">
        <v>8.2704200744628906</v>
      </c>
    </row>
    <row r="153" spans="2:13" x14ac:dyDescent="0.25">
      <c r="B153" s="23" t="s">
        <v>1675</v>
      </c>
      <c r="C153" s="8" t="s">
        <v>1633</v>
      </c>
      <c r="D153" s="24">
        <v>45.790000915527344</v>
      </c>
      <c r="E153" s="24">
        <v>3.1700000762939453</v>
      </c>
      <c r="F153" s="25">
        <v>332.20001220703125</v>
      </c>
      <c r="G153" s="25">
        <v>762</v>
      </c>
      <c r="H153" s="29">
        <v>20190627</v>
      </c>
      <c r="I153" s="10">
        <v>102.73999786376953</v>
      </c>
      <c r="J153" s="10">
        <v>25.132911682128906</v>
      </c>
      <c r="K153" s="28">
        <v>1.0099999904632568</v>
      </c>
      <c r="L153" s="47">
        <v>77.607086181640625</v>
      </c>
      <c r="M153" s="10">
        <v>7.9780082702636719</v>
      </c>
    </row>
    <row r="154" spans="2:13" x14ac:dyDescent="0.25">
      <c r="B154" s="23" t="s">
        <v>1675</v>
      </c>
      <c r="C154" s="8" t="s">
        <v>1633</v>
      </c>
      <c r="D154" s="24">
        <v>45.790000915527344</v>
      </c>
      <c r="E154" s="24">
        <v>3.1700000762939453</v>
      </c>
      <c r="F154" s="25">
        <v>332.20001220703125</v>
      </c>
      <c r="G154" s="25">
        <v>759</v>
      </c>
      <c r="H154" s="29">
        <v>20190628</v>
      </c>
      <c r="I154" s="10">
        <v>100.76000213623047</v>
      </c>
      <c r="J154" s="10">
        <v>22.980949401855469</v>
      </c>
      <c r="K154" s="28">
        <v>1.0099999904632568</v>
      </c>
      <c r="L154" s="47">
        <v>77.779052734375</v>
      </c>
      <c r="M154" s="10">
        <v>7.9244537353515625</v>
      </c>
    </row>
    <row r="155" spans="2:13" x14ac:dyDescent="0.25">
      <c r="B155" s="23" t="s">
        <v>1675</v>
      </c>
      <c r="C155" s="8" t="s">
        <v>1633</v>
      </c>
      <c r="D155" s="24">
        <v>45.790000915527344</v>
      </c>
      <c r="E155" s="24">
        <v>3.1700000762939453</v>
      </c>
      <c r="F155" s="25">
        <v>332.20001220703125</v>
      </c>
      <c r="G155" s="25">
        <v>758</v>
      </c>
      <c r="H155" s="29">
        <v>20190629</v>
      </c>
      <c r="I155" s="10">
        <v>102.37999725341797</v>
      </c>
      <c r="J155" s="10">
        <v>24.403297424316406</v>
      </c>
      <c r="K155" s="28">
        <v>1.0099999904632568</v>
      </c>
      <c r="L155" s="47">
        <v>77.976699829101563</v>
      </c>
      <c r="M155" s="10">
        <v>7.9253082275390625</v>
      </c>
    </row>
    <row r="156" spans="2:13" x14ac:dyDescent="0.25">
      <c r="B156" t="s">
        <v>1675</v>
      </c>
      <c r="C156" s="8" t="s">
        <v>1633</v>
      </c>
      <c r="D156" s="24">
        <v>45.790000915527344</v>
      </c>
      <c r="E156" s="24">
        <v>3.1700000762939453</v>
      </c>
      <c r="F156" s="25">
        <v>332.20001220703125</v>
      </c>
      <c r="G156" s="25">
        <v>757</v>
      </c>
      <c r="H156">
        <v>20190630</v>
      </c>
      <c r="I156" s="10">
        <v>97.160003662109375</v>
      </c>
      <c r="J156" s="10">
        <v>18.993690490722656</v>
      </c>
      <c r="K156" s="28">
        <v>0.99339497089385986</v>
      </c>
      <c r="L156" s="47">
        <v>78.166313171386719</v>
      </c>
      <c r="M156" s="10">
        <v>7.9101905822753906</v>
      </c>
    </row>
    <row r="157" spans="2:13" x14ac:dyDescent="0.25">
      <c r="B157" s="23" t="s">
        <v>1676</v>
      </c>
      <c r="C157" s="8" t="s">
        <v>1633</v>
      </c>
      <c r="D157" s="24">
        <v>45.080001831054688</v>
      </c>
      <c r="E157" s="24">
        <v>3.7599999904632568</v>
      </c>
      <c r="F157" s="25">
        <v>832.4000244140625</v>
      </c>
      <c r="G157" s="25">
        <v>657</v>
      </c>
      <c r="H157" s="29">
        <v>20190626</v>
      </c>
      <c r="I157" s="10">
        <v>93.199996948242188</v>
      </c>
      <c r="J157" s="10">
        <v>19.403831481933594</v>
      </c>
      <c r="K157" s="28">
        <v>0.99238967895507813</v>
      </c>
      <c r="L157" s="47">
        <v>73.796165466308594</v>
      </c>
      <c r="M157" s="10">
        <v>8.171234130859375</v>
      </c>
    </row>
    <row r="158" spans="2:13" x14ac:dyDescent="0.25">
      <c r="B158" s="23" t="s">
        <v>1676</v>
      </c>
      <c r="C158" s="8" t="s">
        <v>1633</v>
      </c>
      <c r="D158" s="24">
        <v>45.080001831054688</v>
      </c>
      <c r="E158" s="24">
        <v>3.7599999904632568</v>
      </c>
      <c r="F158" s="25">
        <v>832.4000244140625</v>
      </c>
      <c r="G158" s="25">
        <v>660</v>
      </c>
      <c r="H158" s="29">
        <v>20190627</v>
      </c>
      <c r="I158" s="10">
        <v>99.319999694824219</v>
      </c>
      <c r="J158" s="10">
        <v>25.398269653320313</v>
      </c>
      <c r="K158" s="28">
        <v>0.99848484992980957</v>
      </c>
      <c r="L158" s="47">
        <v>73.921730041503906</v>
      </c>
      <c r="M158" s="10">
        <v>8.2415580749511719</v>
      </c>
    </row>
    <row r="159" spans="2:13" x14ac:dyDescent="0.25">
      <c r="B159" s="23" t="s">
        <v>1676</v>
      </c>
      <c r="C159" s="8" t="s">
        <v>1633</v>
      </c>
      <c r="D159" s="24">
        <v>45.080001831054688</v>
      </c>
      <c r="E159" s="24">
        <v>3.7599999904632568</v>
      </c>
      <c r="F159" s="25">
        <v>832.4000244140625</v>
      </c>
      <c r="G159" s="25">
        <v>659</v>
      </c>
      <c r="H159" s="29">
        <v>20190628</v>
      </c>
      <c r="I159" s="10">
        <v>95.360000610351563</v>
      </c>
      <c r="J159" s="10">
        <v>21.36810302734375</v>
      </c>
      <c r="K159" s="28">
        <v>0.99696511030197144</v>
      </c>
      <c r="L159" s="47">
        <v>73.991897583007813</v>
      </c>
      <c r="M159" s="10">
        <v>8.3067092895507813</v>
      </c>
    </row>
    <row r="160" spans="2:13" x14ac:dyDescent="0.25">
      <c r="B160" t="s">
        <v>1676</v>
      </c>
      <c r="C160" s="8" t="s">
        <v>1633</v>
      </c>
      <c r="D160" s="24">
        <v>45.080001831054688</v>
      </c>
      <c r="E160" s="24">
        <v>3.7599999904632568</v>
      </c>
      <c r="F160" s="25">
        <v>832.4000244140625</v>
      </c>
      <c r="G160" s="25">
        <v>662</v>
      </c>
      <c r="H160">
        <v>20190629</v>
      </c>
      <c r="I160" s="10">
        <v>96.800003051757813</v>
      </c>
      <c r="J160" s="10">
        <v>22.716163635253906</v>
      </c>
      <c r="K160" s="28">
        <v>0.99697887897491455</v>
      </c>
      <c r="L160" s="47">
        <v>74.083839416503906</v>
      </c>
      <c r="M160" s="10">
        <v>8.2451057434082031</v>
      </c>
    </row>
    <row r="161" spans="2:13" x14ac:dyDescent="0.25">
      <c r="B161" s="23" t="s">
        <v>1677</v>
      </c>
      <c r="C161" s="8" t="s">
        <v>1633</v>
      </c>
      <c r="D161" s="24">
        <v>45.729999542236328</v>
      </c>
      <c r="E161" s="24">
        <v>5.0900001525878906</v>
      </c>
      <c r="F161" s="25">
        <v>250.19999694824219</v>
      </c>
      <c r="G161" s="25">
        <v>683</v>
      </c>
      <c r="H161" s="29">
        <v>20190626</v>
      </c>
      <c r="I161" s="10">
        <v>96.800003051757813</v>
      </c>
      <c r="J161" s="10">
        <v>17.486099243164063</v>
      </c>
      <c r="K161" s="28">
        <v>0.99414348602294922</v>
      </c>
      <c r="L161" s="47">
        <v>79.31390380859375</v>
      </c>
      <c r="M161" s="10">
        <v>7.8413619995117188</v>
      </c>
    </row>
    <row r="162" spans="2:13" x14ac:dyDescent="0.25">
      <c r="B162" s="23" t="s">
        <v>1677</v>
      </c>
      <c r="C162" s="8" t="s">
        <v>1633</v>
      </c>
      <c r="D162" s="24">
        <v>45.729999542236328</v>
      </c>
      <c r="E162" s="24">
        <v>5.0900001525878906</v>
      </c>
      <c r="F162" s="25">
        <v>250.19999694824219</v>
      </c>
      <c r="G162" s="25">
        <v>681</v>
      </c>
      <c r="H162" s="29">
        <v>20190627</v>
      </c>
      <c r="I162" s="10">
        <v>98.779998779296875</v>
      </c>
      <c r="J162" s="10">
        <v>19.297531127929688</v>
      </c>
      <c r="K162" s="28">
        <v>0.99706315994262695</v>
      </c>
      <c r="L162" s="47">
        <v>79.482467651367188</v>
      </c>
      <c r="M162" s="10">
        <v>7.83203125</v>
      </c>
    </row>
    <row r="163" spans="2:13" x14ac:dyDescent="0.25">
      <c r="B163" t="s">
        <v>1677</v>
      </c>
      <c r="C163" s="8" t="s">
        <v>1633</v>
      </c>
      <c r="D163" s="24">
        <v>45.729999542236328</v>
      </c>
      <c r="E163" s="24">
        <v>5.0900001525878906</v>
      </c>
      <c r="F163" s="25">
        <v>250.19999694824219</v>
      </c>
      <c r="G163" s="25">
        <v>686</v>
      </c>
      <c r="H163">
        <v>20190630</v>
      </c>
      <c r="I163" s="10">
        <v>96.980003356933594</v>
      </c>
      <c r="J163" s="10">
        <v>17.035980224609375</v>
      </c>
      <c r="K163" s="28">
        <v>0.99271136522293091</v>
      </c>
      <c r="L163" s="47">
        <v>79.944023132324219</v>
      </c>
      <c r="M163" s="10">
        <v>7.7813606262207031</v>
      </c>
    </row>
    <row r="164" spans="2:13" x14ac:dyDescent="0.25">
      <c r="B164" s="23" t="s">
        <v>1678</v>
      </c>
      <c r="C164" s="8" t="s">
        <v>1633</v>
      </c>
      <c r="D164" s="24">
        <v>44.75</v>
      </c>
      <c r="E164" s="24">
        <v>1.3999999761581421</v>
      </c>
      <c r="F164" s="25">
        <v>260</v>
      </c>
      <c r="G164" s="25">
        <v>1215</v>
      </c>
      <c r="H164" s="29">
        <v>20190626</v>
      </c>
      <c r="I164" s="10">
        <v>99.860000610351563</v>
      </c>
      <c r="J164" s="10">
        <v>22.322074890136719</v>
      </c>
      <c r="K164" s="28">
        <v>0.99588477611541748</v>
      </c>
      <c r="L164" s="47">
        <v>77.537925720214844</v>
      </c>
      <c r="M164" s="10">
        <v>8.5096931457519531</v>
      </c>
    </row>
    <row r="165" spans="2:13" x14ac:dyDescent="0.25">
      <c r="B165" s="23" t="s">
        <v>1678</v>
      </c>
      <c r="C165" s="8" t="s">
        <v>1633</v>
      </c>
      <c r="D165" s="24">
        <v>44.75</v>
      </c>
      <c r="E165" s="24">
        <v>1.3999999761581421</v>
      </c>
      <c r="F165" s="25">
        <v>260</v>
      </c>
      <c r="G165" s="25">
        <v>1215</v>
      </c>
      <c r="H165" s="29">
        <v>20190627</v>
      </c>
      <c r="I165" s="10">
        <v>101.83999633789063</v>
      </c>
      <c r="J165" s="10">
        <v>24.141326904296875</v>
      </c>
      <c r="K165" s="28">
        <v>0.99835389852523804</v>
      </c>
      <c r="L165" s="47">
        <v>77.69866943359375</v>
      </c>
      <c r="M165" s="10">
        <v>8.4437294006347656</v>
      </c>
    </row>
    <row r="166" spans="2:13" x14ac:dyDescent="0.25">
      <c r="B166" s="23" t="s">
        <v>1678</v>
      </c>
      <c r="C166" s="8" t="s">
        <v>1633</v>
      </c>
      <c r="D166" s="24">
        <v>44.75</v>
      </c>
      <c r="E166" s="24">
        <v>1.3999999761581421</v>
      </c>
      <c r="F166" s="25">
        <v>260</v>
      </c>
      <c r="G166" s="25">
        <v>1214</v>
      </c>
      <c r="H166" s="29">
        <v>20190629</v>
      </c>
      <c r="I166" s="10">
        <v>102.01999664306641</v>
      </c>
      <c r="J166" s="10">
        <v>23.98388671875</v>
      </c>
      <c r="K166" s="28">
        <v>0.9983525276184082</v>
      </c>
      <c r="L166" s="47">
        <v>78.036109924316406</v>
      </c>
      <c r="M166" s="10">
        <v>8.3615036010742188</v>
      </c>
    </row>
    <row r="167" spans="2:13" x14ac:dyDescent="0.25">
      <c r="B167" s="23" t="s">
        <v>1656</v>
      </c>
      <c r="C167" s="8" t="s">
        <v>1633</v>
      </c>
      <c r="D167" s="24">
        <v>44.119998931884766</v>
      </c>
      <c r="E167" s="24">
        <v>3.0199999809265137</v>
      </c>
      <c r="F167" s="25">
        <v>720</v>
      </c>
      <c r="G167" s="25">
        <v>848</v>
      </c>
      <c r="H167" s="29">
        <v>20190627</v>
      </c>
      <c r="I167" s="10">
        <v>97.519996643066406</v>
      </c>
      <c r="J167" s="10">
        <v>21.948959350585938</v>
      </c>
      <c r="K167" s="28">
        <v>1.0099999904632568</v>
      </c>
      <c r="L167" s="47">
        <v>75.571037292480469</v>
      </c>
      <c r="M167" s="10">
        <v>8.2149200439453125</v>
      </c>
    </row>
    <row r="168" spans="2:13" x14ac:dyDescent="0.25">
      <c r="B168" s="23" t="s">
        <v>1656</v>
      </c>
      <c r="C168" s="8" t="s">
        <v>1633</v>
      </c>
      <c r="D168" s="24">
        <v>44.119998931884766</v>
      </c>
      <c r="E168" s="24">
        <v>3.0199999809265137</v>
      </c>
      <c r="F168" s="25">
        <v>720</v>
      </c>
      <c r="G168" s="25">
        <v>845</v>
      </c>
      <c r="H168" s="29">
        <v>20190628</v>
      </c>
      <c r="I168" s="10">
        <v>98.239997863769531</v>
      </c>
      <c r="J168" s="10">
        <v>22.484870910644531</v>
      </c>
      <c r="K168" s="28">
        <v>1.0099999904632568</v>
      </c>
      <c r="L168" s="47">
        <v>75.755126953125</v>
      </c>
      <c r="M168" s="10">
        <v>8.22412109375</v>
      </c>
    </row>
    <row r="169" spans="2:13" x14ac:dyDescent="0.25">
      <c r="B169" s="23" t="s">
        <v>1656</v>
      </c>
      <c r="C169" s="8" t="s">
        <v>1633</v>
      </c>
      <c r="D169" s="24">
        <v>44.119998931884766</v>
      </c>
      <c r="E169" s="24">
        <v>3.0199999809265137</v>
      </c>
      <c r="F169" s="25">
        <v>720</v>
      </c>
      <c r="G169" s="25">
        <v>845</v>
      </c>
      <c r="H169" s="29">
        <v>20190629</v>
      </c>
      <c r="I169" s="10">
        <v>96.980003356933594</v>
      </c>
      <c r="J169" s="10">
        <v>21.110488891601563</v>
      </c>
      <c r="K169" s="28">
        <v>0.99881654977798462</v>
      </c>
      <c r="L169" s="47">
        <v>75.869514465332031</v>
      </c>
      <c r="M169" s="10">
        <v>8.2142105102539063</v>
      </c>
    </row>
    <row r="170" spans="2:13" x14ac:dyDescent="0.25">
      <c r="B170" s="23" t="s">
        <v>1647</v>
      </c>
      <c r="C170" s="8" t="s">
        <v>1633</v>
      </c>
      <c r="D170" s="24">
        <v>44.569999694824219</v>
      </c>
      <c r="E170" s="24">
        <v>6.5</v>
      </c>
      <c r="F170" s="25">
        <v>876</v>
      </c>
      <c r="G170" s="25">
        <v>838</v>
      </c>
      <c r="H170" s="29">
        <v>20190626</v>
      </c>
      <c r="I170" s="10">
        <v>96.44000244140625</v>
      </c>
      <c r="J170" s="10">
        <v>18.2564697265625</v>
      </c>
      <c r="K170" s="28">
        <v>0.9988066554069519</v>
      </c>
      <c r="L170" s="47">
        <v>78.18353271484375</v>
      </c>
      <c r="M170" s="10">
        <v>7.5690078735351563</v>
      </c>
    </row>
    <row r="171" spans="2:13" x14ac:dyDescent="0.25">
      <c r="B171" s="23" t="s">
        <v>1647</v>
      </c>
      <c r="C171" s="8" t="s">
        <v>1633</v>
      </c>
      <c r="D171" s="24">
        <v>44.569999694824219</v>
      </c>
      <c r="E171" s="24">
        <v>6.5</v>
      </c>
      <c r="F171" s="25">
        <v>876</v>
      </c>
      <c r="G171" s="25">
        <v>836</v>
      </c>
      <c r="H171" s="29">
        <v>20190627</v>
      </c>
      <c r="I171" s="10">
        <v>98.419998168945313</v>
      </c>
      <c r="J171" s="10">
        <v>20.015739440917969</v>
      </c>
      <c r="K171" s="28">
        <v>1.0099999904632568</v>
      </c>
      <c r="L171" s="47">
        <v>78.404258728027344</v>
      </c>
      <c r="M171" s="10">
        <v>7.5363883972167969</v>
      </c>
    </row>
    <row r="172" spans="2:13" x14ac:dyDescent="0.25">
      <c r="B172" s="23" t="s">
        <v>1647</v>
      </c>
      <c r="C172" s="8" t="s">
        <v>1633</v>
      </c>
      <c r="D172" s="24">
        <v>44.569999694824219</v>
      </c>
      <c r="E172" s="24">
        <v>6.5</v>
      </c>
      <c r="F172" s="25">
        <v>876</v>
      </c>
      <c r="G172" s="25">
        <v>833</v>
      </c>
      <c r="H172" s="29">
        <v>20190628</v>
      </c>
      <c r="I172" s="10">
        <v>101.12000274658203</v>
      </c>
      <c r="J172" s="10">
        <v>22.509300231933594</v>
      </c>
      <c r="K172" s="28">
        <v>1.0099999904632568</v>
      </c>
      <c r="L172" s="47">
        <v>78.610702514648438</v>
      </c>
      <c r="M172" s="10">
        <v>7.5085258483886719</v>
      </c>
    </row>
    <row r="173" spans="2:13" x14ac:dyDescent="0.25">
      <c r="B173" s="23" t="s">
        <v>1647</v>
      </c>
      <c r="C173" s="8" t="s">
        <v>1633</v>
      </c>
      <c r="D173" s="24">
        <v>44.569999694824219</v>
      </c>
      <c r="E173" s="24">
        <v>6.5</v>
      </c>
      <c r="F173" s="25">
        <v>876</v>
      </c>
      <c r="G173" s="25">
        <v>833</v>
      </c>
      <c r="H173" s="29">
        <v>20190629</v>
      </c>
      <c r="I173" s="10">
        <v>95.360000610351563</v>
      </c>
      <c r="J173" s="10">
        <v>16.518508911132813</v>
      </c>
      <c r="K173" s="28">
        <v>0.99639856815338135</v>
      </c>
      <c r="L173" s="47">
        <v>78.84149169921875</v>
      </c>
      <c r="M173" s="10">
        <v>7.3858718872070313</v>
      </c>
    </row>
    <row r="174" spans="2:13" x14ac:dyDescent="0.25">
      <c r="B174" t="s">
        <v>1679</v>
      </c>
      <c r="C174" s="8" t="s">
        <v>1633</v>
      </c>
      <c r="D174" s="24">
        <v>43.180000305175781</v>
      </c>
      <c r="E174" s="24">
        <v>-9.9999997764825821E-3</v>
      </c>
      <c r="F174" s="25">
        <v>384</v>
      </c>
      <c r="G174" s="25">
        <v>757</v>
      </c>
      <c r="H174">
        <v>20190626</v>
      </c>
      <c r="I174" s="10">
        <v>95.180000305175781</v>
      </c>
      <c r="J174" s="10">
        <v>19.02008056640625</v>
      </c>
      <c r="K174" s="28">
        <v>0.99075299501419067</v>
      </c>
      <c r="L174" s="47">
        <v>76.159919738769531</v>
      </c>
      <c r="M174" s="10">
        <v>8.1828536987304688</v>
      </c>
    </row>
    <row r="175" spans="2:13" x14ac:dyDescent="0.25">
      <c r="B175" t="s">
        <v>1679</v>
      </c>
      <c r="C175" s="8" t="s">
        <v>1633</v>
      </c>
      <c r="D175" s="24">
        <v>43.180000305175781</v>
      </c>
      <c r="E175" s="24">
        <v>-9.9999997764825821E-3</v>
      </c>
      <c r="F175" s="25">
        <v>384</v>
      </c>
      <c r="G175" s="25">
        <v>760</v>
      </c>
      <c r="H175">
        <v>20190627</v>
      </c>
      <c r="I175" s="10">
        <v>95.540000915527344</v>
      </c>
      <c r="J175" s="10">
        <v>19.262840270996094</v>
      </c>
      <c r="K175" s="28">
        <v>0.99078947305679321</v>
      </c>
      <c r="L175" s="47">
        <v>76.27716064453125</v>
      </c>
      <c r="M175" s="10">
        <v>8.1872329711914063</v>
      </c>
    </row>
    <row r="176" spans="2:13" x14ac:dyDescent="0.25">
      <c r="B176" s="23" t="s">
        <v>1680</v>
      </c>
      <c r="C176" s="8" t="s">
        <v>1633</v>
      </c>
      <c r="D176" s="24">
        <v>43.009998321533203</v>
      </c>
      <c r="E176" s="24">
        <v>1.1000000238418579</v>
      </c>
      <c r="F176" s="25">
        <v>417</v>
      </c>
      <c r="G176" s="25">
        <v>823</v>
      </c>
      <c r="H176" s="29">
        <v>20190626</v>
      </c>
      <c r="I176" s="10">
        <v>94.819999694824219</v>
      </c>
      <c r="J176" s="10">
        <v>18.287605285644531</v>
      </c>
      <c r="K176" s="28">
        <v>0.99149453639984131</v>
      </c>
      <c r="L176" s="47">
        <v>76.532394409179688</v>
      </c>
      <c r="M176" s="10">
        <v>8.0005836486816406</v>
      </c>
    </row>
    <row r="177" spans="2:13" x14ac:dyDescent="0.25">
      <c r="B177" s="23" t="s">
        <v>1680</v>
      </c>
      <c r="C177" s="8" t="s">
        <v>1633</v>
      </c>
      <c r="D177" s="24">
        <v>43.009998321533203</v>
      </c>
      <c r="E177" s="24">
        <v>1.1000000238418579</v>
      </c>
      <c r="F177" s="25">
        <v>417</v>
      </c>
      <c r="G177" s="25">
        <v>828</v>
      </c>
      <c r="H177" s="29">
        <v>20190627</v>
      </c>
      <c r="I177" s="10">
        <v>98.419998168945313</v>
      </c>
      <c r="J177" s="10">
        <v>21.7886962890625</v>
      </c>
      <c r="K177" s="28">
        <v>0.99879229068756104</v>
      </c>
      <c r="L177" s="47">
        <v>76.631301879882813</v>
      </c>
      <c r="M177" s="10">
        <v>8.0396308898925781</v>
      </c>
    </row>
    <row r="178" spans="2:13" x14ac:dyDescent="0.25">
      <c r="B178" t="s">
        <v>1680</v>
      </c>
      <c r="C178" s="8" t="s">
        <v>1633</v>
      </c>
      <c r="D178" s="24">
        <v>43.009998321533203</v>
      </c>
      <c r="E178" s="24">
        <v>1.1000000238418579</v>
      </c>
      <c r="F178" s="25">
        <v>417</v>
      </c>
      <c r="G178" s="25">
        <v>830</v>
      </c>
      <c r="H178">
        <v>20190629</v>
      </c>
      <c r="I178" s="10">
        <v>97.879997253417969</v>
      </c>
      <c r="J178" s="10">
        <v>20.965660095214844</v>
      </c>
      <c r="K178" s="28">
        <v>0.99759036302566528</v>
      </c>
      <c r="L178" s="47">
        <v>76.914337158203125</v>
      </c>
      <c r="M178" s="10">
        <v>7.9665908813476563</v>
      </c>
    </row>
    <row r="179" spans="2:13" x14ac:dyDescent="0.25">
      <c r="B179" s="23" t="s">
        <v>1681</v>
      </c>
      <c r="C179" s="8" t="s">
        <v>1633</v>
      </c>
      <c r="D179" s="24">
        <v>43.580001831054688</v>
      </c>
      <c r="E179" s="24">
        <v>3.9600000381469727</v>
      </c>
      <c r="F179" s="25">
        <v>5.1999998092651367</v>
      </c>
      <c r="G179" s="25">
        <v>799</v>
      </c>
      <c r="H179" s="29">
        <v>20190628</v>
      </c>
      <c r="I179" s="10">
        <v>110.30000305175781</v>
      </c>
      <c r="J179" s="10">
        <v>27.428489685058594</v>
      </c>
      <c r="K179" s="28">
        <v>1.0099999904632568</v>
      </c>
      <c r="L179" s="47">
        <v>82.871513366699219</v>
      </c>
      <c r="M179" s="10">
        <v>5.62579345703125</v>
      </c>
    </row>
    <row r="180" spans="2:13" x14ac:dyDescent="0.25">
      <c r="B180" s="23" t="s">
        <v>1681</v>
      </c>
      <c r="C180" s="8" t="s">
        <v>1633</v>
      </c>
      <c r="D180" s="24">
        <v>43.580001831054688</v>
      </c>
      <c r="E180" s="24">
        <v>3.9600000381469727</v>
      </c>
      <c r="F180" s="25">
        <v>5.1999998092651367</v>
      </c>
      <c r="G180" s="25">
        <v>799</v>
      </c>
      <c r="H180" s="29">
        <v>20190629</v>
      </c>
      <c r="I180" s="10">
        <v>101.66000366210938</v>
      </c>
      <c r="J180" s="10">
        <v>18.639129638671875</v>
      </c>
      <c r="K180" s="28">
        <v>1.0099999904632568</v>
      </c>
      <c r="L180" s="47">
        <v>83.0208740234375</v>
      </c>
      <c r="M180" s="10">
        <v>5.5853652954101563</v>
      </c>
    </row>
    <row r="181" spans="2:13" x14ac:dyDescent="0.25">
      <c r="B181" s="23" t="s">
        <v>1661</v>
      </c>
      <c r="C181" s="8" t="s">
        <v>1633</v>
      </c>
      <c r="D181" s="24">
        <v>43.080001831054688</v>
      </c>
      <c r="E181" s="24">
        <v>5.929999828338623</v>
      </c>
      <c r="F181" s="25">
        <v>134</v>
      </c>
      <c r="G181" s="25">
        <v>708</v>
      </c>
      <c r="H181" s="29">
        <v>20190626</v>
      </c>
      <c r="I181" s="10">
        <v>93.379997253417969</v>
      </c>
      <c r="J181" s="10">
        <v>14.002372741699219</v>
      </c>
      <c r="K181" s="28">
        <v>0.99717515707015991</v>
      </c>
      <c r="L181" s="47">
        <v>79.37762451171875</v>
      </c>
      <c r="M181" s="10">
        <v>4.9250335693359375</v>
      </c>
    </row>
    <row r="182" spans="2:13" x14ac:dyDescent="0.25">
      <c r="B182" s="23" t="s">
        <v>1661</v>
      </c>
      <c r="C182" s="8" t="s">
        <v>1633</v>
      </c>
      <c r="D182" s="24">
        <v>43.080001831054688</v>
      </c>
      <c r="E182" s="24">
        <v>5.929999828338623</v>
      </c>
      <c r="F182" s="25">
        <v>134</v>
      </c>
      <c r="G182" s="25">
        <v>713</v>
      </c>
      <c r="H182" s="29">
        <v>20190627</v>
      </c>
      <c r="I182" s="10">
        <v>98.05999755859375</v>
      </c>
      <c r="J182" s="10">
        <v>18.474105834960938</v>
      </c>
      <c r="K182" s="28">
        <v>0.99859750270843506</v>
      </c>
      <c r="L182" s="47">
        <v>79.585891723632813</v>
      </c>
      <c r="M182" s="10">
        <v>4.933258056640625</v>
      </c>
    </row>
    <row r="183" spans="2:13" x14ac:dyDescent="0.25">
      <c r="B183" s="23" t="s">
        <v>1661</v>
      </c>
      <c r="C183" s="8" t="s">
        <v>1633</v>
      </c>
      <c r="D183" s="24">
        <v>43.080001831054688</v>
      </c>
      <c r="E183" s="24">
        <v>5.929999828338623</v>
      </c>
      <c r="F183" s="25">
        <v>134</v>
      </c>
      <c r="G183" s="25">
        <v>714</v>
      </c>
      <c r="H183" s="29">
        <v>20190628</v>
      </c>
      <c r="I183" s="10">
        <v>96.080001831054688</v>
      </c>
      <c r="J183" s="10">
        <v>16.335884094238281</v>
      </c>
      <c r="K183" s="28">
        <v>0.99859941005706787</v>
      </c>
      <c r="L183" s="47">
        <v>79.744117736816406</v>
      </c>
      <c r="M183" s="10">
        <v>4.9083290100097656</v>
      </c>
    </row>
    <row r="184" spans="2:13" x14ac:dyDescent="0.25">
      <c r="B184" t="s">
        <v>1661</v>
      </c>
      <c r="C184" s="8" t="s">
        <v>1633</v>
      </c>
      <c r="D184" s="24">
        <v>43.080001831054688</v>
      </c>
      <c r="E184" s="24">
        <v>5.929999828338623</v>
      </c>
      <c r="F184" s="25">
        <v>134</v>
      </c>
      <c r="G184" s="25">
        <v>715</v>
      </c>
      <c r="H184">
        <v>20190630</v>
      </c>
      <c r="I184" s="10">
        <v>91.040000915527344</v>
      </c>
      <c r="J184" s="10">
        <v>10.959861755371094</v>
      </c>
      <c r="K184" s="28">
        <v>0.99020981788635254</v>
      </c>
      <c r="L184" s="47">
        <v>80.08013916015625</v>
      </c>
      <c r="M184" s="10">
        <v>4.6888504028320313</v>
      </c>
    </row>
    <row r="185" spans="2:13" x14ac:dyDescent="0.25">
      <c r="B185" s="23" t="s">
        <v>1682</v>
      </c>
      <c r="C185" s="8" t="s">
        <v>1633</v>
      </c>
      <c r="D185" s="24">
        <v>43.659999847412109</v>
      </c>
      <c r="E185" s="24">
        <v>7.2199997901916504</v>
      </c>
      <c r="F185" s="25">
        <v>3.7000000476837158</v>
      </c>
      <c r="G185" s="25">
        <v>704</v>
      </c>
      <c r="H185" s="29">
        <v>20190627</v>
      </c>
      <c r="I185" s="10">
        <v>92.660003662109375</v>
      </c>
      <c r="J185" s="10">
        <v>14.398468017578125</v>
      </c>
      <c r="K185" s="28">
        <v>1.0099999904632568</v>
      </c>
      <c r="L185" s="47">
        <v>78.26153564453125</v>
      </c>
      <c r="M185" s="10">
        <v>4.3655052185058594</v>
      </c>
    </row>
    <row r="186" spans="2:13" x14ac:dyDescent="0.25">
      <c r="B186" s="23" t="s">
        <v>1682</v>
      </c>
      <c r="C186" s="8" t="s">
        <v>1633</v>
      </c>
      <c r="D186" s="24">
        <v>43.659999847412109</v>
      </c>
      <c r="E186" s="24">
        <v>7.2199997901916504</v>
      </c>
      <c r="F186" s="25">
        <v>3.7000000476837158</v>
      </c>
      <c r="G186" s="25">
        <v>715</v>
      </c>
      <c r="H186" s="29">
        <v>20190629</v>
      </c>
      <c r="I186" s="10">
        <v>89.959999084472656</v>
      </c>
      <c r="J186" s="10">
        <v>11.266990661621094</v>
      </c>
      <c r="K186" s="28">
        <v>0.99440556764602661</v>
      </c>
      <c r="L186" s="47">
        <v>78.693008422851563</v>
      </c>
      <c r="M186" s="10">
        <v>4.2354469299316406</v>
      </c>
    </row>
    <row r="187" spans="2:13" x14ac:dyDescent="0.25">
      <c r="B187" s="23" t="s">
        <v>1682</v>
      </c>
      <c r="C187" s="8" t="s">
        <v>1633</v>
      </c>
      <c r="D187" s="24">
        <v>43.659999847412109</v>
      </c>
      <c r="E187" s="24">
        <v>7.2199997901916504</v>
      </c>
      <c r="F187" s="25">
        <v>3.7000000476837158</v>
      </c>
      <c r="G187" s="25">
        <v>716</v>
      </c>
      <c r="H187" s="29">
        <v>20190630</v>
      </c>
      <c r="I187" s="10">
        <v>93.199996948242188</v>
      </c>
      <c r="J187" s="10">
        <v>14.3291015625</v>
      </c>
      <c r="K187" s="28">
        <v>1.0099999904632568</v>
      </c>
      <c r="L187" s="47">
        <v>78.870895385742188</v>
      </c>
      <c r="M187" s="10">
        <v>4.1771697998046875</v>
      </c>
    </row>
    <row r="188" spans="2:13" x14ac:dyDescent="0.25">
      <c r="B188" s="23" t="s">
        <v>1683</v>
      </c>
      <c r="C188" s="8" t="s">
        <v>1633</v>
      </c>
      <c r="D188" s="24">
        <v>42.549999237060547</v>
      </c>
      <c r="E188" s="24">
        <v>9.4799995422363281</v>
      </c>
      <c r="F188" s="25">
        <v>7.9000000953674316</v>
      </c>
      <c r="G188" s="25">
        <v>702</v>
      </c>
      <c r="H188" s="29">
        <v>20190627</v>
      </c>
      <c r="I188" s="10">
        <v>95</v>
      </c>
      <c r="J188" s="10">
        <v>13.406410217285156</v>
      </c>
      <c r="K188" s="28">
        <v>0.99715101718902588</v>
      </c>
      <c r="L188" s="47">
        <v>81.593589782714844</v>
      </c>
      <c r="M188" s="10">
        <v>4.2542953491210938</v>
      </c>
    </row>
    <row r="189" spans="2:13" x14ac:dyDescent="0.25">
      <c r="B189" s="23" t="s">
        <v>1683</v>
      </c>
      <c r="C189" s="8" t="s">
        <v>1633</v>
      </c>
      <c r="D189" s="24">
        <v>42.549999237060547</v>
      </c>
      <c r="E189" s="24">
        <v>9.4799995422363281</v>
      </c>
      <c r="F189" s="25">
        <v>7.9000000953674316</v>
      </c>
      <c r="G189" s="25">
        <v>696</v>
      </c>
      <c r="H189" s="29">
        <v>20190628</v>
      </c>
      <c r="I189" s="10">
        <v>92.660003662109375</v>
      </c>
      <c r="J189" s="10">
        <v>10.862327575683594</v>
      </c>
      <c r="K189" s="28">
        <v>0.99712646007537842</v>
      </c>
      <c r="L189" s="47">
        <v>81.797676086425781</v>
      </c>
      <c r="M189" s="10">
        <v>4.2405662536621094</v>
      </c>
    </row>
    <row r="190" spans="2:13" x14ac:dyDescent="0.25">
      <c r="B190" s="23" t="s">
        <v>1684</v>
      </c>
      <c r="C190" s="8" t="s">
        <v>1685</v>
      </c>
      <c r="D190" s="24">
        <v>48.080001831054688</v>
      </c>
      <c r="E190" s="24">
        <v>20.770000457763672</v>
      </c>
      <c r="F190" s="25">
        <v>236</v>
      </c>
      <c r="G190" s="25">
        <v>954</v>
      </c>
      <c r="H190" s="29">
        <v>20190627</v>
      </c>
      <c r="I190" s="10">
        <v>96.800003051757813</v>
      </c>
      <c r="J190" s="10">
        <v>18.715660095214844</v>
      </c>
      <c r="K190" s="28">
        <v>0.99895179271697998</v>
      </c>
      <c r="L190" s="47">
        <v>78.084342956542969</v>
      </c>
      <c r="M190" s="10">
        <v>7.4265899658203125</v>
      </c>
    </row>
    <row r="191" spans="2:13" x14ac:dyDescent="0.25">
      <c r="B191" t="s">
        <v>1686</v>
      </c>
      <c r="C191" s="8" t="s">
        <v>1687</v>
      </c>
      <c r="D191" s="24">
        <v>41.779998779296875</v>
      </c>
      <c r="E191" s="24">
        <v>12.579999923706055</v>
      </c>
      <c r="F191" s="25">
        <v>105</v>
      </c>
      <c r="G191" s="25">
        <v>1182</v>
      </c>
      <c r="H191">
        <v>20190627</v>
      </c>
      <c r="I191" s="10">
        <v>97.339996337890625</v>
      </c>
      <c r="J191" s="10">
        <v>12.967613220214844</v>
      </c>
      <c r="K191" s="28">
        <v>0.99153977632522583</v>
      </c>
      <c r="L191" s="47">
        <v>84.372383117675781</v>
      </c>
      <c r="M191" s="10">
        <v>5.3478317260742188</v>
      </c>
    </row>
    <row r="192" spans="2:13" x14ac:dyDescent="0.25">
      <c r="B192" t="s">
        <v>1686</v>
      </c>
      <c r="C192" s="8" t="s">
        <v>1687</v>
      </c>
      <c r="D192" s="24">
        <v>41.779998779296875</v>
      </c>
      <c r="E192" s="24">
        <v>12.579999923706055</v>
      </c>
      <c r="F192" s="25">
        <v>105</v>
      </c>
      <c r="G192" s="25">
        <v>1182</v>
      </c>
      <c r="H192">
        <v>20190628</v>
      </c>
      <c r="I192" s="10">
        <v>96.800003051757813</v>
      </c>
      <c r="J192" s="10">
        <v>12.23040771484375</v>
      </c>
      <c r="K192" s="28">
        <v>0.98984771966934204</v>
      </c>
      <c r="L192" s="47">
        <v>84.569595336914063</v>
      </c>
      <c r="M192" s="10">
        <v>5.2966079711914063</v>
      </c>
    </row>
    <row r="193" spans="2:13" x14ac:dyDescent="0.25">
      <c r="B193" t="s">
        <v>1686</v>
      </c>
      <c r="C193" s="8" t="s">
        <v>1687</v>
      </c>
      <c r="D193" s="24">
        <v>41.779998779296875</v>
      </c>
      <c r="E193" s="24">
        <v>12.579999923706055</v>
      </c>
      <c r="F193" s="25">
        <v>105</v>
      </c>
      <c r="G193" s="25">
        <v>1181</v>
      </c>
      <c r="H193">
        <v>20190629</v>
      </c>
      <c r="I193" s="10">
        <v>95.900001525878906</v>
      </c>
      <c r="J193" s="10">
        <v>11.124031066894531</v>
      </c>
      <c r="K193" s="28">
        <v>0.98983913660049438</v>
      </c>
      <c r="L193" s="47">
        <v>84.775970458984375</v>
      </c>
      <c r="M193" s="10">
        <v>5.2125968933105469</v>
      </c>
    </row>
    <row r="194" spans="2:13" x14ac:dyDescent="0.25">
      <c r="B194" t="s">
        <v>1688</v>
      </c>
      <c r="C194" s="8" t="s">
        <v>1687</v>
      </c>
      <c r="D194" s="24">
        <v>39.930000305175781</v>
      </c>
      <c r="E194" s="24">
        <v>9.7200002670288086</v>
      </c>
      <c r="F194" s="25">
        <v>138</v>
      </c>
      <c r="G194" s="25">
        <v>1201</v>
      </c>
      <c r="H194">
        <v>20190630</v>
      </c>
      <c r="I194" s="10">
        <v>95.360000610351563</v>
      </c>
      <c r="J194" s="10">
        <v>12.654403686523438</v>
      </c>
      <c r="K194" s="28">
        <v>0.99084097146987915</v>
      </c>
      <c r="L194" s="47">
        <v>82.705596923828125</v>
      </c>
      <c r="M194" s="10">
        <v>5.0303764343261719</v>
      </c>
    </row>
    <row r="195" spans="2:13" x14ac:dyDescent="0.25">
      <c r="B195" s="23" t="s">
        <v>1689</v>
      </c>
      <c r="C195" s="8" t="s">
        <v>1687</v>
      </c>
      <c r="D195" s="24">
        <v>46.150001525878906</v>
      </c>
      <c r="E195" s="24">
        <v>11.029999732971191</v>
      </c>
      <c r="F195" s="25">
        <v>2125</v>
      </c>
      <c r="G195" s="25">
        <v>1167</v>
      </c>
      <c r="H195" s="29">
        <v>20190627</v>
      </c>
      <c r="I195" s="10">
        <v>74.480003356933594</v>
      </c>
      <c r="J195" s="10">
        <v>15.704887390136719</v>
      </c>
      <c r="K195" s="28">
        <v>0.99828618764877319</v>
      </c>
      <c r="L195" s="47">
        <v>58.775115966796875</v>
      </c>
      <c r="M195" s="10">
        <v>73.744476318359375</v>
      </c>
    </row>
    <row r="196" spans="2:13" x14ac:dyDescent="0.25">
      <c r="B196" s="23" t="s">
        <v>1689</v>
      </c>
      <c r="C196" s="8" t="s">
        <v>1687</v>
      </c>
      <c r="D196" s="24">
        <v>46.150001525878906</v>
      </c>
      <c r="E196" s="24">
        <v>11.029999732971191</v>
      </c>
      <c r="F196" s="25">
        <v>2125</v>
      </c>
      <c r="G196" s="25">
        <v>1163</v>
      </c>
      <c r="H196" s="29">
        <v>20190630</v>
      </c>
      <c r="I196" s="10">
        <v>70.160003662109375</v>
      </c>
      <c r="J196" s="10">
        <v>10.9134521484375</v>
      </c>
      <c r="K196" s="28">
        <v>0.99656063318252563</v>
      </c>
      <c r="L196" s="47">
        <v>59.246551513671875</v>
      </c>
      <c r="M196" s="10">
        <v>73.834083557128906</v>
      </c>
    </row>
    <row r="197" spans="2:13" x14ac:dyDescent="0.25">
      <c r="B197" s="23" t="s">
        <v>1690</v>
      </c>
      <c r="C197" s="8" t="s">
        <v>1687</v>
      </c>
      <c r="D197" s="24">
        <v>42.080001831054688</v>
      </c>
      <c r="E197" s="24">
        <v>12.220000267028809</v>
      </c>
      <c r="F197" s="25">
        <v>266</v>
      </c>
      <c r="G197" s="25">
        <v>1190</v>
      </c>
      <c r="H197" s="29">
        <v>20190627</v>
      </c>
      <c r="I197" s="10">
        <v>96.800003051757813</v>
      </c>
      <c r="J197" s="10">
        <v>6.12469482421875</v>
      </c>
      <c r="K197" s="28">
        <v>0.99495798349380493</v>
      </c>
      <c r="L197" s="47">
        <v>90.675308227539063</v>
      </c>
      <c r="M197" s="10">
        <v>124.00479125976563</v>
      </c>
    </row>
    <row r="198" spans="2:13" x14ac:dyDescent="0.25">
      <c r="B198" t="s">
        <v>1690</v>
      </c>
      <c r="C198" s="8" t="s">
        <v>1687</v>
      </c>
      <c r="D198" s="24">
        <v>42.080001831054688</v>
      </c>
      <c r="E198" s="24">
        <v>12.220000267028809</v>
      </c>
      <c r="F198" s="25">
        <v>266</v>
      </c>
      <c r="G198" s="25">
        <v>1190</v>
      </c>
      <c r="H198">
        <v>20190628</v>
      </c>
      <c r="I198" s="10">
        <v>95</v>
      </c>
      <c r="J198" s="10">
        <v>4.1109542846679688</v>
      </c>
      <c r="K198" s="28">
        <v>0.98991596698760986</v>
      </c>
      <c r="L198" s="47">
        <v>90.889045715332031</v>
      </c>
      <c r="M198" s="10">
        <v>123.9873046875</v>
      </c>
    </row>
    <row r="199" spans="2:13" x14ac:dyDescent="0.25">
      <c r="B199" t="s">
        <v>1690</v>
      </c>
      <c r="C199" s="8" t="s">
        <v>1687</v>
      </c>
      <c r="D199" s="24">
        <v>42.080001831054688</v>
      </c>
      <c r="E199" s="24">
        <v>12.220000267028809</v>
      </c>
      <c r="F199" s="25">
        <v>266</v>
      </c>
      <c r="G199" s="25">
        <v>1191</v>
      </c>
      <c r="H199">
        <v>20190629</v>
      </c>
      <c r="I199" s="10">
        <v>94.819999694824219</v>
      </c>
      <c r="J199" s="10">
        <v>3.7113876342773438</v>
      </c>
      <c r="K199" s="28">
        <v>0.98908478021621704</v>
      </c>
      <c r="L199" s="47">
        <v>91.108612060546875</v>
      </c>
      <c r="M199" s="10">
        <v>123.91603088378906</v>
      </c>
    </row>
    <row r="200" spans="2:13" x14ac:dyDescent="0.25">
      <c r="B200" s="23" t="s">
        <v>1691</v>
      </c>
      <c r="C200" s="8" t="s">
        <v>1687</v>
      </c>
      <c r="D200" s="24">
        <v>46.75</v>
      </c>
      <c r="E200" s="24">
        <v>10.529999732971191</v>
      </c>
      <c r="F200" s="25">
        <v>1461</v>
      </c>
      <c r="G200" s="25">
        <v>786</v>
      </c>
      <c r="H200" s="29">
        <v>20190627</v>
      </c>
      <c r="I200" s="10">
        <v>88.160003662109375</v>
      </c>
      <c r="J200" s="10">
        <v>21.72137451171875</v>
      </c>
      <c r="K200" s="28">
        <v>1.0099999904632568</v>
      </c>
      <c r="L200" s="47">
        <v>66.438629150390625</v>
      </c>
      <c r="M200" s="10">
        <v>7.7285575866699219</v>
      </c>
    </row>
    <row r="201" spans="2:13" x14ac:dyDescent="0.25">
      <c r="B201" s="23" t="s">
        <v>1691</v>
      </c>
      <c r="C201" s="8" t="s">
        <v>1687</v>
      </c>
      <c r="D201" s="24">
        <v>46.75</v>
      </c>
      <c r="E201" s="24">
        <v>10.529999732971191</v>
      </c>
      <c r="F201" s="25">
        <v>1461</v>
      </c>
      <c r="G201" s="25">
        <v>781</v>
      </c>
      <c r="H201" s="29">
        <v>20190628</v>
      </c>
      <c r="I201" s="10">
        <v>83.839996337890625</v>
      </c>
      <c r="J201" s="10">
        <v>17.229057312011719</v>
      </c>
      <c r="K201" s="28">
        <v>0.99743920564651489</v>
      </c>
      <c r="L201" s="47">
        <v>66.610939025878906</v>
      </c>
      <c r="M201" s="10">
        <v>7.6533851623535156</v>
      </c>
    </row>
    <row r="202" spans="2:13" x14ac:dyDescent="0.25">
      <c r="B202" s="23" t="s">
        <v>1692</v>
      </c>
      <c r="C202" s="8" t="s">
        <v>1687</v>
      </c>
      <c r="D202" s="24">
        <v>46.729999542236328</v>
      </c>
      <c r="E202" s="24">
        <v>12.220000267028809</v>
      </c>
      <c r="F202" s="25">
        <v>1226</v>
      </c>
      <c r="G202" s="25">
        <v>639</v>
      </c>
      <c r="H202" s="29">
        <v>20190627</v>
      </c>
      <c r="I202" s="10">
        <v>90.139999389648438</v>
      </c>
      <c r="J202" s="10">
        <v>20.247604370117188</v>
      </c>
      <c r="K202" s="28">
        <v>1.0099999904632568</v>
      </c>
      <c r="L202" s="47">
        <v>69.89239501953125</v>
      </c>
      <c r="M202" s="10">
        <v>7.8331184387207031</v>
      </c>
    </row>
    <row r="203" spans="2:13" x14ac:dyDescent="0.25">
      <c r="B203" s="23" t="s">
        <v>1692</v>
      </c>
      <c r="C203" s="8" t="s">
        <v>1687</v>
      </c>
      <c r="D203" s="24">
        <v>46.729999542236328</v>
      </c>
      <c r="E203" s="24">
        <v>12.220000267028809</v>
      </c>
      <c r="F203" s="25">
        <v>1226</v>
      </c>
      <c r="G203" s="25">
        <v>640</v>
      </c>
      <c r="H203" s="29">
        <v>20190628</v>
      </c>
      <c r="I203" s="10">
        <v>85.099998474121094</v>
      </c>
      <c r="J203" s="10">
        <v>15.004966735839844</v>
      </c>
      <c r="K203" s="28">
        <v>0.9921875</v>
      </c>
      <c r="L203" s="47">
        <v>70.09503173828125</v>
      </c>
      <c r="M203" s="10">
        <v>7.7307319641113281</v>
      </c>
    </row>
    <row r="204" spans="2:13" x14ac:dyDescent="0.25">
      <c r="B204" t="s">
        <v>1692</v>
      </c>
      <c r="C204" s="8" t="s">
        <v>1687</v>
      </c>
      <c r="D204" s="24">
        <v>46.729999542236328</v>
      </c>
      <c r="E204" s="24">
        <v>12.220000267028809</v>
      </c>
      <c r="F204" s="25">
        <v>1226</v>
      </c>
      <c r="G204" s="25">
        <v>638</v>
      </c>
      <c r="H204">
        <v>20190629</v>
      </c>
      <c r="I204" s="10">
        <v>86</v>
      </c>
      <c r="J204" s="10">
        <v>15.756492614746094</v>
      </c>
      <c r="K204" s="28">
        <v>0.99216300249099731</v>
      </c>
      <c r="L204" s="47">
        <v>70.243507385253906</v>
      </c>
      <c r="M204" s="10">
        <v>7.62811279296875</v>
      </c>
    </row>
    <row r="205" spans="2:13" x14ac:dyDescent="0.25">
      <c r="B205" t="s">
        <v>1692</v>
      </c>
      <c r="C205" s="8" t="s">
        <v>1687</v>
      </c>
      <c r="D205" s="24">
        <v>46.729999542236328</v>
      </c>
      <c r="E205" s="24">
        <v>12.220000267028809</v>
      </c>
      <c r="F205" s="25">
        <v>1226</v>
      </c>
      <c r="G205" s="25">
        <v>637</v>
      </c>
      <c r="H205">
        <v>20190630</v>
      </c>
      <c r="I205" s="10">
        <v>86.900001525878906</v>
      </c>
      <c r="J205" s="10">
        <v>16.44866943359375</v>
      </c>
      <c r="K205" s="28">
        <v>0.99843013286590576</v>
      </c>
      <c r="L205" s="47">
        <v>70.451332092285156</v>
      </c>
      <c r="M205" s="10">
        <v>7.531585693359375</v>
      </c>
    </row>
    <row r="206" spans="2:13" x14ac:dyDescent="0.25">
      <c r="B206" t="s">
        <v>1693</v>
      </c>
      <c r="C206" s="8" t="s">
        <v>1687</v>
      </c>
      <c r="D206" s="24">
        <v>45.930000305175781</v>
      </c>
      <c r="E206" s="24">
        <v>7.6999998092651367</v>
      </c>
      <c r="F206" s="25">
        <v>3488</v>
      </c>
      <c r="G206" s="25">
        <v>497</v>
      </c>
      <c r="H206">
        <v>20190630</v>
      </c>
      <c r="I206" s="10">
        <v>53.240001678466797</v>
      </c>
      <c r="J206" s="10">
        <v>15.802696228027344</v>
      </c>
      <c r="K206" s="28">
        <v>0.98993963003158569</v>
      </c>
      <c r="L206" s="47">
        <v>37.437305450439453</v>
      </c>
      <c r="M206" s="10">
        <v>7.3986320495605469</v>
      </c>
    </row>
    <row r="207" spans="2:13" x14ac:dyDescent="0.25">
      <c r="B207" s="23" t="s">
        <v>1694</v>
      </c>
      <c r="C207" s="8" t="s">
        <v>1687</v>
      </c>
      <c r="D207" s="24">
        <v>45.029998779296875</v>
      </c>
      <c r="E207" s="24">
        <v>7.7300000190734863</v>
      </c>
      <c r="F207" s="25">
        <v>710</v>
      </c>
      <c r="G207" s="25">
        <v>636</v>
      </c>
      <c r="H207" s="29">
        <v>20190626</v>
      </c>
      <c r="I207" s="10">
        <v>85.279998779296875</v>
      </c>
      <c r="J207" s="10">
        <v>10.762077331542969</v>
      </c>
      <c r="K207" s="28">
        <v>0.99056601524353027</v>
      </c>
      <c r="L207" s="47">
        <v>74.517921447753906</v>
      </c>
      <c r="M207" s="10">
        <v>5.6606369018554688</v>
      </c>
    </row>
    <row r="208" spans="2:13" x14ac:dyDescent="0.25">
      <c r="B208" s="23" t="s">
        <v>1694</v>
      </c>
      <c r="C208" s="8" t="s">
        <v>1687</v>
      </c>
      <c r="D208" s="24">
        <v>45.029998779296875</v>
      </c>
      <c r="E208" s="24">
        <v>7.7300000190734863</v>
      </c>
      <c r="F208" s="25">
        <v>710</v>
      </c>
      <c r="G208" s="25">
        <v>638</v>
      </c>
      <c r="H208" s="29">
        <v>20190627</v>
      </c>
      <c r="I208" s="10">
        <v>92.120002746582031</v>
      </c>
      <c r="J208" s="10">
        <v>17.363792419433594</v>
      </c>
      <c r="K208" s="28">
        <v>1.0099999904632568</v>
      </c>
      <c r="L208" s="47">
        <v>74.756210327148438</v>
      </c>
      <c r="M208" s="10">
        <v>5.4850387573242188</v>
      </c>
    </row>
    <row r="209" spans="2:13" x14ac:dyDescent="0.25">
      <c r="B209" t="s">
        <v>1694</v>
      </c>
      <c r="C209" s="8" t="s">
        <v>1687</v>
      </c>
      <c r="D209" s="24">
        <v>45.029998779296875</v>
      </c>
      <c r="E209" s="24">
        <v>7.7300000190734863</v>
      </c>
      <c r="F209" s="25">
        <v>710</v>
      </c>
      <c r="G209" s="25">
        <v>639</v>
      </c>
      <c r="H209">
        <v>20190628</v>
      </c>
      <c r="I209" s="10">
        <v>95</v>
      </c>
      <c r="J209" s="10">
        <v>20.026763916015625</v>
      </c>
      <c r="K209" s="28">
        <v>1.0099999904632568</v>
      </c>
      <c r="L209" s="47">
        <v>74.973236083984375</v>
      </c>
      <c r="M209" s="10">
        <v>5.4793853759765625</v>
      </c>
    </row>
    <row r="210" spans="2:13" x14ac:dyDescent="0.25">
      <c r="B210" s="23" t="s">
        <v>1695</v>
      </c>
      <c r="C210" s="8" t="s">
        <v>1687</v>
      </c>
      <c r="D210" s="24">
        <v>45.430000305175781</v>
      </c>
      <c r="E210" s="24">
        <v>10.270000457763672</v>
      </c>
      <c r="F210" s="25">
        <v>101.5</v>
      </c>
      <c r="G210" s="25">
        <v>605</v>
      </c>
      <c r="H210" s="29">
        <v>20190627</v>
      </c>
      <c r="I210" s="10">
        <v>97.160003662109375</v>
      </c>
      <c r="J210" s="10">
        <v>13.547309875488281</v>
      </c>
      <c r="K210" s="28">
        <v>0.99504131078720093</v>
      </c>
      <c r="L210" s="47">
        <v>83.612693786621094</v>
      </c>
      <c r="M210" s="10">
        <v>5.8985710144042969</v>
      </c>
    </row>
    <row r="211" spans="2:13" x14ac:dyDescent="0.25">
      <c r="B211" t="s">
        <v>1695</v>
      </c>
      <c r="C211" s="8" t="s">
        <v>1687</v>
      </c>
      <c r="D211" s="24">
        <v>45.430000305175781</v>
      </c>
      <c r="E211" s="24">
        <v>10.270000457763672</v>
      </c>
      <c r="F211" s="25">
        <v>101.5</v>
      </c>
      <c r="G211" s="25">
        <v>604</v>
      </c>
      <c r="H211">
        <v>20190628</v>
      </c>
      <c r="I211" s="10">
        <v>95.360000610351563</v>
      </c>
      <c r="J211" s="10">
        <v>11.507186889648438</v>
      </c>
      <c r="K211" s="28">
        <v>0.99006623029708862</v>
      </c>
      <c r="L211" s="47">
        <v>83.852813720703125</v>
      </c>
      <c r="M211" s="10">
        <v>5.7832374572753906</v>
      </c>
    </row>
    <row r="212" spans="2:13" x14ac:dyDescent="0.25">
      <c r="B212" s="23" t="s">
        <v>1696</v>
      </c>
      <c r="C212" s="8" t="s">
        <v>1687</v>
      </c>
      <c r="D212" s="24">
        <v>45.689998626708984</v>
      </c>
      <c r="E212" s="24">
        <v>12.079999923706055</v>
      </c>
      <c r="F212" s="25">
        <v>41.799999237060547</v>
      </c>
      <c r="G212" s="25">
        <v>655</v>
      </c>
      <c r="H212" s="29">
        <v>20190627</v>
      </c>
      <c r="I212" s="10">
        <v>99.319999694824219</v>
      </c>
      <c r="J212" s="10">
        <v>15.6121826171875</v>
      </c>
      <c r="K212" s="28">
        <v>0.99847328662872314</v>
      </c>
      <c r="L212" s="47">
        <v>83.707817077636719</v>
      </c>
      <c r="M212" s="10">
        <v>6.1031227111816406</v>
      </c>
    </row>
    <row r="213" spans="2:13" x14ac:dyDescent="0.25">
      <c r="B213" s="23" t="s">
        <v>1696</v>
      </c>
      <c r="C213" s="8" t="s">
        <v>1687</v>
      </c>
      <c r="D213" s="24">
        <v>45.689998626708984</v>
      </c>
      <c r="E213" s="24">
        <v>12.079999923706055</v>
      </c>
      <c r="F213" s="25">
        <v>41.799999237060547</v>
      </c>
      <c r="G213" s="25">
        <v>652</v>
      </c>
      <c r="H213" s="29">
        <v>20190628</v>
      </c>
      <c r="I213" s="10">
        <v>96.800003051757813</v>
      </c>
      <c r="J213" s="10">
        <v>12.935989379882813</v>
      </c>
      <c r="K213" s="28">
        <v>0.99539875984191895</v>
      </c>
      <c r="L213" s="47">
        <v>83.864013671875</v>
      </c>
      <c r="M213" s="10">
        <v>6.08001708984375</v>
      </c>
    </row>
    <row r="214" spans="2:13" x14ac:dyDescent="0.25">
      <c r="B214" s="23" t="s">
        <v>1697</v>
      </c>
      <c r="C214" s="8" t="s">
        <v>1687</v>
      </c>
      <c r="D214" s="24">
        <v>45.650001525878906</v>
      </c>
      <c r="E214" s="24">
        <v>13.75</v>
      </c>
      <c r="F214" s="25">
        <v>20</v>
      </c>
      <c r="G214" s="25">
        <v>758</v>
      </c>
      <c r="H214" s="29">
        <v>20190626</v>
      </c>
      <c r="I214" s="10">
        <v>98.239997863769531</v>
      </c>
      <c r="J214" s="10">
        <v>17.282135009765625</v>
      </c>
      <c r="K214" s="28">
        <v>1.0099999904632568</v>
      </c>
      <c r="L214" s="47">
        <v>80.957862854003906</v>
      </c>
      <c r="M214" s="10">
        <v>5.4020309448242188</v>
      </c>
    </row>
    <row r="215" spans="2:13" x14ac:dyDescent="0.25">
      <c r="B215" s="23" t="s">
        <v>1697</v>
      </c>
      <c r="C215" s="8" t="s">
        <v>1687</v>
      </c>
      <c r="D215" s="24">
        <v>45.650001525878906</v>
      </c>
      <c r="E215" s="24">
        <v>13.75</v>
      </c>
      <c r="F215" s="25">
        <v>20</v>
      </c>
      <c r="G215" s="25">
        <v>757</v>
      </c>
      <c r="H215" s="29">
        <v>20190628</v>
      </c>
      <c r="I215" s="10">
        <v>95.720001220703125</v>
      </c>
      <c r="J215" s="10">
        <v>14.400482177734375</v>
      </c>
      <c r="K215" s="28">
        <v>0.99867898225784302</v>
      </c>
      <c r="L215" s="47">
        <v>81.31951904296875</v>
      </c>
      <c r="M215" s="10">
        <v>5.3014984130859375</v>
      </c>
    </row>
    <row r="216" spans="2:13" x14ac:dyDescent="0.25">
      <c r="B216" s="23" t="s">
        <v>1698</v>
      </c>
      <c r="C216" s="8" t="s">
        <v>1687</v>
      </c>
      <c r="D216" s="24">
        <v>43.950000762939453</v>
      </c>
      <c r="E216" s="24">
        <v>8.1700000762939453</v>
      </c>
      <c r="F216" s="25">
        <v>221</v>
      </c>
      <c r="G216" s="25">
        <v>807</v>
      </c>
      <c r="H216" s="29">
        <v>20190626</v>
      </c>
      <c r="I216" s="10">
        <v>92.120002746582031</v>
      </c>
      <c r="J216" s="10">
        <v>14.871078491210938</v>
      </c>
      <c r="K216" s="28">
        <v>0.99876081943511963</v>
      </c>
      <c r="L216" s="47">
        <v>77.248924255371094</v>
      </c>
      <c r="M216" s="10">
        <v>4.9869155883789063</v>
      </c>
    </row>
    <row r="217" spans="2:13" x14ac:dyDescent="0.25">
      <c r="B217" s="23" t="s">
        <v>1698</v>
      </c>
      <c r="C217" s="8" t="s">
        <v>1687</v>
      </c>
      <c r="D217" s="24">
        <v>43.950000762939453</v>
      </c>
      <c r="E217" s="24">
        <v>8.1700000762939453</v>
      </c>
      <c r="F217" s="25">
        <v>221</v>
      </c>
      <c r="G217" s="25">
        <v>810</v>
      </c>
      <c r="H217" s="29">
        <v>20190627</v>
      </c>
      <c r="I217" s="10">
        <v>91.760002136230469</v>
      </c>
      <c r="J217" s="10">
        <v>14.299781799316406</v>
      </c>
      <c r="K217" s="28">
        <v>0.99876540899276733</v>
      </c>
      <c r="L217" s="47">
        <v>77.460220336914063</v>
      </c>
      <c r="M217" s="10">
        <v>4.9570236206054688</v>
      </c>
    </row>
    <row r="218" spans="2:13" x14ac:dyDescent="0.25">
      <c r="B218" s="23" t="s">
        <v>1698</v>
      </c>
      <c r="C218" s="8" t="s">
        <v>1687</v>
      </c>
      <c r="D218" s="24">
        <v>43.950000762939453</v>
      </c>
      <c r="E218" s="24">
        <v>8.1700000762939453</v>
      </c>
      <c r="F218" s="25">
        <v>221</v>
      </c>
      <c r="G218" s="25">
        <v>813</v>
      </c>
      <c r="H218" s="29">
        <v>20190628</v>
      </c>
      <c r="I218" s="10">
        <v>93.919998168945313</v>
      </c>
      <c r="J218" s="10">
        <v>16.29852294921875</v>
      </c>
      <c r="K218" s="28">
        <v>1.0099999904632568</v>
      </c>
      <c r="L218" s="47">
        <v>77.621475219726563</v>
      </c>
      <c r="M218" s="10">
        <v>4.8724708557128906</v>
      </c>
    </row>
    <row r="219" spans="2:13" x14ac:dyDescent="0.25">
      <c r="B219" s="23" t="s">
        <v>1698</v>
      </c>
      <c r="C219" s="8" t="s">
        <v>1687</v>
      </c>
      <c r="D219" s="24">
        <v>43.950000762939453</v>
      </c>
      <c r="E219" s="24">
        <v>8.1700000762939453</v>
      </c>
      <c r="F219" s="25">
        <v>221</v>
      </c>
      <c r="G219" s="25">
        <v>815</v>
      </c>
      <c r="H219" s="29">
        <v>20190629</v>
      </c>
      <c r="I219" s="10">
        <v>95</v>
      </c>
      <c r="J219" s="10">
        <v>17.186134338378906</v>
      </c>
      <c r="K219" s="28">
        <v>1.0099999904632568</v>
      </c>
      <c r="L219" s="47">
        <v>77.813865661621094</v>
      </c>
      <c r="M219" s="10">
        <v>4.8410186767578125</v>
      </c>
    </row>
    <row r="220" spans="2:13" x14ac:dyDescent="0.25">
      <c r="B220" s="23" t="s">
        <v>1698</v>
      </c>
      <c r="C220" s="8" t="s">
        <v>1687</v>
      </c>
      <c r="D220" s="24">
        <v>43.950000762939453</v>
      </c>
      <c r="E220" s="24">
        <v>8.1700000762939453</v>
      </c>
      <c r="F220" s="25">
        <v>221</v>
      </c>
      <c r="G220" s="25">
        <v>813</v>
      </c>
      <c r="H220" s="29">
        <v>20190630</v>
      </c>
      <c r="I220" s="10">
        <v>91.040000915527344</v>
      </c>
      <c r="J220" s="10">
        <v>13.028190612792969</v>
      </c>
      <c r="K220" s="28">
        <v>0.99753999710083008</v>
      </c>
      <c r="L220" s="47">
        <v>78.011810302734375</v>
      </c>
      <c r="M220" s="10">
        <v>4.7626838684082031</v>
      </c>
    </row>
    <row r="221" spans="2:13" x14ac:dyDescent="0.25">
      <c r="B221" s="23" t="s">
        <v>1699</v>
      </c>
      <c r="C221" s="8" t="s">
        <v>1687</v>
      </c>
      <c r="D221" s="24">
        <v>43.680000305175781</v>
      </c>
      <c r="E221" s="24">
        <v>10.390000343322754</v>
      </c>
      <c r="F221" s="25">
        <v>1.7999999523162842</v>
      </c>
      <c r="G221" s="25">
        <v>881</v>
      </c>
      <c r="H221" s="29">
        <v>20190626</v>
      </c>
      <c r="I221" s="10">
        <v>95.720001220703125</v>
      </c>
      <c r="J221" s="10">
        <v>13.303863525390625</v>
      </c>
      <c r="K221" s="28">
        <v>0.99886494874954224</v>
      </c>
      <c r="L221" s="47">
        <v>82.4161376953125</v>
      </c>
      <c r="M221" s="10">
        <v>5.4817047119140625</v>
      </c>
    </row>
    <row r="222" spans="2:13" x14ac:dyDescent="0.25">
      <c r="B222" s="23" t="s">
        <v>1699</v>
      </c>
      <c r="C222" s="8" t="s">
        <v>1687</v>
      </c>
      <c r="D222" s="24">
        <v>43.680000305175781</v>
      </c>
      <c r="E222" s="24">
        <v>10.390000343322754</v>
      </c>
      <c r="F222" s="25">
        <v>1.7999999523162842</v>
      </c>
      <c r="G222" s="25">
        <v>882</v>
      </c>
      <c r="H222" s="29">
        <v>20190627</v>
      </c>
      <c r="I222" s="10">
        <v>96.44000244140625</v>
      </c>
      <c r="J222" s="10">
        <v>13.772247314453125</v>
      </c>
      <c r="K222" s="28">
        <v>0.99886620044708252</v>
      </c>
      <c r="L222" s="47">
        <v>82.667755126953125</v>
      </c>
      <c r="M222" s="10">
        <v>5.4105186462402344</v>
      </c>
    </row>
    <row r="223" spans="2:13" x14ac:dyDescent="0.25">
      <c r="B223" s="23" t="s">
        <v>1699</v>
      </c>
      <c r="C223" s="8" t="s">
        <v>1687</v>
      </c>
      <c r="D223" s="24">
        <v>43.680000305175781</v>
      </c>
      <c r="E223" s="24">
        <v>10.390000343322754</v>
      </c>
      <c r="F223" s="25">
        <v>1.7999999523162842</v>
      </c>
      <c r="G223" s="25">
        <v>884</v>
      </c>
      <c r="H223" s="29">
        <v>20190629</v>
      </c>
      <c r="I223" s="10">
        <v>97.879997253417969</v>
      </c>
      <c r="J223" s="10">
        <v>14.855087280273438</v>
      </c>
      <c r="K223" s="28">
        <v>0.99886876344680786</v>
      </c>
      <c r="L223" s="47">
        <v>83.024909973144531</v>
      </c>
      <c r="M223" s="10">
        <v>5.2560958862304688</v>
      </c>
    </row>
    <row r="224" spans="2:13" x14ac:dyDescent="0.25">
      <c r="B224" s="23" t="s">
        <v>1699</v>
      </c>
      <c r="C224" s="8" t="s">
        <v>1687</v>
      </c>
      <c r="D224" s="24">
        <v>43.680000305175781</v>
      </c>
      <c r="E224" s="24">
        <v>10.390000343322754</v>
      </c>
      <c r="F224" s="25">
        <v>1.7999999523162842</v>
      </c>
      <c r="G224" s="25">
        <v>887</v>
      </c>
      <c r="H224" s="29">
        <v>20190630</v>
      </c>
      <c r="I224" s="10">
        <v>95.360000610351563</v>
      </c>
      <c r="J224" s="10">
        <v>12.169380187988281</v>
      </c>
      <c r="K224" s="28">
        <v>0.99774521589279175</v>
      </c>
      <c r="L224" s="47">
        <v>83.190620422363281</v>
      </c>
      <c r="M224" s="10">
        <v>5.1943435668945313</v>
      </c>
    </row>
    <row r="225" spans="2:13" x14ac:dyDescent="0.25">
      <c r="B225" s="23" t="s">
        <v>1700</v>
      </c>
      <c r="C225" s="8" t="s">
        <v>1687</v>
      </c>
      <c r="D225" s="24">
        <v>42.759998321533203</v>
      </c>
      <c r="E225" s="24">
        <v>11.069999694824219</v>
      </c>
      <c r="F225" s="25">
        <v>4.5999999046325684</v>
      </c>
      <c r="G225" s="25">
        <v>875</v>
      </c>
      <c r="H225" s="29">
        <v>20190626</v>
      </c>
      <c r="I225" s="10">
        <v>99.319999694824219</v>
      </c>
      <c r="J225" s="10">
        <v>15.076805114746094</v>
      </c>
      <c r="K225" s="28">
        <v>0.99885714054107666</v>
      </c>
      <c r="L225" s="47">
        <v>84.243194580078125</v>
      </c>
      <c r="M225" s="10">
        <v>5.42913818359375</v>
      </c>
    </row>
    <row r="226" spans="2:13" x14ac:dyDescent="0.25">
      <c r="B226" s="23" t="s">
        <v>1700</v>
      </c>
      <c r="C226" s="8" t="s">
        <v>1687</v>
      </c>
      <c r="D226" s="24">
        <v>42.759998321533203</v>
      </c>
      <c r="E226" s="24">
        <v>11.069999694824219</v>
      </c>
      <c r="F226" s="25">
        <v>4.5999999046325684</v>
      </c>
      <c r="G226" s="25">
        <v>878</v>
      </c>
      <c r="H226" s="29">
        <v>20190627</v>
      </c>
      <c r="I226" s="10">
        <v>97.519996643066406</v>
      </c>
      <c r="J226" s="10">
        <v>13.086082458496094</v>
      </c>
      <c r="K226" s="28">
        <v>0.9977220892906189</v>
      </c>
      <c r="L226" s="47">
        <v>84.433914184570313</v>
      </c>
      <c r="M226" s="10">
        <v>5.3970451354980469</v>
      </c>
    </row>
    <row r="227" spans="2:13" x14ac:dyDescent="0.25">
      <c r="B227" s="23" t="s">
        <v>1700</v>
      </c>
      <c r="C227" s="8" t="s">
        <v>1687</v>
      </c>
      <c r="D227" s="24">
        <v>42.759998321533203</v>
      </c>
      <c r="E227" s="24">
        <v>11.069999694824219</v>
      </c>
      <c r="F227" s="25">
        <v>4.5999999046325684</v>
      </c>
      <c r="G227" s="25">
        <v>876</v>
      </c>
      <c r="H227" s="29">
        <v>20190629</v>
      </c>
      <c r="I227" s="10">
        <v>97.519996643066406</v>
      </c>
      <c r="J227" s="10">
        <v>12.636985778808594</v>
      </c>
      <c r="K227" s="28">
        <v>0.99771690368652344</v>
      </c>
      <c r="L227" s="47">
        <v>84.883010864257813</v>
      </c>
      <c r="M227" s="10">
        <v>5.1882247924804688</v>
      </c>
    </row>
    <row r="228" spans="2:13" x14ac:dyDescent="0.25">
      <c r="B228" s="23" t="s">
        <v>1701</v>
      </c>
      <c r="C228" s="8" t="s">
        <v>1687</v>
      </c>
      <c r="D228" s="24">
        <v>40.919998168945313</v>
      </c>
      <c r="E228" s="24">
        <v>12.949999809265137</v>
      </c>
      <c r="F228" s="25">
        <v>185</v>
      </c>
      <c r="G228" s="25">
        <v>862</v>
      </c>
      <c r="H228" s="29">
        <v>20190626</v>
      </c>
      <c r="I228" s="10">
        <v>89.599998474121094</v>
      </c>
      <c r="J228" s="10">
        <v>10.826934814453125</v>
      </c>
      <c r="K228" s="28">
        <v>0.99767982959747314</v>
      </c>
      <c r="L228" s="47">
        <v>78.773063659667969</v>
      </c>
      <c r="M228" s="10">
        <v>4.0506706237792969</v>
      </c>
    </row>
    <row r="229" spans="2:13" x14ac:dyDescent="0.25">
      <c r="B229" s="23" t="s">
        <v>1701</v>
      </c>
      <c r="C229" s="8" t="s">
        <v>1687</v>
      </c>
      <c r="D229" s="24">
        <v>40.919998168945313</v>
      </c>
      <c r="E229" s="24">
        <v>12.949999809265137</v>
      </c>
      <c r="F229" s="25">
        <v>185</v>
      </c>
      <c r="G229" s="25">
        <v>868</v>
      </c>
      <c r="H229" s="29">
        <v>20190627</v>
      </c>
      <c r="I229" s="10">
        <v>89.599998474121094</v>
      </c>
      <c r="J229" s="10">
        <v>10.585372924804688</v>
      </c>
      <c r="K229" s="28">
        <v>0.99769586324691772</v>
      </c>
      <c r="L229" s="47">
        <v>79.014625549316406</v>
      </c>
      <c r="M229" s="10">
        <v>3.9892807006835938</v>
      </c>
    </row>
    <row r="230" spans="2:13" x14ac:dyDescent="0.25">
      <c r="B230" s="23" t="s">
        <v>1701</v>
      </c>
      <c r="C230" s="8" t="s">
        <v>1687</v>
      </c>
      <c r="D230" s="24">
        <v>40.919998168945313</v>
      </c>
      <c r="E230" s="24">
        <v>12.949999809265137</v>
      </c>
      <c r="F230" s="25">
        <v>185</v>
      </c>
      <c r="G230" s="25">
        <v>870</v>
      </c>
      <c r="H230" s="29">
        <v>20190629</v>
      </c>
      <c r="I230" s="10">
        <v>92.300003051757813</v>
      </c>
      <c r="J230" s="10">
        <v>12.878692626953125</v>
      </c>
      <c r="K230" s="28">
        <v>1.0099999904632568</v>
      </c>
      <c r="L230" s="47">
        <v>79.421310424804688</v>
      </c>
      <c r="M230" s="10">
        <v>3.8788337707519531</v>
      </c>
    </row>
    <row r="231" spans="2:13" x14ac:dyDescent="0.25">
      <c r="B231" s="23" t="s">
        <v>1701</v>
      </c>
      <c r="C231" s="8" t="s">
        <v>1687</v>
      </c>
      <c r="D231" s="24">
        <v>40.919998168945313</v>
      </c>
      <c r="E231" s="24">
        <v>12.949999809265137</v>
      </c>
      <c r="F231" s="25">
        <v>185</v>
      </c>
      <c r="G231" s="25">
        <v>873</v>
      </c>
      <c r="H231" s="29">
        <v>20190630</v>
      </c>
      <c r="I231" s="10">
        <v>89.599998474121094</v>
      </c>
      <c r="J231" s="10">
        <v>9.956085205078125</v>
      </c>
      <c r="K231" s="28">
        <v>0.99656355381011963</v>
      </c>
      <c r="L231" s="47">
        <v>79.643913269042969</v>
      </c>
      <c r="M231" s="10">
        <v>3.8382987976074219</v>
      </c>
    </row>
    <row r="232" spans="2:13" x14ac:dyDescent="0.25">
      <c r="B232" t="s">
        <v>1702</v>
      </c>
      <c r="C232" s="8" t="s">
        <v>1687</v>
      </c>
      <c r="D232" s="24">
        <v>40.430000305175781</v>
      </c>
      <c r="E232" s="24">
        <v>16.879999160766602</v>
      </c>
      <c r="F232" s="25">
        <v>12</v>
      </c>
      <c r="G232" s="25">
        <v>814</v>
      </c>
      <c r="H232">
        <v>20190628</v>
      </c>
      <c r="I232" s="10">
        <v>102.55999755859375</v>
      </c>
      <c r="J232" s="10">
        <v>17.245948791503906</v>
      </c>
      <c r="K232" s="28">
        <v>0.99140048027038574</v>
      </c>
      <c r="L232" s="47">
        <v>85.314048767089844</v>
      </c>
      <c r="M232" s="10">
        <v>6.3617591857910156</v>
      </c>
    </row>
    <row r="233" spans="2:13" x14ac:dyDescent="0.25">
      <c r="B233" s="23" t="s">
        <v>1703</v>
      </c>
      <c r="C233" s="8" t="s">
        <v>1687</v>
      </c>
      <c r="D233" s="24">
        <v>40.569999694824219</v>
      </c>
      <c r="E233" s="24">
        <v>8.1700000762939453</v>
      </c>
      <c r="F233" s="25">
        <v>205</v>
      </c>
      <c r="G233" s="25">
        <v>486</v>
      </c>
      <c r="H233" s="29">
        <v>20190626</v>
      </c>
      <c r="I233" s="10">
        <v>98.959999084472656</v>
      </c>
      <c r="J233" s="10">
        <v>19.428886413574219</v>
      </c>
      <c r="K233" s="28">
        <v>0.99382716417312622</v>
      </c>
      <c r="L233" s="47">
        <v>79.531112670898438</v>
      </c>
      <c r="M233" s="10">
        <v>7.0197181701660156</v>
      </c>
    </row>
    <row r="234" spans="2:13" x14ac:dyDescent="0.25">
      <c r="B234" s="23" t="s">
        <v>1704</v>
      </c>
      <c r="C234" s="8" t="s">
        <v>1705</v>
      </c>
      <c r="D234" s="24">
        <v>56.200000762939453</v>
      </c>
      <c r="E234" s="24">
        <v>24.770000457763672</v>
      </c>
      <c r="F234" s="25">
        <v>60</v>
      </c>
      <c r="G234" s="25">
        <v>1020</v>
      </c>
      <c r="H234" s="29">
        <v>20190626</v>
      </c>
      <c r="I234" s="10">
        <v>87.080001831054688</v>
      </c>
      <c r="J234" s="10">
        <v>16.532295227050781</v>
      </c>
      <c r="K234" s="28">
        <v>0.9941176176071167</v>
      </c>
      <c r="L234" s="47">
        <v>70.547706604003906</v>
      </c>
      <c r="M234" s="10">
        <v>6.8284187316894531</v>
      </c>
    </row>
    <row r="235" spans="2:13" x14ac:dyDescent="0.25">
      <c r="B235" s="23" t="s">
        <v>1706</v>
      </c>
      <c r="C235" s="8" t="s">
        <v>1705</v>
      </c>
      <c r="D235" s="24">
        <v>54.880001068115234</v>
      </c>
      <c r="E235" s="24">
        <v>23.829999923706055</v>
      </c>
      <c r="F235" s="25">
        <v>77</v>
      </c>
      <c r="G235" s="25">
        <v>1219</v>
      </c>
      <c r="H235" s="29">
        <v>20190626</v>
      </c>
      <c r="I235" s="10">
        <v>88.339996337890625</v>
      </c>
      <c r="J235" s="10">
        <v>17.491302490234375</v>
      </c>
      <c r="K235" s="28">
        <v>0.9983593225479126</v>
      </c>
      <c r="L235" s="47">
        <v>70.84869384765625</v>
      </c>
      <c r="M235" s="10">
        <v>6.7897148132324219</v>
      </c>
    </row>
    <row r="236" spans="2:13" x14ac:dyDescent="0.25">
      <c r="B236" s="23" t="s">
        <v>1707</v>
      </c>
      <c r="C236" s="8" t="s">
        <v>1705</v>
      </c>
      <c r="D236" s="24">
        <v>54.630001068115234</v>
      </c>
      <c r="E236" s="24">
        <v>25.100000381469727</v>
      </c>
      <c r="F236" s="25">
        <v>156</v>
      </c>
      <c r="G236" s="25">
        <v>1183</v>
      </c>
      <c r="H236" s="29">
        <v>20190626</v>
      </c>
      <c r="I236" s="10">
        <v>90.139999389648438</v>
      </c>
      <c r="J236" s="10">
        <v>19.645713806152344</v>
      </c>
      <c r="K236" s="28">
        <v>0.99661874771118164</v>
      </c>
      <c r="L236" s="47">
        <v>70.494285583496094</v>
      </c>
      <c r="M236" s="10">
        <v>7.3729057312011719</v>
      </c>
    </row>
    <row r="237" spans="2:13" x14ac:dyDescent="0.25">
      <c r="B237" s="23" t="s">
        <v>1708</v>
      </c>
      <c r="C237" s="8" t="s">
        <v>1709</v>
      </c>
      <c r="D237" s="24">
        <v>54.75</v>
      </c>
      <c r="E237" s="24">
        <v>17.530000686645508</v>
      </c>
      <c r="F237" s="25">
        <v>2</v>
      </c>
      <c r="G237" s="25">
        <v>1105</v>
      </c>
      <c r="H237" s="29">
        <v>20190626</v>
      </c>
      <c r="I237" s="10">
        <v>87.260002136230469</v>
      </c>
      <c r="J237" s="10">
        <v>20.576202392578125</v>
      </c>
      <c r="K237" s="28">
        <v>0.99095022678375244</v>
      </c>
      <c r="L237" s="47">
        <v>66.683799743652344</v>
      </c>
      <c r="M237" s="10">
        <v>6.6423606872558594</v>
      </c>
    </row>
    <row r="238" spans="2:13" x14ac:dyDescent="0.25">
      <c r="B238" t="s">
        <v>1708</v>
      </c>
      <c r="C238" s="8" t="s">
        <v>1709</v>
      </c>
      <c r="D238" s="24">
        <v>54.75</v>
      </c>
      <c r="E238" s="24">
        <v>17.530000686645508</v>
      </c>
      <c r="F238" s="25">
        <v>2</v>
      </c>
      <c r="G238" s="25">
        <v>1106</v>
      </c>
      <c r="H238">
        <v>20190630</v>
      </c>
      <c r="I238" s="10">
        <v>89.959999084472656</v>
      </c>
      <c r="J238" s="10">
        <v>22.213890075683594</v>
      </c>
      <c r="K238" s="28">
        <v>0.99638336896896362</v>
      </c>
      <c r="L238" s="47">
        <v>67.746109008789063</v>
      </c>
      <c r="M238" s="10">
        <v>6.7896461486816406</v>
      </c>
    </row>
    <row r="239" spans="2:13" x14ac:dyDescent="0.25">
      <c r="B239" s="23" t="s">
        <v>1710</v>
      </c>
      <c r="C239" s="8" t="s">
        <v>1709</v>
      </c>
      <c r="D239" s="24">
        <v>52.25</v>
      </c>
      <c r="E239" s="24">
        <v>22.25</v>
      </c>
      <c r="F239" s="25">
        <v>152</v>
      </c>
      <c r="G239" s="25">
        <v>1108</v>
      </c>
      <c r="H239" s="29">
        <v>20190626</v>
      </c>
      <c r="I239" s="10">
        <v>91.94000244140625</v>
      </c>
      <c r="J239" s="10">
        <v>19.297691345214844</v>
      </c>
      <c r="K239" s="28">
        <v>0.99909746646881104</v>
      </c>
      <c r="L239" s="47">
        <v>72.642311096191406</v>
      </c>
      <c r="M239" s="10">
        <v>7.1797714233398438</v>
      </c>
    </row>
    <row r="240" spans="2:13" x14ac:dyDescent="0.25">
      <c r="B240" s="23" t="s">
        <v>1710</v>
      </c>
      <c r="C240" s="8" t="s">
        <v>1709</v>
      </c>
      <c r="D240" s="24">
        <v>52.25</v>
      </c>
      <c r="E240" s="24">
        <v>22.25</v>
      </c>
      <c r="F240" s="25">
        <v>152</v>
      </c>
      <c r="G240" s="25">
        <v>1109</v>
      </c>
      <c r="H240" s="29">
        <v>20190630</v>
      </c>
      <c r="I240" s="10">
        <v>90.860000610351563</v>
      </c>
      <c r="J240" s="10">
        <v>17.424613952636719</v>
      </c>
      <c r="K240" s="28">
        <v>0.99549144506454468</v>
      </c>
      <c r="L240" s="47">
        <v>73.435386657714844</v>
      </c>
      <c r="M240" s="10">
        <v>7.1980476379394531</v>
      </c>
    </row>
    <row r="241" spans="2:13" x14ac:dyDescent="0.25">
      <c r="B241" t="s">
        <v>1711</v>
      </c>
      <c r="C241" s="8" t="s">
        <v>1709</v>
      </c>
      <c r="D241" s="24">
        <v>54.169998168945313</v>
      </c>
      <c r="E241" s="24">
        <v>19.430000305175781</v>
      </c>
      <c r="F241" s="25">
        <v>43</v>
      </c>
      <c r="G241" s="25">
        <v>525</v>
      </c>
      <c r="H241">
        <v>20190626</v>
      </c>
      <c r="I241" s="10">
        <v>89.05999755859375</v>
      </c>
      <c r="J241" s="10">
        <v>18.757369995117188</v>
      </c>
      <c r="K241" s="28">
        <v>0.99238097667694092</v>
      </c>
      <c r="L241" s="47">
        <v>70.302627563476563</v>
      </c>
      <c r="M241" s="10">
        <v>7.25177001953125</v>
      </c>
    </row>
    <row r="242" spans="2:13" x14ac:dyDescent="0.25">
      <c r="B242" s="23" t="s">
        <v>1712</v>
      </c>
      <c r="C242" s="8" t="s">
        <v>1709</v>
      </c>
      <c r="D242" s="24">
        <v>53.400001525878906</v>
      </c>
      <c r="E242" s="24">
        <v>14.619999885559082</v>
      </c>
      <c r="F242" s="25">
        <v>7</v>
      </c>
      <c r="G242" s="25">
        <v>973</v>
      </c>
      <c r="H242" s="29">
        <v>20190626</v>
      </c>
      <c r="I242" s="10">
        <v>94.459999084472656</v>
      </c>
      <c r="J242" s="10">
        <v>22.773239135742188</v>
      </c>
      <c r="K242" s="28">
        <v>0.99794447422027588</v>
      </c>
      <c r="L242" s="47">
        <v>71.686759948730469</v>
      </c>
      <c r="M242" s="10">
        <v>7.5005683898925781</v>
      </c>
    </row>
    <row r="243" spans="2:13" x14ac:dyDescent="0.25">
      <c r="B243" s="23" t="s">
        <v>1712</v>
      </c>
      <c r="C243" s="8" t="s">
        <v>1709</v>
      </c>
      <c r="D243" s="24">
        <v>53.400001525878906</v>
      </c>
      <c r="E243" s="24">
        <v>14.619999885559082</v>
      </c>
      <c r="F243" s="25">
        <v>7</v>
      </c>
      <c r="G243" s="25">
        <v>959</v>
      </c>
      <c r="H243" s="29">
        <v>20190630</v>
      </c>
      <c r="I243" s="10">
        <v>95.180000305175781</v>
      </c>
      <c r="J243" s="10">
        <v>22.745323181152344</v>
      </c>
      <c r="K243" s="28">
        <v>0.99895727634429932</v>
      </c>
      <c r="L243" s="47">
        <v>72.434677124023438</v>
      </c>
      <c r="M243" s="10">
        <v>7.7537345886230469</v>
      </c>
    </row>
    <row r="244" spans="2:13" x14ac:dyDescent="0.25">
      <c r="B244" s="23" t="s">
        <v>1713</v>
      </c>
      <c r="C244" s="8" t="s">
        <v>1709</v>
      </c>
      <c r="D244" s="24">
        <v>53.099998474121094</v>
      </c>
      <c r="E244" s="24">
        <v>23.170000076293945</v>
      </c>
      <c r="F244" s="25">
        <v>151</v>
      </c>
      <c r="G244" s="25">
        <v>1018</v>
      </c>
      <c r="H244" s="29">
        <v>20190626</v>
      </c>
      <c r="I244" s="10">
        <v>90.5</v>
      </c>
      <c r="J244" s="10">
        <v>19.202354431152344</v>
      </c>
      <c r="K244" s="28">
        <v>0.99705302715301514</v>
      </c>
      <c r="L244" s="47">
        <v>71.297645568847656</v>
      </c>
      <c r="M244" s="10">
        <v>7.3987388610839844</v>
      </c>
    </row>
    <row r="245" spans="2:13" x14ac:dyDescent="0.25">
      <c r="B245" s="23" t="s">
        <v>1714</v>
      </c>
      <c r="C245" s="8" t="s">
        <v>1709</v>
      </c>
      <c r="D245" s="24">
        <v>52.419998168945313</v>
      </c>
      <c r="E245" s="24">
        <v>16.829999923706055</v>
      </c>
      <c r="F245" s="25">
        <v>93.900001525878906</v>
      </c>
      <c r="G245" s="25">
        <v>824</v>
      </c>
      <c r="H245" s="29">
        <v>20190626</v>
      </c>
      <c r="I245" s="10">
        <v>100.40000152587891</v>
      </c>
      <c r="J245" s="10">
        <v>27.604881286621094</v>
      </c>
      <c r="K245" s="28">
        <v>1.0099999904632568</v>
      </c>
      <c r="L245" s="47">
        <v>72.795120239257813</v>
      </c>
      <c r="M245" s="10">
        <v>7.9423904418945313</v>
      </c>
    </row>
    <row r="246" spans="2:13" x14ac:dyDescent="0.25">
      <c r="B246" s="23" t="s">
        <v>1714</v>
      </c>
      <c r="C246" s="8" t="s">
        <v>1709</v>
      </c>
      <c r="D246" s="24">
        <v>52.419998168945313</v>
      </c>
      <c r="E246" s="24">
        <v>16.829999923706055</v>
      </c>
      <c r="F246" s="25">
        <v>93.900001525878906</v>
      </c>
      <c r="G246" s="25">
        <v>827</v>
      </c>
      <c r="H246" s="29">
        <v>20190627</v>
      </c>
      <c r="I246" s="10">
        <v>93.379997253417969</v>
      </c>
      <c r="J246" s="10">
        <v>20.294723510742188</v>
      </c>
      <c r="K246" s="28">
        <v>0.9975816011428833</v>
      </c>
      <c r="L246" s="47">
        <v>73.085273742675781</v>
      </c>
      <c r="M246" s="10">
        <v>8.0178985595703125</v>
      </c>
    </row>
    <row r="247" spans="2:13" x14ac:dyDescent="0.25">
      <c r="B247" s="23" t="s">
        <v>1715</v>
      </c>
      <c r="C247" s="8" t="s">
        <v>1709</v>
      </c>
      <c r="D247" s="24">
        <v>52.169998168945313</v>
      </c>
      <c r="E247" s="24">
        <v>20.969999313354492</v>
      </c>
      <c r="F247" s="25">
        <v>110.30000305175781</v>
      </c>
      <c r="G247" s="25">
        <v>858</v>
      </c>
      <c r="H247" s="29">
        <v>20190627</v>
      </c>
      <c r="I247" s="10">
        <v>91.400001525878906</v>
      </c>
      <c r="J247" s="10">
        <v>18.654548645019531</v>
      </c>
      <c r="K247" s="28">
        <v>0.99650347232818604</v>
      </c>
      <c r="L247" s="47">
        <v>72.745452880859375</v>
      </c>
      <c r="M247" s="10">
        <v>7.4790000915527344</v>
      </c>
    </row>
    <row r="248" spans="2:13" x14ac:dyDescent="0.25">
      <c r="B248" s="23" t="s">
        <v>1715</v>
      </c>
      <c r="C248" s="8" t="s">
        <v>1709</v>
      </c>
      <c r="D248" s="24">
        <v>52.169998168945313</v>
      </c>
      <c r="E248" s="24">
        <v>20.969999313354492</v>
      </c>
      <c r="F248" s="25">
        <v>110.30000305175781</v>
      </c>
      <c r="G248" s="25">
        <v>853</v>
      </c>
      <c r="H248" s="29">
        <v>20190630</v>
      </c>
      <c r="I248" s="10">
        <v>95.360000610351563</v>
      </c>
      <c r="J248" s="10">
        <v>21.989334106445313</v>
      </c>
      <c r="K248" s="28">
        <v>0.99882769584655762</v>
      </c>
      <c r="L248" s="47">
        <v>73.37066650390625</v>
      </c>
      <c r="M248" s="10">
        <v>7.6514816284179688</v>
      </c>
    </row>
    <row r="249" spans="2:13" x14ac:dyDescent="0.25">
      <c r="B249" s="23" t="s">
        <v>1716</v>
      </c>
      <c r="C249" s="8" t="s">
        <v>1709</v>
      </c>
      <c r="D249" s="24">
        <v>51.099998474121094</v>
      </c>
      <c r="E249" s="24">
        <v>16.889999389648438</v>
      </c>
      <c r="F249" s="25">
        <v>123.09999847412109</v>
      </c>
      <c r="G249" s="25">
        <v>835</v>
      </c>
      <c r="H249" s="29">
        <v>20190627</v>
      </c>
      <c r="I249" s="10">
        <v>91.220001220703125</v>
      </c>
      <c r="J249" s="10">
        <v>17.734848022460938</v>
      </c>
      <c r="K249" s="28">
        <v>0.99161678552627563</v>
      </c>
      <c r="L249" s="47">
        <v>73.485153198242188</v>
      </c>
      <c r="M249" s="10">
        <v>7.5485382080078125</v>
      </c>
    </row>
    <row r="250" spans="2:13" x14ac:dyDescent="0.25">
      <c r="B250" t="s">
        <v>1716</v>
      </c>
      <c r="C250" s="8" t="s">
        <v>1709</v>
      </c>
      <c r="D250" s="24">
        <v>51.099998474121094</v>
      </c>
      <c r="E250" s="24">
        <v>16.889999389648438</v>
      </c>
      <c r="F250" s="25">
        <v>123.09999847412109</v>
      </c>
      <c r="G250" s="25">
        <v>836</v>
      </c>
      <c r="H250">
        <v>20190630</v>
      </c>
      <c r="I250" s="10">
        <v>98.419998168945313</v>
      </c>
      <c r="J250" s="10">
        <v>24.323036193847656</v>
      </c>
      <c r="K250" s="28">
        <v>1.0099999904632568</v>
      </c>
      <c r="L250" s="47">
        <v>74.096961975097656</v>
      </c>
      <c r="M250" s="10">
        <v>7.6324348449707031</v>
      </c>
    </row>
    <row r="251" spans="2:13" x14ac:dyDescent="0.25">
      <c r="B251" s="23" t="s">
        <v>1717</v>
      </c>
      <c r="C251" s="8" t="s">
        <v>1709</v>
      </c>
      <c r="D251" s="24">
        <v>51.549999237060547</v>
      </c>
      <c r="E251" s="24">
        <v>23.530000686645508</v>
      </c>
      <c r="F251" s="25">
        <v>179</v>
      </c>
      <c r="G251" s="25">
        <v>720</v>
      </c>
      <c r="H251" s="29">
        <v>20190626</v>
      </c>
      <c r="I251" s="10">
        <v>92.660003662109375</v>
      </c>
      <c r="J251" s="10">
        <v>19.112503051757813</v>
      </c>
      <c r="K251" s="28">
        <v>0.99444442987442017</v>
      </c>
      <c r="L251" s="47">
        <v>73.547500610351563</v>
      </c>
      <c r="M251" s="10">
        <v>7.3854866027832031</v>
      </c>
    </row>
    <row r="252" spans="2:13" x14ac:dyDescent="0.25">
      <c r="B252" s="23" t="s">
        <v>1718</v>
      </c>
      <c r="C252" s="8" t="s">
        <v>1709</v>
      </c>
      <c r="D252" s="24">
        <v>50.080001831054688</v>
      </c>
      <c r="E252" s="24">
        <v>19.790000915527344</v>
      </c>
      <c r="F252" s="25">
        <v>241.10000610351563</v>
      </c>
      <c r="G252" s="25">
        <v>543</v>
      </c>
      <c r="H252" s="29">
        <v>20190630</v>
      </c>
      <c r="I252" s="10">
        <v>93.55999755859375</v>
      </c>
      <c r="J252" s="10">
        <v>19.861320495605469</v>
      </c>
      <c r="K252" s="28">
        <v>1.0099999904632568</v>
      </c>
      <c r="L252" s="47">
        <v>73.698677062988281</v>
      </c>
      <c r="M252" s="10">
        <v>7.6842231750488281</v>
      </c>
    </row>
    <row r="253" spans="2:13" x14ac:dyDescent="0.25">
      <c r="B253" s="23" t="s">
        <v>1719</v>
      </c>
      <c r="C253" s="8" t="s">
        <v>1720</v>
      </c>
      <c r="D253" s="24">
        <v>46.380001068115234</v>
      </c>
      <c r="E253" s="24">
        <v>13.850000381469727</v>
      </c>
      <c r="F253" s="25">
        <v>2514</v>
      </c>
      <c r="G253" s="25">
        <v>1238</v>
      </c>
      <c r="H253" s="29">
        <v>20190626</v>
      </c>
      <c r="I253" s="10">
        <v>64.220001220703125</v>
      </c>
      <c r="J253" s="10">
        <v>17.883247375488281</v>
      </c>
      <c r="K253" s="28">
        <v>0.99919223785400391</v>
      </c>
      <c r="L253" s="47">
        <v>46.336753845214844</v>
      </c>
      <c r="M253" s="10">
        <v>7.0179061889648438</v>
      </c>
    </row>
    <row r="254" spans="2:13" x14ac:dyDescent="0.25">
      <c r="B254" s="23" t="s">
        <v>1719</v>
      </c>
      <c r="C254" s="8" t="s">
        <v>1720</v>
      </c>
      <c r="D254" s="24">
        <v>46.380001068115234</v>
      </c>
      <c r="E254" s="24">
        <v>13.850000381469727</v>
      </c>
      <c r="F254" s="25">
        <v>2514</v>
      </c>
      <c r="G254" s="25">
        <v>1238</v>
      </c>
      <c r="H254" s="29">
        <v>20190627</v>
      </c>
      <c r="I254" s="10">
        <v>69.44000244140625</v>
      </c>
      <c r="J254" s="10">
        <v>22.901439666748047</v>
      </c>
      <c r="K254" s="28">
        <v>1.0099999904632568</v>
      </c>
      <c r="L254" s="47">
        <v>46.538562774658203</v>
      </c>
      <c r="M254" s="10">
        <v>6.9668998718261719</v>
      </c>
    </row>
    <row r="255" spans="2:13" x14ac:dyDescent="0.25">
      <c r="B255" s="23" t="s">
        <v>1719</v>
      </c>
      <c r="C255" s="8" t="s">
        <v>1720</v>
      </c>
      <c r="D255" s="24">
        <v>46.380001068115234</v>
      </c>
      <c r="E255" s="24">
        <v>13.850000381469727</v>
      </c>
      <c r="F255" s="25">
        <v>2514</v>
      </c>
      <c r="G255" s="25">
        <v>1237</v>
      </c>
      <c r="H255" s="29">
        <v>20190630</v>
      </c>
      <c r="I255" s="10">
        <v>63.860000610351563</v>
      </c>
      <c r="J255" s="10">
        <v>16.809848785400391</v>
      </c>
      <c r="K255" s="28">
        <v>0.99757480621337891</v>
      </c>
      <c r="L255" s="47">
        <v>47.050151824951172</v>
      </c>
      <c r="M255" s="10">
        <v>6.8424797058105469</v>
      </c>
    </row>
    <row r="256" spans="2:13" x14ac:dyDescent="0.25">
      <c r="B256" s="23" t="s">
        <v>1721</v>
      </c>
      <c r="C256" s="8" t="s">
        <v>1720</v>
      </c>
      <c r="D256" s="24">
        <v>46.069999694824219</v>
      </c>
      <c r="E256" s="24">
        <v>14.520000457763672</v>
      </c>
      <c r="F256" s="25">
        <v>299</v>
      </c>
      <c r="G256" s="25">
        <v>1239</v>
      </c>
      <c r="H256" s="29">
        <v>20190627</v>
      </c>
      <c r="I256" s="10">
        <v>98.239997863769531</v>
      </c>
      <c r="J256" s="10">
        <v>19.932342529296875</v>
      </c>
      <c r="K256" s="28">
        <v>1.0099999904632568</v>
      </c>
      <c r="L256" s="47">
        <v>78.307655334472656</v>
      </c>
      <c r="M256" s="10">
        <v>7.2553367614746094</v>
      </c>
    </row>
    <row r="257" spans="2:13" x14ac:dyDescent="0.25">
      <c r="B257" s="23" t="s">
        <v>1722</v>
      </c>
      <c r="C257" s="8" t="s">
        <v>1723</v>
      </c>
      <c r="D257" s="24">
        <v>57.75</v>
      </c>
      <c r="E257" s="24">
        <v>14.069999694824219</v>
      </c>
      <c r="F257" s="25">
        <v>226</v>
      </c>
      <c r="G257" s="25">
        <v>1155</v>
      </c>
      <c r="H257" s="29">
        <v>20190630</v>
      </c>
      <c r="I257" s="10">
        <v>88.339996337890625</v>
      </c>
      <c r="J257" s="10">
        <v>19.4915771484375</v>
      </c>
      <c r="K257" s="28">
        <v>0.99567097425460815</v>
      </c>
      <c r="L257" s="47">
        <v>68.848419189453125</v>
      </c>
      <c r="M257" s="10">
        <v>7.3555946350097656</v>
      </c>
    </row>
    <row r="258" spans="2:13" x14ac:dyDescent="0.25">
      <c r="B258" s="23" t="s">
        <v>1724</v>
      </c>
      <c r="C258" s="8" t="s">
        <v>1723</v>
      </c>
      <c r="D258" s="24">
        <v>58.400001525878906</v>
      </c>
      <c r="E258" s="24">
        <v>15.529999732971191</v>
      </c>
      <c r="F258" s="25">
        <v>93</v>
      </c>
      <c r="G258" s="25">
        <v>1239</v>
      </c>
      <c r="H258" s="29">
        <v>20190630</v>
      </c>
      <c r="I258" s="10">
        <v>88.879997253417969</v>
      </c>
      <c r="J258" s="10">
        <v>18.468521118164063</v>
      </c>
      <c r="K258" s="28">
        <v>0.99838578701019287</v>
      </c>
      <c r="L258" s="47">
        <v>70.411476135253906</v>
      </c>
      <c r="M258" s="10">
        <v>6.9064445495605469</v>
      </c>
    </row>
    <row r="259" spans="2:13" x14ac:dyDescent="0.25">
      <c r="B259" s="23" t="s">
        <v>1725</v>
      </c>
      <c r="C259" s="8" t="s">
        <v>1726</v>
      </c>
      <c r="D259" s="24">
        <v>47.529998779296875</v>
      </c>
      <c r="E259" s="24">
        <v>7.5799999237060547</v>
      </c>
      <c r="F259" s="25">
        <v>316</v>
      </c>
      <c r="G259" s="25">
        <v>1235</v>
      </c>
      <c r="H259" s="29">
        <v>20190626</v>
      </c>
      <c r="I259" s="10">
        <v>96.620002746582031</v>
      </c>
      <c r="J259" s="10">
        <v>21.457603454589844</v>
      </c>
      <c r="K259" s="28">
        <v>0.99757087230682373</v>
      </c>
      <c r="L259" s="47">
        <v>75.162399291992188</v>
      </c>
      <c r="M259" s="10">
        <v>8.3483467102050781</v>
      </c>
    </row>
    <row r="260" spans="2:13" x14ac:dyDescent="0.25">
      <c r="B260" s="23" t="s">
        <v>1725</v>
      </c>
      <c r="C260" s="8" t="s">
        <v>1726</v>
      </c>
      <c r="D260" s="24">
        <v>47.529998779296875</v>
      </c>
      <c r="E260" s="24">
        <v>7.5799999237060547</v>
      </c>
      <c r="F260" s="25">
        <v>316</v>
      </c>
      <c r="G260" s="25">
        <v>1235</v>
      </c>
      <c r="H260" s="29">
        <v>20190630</v>
      </c>
      <c r="I260" s="10">
        <v>95.180000305175781</v>
      </c>
      <c r="J260" s="10">
        <v>19.550773620605469</v>
      </c>
      <c r="K260" s="28">
        <v>0.99595141410827637</v>
      </c>
      <c r="L260" s="47">
        <v>75.629226684570313</v>
      </c>
      <c r="M260" s="10">
        <v>8.2291183471679688</v>
      </c>
    </row>
    <row r="261" spans="2:13" x14ac:dyDescent="0.25">
      <c r="B261" s="23" t="s">
        <v>1727</v>
      </c>
      <c r="C261" s="8" t="s">
        <v>1726</v>
      </c>
      <c r="D261" s="24">
        <v>47.25</v>
      </c>
      <c r="E261" s="24">
        <v>9.3500003814697266</v>
      </c>
      <c r="F261" s="25">
        <v>2502</v>
      </c>
      <c r="G261" s="25">
        <v>1239</v>
      </c>
      <c r="H261" s="29">
        <v>20190626</v>
      </c>
      <c r="I261" s="10">
        <v>69.800003051757813</v>
      </c>
      <c r="J261" s="10">
        <v>24.630657196044922</v>
      </c>
      <c r="K261" s="28">
        <v>1.0099999904632568</v>
      </c>
      <c r="L261" s="47">
        <v>45.169345855712891</v>
      </c>
      <c r="M261" s="10">
        <v>8.3415641784667969</v>
      </c>
    </row>
    <row r="262" spans="2:13" x14ac:dyDescent="0.25">
      <c r="B262" s="23" t="s">
        <v>1727</v>
      </c>
      <c r="C262" s="8" t="s">
        <v>1726</v>
      </c>
      <c r="D262" s="24">
        <v>47.25</v>
      </c>
      <c r="E262" s="24">
        <v>9.3500003814697266</v>
      </c>
      <c r="F262" s="25">
        <v>2502</v>
      </c>
      <c r="G262" s="25">
        <v>1239</v>
      </c>
      <c r="H262" s="29">
        <v>20190629</v>
      </c>
      <c r="I262" s="10">
        <v>64.580001831054688</v>
      </c>
      <c r="J262" s="10">
        <v>18.941696166992188</v>
      </c>
      <c r="K262" s="28">
        <v>0.99677157402038574</v>
      </c>
      <c r="L262" s="47">
        <v>45.6383056640625</v>
      </c>
      <c r="M262" s="10">
        <v>8.3170814514160156</v>
      </c>
    </row>
    <row r="263" spans="2:13" x14ac:dyDescent="0.25">
      <c r="B263" s="23" t="s">
        <v>1728</v>
      </c>
      <c r="C263" s="8" t="s">
        <v>1726</v>
      </c>
      <c r="D263" s="24">
        <v>47.380001068115234</v>
      </c>
      <c r="E263" s="24">
        <v>8.5699996948242188</v>
      </c>
      <c r="F263" s="25">
        <v>555</v>
      </c>
      <c r="G263" s="25">
        <v>1239</v>
      </c>
      <c r="H263" s="29">
        <v>20190626</v>
      </c>
      <c r="I263" s="10">
        <v>93.739997863769531</v>
      </c>
      <c r="J263" s="10">
        <v>20.804450988769531</v>
      </c>
      <c r="K263" s="28">
        <v>0.99838578701019287</v>
      </c>
      <c r="L263" s="47">
        <v>72.935546875</v>
      </c>
      <c r="M263" s="10">
        <v>8.7783546447753906</v>
      </c>
    </row>
    <row r="264" spans="2:13" x14ac:dyDescent="0.25">
      <c r="B264" s="23" t="s">
        <v>1728</v>
      </c>
      <c r="C264" s="8" t="s">
        <v>1726</v>
      </c>
      <c r="D264" s="24">
        <v>47.380001068115234</v>
      </c>
      <c r="E264" s="24">
        <v>8.5699996948242188</v>
      </c>
      <c r="F264" s="25">
        <v>555</v>
      </c>
      <c r="G264" s="25">
        <v>1239</v>
      </c>
      <c r="H264" s="29">
        <v>20190627</v>
      </c>
      <c r="I264" s="10">
        <v>93.199996948242188</v>
      </c>
      <c r="J264" s="10">
        <v>20.088371276855469</v>
      </c>
      <c r="K264" s="28">
        <v>0.99596446752548218</v>
      </c>
      <c r="L264" s="47">
        <v>73.111625671386719</v>
      </c>
      <c r="M264" s="10">
        <v>8.715911865234375</v>
      </c>
    </row>
    <row r="265" spans="2:13" x14ac:dyDescent="0.25">
      <c r="B265" s="23" t="s">
        <v>1728</v>
      </c>
      <c r="C265" s="8" t="s">
        <v>1726</v>
      </c>
      <c r="D265" s="24">
        <v>47.380001068115234</v>
      </c>
      <c r="E265" s="24">
        <v>8.5699996948242188</v>
      </c>
      <c r="F265" s="25">
        <v>555</v>
      </c>
      <c r="G265" s="25">
        <v>1239</v>
      </c>
      <c r="H265" s="29">
        <v>20190630</v>
      </c>
      <c r="I265" s="10">
        <v>93.199996948242188</v>
      </c>
      <c r="J265" s="10">
        <v>19.856658935546875</v>
      </c>
      <c r="K265" s="28">
        <v>0.99677157402038574</v>
      </c>
      <c r="L265" s="47">
        <v>73.343338012695313</v>
      </c>
      <c r="M265" s="10">
        <v>8.5859756469726563</v>
      </c>
    </row>
    <row r="266" spans="2:13" x14ac:dyDescent="0.25">
      <c r="B266" s="23" t="s">
        <v>1729</v>
      </c>
      <c r="C266" s="8" t="s">
        <v>1726</v>
      </c>
      <c r="D266" s="24">
        <v>46.25</v>
      </c>
      <c r="E266" s="24">
        <v>6.130000114440918</v>
      </c>
      <c r="F266" s="25">
        <v>420</v>
      </c>
      <c r="G266" s="25">
        <v>1238</v>
      </c>
      <c r="H266" s="29">
        <v>20190630</v>
      </c>
      <c r="I266" s="10">
        <v>95.900001525878906</v>
      </c>
      <c r="J266" s="10">
        <v>19.144699096679688</v>
      </c>
      <c r="K266" s="28">
        <v>0.99434572458267212</v>
      </c>
      <c r="L266" s="47">
        <v>76.755302429199219</v>
      </c>
      <c r="M266" s="10">
        <v>8.074462890625</v>
      </c>
    </row>
    <row r="267" spans="2:13" x14ac:dyDescent="0.25">
      <c r="B267" s="23" t="s">
        <v>1730</v>
      </c>
      <c r="C267" s="8" t="s">
        <v>1726</v>
      </c>
      <c r="D267" s="24">
        <v>46.819999694824219</v>
      </c>
      <c r="E267" s="24">
        <v>6.9499998092651367</v>
      </c>
      <c r="F267" s="25">
        <v>490</v>
      </c>
      <c r="G267" s="25">
        <v>1134</v>
      </c>
      <c r="H267" s="29">
        <v>20190627</v>
      </c>
      <c r="I267" s="10">
        <v>94.459999084472656</v>
      </c>
      <c r="J267" s="10">
        <v>20.268096923828125</v>
      </c>
      <c r="K267" s="28">
        <v>0.99647265672683716</v>
      </c>
      <c r="L267" s="47">
        <v>74.191902160644531</v>
      </c>
      <c r="M267" s="10">
        <v>8.209686279296875</v>
      </c>
    </row>
    <row r="268" spans="2:13" x14ac:dyDescent="0.25">
      <c r="B268"/>
      <c r="C268" s="8"/>
      <c r="F268"/>
    </row>
    <row r="269" spans="2:13" x14ac:dyDescent="0.25">
      <c r="B269"/>
      <c r="C269" s="8"/>
      <c r="F269"/>
    </row>
    <row r="270" spans="2:13" x14ac:dyDescent="0.25">
      <c r="B270"/>
      <c r="C270" s="8"/>
      <c r="F270"/>
    </row>
    <row r="271" spans="2:13" x14ac:dyDescent="0.25">
      <c r="B271"/>
      <c r="C271" s="8"/>
      <c r="F271"/>
    </row>
    <row r="272" spans="2:13" x14ac:dyDescent="0.25">
      <c r="B272"/>
      <c r="C272" s="8"/>
      <c r="F272"/>
    </row>
    <row r="273" spans="2:6" x14ac:dyDescent="0.25">
      <c r="B273"/>
      <c r="C273" s="8"/>
      <c r="F273"/>
    </row>
    <row r="274" spans="2:6" x14ac:dyDescent="0.25">
      <c r="B274"/>
      <c r="C274" s="8"/>
      <c r="F274"/>
    </row>
    <row r="275" spans="2:6" x14ac:dyDescent="0.25">
      <c r="B275"/>
      <c r="C275" s="8"/>
      <c r="F275"/>
    </row>
    <row r="276" spans="2:6" x14ac:dyDescent="0.25">
      <c r="B276"/>
      <c r="C276" s="8"/>
      <c r="F276"/>
    </row>
    <row r="277" spans="2:6" x14ac:dyDescent="0.25">
      <c r="B277"/>
      <c r="C277" s="8"/>
      <c r="F277"/>
    </row>
    <row r="278" spans="2:6" x14ac:dyDescent="0.25">
      <c r="B278"/>
      <c r="C278" s="8"/>
      <c r="F278"/>
    </row>
    <row r="279" spans="2:6" x14ac:dyDescent="0.25">
      <c r="B279"/>
      <c r="C279" s="8"/>
      <c r="F279"/>
    </row>
    <row r="280" spans="2:6" x14ac:dyDescent="0.25">
      <c r="B280"/>
      <c r="C280" s="8"/>
      <c r="F280"/>
    </row>
    <row r="281" spans="2:6" x14ac:dyDescent="0.25">
      <c r="B281"/>
      <c r="C281" s="8"/>
      <c r="F281"/>
    </row>
    <row r="282" spans="2:6" x14ac:dyDescent="0.25">
      <c r="B282"/>
      <c r="C282" s="8"/>
      <c r="F282"/>
    </row>
    <row r="283" spans="2:6" x14ac:dyDescent="0.25">
      <c r="B283"/>
      <c r="C283" s="8"/>
      <c r="F283"/>
    </row>
    <row r="284" spans="2:6" x14ac:dyDescent="0.25">
      <c r="B284"/>
      <c r="C284" s="8"/>
      <c r="F284"/>
    </row>
    <row r="285" spans="2:6" x14ac:dyDescent="0.25">
      <c r="B285"/>
      <c r="C285" s="8"/>
      <c r="F285"/>
    </row>
    <row r="286" spans="2:6" x14ac:dyDescent="0.25">
      <c r="B286"/>
      <c r="C286" s="8"/>
      <c r="F286"/>
    </row>
    <row r="287" spans="2:6" x14ac:dyDescent="0.25">
      <c r="B287"/>
      <c r="C287" s="8"/>
      <c r="F287"/>
    </row>
    <row r="288" spans="2:6" x14ac:dyDescent="0.25">
      <c r="B288"/>
      <c r="C288" s="8"/>
      <c r="F288"/>
    </row>
    <row r="289" spans="2:6" x14ac:dyDescent="0.25">
      <c r="B289"/>
      <c r="C289" s="8"/>
      <c r="F289"/>
    </row>
    <row r="290" spans="2:6" x14ac:dyDescent="0.25">
      <c r="B290"/>
      <c r="C290" s="8"/>
      <c r="F290"/>
    </row>
    <row r="291" spans="2:6" x14ac:dyDescent="0.25">
      <c r="B291"/>
      <c r="C291" s="8"/>
      <c r="F291"/>
    </row>
    <row r="292" spans="2:6" x14ac:dyDescent="0.25">
      <c r="B292"/>
      <c r="C292" s="8"/>
      <c r="F292"/>
    </row>
    <row r="293" spans="2:6" x14ac:dyDescent="0.25">
      <c r="B293"/>
      <c r="C293" s="8"/>
      <c r="F293"/>
    </row>
    <row r="294" spans="2:6" x14ac:dyDescent="0.25">
      <c r="B294"/>
      <c r="C294" s="8"/>
      <c r="F294"/>
    </row>
    <row r="295" spans="2:6" x14ac:dyDescent="0.25">
      <c r="B295"/>
      <c r="C295" s="8"/>
      <c r="F295"/>
    </row>
    <row r="296" spans="2:6" x14ac:dyDescent="0.25">
      <c r="B296"/>
      <c r="C296" s="8"/>
      <c r="F296"/>
    </row>
    <row r="297" spans="2:6" x14ac:dyDescent="0.25">
      <c r="B297"/>
      <c r="C297" s="8"/>
      <c r="F297"/>
    </row>
    <row r="298" spans="2:6" x14ac:dyDescent="0.25">
      <c r="B298"/>
      <c r="C298" s="8"/>
      <c r="F298"/>
    </row>
    <row r="299" spans="2:6" x14ac:dyDescent="0.25">
      <c r="B299"/>
      <c r="C299" s="8"/>
      <c r="F299"/>
    </row>
    <row r="300" spans="2:6" x14ac:dyDescent="0.25">
      <c r="B300"/>
      <c r="C300" s="8"/>
      <c r="F300"/>
    </row>
    <row r="301" spans="2:6" x14ac:dyDescent="0.25">
      <c r="B301"/>
      <c r="C301" s="8"/>
      <c r="F301"/>
    </row>
    <row r="302" spans="2:6" x14ac:dyDescent="0.25">
      <c r="B302"/>
      <c r="C302" s="8"/>
      <c r="F302"/>
    </row>
    <row r="303" spans="2:6" x14ac:dyDescent="0.25">
      <c r="B303"/>
      <c r="C303" s="8"/>
      <c r="F303"/>
    </row>
    <row r="304" spans="2:6" x14ac:dyDescent="0.25">
      <c r="B304"/>
      <c r="C304" s="8"/>
      <c r="F304"/>
    </row>
    <row r="305" spans="2:6" x14ac:dyDescent="0.25">
      <c r="B305"/>
      <c r="C305" s="8"/>
      <c r="F305"/>
    </row>
    <row r="306" spans="2:6" x14ac:dyDescent="0.25">
      <c r="B306"/>
      <c r="C306" s="8"/>
      <c r="F306"/>
    </row>
    <row r="307" spans="2:6" x14ac:dyDescent="0.25">
      <c r="B307"/>
      <c r="C307" s="8"/>
      <c r="F307"/>
    </row>
    <row r="308" spans="2:6" x14ac:dyDescent="0.25">
      <c r="B308"/>
      <c r="C308" s="8"/>
      <c r="F308"/>
    </row>
    <row r="309" spans="2:6" x14ac:dyDescent="0.25">
      <c r="B309"/>
      <c r="C309" s="8"/>
      <c r="F309"/>
    </row>
    <row r="310" spans="2:6" x14ac:dyDescent="0.25">
      <c r="B310"/>
      <c r="C310" s="8"/>
      <c r="F310"/>
    </row>
    <row r="311" spans="2:6" x14ac:dyDescent="0.25">
      <c r="B311"/>
      <c r="C311" s="8"/>
      <c r="F311"/>
    </row>
    <row r="312" spans="2:6" x14ac:dyDescent="0.25">
      <c r="B312"/>
      <c r="C312" s="8"/>
      <c r="F312"/>
    </row>
    <row r="313" spans="2:6" x14ac:dyDescent="0.25">
      <c r="B313"/>
      <c r="C313" s="8"/>
      <c r="F313"/>
    </row>
    <row r="314" spans="2:6" x14ac:dyDescent="0.25">
      <c r="B314"/>
      <c r="C314" s="8"/>
      <c r="F314"/>
    </row>
    <row r="315" spans="2:6" x14ac:dyDescent="0.25">
      <c r="B315"/>
      <c r="C315" s="8"/>
      <c r="F315"/>
    </row>
    <row r="316" spans="2:6" x14ac:dyDescent="0.25">
      <c r="B316"/>
      <c r="C316" s="8"/>
      <c r="F316"/>
    </row>
    <row r="317" spans="2:6" x14ac:dyDescent="0.25">
      <c r="B317"/>
      <c r="C317" s="8"/>
      <c r="F317"/>
    </row>
    <row r="318" spans="2:6" x14ac:dyDescent="0.25">
      <c r="B318"/>
      <c r="C318" s="8"/>
      <c r="F318"/>
    </row>
    <row r="319" spans="2:6" x14ac:dyDescent="0.25">
      <c r="B319"/>
      <c r="C319" s="8"/>
      <c r="F319"/>
    </row>
    <row r="320" spans="2:6" x14ac:dyDescent="0.25">
      <c r="B320"/>
      <c r="C320" s="8"/>
      <c r="F320"/>
    </row>
    <row r="321" spans="2:6" x14ac:dyDescent="0.25">
      <c r="B321"/>
      <c r="C321" s="8"/>
      <c r="F321"/>
    </row>
    <row r="322" spans="2:6" x14ac:dyDescent="0.25">
      <c r="B322"/>
      <c r="C322" s="8"/>
      <c r="F322"/>
    </row>
    <row r="323" spans="2:6" x14ac:dyDescent="0.25">
      <c r="B323"/>
      <c r="C323" s="8"/>
      <c r="F323"/>
    </row>
    <row r="324" spans="2:6" x14ac:dyDescent="0.25">
      <c r="B324"/>
      <c r="C324" s="8"/>
      <c r="F324"/>
    </row>
    <row r="325" spans="2:6" x14ac:dyDescent="0.25">
      <c r="B325"/>
      <c r="C325" s="8"/>
      <c r="F325"/>
    </row>
    <row r="326" spans="2:6" x14ac:dyDescent="0.25">
      <c r="B326"/>
      <c r="C326" s="8"/>
      <c r="F326"/>
    </row>
    <row r="327" spans="2:6" x14ac:dyDescent="0.25">
      <c r="B327"/>
      <c r="C327" s="8"/>
      <c r="F327"/>
    </row>
    <row r="328" spans="2:6" x14ac:dyDescent="0.25">
      <c r="B328"/>
      <c r="C328" s="8"/>
      <c r="F328"/>
    </row>
    <row r="329" spans="2:6" x14ac:dyDescent="0.25">
      <c r="B329"/>
      <c r="C329" s="8"/>
      <c r="F329"/>
    </row>
    <row r="330" spans="2:6" x14ac:dyDescent="0.25">
      <c r="B330"/>
      <c r="C330" s="8"/>
      <c r="F330"/>
    </row>
    <row r="331" spans="2:6" x14ac:dyDescent="0.25">
      <c r="B331"/>
      <c r="C331" s="8"/>
      <c r="F331"/>
    </row>
    <row r="332" spans="2:6" x14ac:dyDescent="0.25">
      <c r="B332"/>
      <c r="C332" s="8"/>
      <c r="F332"/>
    </row>
    <row r="333" spans="2:6" x14ac:dyDescent="0.25">
      <c r="B333"/>
      <c r="C333" s="8"/>
      <c r="F333"/>
    </row>
    <row r="334" spans="2:6" x14ac:dyDescent="0.25">
      <c r="B334"/>
      <c r="C334" s="8"/>
      <c r="F334"/>
    </row>
    <row r="335" spans="2:6" x14ac:dyDescent="0.25">
      <c r="B335"/>
      <c r="C335" s="8"/>
      <c r="F335"/>
    </row>
    <row r="336" spans="2:6" x14ac:dyDescent="0.25">
      <c r="B336"/>
      <c r="C336" s="8"/>
      <c r="F336"/>
    </row>
    <row r="337" spans="2:6" x14ac:dyDescent="0.25">
      <c r="B337"/>
      <c r="C337" s="8"/>
      <c r="F337"/>
    </row>
    <row r="338" spans="2:6" x14ac:dyDescent="0.25">
      <c r="B338"/>
      <c r="C338" s="8"/>
      <c r="F338"/>
    </row>
    <row r="339" spans="2:6" x14ac:dyDescent="0.25">
      <c r="B339"/>
      <c r="C339" s="8"/>
      <c r="F339"/>
    </row>
    <row r="340" spans="2:6" x14ac:dyDescent="0.25">
      <c r="B340"/>
      <c r="C340" s="8"/>
      <c r="F340"/>
    </row>
    <row r="341" spans="2:6" x14ac:dyDescent="0.25">
      <c r="B341"/>
      <c r="C341" s="8"/>
      <c r="F341"/>
    </row>
    <row r="342" spans="2:6" x14ac:dyDescent="0.25">
      <c r="B342"/>
      <c r="C342" s="8"/>
      <c r="F342"/>
    </row>
    <row r="343" spans="2:6" x14ac:dyDescent="0.25">
      <c r="B343"/>
      <c r="C343" s="8"/>
      <c r="F343"/>
    </row>
    <row r="344" spans="2:6" x14ac:dyDescent="0.25">
      <c r="B344"/>
      <c r="C344" s="8"/>
      <c r="F344"/>
    </row>
    <row r="345" spans="2:6" x14ac:dyDescent="0.25">
      <c r="B345"/>
      <c r="C345" s="8"/>
      <c r="F345"/>
    </row>
    <row r="346" spans="2:6" x14ac:dyDescent="0.25">
      <c r="B346"/>
      <c r="C346" s="8"/>
      <c r="F346"/>
    </row>
    <row r="347" spans="2:6" x14ac:dyDescent="0.25">
      <c r="B347"/>
      <c r="C347" s="8"/>
      <c r="F347"/>
    </row>
    <row r="348" spans="2:6" x14ac:dyDescent="0.25">
      <c r="B348"/>
      <c r="C348" s="8"/>
      <c r="F348"/>
    </row>
    <row r="349" spans="2:6" x14ac:dyDescent="0.25">
      <c r="B349"/>
      <c r="C349" s="8"/>
      <c r="F349"/>
    </row>
    <row r="350" spans="2:6" x14ac:dyDescent="0.25">
      <c r="B350"/>
      <c r="C350" s="8"/>
      <c r="F350"/>
    </row>
    <row r="351" spans="2:6" x14ac:dyDescent="0.25">
      <c r="B351"/>
      <c r="C351" s="8"/>
      <c r="F351"/>
    </row>
    <row r="352" spans="2:6" x14ac:dyDescent="0.25">
      <c r="B352"/>
      <c r="C352" s="8"/>
      <c r="F35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B1BB-84E3-4353-89B2-3A4F83BABE89}">
  <sheetPr codeName="Sheet7"/>
  <dimension ref="B2:K366"/>
  <sheetViews>
    <sheetView showGridLines="0" zoomScaleNormal="100" workbookViewId="0"/>
  </sheetViews>
  <sheetFormatPr defaultRowHeight="15" x14ac:dyDescent="0.25"/>
  <cols>
    <col min="1" max="1" width="3.7109375" customWidth="1"/>
    <col min="2" max="2" width="13.140625" customWidth="1"/>
    <col min="3" max="3" width="17.28515625" customWidth="1"/>
    <col min="4" max="4" width="16" style="8" customWidth="1"/>
    <col min="5" max="5" width="27.42578125" style="37" customWidth="1"/>
    <col min="6" max="6" width="14.7109375" customWidth="1"/>
    <col min="10" max="10" width="183" style="37" customWidth="1"/>
  </cols>
  <sheetData>
    <row r="2" spans="2:11" ht="26.25" x14ac:dyDescent="0.4">
      <c r="B2" s="45" t="s">
        <v>1616</v>
      </c>
      <c r="C2" s="4"/>
    </row>
    <row r="3" spans="2:11" ht="15.75" x14ac:dyDescent="0.25">
      <c r="B3" s="48" t="s">
        <v>937</v>
      </c>
      <c r="C3" s="7"/>
    </row>
    <row r="4" spans="2:11" ht="15.75" x14ac:dyDescent="0.25">
      <c r="B4" s="31" t="s">
        <v>943</v>
      </c>
      <c r="C4" s="7"/>
    </row>
    <row r="5" spans="2:11" ht="15.75" x14ac:dyDescent="0.25">
      <c r="B5" s="7"/>
      <c r="C5" s="7"/>
    </row>
    <row r="7" spans="2:11" x14ac:dyDescent="0.25">
      <c r="B7" s="5" t="s">
        <v>82</v>
      </c>
      <c r="C7" s="5" t="s">
        <v>938</v>
      </c>
      <c r="D7" s="5" t="s">
        <v>83</v>
      </c>
      <c r="E7" s="38" t="s">
        <v>84</v>
      </c>
      <c r="F7" s="1" t="s">
        <v>85</v>
      </c>
      <c r="G7" s="1" t="s">
        <v>66</v>
      </c>
      <c r="H7" s="30" t="s">
        <v>56</v>
      </c>
      <c r="I7" s="30" t="s">
        <v>55</v>
      </c>
      <c r="J7" s="38" t="s">
        <v>86</v>
      </c>
      <c r="K7" s="1"/>
    </row>
    <row r="8" spans="2:11" x14ac:dyDescent="0.25">
      <c r="H8" s="11"/>
      <c r="I8" s="11"/>
    </row>
    <row r="9" spans="2:11" x14ac:dyDescent="0.25">
      <c r="B9">
        <v>1202</v>
      </c>
      <c r="C9" s="8" t="s">
        <v>939</v>
      </c>
      <c r="D9" s="8" t="s">
        <v>87</v>
      </c>
      <c r="E9" s="37" t="s">
        <v>88</v>
      </c>
      <c r="F9" t="s">
        <v>89</v>
      </c>
      <c r="G9" t="s">
        <v>27</v>
      </c>
      <c r="H9" s="11">
        <v>40.200000000000003</v>
      </c>
      <c r="I9" s="11">
        <v>-96.66</v>
      </c>
      <c r="J9" s="37" t="s">
        <v>90</v>
      </c>
    </row>
    <row r="10" spans="2:11" x14ac:dyDescent="0.25">
      <c r="B10">
        <v>1206</v>
      </c>
      <c r="C10" s="8" t="s">
        <v>939</v>
      </c>
      <c r="D10" s="8" t="s">
        <v>87</v>
      </c>
      <c r="E10" s="37" t="s">
        <v>91</v>
      </c>
      <c r="F10" t="s">
        <v>92</v>
      </c>
      <c r="G10" t="s">
        <v>16</v>
      </c>
      <c r="H10" s="11">
        <v>39.020000000000003</v>
      </c>
      <c r="I10" s="11">
        <v>-94.59</v>
      </c>
      <c r="J10" s="37" t="s">
        <v>93</v>
      </c>
    </row>
    <row r="11" spans="2:11" x14ac:dyDescent="0.25">
      <c r="B11">
        <v>1211</v>
      </c>
      <c r="C11" s="8" t="s">
        <v>939</v>
      </c>
      <c r="D11" s="8" t="s">
        <v>87</v>
      </c>
      <c r="E11" s="37" t="s">
        <v>94</v>
      </c>
      <c r="F11" t="s">
        <v>95</v>
      </c>
      <c r="G11" t="s">
        <v>27</v>
      </c>
      <c r="H11" s="11">
        <v>40.46</v>
      </c>
      <c r="I11" s="11">
        <v>-96.38</v>
      </c>
      <c r="J11" s="37" t="s">
        <v>96</v>
      </c>
    </row>
    <row r="12" spans="2:11" x14ac:dyDescent="0.25">
      <c r="B12">
        <v>1220</v>
      </c>
      <c r="C12" s="8" t="s">
        <v>939</v>
      </c>
      <c r="D12" s="8" t="s">
        <v>87</v>
      </c>
      <c r="E12" s="37" t="s">
        <v>97</v>
      </c>
      <c r="F12" t="s">
        <v>98</v>
      </c>
      <c r="G12" t="s">
        <v>16</v>
      </c>
      <c r="H12" s="11">
        <v>39.200000000000003</v>
      </c>
      <c r="I12" s="11">
        <v>-94.57</v>
      </c>
      <c r="J12" s="37" t="s">
        <v>99</v>
      </c>
    </row>
    <row r="13" spans="2:11" x14ac:dyDescent="0.25">
      <c r="B13">
        <v>1222</v>
      </c>
      <c r="C13" s="8" t="s">
        <v>939</v>
      </c>
      <c r="D13" s="8" t="s">
        <v>87</v>
      </c>
      <c r="E13" s="37" t="s">
        <v>100</v>
      </c>
      <c r="F13" t="s">
        <v>95</v>
      </c>
      <c r="G13" t="s">
        <v>21</v>
      </c>
      <c r="H13" s="11">
        <v>38.85</v>
      </c>
      <c r="I13" s="11">
        <v>-94.72</v>
      </c>
      <c r="J13" s="37" t="s">
        <v>101</v>
      </c>
    </row>
    <row r="14" spans="2:11" x14ac:dyDescent="0.25">
      <c r="B14">
        <v>1225</v>
      </c>
      <c r="C14" s="8" t="s">
        <v>939</v>
      </c>
      <c r="D14" s="8" t="s">
        <v>87</v>
      </c>
      <c r="E14" s="37" t="s">
        <v>102</v>
      </c>
      <c r="F14" t="s">
        <v>95</v>
      </c>
      <c r="G14" t="s">
        <v>21</v>
      </c>
      <c r="H14" s="11">
        <v>39.020000000000003</v>
      </c>
      <c r="I14" s="11">
        <v>-94.82</v>
      </c>
      <c r="J14" s="37" t="s">
        <v>103</v>
      </c>
    </row>
    <row r="15" spans="2:11" x14ac:dyDescent="0.25">
      <c r="B15">
        <v>1230</v>
      </c>
      <c r="C15" s="8" t="s">
        <v>939</v>
      </c>
      <c r="D15" s="8" t="s">
        <v>87</v>
      </c>
      <c r="E15" s="37" t="s">
        <v>104</v>
      </c>
      <c r="F15" t="s">
        <v>95</v>
      </c>
      <c r="G15" t="s">
        <v>27</v>
      </c>
      <c r="H15" s="11">
        <v>40.369999999999997</v>
      </c>
      <c r="I15" s="11">
        <v>-96.2</v>
      </c>
      <c r="J15" s="37" t="s">
        <v>105</v>
      </c>
    </row>
    <row r="16" spans="2:11" x14ac:dyDescent="0.25">
      <c r="B16">
        <v>1238</v>
      </c>
      <c r="C16" s="8" t="s">
        <v>939</v>
      </c>
      <c r="D16" s="8">
        <v>61</v>
      </c>
      <c r="E16" s="37" t="s">
        <v>106</v>
      </c>
      <c r="F16" t="s">
        <v>107</v>
      </c>
      <c r="G16" t="s">
        <v>27</v>
      </c>
      <c r="H16" s="11">
        <v>40.61</v>
      </c>
      <c r="I16" s="11">
        <v>-95.87</v>
      </c>
      <c r="J16" s="37" t="s">
        <v>108</v>
      </c>
    </row>
    <row r="17" spans="2:10" x14ac:dyDescent="0.25">
      <c r="B17">
        <v>1245</v>
      </c>
      <c r="C17" s="8" t="s">
        <v>939</v>
      </c>
      <c r="D17" s="8" t="s">
        <v>87</v>
      </c>
      <c r="E17" s="37" t="s">
        <v>109</v>
      </c>
      <c r="F17" t="s">
        <v>92</v>
      </c>
      <c r="G17" t="s">
        <v>16</v>
      </c>
      <c r="H17" s="11">
        <v>38.99</v>
      </c>
      <c r="I17" s="11">
        <v>-94.27</v>
      </c>
      <c r="J17" s="37" t="s">
        <v>110</v>
      </c>
    </row>
    <row r="18" spans="2:10" x14ac:dyDescent="0.25">
      <c r="B18">
        <v>1251</v>
      </c>
      <c r="C18" s="8" t="s">
        <v>939</v>
      </c>
      <c r="D18" s="8">
        <v>60</v>
      </c>
      <c r="E18" s="37" t="s">
        <v>111</v>
      </c>
      <c r="F18" t="s">
        <v>112</v>
      </c>
      <c r="G18" t="s">
        <v>16</v>
      </c>
      <c r="H18" s="11">
        <v>39.79</v>
      </c>
      <c r="I18" s="11">
        <v>-93.55</v>
      </c>
      <c r="J18" s="37" t="s">
        <v>113</v>
      </c>
    </row>
    <row r="19" spans="2:10" x14ac:dyDescent="0.25">
      <c r="B19">
        <v>1252</v>
      </c>
      <c r="C19" s="8" t="s">
        <v>939</v>
      </c>
      <c r="D19" s="8">
        <v>65</v>
      </c>
      <c r="E19" s="37" t="s">
        <v>114</v>
      </c>
      <c r="F19" t="s">
        <v>115</v>
      </c>
      <c r="G19" t="s">
        <v>21</v>
      </c>
      <c r="H19" s="11">
        <v>39.1</v>
      </c>
      <c r="I19" s="11">
        <v>-96.88</v>
      </c>
      <c r="J19" s="37" t="s">
        <v>116</v>
      </c>
    </row>
    <row r="20" spans="2:10" x14ac:dyDescent="0.25">
      <c r="B20">
        <v>1253</v>
      </c>
      <c r="C20" s="8" t="s">
        <v>939</v>
      </c>
      <c r="D20" s="8" t="s">
        <v>87</v>
      </c>
      <c r="E20" s="37" t="s">
        <v>117</v>
      </c>
      <c r="F20" t="s">
        <v>118</v>
      </c>
      <c r="G20" t="s">
        <v>16</v>
      </c>
      <c r="H20" s="11">
        <v>38.799999999999997</v>
      </c>
      <c r="I20" s="11">
        <v>-94.45</v>
      </c>
      <c r="J20" s="37" t="s">
        <v>119</v>
      </c>
    </row>
    <row r="21" spans="2:10" x14ac:dyDescent="0.25">
      <c r="B21">
        <v>1300</v>
      </c>
      <c r="C21" s="8" t="s">
        <v>939</v>
      </c>
      <c r="D21" s="8" t="s">
        <v>87</v>
      </c>
      <c r="E21" s="37" t="s">
        <v>120</v>
      </c>
      <c r="F21" t="s">
        <v>92</v>
      </c>
      <c r="G21" t="s">
        <v>16</v>
      </c>
      <c r="H21" s="11">
        <v>38.840000000000003</v>
      </c>
      <c r="I21" s="11">
        <v>-94.55</v>
      </c>
      <c r="J21" s="37" t="s">
        <v>121</v>
      </c>
    </row>
    <row r="22" spans="2:10" x14ac:dyDescent="0.25">
      <c r="B22">
        <v>1300</v>
      </c>
      <c r="C22" s="8" t="s">
        <v>939</v>
      </c>
      <c r="D22" s="8">
        <v>70</v>
      </c>
      <c r="E22" s="37" t="s">
        <v>122</v>
      </c>
      <c r="F22" t="s">
        <v>123</v>
      </c>
      <c r="G22" t="s">
        <v>16</v>
      </c>
      <c r="H22" s="11">
        <v>39.79</v>
      </c>
      <c r="I22" s="11">
        <v>-93.3</v>
      </c>
      <c r="J22" s="37" t="s">
        <v>113</v>
      </c>
    </row>
    <row r="23" spans="2:10" x14ac:dyDescent="0.25">
      <c r="B23">
        <v>1310</v>
      </c>
      <c r="C23" s="8" t="s">
        <v>939</v>
      </c>
      <c r="D23" s="8" t="s">
        <v>87</v>
      </c>
      <c r="E23" s="37" t="s">
        <v>122</v>
      </c>
      <c r="F23" t="s">
        <v>123</v>
      </c>
      <c r="G23" t="s">
        <v>16</v>
      </c>
      <c r="H23" s="11">
        <v>39.79</v>
      </c>
      <c r="I23" s="11">
        <v>-93.3</v>
      </c>
      <c r="J23" s="37" t="s">
        <v>124</v>
      </c>
    </row>
    <row r="24" spans="2:10" x14ac:dyDescent="0.25">
      <c r="B24">
        <v>1319</v>
      </c>
      <c r="C24" s="8" t="s">
        <v>939</v>
      </c>
      <c r="D24" s="8">
        <v>61</v>
      </c>
      <c r="E24" s="37" t="s">
        <v>125</v>
      </c>
      <c r="F24" t="s">
        <v>126</v>
      </c>
      <c r="G24" t="s">
        <v>24</v>
      </c>
      <c r="H24" s="11">
        <v>40.72</v>
      </c>
      <c r="I24" s="11">
        <v>-95.07</v>
      </c>
      <c r="J24" s="37" t="s">
        <v>127</v>
      </c>
    </row>
    <row r="25" spans="2:10" x14ac:dyDescent="0.25">
      <c r="B25">
        <v>1334</v>
      </c>
      <c r="C25" s="8" t="s">
        <v>939</v>
      </c>
      <c r="D25" s="8">
        <v>60</v>
      </c>
      <c r="E25" s="37" t="s">
        <v>128</v>
      </c>
      <c r="F25" t="s">
        <v>123</v>
      </c>
      <c r="G25" t="s">
        <v>16</v>
      </c>
      <c r="H25" s="11">
        <v>39.71</v>
      </c>
      <c r="I25" s="11">
        <v>-92.95</v>
      </c>
      <c r="J25" s="37" t="s">
        <v>113</v>
      </c>
    </row>
    <row r="26" spans="2:10" x14ac:dyDescent="0.25">
      <c r="B26">
        <v>1401</v>
      </c>
      <c r="C26" s="8" t="s">
        <v>939</v>
      </c>
      <c r="D26" s="8">
        <v>60</v>
      </c>
      <c r="E26" s="37" t="s">
        <v>129</v>
      </c>
      <c r="F26" t="s">
        <v>130</v>
      </c>
      <c r="G26" t="s">
        <v>16</v>
      </c>
      <c r="H26" s="11">
        <v>39.4</v>
      </c>
      <c r="I26" s="11">
        <v>-92.43</v>
      </c>
      <c r="J26" s="37" t="s">
        <v>131</v>
      </c>
    </row>
    <row r="27" spans="2:10" x14ac:dyDescent="0.25">
      <c r="B27">
        <v>1401</v>
      </c>
      <c r="C27" s="8" t="s">
        <v>939</v>
      </c>
      <c r="D27" s="8" t="s">
        <v>87</v>
      </c>
      <c r="E27" s="37" t="s">
        <v>129</v>
      </c>
      <c r="F27" t="s">
        <v>130</v>
      </c>
      <c r="G27" t="s">
        <v>16</v>
      </c>
      <c r="H27" s="11">
        <v>39.4</v>
      </c>
      <c r="I27" s="11">
        <v>-92.43</v>
      </c>
      <c r="J27" s="37" t="s">
        <v>132</v>
      </c>
    </row>
    <row r="28" spans="2:10" x14ac:dyDescent="0.25">
      <c r="B28">
        <v>1405</v>
      </c>
      <c r="C28" s="8" t="s">
        <v>939</v>
      </c>
      <c r="D28" s="8" t="s">
        <v>87</v>
      </c>
      <c r="E28" s="37" t="s">
        <v>133</v>
      </c>
      <c r="F28" t="s">
        <v>134</v>
      </c>
      <c r="G28" t="s">
        <v>21</v>
      </c>
      <c r="H28" s="11">
        <v>39.01</v>
      </c>
      <c r="I28" s="11">
        <v>-95.78</v>
      </c>
      <c r="J28" s="37" t="s">
        <v>135</v>
      </c>
    </row>
    <row r="29" spans="2:10" x14ac:dyDescent="0.25">
      <c r="B29">
        <v>1430</v>
      </c>
      <c r="C29" s="8" t="s">
        <v>939</v>
      </c>
      <c r="D29" s="8">
        <v>60</v>
      </c>
      <c r="E29" s="37" t="s">
        <v>136</v>
      </c>
      <c r="F29" t="s">
        <v>137</v>
      </c>
      <c r="G29" t="s">
        <v>21</v>
      </c>
      <c r="H29" s="11">
        <v>39</v>
      </c>
      <c r="I29" s="11">
        <v>-95.25</v>
      </c>
      <c r="J29" s="37" t="s">
        <v>138</v>
      </c>
    </row>
    <row r="30" spans="2:10" x14ac:dyDescent="0.25">
      <c r="B30">
        <v>1435</v>
      </c>
      <c r="C30" s="8" t="s">
        <v>939</v>
      </c>
      <c r="D30" s="8" t="s">
        <v>87</v>
      </c>
      <c r="E30" s="37" t="s">
        <v>139</v>
      </c>
      <c r="F30" t="s">
        <v>140</v>
      </c>
      <c r="G30" t="s">
        <v>21</v>
      </c>
      <c r="H30" s="11">
        <v>39.08</v>
      </c>
      <c r="I30" s="11">
        <v>-95.39</v>
      </c>
      <c r="J30" s="37" t="s">
        <v>141</v>
      </c>
    </row>
    <row r="31" spans="2:10" x14ac:dyDescent="0.25">
      <c r="B31">
        <v>1438</v>
      </c>
      <c r="C31" s="8" t="s">
        <v>939</v>
      </c>
      <c r="D31" s="8" t="s">
        <v>87</v>
      </c>
      <c r="E31" s="37" t="s">
        <v>142</v>
      </c>
      <c r="F31" t="s">
        <v>137</v>
      </c>
      <c r="G31" t="s">
        <v>21</v>
      </c>
      <c r="H31" s="11">
        <v>38.96</v>
      </c>
      <c r="I31" s="11">
        <v>-95.24</v>
      </c>
      <c r="J31" s="37" t="s">
        <v>143</v>
      </c>
    </row>
    <row r="32" spans="2:10" x14ac:dyDescent="0.25">
      <c r="B32">
        <v>1441</v>
      </c>
      <c r="C32" s="8" t="s">
        <v>939</v>
      </c>
      <c r="D32" s="8" t="s">
        <v>87</v>
      </c>
      <c r="E32" s="37" t="s">
        <v>144</v>
      </c>
      <c r="F32" t="s">
        <v>145</v>
      </c>
      <c r="G32" t="s">
        <v>16</v>
      </c>
      <c r="H32" s="11">
        <v>40.29</v>
      </c>
      <c r="I32" s="11">
        <v>-92.06</v>
      </c>
      <c r="J32" s="37" t="s">
        <v>146</v>
      </c>
    </row>
    <row r="33" spans="2:10" x14ac:dyDescent="0.25">
      <c r="B33">
        <v>1455</v>
      </c>
      <c r="C33" s="8" t="s">
        <v>939</v>
      </c>
      <c r="D33" s="8" t="s">
        <v>87</v>
      </c>
      <c r="E33" s="37" t="s">
        <v>147</v>
      </c>
      <c r="F33" t="s">
        <v>148</v>
      </c>
      <c r="G33" t="s">
        <v>21</v>
      </c>
      <c r="H33" s="11">
        <v>38.64</v>
      </c>
      <c r="I33" s="11">
        <v>-95.22</v>
      </c>
      <c r="J33" s="37" t="s">
        <v>149</v>
      </c>
    </row>
    <row r="34" spans="2:10" x14ac:dyDescent="0.25">
      <c r="B34">
        <v>1459</v>
      </c>
      <c r="C34" s="8" t="s">
        <v>939</v>
      </c>
      <c r="D34" s="8" t="s">
        <v>87</v>
      </c>
      <c r="E34" s="37" t="s">
        <v>150</v>
      </c>
      <c r="F34" t="s">
        <v>151</v>
      </c>
      <c r="G34" t="s">
        <v>16</v>
      </c>
      <c r="H34" s="11">
        <v>39.17</v>
      </c>
      <c r="I34" s="11">
        <v>-91.93</v>
      </c>
      <c r="J34" s="37" t="s">
        <v>152</v>
      </c>
    </row>
    <row r="35" spans="2:10" x14ac:dyDescent="0.25">
      <c r="B35">
        <v>1503</v>
      </c>
      <c r="C35" s="8" t="s">
        <v>939</v>
      </c>
      <c r="D35" s="8" t="s">
        <v>87</v>
      </c>
      <c r="E35" s="37" t="s">
        <v>153</v>
      </c>
      <c r="F35" t="s">
        <v>154</v>
      </c>
      <c r="G35" t="s">
        <v>16</v>
      </c>
      <c r="H35" s="11">
        <v>38.94</v>
      </c>
      <c r="I35" s="11">
        <v>-92.31</v>
      </c>
      <c r="J35" s="37" t="s">
        <v>155</v>
      </c>
    </row>
    <row r="36" spans="2:10" x14ac:dyDescent="0.25">
      <c r="B36">
        <v>1512</v>
      </c>
      <c r="C36" s="8" t="s">
        <v>939</v>
      </c>
      <c r="D36" s="8" t="s">
        <v>87</v>
      </c>
      <c r="E36" s="37" t="s">
        <v>156</v>
      </c>
      <c r="F36" t="s">
        <v>157</v>
      </c>
      <c r="G36" t="s">
        <v>16</v>
      </c>
      <c r="H36" s="11">
        <v>39.49</v>
      </c>
      <c r="I36" s="11">
        <v>-91.32</v>
      </c>
      <c r="J36" s="37" t="s">
        <v>158</v>
      </c>
    </row>
    <row r="37" spans="2:10" x14ac:dyDescent="0.25">
      <c r="B37">
        <v>1512</v>
      </c>
      <c r="C37" s="8" t="s">
        <v>939</v>
      </c>
      <c r="D37" s="8" t="s">
        <v>87</v>
      </c>
      <c r="E37" s="37" t="s">
        <v>159</v>
      </c>
      <c r="F37" t="s">
        <v>160</v>
      </c>
      <c r="G37" t="s">
        <v>16</v>
      </c>
      <c r="H37" s="11">
        <v>39.65</v>
      </c>
      <c r="I37" s="11">
        <v>-91.74</v>
      </c>
      <c r="J37" s="37" t="s">
        <v>161</v>
      </c>
    </row>
    <row r="38" spans="2:10" x14ac:dyDescent="0.25">
      <c r="B38">
        <v>1515</v>
      </c>
      <c r="C38" s="8" t="s">
        <v>939</v>
      </c>
      <c r="D38" s="8" t="s">
        <v>87</v>
      </c>
      <c r="E38" s="37" t="s">
        <v>162</v>
      </c>
      <c r="F38" t="s">
        <v>92</v>
      </c>
      <c r="G38" t="s">
        <v>16</v>
      </c>
      <c r="H38" s="11">
        <v>39.049999999999997</v>
      </c>
      <c r="I38" s="11">
        <v>-94.6</v>
      </c>
      <c r="J38" s="37" t="s">
        <v>163</v>
      </c>
    </row>
    <row r="39" spans="2:10" x14ac:dyDescent="0.25">
      <c r="B39">
        <v>1516</v>
      </c>
      <c r="C39" s="8" t="s">
        <v>939</v>
      </c>
      <c r="D39" s="8">
        <v>60</v>
      </c>
      <c r="E39" s="37" t="s">
        <v>164</v>
      </c>
      <c r="F39" t="s">
        <v>95</v>
      </c>
      <c r="G39" t="s">
        <v>21</v>
      </c>
      <c r="H39" s="11">
        <v>38.83</v>
      </c>
      <c r="I39" s="11">
        <v>-94.9</v>
      </c>
      <c r="J39" s="37" t="s">
        <v>131</v>
      </c>
    </row>
    <row r="40" spans="2:10" x14ac:dyDescent="0.25">
      <c r="B40">
        <v>1520</v>
      </c>
      <c r="C40" s="8" t="s">
        <v>939</v>
      </c>
      <c r="D40" s="8" t="s">
        <v>87</v>
      </c>
      <c r="E40" s="37" t="s">
        <v>165</v>
      </c>
      <c r="F40" t="s">
        <v>166</v>
      </c>
      <c r="G40" t="s">
        <v>16</v>
      </c>
      <c r="H40" s="11">
        <v>39.67</v>
      </c>
      <c r="I40" s="11">
        <v>-91.31</v>
      </c>
      <c r="J40" s="37" t="s">
        <v>167</v>
      </c>
    </row>
    <row r="41" spans="2:10" x14ac:dyDescent="0.25">
      <c r="B41">
        <v>1520</v>
      </c>
      <c r="C41" s="8" t="s">
        <v>939</v>
      </c>
      <c r="D41" s="8" t="s">
        <v>87</v>
      </c>
      <c r="E41" s="37" t="s">
        <v>168</v>
      </c>
      <c r="F41" t="s">
        <v>76</v>
      </c>
      <c r="G41" t="s">
        <v>16</v>
      </c>
      <c r="H41" s="11">
        <v>39.799999999999997</v>
      </c>
      <c r="I41" s="11">
        <v>-91.53</v>
      </c>
      <c r="J41" s="37" t="s">
        <v>169</v>
      </c>
    </row>
    <row r="42" spans="2:10" x14ac:dyDescent="0.25">
      <c r="B42">
        <v>1525</v>
      </c>
      <c r="C42" s="8" t="s">
        <v>939</v>
      </c>
      <c r="D42" s="8" t="s">
        <v>87</v>
      </c>
      <c r="E42" s="37" t="s">
        <v>170</v>
      </c>
      <c r="F42" t="s">
        <v>171</v>
      </c>
      <c r="G42" t="s">
        <v>21</v>
      </c>
      <c r="H42" s="11">
        <v>38.08</v>
      </c>
      <c r="I42" s="11">
        <v>-95.63</v>
      </c>
      <c r="J42" s="37" t="s">
        <v>172</v>
      </c>
    </row>
    <row r="43" spans="2:10" x14ac:dyDescent="0.25">
      <c r="B43">
        <v>1526</v>
      </c>
      <c r="C43" s="8" t="s">
        <v>939</v>
      </c>
      <c r="D43" s="8" t="s">
        <v>87</v>
      </c>
      <c r="E43" s="37" t="s">
        <v>173</v>
      </c>
      <c r="F43" t="s">
        <v>174</v>
      </c>
      <c r="G43" t="s">
        <v>10</v>
      </c>
      <c r="H43" s="11">
        <v>39.92</v>
      </c>
      <c r="I43" s="11">
        <v>-91.38</v>
      </c>
      <c r="J43" s="37" t="s">
        <v>175</v>
      </c>
    </row>
    <row r="44" spans="2:10" x14ac:dyDescent="0.25">
      <c r="B44">
        <v>1531</v>
      </c>
      <c r="C44" s="8" t="s">
        <v>939</v>
      </c>
      <c r="D44" s="8">
        <v>74</v>
      </c>
      <c r="E44" s="37" t="s">
        <v>176</v>
      </c>
      <c r="F44" t="s">
        <v>92</v>
      </c>
      <c r="G44" t="s">
        <v>16</v>
      </c>
      <c r="H44" s="11">
        <v>38.96</v>
      </c>
      <c r="I44" s="11">
        <v>-94.37</v>
      </c>
      <c r="J44" s="37" t="s">
        <v>131</v>
      </c>
    </row>
    <row r="45" spans="2:10" x14ac:dyDescent="0.25">
      <c r="B45">
        <v>1540</v>
      </c>
      <c r="C45" s="8" t="s">
        <v>939</v>
      </c>
      <c r="D45" s="8" t="s">
        <v>87</v>
      </c>
      <c r="E45" s="37" t="s">
        <v>177</v>
      </c>
      <c r="F45" t="s">
        <v>157</v>
      </c>
      <c r="G45" t="s">
        <v>10</v>
      </c>
      <c r="H45" s="11">
        <v>39.64</v>
      </c>
      <c r="I45" s="11">
        <v>-91.1</v>
      </c>
      <c r="J45" s="37" t="s">
        <v>178</v>
      </c>
    </row>
    <row r="46" spans="2:10" x14ac:dyDescent="0.25">
      <c r="B46">
        <v>1552</v>
      </c>
      <c r="C46" s="8" t="s">
        <v>939</v>
      </c>
      <c r="D46" s="8">
        <v>60</v>
      </c>
      <c r="E46" s="37" t="s">
        <v>179</v>
      </c>
      <c r="F46" t="s">
        <v>180</v>
      </c>
      <c r="G46" t="s">
        <v>16</v>
      </c>
      <c r="H46" s="11">
        <v>39.07</v>
      </c>
      <c r="I46" s="11">
        <v>-93.71</v>
      </c>
      <c r="J46" s="37" t="s">
        <v>113</v>
      </c>
    </row>
    <row r="47" spans="2:10" x14ac:dyDescent="0.25">
      <c r="B47">
        <v>1559</v>
      </c>
      <c r="C47" s="8" t="s">
        <v>939</v>
      </c>
      <c r="D47" s="8">
        <v>60</v>
      </c>
      <c r="E47" s="37" t="s">
        <v>181</v>
      </c>
      <c r="F47" t="s">
        <v>157</v>
      </c>
      <c r="G47" t="s">
        <v>10</v>
      </c>
      <c r="H47" s="11">
        <v>39.61</v>
      </c>
      <c r="I47" s="11">
        <v>-90.81</v>
      </c>
      <c r="J47" s="37" t="s">
        <v>182</v>
      </c>
    </row>
    <row r="48" spans="2:10" x14ac:dyDescent="0.25">
      <c r="B48">
        <v>1608</v>
      </c>
      <c r="C48" s="8" t="s">
        <v>939</v>
      </c>
      <c r="D48" s="8" t="s">
        <v>87</v>
      </c>
      <c r="E48" s="37" t="s">
        <v>183</v>
      </c>
      <c r="F48" t="s">
        <v>151</v>
      </c>
      <c r="G48" t="s">
        <v>16</v>
      </c>
      <c r="H48" s="11">
        <v>39.17</v>
      </c>
      <c r="I48" s="11">
        <v>-91.87</v>
      </c>
      <c r="J48" s="37" t="s">
        <v>184</v>
      </c>
    </row>
    <row r="49" spans="2:10" x14ac:dyDescent="0.25">
      <c r="B49">
        <v>1630</v>
      </c>
      <c r="C49" s="8" t="s">
        <v>939</v>
      </c>
      <c r="D49" s="8" t="s">
        <v>87</v>
      </c>
      <c r="E49" s="37" t="s">
        <v>185</v>
      </c>
      <c r="F49" t="s">
        <v>186</v>
      </c>
      <c r="G49" t="s">
        <v>16</v>
      </c>
      <c r="H49" s="11">
        <v>38.74</v>
      </c>
      <c r="I49" s="11">
        <v>-90.84</v>
      </c>
      <c r="J49" s="37" t="s">
        <v>187</v>
      </c>
    </row>
    <row r="50" spans="2:10" x14ac:dyDescent="0.25">
      <c r="B50">
        <v>1636</v>
      </c>
      <c r="C50" s="8" t="s">
        <v>939</v>
      </c>
      <c r="D50" s="8" t="s">
        <v>87</v>
      </c>
      <c r="E50" s="37" t="s">
        <v>188</v>
      </c>
      <c r="F50" t="s">
        <v>189</v>
      </c>
      <c r="G50" t="s">
        <v>45</v>
      </c>
      <c r="H50" s="11">
        <v>34.869999999999997</v>
      </c>
      <c r="I50" s="11">
        <v>-85</v>
      </c>
      <c r="J50" s="37" t="s">
        <v>190</v>
      </c>
    </row>
    <row r="51" spans="2:10" x14ac:dyDescent="0.25">
      <c r="B51">
        <v>1642</v>
      </c>
      <c r="C51" s="8" t="s">
        <v>939</v>
      </c>
      <c r="D51" s="8" t="s">
        <v>87</v>
      </c>
      <c r="E51" s="37" t="s">
        <v>191</v>
      </c>
      <c r="F51" t="s">
        <v>192</v>
      </c>
      <c r="G51" t="s">
        <v>16</v>
      </c>
      <c r="H51" s="11">
        <v>37.94</v>
      </c>
      <c r="I51" s="11">
        <v>-94.24</v>
      </c>
      <c r="J51" s="37" t="s">
        <v>193</v>
      </c>
    </row>
    <row r="52" spans="2:10" x14ac:dyDescent="0.25">
      <c r="B52">
        <v>1647</v>
      </c>
      <c r="C52" s="8" t="s">
        <v>939</v>
      </c>
      <c r="D52" s="8" t="s">
        <v>87</v>
      </c>
      <c r="E52" s="37" t="s">
        <v>194</v>
      </c>
      <c r="F52" t="s">
        <v>174</v>
      </c>
      <c r="G52" t="s">
        <v>10</v>
      </c>
      <c r="H52" s="11">
        <v>39.96</v>
      </c>
      <c r="I52" s="11">
        <v>-91.39</v>
      </c>
      <c r="J52" s="37" t="s">
        <v>195</v>
      </c>
    </row>
    <row r="53" spans="2:10" x14ac:dyDescent="0.25">
      <c r="B53">
        <v>1657</v>
      </c>
      <c r="C53" s="8" t="s">
        <v>939</v>
      </c>
      <c r="D53" s="8" t="s">
        <v>87</v>
      </c>
      <c r="E53" s="37" t="s">
        <v>196</v>
      </c>
      <c r="F53" t="s">
        <v>186</v>
      </c>
      <c r="G53" t="s">
        <v>16</v>
      </c>
      <c r="H53" s="11">
        <v>38.79</v>
      </c>
      <c r="I53" s="11">
        <v>-90.6</v>
      </c>
      <c r="J53" s="37" t="s">
        <v>197</v>
      </c>
    </row>
    <row r="54" spans="2:10" x14ac:dyDescent="0.25">
      <c r="B54">
        <v>1706</v>
      </c>
      <c r="C54" s="8" t="s">
        <v>939</v>
      </c>
      <c r="D54" s="8" t="s">
        <v>87</v>
      </c>
      <c r="E54" s="37" t="s">
        <v>198</v>
      </c>
      <c r="F54" t="s">
        <v>199</v>
      </c>
      <c r="G54" t="s">
        <v>10</v>
      </c>
      <c r="H54" s="11">
        <v>39.44</v>
      </c>
      <c r="I54" s="11">
        <v>-89.85</v>
      </c>
      <c r="J54" s="37" t="s">
        <v>200</v>
      </c>
    </row>
    <row r="55" spans="2:10" x14ac:dyDescent="0.25">
      <c r="B55">
        <v>1709</v>
      </c>
      <c r="C55" s="8" t="s">
        <v>939</v>
      </c>
      <c r="D55" s="8" t="s">
        <v>87</v>
      </c>
      <c r="E55" s="37" t="s">
        <v>201</v>
      </c>
      <c r="F55" t="s">
        <v>202</v>
      </c>
      <c r="G55" t="s">
        <v>10</v>
      </c>
      <c r="H55" s="11">
        <v>38.229999999999997</v>
      </c>
      <c r="I55" s="11">
        <v>-89.82</v>
      </c>
      <c r="J55" s="37" t="s">
        <v>203</v>
      </c>
    </row>
    <row r="56" spans="2:10" x14ac:dyDescent="0.25">
      <c r="B56">
        <v>1728</v>
      </c>
      <c r="C56" s="8" t="s">
        <v>939</v>
      </c>
      <c r="D56" s="8">
        <v>70</v>
      </c>
      <c r="E56" s="37" t="s">
        <v>204</v>
      </c>
      <c r="F56" t="s">
        <v>205</v>
      </c>
      <c r="G56" t="s">
        <v>16</v>
      </c>
      <c r="H56" s="11">
        <v>37.9</v>
      </c>
      <c r="I56" s="11">
        <v>-93.99</v>
      </c>
      <c r="J56" s="37" t="s">
        <v>206</v>
      </c>
    </row>
    <row r="57" spans="2:10" x14ac:dyDescent="0.25">
      <c r="B57">
        <v>1729</v>
      </c>
      <c r="C57" s="8" t="s">
        <v>939</v>
      </c>
      <c r="D57" s="8" t="s">
        <v>87</v>
      </c>
      <c r="E57" s="37" t="s">
        <v>207</v>
      </c>
      <c r="F57" t="s">
        <v>208</v>
      </c>
      <c r="G57" t="s">
        <v>10</v>
      </c>
      <c r="H57" s="11">
        <v>38.729999999999997</v>
      </c>
      <c r="I57" s="11">
        <v>-90.13</v>
      </c>
      <c r="J57" s="37" t="s">
        <v>209</v>
      </c>
    </row>
    <row r="58" spans="2:10" x14ac:dyDescent="0.25">
      <c r="B58">
        <v>1730</v>
      </c>
      <c r="C58" s="8" t="s">
        <v>939</v>
      </c>
      <c r="D58" s="8" t="s">
        <v>87</v>
      </c>
      <c r="E58" s="37" t="s">
        <v>210</v>
      </c>
      <c r="F58" t="s">
        <v>211</v>
      </c>
      <c r="G58" t="s">
        <v>10</v>
      </c>
      <c r="H58" s="11">
        <v>39.18</v>
      </c>
      <c r="I58" s="11">
        <v>-89.66</v>
      </c>
      <c r="J58" s="37" t="s">
        <v>212</v>
      </c>
    </row>
    <row r="59" spans="2:10" x14ac:dyDescent="0.25">
      <c r="B59">
        <v>1745</v>
      </c>
      <c r="C59" s="8" t="s">
        <v>939</v>
      </c>
      <c r="D59" s="8">
        <v>60</v>
      </c>
      <c r="E59" s="37" t="s">
        <v>213</v>
      </c>
      <c r="F59" t="s">
        <v>202</v>
      </c>
      <c r="G59" t="s">
        <v>10</v>
      </c>
      <c r="H59" s="11">
        <v>38.64</v>
      </c>
      <c r="I59" s="11">
        <v>-90.03</v>
      </c>
      <c r="J59" s="37" t="s">
        <v>214</v>
      </c>
    </row>
    <row r="60" spans="2:10" x14ac:dyDescent="0.25">
      <c r="B60">
        <v>1838</v>
      </c>
      <c r="C60" s="8" t="s">
        <v>940</v>
      </c>
      <c r="D60" s="8" t="s">
        <v>87</v>
      </c>
      <c r="E60" s="37" t="s">
        <v>215</v>
      </c>
      <c r="F60" t="s">
        <v>205</v>
      </c>
      <c r="G60" t="s">
        <v>16</v>
      </c>
      <c r="H60" s="11">
        <v>37.67</v>
      </c>
      <c r="I60" s="11">
        <v>-93.75</v>
      </c>
      <c r="J60" s="37" t="s">
        <v>216</v>
      </c>
    </row>
    <row r="61" spans="2:10" x14ac:dyDescent="0.25">
      <c r="B61">
        <v>1842</v>
      </c>
      <c r="C61" s="8" t="s">
        <v>940</v>
      </c>
      <c r="D61" s="8" t="s">
        <v>87</v>
      </c>
      <c r="E61" s="37" t="s">
        <v>217</v>
      </c>
      <c r="F61" t="s">
        <v>76</v>
      </c>
      <c r="G61" t="s">
        <v>10</v>
      </c>
      <c r="H61" s="11">
        <v>38.53</v>
      </c>
      <c r="I61" s="11">
        <v>-89.13</v>
      </c>
      <c r="J61" s="37" t="s">
        <v>218</v>
      </c>
    </row>
    <row r="62" spans="2:10" x14ac:dyDescent="0.25">
      <c r="B62">
        <v>1850</v>
      </c>
      <c r="C62" s="8" t="s">
        <v>940</v>
      </c>
      <c r="D62" s="8" t="s">
        <v>87</v>
      </c>
      <c r="E62" s="37" t="s">
        <v>219</v>
      </c>
      <c r="F62" t="s">
        <v>220</v>
      </c>
      <c r="G62" t="s">
        <v>16</v>
      </c>
      <c r="H62" s="11">
        <v>37.619999999999997</v>
      </c>
      <c r="I62" s="11">
        <v>-93.4</v>
      </c>
      <c r="J62" s="37" t="s">
        <v>221</v>
      </c>
    </row>
    <row r="63" spans="2:10" x14ac:dyDescent="0.25">
      <c r="B63">
        <v>1905</v>
      </c>
      <c r="C63" s="8" t="s">
        <v>940</v>
      </c>
      <c r="D63" s="8" t="s">
        <v>87</v>
      </c>
      <c r="E63" s="37" t="s">
        <v>222</v>
      </c>
      <c r="F63" t="s">
        <v>223</v>
      </c>
      <c r="G63" t="s">
        <v>16</v>
      </c>
      <c r="H63" s="11">
        <v>37.71</v>
      </c>
      <c r="I63" s="11">
        <v>-91.87</v>
      </c>
      <c r="J63" s="37" t="s">
        <v>224</v>
      </c>
    </row>
    <row r="64" spans="2:10" x14ac:dyDescent="0.25">
      <c r="B64">
        <v>1907</v>
      </c>
      <c r="C64" s="8" t="s">
        <v>940</v>
      </c>
      <c r="D64" s="8" t="s">
        <v>87</v>
      </c>
      <c r="E64" s="37" t="s">
        <v>225</v>
      </c>
      <c r="F64" t="s">
        <v>220</v>
      </c>
      <c r="G64" t="s">
        <v>16</v>
      </c>
      <c r="H64" s="11">
        <v>37.49</v>
      </c>
      <c r="I64" s="11">
        <v>-93.2</v>
      </c>
      <c r="J64" s="37" t="s">
        <v>226</v>
      </c>
    </row>
    <row r="65" spans="2:10" x14ac:dyDescent="0.25">
      <c r="B65">
        <v>1909</v>
      </c>
      <c r="C65" s="8" t="s">
        <v>940</v>
      </c>
      <c r="D65" s="8" t="s">
        <v>87</v>
      </c>
      <c r="E65" s="37" t="s">
        <v>227</v>
      </c>
      <c r="F65" t="s">
        <v>148</v>
      </c>
      <c r="G65" t="s">
        <v>21</v>
      </c>
      <c r="H65" s="11">
        <v>38.549999999999997</v>
      </c>
      <c r="I65" s="11">
        <v>-95.25</v>
      </c>
      <c r="J65" s="37" t="s">
        <v>228</v>
      </c>
    </row>
    <row r="66" spans="2:10" x14ac:dyDescent="0.25">
      <c r="B66">
        <v>1915</v>
      </c>
      <c r="C66" s="8" t="s">
        <v>940</v>
      </c>
      <c r="D66" s="8">
        <v>60</v>
      </c>
      <c r="E66" s="37" t="s">
        <v>229</v>
      </c>
      <c r="F66" t="s">
        <v>140</v>
      </c>
      <c r="G66" t="s">
        <v>10</v>
      </c>
      <c r="H66" s="11">
        <v>38.29</v>
      </c>
      <c r="I66" s="11">
        <v>-88.94</v>
      </c>
      <c r="J66" s="37" t="s">
        <v>230</v>
      </c>
    </row>
    <row r="67" spans="2:10" x14ac:dyDescent="0.25">
      <c r="B67">
        <v>1921</v>
      </c>
      <c r="C67" s="8" t="s">
        <v>940</v>
      </c>
      <c r="D67" s="8" t="s">
        <v>87</v>
      </c>
      <c r="E67" s="37" t="s">
        <v>78</v>
      </c>
      <c r="F67" t="s">
        <v>231</v>
      </c>
      <c r="G67" t="s">
        <v>16</v>
      </c>
      <c r="H67" s="11">
        <v>37.65</v>
      </c>
      <c r="I67" s="11">
        <v>-91.54</v>
      </c>
      <c r="J67" s="37" t="s">
        <v>232</v>
      </c>
    </row>
    <row r="68" spans="2:10" x14ac:dyDescent="0.25">
      <c r="B68">
        <v>1944</v>
      </c>
      <c r="C68" s="8" t="s">
        <v>940</v>
      </c>
      <c r="D68" s="8">
        <v>59</v>
      </c>
      <c r="E68" s="37" t="s">
        <v>233</v>
      </c>
      <c r="F68" t="s">
        <v>234</v>
      </c>
      <c r="G68" t="s">
        <v>10</v>
      </c>
      <c r="H68" s="11">
        <v>38.25</v>
      </c>
      <c r="I68" s="11">
        <v>-88.51</v>
      </c>
      <c r="J68" s="37" t="s">
        <v>235</v>
      </c>
    </row>
    <row r="69" spans="2:10" x14ac:dyDescent="0.25">
      <c r="B69">
        <v>2025</v>
      </c>
      <c r="C69" s="8" t="s">
        <v>940</v>
      </c>
      <c r="D69" s="8" t="s">
        <v>87</v>
      </c>
      <c r="E69" s="37" t="s">
        <v>236</v>
      </c>
      <c r="F69" t="s">
        <v>237</v>
      </c>
      <c r="G69" t="s">
        <v>16</v>
      </c>
      <c r="H69" s="11">
        <v>36.729999999999997</v>
      </c>
      <c r="I69" s="11">
        <v>-91.85</v>
      </c>
      <c r="J69" s="37" t="s">
        <v>238</v>
      </c>
    </row>
    <row r="70" spans="2:10" x14ac:dyDescent="0.25">
      <c r="B70">
        <v>2043</v>
      </c>
      <c r="C70" s="8" t="s">
        <v>940</v>
      </c>
      <c r="D70" s="8" t="s">
        <v>87</v>
      </c>
      <c r="E70" s="37" t="s">
        <v>239</v>
      </c>
      <c r="F70" t="s">
        <v>240</v>
      </c>
      <c r="G70" t="s">
        <v>16</v>
      </c>
      <c r="H70" s="11">
        <v>37.049999999999997</v>
      </c>
      <c r="I70" s="11">
        <v>-91.06</v>
      </c>
      <c r="J70" s="37" t="s">
        <v>241</v>
      </c>
    </row>
    <row r="71" spans="2:10" x14ac:dyDescent="0.25">
      <c r="B71">
        <v>2050</v>
      </c>
      <c r="C71" s="8" t="s">
        <v>940</v>
      </c>
      <c r="D71" s="8" t="s">
        <v>87</v>
      </c>
      <c r="E71" s="37" t="s">
        <v>242</v>
      </c>
      <c r="F71" t="s">
        <v>137</v>
      </c>
      <c r="G71" t="s">
        <v>16</v>
      </c>
      <c r="H71" s="11">
        <v>36.909999999999997</v>
      </c>
      <c r="I71" s="11">
        <v>-92.81</v>
      </c>
      <c r="J71" s="37" t="s">
        <v>243</v>
      </c>
    </row>
    <row r="72" spans="2:10" x14ac:dyDescent="0.25">
      <c r="B72">
        <v>2050</v>
      </c>
      <c r="C72" s="8" t="s">
        <v>940</v>
      </c>
      <c r="D72" s="8" t="s">
        <v>87</v>
      </c>
      <c r="E72" s="37" t="s">
        <v>244</v>
      </c>
      <c r="F72" t="s">
        <v>245</v>
      </c>
      <c r="G72" t="s">
        <v>9</v>
      </c>
      <c r="H72" s="11">
        <v>38.36</v>
      </c>
      <c r="I72" s="11">
        <v>-87.57</v>
      </c>
      <c r="J72" s="37" t="s">
        <v>246</v>
      </c>
    </row>
    <row r="73" spans="2:10" x14ac:dyDescent="0.25">
      <c r="B73">
        <v>2102</v>
      </c>
      <c r="C73" s="8" t="s">
        <v>940</v>
      </c>
      <c r="D73" s="8" t="s">
        <v>87</v>
      </c>
      <c r="E73" s="37" t="s">
        <v>247</v>
      </c>
      <c r="F73" t="s">
        <v>248</v>
      </c>
      <c r="G73" t="s">
        <v>16</v>
      </c>
      <c r="H73" s="11">
        <v>37.22</v>
      </c>
      <c r="I73" s="11">
        <v>-91.42</v>
      </c>
      <c r="J73" s="37" t="s">
        <v>249</v>
      </c>
    </row>
    <row r="74" spans="2:10" x14ac:dyDescent="0.25">
      <c r="B74">
        <v>2105</v>
      </c>
      <c r="C74" s="8" t="s">
        <v>940</v>
      </c>
      <c r="D74" s="8" t="s">
        <v>87</v>
      </c>
      <c r="E74" s="37" t="s">
        <v>250</v>
      </c>
      <c r="F74" t="s">
        <v>251</v>
      </c>
      <c r="G74" t="s">
        <v>16</v>
      </c>
      <c r="H74" s="11">
        <v>37.5</v>
      </c>
      <c r="I74" s="11">
        <v>-90.01</v>
      </c>
      <c r="J74" s="37" t="s">
        <v>252</v>
      </c>
    </row>
    <row r="75" spans="2:10" x14ac:dyDescent="0.25">
      <c r="B75">
        <v>2106</v>
      </c>
      <c r="C75" s="8" t="s">
        <v>940</v>
      </c>
      <c r="D75" s="8">
        <v>61</v>
      </c>
      <c r="E75" s="37" t="s">
        <v>253</v>
      </c>
      <c r="F75" t="s">
        <v>254</v>
      </c>
      <c r="G75" t="s">
        <v>18</v>
      </c>
      <c r="H75" s="11">
        <v>39.22</v>
      </c>
      <c r="I75" s="11">
        <v>-104.64</v>
      </c>
      <c r="J75" s="37" t="s">
        <v>255</v>
      </c>
    </row>
    <row r="76" spans="2:10" x14ac:dyDescent="0.25">
      <c r="B76">
        <v>2110</v>
      </c>
      <c r="C76" s="8" t="s">
        <v>940</v>
      </c>
      <c r="D76" s="8" t="s">
        <v>87</v>
      </c>
      <c r="E76" s="37" t="s">
        <v>256</v>
      </c>
      <c r="F76" t="s">
        <v>251</v>
      </c>
      <c r="G76" t="s">
        <v>16</v>
      </c>
      <c r="H76" s="11">
        <v>37.31</v>
      </c>
      <c r="I76" s="11">
        <v>-89.97</v>
      </c>
      <c r="J76" s="37" t="s">
        <v>257</v>
      </c>
    </row>
    <row r="77" spans="2:10" x14ac:dyDescent="0.25">
      <c r="B77">
        <v>2117</v>
      </c>
      <c r="C77" s="8" t="s">
        <v>940</v>
      </c>
      <c r="D77" s="8" t="s">
        <v>87</v>
      </c>
      <c r="E77" s="37" t="s">
        <v>92</v>
      </c>
      <c r="F77" t="s">
        <v>258</v>
      </c>
      <c r="G77" t="s">
        <v>16</v>
      </c>
      <c r="H77" s="11">
        <v>37.39</v>
      </c>
      <c r="I77" s="11">
        <v>-89.67</v>
      </c>
      <c r="J77" s="37" t="s">
        <v>259</v>
      </c>
    </row>
    <row r="78" spans="2:10" x14ac:dyDescent="0.25">
      <c r="B78">
        <v>2125</v>
      </c>
      <c r="C78" s="8" t="s">
        <v>940</v>
      </c>
      <c r="D78" s="8" t="s">
        <v>87</v>
      </c>
      <c r="E78" s="37" t="s">
        <v>260</v>
      </c>
      <c r="F78" t="s">
        <v>258</v>
      </c>
      <c r="G78" t="s">
        <v>16</v>
      </c>
      <c r="H78" s="11">
        <v>37.22</v>
      </c>
      <c r="I78" s="11">
        <v>-89.74</v>
      </c>
      <c r="J78" s="37" t="s">
        <v>261</v>
      </c>
    </row>
    <row r="79" spans="2:10" x14ac:dyDescent="0.25">
      <c r="B79">
        <v>2129</v>
      </c>
      <c r="C79" s="8" t="s">
        <v>940</v>
      </c>
      <c r="D79" s="8">
        <v>72</v>
      </c>
      <c r="E79" s="37" t="s">
        <v>262</v>
      </c>
      <c r="F79" t="s">
        <v>263</v>
      </c>
      <c r="G79" t="s">
        <v>16</v>
      </c>
      <c r="H79" s="11">
        <v>37.229999999999997</v>
      </c>
      <c r="I79" s="11">
        <v>-89.58</v>
      </c>
      <c r="J79" s="37" t="s">
        <v>235</v>
      </c>
    </row>
    <row r="80" spans="2:10" x14ac:dyDescent="0.25">
      <c r="B80">
        <v>2130</v>
      </c>
      <c r="C80" s="8" t="s">
        <v>940</v>
      </c>
      <c r="D80" s="8" t="s">
        <v>87</v>
      </c>
      <c r="E80" s="37" t="s">
        <v>264</v>
      </c>
      <c r="F80" t="s">
        <v>265</v>
      </c>
      <c r="G80" t="s">
        <v>16</v>
      </c>
      <c r="H80" s="11">
        <v>36.9</v>
      </c>
      <c r="I80" s="11">
        <v>-90.31</v>
      </c>
      <c r="J80" s="37" t="s">
        <v>266</v>
      </c>
    </row>
    <row r="81" spans="2:10" x14ac:dyDescent="0.25">
      <c r="B81">
        <v>2132</v>
      </c>
      <c r="C81" s="8" t="s">
        <v>940</v>
      </c>
      <c r="D81" s="8" t="s">
        <v>87</v>
      </c>
      <c r="E81" s="37" t="s">
        <v>267</v>
      </c>
      <c r="F81" t="s">
        <v>92</v>
      </c>
      <c r="G81" t="s">
        <v>10</v>
      </c>
      <c r="H81" s="11">
        <v>37.75</v>
      </c>
      <c r="I81" s="11">
        <v>-89.35</v>
      </c>
      <c r="J81" s="37" t="s">
        <v>268</v>
      </c>
    </row>
    <row r="82" spans="2:10" x14ac:dyDescent="0.25">
      <c r="B82">
        <v>2133</v>
      </c>
      <c r="C82" s="8" t="s">
        <v>940</v>
      </c>
      <c r="D82" s="8">
        <v>59</v>
      </c>
      <c r="E82" s="37" t="s">
        <v>269</v>
      </c>
      <c r="F82" t="s">
        <v>265</v>
      </c>
      <c r="G82" t="s">
        <v>16</v>
      </c>
      <c r="H82" s="11">
        <v>36.770000000000003</v>
      </c>
      <c r="I82" s="11">
        <v>-90.33</v>
      </c>
      <c r="J82" s="37" t="s">
        <v>235</v>
      </c>
    </row>
    <row r="83" spans="2:10" x14ac:dyDescent="0.25">
      <c r="B83">
        <v>2140</v>
      </c>
      <c r="C83" s="8" t="s">
        <v>940</v>
      </c>
      <c r="D83" s="8" t="s">
        <v>87</v>
      </c>
      <c r="E83" s="37" t="s">
        <v>270</v>
      </c>
      <c r="F83" t="s">
        <v>258</v>
      </c>
      <c r="G83" t="s">
        <v>16</v>
      </c>
      <c r="H83" s="11">
        <v>37.200000000000003</v>
      </c>
      <c r="I83" s="11">
        <v>-89.69</v>
      </c>
      <c r="J83" s="37" t="s">
        <v>271</v>
      </c>
    </row>
    <row r="84" spans="2:10" x14ac:dyDescent="0.25">
      <c r="B84">
        <v>2140</v>
      </c>
      <c r="C84" s="8" t="s">
        <v>940</v>
      </c>
      <c r="D84" s="8" t="s">
        <v>87</v>
      </c>
      <c r="E84" s="37" t="s">
        <v>272</v>
      </c>
      <c r="F84" t="s">
        <v>92</v>
      </c>
      <c r="G84" t="s">
        <v>10</v>
      </c>
      <c r="H84" s="11">
        <v>37.619999999999997</v>
      </c>
      <c r="I84" s="11">
        <v>-89.21</v>
      </c>
      <c r="J84" s="37" t="s">
        <v>273</v>
      </c>
    </row>
    <row r="85" spans="2:10" x14ac:dyDescent="0.25">
      <c r="B85">
        <v>2140</v>
      </c>
      <c r="C85" s="8" t="s">
        <v>940</v>
      </c>
      <c r="D85" s="8" t="s">
        <v>87</v>
      </c>
      <c r="E85" s="37" t="s">
        <v>274</v>
      </c>
      <c r="F85" t="s">
        <v>275</v>
      </c>
      <c r="G85" t="s">
        <v>26</v>
      </c>
      <c r="H85" s="11">
        <v>37.74</v>
      </c>
      <c r="I85" s="11">
        <v>-87.7</v>
      </c>
      <c r="J85" s="37" t="s">
        <v>276</v>
      </c>
    </row>
    <row r="86" spans="2:10" x14ac:dyDescent="0.25">
      <c r="B86">
        <v>2145</v>
      </c>
      <c r="C86" s="8" t="s">
        <v>940</v>
      </c>
      <c r="D86" s="8" t="s">
        <v>87</v>
      </c>
      <c r="E86" s="37" t="s">
        <v>277</v>
      </c>
      <c r="F86" t="s">
        <v>278</v>
      </c>
      <c r="G86" t="s">
        <v>10</v>
      </c>
      <c r="H86" s="11">
        <v>37.25</v>
      </c>
      <c r="I86" s="11">
        <v>-89.19</v>
      </c>
      <c r="J86" s="37" t="s">
        <v>279</v>
      </c>
    </row>
    <row r="87" spans="2:10" x14ac:dyDescent="0.25">
      <c r="B87">
        <v>2146</v>
      </c>
      <c r="C87" s="8" t="s">
        <v>940</v>
      </c>
      <c r="D87" s="8" t="s">
        <v>87</v>
      </c>
      <c r="E87" s="37" t="s">
        <v>280</v>
      </c>
      <c r="F87" t="s">
        <v>278</v>
      </c>
      <c r="G87" t="s">
        <v>10</v>
      </c>
      <c r="H87" s="11">
        <v>37.11</v>
      </c>
      <c r="I87" s="11">
        <v>-89.2</v>
      </c>
      <c r="J87" s="37" t="s">
        <v>281</v>
      </c>
    </row>
    <row r="88" spans="2:10" x14ac:dyDescent="0.25">
      <c r="B88">
        <v>2149</v>
      </c>
      <c r="C88" s="8" t="s">
        <v>940</v>
      </c>
      <c r="D88" s="8" t="s">
        <v>87</v>
      </c>
      <c r="E88" s="37" t="s">
        <v>282</v>
      </c>
      <c r="F88" t="s">
        <v>265</v>
      </c>
      <c r="G88" t="s">
        <v>16</v>
      </c>
      <c r="H88" s="11">
        <v>36.76</v>
      </c>
      <c r="I88" s="11">
        <v>-90.39</v>
      </c>
      <c r="J88" s="37" t="s">
        <v>283</v>
      </c>
    </row>
    <row r="89" spans="2:10" x14ac:dyDescent="0.25">
      <c r="B89">
        <v>2150</v>
      </c>
      <c r="C89" s="8" t="s">
        <v>940</v>
      </c>
      <c r="D89" s="8" t="s">
        <v>87</v>
      </c>
      <c r="E89" s="37" t="s">
        <v>284</v>
      </c>
      <c r="F89" t="s">
        <v>285</v>
      </c>
      <c r="G89" t="s">
        <v>10</v>
      </c>
      <c r="H89" s="11">
        <v>37.799999999999997</v>
      </c>
      <c r="I89" s="11">
        <v>-89.03</v>
      </c>
      <c r="J89" s="37" t="s">
        <v>286</v>
      </c>
    </row>
    <row r="90" spans="2:10" x14ac:dyDescent="0.25">
      <c r="B90">
        <v>2155</v>
      </c>
      <c r="C90" s="8" t="s">
        <v>940</v>
      </c>
      <c r="D90" s="8" t="s">
        <v>87</v>
      </c>
      <c r="E90" s="37" t="s">
        <v>287</v>
      </c>
      <c r="F90" t="s">
        <v>288</v>
      </c>
      <c r="G90" t="s">
        <v>16</v>
      </c>
      <c r="H90" s="11">
        <v>36.93</v>
      </c>
      <c r="I90" s="11">
        <v>-89.34</v>
      </c>
      <c r="J90" s="37" t="s">
        <v>289</v>
      </c>
    </row>
    <row r="91" spans="2:10" x14ac:dyDescent="0.25">
      <c r="B91">
        <v>2156</v>
      </c>
      <c r="C91" s="8" t="s">
        <v>940</v>
      </c>
      <c r="D91" s="8" t="s">
        <v>87</v>
      </c>
      <c r="E91" s="37" t="s">
        <v>290</v>
      </c>
      <c r="F91" t="s">
        <v>291</v>
      </c>
      <c r="G91" t="s">
        <v>9</v>
      </c>
      <c r="H91" s="11">
        <v>38.28</v>
      </c>
      <c r="I91" s="11">
        <v>-86.97</v>
      </c>
      <c r="J91" s="37" t="s">
        <v>292</v>
      </c>
    </row>
    <row r="92" spans="2:10" x14ac:dyDescent="0.25">
      <c r="B92">
        <v>2158</v>
      </c>
      <c r="C92" s="8" t="s">
        <v>940</v>
      </c>
      <c r="D92" s="8" t="s">
        <v>87</v>
      </c>
      <c r="E92" s="37" t="s">
        <v>293</v>
      </c>
      <c r="F92" t="s">
        <v>95</v>
      </c>
      <c r="G92" t="s">
        <v>10</v>
      </c>
      <c r="H92" s="11">
        <v>37.42</v>
      </c>
      <c r="I92" s="11">
        <v>-88.9</v>
      </c>
      <c r="J92" s="37" t="s">
        <v>294</v>
      </c>
    </row>
    <row r="93" spans="2:10" x14ac:dyDescent="0.25">
      <c r="B93">
        <v>2210</v>
      </c>
      <c r="C93" s="8" t="s">
        <v>940</v>
      </c>
      <c r="D93" s="8" t="s">
        <v>87</v>
      </c>
      <c r="E93" s="37" t="s">
        <v>295</v>
      </c>
      <c r="F93" t="s">
        <v>296</v>
      </c>
      <c r="G93" t="s">
        <v>26</v>
      </c>
      <c r="H93" s="11">
        <v>37.090000000000003</v>
      </c>
      <c r="I93" s="11">
        <v>-88.89</v>
      </c>
      <c r="J93" s="37" t="s">
        <v>297</v>
      </c>
    </row>
    <row r="94" spans="2:10" x14ac:dyDescent="0.25">
      <c r="B94">
        <v>2210</v>
      </c>
      <c r="C94" s="8" t="s">
        <v>940</v>
      </c>
      <c r="D94" s="8">
        <v>75</v>
      </c>
      <c r="E94" s="37" t="s">
        <v>298</v>
      </c>
      <c r="F94" t="s">
        <v>285</v>
      </c>
      <c r="G94" t="s">
        <v>10</v>
      </c>
      <c r="H94" s="11">
        <v>37.729999999999997</v>
      </c>
      <c r="I94" s="11">
        <v>-88.93</v>
      </c>
      <c r="J94" s="37" t="s">
        <v>235</v>
      </c>
    </row>
    <row r="95" spans="2:10" x14ac:dyDescent="0.25">
      <c r="B95">
        <v>2216</v>
      </c>
      <c r="C95" s="8" t="s">
        <v>940</v>
      </c>
      <c r="D95" s="8" t="s">
        <v>87</v>
      </c>
      <c r="E95" s="37" t="s">
        <v>299</v>
      </c>
      <c r="F95" t="s">
        <v>79</v>
      </c>
      <c r="G95" t="s">
        <v>26</v>
      </c>
      <c r="H95" s="11">
        <v>37.06</v>
      </c>
      <c r="I95" s="11">
        <v>-88.77</v>
      </c>
      <c r="J95" s="37" t="s">
        <v>300</v>
      </c>
    </row>
    <row r="96" spans="2:10" x14ac:dyDescent="0.25">
      <c r="B96">
        <v>2217</v>
      </c>
      <c r="C96" s="8" t="s">
        <v>940</v>
      </c>
      <c r="D96" s="8" t="s">
        <v>87</v>
      </c>
      <c r="E96" s="37" t="s">
        <v>301</v>
      </c>
      <c r="F96" t="s">
        <v>291</v>
      </c>
      <c r="G96" t="s">
        <v>9</v>
      </c>
      <c r="H96" s="11">
        <v>38.21</v>
      </c>
      <c r="I96" s="11">
        <v>-86.87</v>
      </c>
      <c r="J96" s="37" t="s">
        <v>302</v>
      </c>
    </row>
    <row r="97" spans="2:10" x14ac:dyDescent="0.25">
      <c r="B97">
        <v>2221</v>
      </c>
      <c r="C97" s="8" t="s">
        <v>940</v>
      </c>
      <c r="D97" s="8">
        <v>60</v>
      </c>
      <c r="E97" s="37" t="s">
        <v>303</v>
      </c>
      <c r="F97" t="s">
        <v>304</v>
      </c>
      <c r="G97" t="s">
        <v>26</v>
      </c>
      <c r="H97" s="11">
        <v>37.78</v>
      </c>
      <c r="I97" s="11">
        <v>-87.11</v>
      </c>
      <c r="J97" s="37" t="s">
        <v>235</v>
      </c>
    </row>
    <row r="98" spans="2:10" x14ac:dyDescent="0.25">
      <c r="B98">
        <v>2223</v>
      </c>
      <c r="C98" s="8" t="s">
        <v>940</v>
      </c>
      <c r="D98" s="8">
        <v>65</v>
      </c>
      <c r="E98" s="37" t="s">
        <v>305</v>
      </c>
      <c r="F98" t="s">
        <v>305</v>
      </c>
      <c r="G98" t="s">
        <v>16</v>
      </c>
      <c r="H98" s="11">
        <v>36.6</v>
      </c>
      <c r="I98" s="11">
        <v>-89.53</v>
      </c>
      <c r="J98" s="37" t="s">
        <v>306</v>
      </c>
    </row>
    <row r="99" spans="2:10" x14ac:dyDescent="0.25">
      <c r="B99">
        <v>2225</v>
      </c>
      <c r="C99" s="8" t="s">
        <v>940</v>
      </c>
      <c r="D99" s="8" t="s">
        <v>87</v>
      </c>
      <c r="E99" s="37" t="s">
        <v>307</v>
      </c>
      <c r="F99" t="s">
        <v>98</v>
      </c>
      <c r="G99" t="s">
        <v>37</v>
      </c>
      <c r="H99" s="11">
        <v>36.380000000000003</v>
      </c>
      <c r="I99" s="11">
        <v>-90.2</v>
      </c>
      <c r="J99" s="37" t="s">
        <v>308</v>
      </c>
    </row>
    <row r="100" spans="2:10" x14ac:dyDescent="0.25">
      <c r="B100">
        <v>2225</v>
      </c>
      <c r="C100" s="8" t="s">
        <v>940</v>
      </c>
      <c r="D100" s="8">
        <v>65</v>
      </c>
      <c r="E100" s="37" t="s">
        <v>309</v>
      </c>
      <c r="F100" t="s">
        <v>310</v>
      </c>
      <c r="G100" t="s">
        <v>26</v>
      </c>
      <c r="H100" s="11">
        <v>37.39</v>
      </c>
      <c r="I100" s="11">
        <v>-87.31</v>
      </c>
      <c r="J100" s="37" t="s">
        <v>235</v>
      </c>
    </row>
    <row r="101" spans="2:10" x14ac:dyDescent="0.25">
      <c r="B101">
        <v>2230</v>
      </c>
      <c r="C101" s="8" t="s">
        <v>940</v>
      </c>
      <c r="D101" s="8" t="s">
        <v>87</v>
      </c>
      <c r="E101" s="37" t="s">
        <v>73</v>
      </c>
      <c r="F101" t="s">
        <v>311</v>
      </c>
      <c r="G101" t="s">
        <v>9</v>
      </c>
      <c r="H101" s="11">
        <v>37.89</v>
      </c>
      <c r="I101" s="11">
        <v>-87.05</v>
      </c>
      <c r="J101" s="37" t="s">
        <v>312</v>
      </c>
    </row>
    <row r="102" spans="2:10" x14ac:dyDescent="0.25">
      <c r="B102">
        <v>2237</v>
      </c>
      <c r="C102" s="8" t="s">
        <v>940</v>
      </c>
      <c r="D102" s="8">
        <v>60</v>
      </c>
      <c r="E102" s="37" t="s">
        <v>313</v>
      </c>
      <c r="F102" t="s">
        <v>314</v>
      </c>
      <c r="G102" t="s">
        <v>16</v>
      </c>
      <c r="H102" s="11">
        <v>36.229999999999997</v>
      </c>
      <c r="I102" s="11">
        <v>-90.04</v>
      </c>
      <c r="J102" s="37" t="s">
        <v>315</v>
      </c>
    </row>
    <row r="103" spans="2:10" x14ac:dyDescent="0.25">
      <c r="B103">
        <v>2238</v>
      </c>
      <c r="C103" s="8" t="s">
        <v>940</v>
      </c>
      <c r="D103" s="8" t="s">
        <v>87</v>
      </c>
      <c r="E103" s="37" t="s">
        <v>316</v>
      </c>
      <c r="F103" t="s">
        <v>317</v>
      </c>
      <c r="G103" t="s">
        <v>26</v>
      </c>
      <c r="H103" s="11">
        <v>36.79</v>
      </c>
      <c r="I103" s="11">
        <v>-89.01</v>
      </c>
      <c r="J103" s="37" t="s">
        <v>318</v>
      </c>
    </row>
    <row r="104" spans="2:10" x14ac:dyDescent="0.25">
      <c r="B104">
        <v>2239</v>
      </c>
      <c r="C104" s="8" t="s">
        <v>940</v>
      </c>
      <c r="D104" s="8" t="s">
        <v>87</v>
      </c>
      <c r="E104" s="37" t="s">
        <v>319</v>
      </c>
      <c r="F104" t="s">
        <v>320</v>
      </c>
      <c r="G104" t="s">
        <v>26</v>
      </c>
      <c r="H104" s="11">
        <v>36.69</v>
      </c>
      <c r="I104" s="11">
        <v>-88.71</v>
      </c>
      <c r="J104" s="37" t="s">
        <v>321</v>
      </c>
    </row>
    <row r="105" spans="2:10" x14ac:dyDescent="0.25">
      <c r="B105">
        <v>2240</v>
      </c>
      <c r="C105" s="8" t="s">
        <v>940</v>
      </c>
      <c r="D105" s="8" t="s">
        <v>87</v>
      </c>
      <c r="E105" s="37" t="s">
        <v>322</v>
      </c>
      <c r="F105" t="s">
        <v>323</v>
      </c>
      <c r="G105" t="s">
        <v>34</v>
      </c>
      <c r="H105" s="11">
        <v>36.42</v>
      </c>
      <c r="I105" s="11">
        <v>-89.05</v>
      </c>
      <c r="J105" s="37" t="s">
        <v>324</v>
      </c>
    </row>
    <row r="106" spans="2:10" x14ac:dyDescent="0.25">
      <c r="B106">
        <v>2242</v>
      </c>
      <c r="C106" s="8" t="s">
        <v>940</v>
      </c>
      <c r="D106" s="8" t="s">
        <v>87</v>
      </c>
      <c r="E106" s="37" t="s">
        <v>325</v>
      </c>
      <c r="F106" t="s">
        <v>72</v>
      </c>
      <c r="G106" t="s">
        <v>26</v>
      </c>
      <c r="H106" s="11">
        <v>37</v>
      </c>
      <c r="I106" s="11">
        <v>-88.3</v>
      </c>
      <c r="J106" s="37" t="s">
        <v>326</v>
      </c>
    </row>
    <row r="107" spans="2:10" x14ac:dyDescent="0.25">
      <c r="B107">
        <v>2247</v>
      </c>
      <c r="C107" s="8" t="s">
        <v>940</v>
      </c>
      <c r="D107" s="8" t="s">
        <v>87</v>
      </c>
      <c r="E107" s="37" t="s">
        <v>327</v>
      </c>
      <c r="F107" t="s">
        <v>112</v>
      </c>
      <c r="G107" t="s">
        <v>26</v>
      </c>
      <c r="H107" s="11">
        <v>37.03</v>
      </c>
      <c r="I107" s="11">
        <v>-88.24</v>
      </c>
      <c r="J107" s="37" t="s">
        <v>328</v>
      </c>
    </row>
    <row r="108" spans="2:10" x14ac:dyDescent="0.25">
      <c r="B108">
        <v>2247</v>
      </c>
      <c r="C108" s="8" t="s">
        <v>940</v>
      </c>
      <c r="D108" s="8">
        <v>60</v>
      </c>
      <c r="E108" s="37" t="s">
        <v>329</v>
      </c>
      <c r="F108" t="s">
        <v>330</v>
      </c>
      <c r="G108" t="s">
        <v>18</v>
      </c>
      <c r="H108" s="11">
        <v>39.14</v>
      </c>
      <c r="I108" s="11">
        <v>-103.47</v>
      </c>
      <c r="J108" s="37" t="s">
        <v>331</v>
      </c>
    </row>
    <row r="109" spans="2:10" x14ac:dyDescent="0.25">
      <c r="B109">
        <v>2249</v>
      </c>
      <c r="C109" s="8" t="s">
        <v>940</v>
      </c>
      <c r="D109" s="8" t="s">
        <v>87</v>
      </c>
      <c r="E109" s="37" t="s">
        <v>332</v>
      </c>
      <c r="F109" t="s">
        <v>333</v>
      </c>
      <c r="G109" t="s">
        <v>26</v>
      </c>
      <c r="H109" s="11">
        <v>37.53</v>
      </c>
      <c r="I109" s="11">
        <v>-86.97</v>
      </c>
      <c r="J109" s="37" t="s">
        <v>334</v>
      </c>
    </row>
    <row r="110" spans="2:10" x14ac:dyDescent="0.25">
      <c r="B110">
        <v>2250</v>
      </c>
      <c r="C110" s="8" t="s">
        <v>940</v>
      </c>
      <c r="D110" s="8" t="s">
        <v>87</v>
      </c>
      <c r="E110" s="37" t="s">
        <v>335</v>
      </c>
      <c r="F110" t="s">
        <v>336</v>
      </c>
      <c r="G110" t="s">
        <v>34</v>
      </c>
      <c r="H110" s="11">
        <v>36.340000000000003</v>
      </c>
      <c r="I110" s="11">
        <v>-88.86</v>
      </c>
      <c r="J110" s="37" t="s">
        <v>337</v>
      </c>
    </row>
    <row r="111" spans="2:10" x14ac:dyDescent="0.25">
      <c r="B111">
        <v>2254</v>
      </c>
      <c r="C111" s="8" t="s">
        <v>940</v>
      </c>
      <c r="D111" s="8">
        <v>70</v>
      </c>
      <c r="E111" s="37" t="s">
        <v>80</v>
      </c>
      <c r="F111" t="s">
        <v>72</v>
      </c>
      <c r="G111" t="s">
        <v>26</v>
      </c>
      <c r="H111" s="11">
        <v>36.86</v>
      </c>
      <c r="I111" s="11">
        <v>-88.35</v>
      </c>
      <c r="J111" s="37" t="s">
        <v>235</v>
      </c>
    </row>
    <row r="112" spans="2:10" x14ac:dyDescent="0.25">
      <c r="B112">
        <v>2254</v>
      </c>
      <c r="C112" s="8" t="s">
        <v>940</v>
      </c>
      <c r="D112" s="8" t="s">
        <v>87</v>
      </c>
      <c r="E112" s="37" t="s">
        <v>338</v>
      </c>
      <c r="F112" t="s">
        <v>339</v>
      </c>
      <c r="G112" t="s">
        <v>26</v>
      </c>
      <c r="H112" s="11">
        <v>37.76</v>
      </c>
      <c r="I112" s="11">
        <v>-86.68</v>
      </c>
      <c r="J112" s="37" t="s">
        <v>340</v>
      </c>
    </row>
    <row r="113" spans="2:10" x14ac:dyDescent="0.25">
      <c r="B113">
        <v>2255</v>
      </c>
      <c r="C113" s="8" t="s">
        <v>940</v>
      </c>
      <c r="D113" s="8" t="s">
        <v>87</v>
      </c>
      <c r="E113" s="37" t="s">
        <v>341</v>
      </c>
      <c r="F113" t="s">
        <v>314</v>
      </c>
      <c r="G113" t="s">
        <v>16</v>
      </c>
      <c r="H113" s="11">
        <v>36.130000000000003</v>
      </c>
      <c r="I113" s="11">
        <v>-90.16</v>
      </c>
      <c r="J113" s="37" t="s">
        <v>342</v>
      </c>
    </row>
    <row r="114" spans="2:10" x14ac:dyDescent="0.25">
      <c r="B114">
        <v>2255</v>
      </c>
      <c r="C114" s="8" t="s">
        <v>940</v>
      </c>
      <c r="D114" s="8" t="s">
        <v>87</v>
      </c>
      <c r="E114" s="37" t="s">
        <v>343</v>
      </c>
      <c r="F114" t="s">
        <v>320</v>
      </c>
      <c r="G114" t="s">
        <v>26</v>
      </c>
      <c r="H114" s="11">
        <v>36.56</v>
      </c>
      <c r="I114" s="11">
        <v>-88.81</v>
      </c>
      <c r="J114" s="37" t="s">
        <v>344</v>
      </c>
    </row>
    <row r="115" spans="2:10" x14ac:dyDescent="0.25">
      <c r="B115">
        <v>2255</v>
      </c>
      <c r="C115" s="8" t="s">
        <v>940</v>
      </c>
      <c r="D115" s="8" t="s">
        <v>87</v>
      </c>
      <c r="E115" s="37" t="s">
        <v>345</v>
      </c>
      <c r="F115" t="s">
        <v>72</v>
      </c>
      <c r="G115" t="s">
        <v>26</v>
      </c>
      <c r="H115" s="11">
        <v>36.76</v>
      </c>
      <c r="I115" s="11">
        <v>-88.3</v>
      </c>
      <c r="J115" s="37" t="s">
        <v>346</v>
      </c>
    </row>
    <row r="116" spans="2:10" x14ac:dyDescent="0.25">
      <c r="B116">
        <v>2300</v>
      </c>
      <c r="C116" s="8" t="s">
        <v>940</v>
      </c>
      <c r="D116" s="8" t="s">
        <v>87</v>
      </c>
      <c r="E116" s="37" t="s">
        <v>347</v>
      </c>
      <c r="F116" t="s">
        <v>323</v>
      </c>
      <c r="G116" t="s">
        <v>34</v>
      </c>
      <c r="H116" s="11">
        <v>36.26</v>
      </c>
      <c r="I116" s="11">
        <v>-89.01</v>
      </c>
      <c r="J116" s="37" t="s">
        <v>348</v>
      </c>
    </row>
    <row r="117" spans="2:10" x14ac:dyDescent="0.25">
      <c r="B117">
        <v>2300</v>
      </c>
      <c r="C117" s="8" t="s">
        <v>940</v>
      </c>
      <c r="D117" s="8" t="s">
        <v>87</v>
      </c>
      <c r="E117" s="37" t="s">
        <v>349</v>
      </c>
      <c r="F117" t="s">
        <v>350</v>
      </c>
      <c r="G117" t="s">
        <v>26</v>
      </c>
      <c r="H117" s="11">
        <v>36.6</v>
      </c>
      <c r="I117" s="11">
        <v>-88.41</v>
      </c>
      <c r="J117" s="37" t="s">
        <v>351</v>
      </c>
    </row>
    <row r="118" spans="2:10" x14ac:dyDescent="0.25">
      <c r="B118">
        <v>2304</v>
      </c>
      <c r="C118" s="8" t="s">
        <v>940</v>
      </c>
      <c r="D118" s="8">
        <v>75</v>
      </c>
      <c r="E118" s="37" t="s">
        <v>352</v>
      </c>
      <c r="F118" t="s">
        <v>350</v>
      </c>
      <c r="G118" t="s">
        <v>26</v>
      </c>
      <c r="H118" s="11">
        <v>36.65</v>
      </c>
      <c r="I118" s="11">
        <v>-88.46</v>
      </c>
      <c r="J118" s="37" t="s">
        <v>353</v>
      </c>
    </row>
    <row r="119" spans="2:10" x14ac:dyDescent="0.25">
      <c r="B119">
        <v>2310</v>
      </c>
      <c r="C119" s="8" t="s">
        <v>940</v>
      </c>
      <c r="D119" s="8">
        <v>65</v>
      </c>
      <c r="E119" s="37" t="s">
        <v>354</v>
      </c>
      <c r="F119" t="s">
        <v>355</v>
      </c>
      <c r="G119" t="s">
        <v>26</v>
      </c>
      <c r="H119" s="11">
        <v>36.78</v>
      </c>
      <c r="I119" s="11">
        <v>-88.07</v>
      </c>
      <c r="J119" s="37" t="s">
        <v>356</v>
      </c>
    </row>
    <row r="120" spans="2:10" x14ac:dyDescent="0.25">
      <c r="B120">
        <v>2315</v>
      </c>
      <c r="C120" s="8" t="s">
        <v>940</v>
      </c>
      <c r="D120" s="8" t="s">
        <v>87</v>
      </c>
      <c r="E120" s="37" t="s">
        <v>357</v>
      </c>
      <c r="F120" t="s">
        <v>336</v>
      </c>
      <c r="G120" t="s">
        <v>34</v>
      </c>
      <c r="H120" s="11">
        <v>36.28</v>
      </c>
      <c r="I120" s="11">
        <v>-88.69</v>
      </c>
      <c r="J120" s="37" t="s">
        <v>358</v>
      </c>
    </row>
    <row r="121" spans="2:10" x14ac:dyDescent="0.25">
      <c r="B121">
        <v>2315</v>
      </c>
      <c r="C121" s="8" t="s">
        <v>940</v>
      </c>
      <c r="D121" s="8" t="s">
        <v>87</v>
      </c>
      <c r="E121" s="37" t="s">
        <v>359</v>
      </c>
      <c r="F121" t="s">
        <v>350</v>
      </c>
      <c r="G121" t="s">
        <v>26</v>
      </c>
      <c r="H121" s="11">
        <v>36.61</v>
      </c>
      <c r="I121" s="11">
        <v>-88.31</v>
      </c>
      <c r="J121" s="37" t="s">
        <v>360</v>
      </c>
    </row>
    <row r="122" spans="2:10" x14ac:dyDescent="0.25">
      <c r="B122">
        <v>2315</v>
      </c>
      <c r="C122" s="8" t="s">
        <v>940</v>
      </c>
      <c r="D122" s="8" t="s">
        <v>87</v>
      </c>
      <c r="E122" s="37" t="s">
        <v>361</v>
      </c>
      <c r="F122" t="s">
        <v>355</v>
      </c>
      <c r="G122" t="s">
        <v>26</v>
      </c>
      <c r="H122" s="11">
        <v>36.86</v>
      </c>
      <c r="I122" s="11">
        <v>-87.83</v>
      </c>
      <c r="J122" s="37" t="s">
        <v>362</v>
      </c>
    </row>
    <row r="123" spans="2:10" x14ac:dyDescent="0.25">
      <c r="B123">
        <v>2316</v>
      </c>
      <c r="C123" s="8" t="s">
        <v>940</v>
      </c>
      <c r="D123" s="8">
        <v>60</v>
      </c>
      <c r="E123" s="37" t="s">
        <v>363</v>
      </c>
      <c r="F123" t="s">
        <v>72</v>
      </c>
      <c r="G123" t="s">
        <v>26</v>
      </c>
      <c r="H123" s="11">
        <v>36.770000000000003</v>
      </c>
      <c r="I123" s="11">
        <v>-88.12</v>
      </c>
      <c r="J123" s="37" t="s">
        <v>364</v>
      </c>
    </row>
    <row r="124" spans="2:10" x14ac:dyDescent="0.25">
      <c r="B124">
        <v>2320</v>
      </c>
      <c r="C124" s="8" t="s">
        <v>940</v>
      </c>
      <c r="D124" s="8" t="s">
        <v>87</v>
      </c>
      <c r="E124" s="37" t="s">
        <v>365</v>
      </c>
      <c r="F124" t="s">
        <v>288</v>
      </c>
      <c r="G124" t="s">
        <v>37</v>
      </c>
      <c r="H124" s="11">
        <v>35.93</v>
      </c>
      <c r="I124" s="11">
        <v>-89.89</v>
      </c>
      <c r="J124" s="37" t="s">
        <v>366</v>
      </c>
    </row>
    <row r="125" spans="2:10" x14ac:dyDescent="0.25">
      <c r="B125">
        <v>2320</v>
      </c>
      <c r="C125" s="8" t="s">
        <v>940</v>
      </c>
      <c r="D125" s="8" t="s">
        <v>87</v>
      </c>
      <c r="E125" s="37" t="s">
        <v>367</v>
      </c>
      <c r="F125" t="s">
        <v>368</v>
      </c>
      <c r="G125" t="s">
        <v>26</v>
      </c>
      <c r="H125" s="11">
        <v>37.79</v>
      </c>
      <c r="I125" s="11">
        <v>-86.35</v>
      </c>
      <c r="J125" s="37" t="s">
        <v>369</v>
      </c>
    </row>
    <row r="126" spans="2:10" x14ac:dyDescent="0.25">
      <c r="B126">
        <v>2323</v>
      </c>
      <c r="C126" s="8" t="s">
        <v>940</v>
      </c>
      <c r="D126" s="8" t="s">
        <v>87</v>
      </c>
      <c r="E126" s="37" t="s">
        <v>370</v>
      </c>
      <c r="F126" t="s">
        <v>371</v>
      </c>
      <c r="G126" t="s">
        <v>34</v>
      </c>
      <c r="H126" s="11">
        <v>36.04</v>
      </c>
      <c r="I126" s="11">
        <v>-89.38</v>
      </c>
      <c r="J126" s="37" t="s">
        <v>372</v>
      </c>
    </row>
    <row r="127" spans="2:10" x14ac:dyDescent="0.25">
      <c r="B127">
        <v>2325</v>
      </c>
      <c r="C127" s="8" t="s">
        <v>940</v>
      </c>
      <c r="D127" s="8" t="s">
        <v>87</v>
      </c>
      <c r="E127" s="37" t="s">
        <v>373</v>
      </c>
      <c r="F127" t="s">
        <v>374</v>
      </c>
      <c r="G127" t="s">
        <v>36</v>
      </c>
      <c r="H127" s="11">
        <v>30.76</v>
      </c>
      <c r="I127" s="11">
        <v>-102.78</v>
      </c>
      <c r="J127" s="37" t="s">
        <v>375</v>
      </c>
    </row>
    <row r="128" spans="2:10" x14ac:dyDescent="0.25">
      <c r="B128">
        <v>2325</v>
      </c>
      <c r="C128" s="8" t="s">
        <v>940</v>
      </c>
      <c r="D128" s="8" t="s">
        <v>87</v>
      </c>
      <c r="E128" s="37" t="s">
        <v>376</v>
      </c>
      <c r="F128" t="s">
        <v>345</v>
      </c>
      <c r="G128" t="s">
        <v>26</v>
      </c>
      <c r="H128" s="11">
        <v>37.700000000000003</v>
      </c>
      <c r="I128" s="11">
        <v>-86.14</v>
      </c>
      <c r="J128" s="37" t="s">
        <v>377</v>
      </c>
    </row>
    <row r="129" spans="2:10" x14ac:dyDescent="0.25">
      <c r="B129">
        <v>2330</v>
      </c>
      <c r="C129" s="8" t="s">
        <v>940</v>
      </c>
      <c r="D129" s="8" t="s">
        <v>87</v>
      </c>
      <c r="E129" s="37" t="s">
        <v>378</v>
      </c>
      <c r="F129" t="s">
        <v>379</v>
      </c>
      <c r="G129" t="s">
        <v>34</v>
      </c>
      <c r="H129" s="11">
        <v>36.479999999999997</v>
      </c>
      <c r="I129" s="11">
        <v>-88.02</v>
      </c>
      <c r="J129" s="37" t="s">
        <v>380</v>
      </c>
    </row>
    <row r="130" spans="2:10" x14ac:dyDescent="0.25">
      <c r="B130">
        <v>2330</v>
      </c>
      <c r="C130" s="8" t="s">
        <v>940</v>
      </c>
      <c r="D130" s="8">
        <v>70</v>
      </c>
      <c r="E130" s="37" t="s">
        <v>381</v>
      </c>
      <c r="F130" t="s">
        <v>355</v>
      </c>
      <c r="G130" t="s">
        <v>26</v>
      </c>
      <c r="H130" s="11">
        <v>36.880000000000003</v>
      </c>
      <c r="I130" s="11">
        <v>-87.74</v>
      </c>
      <c r="J130" s="37" t="s">
        <v>382</v>
      </c>
    </row>
    <row r="131" spans="2:10" x14ac:dyDescent="0.25">
      <c r="B131">
        <v>2331</v>
      </c>
      <c r="C131" s="8" t="s">
        <v>940</v>
      </c>
      <c r="D131" s="8" t="s">
        <v>87</v>
      </c>
      <c r="E131" s="37" t="s">
        <v>383</v>
      </c>
      <c r="F131" t="s">
        <v>384</v>
      </c>
      <c r="G131" t="s">
        <v>34</v>
      </c>
      <c r="H131" s="11">
        <v>36.32</v>
      </c>
      <c r="I131" s="11">
        <v>-88.26</v>
      </c>
      <c r="J131" s="37" t="s">
        <v>385</v>
      </c>
    </row>
    <row r="132" spans="2:10" x14ac:dyDescent="0.25">
      <c r="B132">
        <v>2340</v>
      </c>
      <c r="C132" s="8" t="s">
        <v>940</v>
      </c>
      <c r="D132" s="8" t="s">
        <v>87</v>
      </c>
      <c r="E132" s="37" t="s">
        <v>386</v>
      </c>
      <c r="F132" t="s">
        <v>387</v>
      </c>
      <c r="G132" t="s">
        <v>26</v>
      </c>
      <c r="H132" s="11">
        <v>36.81</v>
      </c>
      <c r="I132" s="11">
        <v>-87.61</v>
      </c>
      <c r="J132" s="37" t="s">
        <v>388</v>
      </c>
    </row>
    <row r="133" spans="2:10" x14ac:dyDescent="0.25">
      <c r="B133">
        <v>2341</v>
      </c>
      <c r="C133" s="8" t="s">
        <v>940</v>
      </c>
      <c r="D133" s="8" t="s">
        <v>87</v>
      </c>
      <c r="E133" s="37" t="s">
        <v>389</v>
      </c>
      <c r="F133" t="s">
        <v>390</v>
      </c>
      <c r="G133" t="s">
        <v>34</v>
      </c>
      <c r="H133" s="11">
        <v>36.01</v>
      </c>
      <c r="I133" s="11">
        <v>-88.63</v>
      </c>
      <c r="J133" s="37" t="s">
        <v>391</v>
      </c>
    </row>
    <row r="134" spans="2:10" x14ac:dyDescent="0.25">
      <c r="B134">
        <v>2346</v>
      </c>
      <c r="C134" s="8" t="s">
        <v>940</v>
      </c>
      <c r="D134" s="8">
        <v>63</v>
      </c>
      <c r="E134" s="37" t="s">
        <v>392</v>
      </c>
      <c r="F134" t="s">
        <v>387</v>
      </c>
      <c r="G134" t="s">
        <v>26</v>
      </c>
      <c r="H134" s="11">
        <v>36.67</v>
      </c>
      <c r="I134" s="11">
        <v>-87.49</v>
      </c>
      <c r="J134" s="37" t="s">
        <v>393</v>
      </c>
    </row>
    <row r="135" spans="2:10" x14ac:dyDescent="0.25">
      <c r="B135">
        <v>2349</v>
      </c>
      <c r="C135" s="8" t="s">
        <v>940</v>
      </c>
      <c r="D135" s="8" t="s">
        <v>87</v>
      </c>
      <c r="E135" s="37" t="s">
        <v>394</v>
      </c>
      <c r="F135" t="s">
        <v>390</v>
      </c>
      <c r="G135" t="s">
        <v>34</v>
      </c>
      <c r="H135" s="11">
        <v>36.090000000000003</v>
      </c>
      <c r="I135" s="11">
        <v>-88.31</v>
      </c>
      <c r="J135" s="37" t="s">
        <v>395</v>
      </c>
    </row>
    <row r="136" spans="2:10" x14ac:dyDescent="0.25">
      <c r="B136">
        <v>2350</v>
      </c>
      <c r="C136" s="8" t="s">
        <v>940</v>
      </c>
      <c r="D136" s="8" t="s">
        <v>87</v>
      </c>
      <c r="E136" s="37" t="s">
        <v>396</v>
      </c>
      <c r="F136" t="s">
        <v>379</v>
      </c>
      <c r="G136" t="s">
        <v>34</v>
      </c>
      <c r="H136" s="11">
        <v>36.479999999999997</v>
      </c>
      <c r="I136" s="11">
        <v>-87.84</v>
      </c>
      <c r="J136" s="37" t="s">
        <v>397</v>
      </c>
    </row>
    <row r="137" spans="2:10" x14ac:dyDescent="0.25">
      <c r="B137">
        <v>2353</v>
      </c>
      <c r="C137" s="8" t="s">
        <v>940</v>
      </c>
      <c r="D137" s="8" t="s">
        <v>87</v>
      </c>
      <c r="E137" s="37" t="s">
        <v>398</v>
      </c>
      <c r="F137" t="s">
        <v>399</v>
      </c>
      <c r="G137" t="s">
        <v>34</v>
      </c>
      <c r="H137" s="11">
        <v>36.32</v>
      </c>
      <c r="I137" s="11">
        <v>-87.76</v>
      </c>
      <c r="J137" s="37" t="s">
        <v>400</v>
      </c>
    </row>
    <row r="138" spans="2:10" x14ac:dyDescent="0.25">
      <c r="B138">
        <v>2353</v>
      </c>
      <c r="C138" s="8" t="s">
        <v>940</v>
      </c>
      <c r="D138" s="8" t="s">
        <v>87</v>
      </c>
      <c r="E138" s="37" t="s">
        <v>401</v>
      </c>
      <c r="F138" t="s">
        <v>387</v>
      </c>
      <c r="G138" t="s">
        <v>26</v>
      </c>
      <c r="H138" s="11">
        <v>36.770000000000003</v>
      </c>
      <c r="I138" s="11">
        <v>-87.39</v>
      </c>
      <c r="J138" s="37" t="s">
        <v>402</v>
      </c>
    </row>
    <row r="139" spans="2:10" x14ac:dyDescent="0.25">
      <c r="B139">
        <v>2355</v>
      </c>
      <c r="C139" s="8" t="s">
        <v>940</v>
      </c>
      <c r="D139" s="8" t="s">
        <v>87</v>
      </c>
      <c r="E139" s="37" t="s">
        <v>403</v>
      </c>
      <c r="F139" t="s">
        <v>80</v>
      </c>
      <c r="G139" t="s">
        <v>34</v>
      </c>
      <c r="H139" s="11">
        <v>36.06</v>
      </c>
      <c r="I139" s="11">
        <v>-88.1</v>
      </c>
      <c r="J139" s="37" t="s">
        <v>404</v>
      </c>
    </row>
    <row r="140" spans="2:10" x14ac:dyDescent="0.25">
      <c r="B140">
        <v>4</v>
      </c>
      <c r="C140" s="8" t="s">
        <v>941</v>
      </c>
      <c r="D140" s="8" t="s">
        <v>87</v>
      </c>
      <c r="E140" s="37" t="s">
        <v>405</v>
      </c>
      <c r="F140" t="s">
        <v>211</v>
      </c>
      <c r="G140" t="s">
        <v>34</v>
      </c>
      <c r="H140" s="11">
        <v>36.56</v>
      </c>
      <c r="I140" s="11">
        <v>-87.35</v>
      </c>
      <c r="J140" s="37" t="s">
        <v>406</v>
      </c>
    </row>
    <row r="141" spans="2:10" x14ac:dyDescent="0.25">
      <c r="B141">
        <v>5</v>
      </c>
      <c r="C141" s="8" t="s">
        <v>941</v>
      </c>
      <c r="D141" s="8" t="s">
        <v>87</v>
      </c>
      <c r="E141" s="37" t="s">
        <v>407</v>
      </c>
      <c r="F141" t="s">
        <v>408</v>
      </c>
      <c r="G141" t="s">
        <v>26</v>
      </c>
      <c r="H141" s="11">
        <v>36.69</v>
      </c>
      <c r="I141" s="11">
        <v>-87.29</v>
      </c>
      <c r="J141" s="37" t="s">
        <v>409</v>
      </c>
    </row>
    <row r="142" spans="2:10" x14ac:dyDescent="0.25">
      <c r="B142">
        <v>8</v>
      </c>
      <c r="C142" s="8" t="s">
        <v>941</v>
      </c>
      <c r="D142" s="8" t="s">
        <v>87</v>
      </c>
      <c r="E142" s="37" t="s">
        <v>410</v>
      </c>
      <c r="F142" t="s">
        <v>411</v>
      </c>
      <c r="G142" t="s">
        <v>34</v>
      </c>
      <c r="H142" s="11">
        <v>35.25</v>
      </c>
      <c r="I142" s="11">
        <v>-87.34</v>
      </c>
      <c r="J142" s="37" t="s">
        <v>412</v>
      </c>
    </row>
    <row r="143" spans="2:10" x14ac:dyDescent="0.25">
      <c r="B143">
        <v>8</v>
      </c>
      <c r="C143" s="8" t="s">
        <v>941</v>
      </c>
      <c r="D143" s="8" t="s">
        <v>87</v>
      </c>
      <c r="E143" s="37" t="s">
        <v>148</v>
      </c>
      <c r="F143" t="s">
        <v>285</v>
      </c>
      <c r="G143" t="s">
        <v>34</v>
      </c>
      <c r="H143" s="11">
        <v>35.93</v>
      </c>
      <c r="I143" s="11">
        <v>-86.84</v>
      </c>
      <c r="J143" s="37" t="s">
        <v>413</v>
      </c>
    </row>
    <row r="144" spans="2:10" x14ac:dyDescent="0.25">
      <c r="B144">
        <v>8</v>
      </c>
      <c r="C144" s="8" t="s">
        <v>941</v>
      </c>
      <c r="D144" s="8" t="s">
        <v>87</v>
      </c>
      <c r="E144" s="37" t="s">
        <v>414</v>
      </c>
      <c r="F144" t="s">
        <v>415</v>
      </c>
      <c r="G144" t="s">
        <v>26</v>
      </c>
      <c r="H144" s="11">
        <v>36.83</v>
      </c>
      <c r="I144" s="11">
        <v>-86.91</v>
      </c>
      <c r="J144" s="37" t="s">
        <v>416</v>
      </c>
    </row>
    <row r="145" spans="2:10" x14ac:dyDescent="0.25">
      <c r="B145">
        <v>9</v>
      </c>
      <c r="C145" s="8" t="s">
        <v>941</v>
      </c>
      <c r="D145" s="8" t="s">
        <v>87</v>
      </c>
      <c r="E145" s="37" t="s">
        <v>417</v>
      </c>
      <c r="F145" t="s">
        <v>418</v>
      </c>
      <c r="G145" t="s">
        <v>34</v>
      </c>
      <c r="H145" s="11">
        <v>36.090000000000003</v>
      </c>
      <c r="I145" s="11">
        <v>-87.77</v>
      </c>
      <c r="J145" s="37" t="s">
        <v>419</v>
      </c>
    </row>
    <row r="146" spans="2:10" x14ac:dyDescent="0.25">
      <c r="B146">
        <v>19</v>
      </c>
      <c r="C146" s="8" t="s">
        <v>941</v>
      </c>
      <c r="D146" s="8" t="s">
        <v>87</v>
      </c>
      <c r="E146" s="37" t="s">
        <v>420</v>
      </c>
      <c r="F146" t="s">
        <v>421</v>
      </c>
      <c r="G146" t="s">
        <v>34</v>
      </c>
      <c r="H146" s="11">
        <v>36.18</v>
      </c>
      <c r="I146" s="11">
        <v>-87.35</v>
      </c>
      <c r="J146" s="37" t="s">
        <v>422</v>
      </c>
    </row>
    <row r="147" spans="2:10" x14ac:dyDescent="0.25">
      <c r="B147">
        <v>27</v>
      </c>
      <c r="C147" s="8" t="s">
        <v>941</v>
      </c>
      <c r="D147" s="8" t="s">
        <v>87</v>
      </c>
      <c r="E147" s="37" t="s">
        <v>423</v>
      </c>
      <c r="F147" t="s">
        <v>424</v>
      </c>
      <c r="G147" t="s">
        <v>34</v>
      </c>
      <c r="H147" s="11">
        <v>36.39</v>
      </c>
      <c r="I147" s="11">
        <v>-87.06</v>
      </c>
      <c r="J147" s="37" t="s">
        <v>425</v>
      </c>
    </row>
    <row r="148" spans="2:10" x14ac:dyDescent="0.25">
      <c r="B148">
        <v>28</v>
      </c>
      <c r="C148" s="8" t="s">
        <v>941</v>
      </c>
      <c r="D148" s="8" t="s">
        <v>87</v>
      </c>
      <c r="E148" s="37" t="s">
        <v>426</v>
      </c>
      <c r="F148" t="s">
        <v>427</v>
      </c>
      <c r="G148" t="s">
        <v>26</v>
      </c>
      <c r="H148" s="11">
        <v>36.81</v>
      </c>
      <c r="I148" s="11">
        <v>-86.53</v>
      </c>
      <c r="J148" s="37" t="s">
        <v>428</v>
      </c>
    </row>
    <row r="149" spans="2:10" x14ac:dyDescent="0.25">
      <c r="B149">
        <v>30</v>
      </c>
      <c r="C149" s="8" t="s">
        <v>941</v>
      </c>
      <c r="D149" s="8" t="s">
        <v>87</v>
      </c>
      <c r="E149" s="37" t="s">
        <v>429</v>
      </c>
      <c r="F149" t="s">
        <v>430</v>
      </c>
      <c r="G149" t="s">
        <v>26</v>
      </c>
      <c r="H149" s="11">
        <v>36.83</v>
      </c>
      <c r="I149" s="11">
        <v>-86.38</v>
      </c>
      <c r="J149" s="37" t="s">
        <v>431</v>
      </c>
    </row>
    <row r="150" spans="2:10" x14ac:dyDescent="0.25">
      <c r="B150">
        <v>30</v>
      </c>
      <c r="C150" s="8" t="s">
        <v>941</v>
      </c>
      <c r="D150" s="8" t="s">
        <v>87</v>
      </c>
      <c r="E150" s="37" t="s">
        <v>432</v>
      </c>
      <c r="F150" t="s">
        <v>433</v>
      </c>
      <c r="G150" t="s">
        <v>26</v>
      </c>
      <c r="H150" s="11">
        <v>37.24</v>
      </c>
      <c r="I150" s="11">
        <v>-86.18</v>
      </c>
      <c r="J150" s="37" t="s">
        <v>434</v>
      </c>
    </row>
    <row r="151" spans="2:10" x14ac:dyDescent="0.25">
      <c r="B151">
        <v>35</v>
      </c>
      <c r="C151" s="8" t="s">
        <v>941</v>
      </c>
      <c r="D151" s="8" t="s">
        <v>87</v>
      </c>
      <c r="E151" s="37" t="s">
        <v>435</v>
      </c>
      <c r="F151" t="s">
        <v>275</v>
      </c>
      <c r="G151" t="s">
        <v>34</v>
      </c>
      <c r="H151" s="11">
        <v>35.65</v>
      </c>
      <c r="I151" s="11">
        <v>-88.39</v>
      </c>
      <c r="J151" s="37" t="s">
        <v>436</v>
      </c>
    </row>
    <row r="152" spans="2:10" x14ac:dyDescent="0.25">
      <c r="B152">
        <v>36</v>
      </c>
      <c r="C152" s="8" t="s">
        <v>941</v>
      </c>
      <c r="D152" s="8" t="s">
        <v>87</v>
      </c>
      <c r="E152" s="37" t="s">
        <v>437</v>
      </c>
      <c r="F152" t="s">
        <v>139</v>
      </c>
      <c r="G152" t="s">
        <v>34</v>
      </c>
      <c r="H152" s="11">
        <v>35.75</v>
      </c>
      <c r="I152" s="11">
        <v>-87.8</v>
      </c>
      <c r="J152" s="37" t="s">
        <v>438</v>
      </c>
    </row>
    <row r="153" spans="2:10" x14ac:dyDescent="0.25">
      <c r="B153">
        <v>42</v>
      </c>
      <c r="C153" s="8" t="s">
        <v>941</v>
      </c>
      <c r="D153" s="8">
        <v>80</v>
      </c>
      <c r="E153" s="37" t="s">
        <v>439</v>
      </c>
      <c r="F153" t="s">
        <v>440</v>
      </c>
      <c r="G153" t="s">
        <v>34</v>
      </c>
      <c r="H153" s="11">
        <v>36.5</v>
      </c>
      <c r="I153" s="11">
        <v>-86.88</v>
      </c>
      <c r="J153" s="37" t="s">
        <v>441</v>
      </c>
    </row>
    <row r="154" spans="2:10" x14ac:dyDescent="0.25">
      <c r="B154">
        <v>43</v>
      </c>
      <c r="C154" s="8" t="s">
        <v>941</v>
      </c>
      <c r="D154" s="8" t="s">
        <v>87</v>
      </c>
      <c r="E154" s="37" t="s">
        <v>442</v>
      </c>
      <c r="F154" t="s">
        <v>285</v>
      </c>
      <c r="G154" t="s">
        <v>34</v>
      </c>
      <c r="H154" s="11">
        <v>35.979999999999997</v>
      </c>
      <c r="I154" s="11">
        <v>-87.12</v>
      </c>
      <c r="J154" s="37" t="s">
        <v>443</v>
      </c>
    </row>
    <row r="155" spans="2:10" x14ac:dyDescent="0.25">
      <c r="B155">
        <v>43</v>
      </c>
      <c r="C155" s="8" t="s">
        <v>941</v>
      </c>
      <c r="D155" s="8" t="s">
        <v>87</v>
      </c>
      <c r="E155" s="37" t="s">
        <v>444</v>
      </c>
      <c r="F155" t="s">
        <v>427</v>
      </c>
      <c r="G155" t="s">
        <v>26</v>
      </c>
      <c r="H155" s="11">
        <v>36.72</v>
      </c>
      <c r="I155" s="11">
        <v>-86.52</v>
      </c>
      <c r="J155" s="37" t="s">
        <v>445</v>
      </c>
    </row>
    <row r="156" spans="2:10" x14ac:dyDescent="0.25">
      <c r="B156">
        <v>44</v>
      </c>
      <c r="C156" s="8" t="s">
        <v>941</v>
      </c>
      <c r="D156" s="8" t="s">
        <v>87</v>
      </c>
      <c r="E156" s="37" t="s">
        <v>446</v>
      </c>
      <c r="F156" t="s">
        <v>447</v>
      </c>
      <c r="G156" t="s">
        <v>34</v>
      </c>
      <c r="H156" s="11">
        <v>35.79</v>
      </c>
      <c r="I156" s="11">
        <v>-87.45</v>
      </c>
      <c r="J156" s="37" t="s">
        <v>448</v>
      </c>
    </row>
    <row r="157" spans="2:10" x14ac:dyDescent="0.25">
      <c r="B157">
        <v>50</v>
      </c>
      <c r="C157" s="8" t="s">
        <v>941</v>
      </c>
      <c r="D157" s="8">
        <v>59</v>
      </c>
      <c r="E157" s="37" t="s">
        <v>449</v>
      </c>
      <c r="F157" t="s">
        <v>450</v>
      </c>
      <c r="G157" t="s">
        <v>36</v>
      </c>
      <c r="H157" s="11">
        <v>32.770000000000003</v>
      </c>
      <c r="I157" s="11">
        <v>-101.45</v>
      </c>
      <c r="J157" s="37" t="s">
        <v>451</v>
      </c>
    </row>
    <row r="158" spans="2:10" x14ac:dyDescent="0.25">
      <c r="B158">
        <v>56</v>
      </c>
      <c r="C158" s="8" t="s">
        <v>941</v>
      </c>
      <c r="D158" s="8" t="s">
        <v>87</v>
      </c>
      <c r="E158" s="37" t="s">
        <v>452</v>
      </c>
      <c r="F158" t="s">
        <v>453</v>
      </c>
      <c r="G158" t="s">
        <v>34</v>
      </c>
      <c r="H158" s="11">
        <v>36.29</v>
      </c>
      <c r="I158" s="11">
        <v>-86.6</v>
      </c>
      <c r="J158" s="37" t="s">
        <v>454</v>
      </c>
    </row>
    <row r="159" spans="2:10" x14ac:dyDescent="0.25">
      <c r="B159">
        <v>57</v>
      </c>
      <c r="C159" s="8" t="s">
        <v>941</v>
      </c>
      <c r="D159" s="8" t="s">
        <v>87</v>
      </c>
      <c r="E159" s="37" t="s">
        <v>455</v>
      </c>
      <c r="F159" t="s">
        <v>456</v>
      </c>
      <c r="G159" t="s">
        <v>34</v>
      </c>
      <c r="H159" s="11">
        <v>36.17</v>
      </c>
      <c r="I159" s="11">
        <v>-86.78</v>
      </c>
      <c r="J159" s="37" t="s">
        <v>457</v>
      </c>
    </row>
    <row r="160" spans="2:10" x14ac:dyDescent="0.25">
      <c r="B160">
        <v>100</v>
      </c>
      <c r="C160" s="8" t="s">
        <v>941</v>
      </c>
      <c r="D160" s="8" t="s">
        <v>87</v>
      </c>
      <c r="E160" s="37" t="s">
        <v>458</v>
      </c>
      <c r="F160" t="s">
        <v>459</v>
      </c>
      <c r="G160" t="s">
        <v>26</v>
      </c>
      <c r="H160" s="11">
        <v>36.78</v>
      </c>
      <c r="I160" s="11">
        <v>-86.04</v>
      </c>
      <c r="J160" s="37" t="s">
        <v>460</v>
      </c>
    </row>
    <row r="161" spans="2:10" x14ac:dyDescent="0.25">
      <c r="B161">
        <v>100</v>
      </c>
      <c r="C161" s="8" t="s">
        <v>941</v>
      </c>
      <c r="D161" s="8" t="s">
        <v>87</v>
      </c>
      <c r="E161" s="37" t="s">
        <v>461</v>
      </c>
      <c r="F161" t="s">
        <v>462</v>
      </c>
      <c r="G161" t="s">
        <v>26</v>
      </c>
      <c r="H161" s="11">
        <v>36.78</v>
      </c>
      <c r="I161" s="11">
        <v>-86.14</v>
      </c>
      <c r="J161" s="37" t="s">
        <v>463</v>
      </c>
    </row>
    <row r="162" spans="2:10" x14ac:dyDescent="0.25">
      <c r="B162">
        <v>108</v>
      </c>
      <c r="C162" s="8" t="s">
        <v>941</v>
      </c>
      <c r="D162" s="8" t="s">
        <v>87</v>
      </c>
      <c r="E162" s="37" t="s">
        <v>148</v>
      </c>
      <c r="F162" t="s">
        <v>285</v>
      </c>
      <c r="G162" t="s">
        <v>34</v>
      </c>
      <c r="H162" s="11">
        <v>35.93</v>
      </c>
      <c r="I162" s="11">
        <v>-86.84</v>
      </c>
      <c r="J162" s="37" t="s">
        <v>413</v>
      </c>
    </row>
    <row r="163" spans="2:10" x14ac:dyDescent="0.25">
      <c r="B163">
        <v>110</v>
      </c>
      <c r="C163" s="8" t="s">
        <v>941</v>
      </c>
      <c r="D163" s="8">
        <v>68</v>
      </c>
      <c r="E163" s="37" t="s">
        <v>464</v>
      </c>
      <c r="F163" t="s">
        <v>465</v>
      </c>
      <c r="G163" t="s">
        <v>36</v>
      </c>
      <c r="H163" s="11">
        <v>33.08</v>
      </c>
      <c r="I163" s="11">
        <v>-101.52</v>
      </c>
      <c r="J163" s="37" t="s">
        <v>466</v>
      </c>
    </row>
    <row r="164" spans="2:10" x14ac:dyDescent="0.25">
      <c r="B164">
        <v>111</v>
      </c>
      <c r="C164" s="8" t="s">
        <v>941</v>
      </c>
      <c r="D164" s="8">
        <v>60</v>
      </c>
      <c r="E164" s="37" t="s">
        <v>467</v>
      </c>
      <c r="F164" t="s">
        <v>450</v>
      </c>
      <c r="G164" t="s">
        <v>36</v>
      </c>
      <c r="H164" s="11">
        <v>32.950000000000003</v>
      </c>
      <c r="I164" s="11">
        <v>-101.22</v>
      </c>
      <c r="J164" s="37" t="s">
        <v>451</v>
      </c>
    </row>
    <row r="165" spans="2:10" x14ac:dyDescent="0.25">
      <c r="B165">
        <v>114</v>
      </c>
      <c r="C165" s="8" t="s">
        <v>941</v>
      </c>
      <c r="D165" s="8" t="s">
        <v>87</v>
      </c>
      <c r="E165" s="37" t="s">
        <v>455</v>
      </c>
      <c r="F165" t="s">
        <v>456</v>
      </c>
      <c r="G165" t="s">
        <v>34</v>
      </c>
      <c r="H165" s="11">
        <v>36.17</v>
      </c>
      <c r="I165" s="11">
        <v>-86.78</v>
      </c>
      <c r="J165" s="37" t="s">
        <v>468</v>
      </c>
    </row>
    <row r="166" spans="2:10" x14ac:dyDescent="0.25">
      <c r="B166">
        <v>115</v>
      </c>
      <c r="C166" s="8" t="s">
        <v>941</v>
      </c>
      <c r="D166" s="8" t="s">
        <v>87</v>
      </c>
      <c r="E166" s="37" t="s">
        <v>469</v>
      </c>
      <c r="F166" t="s">
        <v>470</v>
      </c>
      <c r="G166" t="s">
        <v>34</v>
      </c>
      <c r="H166" s="11">
        <v>35.549999999999997</v>
      </c>
      <c r="I166" s="11">
        <v>-87.56</v>
      </c>
      <c r="J166" s="37" t="s">
        <v>471</v>
      </c>
    </row>
    <row r="167" spans="2:10" x14ac:dyDescent="0.25">
      <c r="B167">
        <v>115</v>
      </c>
      <c r="C167" s="8" t="s">
        <v>941</v>
      </c>
      <c r="D167" s="8" t="s">
        <v>87</v>
      </c>
      <c r="E167" s="37" t="s">
        <v>472</v>
      </c>
      <c r="F167" t="s">
        <v>473</v>
      </c>
      <c r="G167" t="s">
        <v>26</v>
      </c>
      <c r="H167" s="11">
        <v>36.979999999999997</v>
      </c>
      <c r="I167" s="11">
        <v>-85.63</v>
      </c>
      <c r="J167" s="37" t="s">
        <v>474</v>
      </c>
    </row>
    <row r="168" spans="2:10" x14ac:dyDescent="0.25">
      <c r="B168">
        <v>117</v>
      </c>
      <c r="C168" s="8" t="s">
        <v>941</v>
      </c>
      <c r="D168" s="8" t="s">
        <v>87</v>
      </c>
      <c r="E168" s="37" t="s">
        <v>180</v>
      </c>
      <c r="F168" t="s">
        <v>475</v>
      </c>
      <c r="G168" t="s">
        <v>34</v>
      </c>
      <c r="H168" s="11">
        <v>36.520000000000003</v>
      </c>
      <c r="I168" s="11">
        <v>-86.03</v>
      </c>
      <c r="J168" s="37" t="s">
        <v>476</v>
      </c>
    </row>
    <row r="169" spans="2:10" x14ac:dyDescent="0.25">
      <c r="B169">
        <v>120</v>
      </c>
      <c r="C169" s="8" t="s">
        <v>941</v>
      </c>
      <c r="D169" s="8" t="s">
        <v>87</v>
      </c>
      <c r="E169" s="37" t="s">
        <v>477</v>
      </c>
      <c r="F169" t="s">
        <v>478</v>
      </c>
      <c r="G169" t="s">
        <v>34</v>
      </c>
      <c r="H169" s="11">
        <v>35.44</v>
      </c>
      <c r="I169" s="11">
        <v>-87.76</v>
      </c>
      <c r="J169" s="37" t="s">
        <v>479</v>
      </c>
    </row>
    <row r="170" spans="2:10" x14ac:dyDescent="0.25">
      <c r="B170">
        <v>120</v>
      </c>
      <c r="C170" s="8" t="s">
        <v>941</v>
      </c>
      <c r="D170" s="8" t="s">
        <v>87</v>
      </c>
      <c r="E170" s="37" t="s">
        <v>74</v>
      </c>
      <c r="F170" t="s">
        <v>480</v>
      </c>
      <c r="G170" t="s">
        <v>34</v>
      </c>
      <c r="H170" s="11">
        <v>35.619999999999997</v>
      </c>
      <c r="I170" s="11">
        <v>-87.05</v>
      </c>
      <c r="J170" s="37" t="s">
        <v>481</v>
      </c>
    </row>
    <row r="171" spans="2:10" x14ac:dyDescent="0.25">
      <c r="B171">
        <v>120</v>
      </c>
      <c r="C171" s="8" t="s">
        <v>941</v>
      </c>
      <c r="D171" s="8">
        <v>60</v>
      </c>
      <c r="E171" s="37" t="s">
        <v>482</v>
      </c>
      <c r="F171" t="s">
        <v>483</v>
      </c>
      <c r="G171" t="s">
        <v>18</v>
      </c>
      <c r="H171" s="11">
        <v>38.76</v>
      </c>
      <c r="I171" s="11">
        <v>-102.8</v>
      </c>
      <c r="J171" s="37" t="s">
        <v>484</v>
      </c>
    </row>
    <row r="172" spans="2:10" x14ac:dyDescent="0.25">
      <c r="B172">
        <v>122</v>
      </c>
      <c r="C172" s="8" t="s">
        <v>941</v>
      </c>
      <c r="D172" s="8" t="s">
        <v>87</v>
      </c>
      <c r="E172" s="37" t="s">
        <v>485</v>
      </c>
      <c r="F172" t="s">
        <v>486</v>
      </c>
      <c r="G172" t="s">
        <v>34</v>
      </c>
      <c r="H172" s="11">
        <v>35.96</v>
      </c>
      <c r="I172" s="11">
        <v>-86.38</v>
      </c>
      <c r="J172" s="37" t="s">
        <v>487</v>
      </c>
    </row>
    <row r="173" spans="2:10" x14ac:dyDescent="0.25">
      <c r="B173">
        <v>122</v>
      </c>
      <c r="C173" s="8" t="s">
        <v>941</v>
      </c>
      <c r="D173" s="8" t="s">
        <v>87</v>
      </c>
      <c r="E173" s="37" t="s">
        <v>488</v>
      </c>
      <c r="F173" t="s">
        <v>489</v>
      </c>
      <c r="G173" t="s">
        <v>34</v>
      </c>
      <c r="H173" s="11">
        <v>36.39</v>
      </c>
      <c r="I173" s="11">
        <v>-86.16</v>
      </c>
      <c r="J173" s="37" t="s">
        <v>490</v>
      </c>
    </row>
    <row r="174" spans="2:10" x14ac:dyDescent="0.25">
      <c r="B174">
        <v>129</v>
      </c>
      <c r="C174" s="8" t="s">
        <v>941</v>
      </c>
      <c r="D174" s="8" t="s">
        <v>87</v>
      </c>
      <c r="E174" s="37" t="s">
        <v>491</v>
      </c>
      <c r="F174" t="s">
        <v>456</v>
      </c>
      <c r="G174" t="s">
        <v>34</v>
      </c>
      <c r="H174" s="11">
        <v>36.21</v>
      </c>
      <c r="I174" s="11">
        <v>-86.69</v>
      </c>
      <c r="J174" s="37" t="s">
        <v>492</v>
      </c>
    </row>
    <row r="175" spans="2:10" x14ac:dyDescent="0.25">
      <c r="B175">
        <v>130</v>
      </c>
      <c r="C175" s="8" t="s">
        <v>941</v>
      </c>
      <c r="D175" s="8">
        <v>64</v>
      </c>
      <c r="E175" s="37" t="s">
        <v>493</v>
      </c>
      <c r="F175" t="s">
        <v>465</v>
      </c>
      <c r="G175" t="s">
        <v>36</v>
      </c>
      <c r="H175" s="11">
        <v>33.200000000000003</v>
      </c>
      <c r="I175" s="11">
        <v>-101.37</v>
      </c>
      <c r="J175" s="37" t="s">
        <v>466</v>
      </c>
    </row>
    <row r="176" spans="2:10" x14ac:dyDescent="0.25">
      <c r="B176">
        <v>130</v>
      </c>
      <c r="C176" s="8" t="s">
        <v>941</v>
      </c>
      <c r="D176" s="8" t="s">
        <v>87</v>
      </c>
      <c r="E176" s="37" t="s">
        <v>494</v>
      </c>
      <c r="F176" t="s">
        <v>160</v>
      </c>
      <c r="G176" t="s">
        <v>26</v>
      </c>
      <c r="H176" s="11">
        <v>36.700000000000003</v>
      </c>
      <c r="I176" s="11">
        <v>-85.69</v>
      </c>
      <c r="J176" s="37" t="s">
        <v>495</v>
      </c>
    </row>
    <row r="177" spans="2:10" x14ac:dyDescent="0.25">
      <c r="B177">
        <v>134</v>
      </c>
      <c r="C177" s="8" t="s">
        <v>941</v>
      </c>
      <c r="D177" s="8">
        <v>63</v>
      </c>
      <c r="E177" s="37" t="s">
        <v>496</v>
      </c>
      <c r="F177" t="s">
        <v>483</v>
      </c>
      <c r="G177" t="s">
        <v>18</v>
      </c>
      <c r="H177" s="11">
        <v>38.81</v>
      </c>
      <c r="I177" s="11">
        <v>-102.55</v>
      </c>
      <c r="J177" s="37" t="s">
        <v>484</v>
      </c>
    </row>
    <row r="178" spans="2:10" x14ac:dyDescent="0.25">
      <c r="B178">
        <v>136</v>
      </c>
      <c r="C178" s="8" t="s">
        <v>941</v>
      </c>
      <c r="D178" s="8" t="s">
        <v>87</v>
      </c>
      <c r="E178" s="37" t="s">
        <v>497</v>
      </c>
      <c r="F178" t="s">
        <v>498</v>
      </c>
      <c r="G178" t="s">
        <v>34</v>
      </c>
      <c r="H178" s="11">
        <v>35.83</v>
      </c>
      <c r="I178" s="11">
        <v>-86.17</v>
      </c>
      <c r="J178" s="37" t="s">
        <v>499</v>
      </c>
    </row>
    <row r="179" spans="2:10" x14ac:dyDescent="0.25">
      <c r="B179">
        <v>140</v>
      </c>
      <c r="C179" s="8" t="s">
        <v>941</v>
      </c>
      <c r="D179" s="8" t="s">
        <v>87</v>
      </c>
      <c r="E179" s="37" t="s">
        <v>500</v>
      </c>
      <c r="F179" t="s">
        <v>501</v>
      </c>
      <c r="G179" t="s">
        <v>26</v>
      </c>
      <c r="H179" s="11">
        <v>36.79</v>
      </c>
      <c r="I179" s="11">
        <v>-85.37</v>
      </c>
      <c r="J179" s="37" t="s">
        <v>502</v>
      </c>
    </row>
    <row r="180" spans="2:10" x14ac:dyDescent="0.25">
      <c r="B180">
        <v>140</v>
      </c>
      <c r="C180" s="8" t="s">
        <v>941</v>
      </c>
      <c r="D180" s="8" t="s">
        <v>87</v>
      </c>
      <c r="E180" s="37" t="s">
        <v>503</v>
      </c>
      <c r="F180" t="s">
        <v>504</v>
      </c>
      <c r="G180" t="s">
        <v>26</v>
      </c>
      <c r="H180" s="11">
        <v>37.049999999999997</v>
      </c>
      <c r="I180" s="11">
        <v>-85.31</v>
      </c>
      <c r="J180" s="37" t="s">
        <v>505</v>
      </c>
    </row>
    <row r="181" spans="2:10" x14ac:dyDescent="0.25">
      <c r="B181">
        <v>141</v>
      </c>
      <c r="C181" s="8" t="s">
        <v>941</v>
      </c>
      <c r="D181" s="8" t="s">
        <v>87</v>
      </c>
      <c r="E181" s="37" t="s">
        <v>410</v>
      </c>
      <c r="F181" t="s">
        <v>411</v>
      </c>
      <c r="G181" t="s">
        <v>34</v>
      </c>
      <c r="H181" s="11">
        <v>35.25</v>
      </c>
      <c r="I181" s="11">
        <v>-87.34</v>
      </c>
      <c r="J181" s="37" t="s">
        <v>412</v>
      </c>
    </row>
    <row r="182" spans="2:10" x14ac:dyDescent="0.25">
      <c r="B182">
        <v>142</v>
      </c>
      <c r="C182" s="8" t="s">
        <v>941</v>
      </c>
      <c r="D182" s="8" t="s">
        <v>87</v>
      </c>
      <c r="E182" s="37" t="s">
        <v>506</v>
      </c>
      <c r="F182" t="s">
        <v>92</v>
      </c>
      <c r="G182" t="s">
        <v>34</v>
      </c>
      <c r="H182" s="11">
        <v>36.36</v>
      </c>
      <c r="I182" s="11">
        <v>-85.65</v>
      </c>
      <c r="J182" s="37" t="s">
        <v>507</v>
      </c>
    </row>
    <row r="183" spans="2:10" x14ac:dyDescent="0.25">
      <c r="B183">
        <v>144</v>
      </c>
      <c r="C183" s="8" t="s">
        <v>941</v>
      </c>
      <c r="D183" s="8" t="s">
        <v>87</v>
      </c>
      <c r="E183" s="37" t="s">
        <v>508</v>
      </c>
      <c r="F183" t="s">
        <v>509</v>
      </c>
      <c r="G183" t="s">
        <v>34</v>
      </c>
      <c r="H183" s="11">
        <v>35.49</v>
      </c>
      <c r="I183" s="11">
        <v>-86.45</v>
      </c>
      <c r="J183" s="37" t="s">
        <v>510</v>
      </c>
    </row>
    <row r="184" spans="2:10" x14ac:dyDescent="0.25">
      <c r="B184">
        <v>144</v>
      </c>
      <c r="C184" s="8" t="s">
        <v>941</v>
      </c>
      <c r="D184" s="8" t="s">
        <v>87</v>
      </c>
      <c r="E184" s="37" t="s">
        <v>511</v>
      </c>
      <c r="F184" t="s">
        <v>486</v>
      </c>
      <c r="G184" t="s">
        <v>34</v>
      </c>
      <c r="H184" s="11">
        <v>35.85</v>
      </c>
      <c r="I184" s="11">
        <v>-86.39</v>
      </c>
      <c r="J184" s="37" t="s">
        <v>510</v>
      </c>
    </row>
    <row r="185" spans="2:10" x14ac:dyDescent="0.25">
      <c r="B185">
        <v>144</v>
      </c>
      <c r="C185" s="8" t="s">
        <v>941</v>
      </c>
      <c r="D185" s="8" t="s">
        <v>87</v>
      </c>
      <c r="E185" s="37" t="s">
        <v>512</v>
      </c>
      <c r="F185" t="s">
        <v>98</v>
      </c>
      <c r="G185" t="s">
        <v>34</v>
      </c>
      <c r="H185" s="11">
        <v>36.549999999999997</v>
      </c>
      <c r="I185" s="11">
        <v>-85.5</v>
      </c>
      <c r="J185" s="37" t="s">
        <v>513</v>
      </c>
    </row>
    <row r="186" spans="2:10" x14ac:dyDescent="0.25">
      <c r="B186">
        <v>145</v>
      </c>
      <c r="C186" s="8" t="s">
        <v>941</v>
      </c>
      <c r="D186" s="8" t="s">
        <v>87</v>
      </c>
      <c r="E186" s="37" t="s">
        <v>514</v>
      </c>
      <c r="F186" t="s">
        <v>411</v>
      </c>
      <c r="G186" t="s">
        <v>34</v>
      </c>
      <c r="H186" s="11">
        <v>35.43</v>
      </c>
      <c r="I186" s="11">
        <v>-87.31</v>
      </c>
      <c r="J186" s="37" t="s">
        <v>515</v>
      </c>
    </row>
    <row r="187" spans="2:10" x14ac:dyDescent="0.25">
      <c r="B187">
        <v>145</v>
      </c>
      <c r="C187" s="8" t="s">
        <v>941</v>
      </c>
      <c r="D187" s="8" t="s">
        <v>87</v>
      </c>
      <c r="E187" s="37" t="s">
        <v>516</v>
      </c>
      <c r="F187" t="s">
        <v>483</v>
      </c>
      <c r="G187" t="s">
        <v>18</v>
      </c>
      <c r="H187" s="11">
        <v>38.85</v>
      </c>
      <c r="I187" s="11">
        <v>-102.17</v>
      </c>
      <c r="J187" s="37" t="s">
        <v>517</v>
      </c>
    </row>
    <row r="188" spans="2:10" x14ac:dyDescent="0.25">
      <c r="B188">
        <v>148</v>
      </c>
      <c r="C188" s="8" t="s">
        <v>941</v>
      </c>
      <c r="D188" s="8">
        <v>95</v>
      </c>
      <c r="E188" s="37" t="s">
        <v>518</v>
      </c>
      <c r="F188" t="s">
        <v>483</v>
      </c>
      <c r="G188" t="s">
        <v>18</v>
      </c>
      <c r="H188" s="11">
        <v>38.69</v>
      </c>
      <c r="I188" s="11">
        <v>-102.35</v>
      </c>
      <c r="J188" s="37" t="s">
        <v>519</v>
      </c>
    </row>
    <row r="189" spans="2:10" x14ac:dyDescent="0.25">
      <c r="B189">
        <v>151</v>
      </c>
      <c r="C189" s="8" t="s">
        <v>941</v>
      </c>
      <c r="D189" s="8" t="s">
        <v>87</v>
      </c>
      <c r="E189" s="37" t="s">
        <v>520</v>
      </c>
      <c r="F189" t="s">
        <v>521</v>
      </c>
      <c r="G189" t="s">
        <v>26</v>
      </c>
      <c r="H189" s="11">
        <v>36.869999999999997</v>
      </c>
      <c r="I189" s="11">
        <v>-85.23</v>
      </c>
      <c r="J189" s="37" t="s">
        <v>522</v>
      </c>
    </row>
    <row r="190" spans="2:10" x14ac:dyDescent="0.25">
      <c r="B190">
        <v>152</v>
      </c>
      <c r="C190" s="8" t="s">
        <v>941</v>
      </c>
      <c r="D190" s="8" t="s">
        <v>87</v>
      </c>
      <c r="E190" s="37" t="s">
        <v>523</v>
      </c>
      <c r="F190" t="s">
        <v>524</v>
      </c>
      <c r="G190" t="s">
        <v>34</v>
      </c>
      <c r="H190" s="11">
        <v>36.159999999999997</v>
      </c>
      <c r="I190" s="11">
        <v>-85.51</v>
      </c>
      <c r="J190" s="37" t="s">
        <v>397</v>
      </c>
    </row>
    <row r="191" spans="2:10" x14ac:dyDescent="0.25">
      <c r="B191">
        <v>154</v>
      </c>
      <c r="C191" s="8" t="s">
        <v>941</v>
      </c>
      <c r="D191" s="8" t="s">
        <v>87</v>
      </c>
      <c r="E191" s="37" t="s">
        <v>525</v>
      </c>
      <c r="F191" t="s">
        <v>526</v>
      </c>
      <c r="G191" t="s">
        <v>34</v>
      </c>
      <c r="H191" s="11">
        <v>35.96</v>
      </c>
      <c r="I191" s="11">
        <v>-85.82</v>
      </c>
      <c r="J191" s="37" t="s">
        <v>527</v>
      </c>
    </row>
    <row r="192" spans="2:10" x14ac:dyDescent="0.25">
      <c r="B192">
        <v>157</v>
      </c>
      <c r="C192" s="8" t="s">
        <v>941</v>
      </c>
      <c r="D192" s="8" t="s">
        <v>87</v>
      </c>
      <c r="E192" s="37" t="s">
        <v>528</v>
      </c>
      <c r="F192" t="s">
        <v>81</v>
      </c>
      <c r="G192" t="s">
        <v>26</v>
      </c>
      <c r="H192" s="11">
        <v>36.69</v>
      </c>
      <c r="I192" s="11">
        <v>-85.14</v>
      </c>
      <c r="J192" s="37" t="s">
        <v>529</v>
      </c>
    </row>
    <row r="193" spans="2:10" x14ac:dyDescent="0.25">
      <c r="B193">
        <v>202</v>
      </c>
      <c r="C193" s="8" t="s">
        <v>941</v>
      </c>
      <c r="D193" s="8" t="s">
        <v>87</v>
      </c>
      <c r="E193" s="37" t="s">
        <v>530</v>
      </c>
      <c r="F193" t="s">
        <v>531</v>
      </c>
      <c r="G193" t="s">
        <v>34</v>
      </c>
      <c r="H193" s="11">
        <v>35.33</v>
      </c>
      <c r="I193" s="11">
        <v>-86.53</v>
      </c>
      <c r="J193" s="37" t="s">
        <v>532</v>
      </c>
    </row>
    <row r="194" spans="2:10" x14ac:dyDescent="0.25">
      <c r="B194">
        <v>202</v>
      </c>
      <c r="C194" s="8" t="s">
        <v>941</v>
      </c>
      <c r="D194" s="8" t="s">
        <v>87</v>
      </c>
      <c r="E194" s="37" t="s">
        <v>112</v>
      </c>
      <c r="F194" t="s">
        <v>533</v>
      </c>
      <c r="G194" t="s">
        <v>34</v>
      </c>
      <c r="H194" s="11">
        <v>36.39</v>
      </c>
      <c r="I194" s="11">
        <v>-85.33</v>
      </c>
      <c r="J194" s="37" t="s">
        <v>397</v>
      </c>
    </row>
    <row r="195" spans="2:10" x14ac:dyDescent="0.25">
      <c r="B195">
        <v>202</v>
      </c>
      <c r="C195" s="8" t="s">
        <v>941</v>
      </c>
      <c r="D195" s="8" t="s">
        <v>87</v>
      </c>
      <c r="E195" s="37" t="s">
        <v>534</v>
      </c>
      <c r="F195" t="s">
        <v>478</v>
      </c>
      <c r="G195" t="s">
        <v>26</v>
      </c>
      <c r="H195" s="11">
        <v>36.82</v>
      </c>
      <c r="I195" s="11">
        <v>-84.99</v>
      </c>
      <c r="J195" s="37" t="s">
        <v>535</v>
      </c>
    </row>
    <row r="196" spans="2:10" x14ac:dyDescent="0.25">
      <c r="B196">
        <v>203</v>
      </c>
      <c r="C196" s="8" t="s">
        <v>941</v>
      </c>
      <c r="D196" s="8" t="s">
        <v>87</v>
      </c>
      <c r="E196" s="37" t="s">
        <v>536</v>
      </c>
      <c r="F196" t="s">
        <v>537</v>
      </c>
      <c r="G196" t="s">
        <v>18</v>
      </c>
      <c r="H196" s="11">
        <v>38.130000000000003</v>
      </c>
      <c r="I196" s="11">
        <v>-104.02</v>
      </c>
      <c r="J196" s="37" t="s">
        <v>538</v>
      </c>
    </row>
    <row r="197" spans="2:10" x14ac:dyDescent="0.25">
      <c r="B197">
        <v>204</v>
      </c>
      <c r="C197" s="8" t="s">
        <v>941</v>
      </c>
      <c r="D197" s="8" t="s">
        <v>87</v>
      </c>
      <c r="E197" s="37" t="s">
        <v>539</v>
      </c>
      <c r="F197" t="s">
        <v>540</v>
      </c>
      <c r="G197" t="s">
        <v>39</v>
      </c>
      <c r="H197" s="11">
        <v>34.93</v>
      </c>
      <c r="I197" s="11">
        <v>-87.75</v>
      </c>
      <c r="J197" s="37" t="s">
        <v>541</v>
      </c>
    </row>
    <row r="198" spans="2:10" x14ac:dyDescent="0.25">
      <c r="B198">
        <v>204</v>
      </c>
      <c r="C198" s="8" t="s">
        <v>941</v>
      </c>
      <c r="D198" s="8" t="s">
        <v>87</v>
      </c>
      <c r="E198" s="37" t="s">
        <v>542</v>
      </c>
      <c r="F198" t="s">
        <v>543</v>
      </c>
      <c r="G198" t="s">
        <v>34</v>
      </c>
      <c r="H198" s="11">
        <v>36.57</v>
      </c>
      <c r="I198" s="11">
        <v>-85.13</v>
      </c>
      <c r="J198" s="37" t="s">
        <v>544</v>
      </c>
    </row>
    <row r="199" spans="2:10" x14ac:dyDescent="0.25">
      <c r="B199">
        <v>204</v>
      </c>
      <c r="C199" s="8" t="s">
        <v>941</v>
      </c>
      <c r="D199" s="8">
        <v>60</v>
      </c>
      <c r="E199" s="37" t="s">
        <v>545</v>
      </c>
      <c r="F199" t="s">
        <v>537</v>
      </c>
      <c r="G199" t="s">
        <v>18</v>
      </c>
      <c r="H199" s="11">
        <v>38.14</v>
      </c>
      <c r="I199" s="11">
        <v>-104.02</v>
      </c>
      <c r="J199" s="37" t="s">
        <v>546</v>
      </c>
    </row>
    <row r="200" spans="2:10" x14ac:dyDescent="0.25">
      <c r="B200">
        <v>206</v>
      </c>
      <c r="C200" s="8" t="s">
        <v>941</v>
      </c>
      <c r="D200" s="8" t="s">
        <v>87</v>
      </c>
      <c r="E200" s="37" t="s">
        <v>547</v>
      </c>
      <c r="F200" t="s">
        <v>540</v>
      </c>
      <c r="G200" t="s">
        <v>39</v>
      </c>
      <c r="H200" s="11">
        <v>34.909999999999997</v>
      </c>
      <c r="I200" s="11">
        <v>-88.06</v>
      </c>
      <c r="J200" s="37" t="s">
        <v>548</v>
      </c>
    </row>
    <row r="201" spans="2:10" x14ac:dyDescent="0.25">
      <c r="B201">
        <v>206</v>
      </c>
      <c r="C201" s="8" t="s">
        <v>941</v>
      </c>
      <c r="D201" s="8" t="s">
        <v>87</v>
      </c>
      <c r="E201" s="37" t="s">
        <v>549</v>
      </c>
      <c r="F201" t="s">
        <v>550</v>
      </c>
      <c r="G201" t="s">
        <v>34</v>
      </c>
      <c r="H201" s="11">
        <v>36.24</v>
      </c>
      <c r="I201" s="11">
        <v>-86.4</v>
      </c>
      <c r="J201" s="37" t="s">
        <v>551</v>
      </c>
    </row>
    <row r="202" spans="2:10" x14ac:dyDescent="0.25">
      <c r="B202">
        <v>208</v>
      </c>
      <c r="C202" s="8" t="s">
        <v>941</v>
      </c>
      <c r="D202" s="8">
        <v>60</v>
      </c>
      <c r="E202" s="37" t="s">
        <v>552</v>
      </c>
      <c r="F202" t="s">
        <v>330</v>
      </c>
      <c r="G202" t="s">
        <v>34</v>
      </c>
      <c r="H202" s="11">
        <v>35.270000000000003</v>
      </c>
      <c r="I202" s="11">
        <v>-86.58</v>
      </c>
      <c r="J202" s="37" t="s">
        <v>553</v>
      </c>
    </row>
    <row r="203" spans="2:10" x14ac:dyDescent="0.25">
      <c r="B203">
        <v>208</v>
      </c>
      <c r="C203" s="8" t="s">
        <v>941</v>
      </c>
      <c r="D203" s="8" t="s">
        <v>87</v>
      </c>
      <c r="E203" s="37" t="s">
        <v>554</v>
      </c>
      <c r="F203" t="s">
        <v>531</v>
      </c>
      <c r="G203" t="s">
        <v>34</v>
      </c>
      <c r="H203" s="11">
        <v>35.369999999999997</v>
      </c>
      <c r="I203" s="11">
        <v>-86.33</v>
      </c>
      <c r="J203" s="37" t="s">
        <v>555</v>
      </c>
    </row>
    <row r="204" spans="2:10" x14ac:dyDescent="0.25">
      <c r="B204">
        <v>209</v>
      </c>
      <c r="C204" s="8" t="s">
        <v>941</v>
      </c>
      <c r="D204" s="8" t="s">
        <v>87</v>
      </c>
      <c r="E204" s="37" t="s">
        <v>75</v>
      </c>
      <c r="F204" t="s">
        <v>556</v>
      </c>
      <c r="G204" t="s">
        <v>34</v>
      </c>
      <c r="H204" s="11">
        <v>35.369999999999997</v>
      </c>
      <c r="I204" s="11">
        <v>-86.22</v>
      </c>
      <c r="J204" s="37" t="s">
        <v>557</v>
      </c>
    </row>
    <row r="205" spans="2:10" x14ac:dyDescent="0.25">
      <c r="B205">
        <v>210</v>
      </c>
      <c r="C205" s="8" t="s">
        <v>941</v>
      </c>
      <c r="D205" s="8">
        <v>65</v>
      </c>
      <c r="E205" s="37" t="s">
        <v>525</v>
      </c>
      <c r="F205" t="s">
        <v>526</v>
      </c>
      <c r="G205" t="s">
        <v>34</v>
      </c>
      <c r="H205" s="11">
        <v>35.96</v>
      </c>
      <c r="I205" s="11">
        <v>-85.82</v>
      </c>
      <c r="J205" s="37" t="s">
        <v>558</v>
      </c>
    </row>
    <row r="206" spans="2:10" x14ac:dyDescent="0.25">
      <c r="B206">
        <v>218</v>
      </c>
      <c r="C206" s="8" t="s">
        <v>941</v>
      </c>
      <c r="D206" s="8" t="s">
        <v>87</v>
      </c>
      <c r="E206" s="37" t="s">
        <v>559</v>
      </c>
      <c r="F206" t="s">
        <v>330</v>
      </c>
      <c r="G206" t="s">
        <v>34</v>
      </c>
      <c r="H206" s="11">
        <v>35.15</v>
      </c>
      <c r="I206" s="11">
        <v>-86.57</v>
      </c>
      <c r="J206" s="37" t="s">
        <v>560</v>
      </c>
    </row>
    <row r="207" spans="2:10" x14ac:dyDescent="0.25">
      <c r="B207">
        <v>219</v>
      </c>
      <c r="C207" s="8" t="s">
        <v>941</v>
      </c>
      <c r="D207" s="8" t="s">
        <v>87</v>
      </c>
      <c r="E207" s="37" t="s">
        <v>561</v>
      </c>
      <c r="F207" t="s">
        <v>562</v>
      </c>
      <c r="G207" t="s">
        <v>39</v>
      </c>
      <c r="H207" s="11">
        <v>34.75</v>
      </c>
      <c r="I207" s="11">
        <v>-87.7</v>
      </c>
      <c r="J207" s="37" t="s">
        <v>563</v>
      </c>
    </row>
    <row r="208" spans="2:10" x14ac:dyDescent="0.25">
      <c r="B208">
        <v>220</v>
      </c>
      <c r="C208" s="8" t="s">
        <v>941</v>
      </c>
      <c r="D208" s="8" t="s">
        <v>87</v>
      </c>
      <c r="E208" s="37" t="s">
        <v>564</v>
      </c>
      <c r="F208" t="s">
        <v>540</v>
      </c>
      <c r="G208" t="s">
        <v>39</v>
      </c>
      <c r="H208" s="11">
        <v>34.86</v>
      </c>
      <c r="I208" s="11">
        <v>-87.73</v>
      </c>
      <c r="J208" s="37" t="s">
        <v>565</v>
      </c>
    </row>
    <row r="209" spans="2:10" x14ac:dyDescent="0.25">
      <c r="B209">
        <v>220</v>
      </c>
      <c r="C209" s="8" t="s">
        <v>941</v>
      </c>
      <c r="D209" s="8" t="s">
        <v>87</v>
      </c>
      <c r="E209" s="37" t="s">
        <v>566</v>
      </c>
      <c r="F209" t="s">
        <v>567</v>
      </c>
      <c r="G209" t="s">
        <v>34</v>
      </c>
      <c r="H209" s="11">
        <v>36.43</v>
      </c>
      <c r="I209" s="11">
        <v>-84.94</v>
      </c>
      <c r="J209" s="37" t="s">
        <v>568</v>
      </c>
    </row>
    <row r="210" spans="2:10" x14ac:dyDescent="0.25">
      <c r="B210">
        <v>222</v>
      </c>
      <c r="C210" s="8" t="s">
        <v>941</v>
      </c>
      <c r="D210" s="8" t="s">
        <v>87</v>
      </c>
      <c r="E210" s="37" t="s">
        <v>569</v>
      </c>
      <c r="F210" t="s">
        <v>430</v>
      </c>
      <c r="G210" t="s">
        <v>34</v>
      </c>
      <c r="H210" s="11">
        <v>35.69</v>
      </c>
      <c r="I210" s="11">
        <v>-85.78</v>
      </c>
      <c r="J210" s="37" t="s">
        <v>448</v>
      </c>
    </row>
    <row r="211" spans="2:10" x14ac:dyDescent="0.25">
      <c r="B211">
        <v>225</v>
      </c>
      <c r="C211" s="8" t="s">
        <v>941</v>
      </c>
      <c r="D211" s="8" t="s">
        <v>87</v>
      </c>
      <c r="E211" s="37" t="s">
        <v>570</v>
      </c>
      <c r="F211" t="s">
        <v>571</v>
      </c>
      <c r="G211" t="s">
        <v>36</v>
      </c>
      <c r="H211" s="11">
        <v>29.4</v>
      </c>
      <c r="I211" s="11">
        <v>-100.93</v>
      </c>
      <c r="J211" s="37" t="s">
        <v>572</v>
      </c>
    </row>
    <row r="212" spans="2:10" x14ac:dyDescent="0.25">
      <c r="B212">
        <v>226</v>
      </c>
      <c r="C212" s="8" t="s">
        <v>941</v>
      </c>
      <c r="D212" s="8" t="s">
        <v>87</v>
      </c>
      <c r="E212" s="37" t="s">
        <v>573</v>
      </c>
      <c r="F212" t="s">
        <v>531</v>
      </c>
      <c r="G212" t="s">
        <v>34</v>
      </c>
      <c r="H212" s="11">
        <v>35.19</v>
      </c>
      <c r="I212" s="11">
        <v>-86.36</v>
      </c>
      <c r="J212" s="37" t="s">
        <v>574</v>
      </c>
    </row>
    <row r="213" spans="2:10" x14ac:dyDescent="0.25">
      <c r="B213">
        <v>228</v>
      </c>
      <c r="C213" s="8" t="s">
        <v>941</v>
      </c>
      <c r="D213" s="8" t="s">
        <v>87</v>
      </c>
      <c r="E213" s="37" t="s">
        <v>575</v>
      </c>
      <c r="F213" t="s">
        <v>501</v>
      </c>
      <c r="G213" t="s">
        <v>34</v>
      </c>
      <c r="H213" s="11">
        <v>35.950000000000003</v>
      </c>
      <c r="I213" s="11">
        <v>-85.04</v>
      </c>
      <c r="J213" s="37" t="s">
        <v>576</v>
      </c>
    </row>
    <row r="214" spans="2:10" x14ac:dyDescent="0.25">
      <c r="B214">
        <v>229</v>
      </c>
      <c r="C214" s="8" t="s">
        <v>941</v>
      </c>
      <c r="D214" s="8" t="s">
        <v>87</v>
      </c>
      <c r="E214" s="37" t="s">
        <v>577</v>
      </c>
      <c r="F214" t="s">
        <v>578</v>
      </c>
      <c r="G214" t="s">
        <v>21</v>
      </c>
      <c r="H214" s="11">
        <v>38.81</v>
      </c>
      <c r="I214" s="11">
        <v>-101.86</v>
      </c>
      <c r="J214" s="37" t="s">
        <v>579</v>
      </c>
    </row>
    <row r="215" spans="2:10" x14ac:dyDescent="0.25">
      <c r="B215">
        <v>230</v>
      </c>
      <c r="C215" s="8" t="s">
        <v>941</v>
      </c>
      <c r="D215" s="8" t="s">
        <v>87</v>
      </c>
      <c r="E215" s="37" t="s">
        <v>580</v>
      </c>
      <c r="F215" t="s">
        <v>581</v>
      </c>
      <c r="G215" t="s">
        <v>34</v>
      </c>
      <c r="H215" s="11">
        <v>35.93</v>
      </c>
      <c r="I215" s="11">
        <v>-85.47</v>
      </c>
      <c r="J215" s="37" t="s">
        <v>448</v>
      </c>
    </row>
    <row r="216" spans="2:10" x14ac:dyDescent="0.25">
      <c r="B216">
        <v>230</v>
      </c>
      <c r="C216" s="8" t="s">
        <v>941</v>
      </c>
      <c r="D216" s="8" t="s">
        <v>87</v>
      </c>
      <c r="E216" s="37" t="s">
        <v>582</v>
      </c>
      <c r="F216" t="s">
        <v>278</v>
      </c>
      <c r="G216" t="s">
        <v>26</v>
      </c>
      <c r="H216" s="11">
        <v>36.93</v>
      </c>
      <c r="I216" s="11">
        <v>-84.6</v>
      </c>
      <c r="J216" s="37" t="s">
        <v>583</v>
      </c>
    </row>
    <row r="217" spans="2:10" x14ac:dyDescent="0.25">
      <c r="B217">
        <v>232</v>
      </c>
      <c r="C217" s="8" t="s">
        <v>941</v>
      </c>
      <c r="D217" s="8" t="s">
        <v>87</v>
      </c>
      <c r="E217" s="37" t="s">
        <v>584</v>
      </c>
      <c r="F217" t="s">
        <v>562</v>
      </c>
      <c r="G217" t="s">
        <v>39</v>
      </c>
      <c r="H217" s="11">
        <v>34.65</v>
      </c>
      <c r="I217" s="11">
        <v>-87.52</v>
      </c>
      <c r="J217" s="37" t="s">
        <v>585</v>
      </c>
    </row>
    <row r="218" spans="2:10" x14ac:dyDescent="0.25">
      <c r="B218">
        <v>234</v>
      </c>
      <c r="C218" s="8" t="s">
        <v>941</v>
      </c>
      <c r="D218" s="8">
        <v>70</v>
      </c>
      <c r="E218" s="37" t="s">
        <v>586</v>
      </c>
      <c r="F218" t="s">
        <v>571</v>
      </c>
      <c r="G218" t="s">
        <v>36</v>
      </c>
      <c r="H218" s="11">
        <v>29.36</v>
      </c>
      <c r="I218" s="11">
        <v>-100.78</v>
      </c>
      <c r="J218" s="37" t="s">
        <v>587</v>
      </c>
    </row>
    <row r="219" spans="2:10" x14ac:dyDescent="0.25">
      <c r="B219">
        <v>234</v>
      </c>
      <c r="C219" s="8" t="s">
        <v>941</v>
      </c>
      <c r="D219" s="8">
        <v>94</v>
      </c>
      <c r="E219" s="37" t="s">
        <v>588</v>
      </c>
      <c r="F219" t="s">
        <v>578</v>
      </c>
      <c r="G219" t="s">
        <v>21</v>
      </c>
      <c r="H219" s="11">
        <v>38.9</v>
      </c>
      <c r="I219" s="11">
        <v>-101.78</v>
      </c>
      <c r="J219" s="37" t="s">
        <v>484</v>
      </c>
    </row>
    <row r="220" spans="2:10" x14ac:dyDescent="0.25">
      <c r="B220">
        <v>237</v>
      </c>
      <c r="C220" s="8" t="s">
        <v>941</v>
      </c>
      <c r="D220" s="8" t="s">
        <v>87</v>
      </c>
      <c r="E220" s="37" t="s">
        <v>589</v>
      </c>
      <c r="F220" t="s">
        <v>590</v>
      </c>
      <c r="G220" t="s">
        <v>34</v>
      </c>
      <c r="H220" s="11">
        <v>35.26</v>
      </c>
      <c r="I220" s="11">
        <v>-85.75</v>
      </c>
      <c r="J220" s="37" t="s">
        <v>591</v>
      </c>
    </row>
    <row r="221" spans="2:10" x14ac:dyDescent="0.25">
      <c r="B221">
        <v>238</v>
      </c>
      <c r="C221" s="8" t="s">
        <v>941</v>
      </c>
      <c r="D221" s="8" t="s">
        <v>87</v>
      </c>
      <c r="E221" s="37" t="s">
        <v>592</v>
      </c>
      <c r="F221" t="s">
        <v>208</v>
      </c>
      <c r="G221" t="s">
        <v>39</v>
      </c>
      <c r="H221" s="11">
        <v>34.93</v>
      </c>
      <c r="I221" s="11">
        <v>-86.59</v>
      </c>
      <c r="J221" s="37" t="s">
        <v>593</v>
      </c>
    </row>
    <row r="222" spans="2:10" x14ac:dyDescent="0.25">
      <c r="B222">
        <v>240</v>
      </c>
      <c r="C222" s="8" t="s">
        <v>941</v>
      </c>
      <c r="D222" s="8" t="s">
        <v>87</v>
      </c>
      <c r="E222" s="37" t="s">
        <v>594</v>
      </c>
      <c r="F222" t="s">
        <v>595</v>
      </c>
      <c r="G222" t="s">
        <v>39</v>
      </c>
      <c r="H222" s="11">
        <v>34.979999999999997</v>
      </c>
      <c r="I222" s="11">
        <v>-86.85</v>
      </c>
      <c r="J222" s="37" t="s">
        <v>596</v>
      </c>
    </row>
    <row r="223" spans="2:10" x14ac:dyDescent="0.25">
      <c r="B223">
        <v>240</v>
      </c>
      <c r="C223" s="8" t="s">
        <v>941</v>
      </c>
      <c r="D223" s="8" t="s">
        <v>87</v>
      </c>
      <c r="E223" s="37" t="s">
        <v>597</v>
      </c>
      <c r="F223" t="s">
        <v>598</v>
      </c>
      <c r="G223" t="s">
        <v>26</v>
      </c>
      <c r="H223" s="11">
        <v>36.72</v>
      </c>
      <c r="I223" s="11">
        <v>-84.48</v>
      </c>
      <c r="J223" s="37" t="s">
        <v>599</v>
      </c>
    </row>
    <row r="224" spans="2:10" x14ac:dyDescent="0.25">
      <c r="B224">
        <v>241</v>
      </c>
      <c r="C224" s="8" t="s">
        <v>941</v>
      </c>
      <c r="D224" s="8" t="s">
        <v>87</v>
      </c>
      <c r="E224" s="37" t="s">
        <v>600</v>
      </c>
      <c r="F224" t="s">
        <v>148</v>
      </c>
      <c r="G224" t="s">
        <v>34</v>
      </c>
      <c r="H224" s="11">
        <v>35.19</v>
      </c>
      <c r="I224" s="11">
        <v>-86.11</v>
      </c>
      <c r="J224" s="37" t="s">
        <v>601</v>
      </c>
    </row>
    <row r="225" spans="2:10" x14ac:dyDescent="0.25">
      <c r="B225">
        <v>243</v>
      </c>
      <c r="C225" s="8" t="s">
        <v>941</v>
      </c>
      <c r="D225" s="8" t="s">
        <v>87</v>
      </c>
      <c r="E225" s="37" t="s">
        <v>311</v>
      </c>
      <c r="F225" t="s">
        <v>602</v>
      </c>
      <c r="G225" t="s">
        <v>34</v>
      </c>
      <c r="H225" s="11">
        <v>35.74</v>
      </c>
      <c r="I225" s="11">
        <v>-85.46</v>
      </c>
      <c r="J225" s="37" t="s">
        <v>448</v>
      </c>
    </row>
    <row r="226" spans="2:10" x14ac:dyDescent="0.25">
      <c r="B226">
        <v>244</v>
      </c>
      <c r="C226" s="8" t="s">
        <v>941</v>
      </c>
      <c r="D226" s="8">
        <v>70</v>
      </c>
      <c r="E226" s="37" t="s">
        <v>603</v>
      </c>
      <c r="F226" t="s">
        <v>537</v>
      </c>
      <c r="G226" t="s">
        <v>18</v>
      </c>
      <c r="H226" s="11">
        <v>38.049999999999997</v>
      </c>
      <c r="I226" s="11">
        <v>-103.51</v>
      </c>
      <c r="J226" s="37" t="s">
        <v>604</v>
      </c>
    </row>
    <row r="227" spans="2:10" x14ac:dyDescent="0.25">
      <c r="B227">
        <v>245</v>
      </c>
      <c r="C227" s="8" t="s">
        <v>941</v>
      </c>
      <c r="D227" s="8" t="s">
        <v>87</v>
      </c>
      <c r="E227" s="37" t="s">
        <v>605</v>
      </c>
      <c r="F227" t="s">
        <v>263</v>
      </c>
      <c r="G227" t="s">
        <v>34</v>
      </c>
      <c r="H227" s="11">
        <v>36.409999999999997</v>
      </c>
      <c r="I227" s="11">
        <v>-84.5</v>
      </c>
      <c r="J227" s="37" t="s">
        <v>606</v>
      </c>
    </row>
    <row r="228" spans="2:10" x14ac:dyDescent="0.25">
      <c r="B228">
        <v>249</v>
      </c>
      <c r="C228" s="8" t="s">
        <v>941</v>
      </c>
      <c r="D228" s="8" t="s">
        <v>87</v>
      </c>
      <c r="E228" s="37" t="s">
        <v>607</v>
      </c>
      <c r="F228" t="s">
        <v>595</v>
      </c>
      <c r="G228" t="s">
        <v>39</v>
      </c>
      <c r="H228" s="11">
        <v>34.799999999999997</v>
      </c>
      <c r="I228" s="11">
        <v>-86.97</v>
      </c>
      <c r="J228" s="37" t="s">
        <v>608</v>
      </c>
    </row>
    <row r="229" spans="2:10" x14ac:dyDescent="0.25">
      <c r="B229">
        <v>249</v>
      </c>
      <c r="C229" s="8" t="s">
        <v>941</v>
      </c>
      <c r="D229" s="8" t="s">
        <v>87</v>
      </c>
      <c r="E229" s="37" t="s">
        <v>609</v>
      </c>
      <c r="F229" t="s">
        <v>72</v>
      </c>
      <c r="G229" t="s">
        <v>34</v>
      </c>
      <c r="H229" s="11">
        <v>35.71</v>
      </c>
      <c r="I229" s="11">
        <v>-86.7</v>
      </c>
      <c r="J229" s="37" t="s">
        <v>610</v>
      </c>
    </row>
    <row r="230" spans="2:10" x14ac:dyDescent="0.25">
      <c r="B230">
        <v>250</v>
      </c>
      <c r="C230" s="8" t="s">
        <v>941</v>
      </c>
      <c r="D230" s="8" t="s">
        <v>87</v>
      </c>
      <c r="E230" s="37" t="s">
        <v>611</v>
      </c>
      <c r="F230" t="s">
        <v>612</v>
      </c>
      <c r="G230" t="s">
        <v>34</v>
      </c>
      <c r="H230" s="11">
        <v>36.31</v>
      </c>
      <c r="I230" s="11">
        <v>-84.77</v>
      </c>
      <c r="J230" s="37" t="s">
        <v>613</v>
      </c>
    </row>
    <row r="231" spans="2:10" x14ac:dyDescent="0.25">
      <c r="B231">
        <v>255</v>
      </c>
      <c r="C231" s="8" t="s">
        <v>941</v>
      </c>
      <c r="D231" s="8" t="s">
        <v>87</v>
      </c>
      <c r="E231" s="37" t="s">
        <v>614</v>
      </c>
      <c r="F231" t="s">
        <v>208</v>
      </c>
      <c r="G231" t="s">
        <v>39</v>
      </c>
      <c r="H231" s="11">
        <v>34.72</v>
      </c>
      <c r="I231" s="11">
        <v>-86.73</v>
      </c>
      <c r="J231" s="37" t="s">
        <v>615</v>
      </c>
    </row>
    <row r="232" spans="2:10" x14ac:dyDescent="0.25">
      <c r="B232">
        <v>300</v>
      </c>
      <c r="C232" s="8" t="s">
        <v>941</v>
      </c>
      <c r="D232" s="8" t="s">
        <v>87</v>
      </c>
      <c r="E232" s="37" t="s">
        <v>616</v>
      </c>
      <c r="F232" t="s">
        <v>612</v>
      </c>
      <c r="G232" t="s">
        <v>39</v>
      </c>
      <c r="H232" s="11">
        <v>34.6</v>
      </c>
      <c r="I232" s="11">
        <v>-87.02</v>
      </c>
      <c r="J232" s="37" t="s">
        <v>617</v>
      </c>
    </row>
    <row r="233" spans="2:10" x14ac:dyDescent="0.25">
      <c r="B233">
        <v>300</v>
      </c>
      <c r="C233" s="8" t="s">
        <v>941</v>
      </c>
      <c r="D233" s="8" t="s">
        <v>87</v>
      </c>
      <c r="E233" s="37" t="s">
        <v>618</v>
      </c>
      <c r="F233" t="s">
        <v>619</v>
      </c>
      <c r="G233" t="s">
        <v>34</v>
      </c>
      <c r="H233" s="11">
        <v>35.94</v>
      </c>
      <c r="I233" s="11">
        <v>-84.55</v>
      </c>
      <c r="J233" s="37" t="s">
        <v>620</v>
      </c>
    </row>
    <row r="234" spans="2:10" x14ac:dyDescent="0.25">
      <c r="B234">
        <v>301</v>
      </c>
      <c r="C234" s="8" t="s">
        <v>941</v>
      </c>
      <c r="D234" s="8" t="s">
        <v>87</v>
      </c>
      <c r="E234" s="37" t="s">
        <v>621</v>
      </c>
      <c r="F234" t="s">
        <v>622</v>
      </c>
      <c r="G234" t="s">
        <v>34</v>
      </c>
      <c r="H234" s="11">
        <v>35.61</v>
      </c>
      <c r="I234" s="11">
        <v>-85.21</v>
      </c>
      <c r="J234" s="37" t="s">
        <v>623</v>
      </c>
    </row>
    <row r="235" spans="2:10" x14ac:dyDescent="0.25">
      <c r="B235">
        <v>301</v>
      </c>
      <c r="C235" s="8" t="s">
        <v>941</v>
      </c>
      <c r="D235" s="8" t="s">
        <v>87</v>
      </c>
      <c r="E235" s="37" t="s">
        <v>624</v>
      </c>
      <c r="F235" t="s">
        <v>625</v>
      </c>
      <c r="G235" t="s">
        <v>26</v>
      </c>
      <c r="H235" s="11">
        <v>36.72</v>
      </c>
      <c r="I235" s="11">
        <v>-84.14</v>
      </c>
      <c r="J235" s="37" t="s">
        <v>626</v>
      </c>
    </row>
    <row r="236" spans="2:10" x14ac:dyDescent="0.25">
      <c r="B236">
        <v>304</v>
      </c>
      <c r="C236" s="8" t="s">
        <v>941</v>
      </c>
      <c r="D236" s="8" t="s">
        <v>87</v>
      </c>
      <c r="E236" s="37" t="s">
        <v>627</v>
      </c>
      <c r="F236" t="s">
        <v>628</v>
      </c>
      <c r="G236" t="s">
        <v>39</v>
      </c>
      <c r="H236" s="11">
        <v>34.35</v>
      </c>
      <c r="I236" s="11">
        <v>-85.98</v>
      </c>
      <c r="J236" s="37" t="s">
        <v>629</v>
      </c>
    </row>
    <row r="237" spans="2:10" x14ac:dyDescent="0.25">
      <c r="B237">
        <v>308</v>
      </c>
      <c r="C237" s="8" t="s">
        <v>941</v>
      </c>
      <c r="D237" s="8" t="s">
        <v>87</v>
      </c>
      <c r="E237" s="37" t="s">
        <v>630</v>
      </c>
      <c r="F237" t="s">
        <v>578</v>
      </c>
      <c r="G237" t="s">
        <v>21</v>
      </c>
      <c r="H237" s="11">
        <v>38.76</v>
      </c>
      <c r="I237" s="11">
        <v>-101.75</v>
      </c>
      <c r="J237" s="37" t="s">
        <v>631</v>
      </c>
    </row>
    <row r="238" spans="2:10" x14ac:dyDescent="0.25">
      <c r="B238">
        <v>310</v>
      </c>
      <c r="C238" s="8" t="s">
        <v>941</v>
      </c>
      <c r="D238" s="8" t="s">
        <v>87</v>
      </c>
      <c r="E238" s="37" t="s">
        <v>632</v>
      </c>
      <c r="F238" t="s">
        <v>92</v>
      </c>
      <c r="G238" t="s">
        <v>39</v>
      </c>
      <c r="H238" s="11">
        <v>34.979999999999997</v>
      </c>
      <c r="I238" s="11">
        <v>-85.62</v>
      </c>
      <c r="J238" s="37" t="s">
        <v>633</v>
      </c>
    </row>
    <row r="239" spans="2:10" x14ac:dyDescent="0.25">
      <c r="B239">
        <v>312</v>
      </c>
      <c r="C239" s="8" t="s">
        <v>941</v>
      </c>
      <c r="D239" s="8" t="s">
        <v>87</v>
      </c>
      <c r="E239" s="37" t="s">
        <v>634</v>
      </c>
      <c r="F239" t="s">
        <v>635</v>
      </c>
      <c r="G239" t="s">
        <v>34</v>
      </c>
      <c r="H239" s="11">
        <v>36.200000000000003</v>
      </c>
      <c r="I239" s="11">
        <v>-84.04</v>
      </c>
      <c r="J239" s="37" t="s">
        <v>636</v>
      </c>
    </row>
    <row r="240" spans="2:10" x14ac:dyDescent="0.25">
      <c r="B240">
        <v>313</v>
      </c>
      <c r="C240" s="8" t="s">
        <v>941</v>
      </c>
      <c r="D240" s="8" t="s">
        <v>87</v>
      </c>
      <c r="E240" s="37" t="s">
        <v>637</v>
      </c>
      <c r="F240" t="s">
        <v>638</v>
      </c>
      <c r="G240" t="s">
        <v>34</v>
      </c>
      <c r="H240" s="11">
        <v>35.56</v>
      </c>
      <c r="I240" s="11">
        <v>-84.95</v>
      </c>
      <c r="J240" s="37" t="s">
        <v>639</v>
      </c>
    </row>
    <row r="241" spans="2:10" x14ac:dyDescent="0.25">
      <c r="B241">
        <v>315</v>
      </c>
      <c r="C241" s="8" t="s">
        <v>941</v>
      </c>
      <c r="D241" s="8" t="s">
        <v>87</v>
      </c>
      <c r="E241" s="37" t="s">
        <v>640</v>
      </c>
      <c r="F241" t="s">
        <v>76</v>
      </c>
      <c r="G241" t="s">
        <v>34</v>
      </c>
      <c r="H241" s="11">
        <v>35.15</v>
      </c>
      <c r="I241" s="11">
        <v>-85.59</v>
      </c>
      <c r="J241" s="37" t="s">
        <v>641</v>
      </c>
    </row>
    <row r="242" spans="2:10" x14ac:dyDescent="0.25">
      <c r="B242">
        <v>315</v>
      </c>
      <c r="C242" s="8" t="s">
        <v>941</v>
      </c>
      <c r="D242" s="8" t="s">
        <v>87</v>
      </c>
      <c r="E242" s="37" t="s">
        <v>642</v>
      </c>
      <c r="F242" t="s">
        <v>643</v>
      </c>
      <c r="G242" t="s">
        <v>34</v>
      </c>
      <c r="H242" s="11">
        <v>36.369999999999997</v>
      </c>
      <c r="I242" s="11">
        <v>-84.14</v>
      </c>
      <c r="J242" s="37" t="s">
        <v>644</v>
      </c>
    </row>
    <row r="243" spans="2:10" x14ac:dyDescent="0.25">
      <c r="B243">
        <v>320</v>
      </c>
      <c r="C243" s="8" t="s">
        <v>941</v>
      </c>
      <c r="D243" s="8" t="s">
        <v>87</v>
      </c>
      <c r="E243" s="37" t="s">
        <v>645</v>
      </c>
      <c r="F243" t="s">
        <v>208</v>
      </c>
      <c r="G243" t="s">
        <v>39</v>
      </c>
      <c r="H243" s="11">
        <v>34.72</v>
      </c>
      <c r="I243" s="11">
        <v>-86.56</v>
      </c>
      <c r="J243" s="37" t="s">
        <v>646</v>
      </c>
    </row>
    <row r="244" spans="2:10" x14ac:dyDescent="0.25">
      <c r="B244">
        <v>322</v>
      </c>
      <c r="C244" s="8" t="s">
        <v>941</v>
      </c>
      <c r="D244" s="8" t="s">
        <v>87</v>
      </c>
      <c r="E244" s="37" t="s">
        <v>647</v>
      </c>
      <c r="F244" t="s">
        <v>208</v>
      </c>
      <c r="G244" t="s">
        <v>39</v>
      </c>
      <c r="H244" s="11">
        <v>34.57</v>
      </c>
      <c r="I244" s="11">
        <v>-86.44</v>
      </c>
      <c r="J244" s="37" t="s">
        <v>648</v>
      </c>
    </row>
    <row r="245" spans="2:10" x14ac:dyDescent="0.25">
      <c r="B245">
        <v>324</v>
      </c>
      <c r="C245" s="8" t="s">
        <v>941</v>
      </c>
      <c r="D245" s="8" t="s">
        <v>87</v>
      </c>
      <c r="E245" s="37" t="s">
        <v>649</v>
      </c>
      <c r="F245" t="s">
        <v>92</v>
      </c>
      <c r="G245" t="s">
        <v>39</v>
      </c>
      <c r="H245" s="11">
        <v>34.6</v>
      </c>
      <c r="I245" s="11">
        <v>-86.1</v>
      </c>
      <c r="J245" s="37" t="s">
        <v>650</v>
      </c>
    </row>
    <row r="246" spans="2:10" x14ac:dyDescent="0.25">
      <c r="B246">
        <v>324</v>
      </c>
      <c r="C246" s="8" t="s">
        <v>941</v>
      </c>
      <c r="D246" s="8" t="s">
        <v>87</v>
      </c>
      <c r="E246" s="37" t="s">
        <v>651</v>
      </c>
      <c r="F246" t="s">
        <v>652</v>
      </c>
      <c r="G246" t="s">
        <v>34</v>
      </c>
      <c r="H246" s="11">
        <v>35.67</v>
      </c>
      <c r="I246" s="11">
        <v>-84.66</v>
      </c>
      <c r="J246" s="37" t="s">
        <v>653</v>
      </c>
    </row>
    <row r="247" spans="2:10" x14ac:dyDescent="0.25">
      <c r="B247">
        <v>325</v>
      </c>
      <c r="C247" s="8" t="s">
        <v>941</v>
      </c>
      <c r="D247" s="8" t="s">
        <v>87</v>
      </c>
      <c r="E247" s="37" t="s">
        <v>654</v>
      </c>
      <c r="F247" t="s">
        <v>92</v>
      </c>
      <c r="G247" t="s">
        <v>39</v>
      </c>
      <c r="H247" s="11">
        <v>34.71</v>
      </c>
      <c r="I247" s="11">
        <v>-85.8</v>
      </c>
      <c r="J247" s="37" t="s">
        <v>655</v>
      </c>
    </row>
    <row r="248" spans="2:10" x14ac:dyDescent="0.25">
      <c r="B248">
        <v>325</v>
      </c>
      <c r="C248" s="8" t="s">
        <v>941</v>
      </c>
      <c r="D248" s="8" t="s">
        <v>87</v>
      </c>
      <c r="E248" s="37" t="s">
        <v>656</v>
      </c>
      <c r="F248" t="s">
        <v>234</v>
      </c>
      <c r="G248" t="s">
        <v>34</v>
      </c>
      <c r="H248" s="11">
        <v>35.130000000000003</v>
      </c>
      <c r="I248" s="11">
        <v>-85.3</v>
      </c>
      <c r="J248" s="37" t="s">
        <v>657</v>
      </c>
    </row>
    <row r="249" spans="2:10" x14ac:dyDescent="0.25">
      <c r="B249">
        <v>328</v>
      </c>
      <c r="C249" s="8" t="s">
        <v>941</v>
      </c>
      <c r="D249" s="8" t="s">
        <v>87</v>
      </c>
      <c r="E249" s="37" t="s">
        <v>658</v>
      </c>
      <c r="F249" t="s">
        <v>72</v>
      </c>
      <c r="G249" t="s">
        <v>39</v>
      </c>
      <c r="H249" s="11">
        <v>34.56</v>
      </c>
      <c r="I249" s="11">
        <v>-86.19</v>
      </c>
      <c r="J249" s="37" t="s">
        <v>659</v>
      </c>
    </row>
    <row r="250" spans="2:10" x14ac:dyDescent="0.25">
      <c r="B250">
        <v>328</v>
      </c>
      <c r="C250" s="8" t="s">
        <v>941</v>
      </c>
      <c r="D250" s="8" t="s">
        <v>87</v>
      </c>
      <c r="E250" s="37" t="s">
        <v>660</v>
      </c>
      <c r="F250" t="s">
        <v>628</v>
      </c>
      <c r="G250" t="s">
        <v>39</v>
      </c>
      <c r="H250" s="11">
        <v>34.79</v>
      </c>
      <c r="I250" s="11">
        <v>-85.59</v>
      </c>
      <c r="J250" s="37" t="s">
        <v>661</v>
      </c>
    </row>
    <row r="251" spans="2:10" x14ac:dyDescent="0.25">
      <c r="B251">
        <v>330</v>
      </c>
      <c r="C251" s="8" t="s">
        <v>941</v>
      </c>
      <c r="D251" s="8" t="s">
        <v>87</v>
      </c>
      <c r="E251" s="37" t="s">
        <v>662</v>
      </c>
      <c r="F251" t="s">
        <v>663</v>
      </c>
      <c r="G251" t="s">
        <v>34</v>
      </c>
      <c r="H251" s="11">
        <v>35.74</v>
      </c>
      <c r="I251" s="11">
        <v>-84.34</v>
      </c>
      <c r="J251" s="37" t="s">
        <v>664</v>
      </c>
    </row>
    <row r="252" spans="2:10" x14ac:dyDescent="0.25">
      <c r="B252">
        <v>332</v>
      </c>
      <c r="C252" s="8" t="s">
        <v>941</v>
      </c>
      <c r="D252" s="8" t="s">
        <v>87</v>
      </c>
      <c r="E252" s="37" t="s">
        <v>665</v>
      </c>
      <c r="F252" t="s">
        <v>666</v>
      </c>
      <c r="G252" t="s">
        <v>26</v>
      </c>
      <c r="H252" s="11">
        <v>36.729999999999997</v>
      </c>
      <c r="I252" s="11">
        <v>-83.73</v>
      </c>
      <c r="J252" s="37" t="s">
        <v>667</v>
      </c>
    </row>
    <row r="253" spans="2:10" x14ac:dyDescent="0.25">
      <c r="B253">
        <v>338</v>
      </c>
      <c r="C253" s="8" t="s">
        <v>941</v>
      </c>
      <c r="D253" s="8" t="s">
        <v>87</v>
      </c>
      <c r="E253" s="37" t="s">
        <v>668</v>
      </c>
      <c r="F253" t="s">
        <v>628</v>
      </c>
      <c r="G253" t="s">
        <v>39</v>
      </c>
      <c r="H253" s="11">
        <v>34.61</v>
      </c>
      <c r="I253" s="11">
        <v>-85.65</v>
      </c>
      <c r="J253" s="37" t="s">
        <v>669</v>
      </c>
    </row>
    <row r="254" spans="2:10" x14ac:dyDescent="0.25">
      <c r="B254">
        <v>338</v>
      </c>
      <c r="C254" s="8" t="s">
        <v>941</v>
      </c>
      <c r="D254" s="8" t="s">
        <v>87</v>
      </c>
      <c r="E254" s="37" t="s">
        <v>670</v>
      </c>
      <c r="F254" t="s">
        <v>671</v>
      </c>
      <c r="G254" t="s">
        <v>34</v>
      </c>
      <c r="H254" s="11">
        <v>35.43</v>
      </c>
      <c r="I254" s="11">
        <v>-84.59</v>
      </c>
      <c r="J254" s="37" t="s">
        <v>672</v>
      </c>
    </row>
    <row r="255" spans="2:10" x14ac:dyDescent="0.25">
      <c r="B255">
        <v>338</v>
      </c>
      <c r="C255" s="8" t="s">
        <v>941</v>
      </c>
      <c r="D255" s="8" t="s">
        <v>87</v>
      </c>
      <c r="E255" s="37" t="s">
        <v>673</v>
      </c>
      <c r="F255" t="s">
        <v>145</v>
      </c>
      <c r="G255" t="s">
        <v>34</v>
      </c>
      <c r="H255" s="11">
        <v>35.869999999999997</v>
      </c>
      <c r="I255" s="11">
        <v>-84.09</v>
      </c>
      <c r="J255" s="37" t="s">
        <v>674</v>
      </c>
    </row>
    <row r="256" spans="2:10" x14ac:dyDescent="0.25">
      <c r="B256">
        <v>339</v>
      </c>
      <c r="C256" s="8" t="s">
        <v>941</v>
      </c>
      <c r="D256" s="8" t="s">
        <v>87</v>
      </c>
      <c r="E256" s="37" t="s">
        <v>675</v>
      </c>
      <c r="F256" t="s">
        <v>145</v>
      </c>
      <c r="G256" t="s">
        <v>34</v>
      </c>
      <c r="H256" s="11">
        <v>36.08</v>
      </c>
      <c r="I256" s="11">
        <v>-83.78</v>
      </c>
      <c r="J256" s="37" t="s">
        <v>676</v>
      </c>
    </row>
    <row r="257" spans="2:10" x14ac:dyDescent="0.25">
      <c r="B257">
        <v>340</v>
      </c>
      <c r="C257" s="8" t="s">
        <v>941</v>
      </c>
      <c r="D257" s="8" t="s">
        <v>87</v>
      </c>
      <c r="E257" s="37" t="s">
        <v>677</v>
      </c>
      <c r="F257" t="s">
        <v>678</v>
      </c>
      <c r="G257" t="s">
        <v>45</v>
      </c>
      <c r="H257" s="11">
        <v>34.950000000000003</v>
      </c>
      <c r="I257" s="11">
        <v>-85.55</v>
      </c>
      <c r="J257" s="37" t="s">
        <v>679</v>
      </c>
    </row>
    <row r="258" spans="2:10" x14ac:dyDescent="0.25">
      <c r="B258">
        <v>345</v>
      </c>
      <c r="C258" s="8" t="s">
        <v>941</v>
      </c>
      <c r="D258" s="8" t="s">
        <v>87</v>
      </c>
      <c r="E258" s="37" t="s">
        <v>680</v>
      </c>
      <c r="F258" t="s">
        <v>92</v>
      </c>
      <c r="G258" t="s">
        <v>39</v>
      </c>
      <c r="H258" s="11">
        <v>34.6</v>
      </c>
      <c r="I258" s="11">
        <v>-86.11</v>
      </c>
      <c r="J258" s="37" t="s">
        <v>681</v>
      </c>
    </row>
    <row r="259" spans="2:10" x14ac:dyDescent="0.25">
      <c r="B259">
        <v>345</v>
      </c>
      <c r="C259" s="8" t="s">
        <v>941</v>
      </c>
      <c r="D259" s="8" t="s">
        <v>87</v>
      </c>
      <c r="E259" s="37" t="s">
        <v>682</v>
      </c>
      <c r="F259" t="s">
        <v>683</v>
      </c>
      <c r="G259" t="s">
        <v>34</v>
      </c>
      <c r="H259" s="11">
        <v>35.75</v>
      </c>
      <c r="I259" s="11">
        <v>-83.97</v>
      </c>
      <c r="J259" s="37" t="s">
        <v>684</v>
      </c>
    </row>
    <row r="260" spans="2:10" x14ac:dyDescent="0.25">
      <c r="B260">
        <v>348</v>
      </c>
      <c r="C260" s="8" t="s">
        <v>941</v>
      </c>
      <c r="D260" s="8" t="s">
        <v>87</v>
      </c>
      <c r="E260" s="37" t="s">
        <v>685</v>
      </c>
      <c r="F260" t="s">
        <v>678</v>
      </c>
      <c r="G260" t="s">
        <v>45</v>
      </c>
      <c r="H260" s="11">
        <v>34.79</v>
      </c>
      <c r="I260" s="11">
        <v>-85.48</v>
      </c>
      <c r="J260" s="37" t="s">
        <v>686</v>
      </c>
    </row>
    <row r="261" spans="2:10" x14ac:dyDescent="0.25">
      <c r="B261">
        <v>348</v>
      </c>
      <c r="C261" s="8" t="s">
        <v>941</v>
      </c>
      <c r="D261" s="8" t="s">
        <v>87</v>
      </c>
      <c r="E261" s="37" t="s">
        <v>687</v>
      </c>
      <c r="F261" t="s">
        <v>619</v>
      </c>
      <c r="G261" t="s">
        <v>34</v>
      </c>
      <c r="H261" s="11">
        <v>35.74</v>
      </c>
      <c r="I261" s="11">
        <v>-84.62</v>
      </c>
      <c r="J261" s="37" t="s">
        <v>688</v>
      </c>
    </row>
    <row r="262" spans="2:10" x14ac:dyDescent="0.25">
      <c r="B262">
        <v>350</v>
      </c>
      <c r="C262" s="8" t="s">
        <v>941</v>
      </c>
      <c r="D262" s="8" t="s">
        <v>87</v>
      </c>
      <c r="E262" s="37" t="s">
        <v>689</v>
      </c>
      <c r="F262" t="s">
        <v>628</v>
      </c>
      <c r="G262" t="s">
        <v>39</v>
      </c>
      <c r="H262" s="11">
        <v>34.479999999999997</v>
      </c>
      <c r="I262" s="11">
        <v>-85.82</v>
      </c>
      <c r="J262" s="37" t="s">
        <v>690</v>
      </c>
    </row>
    <row r="263" spans="2:10" x14ac:dyDescent="0.25">
      <c r="B263">
        <v>350</v>
      </c>
      <c r="C263" s="8" t="s">
        <v>941</v>
      </c>
      <c r="D263" s="8" t="s">
        <v>87</v>
      </c>
      <c r="E263" s="37" t="s">
        <v>691</v>
      </c>
      <c r="F263" t="s">
        <v>692</v>
      </c>
      <c r="G263" t="s">
        <v>45</v>
      </c>
      <c r="H263" s="11">
        <v>34.950000000000003</v>
      </c>
      <c r="I263" s="11">
        <v>-85.26</v>
      </c>
      <c r="J263" s="37" t="s">
        <v>693</v>
      </c>
    </row>
    <row r="264" spans="2:10" x14ac:dyDescent="0.25">
      <c r="B264">
        <v>352</v>
      </c>
      <c r="C264" s="8" t="s">
        <v>941</v>
      </c>
      <c r="D264" s="8" t="s">
        <v>87</v>
      </c>
      <c r="E264" s="37" t="s">
        <v>694</v>
      </c>
      <c r="F264" t="s">
        <v>695</v>
      </c>
      <c r="G264" t="s">
        <v>34</v>
      </c>
      <c r="H264" s="11">
        <v>36.28</v>
      </c>
      <c r="I264" s="11">
        <v>-83.52</v>
      </c>
      <c r="J264" s="37" t="s">
        <v>696</v>
      </c>
    </row>
    <row r="265" spans="2:10" x14ac:dyDescent="0.25">
      <c r="B265">
        <v>358</v>
      </c>
      <c r="C265" s="8" t="s">
        <v>941</v>
      </c>
      <c r="D265" s="8" t="s">
        <v>87</v>
      </c>
      <c r="E265" s="37" t="s">
        <v>697</v>
      </c>
      <c r="F265" t="s">
        <v>140</v>
      </c>
      <c r="G265" t="s">
        <v>34</v>
      </c>
      <c r="H265" s="11">
        <v>36.1</v>
      </c>
      <c r="I265" s="11">
        <v>-83.56</v>
      </c>
      <c r="J265" s="37" t="s">
        <v>698</v>
      </c>
    </row>
    <row r="266" spans="2:10" x14ac:dyDescent="0.25">
      <c r="B266">
        <v>406</v>
      </c>
      <c r="C266" s="8" t="s">
        <v>941</v>
      </c>
      <c r="D266" s="8" t="s">
        <v>87</v>
      </c>
      <c r="E266" s="37" t="s">
        <v>699</v>
      </c>
      <c r="F266" t="s">
        <v>220</v>
      </c>
      <c r="G266" t="s">
        <v>34</v>
      </c>
      <c r="H266" s="11">
        <v>35.17</v>
      </c>
      <c r="I266" s="11">
        <v>-84.66</v>
      </c>
      <c r="J266" s="37" t="s">
        <v>700</v>
      </c>
    </row>
    <row r="267" spans="2:10" x14ac:dyDescent="0.25">
      <c r="B267">
        <v>408</v>
      </c>
      <c r="C267" s="8" t="s">
        <v>941</v>
      </c>
      <c r="D267" s="8" t="s">
        <v>87</v>
      </c>
      <c r="E267" s="37" t="s">
        <v>701</v>
      </c>
      <c r="F267" t="s">
        <v>628</v>
      </c>
      <c r="G267" t="s">
        <v>39</v>
      </c>
      <c r="H267" s="11">
        <v>34.26</v>
      </c>
      <c r="I267" s="11">
        <v>-86.09</v>
      </c>
      <c r="J267" s="37" t="s">
        <v>702</v>
      </c>
    </row>
    <row r="268" spans="2:10" x14ac:dyDescent="0.25">
      <c r="B268">
        <v>409</v>
      </c>
      <c r="C268" s="8" t="s">
        <v>941</v>
      </c>
      <c r="D268" s="8" t="s">
        <v>87</v>
      </c>
      <c r="E268" s="37" t="s">
        <v>703</v>
      </c>
      <c r="F268" t="s">
        <v>704</v>
      </c>
      <c r="G268" t="s">
        <v>35</v>
      </c>
      <c r="H268" s="11">
        <v>35.32</v>
      </c>
      <c r="I268" s="11">
        <v>-83.81</v>
      </c>
      <c r="J268" s="37" t="s">
        <v>705</v>
      </c>
    </row>
    <row r="269" spans="2:10" x14ac:dyDescent="0.25">
      <c r="B269">
        <v>411</v>
      </c>
      <c r="C269" s="8" t="s">
        <v>941</v>
      </c>
      <c r="D269" s="8">
        <v>58</v>
      </c>
      <c r="E269" s="37" t="s">
        <v>706</v>
      </c>
      <c r="F269" t="s">
        <v>707</v>
      </c>
      <c r="G269" t="s">
        <v>36</v>
      </c>
      <c r="H269" s="11">
        <v>33.9</v>
      </c>
      <c r="I269" s="11">
        <v>-100.13</v>
      </c>
      <c r="J269" s="37" t="s">
        <v>466</v>
      </c>
    </row>
    <row r="270" spans="2:10" x14ac:dyDescent="0.25">
      <c r="B270">
        <v>416</v>
      </c>
      <c r="C270" s="8" t="s">
        <v>941</v>
      </c>
      <c r="D270" s="8" t="s">
        <v>87</v>
      </c>
      <c r="E270" s="37" t="s">
        <v>708</v>
      </c>
      <c r="F270" t="s">
        <v>628</v>
      </c>
      <c r="G270" t="s">
        <v>39</v>
      </c>
      <c r="H270" s="11">
        <v>34.26</v>
      </c>
      <c r="I270" s="11">
        <v>-85.87</v>
      </c>
      <c r="J270" s="37" t="s">
        <v>690</v>
      </c>
    </row>
    <row r="271" spans="2:10" x14ac:dyDescent="0.25">
      <c r="B271">
        <v>424</v>
      </c>
      <c r="C271" s="8" t="s">
        <v>941</v>
      </c>
      <c r="D271" s="8" t="s">
        <v>87</v>
      </c>
      <c r="E271" s="37" t="s">
        <v>709</v>
      </c>
      <c r="F271" t="s">
        <v>710</v>
      </c>
      <c r="G271" t="s">
        <v>45</v>
      </c>
      <c r="H271" s="11">
        <v>34.68</v>
      </c>
      <c r="I271" s="11">
        <v>-84.48</v>
      </c>
      <c r="J271" s="37" t="s">
        <v>711</v>
      </c>
    </row>
    <row r="272" spans="2:10" x14ac:dyDescent="0.25">
      <c r="B272">
        <v>425</v>
      </c>
      <c r="C272" s="8" t="s">
        <v>941</v>
      </c>
      <c r="D272" s="8">
        <v>58</v>
      </c>
      <c r="E272" s="37" t="s">
        <v>712</v>
      </c>
      <c r="F272" t="s">
        <v>713</v>
      </c>
      <c r="G272" t="s">
        <v>36</v>
      </c>
      <c r="H272" s="11">
        <v>33.17</v>
      </c>
      <c r="I272" s="11">
        <v>-100.2</v>
      </c>
      <c r="J272" s="37" t="s">
        <v>466</v>
      </c>
    </row>
    <row r="273" spans="2:10" x14ac:dyDescent="0.25">
      <c r="B273">
        <v>425</v>
      </c>
      <c r="C273" s="8" t="s">
        <v>941</v>
      </c>
      <c r="D273" s="8" t="s">
        <v>87</v>
      </c>
      <c r="E273" s="37" t="s">
        <v>714</v>
      </c>
      <c r="F273" t="s">
        <v>715</v>
      </c>
      <c r="G273" t="s">
        <v>45</v>
      </c>
      <c r="H273" s="11">
        <v>34.450000000000003</v>
      </c>
      <c r="I273" s="11">
        <v>-85.39</v>
      </c>
      <c r="J273" s="37" t="s">
        <v>716</v>
      </c>
    </row>
    <row r="274" spans="2:10" x14ac:dyDescent="0.25">
      <c r="B274">
        <v>429</v>
      </c>
      <c r="C274" s="8" t="s">
        <v>941</v>
      </c>
      <c r="D274" s="8" t="s">
        <v>87</v>
      </c>
      <c r="E274" s="37" t="s">
        <v>717</v>
      </c>
      <c r="F274" t="s">
        <v>718</v>
      </c>
      <c r="G274" t="s">
        <v>35</v>
      </c>
      <c r="H274" s="11">
        <v>35.340000000000003</v>
      </c>
      <c r="I274" s="11">
        <v>-83.57</v>
      </c>
      <c r="J274" s="37" t="s">
        <v>719</v>
      </c>
    </row>
    <row r="275" spans="2:10" x14ac:dyDescent="0.25">
      <c r="B275">
        <v>430</v>
      </c>
      <c r="C275" s="8" t="s">
        <v>941</v>
      </c>
      <c r="D275" s="8" t="s">
        <v>87</v>
      </c>
      <c r="E275" s="37" t="s">
        <v>720</v>
      </c>
      <c r="F275" t="s">
        <v>721</v>
      </c>
      <c r="G275" t="s">
        <v>30</v>
      </c>
      <c r="H275" s="11">
        <v>36.64</v>
      </c>
      <c r="I275" s="11">
        <v>-83.43</v>
      </c>
      <c r="J275" s="37" t="s">
        <v>722</v>
      </c>
    </row>
    <row r="276" spans="2:10" x14ac:dyDescent="0.25">
      <c r="B276">
        <v>436</v>
      </c>
      <c r="C276" s="8" t="s">
        <v>941</v>
      </c>
      <c r="D276" s="8" t="s">
        <v>87</v>
      </c>
      <c r="E276" s="37" t="s">
        <v>188</v>
      </c>
      <c r="F276" t="s">
        <v>189</v>
      </c>
      <c r="G276" t="s">
        <v>45</v>
      </c>
      <c r="H276" s="11">
        <v>34.869999999999997</v>
      </c>
      <c r="I276" s="11">
        <v>-85</v>
      </c>
      <c r="J276" s="37" t="s">
        <v>190</v>
      </c>
    </row>
    <row r="277" spans="2:10" x14ac:dyDescent="0.25">
      <c r="B277">
        <v>437</v>
      </c>
      <c r="C277" s="8" t="s">
        <v>941</v>
      </c>
      <c r="D277" s="8" t="s">
        <v>87</v>
      </c>
      <c r="E277" s="37" t="s">
        <v>723</v>
      </c>
      <c r="F277" t="s">
        <v>724</v>
      </c>
      <c r="G277" t="s">
        <v>45</v>
      </c>
      <c r="H277" s="11">
        <v>34.869999999999997</v>
      </c>
      <c r="I277" s="11">
        <v>-83.94</v>
      </c>
      <c r="J277" s="37" t="s">
        <v>725</v>
      </c>
    </row>
    <row r="278" spans="2:10" x14ac:dyDescent="0.25">
      <c r="B278">
        <v>437</v>
      </c>
      <c r="C278" s="8" t="s">
        <v>941</v>
      </c>
      <c r="D278" s="8" t="s">
        <v>87</v>
      </c>
      <c r="E278" s="37" t="s">
        <v>726</v>
      </c>
      <c r="F278" t="s">
        <v>727</v>
      </c>
      <c r="G278" t="s">
        <v>34</v>
      </c>
      <c r="H278" s="11">
        <v>36.340000000000003</v>
      </c>
      <c r="I278" s="11">
        <v>-82.84</v>
      </c>
      <c r="J278" s="37" t="s">
        <v>728</v>
      </c>
    </row>
    <row r="279" spans="2:10" x14ac:dyDescent="0.25">
      <c r="B279">
        <v>438</v>
      </c>
      <c r="C279" s="8" t="s">
        <v>941</v>
      </c>
      <c r="D279" s="8" t="s">
        <v>87</v>
      </c>
      <c r="E279" s="37" t="s">
        <v>729</v>
      </c>
      <c r="F279" t="s">
        <v>475</v>
      </c>
      <c r="G279" t="s">
        <v>35</v>
      </c>
      <c r="H279" s="11">
        <v>35.29</v>
      </c>
      <c r="I279" s="11">
        <v>-83.49</v>
      </c>
      <c r="J279" s="37" t="s">
        <v>730</v>
      </c>
    </row>
    <row r="280" spans="2:10" x14ac:dyDescent="0.25">
      <c r="B280">
        <v>440</v>
      </c>
      <c r="C280" s="8" t="s">
        <v>941</v>
      </c>
      <c r="D280" s="8" t="s">
        <v>87</v>
      </c>
      <c r="E280" s="37" t="s">
        <v>731</v>
      </c>
      <c r="F280" t="s">
        <v>732</v>
      </c>
      <c r="G280" t="s">
        <v>34</v>
      </c>
      <c r="H280" s="11">
        <v>36.479999999999997</v>
      </c>
      <c r="I280" s="11">
        <v>-82.82</v>
      </c>
      <c r="J280" s="37" t="s">
        <v>733</v>
      </c>
    </row>
    <row r="281" spans="2:10" x14ac:dyDescent="0.25">
      <c r="B281">
        <v>448</v>
      </c>
      <c r="C281" s="8" t="s">
        <v>941</v>
      </c>
      <c r="D281" s="8" t="s">
        <v>87</v>
      </c>
      <c r="E281" s="37" t="s">
        <v>734</v>
      </c>
      <c r="F281" t="s">
        <v>735</v>
      </c>
      <c r="G281" t="s">
        <v>35</v>
      </c>
      <c r="H281" s="11">
        <v>35.479999999999997</v>
      </c>
      <c r="I281" s="11">
        <v>-83</v>
      </c>
      <c r="J281" s="37" t="s">
        <v>736</v>
      </c>
    </row>
    <row r="282" spans="2:10" x14ac:dyDescent="0.25">
      <c r="B282">
        <v>450</v>
      </c>
      <c r="C282" s="8" t="s">
        <v>941</v>
      </c>
      <c r="D282" s="8" t="s">
        <v>87</v>
      </c>
      <c r="E282" s="37" t="s">
        <v>72</v>
      </c>
      <c r="F282" t="s">
        <v>208</v>
      </c>
      <c r="G282" t="s">
        <v>35</v>
      </c>
      <c r="H282" s="11">
        <v>35.799999999999997</v>
      </c>
      <c r="I282" s="11">
        <v>-82.68</v>
      </c>
      <c r="J282" s="37" t="s">
        <v>737</v>
      </c>
    </row>
    <row r="283" spans="2:10" x14ac:dyDescent="0.25">
      <c r="B283">
        <v>450</v>
      </c>
      <c r="C283" s="8" t="s">
        <v>941</v>
      </c>
      <c r="D283" s="8" t="s">
        <v>87</v>
      </c>
      <c r="E283" s="37" t="s">
        <v>738</v>
      </c>
      <c r="F283" t="s">
        <v>732</v>
      </c>
      <c r="G283" t="s">
        <v>34</v>
      </c>
      <c r="H283" s="11">
        <v>36.58</v>
      </c>
      <c r="I283" s="11">
        <v>-82.62</v>
      </c>
      <c r="J283" s="37" t="s">
        <v>739</v>
      </c>
    </row>
    <row r="284" spans="2:10" x14ac:dyDescent="0.25">
      <c r="B284">
        <v>453</v>
      </c>
      <c r="C284" s="8" t="s">
        <v>941</v>
      </c>
      <c r="D284" s="8" t="s">
        <v>87</v>
      </c>
      <c r="E284" s="37" t="s">
        <v>740</v>
      </c>
      <c r="F284" t="s">
        <v>98</v>
      </c>
      <c r="G284" t="s">
        <v>35</v>
      </c>
      <c r="H284" s="11">
        <v>35.049999999999997</v>
      </c>
      <c r="I284" s="11">
        <v>-83.92</v>
      </c>
      <c r="J284" s="37" t="s">
        <v>739</v>
      </c>
    </row>
    <row r="285" spans="2:10" x14ac:dyDescent="0.25">
      <c r="B285">
        <v>454</v>
      </c>
      <c r="C285" s="8" t="s">
        <v>941</v>
      </c>
      <c r="D285" s="8" t="s">
        <v>87</v>
      </c>
      <c r="E285" s="37" t="s">
        <v>741</v>
      </c>
      <c r="F285" t="s">
        <v>742</v>
      </c>
      <c r="G285" t="s">
        <v>45</v>
      </c>
      <c r="H285" s="11">
        <v>34.29</v>
      </c>
      <c r="I285" s="11">
        <v>-84.52</v>
      </c>
      <c r="J285" s="37" t="s">
        <v>743</v>
      </c>
    </row>
    <row r="286" spans="2:10" x14ac:dyDescent="0.25">
      <c r="B286">
        <v>455</v>
      </c>
      <c r="C286" s="8" t="s">
        <v>941</v>
      </c>
      <c r="D286" s="8" t="s">
        <v>87</v>
      </c>
      <c r="E286" s="37" t="s">
        <v>744</v>
      </c>
      <c r="F286" t="s">
        <v>745</v>
      </c>
      <c r="G286" t="s">
        <v>45</v>
      </c>
      <c r="H286" s="11">
        <v>34.409999999999997</v>
      </c>
      <c r="I286" s="11">
        <v>-84.53</v>
      </c>
      <c r="J286" s="37" t="s">
        <v>746</v>
      </c>
    </row>
    <row r="287" spans="2:10" x14ac:dyDescent="0.25">
      <c r="B287">
        <v>456</v>
      </c>
      <c r="C287" s="8" t="s">
        <v>941</v>
      </c>
      <c r="D287" s="8" t="s">
        <v>87</v>
      </c>
      <c r="E287" s="37" t="s">
        <v>747</v>
      </c>
      <c r="F287" t="s">
        <v>748</v>
      </c>
      <c r="G287" t="s">
        <v>45</v>
      </c>
      <c r="H287" s="11">
        <v>34.6</v>
      </c>
      <c r="I287" s="11">
        <v>-84.01</v>
      </c>
      <c r="J287" s="37" t="s">
        <v>749</v>
      </c>
    </row>
    <row r="288" spans="2:10" x14ac:dyDescent="0.25">
      <c r="B288">
        <v>500</v>
      </c>
      <c r="C288" s="8" t="s">
        <v>941</v>
      </c>
      <c r="D288" s="8" t="s">
        <v>87</v>
      </c>
      <c r="E288" s="37" t="s">
        <v>750</v>
      </c>
      <c r="F288" t="s">
        <v>727</v>
      </c>
      <c r="G288" t="s">
        <v>34</v>
      </c>
      <c r="H288" s="11">
        <v>36.22</v>
      </c>
      <c r="I288" s="11">
        <v>-82.69</v>
      </c>
      <c r="J288" s="37" t="s">
        <v>739</v>
      </c>
    </row>
    <row r="289" spans="2:10" x14ac:dyDescent="0.25">
      <c r="B289">
        <v>506</v>
      </c>
      <c r="C289" s="8" t="s">
        <v>941</v>
      </c>
      <c r="D289" s="8" t="s">
        <v>87</v>
      </c>
      <c r="E289" s="37" t="s">
        <v>751</v>
      </c>
      <c r="F289" t="s">
        <v>98</v>
      </c>
      <c r="G289" t="s">
        <v>35</v>
      </c>
      <c r="H289" s="11">
        <v>35.049999999999997</v>
      </c>
      <c r="I289" s="11">
        <v>-83.61</v>
      </c>
      <c r="J289" s="37" t="s">
        <v>752</v>
      </c>
    </row>
    <row r="290" spans="2:10" x14ac:dyDescent="0.25">
      <c r="B290">
        <v>507</v>
      </c>
      <c r="C290" s="8" t="s">
        <v>941</v>
      </c>
      <c r="D290" s="8" t="s">
        <v>87</v>
      </c>
      <c r="E290" s="37" t="s">
        <v>753</v>
      </c>
      <c r="F290" t="s">
        <v>754</v>
      </c>
      <c r="G290" t="s">
        <v>35</v>
      </c>
      <c r="H290" s="11">
        <v>35.57</v>
      </c>
      <c r="I290" s="11">
        <v>-82.55</v>
      </c>
      <c r="J290" s="37" t="s">
        <v>737</v>
      </c>
    </row>
    <row r="291" spans="2:10" x14ac:dyDescent="0.25">
      <c r="B291">
        <v>513</v>
      </c>
      <c r="C291" s="8" t="s">
        <v>941</v>
      </c>
      <c r="D291" s="8" t="s">
        <v>87</v>
      </c>
      <c r="E291" s="37" t="s">
        <v>755</v>
      </c>
      <c r="F291" t="s">
        <v>92</v>
      </c>
      <c r="G291" t="s">
        <v>35</v>
      </c>
      <c r="H291" s="11">
        <v>35.11</v>
      </c>
      <c r="I291" s="11">
        <v>-83.1</v>
      </c>
      <c r="J291" s="37" t="s">
        <v>756</v>
      </c>
    </row>
    <row r="292" spans="2:10" x14ac:dyDescent="0.25">
      <c r="B292">
        <v>513</v>
      </c>
      <c r="C292" s="8" t="s">
        <v>941</v>
      </c>
      <c r="D292" s="8" t="s">
        <v>87</v>
      </c>
      <c r="E292" s="37" t="s">
        <v>757</v>
      </c>
      <c r="F292" t="s">
        <v>758</v>
      </c>
      <c r="G292" t="s">
        <v>35</v>
      </c>
      <c r="H292" s="11">
        <v>35.92</v>
      </c>
      <c r="I292" s="11">
        <v>-82.3</v>
      </c>
      <c r="J292" s="37" t="s">
        <v>759</v>
      </c>
    </row>
    <row r="293" spans="2:10" x14ac:dyDescent="0.25">
      <c r="B293">
        <v>518</v>
      </c>
      <c r="C293" s="8" t="s">
        <v>941</v>
      </c>
      <c r="D293" s="8" t="s">
        <v>87</v>
      </c>
      <c r="E293" s="37" t="s">
        <v>760</v>
      </c>
      <c r="F293" t="s">
        <v>742</v>
      </c>
      <c r="G293" t="s">
        <v>45</v>
      </c>
      <c r="H293" s="11">
        <v>34.25</v>
      </c>
      <c r="I293" s="11">
        <v>-84.36</v>
      </c>
      <c r="J293" s="37" t="s">
        <v>761</v>
      </c>
    </row>
    <row r="294" spans="2:10" x14ac:dyDescent="0.25">
      <c r="B294">
        <v>520</v>
      </c>
      <c r="C294" s="8" t="s">
        <v>941</v>
      </c>
      <c r="D294" s="8" t="s">
        <v>87</v>
      </c>
      <c r="E294" s="37" t="s">
        <v>762</v>
      </c>
      <c r="F294" t="s">
        <v>763</v>
      </c>
      <c r="G294" t="s">
        <v>45</v>
      </c>
      <c r="H294" s="11">
        <v>34.4</v>
      </c>
      <c r="I294" s="11">
        <v>-84.12</v>
      </c>
      <c r="J294" s="37" t="s">
        <v>764</v>
      </c>
    </row>
    <row r="295" spans="2:10" x14ac:dyDescent="0.25">
      <c r="B295">
        <v>524</v>
      </c>
      <c r="C295" s="8" t="s">
        <v>941</v>
      </c>
      <c r="D295" s="8" t="s">
        <v>87</v>
      </c>
      <c r="E295" s="37" t="s">
        <v>765</v>
      </c>
      <c r="F295" t="s">
        <v>742</v>
      </c>
      <c r="G295" t="s">
        <v>45</v>
      </c>
      <c r="H295" s="11">
        <v>34.299999999999997</v>
      </c>
      <c r="I295" s="11">
        <v>-84.56</v>
      </c>
      <c r="J295" s="37" t="s">
        <v>766</v>
      </c>
    </row>
    <row r="296" spans="2:10" x14ac:dyDescent="0.25">
      <c r="B296">
        <v>525</v>
      </c>
      <c r="C296" s="8" t="s">
        <v>941</v>
      </c>
      <c r="D296" s="8" t="s">
        <v>87</v>
      </c>
      <c r="E296" s="37" t="s">
        <v>767</v>
      </c>
      <c r="F296" t="s">
        <v>768</v>
      </c>
      <c r="G296" t="s">
        <v>45</v>
      </c>
      <c r="H296" s="11">
        <v>34.47</v>
      </c>
      <c r="I296" s="11">
        <v>-83.58</v>
      </c>
      <c r="J296" s="37" t="s">
        <v>769</v>
      </c>
    </row>
    <row r="297" spans="2:10" x14ac:dyDescent="0.25">
      <c r="B297">
        <v>528</v>
      </c>
      <c r="C297" s="8" t="s">
        <v>941</v>
      </c>
      <c r="D297" s="8" t="s">
        <v>87</v>
      </c>
      <c r="E297" s="37" t="s">
        <v>770</v>
      </c>
      <c r="F297" t="s">
        <v>771</v>
      </c>
      <c r="G297" t="s">
        <v>45</v>
      </c>
      <c r="H297" s="11">
        <v>34.35</v>
      </c>
      <c r="I297" s="11">
        <v>-83.49</v>
      </c>
      <c r="J297" s="37" t="s">
        <v>772</v>
      </c>
    </row>
    <row r="298" spans="2:10" x14ac:dyDescent="0.25">
      <c r="B298">
        <v>530</v>
      </c>
      <c r="C298" s="8" t="s">
        <v>941</v>
      </c>
      <c r="D298" s="8" t="s">
        <v>87</v>
      </c>
      <c r="E298" s="37" t="s">
        <v>773</v>
      </c>
      <c r="F298" t="s">
        <v>774</v>
      </c>
      <c r="G298" t="s">
        <v>45</v>
      </c>
      <c r="H298" s="11">
        <v>33.82</v>
      </c>
      <c r="I298" s="11">
        <v>-84.8</v>
      </c>
      <c r="J298" s="37" t="s">
        <v>775</v>
      </c>
    </row>
    <row r="299" spans="2:10" x14ac:dyDescent="0.25">
      <c r="B299">
        <v>530</v>
      </c>
      <c r="C299" s="8" t="s">
        <v>941</v>
      </c>
      <c r="D299" s="8" t="s">
        <v>87</v>
      </c>
      <c r="E299" s="37" t="s">
        <v>776</v>
      </c>
      <c r="F299" t="s">
        <v>777</v>
      </c>
      <c r="G299" t="s">
        <v>45</v>
      </c>
      <c r="H299" s="11">
        <v>34.299999999999997</v>
      </c>
      <c r="I299" s="11">
        <v>-84.08</v>
      </c>
      <c r="J299" s="37" t="s">
        <v>778</v>
      </c>
    </row>
    <row r="300" spans="2:10" x14ac:dyDescent="0.25">
      <c r="B300">
        <v>530</v>
      </c>
      <c r="C300" s="8" t="s">
        <v>941</v>
      </c>
      <c r="D300" s="8" t="s">
        <v>87</v>
      </c>
      <c r="E300" s="37" t="s">
        <v>779</v>
      </c>
      <c r="F300" t="s">
        <v>780</v>
      </c>
      <c r="G300" t="s">
        <v>35</v>
      </c>
      <c r="H300" s="11">
        <v>35.130000000000003</v>
      </c>
      <c r="I300" s="11">
        <v>-82.93</v>
      </c>
      <c r="J300" s="37" t="s">
        <v>781</v>
      </c>
    </row>
    <row r="301" spans="2:10" x14ac:dyDescent="0.25">
      <c r="B301">
        <v>530</v>
      </c>
      <c r="C301" s="8" t="s">
        <v>941</v>
      </c>
      <c r="D301" s="8" t="s">
        <v>87</v>
      </c>
      <c r="E301" s="37" t="s">
        <v>782</v>
      </c>
      <c r="F301" t="s">
        <v>783</v>
      </c>
      <c r="G301" t="s">
        <v>34</v>
      </c>
      <c r="H301" s="11">
        <v>36.549999999999997</v>
      </c>
      <c r="I301" s="11">
        <v>-82.09</v>
      </c>
      <c r="J301" s="37" t="s">
        <v>784</v>
      </c>
    </row>
    <row r="302" spans="2:10" x14ac:dyDescent="0.25">
      <c r="B302">
        <v>534</v>
      </c>
      <c r="C302" s="8" t="s">
        <v>941</v>
      </c>
      <c r="D302" s="8" t="s">
        <v>87</v>
      </c>
      <c r="E302" s="37" t="s">
        <v>785</v>
      </c>
      <c r="F302" t="s">
        <v>742</v>
      </c>
      <c r="G302" t="s">
        <v>45</v>
      </c>
      <c r="H302" s="11">
        <v>34.119999999999997</v>
      </c>
      <c r="I302" s="11">
        <v>-84.48</v>
      </c>
      <c r="J302" s="37" t="s">
        <v>786</v>
      </c>
    </row>
    <row r="303" spans="2:10" x14ac:dyDescent="0.25">
      <c r="B303">
        <v>540</v>
      </c>
      <c r="C303" s="8" t="s">
        <v>941</v>
      </c>
      <c r="D303" s="8" t="s">
        <v>87</v>
      </c>
      <c r="E303" s="37" t="s">
        <v>787</v>
      </c>
      <c r="F303" t="s">
        <v>788</v>
      </c>
      <c r="G303" t="s">
        <v>35</v>
      </c>
      <c r="H303" s="11">
        <v>35.81</v>
      </c>
      <c r="I303" s="11">
        <v>-82.05</v>
      </c>
      <c r="J303" s="37" t="s">
        <v>789</v>
      </c>
    </row>
    <row r="304" spans="2:10" x14ac:dyDescent="0.25">
      <c r="B304">
        <v>544</v>
      </c>
      <c r="C304" s="8" t="s">
        <v>941</v>
      </c>
      <c r="D304" s="8" t="s">
        <v>87</v>
      </c>
      <c r="E304" s="37" t="s">
        <v>790</v>
      </c>
      <c r="F304" t="s">
        <v>791</v>
      </c>
      <c r="G304" t="s">
        <v>35</v>
      </c>
      <c r="H304" s="11">
        <v>35.840000000000003</v>
      </c>
      <c r="I304" s="11">
        <v>-81.8</v>
      </c>
      <c r="J304" s="37" t="s">
        <v>792</v>
      </c>
    </row>
    <row r="305" spans="2:10" x14ac:dyDescent="0.25">
      <c r="B305">
        <v>545</v>
      </c>
      <c r="C305" s="8" t="s">
        <v>941</v>
      </c>
      <c r="D305" s="8" t="s">
        <v>87</v>
      </c>
      <c r="E305" s="37" t="s">
        <v>793</v>
      </c>
      <c r="F305" t="s">
        <v>774</v>
      </c>
      <c r="G305" t="s">
        <v>45</v>
      </c>
      <c r="H305" s="11">
        <v>33.909999999999997</v>
      </c>
      <c r="I305" s="11">
        <v>-84.8</v>
      </c>
      <c r="J305" s="37" t="s">
        <v>794</v>
      </c>
    </row>
    <row r="306" spans="2:10" x14ac:dyDescent="0.25">
      <c r="B306">
        <v>548</v>
      </c>
      <c r="C306" s="8" t="s">
        <v>941</v>
      </c>
      <c r="D306" s="8" t="s">
        <v>87</v>
      </c>
      <c r="E306" s="37" t="s">
        <v>795</v>
      </c>
      <c r="F306" t="s">
        <v>796</v>
      </c>
      <c r="G306" t="s">
        <v>45</v>
      </c>
      <c r="H306" s="11">
        <v>34.25</v>
      </c>
      <c r="I306" s="11">
        <v>-83.87</v>
      </c>
      <c r="J306" s="37" t="s">
        <v>797</v>
      </c>
    </row>
    <row r="307" spans="2:10" x14ac:dyDescent="0.25">
      <c r="B307">
        <v>554</v>
      </c>
      <c r="C307" s="8" t="s">
        <v>941</v>
      </c>
      <c r="D307" s="8" t="s">
        <v>87</v>
      </c>
      <c r="E307" s="37" t="s">
        <v>798</v>
      </c>
      <c r="F307" t="s">
        <v>799</v>
      </c>
      <c r="G307" t="s">
        <v>45</v>
      </c>
      <c r="H307" s="11">
        <v>33.99</v>
      </c>
      <c r="I307" s="11">
        <v>-83.03</v>
      </c>
      <c r="J307" s="37" t="s">
        <v>800</v>
      </c>
    </row>
    <row r="308" spans="2:10" x14ac:dyDescent="0.25">
      <c r="B308">
        <v>554</v>
      </c>
      <c r="C308" s="8" t="s">
        <v>941</v>
      </c>
      <c r="D308" s="8" t="s">
        <v>87</v>
      </c>
      <c r="E308" s="37" t="s">
        <v>801</v>
      </c>
      <c r="F308" t="s">
        <v>635</v>
      </c>
      <c r="G308" t="s">
        <v>41</v>
      </c>
      <c r="H308" s="11">
        <v>34.51</v>
      </c>
      <c r="I308" s="11">
        <v>-82.96</v>
      </c>
      <c r="J308" s="37" t="s">
        <v>802</v>
      </c>
    </row>
    <row r="309" spans="2:10" x14ac:dyDescent="0.25">
      <c r="B309">
        <v>555</v>
      </c>
      <c r="C309" s="8" t="s">
        <v>941</v>
      </c>
      <c r="D309" s="8" t="s">
        <v>87</v>
      </c>
      <c r="E309" s="37" t="s">
        <v>803</v>
      </c>
      <c r="F309" t="s">
        <v>804</v>
      </c>
      <c r="G309" t="s">
        <v>45</v>
      </c>
      <c r="H309" s="11">
        <v>34.03</v>
      </c>
      <c r="I309" s="11">
        <v>-84.09</v>
      </c>
      <c r="J309" s="37" t="s">
        <v>805</v>
      </c>
    </row>
    <row r="310" spans="2:10" x14ac:dyDescent="0.25">
      <c r="B310">
        <v>555</v>
      </c>
      <c r="C310" s="8" t="s">
        <v>941</v>
      </c>
      <c r="D310" s="8" t="s">
        <v>87</v>
      </c>
      <c r="E310" s="37" t="s">
        <v>806</v>
      </c>
      <c r="F310" t="s">
        <v>148</v>
      </c>
      <c r="G310" t="s">
        <v>45</v>
      </c>
      <c r="H310" s="11">
        <v>34.36</v>
      </c>
      <c r="I310" s="11">
        <v>-83.25</v>
      </c>
      <c r="J310" s="37" t="s">
        <v>807</v>
      </c>
    </row>
    <row r="311" spans="2:10" x14ac:dyDescent="0.25">
      <c r="B311">
        <v>622</v>
      </c>
      <c r="C311" s="8" t="s">
        <v>942</v>
      </c>
      <c r="D311" s="8">
        <v>60</v>
      </c>
      <c r="E311" s="37" t="s">
        <v>808</v>
      </c>
      <c r="F311" t="s">
        <v>635</v>
      </c>
      <c r="G311" t="s">
        <v>41</v>
      </c>
      <c r="H311" s="11">
        <v>34.49</v>
      </c>
      <c r="I311" s="11">
        <v>-82.71</v>
      </c>
      <c r="J311" s="37" t="s">
        <v>809</v>
      </c>
    </row>
    <row r="312" spans="2:10" x14ac:dyDescent="0.25">
      <c r="B312">
        <v>626</v>
      </c>
      <c r="C312" s="8" t="s">
        <v>942</v>
      </c>
      <c r="D312" s="8" t="s">
        <v>87</v>
      </c>
      <c r="E312" s="37" t="s">
        <v>810</v>
      </c>
      <c r="F312" t="s">
        <v>804</v>
      </c>
      <c r="G312" t="s">
        <v>45</v>
      </c>
      <c r="H312" s="11">
        <v>34.01</v>
      </c>
      <c r="I312" s="11">
        <v>-84.09</v>
      </c>
      <c r="J312" s="37" t="s">
        <v>811</v>
      </c>
    </row>
    <row r="313" spans="2:10" x14ac:dyDescent="0.25">
      <c r="B313">
        <v>633</v>
      </c>
      <c r="C313" s="8" t="s">
        <v>942</v>
      </c>
      <c r="D313" s="8" t="s">
        <v>87</v>
      </c>
      <c r="E313" s="37" t="s">
        <v>812</v>
      </c>
      <c r="F313" t="s">
        <v>804</v>
      </c>
      <c r="G313" t="s">
        <v>45</v>
      </c>
      <c r="H313" s="11">
        <v>33.82</v>
      </c>
      <c r="I313" s="11">
        <v>-84.07</v>
      </c>
      <c r="J313" s="37" t="s">
        <v>813</v>
      </c>
    </row>
    <row r="314" spans="2:10" x14ac:dyDescent="0.25">
      <c r="B314">
        <v>635</v>
      </c>
      <c r="C314" s="8" t="s">
        <v>942</v>
      </c>
      <c r="D314" s="8" t="s">
        <v>87</v>
      </c>
      <c r="E314" s="37" t="s">
        <v>814</v>
      </c>
      <c r="F314" t="s">
        <v>815</v>
      </c>
      <c r="G314" t="s">
        <v>41</v>
      </c>
      <c r="H314" s="11">
        <v>34.159999999999997</v>
      </c>
      <c r="I314" s="11">
        <v>-82.45</v>
      </c>
      <c r="J314" s="37" t="s">
        <v>816</v>
      </c>
    </row>
    <row r="315" spans="2:10" x14ac:dyDescent="0.25">
      <c r="B315">
        <v>644</v>
      </c>
      <c r="C315" s="8" t="s">
        <v>942</v>
      </c>
      <c r="D315" s="8" t="s">
        <v>87</v>
      </c>
      <c r="E315" s="37" t="s">
        <v>817</v>
      </c>
      <c r="F315" t="s">
        <v>330</v>
      </c>
      <c r="G315" t="s">
        <v>45</v>
      </c>
      <c r="H315" s="11">
        <v>33.97</v>
      </c>
      <c r="I315" s="11">
        <v>-82.62</v>
      </c>
      <c r="J315" s="37" t="s">
        <v>818</v>
      </c>
    </row>
    <row r="316" spans="2:10" x14ac:dyDescent="0.25">
      <c r="B316">
        <v>645</v>
      </c>
      <c r="C316" s="8" t="s">
        <v>942</v>
      </c>
      <c r="D316" s="8" t="s">
        <v>87</v>
      </c>
      <c r="E316" s="37" t="s">
        <v>819</v>
      </c>
      <c r="F316" t="s">
        <v>804</v>
      </c>
      <c r="G316" t="s">
        <v>45</v>
      </c>
      <c r="H316" s="11">
        <v>34.020000000000003</v>
      </c>
      <c r="I316" s="11">
        <v>-83.97</v>
      </c>
      <c r="J316" s="37" t="s">
        <v>820</v>
      </c>
    </row>
    <row r="317" spans="2:10" x14ac:dyDescent="0.25">
      <c r="B317">
        <v>658</v>
      </c>
      <c r="C317" s="8" t="s">
        <v>942</v>
      </c>
      <c r="D317" s="8" t="s">
        <v>87</v>
      </c>
      <c r="E317" s="37" t="s">
        <v>821</v>
      </c>
      <c r="F317" t="s">
        <v>822</v>
      </c>
      <c r="G317" t="s">
        <v>41</v>
      </c>
      <c r="H317" s="11">
        <v>34.49</v>
      </c>
      <c r="I317" s="11">
        <v>-82.19</v>
      </c>
      <c r="J317" s="37" t="s">
        <v>823</v>
      </c>
    </row>
    <row r="318" spans="2:10" x14ac:dyDescent="0.25">
      <c r="B318">
        <v>704</v>
      </c>
      <c r="C318" s="8" t="s">
        <v>942</v>
      </c>
      <c r="D318" s="8" t="s">
        <v>87</v>
      </c>
      <c r="E318" s="37" t="s">
        <v>824</v>
      </c>
      <c r="F318" t="s">
        <v>824</v>
      </c>
      <c r="G318" t="s">
        <v>41</v>
      </c>
      <c r="H318" s="11">
        <v>34.19</v>
      </c>
      <c r="I318" s="11">
        <v>-82.15</v>
      </c>
      <c r="J318" s="37" t="s">
        <v>825</v>
      </c>
    </row>
    <row r="319" spans="2:10" x14ac:dyDescent="0.25">
      <c r="B319">
        <v>722</v>
      </c>
      <c r="C319" s="8" t="s">
        <v>942</v>
      </c>
      <c r="D319" s="8" t="s">
        <v>87</v>
      </c>
      <c r="E319" s="37" t="s">
        <v>826</v>
      </c>
      <c r="F319" t="s">
        <v>330</v>
      </c>
      <c r="G319" t="s">
        <v>45</v>
      </c>
      <c r="H319" s="11">
        <v>33.74</v>
      </c>
      <c r="I319" s="11">
        <v>-82.32</v>
      </c>
      <c r="J319" s="37" t="s">
        <v>827</v>
      </c>
    </row>
    <row r="320" spans="2:10" x14ac:dyDescent="0.25">
      <c r="B320">
        <v>726</v>
      </c>
      <c r="C320" s="8" t="s">
        <v>942</v>
      </c>
      <c r="D320" s="8" t="s">
        <v>87</v>
      </c>
      <c r="E320" s="37" t="s">
        <v>828</v>
      </c>
      <c r="F320" t="s">
        <v>829</v>
      </c>
      <c r="G320" t="s">
        <v>41</v>
      </c>
      <c r="H320" s="11">
        <v>34.17</v>
      </c>
      <c r="I320" s="11">
        <v>-81.88</v>
      </c>
      <c r="J320" s="37" t="s">
        <v>830</v>
      </c>
    </row>
    <row r="321" spans="2:10" x14ac:dyDescent="0.25">
      <c r="B321">
        <v>730</v>
      </c>
      <c r="C321" s="8" t="s">
        <v>942</v>
      </c>
      <c r="D321" s="8" t="s">
        <v>87</v>
      </c>
      <c r="E321" s="37" t="s">
        <v>831</v>
      </c>
      <c r="F321" t="s">
        <v>832</v>
      </c>
      <c r="G321" t="s">
        <v>41</v>
      </c>
      <c r="H321" s="11">
        <v>33.75</v>
      </c>
      <c r="I321" s="11">
        <v>-82.08</v>
      </c>
      <c r="J321" s="37" t="s">
        <v>833</v>
      </c>
    </row>
    <row r="322" spans="2:10" x14ac:dyDescent="0.25">
      <c r="B322">
        <v>735</v>
      </c>
      <c r="C322" s="8" t="s">
        <v>942</v>
      </c>
      <c r="D322" s="8">
        <v>72</v>
      </c>
      <c r="E322" s="37" t="s">
        <v>834</v>
      </c>
      <c r="F322" t="s">
        <v>835</v>
      </c>
      <c r="G322" t="s">
        <v>21</v>
      </c>
      <c r="H322" s="11">
        <v>38.340000000000003</v>
      </c>
      <c r="I322" s="11">
        <v>-98.23</v>
      </c>
      <c r="J322" s="37" t="s">
        <v>836</v>
      </c>
    </row>
    <row r="323" spans="2:10" x14ac:dyDescent="0.25">
      <c r="B323">
        <v>736</v>
      </c>
      <c r="C323" s="8" t="s">
        <v>942</v>
      </c>
      <c r="D323" s="8" t="s">
        <v>87</v>
      </c>
      <c r="E323" s="37" t="s">
        <v>837</v>
      </c>
      <c r="F323" t="s">
        <v>829</v>
      </c>
      <c r="G323" t="s">
        <v>41</v>
      </c>
      <c r="H323" s="11">
        <v>34.42</v>
      </c>
      <c r="I323" s="11">
        <v>-81.709999999999994</v>
      </c>
      <c r="J323" s="37" t="s">
        <v>838</v>
      </c>
    </row>
    <row r="324" spans="2:10" x14ac:dyDescent="0.25">
      <c r="B324">
        <v>744</v>
      </c>
      <c r="C324" s="8" t="s">
        <v>942</v>
      </c>
      <c r="D324" s="8" t="s">
        <v>87</v>
      </c>
      <c r="E324" s="37" t="s">
        <v>839</v>
      </c>
      <c r="F324" t="s">
        <v>840</v>
      </c>
      <c r="G324" t="s">
        <v>41</v>
      </c>
      <c r="H324" s="11">
        <v>33.799999999999997</v>
      </c>
      <c r="I324" s="11">
        <v>-81.569999999999993</v>
      </c>
      <c r="J324" s="37" t="s">
        <v>841</v>
      </c>
    </row>
    <row r="325" spans="2:10" x14ac:dyDescent="0.25">
      <c r="B325">
        <v>748</v>
      </c>
      <c r="C325" s="8" t="s">
        <v>942</v>
      </c>
      <c r="D325" s="8" t="s">
        <v>87</v>
      </c>
      <c r="E325" s="37" t="s">
        <v>842</v>
      </c>
      <c r="F325" t="s">
        <v>435</v>
      </c>
      <c r="G325" t="s">
        <v>41</v>
      </c>
      <c r="H325" s="11">
        <v>33.82</v>
      </c>
      <c r="I325" s="11">
        <v>-81.459999999999994</v>
      </c>
      <c r="J325" s="37" t="s">
        <v>843</v>
      </c>
    </row>
    <row r="326" spans="2:10" x14ac:dyDescent="0.25">
      <c r="B326">
        <v>755</v>
      </c>
      <c r="C326" s="8" t="s">
        <v>942</v>
      </c>
      <c r="D326" s="8">
        <v>60</v>
      </c>
      <c r="E326" s="37" t="s">
        <v>844</v>
      </c>
      <c r="F326" t="s">
        <v>835</v>
      </c>
      <c r="G326" t="s">
        <v>21</v>
      </c>
      <c r="H326" s="11">
        <v>38.22</v>
      </c>
      <c r="I326" s="11">
        <v>-98.21</v>
      </c>
      <c r="J326" s="37" t="s">
        <v>836</v>
      </c>
    </row>
    <row r="327" spans="2:10" x14ac:dyDescent="0.25">
      <c r="B327">
        <v>800</v>
      </c>
      <c r="C327" s="8" t="s">
        <v>942</v>
      </c>
      <c r="D327" s="8" t="s">
        <v>87</v>
      </c>
      <c r="E327" s="37" t="s">
        <v>845</v>
      </c>
      <c r="F327" t="s">
        <v>435</v>
      </c>
      <c r="G327" t="s">
        <v>41</v>
      </c>
      <c r="H327" s="11">
        <v>33.93</v>
      </c>
      <c r="I327" s="11">
        <v>-81.290000000000006</v>
      </c>
      <c r="J327" s="37" t="s">
        <v>846</v>
      </c>
    </row>
    <row r="328" spans="2:10" x14ac:dyDescent="0.25">
      <c r="B328">
        <v>800</v>
      </c>
      <c r="C328" s="8" t="s">
        <v>942</v>
      </c>
      <c r="D328" s="8" t="s">
        <v>87</v>
      </c>
      <c r="E328" s="37" t="s">
        <v>847</v>
      </c>
      <c r="F328" t="s">
        <v>435</v>
      </c>
      <c r="G328" t="s">
        <v>41</v>
      </c>
      <c r="H328" s="11">
        <v>34.15</v>
      </c>
      <c r="I328" s="11">
        <v>-81.41</v>
      </c>
      <c r="J328" s="37" t="s">
        <v>848</v>
      </c>
    </row>
    <row r="329" spans="2:10" x14ac:dyDescent="0.25">
      <c r="B329">
        <v>802</v>
      </c>
      <c r="C329" s="8" t="s">
        <v>942</v>
      </c>
      <c r="D329" s="8" t="s">
        <v>87</v>
      </c>
      <c r="E329" s="37" t="s">
        <v>849</v>
      </c>
      <c r="F329" t="s">
        <v>850</v>
      </c>
      <c r="G329" t="s">
        <v>21</v>
      </c>
      <c r="H329" s="11">
        <v>38.15</v>
      </c>
      <c r="I329" s="11">
        <v>-98.09</v>
      </c>
      <c r="J329" s="37" t="s">
        <v>851</v>
      </c>
    </row>
    <row r="330" spans="2:10" x14ac:dyDescent="0.25">
      <c r="B330">
        <v>805</v>
      </c>
      <c r="C330" s="8" t="s">
        <v>942</v>
      </c>
      <c r="D330" s="8" t="s">
        <v>87</v>
      </c>
      <c r="E330" s="37" t="s">
        <v>139</v>
      </c>
      <c r="F330" t="s">
        <v>840</v>
      </c>
      <c r="G330" t="s">
        <v>41</v>
      </c>
      <c r="H330" s="11">
        <v>33.630000000000003</v>
      </c>
      <c r="I330" s="11">
        <v>-81.3</v>
      </c>
      <c r="J330" s="37" t="s">
        <v>852</v>
      </c>
    </row>
    <row r="331" spans="2:10" x14ac:dyDescent="0.25">
      <c r="B331">
        <v>810</v>
      </c>
      <c r="C331" s="8" t="s">
        <v>942</v>
      </c>
      <c r="D331" s="8" t="s">
        <v>87</v>
      </c>
      <c r="E331" s="37" t="s">
        <v>853</v>
      </c>
      <c r="F331" t="s">
        <v>840</v>
      </c>
      <c r="G331" t="s">
        <v>41</v>
      </c>
      <c r="H331" s="11">
        <v>33.58</v>
      </c>
      <c r="I331" s="11">
        <v>-81.680000000000007</v>
      </c>
      <c r="J331" s="37" t="s">
        <v>854</v>
      </c>
    </row>
    <row r="332" spans="2:10" x14ac:dyDescent="0.25">
      <c r="B332">
        <v>813</v>
      </c>
      <c r="C332" s="8" t="s">
        <v>942</v>
      </c>
      <c r="D332" s="8" t="s">
        <v>87</v>
      </c>
      <c r="E332" s="37" t="s">
        <v>855</v>
      </c>
      <c r="F332" t="s">
        <v>856</v>
      </c>
      <c r="G332" t="s">
        <v>41</v>
      </c>
      <c r="H332" s="11">
        <v>34.08</v>
      </c>
      <c r="I332" s="11">
        <v>-81.069999999999993</v>
      </c>
      <c r="J332" s="37" t="s">
        <v>857</v>
      </c>
    </row>
    <row r="333" spans="2:10" x14ac:dyDescent="0.25">
      <c r="B333">
        <v>814</v>
      </c>
      <c r="C333" s="8" t="s">
        <v>942</v>
      </c>
      <c r="D333" s="8" t="s">
        <v>87</v>
      </c>
      <c r="E333" s="37" t="s">
        <v>858</v>
      </c>
      <c r="F333" t="s">
        <v>856</v>
      </c>
      <c r="G333" t="s">
        <v>41</v>
      </c>
      <c r="H333" s="11">
        <v>33.979999999999997</v>
      </c>
      <c r="I333" s="11">
        <v>-80.8</v>
      </c>
      <c r="J333" s="37" t="s">
        <v>859</v>
      </c>
    </row>
    <row r="334" spans="2:10" x14ac:dyDescent="0.25">
      <c r="B334">
        <v>814</v>
      </c>
      <c r="C334" s="8" t="s">
        <v>942</v>
      </c>
      <c r="D334" s="8" t="s">
        <v>87</v>
      </c>
      <c r="E334" s="37" t="s">
        <v>860</v>
      </c>
      <c r="F334" t="s">
        <v>435</v>
      </c>
      <c r="G334" t="s">
        <v>41</v>
      </c>
      <c r="H334" s="11">
        <v>34</v>
      </c>
      <c r="I334" s="11">
        <v>-81.11</v>
      </c>
      <c r="J334" s="37" t="s">
        <v>861</v>
      </c>
    </row>
    <row r="335" spans="2:10" x14ac:dyDescent="0.25">
      <c r="B335">
        <v>814</v>
      </c>
      <c r="C335" s="8" t="s">
        <v>942</v>
      </c>
      <c r="D335" s="8" t="s">
        <v>87</v>
      </c>
      <c r="E335" s="37" t="s">
        <v>862</v>
      </c>
      <c r="F335" t="s">
        <v>856</v>
      </c>
      <c r="G335" t="s">
        <v>41</v>
      </c>
      <c r="H335" s="11">
        <v>34.200000000000003</v>
      </c>
      <c r="I335" s="11">
        <v>-80.89</v>
      </c>
      <c r="J335" s="37" t="s">
        <v>863</v>
      </c>
    </row>
    <row r="336" spans="2:10" x14ac:dyDescent="0.25">
      <c r="B336">
        <v>819</v>
      </c>
      <c r="C336" s="8" t="s">
        <v>942</v>
      </c>
      <c r="D336" s="8" t="s">
        <v>87</v>
      </c>
      <c r="E336" s="37" t="s">
        <v>864</v>
      </c>
      <c r="F336" t="s">
        <v>865</v>
      </c>
      <c r="G336" t="s">
        <v>41</v>
      </c>
      <c r="H336" s="11">
        <v>33.57</v>
      </c>
      <c r="I336" s="11">
        <v>-81.19</v>
      </c>
      <c r="J336" s="37" t="s">
        <v>866</v>
      </c>
    </row>
    <row r="337" spans="2:10" x14ac:dyDescent="0.25">
      <c r="B337">
        <v>819</v>
      </c>
      <c r="C337" s="8" t="s">
        <v>942</v>
      </c>
      <c r="D337" s="8" t="s">
        <v>87</v>
      </c>
      <c r="E337" s="37" t="s">
        <v>867</v>
      </c>
      <c r="F337" t="s">
        <v>435</v>
      </c>
      <c r="G337" t="s">
        <v>41</v>
      </c>
      <c r="H337" s="11">
        <v>33.79</v>
      </c>
      <c r="I337" s="11">
        <v>-81.05</v>
      </c>
      <c r="J337" s="37" t="s">
        <v>868</v>
      </c>
    </row>
    <row r="338" spans="2:10" x14ac:dyDescent="0.25">
      <c r="B338">
        <v>820</v>
      </c>
      <c r="C338" s="8" t="s">
        <v>942</v>
      </c>
      <c r="D338" s="8">
        <v>59</v>
      </c>
      <c r="E338" s="37" t="s">
        <v>869</v>
      </c>
      <c r="F338" t="s">
        <v>435</v>
      </c>
      <c r="G338" t="s">
        <v>41</v>
      </c>
      <c r="H338" s="11">
        <v>33.94</v>
      </c>
      <c r="I338" s="11">
        <v>-81.12</v>
      </c>
      <c r="J338" s="37" t="s">
        <v>870</v>
      </c>
    </row>
    <row r="339" spans="2:10" x14ac:dyDescent="0.25">
      <c r="B339">
        <v>829</v>
      </c>
      <c r="C339" s="8" t="s">
        <v>942</v>
      </c>
      <c r="D339" s="8" t="s">
        <v>87</v>
      </c>
      <c r="E339" s="37" t="s">
        <v>871</v>
      </c>
      <c r="F339" t="s">
        <v>856</v>
      </c>
      <c r="G339" t="s">
        <v>41</v>
      </c>
      <c r="H339" s="11">
        <v>33.92</v>
      </c>
      <c r="I339" s="11">
        <v>-80.959999999999994</v>
      </c>
      <c r="J339" s="37" t="s">
        <v>872</v>
      </c>
    </row>
    <row r="340" spans="2:10" x14ac:dyDescent="0.25">
      <c r="B340">
        <v>831</v>
      </c>
      <c r="C340" s="8" t="s">
        <v>942</v>
      </c>
      <c r="D340" s="8" t="s">
        <v>87</v>
      </c>
      <c r="E340" s="37" t="s">
        <v>873</v>
      </c>
      <c r="F340" t="s">
        <v>791</v>
      </c>
      <c r="G340" t="s">
        <v>45</v>
      </c>
      <c r="H340" s="11">
        <v>32.97</v>
      </c>
      <c r="I340" s="11">
        <v>-82.13</v>
      </c>
      <c r="J340" s="37" t="s">
        <v>874</v>
      </c>
    </row>
    <row r="341" spans="2:10" x14ac:dyDescent="0.25">
      <c r="B341">
        <v>840</v>
      </c>
      <c r="C341" s="8" t="s">
        <v>942</v>
      </c>
      <c r="D341" s="8" t="s">
        <v>87</v>
      </c>
      <c r="E341" s="37" t="s">
        <v>875</v>
      </c>
      <c r="F341" t="s">
        <v>856</v>
      </c>
      <c r="G341" t="s">
        <v>41</v>
      </c>
      <c r="H341" s="11">
        <v>33.89</v>
      </c>
      <c r="I341" s="11">
        <v>-80.66</v>
      </c>
      <c r="J341" s="37" t="s">
        <v>876</v>
      </c>
    </row>
    <row r="342" spans="2:10" x14ac:dyDescent="0.25">
      <c r="B342">
        <v>840</v>
      </c>
      <c r="C342" s="8" t="s">
        <v>942</v>
      </c>
      <c r="D342" s="8" t="s">
        <v>87</v>
      </c>
      <c r="E342" s="37" t="s">
        <v>877</v>
      </c>
      <c r="F342" t="s">
        <v>878</v>
      </c>
      <c r="G342" t="s">
        <v>41</v>
      </c>
      <c r="H342" s="11">
        <v>34.07</v>
      </c>
      <c r="I342" s="11">
        <v>-80.52</v>
      </c>
      <c r="J342" s="37" t="s">
        <v>879</v>
      </c>
    </row>
    <row r="343" spans="2:10" x14ac:dyDescent="0.25">
      <c r="B343">
        <v>850</v>
      </c>
      <c r="C343" s="8" t="s">
        <v>942</v>
      </c>
      <c r="D343" s="8" t="s">
        <v>87</v>
      </c>
      <c r="E343" s="37" t="s">
        <v>880</v>
      </c>
      <c r="F343" t="s">
        <v>791</v>
      </c>
      <c r="G343" t="s">
        <v>45</v>
      </c>
      <c r="H343" s="11">
        <v>33.020000000000003</v>
      </c>
      <c r="I343" s="11">
        <v>-81.739999999999995</v>
      </c>
      <c r="J343" s="37" t="s">
        <v>881</v>
      </c>
    </row>
    <row r="344" spans="2:10" x14ac:dyDescent="0.25">
      <c r="B344">
        <v>852</v>
      </c>
      <c r="C344" s="8" t="s">
        <v>942</v>
      </c>
      <c r="D344" s="8" t="s">
        <v>87</v>
      </c>
      <c r="E344" s="37" t="s">
        <v>882</v>
      </c>
      <c r="F344" t="s">
        <v>878</v>
      </c>
      <c r="G344" t="s">
        <v>41</v>
      </c>
      <c r="H344" s="11">
        <v>33.96</v>
      </c>
      <c r="I344" s="11">
        <v>-80.34</v>
      </c>
      <c r="J344" s="37" t="s">
        <v>883</v>
      </c>
    </row>
    <row r="345" spans="2:10" x14ac:dyDescent="0.25">
      <c r="B345">
        <v>853</v>
      </c>
      <c r="C345" s="8" t="s">
        <v>942</v>
      </c>
      <c r="D345" s="8" t="s">
        <v>87</v>
      </c>
      <c r="E345" s="37" t="s">
        <v>884</v>
      </c>
      <c r="F345" t="s">
        <v>721</v>
      </c>
      <c r="G345" t="s">
        <v>41</v>
      </c>
      <c r="H345" s="11">
        <v>34.08</v>
      </c>
      <c r="I345" s="11">
        <v>-80.319999999999993</v>
      </c>
      <c r="J345" s="37" t="s">
        <v>885</v>
      </c>
    </row>
    <row r="346" spans="2:10" x14ac:dyDescent="0.25">
      <c r="B346">
        <v>854</v>
      </c>
      <c r="C346" s="8" t="s">
        <v>942</v>
      </c>
      <c r="D346" s="8" t="s">
        <v>87</v>
      </c>
      <c r="E346" s="37" t="s">
        <v>886</v>
      </c>
      <c r="F346" t="s">
        <v>878</v>
      </c>
      <c r="G346" t="s">
        <v>41</v>
      </c>
      <c r="H346" s="11">
        <v>33.840000000000003</v>
      </c>
      <c r="I346" s="11">
        <v>-80.52</v>
      </c>
      <c r="J346" s="37" t="s">
        <v>887</v>
      </c>
    </row>
    <row r="347" spans="2:10" x14ac:dyDescent="0.25">
      <c r="B347">
        <v>904</v>
      </c>
      <c r="C347" s="8" t="s">
        <v>942</v>
      </c>
      <c r="D347" s="8" t="s">
        <v>87</v>
      </c>
      <c r="E347" s="37" t="s">
        <v>888</v>
      </c>
      <c r="F347" t="s">
        <v>865</v>
      </c>
      <c r="G347" t="s">
        <v>41</v>
      </c>
      <c r="H347" s="11">
        <v>33.44</v>
      </c>
      <c r="I347" s="11">
        <v>-80.430000000000007</v>
      </c>
      <c r="J347" s="37" t="s">
        <v>889</v>
      </c>
    </row>
    <row r="348" spans="2:10" x14ac:dyDescent="0.25">
      <c r="B348">
        <v>907</v>
      </c>
      <c r="C348" s="8" t="s">
        <v>942</v>
      </c>
      <c r="D348" s="8" t="s">
        <v>87</v>
      </c>
      <c r="E348" s="37" t="s">
        <v>890</v>
      </c>
      <c r="F348" t="s">
        <v>878</v>
      </c>
      <c r="G348" t="s">
        <v>41</v>
      </c>
      <c r="H348" s="11">
        <v>33.9</v>
      </c>
      <c r="I348" s="11">
        <v>-80.16</v>
      </c>
      <c r="J348" s="37" t="s">
        <v>891</v>
      </c>
    </row>
    <row r="349" spans="2:10" x14ac:dyDescent="0.25">
      <c r="B349">
        <v>909</v>
      </c>
      <c r="C349" s="8" t="s">
        <v>942</v>
      </c>
      <c r="D349" s="8" t="s">
        <v>87</v>
      </c>
      <c r="E349" s="37" t="s">
        <v>892</v>
      </c>
      <c r="F349" t="s">
        <v>893</v>
      </c>
      <c r="G349" t="s">
        <v>41</v>
      </c>
      <c r="H349" s="11">
        <v>33.799999999999997</v>
      </c>
      <c r="I349" s="11">
        <v>-80.12</v>
      </c>
      <c r="J349" s="37" t="s">
        <v>894</v>
      </c>
    </row>
    <row r="350" spans="2:10" x14ac:dyDescent="0.25">
      <c r="B350">
        <v>919</v>
      </c>
      <c r="C350" s="8" t="s">
        <v>942</v>
      </c>
      <c r="D350" s="8" t="s">
        <v>87</v>
      </c>
      <c r="E350" s="37" t="s">
        <v>895</v>
      </c>
      <c r="F350" t="s">
        <v>878</v>
      </c>
      <c r="G350" t="s">
        <v>41</v>
      </c>
      <c r="H350" s="11">
        <v>34</v>
      </c>
      <c r="I350" s="11">
        <v>-79.94</v>
      </c>
      <c r="J350" s="37" t="s">
        <v>896</v>
      </c>
    </row>
    <row r="351" spans="2:10" x14ac:dyDescent="0.25">
      <c r="B351">
        <v>928</v>
      </c>
      <c r="C351" s="8" t="s">
        <v>942</v>
      </c>
      <c r="D351" s="8" t="s">
        <v>87</v>
      </c>
      <c r="E351" s="37" t="s">
        <v>897</v>
      </c>
      <c r="F351" t="s">
        <v>898</v>
      </c>
      <c r="G351" t="s">
        <v>41</v>
      </c>
      <c r="H351" s="11">
        <v>33.380000000000003</v>
      </c>
      <c r="I351" s="11">
        <v>-80.14</v>
      </c>
      <c r="J351" s="37" t="s">
        <v>899</v>
      </c>
    </row>
    <row r="352" spans="2:10" x14ac:dyDescent="0.25">
      <c r="B352">
        <v>930</v>
      </c>
      <c r="C352" s="8" t="s">
        <v>942</v>
      </c>
      <c r="D352" s="8" t="s">
        <v>87</v>
      </c>
      <c r="E352" s="37" t="s">
        <v>900</v>
      </c>
      <c r="F352" t="s">
        <v>901</v>
      </c>
      <c r="G352" t="s">
        <v>41</v>
      </c>
      <c r="H352" s="11">
        <v>33.1</v>
      </c>
      <c r="I352" s="11">
        <v>-80.28</v>
      </c>
      <c r="J352" s="37" t="s">
        <v>902</v>
      </c>
    </row>
    <row r="353" spans="2:10" x14ac:dyDescent="0.25">
      <c r="B353">
        <v>931</v>
      </c>
      <c r="C353" s="8" t="s">
        <v>942</v>
      </c>
      <c r="D353" s="8" t="s">
        <v>87</v>
      </c>
      <c r="E353" s="37" t="s">
        <v>903</v>
      </c>
      <c r="F353" t="s">
        <v>904</v>
      </c>
      <c r="G353" t="s">
        <v>41</v>
      </c>
      <c r="H353" s="11">
        <v>32.92</v>
      </c>
      <c r="I353" s="11">
        <v>-81.08</v>
      </c>
      <c r="J353" s="37" t="s">
        <v>905</v>
      </c>
    </row>
    <row r="354" spans="2:10" x14ac:dyDescent="0.25">
      <c r="B354">
        <v>931</v>
      </c>
      <c r="C354" s="8" t="s">
        <v>942</v>
      </c>
      <c r="D354" s="8" t="s">
        <v>87</v>
      </c>
      <c r="E354" s="37" t="s">
        <v>906</v>
      </c>
      <c r="F354" t="s">
        <v>901</v>
      </c>
      <c r="G354" t="s">
        <v>41</v>
      </c>
      <c r="H354" s="11">
        <v>33.22</v>
      </c>
      <c r="I354" s="11">
        <v>-80.47</v>
      </c>
      <c r="J354" s="37" t="s">
        <v>907</v>
      </c>
    </row>
    <row r="355" spans="2:10" x14ac:dyDescent="0.25">
      <c r="B355">
        <v>938</v>
      </c>
      <c r="C355" s="8" t="s">
        <v>942</v>
      </c>
      <c r="D355" s="8" t="s">
        <v>87</v>
      </c>
      <c r="E355" s="37" t="s">
        <v>908</v>
      </c>
      <c r="F355" t="s">
        <v>909</v>
      </c>
      <c r="G355" t="s">
        <v>41</v>
      </c>
      <c r="H355" s="11">
        <v>33.58</v>
      </c>
      <c r="I355" s="11">
        <v>-79.989999999999995</v>
      </c>
      <c r="J355" s="37" t="s">
        <v>910</v>
      </c>
    </row>
    <row r="356" spans="2:10" x14ac:dyDescent="0.25">
      <c r="B356">
        <v>944</v>
      </c>
      <c r="C356" s="8" t="s">
        <v>942</v>
      </c>
      <c r="D356" s="8" t="s">
        <v>87</v>
      </c>
      <c r="E356" s="37" t="s">
        <v>911</v>
      </c>
      <c r="F356" t="s">
        <v>904</v>
      </c>
      <c r="G356" t="s">
        <v>41</v>
      </c>
      <c r="H356" s="11">
        <v>32.68</v>
      </c>
      <c r="I356" s="11">
        <v>-81.260000000000005</v>
      </c>
      <c r="J356" s="37" t="s">
        <v>912</v>
      </c>
    </row>
    <row r="357" spans="2:10" x14ac:dyDescent="0.25">
      <c r="B357">
        <v>945</v>
      </c>
      <c r="C357" s="8" t="s">
        <v>942</v>
      </c>
      <c r="D357" s="8" t="s">
        <v>87</v>
      </c>
      <c r="E357" s="37" t="s">
        <v>913</v>
      </c>
      <c r="F357" t="s">
        <v>901</v>
      </c>
      <c r="G357" t="s">
        <v>41</v>
      </c>
      <c r="H357" s="11">
        <v>33</v>
      </c>
      <c r="I357" s="11">
        <v>-80.19</v>
      </c>
      <c r="J357" s="37" t="s">
        <v>914</v>
      </c>
    </row>
    <row r="358" spans="2:10" x14ac:dyDescent="0.25">
      <c r="B358">
        <v>951</v>
      </c>
      <c r="C358" s="8" t="s">
        <v>942</v>
      </c>
      <c r="D358" s="8" t="s">
        <v>87</v>
      </c>
      <c r="E358" s="37" t="s">
        <v>915</v>
      </c>
      <c r="F358" t="s">
        <v>916</v>
      </c>
      <c r="G358" t="s">
        <v>41</v>
      </c>
      <c r="H358" s="11">
        <v>32.229999999999997</v>
      </c>
      <c r="I358" s="11">
        <v>-80.48</v>
      </c>
      <c r="J358" s="37" t="s">
        <v>917</v>
      </c>
    </row>
    <row r="359" spans="2:10" x14ac:dyDescent="0.25">
      <c r="B359">
        <v>957</v>
      </c>
      <c r="C359" s="8" t="s">
        <v>942</v>
      </c>
      <c r="D359" s="8" t="s">
        <v>87</v>
      </c>
      <c r="E359" s="37" t="s">
        <v>918</v>
      </c>
      <c r="F359" t="s">
        <v>898</v>
      </c>
      <c r="G359" t="s">
        <v>41</v>
      </c>
      <c r="H359" s="11">
        <v>33.01</v>
      </c>
      <c r="I359" s="11">
        <v>-80.08</v>
      </c>
      <c r="J359" s="37" t="s">
        <v>919</v>
      </c>
    </row>
    <row r="360" spans="2:10" x14ac:dyDescent="0.25">
      <c r="B360">
        <v>1000</v>
      </c>
      <c r="C360" s="8" t="s">
        <v>942</v>
      </c>
      <c r="D360" s="8">
        <v>61</v>
      </c>
      <c r="E360" s="37" t="s">
        <v>920</v>
      </c>
      <c r="F360" t="s">
        <v>921</v>
      </c>
      <c r="G360" t="s">
        <v>21</v>
      </c>
      <c r="H360" s="11">
        <v>39.35</v>
      </c>
      <c r="I360" s="11">
        <v>-98.34</v>
      </c>
      <c r="J360" s="37" t="s">
        <v>922</v>
      </c>
    </row>
    <row r="361" spans="2:10" x14ac:dyDescent="0.25">
      <c r="B361">
        <v>1002</v>
      </c>
      <c r="C361" s="8" t="s">
        <v>942</v>
      </c>
      <c r="D361" s="8" t="s">
        <v>87</v>
      </c>
      <c r="E361" s="37" t="s">
        <v>923</v>
      </c>
      <c r="F361" t="s">
        <v>924</v>
      </c>
      <c r="G361" t="s">
        <v>41</v>
      </c>
      <c r="H361" s="11">
        <v>32.89</v>
      </c>
      <c r="I361" s="11">
        <v>-79.73</v>
      </c>
      <c r="J361" s="37" t="s">
        <v>925</v>
      </c>
    </row>
    <row r="362" spans="2:10" x14ac:dyDescent="0.25">
      <c r="B362">
        <v>1010</v>
      </c>
      <c r="C362" s="8" t="s">
        <v>942</v>
      </c>
      <c r="D362" s="8" t="s">
        <v>87</v>
      </c>
      <c r="E362" s="37" t="s">
        <v>926</v>
      </c>
      <c r="F362" t="s">
        <v>924</v>
      </c>
      <c r="G362" t="s">
        <v>41</v>
      </c>
      <c r="H362" s="11">
        <v>32.89</v>
      </c>
      <c r="I362" s="11">
        <v>-79.98</v>
      </c>
      <c r="J362" s="37" t="s">
        <v>927</v>
      </c>
    </row>
    <row r="363" spans="2:10" x14ac:dyDescent="0.25">
      <c r="B363">
        <v>1010</v>
      </c>
      <c r="C363" s="8" t="s">
        <v>942</v>
      </c>
      <c r="D363" s="8" t="s">
        <v>87</v>
      </c>
      <c r="E363" s="37" t="s">
        <v>928</v>
      </c>
      <c r="F363" t="s">
        <v>929</v>
      </c>
      <c r="G363" t="s">
        <v>41</v>
      </c>
      <c r="H363" s="11">
        <v>33.54</v>
      </c>
      <c r="I363" s="11">
        <v>-79.41</v>
      </c>
      <c r="J363" s="37" t="s">
        <v>930</v>
      </c>
    </row>
    <row r="364" spans="2:10" x14ac:dyDescent="0.25">
      <c r="B364">
        <v>1015</v>
      </c>
      <c r="C364" s="8" t="s">
        <v>942</v>
      </c>
      <c r="D364" s="8" t="s">
        <v>87</v>
      </c>
      <c r="E364" s="37" t="s">
        <v>931</v>
      </c>
      <c r="F364" t="s">
        <v>254</v>
      </c>
      <c r="G364" t="s">
        <v>45</v>
      </c>
      <c r="H364" s="11">
        <v>34.11</v>
      </c>
      <c r="I364" s="11">
        <v>-82.87</v>
      </c>
      <c r="J364" s="37" t="s">
        <v>932</v>
      </c>
    </row>
    <row r="365" spans="2:10" x14ac:dyDescent="0.25">
      <c r="B365">
        <v>1020</v>
      </c>
      <c r="C365" s="8" t="s">
        <v>942</v>
      </c>
      <c r="D365" s="8" t="s">
        <v>87</v>
      </c>
      <c r="E365" s="37" t="s">
        <v>933</v>
      </c>
      <c r="F365" t="s">
        <v>77</v>
      </c>
      <c r="G365" t="s">
        <v>41</v>
      </c>
      <c r="H365" s="11">
        <v>32.28</v>
      </c>
      <c r="I365" s="11">
        <v>-81.08</v>
      </c>
      <c r="J365" s="37" t="s">
        <v>934</v>
      </c>
    </row>
    <row r="366" spans="2:10" x14ac:dyDescent="0.25">
      <c r="B366">
        <v>1126</v>
      </c>
      <c r="C366" s="8" t="s">
        <v>942</v>
      </c>
      <c r="D366" s="8" t="s">
        <v>87</v>
      </c>
      <c r="E366" s="37" t="s">
        <v>935</v>
      </c>
      <c r="F366" t="s">
        <v>157</v>
      </c>
      <c r="G366" t="s">
        <v>45</v>
      </c>
      <c r="H366" s="11">
        <v>33.03</v>
      </c>
      <c r="I366" s="11">
        <v>-84.51</v>
      </c>
      <c r="J366" s="37" t="s">
        <v>936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808CA-FD87-4A8E-8DBA-B241A74049DF}">
  <sheetPr codeName="Sheet10"/>
  <dimension ref="B2:V654"/>
  <sheetViews>
    <sheetView showGridLines="0" workbookViewId="0"/>
  </sheetViews>
  <sheetFormatPr defaultRowHeight="15" x14ac:dyDescent="0.25"/>
  <cols>
    <col min="1" max="1" width="3.7109375" customWidth="1"/>
    <col min="2" max="2" width="21.140625" style="35" customWidth="1"/>
    <col min="3" max="3" width="61" customWidth="1"/>
    <col min="4" max="6" width="11.7109375" style="9" customWidth="1"/>
    <col min="7" max="7" width="11.7109375" style="25" customWidth="1"/>
    <col min="8" max="8" width="11.7109375" style="24" customWidth="1"/>
    <col min="9" max="9" width="11.7109375" style="8" customWidth="1"/>
    <col min="10" max="10" width="11.7109375" style="24" customWidth="1"/>
    <col min="11" max="11" width="11.7109375" style="8" customWidth="1"/>
    <col min="12" max="12" width="11.7109375" style="24" customWidth="1"/>
    <col min="13" max="16" width="11.7109375" style="8" customWidth="1"/>
    <col min="17" max="17" width="11.7109375" style="9" customWidth="1"/>
    <col min="18" max="21" width="11.7109375" style="8" customWidth="1"/>
  </cols>
  <sheetData>
    <row r="2" spans="2:22" ht="26.25" x14ac:dyDescent="0.4">
      <c r="B2" s="45" t="s">
        <v>1610</v>
      </c>
    </row>
    <row r="3" spans="2:22" ht="15.75" x14ac:dyDescent="0.25">
      <c r="B3" s="48" t="s">
        <v>944</v>
      </c>
    </row>
    <row r="4" spans="2:22" ht="15.75" x14ac:dyDescent="0.25">
      <c r="B4" s="31" t="s">
        <v>945</v>
      </c>
    </row>
    <row r="5" spans="2:22" x14ac:dyDescent="0.25">
      <c r="B5"/>
      <c r="D5" s="32"/>
      <c r="E5" s="32"/>
      <c r="F5" s="11"/>
      <c r="G5" s="33"/>
      <c r="H5" s="34"/>
      <c r="I5" s="2"/>
    </row>
    <row r="6" spans="2:22" x14ac:dyDescent="0.25">
      <c r="B6"/>
      <c r="D6" s="32"/>
      <c r="E6" s="32"/>
      <c r="F6" s="11"/>
      <c r="G6" s="33"/>
      <c r="H6" s="34"/>
      <c r="I6" s="2"/>
      <c r="J6" s="34" t="s">
        <v>49</v>
      </c>
      <c r="K6" s="8" t="s">
        <v>946</v>
      </c>
      <c r="L6" s="34" t="s">
        <v>50</v>
      </c>
      <c r="M6" s="8" t="s">
        <v>946</v>
      </c>
    </row>
    <row r="7" spans="2:22" x14ac:dyDescent="0.25">
      <c r="G7" s="25" t="s">
        <v>947</v>
      </c>
      <c r="H7" s="9" t="s">
        <v>48</v>
      </c>
      <c r="I7" s="8" t="s">
        <v>946</v>
      </c>
      <c r="J7" s="9" t="s">
        <v>48</v>
      </c>
      <c r="K7" s="8" t="s">
        <v>49</v>
      </c>
      <c r="L7" s="9" t="s">
        <v>48</v>
      </c>
      <c r="M7" s="8" t="s">
        <v>50</v>
      </c>
    </row>
    <row r="8" spans="2:22" x14ac:dyDescent="0.25">
      <c r="E8" s="9" t="s">
        <v>948</v>
      </c>
      <c r="F8" s="9" t="s">
        <v>949</v>
      </c>
      <c r="G8" s="25" t="s">
        <v>950</v>
      </c>
      <c r="H8" s="9" t="s">
        <v>951</v>
      </c>
      <c r="I8" s="8" t="s">
        <v>48</v>
      </c>
      <c r="J8" s="9" t="s">
        <v>951</v>
      </c>
      <c r="K8" s="8" t="s">
        <v>48</v>
      </c>
      <c r="L8" s="9" t="s">
        <v>951</v>
      </c>
      <c r="M8" s="8" t="s">
        <v>48</v>
      </c>
    </row>
    <row r="9" spans="2:22" x14ac:dyDescent="0.25">
      <c r="B9" s="35" t="s">
        <v>952</v>
      </c>
      <c r="C9" t="s">
        <v>953</v>
      </c>
      <c r="D9" s="9" t="s">
        <v>66</v>
      </c>
      <c r="E9" s="9" t="s">
        <v>954</v>
      </c>
      <c r="F9" s="9" t="s">
        <v>955</v>
      </c>
      <c r="G9" s="25" t="s">
        <v>956</v>
      </c>
      <c r="H9" s="9" t="s">
        <v>957</v>
      </c>
      <c r="I9" s="8" t="s">
        <v>951</v>
      </c>
      <c r="J9" s="9" t="s">
        <v>957</v>
      </c>
      <c r="K9" s="8" t="s">
        <v>951</v>
      </c>
      <c r="L9" s="9" t="s">
        <v>957</v>
      </c>
      <c r="M9" s="8" t="s">
        <v>951</v>
      </c>
      <c r="N9" s="8" t="s">
        <v>958</v>
      </c>
      <c r="O9" s="8" t="s">
        <v>959</v>
      </c>
      <c r="P9" s="8" t="s">
        <v>960</v>
      </c>
      <c r="Q9" s="9" t="s">
        <v>961</v>
      </c>
      <c r="R9" s="8" t="s">
        <v>962</v>
      </c>
      <c r="S9" s="8" t="s">
        <v>963</v>
      </c>
      <c r="T9" s="8" t="s">
        <v>964</v>
      </c>
      <c r="U9" s="8" t="s">
        <v>965</v>
      </c>
    </row>
    <row r="10" spans="2:22" x14ac:dyDescent="0.25">
      <c r="G10" s="9"/>
      <c r="H10" s="25"/>
      <c r="I10" s="24"/>
      <c r="J10" s="8"/>
      <c r="K10" s="24"/>
      <c r="L10" s="8"/>
      <c r="M10" s="24"/>
      <c r="Q10" s="8"/>
      <c r="R10" s="9"/>
      <c r="V10" s="8"/>
    </row>
    <row r="11" spans="2:22" x14ac:dyDescent="0.25">
      <c r="B11" s="35">
        <v>2226180</v>
      </c>
      <c r="C11" t="s">
        <v>966</v>
      </c>
      <c r="D11" s="9" t="str">
        <f t="shared" ref="D11:D29" si="0">RIGHT(C11,2)</f>
        <v>GA</v>
      </c>
      <c r="E11" s="9">
        <v>-81.396485600000005</v>
      </c>
      <c r="F11" s="9">
        <v>31.133565229999999</v>
      </c>
      <c r="G11" s="25">
        <v>-999</v>
      </c>
      <c r="H11" s="24">
        <v>2</v>
      </c>
      <c r="I11" s="8">
        <v>30</v>
      </c>
      <c r="J11" s="24">
        <v>2.5</v>
      </c>
      <c r="K11" s="8">
        <v>24</v>
      </c>
      <c r="L11" s="24">
        <v>3.5</v>
      </c>
      <c r="M11" s="8">
        <v>9</v>
      </c>
      <c r="N11" s="8">
        <v>-999</v>
      </c>
      <c r="O11" s="8">
        <v>-999</v>
      </c>
      <c r="P11" s="8">
        <v>43620</v>
      </c>
      <c r="Q11" s="9">
        <v>4.4400000000000004</v>
      </c>
      <c r="R11" s="8">
        <v>-999</v>
      </c>
      <c r="S11" s="8">
        <v>-999</v>
      </c>
      <c r="T11" s="8">
        <v>-999</v>
      </c>
      <c r="U11" s="8">
        <v>-999</v>
      </c>
    </row>
    <row r="12" spans="2:22" x14ac:dyDescent="0.25">
      <c r="B12" s="35">
        <v>2228070</v>
      </c>
      <c r="C12" t="s">
        <v>967</v>
      </c>
      <c r="D12" s="9" t="str">
        <f t="shared" si="0"/>
        <v>GA</v>
      </c>
      <c r="E12" s="9">
        <v>-81.725662</v>
      </c>
      <c r="F12" s="9">
        <v>30.974676070000001</v>
      </c>
      <c r="G12" s="25">
        <v>3240</v>
      </c>
      <c r="H12" s="24">
        <v>0.6</v>
      </c>
      <c r="I12" s="8">
        <v>30</v>
      </c>
      <c r="J12" s="24">
        <v>1.6</v>
      </c>
      <c r="K12" s="8">
        <v>30</v>
      </c>
      <c r="L12" s="24">
        <v>2.6</v>
      </c>
      <c r="M12" s="8">
        <v>27</v>
      </c>
      <c r="N12" s="8">
        <v>43622</v>
      </c>
      <c r="O12" s="8">
        <v>26700</v>
      </c>
      <c r="P12" s="8">
        <v>43621</v>
      </c>
      <c r="Q12" s="9">
        <v>3.85</v>
      </c>
      <c r="R12" s="8">
        <v>-999</v>
      </c>
      <c r="S12" s="8">
        <v>-999</v>
      </c>
      <c r="T12" s="8">
        <v>-999</v>
      </c>
      <c r="U12" s="8">
        <v>-999</v>
      </c>
    </row>
    <row r="13" spans="2:22" x14ac:dyDescent="0.25">
      <c r="B13" s="35">
        <v>2228295</v>
      </c>
      <c r="C13" t="s">
        <v>968</v>
      </c>
      <c r="D13" s="9" t="str">
        <f t="shared" si="0"/>
        <v>GA</v>
      </c>
      <c r="E13" s="9">
        <v>-81.471361099999996</v>
      </c>
      <c r="F13" s="9">
        <v>30.764333329999999</v>
      </c>
      <c r="G13" s="25">
        <v>-999</v>
      </c>
      <c r="H13" s="24">
        <v>1.7</v>
      </c>
      <c r="I13" s="8">
        <v>30</v>
      </c>
      <c r="J13" s="24">
        <v>2.2000000000000002</v>
      </c>
      <c r="K13" s="8">
        <v>30</v>
      </c>
      <c r="L13" s="24">
        <v>3.7</v>
      </c>
      <c r="M13" s="8">
        <v>8</v>
      </c>
      <c r="N13" s="8">
        <v>-999</v>
      </c>
      <c r="O13" s="8">
        <v>-999</v>
      </c>
      <c r="P13" s="8">
        <v>43620</v>
      </c>
      <c r="Q13" s="9">
        <v>4.37</v>
      </c>
      <c r="R13" s="8">
        <v>-999</v>
      </c>
      <c r="S13" s="8">
        <v>-999</v>
      </c>
      <c r="T13" s="8">
        <v>-999</v>
      </c>
      <c r="U13" s="8">
        <v>-999</v>
      </c>
    </row>
    <row r="14" spans="2:22" x14ac:dyDescent="0.25">
      <c r="B14" s="35">
        <v>2244440</v>
      </c>
      <c r="C14" t="s">
        <v>969</v>
      </c>
      <c r="D14" s="9" t="str">
        <f t="shared" si="0"/>
        <v>FL</v>
      </c>
      <c r="E14" s="9">
        <v>-81.626191000000006</v>
      </c>
      <c r="F14" s="9">
        <v>29.57774783</v>
      </c>
      <c r="G14" s="25">
        <v>585</v>
      </c>
      <c r="H14" s="24">
        <v>1.3</v>
      </c>
      <c r="I14" s="8">
        <v>30</v>
      </c>
      <c r="J14" s="24">
        <v>1.8</v>
      </c>
      <c r="K14" s="8">
        <v>30</v>
      </c>
      <c r="L14" s="24">
        <v>2.8</v>
      </c>
      <c r="M14" s="8">
        <v>30</v>
      </c>
      <c r="N14" s="8">
        <v>43646</v>
      </c>
      <c r="O14" s="8">
        <v>5270</v>
      </c>
      <c r="P14" s="8">
        <v>43646</v>
      </c>
      <c r="Q14" s="9">
        <v>11.9</v>
      </c>
      <c r="R14" s="8">
        <v>11</v>
      </c>
      <c r="S14" s="8">
        <v>30</v>
      </c>
      <c r="T14" s="8">
        <v>10600</v>
      </c>
      <c r="U14" s="8">
        <v>2001</v>
      </c>
    </row>
    <row r="15" spans="2:22" x14ac:dyDescent="0.25">
      <c r="B15" s="35">
        <v>2246459</v>
      </c>
      <c r="C15" t="s">
        <v>970</v>
      </c>
      <c r="D15" s="9" t="str">
        <f t="shared" si="0"/>
        <v>FL</v>
      </c>
      <c r="E15" s="9">
        <v>-81.740376100000006</v>
      </c>
      <c r="F15" s="9">
        <v>30.282183750000002</v>
      </c>
      <c r="G15" s="25">
        <v>22.8</v>
      </c>
      <c r="H15" s="24">
        <v>1.3</v>
      </c>
      <c r="I15" s="8">
        <v>30</v>
      </c>
      <c r="J15" s="24">
        <v>1.8</v>
      </c>
      <c r="K15" s="8">
        <v>30</v>
      </c>
      <c r="L15" s="24">
        <v>2.8</v>
      </c>
      <c r="M15" s="8">
        <v>30</v>
      </c>
      <c r="N15" s="8">
        <v>43627</v>
      </c>
      <c r="O15" s="8">
        <v>813</v>
      </c>
      <c r="P15" s="8">
        <v>43644</v>
      </c>
      <c r="Q15" s="9">
        <v>12.43</v>
      </c>
      <c r="R15" s="8">
        <v>3</v>
      </c>
      <c r="S15" s="8">
        <v>7</v>
      </c>
      <c r="T15" s="8">
        <v>3450</v>
      </c>
      <c r="U15" s="8">
        <v>2008</v>
      </c>
    </row>
    <row r="16" spans="2:22" x14ac:dyDescent="0.25">
      <c r="B16" s="35">
        <v>2246500</v>
      </c>
      <c r="C16" t="s">
        <v>971</v>
      </c>
      <c r="D16" s="9" t="str">
        <f t="shared" si="0"/>
        <v>FL</v>
      </c>
      <c r="E16" s="9">
        <v>-81.665373500000001</v>
      </c>
      <c r="F16" s="9">
        <v>30.3224616</v>
      </c>
      <c r="G16" s="25">
        <v>8850</v>
      </c>
      <c r="H16" s="24">
        <v>1.4</v>
      </c>
      <c r="I16" s="8">
        <v>30</v>
      </c>
      <c r="J16" s="24">
        <v>1.9</v>
      </c>
      <c r="K16" s="8">
        <v>30</v>
      </c>
      <c r="L16" s="24">
        <v>2.9</v>
      </c>
      <c r="M16" s="8">
        <v>30</v>
      </c>
      <c r="N16" s="8">
        <v>43621</v>
      </c>
      <c r="O16" s="8">
        <v>175000</v>
      </c>
      <c r="P16" s="8">
        <v>43628</v>
      </c>
      <c r="Q16" s="9">
        <v>12.04</v>
      </c>
      <c r="R16" s="8">
        <v>1</v>
      </c>
      <c r="S16" s="8">
        <v>26</v>
      </c>
      <c r="T16" s="8">
        <v>137000</v>
      </c>
      <c r="U16" s="8">
        <v>2017</v>
      </c>
    </row>
    <row r="17" spans="2:21" x14ac:dyDescent="0.25">
      <c r="B17" s="35">
        <v>2246825</v>
      </c>
      <c r="C17" t="s">
        <v>972</v>
      </c>
      <c r="D17" s="9" t="str">
        <f t="shared" si="0"/>
        <v>FL</v>
      </c>
      <c r="E17" s="9">
        <v>-81.518261100000004</v>
      </c>
      <c r="F17" s="9">
        <v>30.44838056</v>
      </c>
      <c r="G17" s="25">
        <v>-999</v>
      </c>
      <c r="H17" s="24">
        <v>1.2</v>
      </c>
      <c r="I17" s="8">
        <v>30</v>
      </c>
      <c r="J17" s="24">
        <v>2</v>
      </c>
      <c r="K17" s="8">
        <v>19</v>
      </c>
      <c r="L17" s="24">
        <v>2.8</v>
      </c>
      <c r="M17" s="8">
        <v>0</v>
      </c>
      <c r="N17" s="8">
        <v>43619</v>
      </c>
      <c r="O17" s="8">
        <v>3610</v>
      </c>
      <c r="P17" s="8">
        <v>43620</v>
      </c>
      <c r="Q17" s="9">
        <v>2.68</v>
      </c>
      <c r="R17" s="8">
        <v>1</v>
      </c>
      <c r="S17" s="8">
        <v>2</v>
      </c>
      <c r="T17" s="8">
        <v>756</v>
      </c>
      <c r="U17" s="8">
        <v>2017</v>
      </c>
    </row>
    <row r="18" spans="2:21" x14ac:dyDescent="0.25">
      <c r="B18" s="35">
        <v>2326550</v>
      </c>
      <c r="C18" t="s">
        <v>973</v>
      </c>
      <c r="D18" s="9" t="str">
        <f t="shared" si="0"/>
        <v>FL</v>
      </c>
      <c r="E18" s="9">
        <v>-83.979772800000006</v>
      </c>
      <c r="F18" s="9">
        <v>30.112346939999998</v>
      </c>
      <c r="G18" s="25">
        <v>938.6</v>
      </c>
      <c r="H18" s="24">
        <v>2.7</v>
      </c>
      <c r="I18" s="8">
        <v>30</v>
      </c>
      <c r="J18" s="24">
        <v>4.2</v>
      </c>
      <c r="K18" s="8">
        <v>30</v>
      </c>
      <c r="L18" s="24">
        <v>6.2</v>
      </c>
      <c r="M18" s="8">
        <v>30</v>
      </c>
      <c r="N18" s="8">
        <v>-999</v>
      </c>
      <c r="O18" s="8">
        <v>-999</v>
      </c>
      <c r="P18" s="8">
        <v>43624</v>
      </c>
      <c r="Q18" s="9">
        <v>8.24</v>
      </c>
      <c r="R18" s="8">
        <v>-999</v>
      </c>
      <c r="S18" s="8">
        <v>-999</v>
      </c>
      <c r="T18" s="8">
        <v>-999</v>
      </c>
      <c r="U18" s="8">
        <v>-999</v>
      </c>
    </row>
    <row r="19" spans="2:21" x14ac:dyDescent="0.25">
      <c r="B19" s="35">
        <v>5489500</v>
      </c>
      <c r="C19" t="s">
        <v>974</v>
      </c>
      <c r="D19" s="9" t="str">
        <f t="shared" si="0"/>
        <v>IA</v>
      </c>
      <c r="E19" s="9">
        <v>-92.411296300000004</v>
      </c>
      <c r="F19" s="9">
        <v>41.010847949999999</v>
      </c>
      <c r="G19" s="25">
        <v>13374</v>
      </c>
      <c r="H19" s="24">
        <v>11.5</v>
      </c>
      <c r="I19" s="8">
        <v>30</v>
      </c>
      <c r="J19" s="24">
        <v>15</v>
      </c>
      <c r="K19" s="8">
        <v>0</v>
      </c>
      <c r="L19" s="24">
        <v>19</v>
      </c>
      <c r="M19" s="8">
        <v>0</v>
      </c>
      <c r="N19" s="8">
        <v>43623</v>
      </c>
      <c r="O19" s="8">
        <v>46300</v>
      </c>
      <c r="P19" s="8">
        <v>43623</v>
      </c>
      <c r="Q19" s="9">
        <v>14.66</v>
      </c>
      <c r="R19" s="8">
        <v>22</v>
      </c>
      <c r="S19" s="8">
        <v>102</v>
      </c>
      <c r="T19" s="8">
        <v>140000</v>
      </c>
      <c r="U19" s="8">
        <v>1903</v>
      </c>
    </row>
    <row r="20" spans="2:21" x14ac:dyDescent="0.25">
      <c r="B20" s="35">
        <v>5490600</v>
      </c>
      <c r="C20" t="s">
        <v>975</v>
      </c>
      <c r="D20" s="9" t="str">
        <f t="shared" si="0"/>
        <v>MO</v>
      </c>
      <c r="E20" s="9">
        <v>-91.566963900000005</v>
      </c>
      <c r="F20" s="9">
        <v>40.4624083</v>
      </c>
      <c r="G20" s="25">
        <v>14300</v>
      </c>
      <c r="H20" s="24">
        <v>18</v>
      </c>
      <c r="I20" s="8">
        <v>30</v>
      </c>
      <c r="J20" s="24">
        <v>22</v>
      </c>
      <c r="K20" s="8">
        <v>0</v>
      </c>
      <c r="L20" s="24">
        <v>25</v>
      </c>
      <c r="M20" s="8">
        <v>0</v>
      </c>
      <c r="N20" s="8">
        <v>43617</v>
      </c>
      <c r="O20" s="8">
        <v>58900</v>
      </c>
      <c r="P20" s="8">
        <v>43617</v>
      </c>
      <c r="Q20" s="9">
        <v>21.45</v>
      </c>
      <c r="R20" s="8">
        <v>3</v>
      </c>
      <c r="S20" s="8">
        <v>3</v>
      </c>
      <c r="T20" s="8">
        <v>66700</v>
      </c>
      <c r="U20" s="8">
        <v>2015</v>
      </c>
    </row>
    <row r="21" spans="2:21" x14ac:dyDescent="0.25">
      <c r="B21" s="35">
        <v>5501600</v>
      </c>
      <c r="C21" t="s">
        <v>976</v>
      </c>
      <c r="D21" s="9" t="str">
        <f t="shared" si="0"/>
        <v>MO</v>
      </c>
      <c r="E21" s="9">
        <v>-91.3623707</v>
      </c>
      <c r="F21" s="9">
        <v>39.723934499999999</v>
      </c>
      <c r="G21" s="25">
        <v>-999</v>
      </c>
      <c r="H21" s="24">
        <v>16</v>
      </c>
      <c r="I21" s="8">
        <v>30</v>
      </c>
      <c r="J21" s="24">
        <v>22</v>
      </c>
      <c r="K21" s="8">
        <v>18</v>
      </c>
      <c r="L21" s="24">
        <v>24</v>
      </c>
      <c r="M21" s="8">
        <v>14</v>
      </c>
      <c r="N21" s="8">
        <v>-999</v>
      </c>
      <c r="O21" s="8">
        <v>-999</v>
      </c>
      <c r="P21" s="8">
        <v>43618</v>
      </c>
      <c r="Q21" s="9">
        <v>30</v>
      </c>
      <c r="R21" s="8">
        <v>-999</v>
      </c>
      <c r="S21" s="8">
        <v>-999</v>
      </c>
      <c r="T21" s="8">
        <v>-999</v>
      </c>
      <c r="U21" s="8">
        <v>-999</v>
      </c>
    </row>
    <row r="22" spans="2:21" x14ac:dyDescent="0.25">
      <c r="B22" s="35">
        <v>5585500</v>
      </c>
      <c r="C22" t="s">
        <v>977</v>
      </c>
      <c r="D22" s="9" t="str">
        <f t="shared" si="0"/>
        <v>IL</v>
      </c>
      <c r="E22" s="9">
        <v>-90.568181999999993</v>
      </c>
      <c r="F22" s="9">
        <v>39.823380100000001</v>
      </c>
      <c r="G22" s="25">
        <v>26029</v>
      </c>
      <c r="H22" s="24">
        <v>17</v>
      </c>
      <c r="I22" s="8">
        <v>30</v>
      </c>
      <c r="J22" s="24">
        <v>22</v>
      </c>
      <c r="K22" s="8">
        <v>30</v>
      </c>
      <c r="L22" s="24">
        <v>24</v>
      </c>
      <c r="M22" s="8">
        <v>16</v>
      </c>
      <c r="N22" s="8">
        <v>-999</v>
      </c>
      <c r="O22" s="8">
        <v>-999</v>
      </c>
      <c r="P22" s="8">
        <v>43620</v>
      </c>
      <c r="Q22" s="9">
        <v>28.4</v>
      </c>
      <c r="R22" s="8">
        <v>-999</v>
      </c>
      <c r="S22" s="8">
        <v>-999</v>
      </c>
      <c r="T22" s="8">
        <v>-999</v>
      </c>
      <c r="U22" s="8">
        <v>-999</v>
      </c>
    </row>
    <row r="23" spans="2:21" x14ac:dyDescent="0.25">
      <c r="B23" s="35">
        <v>5586100</v>
      </c>
      <c r="C23" t="s">
        <v>978</v>
      </c>
      <c r="D23" s="9" t="str">
        <f t="shared" si="0"/>
        <v>IL</v>
      </c>
      <c r="E23" s="9">
        <v>-90.6454047</v>
      </c>
      <c r="F23" s="9">
        <v>39.703380199999998</v>
      </c>
      <c r="G23" s="25">
        <v>26743</v>
      </c>
      <c r="H23" s="24">
        <v>14</v>
      </c>
      <c r="I23" s="8">
        <v>30</v>
      </c>
      <c r="J23" s="24">
        <v>21</v>
      </c>
      <c r="K23" s="8">
        <v>30</v>
      </c>
      <c r="L23" s="24">
        <v>23</v>
      </c>
      <c r="M23" s="8">
        <v>16</v>
      </c>
      <c r="N23" s="8">
        <v>43621</v>
      </c>
      <c r="O23" s="8">
        <v>96700</v>
      </c>
      <c r="P23" s="8">
        <v>43620</v>
      </c>
      <c r="Q23" s="9">
        <v>26.98</v>
      </c>
      <c r="R23" s="8">
        <v>16</v>
      </c>
      <c r="S23" s="8">
        <v>94</v>
      </c>
      <c r="T23" s="8">
        <v>123000</v>
      </c>
      <c r="U23" s="8">
        <v>1943</v>
      </c>
    </row>
    <row r="24" spans="2:21" x14ac:dyDescent="0.25">
      <c r="B24" s="35">
        <v>5587060</v>
      </c>
      <c r="C24" t="s">
        <v>979</v>
      </c>
      <c r="D24" s="9" t="str">
        <f t="shared" si="0"/>
        <v>IL</v>
      </c>
      <c r="E24" s="9">
        <v>-90.615399400000001</v>
      </c>
      <c r="F24" s="9">
        <v>39.160325899999997</v>
      </c>
      <c r="G24" s="25">
        <v>28690</v>
      </c>
      <c r="H24" s="24">
        <v>25</v>
      </c>
      <c r="I24" s="8">
        <v>30</v>
      </c>
      <c r="J24" s="24">
        <v>31</v>
      </c>
      <c r="K24" s="8">
        <v>30</v>
      </c>
      <c r="L24" s="24">
        <v>32</v>
      </c>
      <c r="M24" s="8">
        <v>30</v>
      </c>
      <c r="N24" s="8">
        <v>-999</v>
      </c>
      <c r="O24" s="8">
        <v>-999</v>
      </c>
      <c r="P24" s="8">
        <v>43623</v>
      </c>
      <c r="Q24" s="9">
        <v>40.299999999999997</v>
      </c>
      <c r="R24" s="8">
        <v>-999</v>
      </c>
      <c r="S24" s="8">
        <v>-999</v>
      </c>
      <c r="T24" s="8">
        <v>-999</v>
      </c>
      <c r="U24" s="8">
        <v>-999</v>
      </c>
    </row>
    <row r="25" spans="2:21" x14ac:dyDescent="0.25">
      <c r="B25" s="35">
        <v>5587450</v>
      </c>
      <c r="C25" t="s">
        <v>980</v>
      </c>
      <c r="D25" s="9" t="str">
        <f t="shared" si="0"/>
        <v>IL</v>
      </c>
      <c r="E25" s="9">
        <v>-90.429000000000002</v>
      </c>
      <c r="F25" s="9">
        <v>38.967972199999998</v>
      </c>
      <c r="G25" s="25">
        <v>171300</v>
      </c>
      <c r="H25" s="24">
        <v>18</v>
      </c>
      <c r="I25" s="8">
        <v>30</v>
      </c>
      <c r="J25" s="24">
        <v>24</v>
      </c>
      <c r="K25" s="8">
        <v>30</v>
      </c>
      <c r="L25" s="24">
        <v>29</v>
      </c>
      <c r="M25" s="8">
        <v>24</v>
      </c>
      <c r="N25" s="8">
        <v>43624</v>
      </c>
      <c r="O25" s="8">
        <v>517000</v>
      </c>
      <c r="P25" s="8">
        <v>43623</v>
      </c>
      <c r="Q25" s="9">
        <v>35.17</v>
      </c>
      <c r="R25" s="8">
        <v>2</v>
      </c>
      <c r="S25" s="8">
        <v>32</v>
      </c>
      <c r="T25" s="8">
        <v>598000</v>
      </c>
      <c r="U25" s="8">
        <v>1993</v>
      </c>
    </row>
    <row r="26" spans="2:21" x14ac:dyDescent="0.25">
      <c r="B26" s="35">
        <v>5595000</v>
      </c>
      <c r="C26" t="s">
        <v>981</v>
      </c>
      <c r="D26" s="9" t="str">
        <f t="shared" si="0"/>
        <v>IL</v>
      </c>
      <c r="E26" s="9">
        <v>-89.888611100000006</v>
      </c>
      <c r="F26" s="9">
        <v>38.319722200000001</v>
      </c>
      <c r="G26" s="25">
        <v>5189</v>
      </c>
      <c r="H26" s="24">
        <v>79</v>
      </c>
      <c r="I26" s="8">
        <v>30</v>
      </c>
      <c r="J26" s="24">
        <v>82</v>
      </c>
      <c r="K26" s="8">
        <v>30</v>
      </c>
      <c r="L26" s="24">
        <v>85</v>
      </c>
      <c r="M26" s="8">
        <v>30</v>
      </c>
      <c r="N26" s="8">
        <v>43640</v>
      </c>
      <c r="O26" s="8">
        <v>17000</v>
      </c>
      <c r="P26" s="8">
        <v>43626</v>
      </c>
      <c r="Q26" s="9">
        <v>92.28</v>
      </c>
      <c r="R26" s="8">
        <v>44</v>
      </c>
      <c r="S26" s="8">
        <v>58</v>
      </c>
      <c r="T26" s="8">
        <v>83000</v>
      </c>
      <c r="U26" s="8">
        <v>1943</v>
      </c>
    </row>
    <row r="27" spans="2:21" x14ac:dyDescent="0.25">
      <c r="B27" s="35">
        <v>5599490</v>
      </c>
      <c r="C27" t="s">
        <v>982</v>
      </c>
      <c r="D27" s="9" t="str">
        <f t="shared" si="0"/>
        <v>IL</v>
      </c>
      <c r="E27" s="9">
        <v>-89.327777800000007</v>
      </c>
      <c r="F27" s="9">
        <v>37.758333299999997</v>
      </c>
      <c r="G27" s="25">
        <v>2159</v>
      </c>
      <c r="H27" s="24">
        <v>22</v>
      </c>
      <c r="I27" s="8">
        <v>30</v>
      </c>
      <c r="J27" s="24">
        <v>28</v>
      </c>
      <c r="K27" s="8">
        <v>29</v>
      </c>
      <c r="L27" s="24">
        <v>36</v>
      </c>
      <c r="M27" s="8">
        <v>0</v>
      </c>
      <c r="N27" s="8">
        <v>43642</v>
      </c>
      <c r="O27" s="8">
        <v>11100</v>
      </c>
      <c r="P27" s="8">
        <v>43627</v>
      </c>
      <c r="Q27" s="9">
        <v>31.72</v>
      </c>
      <c r="R27" s="8">
        <v>62</v>
      </c>
      <c r="S27" s="8">
        <v>90</v>
      </c>
      <c r="T27" s="8">
        <v>42400</v>
      </c>
      <c r="U27" s="8">
        <v>2011</v>
      </c>
    </row>
    <row r="28" spans="2:21" x14ac:dyDescent="0.25">
      <c r="B28" s="35">
        <v>6330000</v>
      </c>
      <c r="C28" t="s">
        <v>983</v>
      </c>
      <c r="D28" s="9" t="str">
        <f t="shared" si="0"/>
        <v>ND</v>
      </c>
      <c r="E28" s="9">
        <v>-103.7146446</v>
      </c>
      <c r="F28" s="9">
        <v>48.108079199999999</v>
      </c>
      <c r="G28" s="25">
        <v>164500</v>
      </c>
      <c r="H28" s="24">
        <v>22</v>
      </c>
      <c r="I28" s="8">
        <v>30</v>
      </c>
      <c r="J28" s="24">
        <v>24</v>
      </c>
      <c r="K28" s="8">
        <v>17</v>
      </c>
      <c r="L28" s="24">
        <v>26</v>
      </c>
      <c r="M28" s="8">
        <v>0</v>
      </c>
      <c r="N28" s="8">
        <v>-999</v>
      </c>
      <c r="O28" s="8">
        <v>-999</v>
      </c>
      <c r="P28" s="8">
        <v>43628</v>
      </c>
      <c r="Q28" s="9">
        <v>24.81</v>
      </c>
      <c r="R28" s="8">
        <v>-999</v>
      </c>
      <c r="S28" s="8">
        <v>-999</v>
      </c>
      <c r="T28" s="8">
        <v>-999</v>
      </c>
      <c r="U28" s="8">
        <v>-999</v>
      </c>
    </row>
    <row r="29" spans="2:21" x14ac:dyDescent="0.25">
      <c r="B29" s="35">
        <v>6453020</v>
      </c>
      <c r="C29" t="s">
        <v>984</v>
      </c>
      <c r="D29" s="9" t="str">
        <f t="shared" si="0"/>
        <v>SD</v>
      </c>
      <c r="E29" s="9">
        <v>-98.349802299999993</v>
      </c>
      <c r="F29" s="9">
        <v>42.905274460000001</v>
      </c>
      <c r="G29" s="25">
        <v>-999</v>
      </c>
      <c r="H29" s="24">
        <v>30</v>
      </c>
      <c r="I29" s="8">
        <v>30</v>
      </c>
      <c r="J29" s="24">
        <v>31</v>
      </c>
      <c r="K29" s="8">
        <v>20</v>
      </c>
      <c r="L29" s="24">
        <v>32</v>
      </c>
      <c r="M29" s="8">
        <v>0</v>
      </c>
      <c r="N29" s="8">
        <v>-999</v>
      </c>
      <c r="O29" s="8">
        <v>-999</v>
      </c>
      <c r="P29" s="8">
        <v>43636</v>
      </c>
      <c r="Q29" s="9">
        <v>31.76</v>
      </c>
      <c r="R29" s="8">
        <v>-999</v>
      </c>
      <c r="S29" s="8">
        <v>-999</v>
      </c>
      <c r="T29" s="8">
        <v>-999</v>
      </c>
      <c r="U29" s="8">
        <v>-999</v>
      </c>
    </row>
    <row r="30" spans="2:21" x14ac:dyDescent="0.25">
      <c r="B30" s="35">
        <v>6453620</v>
      </c>
      <c r="C30" t="s">
        <v>985</v>
      </c>
      <c r="D30" s="9" t="s">
        <v>27</v>
      </c>
      <c r="E30" s="9">
        <v>-98.061944400000002</v>
      </c>
      <c r="F30" s="9">
        <v>42.770972200000003</v>
      </c>
      <c r="G30" s="25">
        <v>-999</v>
      </c>
      <c r="H30" s="24">
        <v>24</v>
      </c>
      <c r="I30" s="8">
        <v>30</v>
      </c>
      <c r="J30" s="24">
        <v>25</v>
      </c>
      <c r="K30" s="8">
        <v>5</v>
      </c>
      <c r="L30" s="24">
        <v>26</v>
      </c>
      <c r="M30" s="8">
        <v>0</v>
      </c>
      <c r="N30" s="8">
        <v>-999</v>
      </c>
      <c r="O30" s="8">
        <v>-999</v>
      </c>
      <c r="P30" s="8">
        <v>43636</v>
      </c>
      <c r="Q30" s="9">
        <v>25.07</v>
      </c>
      <c r="R30" s="8">
        <v>-999</v>
      </c>
      <c r="S30" s="8">
        <v>-999</v>
      </c>
      <c r="T30" s="8">
        <v>-999</v>
      </c>
      <c r="U30" s="8">
        <v>-999</v>
      </c>
    </row>
    <row r="31" spans="2:21" x14ac:dyDescent="0.25">
      <c r="B31" s="35">
        <v>6466010</v>
      </c>
      <c r="C31" t="s">
        <v>986</v>
      </c>
      <c r="D31" s="9" t="s">
        <v>27</v>
      </c>
      <c r="E31" s="9">
        <v>-98.028126799999995</v>
      </c>
      <c r="F31" s="9">
        <v>42.761667459999998</v>
      </c>
      <c r="G31" s="25">
        <v>265500</v>
      </c>
      <c r="H31" s="24">
        <v>21</v>
      </c>
      <c r="I31" s="8">
        <v>30</v>
      </c>
      <c r="J31" s="24">
        <v>23</v>
      </c>
      <c r="K31" s="8">
        <v>30</v>
      </c>
      <c r="L31" s="24">
        <v>24</v>
      </c>
      <c r="M31" s="8">
        <v>30</v>
      </c>
      <c r="N31" s="8">
        <v>-999</v>
      </c>
      <c r="O31" s="8">
        <v>-999</v>
      </c>
      <c r="P31" s="8">
        <v>43636</v>
      </c>
      <c r="Q31" s="9">
        <v>26.19</v>
      </c>
      <c r="R31" s="8">
        <v>-999</v>
      </c>
      <c r="S31" s="8">
        <v>-999</v>
      </c>
      <c r="T31" s="8">
        <v>-999</v>
      </c>
      <c r="U31" s="8">
        <v>-999</v>
      </c>
    </row>
    <row r="32" spans="2:21" x14ac:dyDescent="0.25">
      <c r="B32" s="35">
        <v>6466700</v>
      </c>
      <c r="C32" t="s">
        <v>987</v>
      </c>
      <c r="D32" s="9" t="str">
        <f t="shared" ref="D32:D67" si="1">RIGHT(C32,2)</f>
        <v>SD</v>
      </c>
      <c r="E32" s="9">
        <v>-97.885345999999998</v>
      </c>
      <c r="F32" s="9">
        <v>42.855832360000001</v>
      </c>
      <c r="G32" s="25">
        <v>-999</v>
      </c>
      <c r="H32" s="24">
        <v>10</v>
      </c>
      <c r="I32" s="8">
        <v>30</v>
      </c>
      <c r="J32" s="24">
        <v>12</v>
      </c>
      <c r="K32" s="8">
        <v>0</v>
      </c>
      <c r="L32" s="24">
        <v>14</v>
      </c>
      <c r="M32" s="8">
        <v>0</v>
      </c>
      <c r="N32" s="8">
        <v>-999</v>
      </c>
      <c r="O32" s="8">
        <v>-999</v>
      </c>
      <c r="P32" s="8">
        <v>43637</v>
      </c>
      <c r="Q32" s="9">
        <v>11.99</v>
      </c>
      <c r="R32" s="8">
        <v>-999</v>
      </c>
      <c r="S32" s="8">
        <v>-999</v>
      </c>
      <c r="T32" s="8">
        <v>-999</v>
      </c>
      <c r="U32" s="8">
        <v>-999</v>
      </c>
    </row>
    <row r="33" spans="2:21" x14ac:dyDescent="0.25">
      <c r="B33" s="35">
        <v>6471000</v>
      </c>
      <c r="C33" t="s">
        <v>988</v>
      </c>
      <c r="D33" s="9" t="str">
        <f t="shared" si="1"/>
        <v>SD</v>
      </c>
      <c r="E33" s="9">
        <v>-98.3103756</v>
      </c>
      <c r="F33" s="9">
        <v>45.603579500000002</v>
      </c>
      <c r="G33" s="25">
        <v>5691</v>
      </c>
      <c r="H33" s="24">
        <v>13</v>
      </c>
      <c r="I33" s="8">
        <v>30</v>
      </c>
      <c r="J33" s="24">
        <v>16</v>
      </c>
      <c r="K33" s="8">
        <v>6</v>
      </c>
      <c r="L33" s="24">
        <v>18</v>
      </c>
      <c r="M33" s="8">
        <v>0</v>
      </c>
      <c r="N33" s="8">
        <v>-999</v>
      </c>
      <c r="O33" s="8">
        <v>-999</v>
      </c>
      <c r="P33" s="8">
        <v>43617</v>
      </c>
      <c r="Q33" s="9">
        <v>16.7</v>
      </c>
      <c r="R33" s="8">
        <v>-999</v>
      </c>
      <c r="S33" s="8">
        <v>-999</v>
      </c>
      <c r="T33" s="8">
        <v>-999</v>
      </c>
      <c r="U33" s="8">
        <v>-999</v>
      </c>
    </row>
    <row r="34" spans="2:21" x14ac:dyDescent="0.25">
      <c r="B34" s="35">
        <v>6472000</v>
      </c>
      <c r="C34" t="s">
        <v>989</v>
      </c>
      <c r="D34" s="9" t="str">
        <f t="shared" si="1"/>
        <v>SD</v>
      </c>
      <c r="E34" s="9">
        <v>-98.391481900000002</v>
      </c>
      <c r="F34" s="9">
        <v>45.241639360000001</v>
      </c>
      <c r="G34" s="25">
        <v>8780</v>
      </c>
      <c r="H34" s="24">
        <v>14</v>
      </c>
      <c r="I34" s="8">
        <v>30</v>
      </c>
      <c r="J34" s="24">
        <v>17</v>
      </c>
      <c r="K34" s="8">
        <v>9</v>
      </c>
      <c r="L34" s="24">
        <v>18.5</v>
      </c>
      <c r="M34" s="8">
        <v>0</v>
      </c>
      <c r="N34" s="8">
        <v>43617</v>
      </c>
      <c r="O34" s="8">
        <v>2370</v>
      </c>
      <c r="P34" s="8">
        <v>43617</v>
      </c>
      <c r="Q34" s="9">
        <v>17.079999999999998</v>
      </c>
      <c r="R34" s="8">
        <v>10</v>
      </c>
      <c r="S34" s="8">
        <v>44</v>
      </c>
      <c r="T34" s="8">
        <v>9910</v>
      </c>
      <c r="U34" s="8">
        <v>2009</v>
      </c>
    </row>
    <row r="35" spans="2:21" x14ac:dyDescent="0.25">
      <c r="B35" s="35">
        <v>6473000</v>
      </c>
      <c r="C35" t="s">
        <v>990</v>
      </c>
      <c r="D35" s="9" t="str">
        <f t="shared" si="1"/>
        <v>SD</v>
      </c>
      <c r="E35" s="9">
        <v>-98.480926999999994</v>
      </c>
      <c r="F35" s="9">
        <v>44.998307680000003</v>
      </c>
      <c r="G35" s="25">
        <v>9712</v>
      </c>
      <c r="H35" s="24">
        <v>13</v>
      </c>
      <c r="I35" s="8">
        <v>30</v>
      </c>
      <c r="J35" s="24">
        <v>14</v>
      </c>
      <c r="K35" s="8">
        <v>10</v>
      </c>
      <c r="L35" s="24">
        <v>16</v>
      </c>
      <c r="M35" s="8">
        <v>1</v>
      </c>
      <c r="N35" s="8">
        <v>43645</v>
      </c>
      <c r="O35" s="8">
        <v>2270</v>
      </c>
      <c r="P35" s="8">
        <v>43617</v>
      </c>
      <c r="Q35" s="9">
        <v>16.23</v>
      </c>
      <c r="R35" s="8">
        <v>13</v>
      </c>
      <c r="S35" s="8">
        <v>72</v>
      </c>
      <c r="T35" s="8">
        <v>9520</v>
      </c>
      <c r="U35" s="8">
        <v>2011</v>
      </c>
    </row>
    <row r="36" spans="2:21" x14ac:dyDescent="0.25">
      <c r="B36" s="35">
        <v>6476000</v>
      </c>
      <c r="C36" t="s">
        <v>991</v>
      </c>
      <c r="D36" s="9" t="str">
        <f t="shared" si="1"/>
        <v>SD</v>
      </c>
      <c r="E36" s="9">
        <v>-98.199257000000003</v>
      </c>
      <c r="F36" s="9">
        <v>44.363594749999997</v>
      </c>
      <c r="G36" s="25">
        <v>15846</v>
      </c>
      <c r="H36" s="24">
        <v>11</v>
      </c>
      <c r="I36" s="8">
        <v>30</v>
      </c>
      <c r="J36" s="24">
        <v>13</v>
      </c>
      <c r="K36" s="8">
        <v>6</v>
      </c>
      <c r="L36" s="24">
        <v>15</v>
      </c>
      <c r="M36" s="8">
        <v>0</v>
      </c>
      <c r="N36" s="8">
        <v>43617</v>
      </c>
      <c r="O36" s="8">
        <v>6820</v>
      </c>
      <c r="P36" s="8">
        <v>43617</v>
      </c>
      <c r="Q36" s="9">
        <v>14.86</v>
      </c>
      <c r="R36" s="8">
        <v>10</v>
      </c>
      <c r="S36" s="8">
        <v>80</v>
      </c>
      <c r="T36" s="8">
        <v>23400</v>
      </c>
      <c r="U36" s="8">
        <v>1997</v>
      </c>
    </row>
    <row r="37" spans="2:21" x14ac:dyDescent="0.25">
      <c r="B37" s="35">
        <v>6477000</v>
      </c>
      <c r="C37" t="s">
        <v>992</v>
      </c>
      <c r="D37" s="9" t="str">
        <f t="shared" si="1"/>
        <v>SD</v>
      </c>
      <c r="E37" s="9">
        <v>-98.070915999999997</v>
      </c>
      <c r="F37" s="9">
        <v>43.973872100000001</v>
      </c>
      <c r="G37" s="25">
        <v>17613</v>
      </c>
      <c r="H37" s="24">
        <v>12</v>
      </c>
      <c r="I37" s="8">
        <v>30</v>
      </c>
      <c r="J37" s="24">
        <v>14</v>
      </c>
      <c r="K37" s="8">
        <v>11</v>
      </c>
      <c r="L37" s="24">
        <v>16</v>
      </c>
      <c r="M37" s="8">
        <v>0</v>
      </c>
      <c r="N37" s="8">
        <v>43617</v>
      </c>
      <c r="O37" s="8">
        <v>9090</v>
      </c>
      <c r="P37" s="8">
        <v>43617</v>
      </c>
      <c r="Q37" s="9">
        <v>15.72</v>
      </c>
      <c r="R37" s="8">
        <v>11</v>
      </c>
      <c r="S37" s="8">
        <v>70</v>
      </c>
      <c r="T37" s="8">
        <v>28400</v>
      </c>
      <c r="U37" s="8">
        <v>2011</v>
      </c>
    </row>
    <row r="38" spans="2:21" x14ac:dyDescent="0.25">
      <c r="B38" s="35">
        <v>6478000</v>
      </c>
      <c r="C38" t="s">
        <v>993</v>
      </c>
      <c r="D38" s="9" t="str">
        <f t="shared" si="1"/>
        <v>SD</v>
      </c>
      <c r="E38" s="9">
        <v>-97.919240299999998</v>
      </c>
      <c r="F38" s="9">
        <v>43.658871650000002</v>
      </c>
      <c r="G38" s="25">
        <v>19088</v>
      </c>
      <c r="H38" s="24">
        <v>17</v>
      </c>
      <c r="I38" s="8">
        <v>30</v>
      </c>
      <c r="J38" s="24">
        <v>20</v>
      </c>
      <c r="K38" s="8">
        <v>12</v>
      </c>
      <c r="L38" s="24">
        <v>22</v>
      </c>
      <c r="M38" s="8">
        <v>2</v>
      </c>
      <c r="N38" s="8">
        <v>43617</v>
      </c>
      <c r="O38" s="8">
        <v>10500</v>
      </c>
      <c r="P38" s="8">
        <v>43617</v>
      </c>
      <c r="Q38" s="9">
        <v>22.24</v>
      </c>
      <c r="R38" s="8">
        <v>8</v>
      </c>
      <c r="S38" s="8">
        <v>31</v>
      </c>
      <c r="T38" s="8">
        <v>28400</v>
      </c>
      <c r="U38" s="8">
        <v>2011</v>
      </c>
    </row>
    <row r="39" spans="2:21" x14ac:dyDescent="0.25">
      <c r="B39" s="35">
        <v>6805600</v>
      </c>
      <c r="C39" t="s">
        <v>994</v>
      </c>
      <c r="D39" s="9" t="str">
        <f t="shared" si="1"/>
        <v>NE</v>
      </c>
      <c r="E39" s="9">
        <v>-95.866675099999995</v>
      </c>
      <c r="F39" s="9">
        <v>41.001110400000002</v>
      </c>
      <c r="G39" s="25">
        <v>-999</v>
      </c>
      <c r="H39" s="24">
        <v>26</v>
      </c>
      <c r="I39" s="8">
        <v>30</v>
      </c>
      <c r="J39" s="24">
        <v>32</v>
      </c>
      <c r="K39" s="8">
        <v>2</v>
      </c>
      <c r="L39" s="24">
        <v>35</v>
      </c>
      <c r="M39" s="8">
        <v>0</v>
      </c>
      <c r="N39" s="8">
        <v>-999</v>
      </c>
      <c r="O39" s="8">
        <v>-999</v>
      </c>
      <c r="P39" s="8">
        <v>43620</v>
      </c>
      <c r="Q39" s="9">
        <v>32.11</v>
      </c>
      <c r="R39" s="8">
        <v>-999</v>
      </c>
      <c r="S39" s="8">
        <v>-999</v>
      </c>
      <c r="T39" s="8">
        <v>-999</v>
      </c>
      <c r="U39" s="8">
        <v>-999</v>
      </c>
    </row>
    <row r="40" spans="2:21" x14ac:dyDescent="0.25">
      <c r="B40" s="35">
        <v>6807000</v>
      </c>
      <c r="C40" t="s">
        <v>995</v>
      </c>
      <c r="D40" s="9" t="str">
        <f t="shared" si="1"/>
        <v>NE</v>
      </c>
      <c r="E40" s="9">
        <v>-95.846946000000003</v>
      </c>
      <c r="F40" s="9">
        <v>40.681946000000003</v>
      </c>
      <c r="G40" s="25">
        <v>410000</v>
      </c>
      <c r="H40" s="24">
        <v>18</v>
      </c>
      <c r="I40" s="8">
        <v>30</v>
      </c>
      <c r="J40" s="24">
        <v>23</v>
      </c>
      <c r="K40" s="8">
        <v>2</v>
      </c>
      <c r="L40" s="24">
        <v>27</v>
      </c>
      <c r="M40" s="8">
        <v>0</v>
      </c>
      <c r="N40" s="8">
        <v>43621</v>
      </c>
      <c r="O40" s="8">
        <v>190000</v>
      </c>
      <c r="P40" s="8">
        <v>43621</v>
      </c>
      <c r="Q40" s="9">
        <v>23.08</v>
      </c>
      <c r="R40" s="8">
        <v>5</v>
      </c>
      <c r="S40" s="8">
        <v>88</v>
      </c>
      <c r="T40" s="8">
        <v>414000</v>
      </c>
      <c r="U40" s="8">
        <v>1952</v>
      </c>
    </row>
    <row r="41" spans="2:21" x14ac:dyDescent="0.25">
      <c r="B41" s="35">
        <v>6810070</v>
      </c>
      <c r="C41" t="s">
        <v>996</v>
      </c>
      <c r="D41" s="9" t="str">
        <f t="shared" si="1"/>
        <v>NE</v>
      </c>
      <c r="E41" s="9">
        <v>-95.6533333</v>
      </c>
      <c r="F41" s="9">
        <v>40.398888890000002</v>
      </c>
      <c r="G41" s="25">
        <v>-999</v>
      </c>
      <c r="H41" s="24">
        <v>34</v>
      </c>
      <c r="I41" s="8">
        <v>30</v>
      </c>
      <c r="J41" s="24">
        <v>38.5</v>
      </c>
      <c r="K41" s="8">
        <v>10</v>
      </c>
      <c r="L41" s="24">
        <v>43</v>
      </c>
      <c r="M41" s="8">
        <v>0</v>
      </c>
      <c r="N41" s="8">
        <v>-999</v>
      </c>
      <c r="O41" s="8">
        <v>-999</v>
      </c>
      <c r="P41" s="8">
        <v>43622</v>
      </c>
      <c r="Q41" s="9">
        <v>39.479999999999997</v>
      </c>
      <c r="R41" s="8">
        <v>-999</v>
      </c>
      <c r="S41" s="8">
        <v>-999</v>
      </c>
      <c r="T41" s="8">
        <v>-999</v>
      </c>
      <c r="U41" s="8">
        <v>-999</v>
      </c>
    </row>
    <row r="42" spans="2:21" x14ac:dyDescent="0.25">
      <c r="B42" s="35">
        <v>6813500</v>
      </c>
      <c r="C42" t="s">
        <v>997</v>
      </c>
      <c r="D42" s="9" t="str">
        <f t="shared" si="1"/>
        <v>NE</v>
      </c>
      <c r="E42" s="9">
        <v>-95.422416699999999</v>
      </c>
      <c r="F42" s="9">
        <v>40.053638890000002</v>
      </c>
      <c r="G42" s="25">
        <v>414900</v>
      </c>
      <c r="H42" s="24">
        <v>17</v>
      </c>
      <c r="I42" s="8">
        <v>30</v>
      </c>
      <c r="J42" s="24">
        <v>21</v>
      </c>
      <c r="K42" s="8">
        <v>30</v>
      </c>
      <c r="L42" s="24">
        <v>26</v>
      </c>
      <c r="M42" s="8">
        <v>0</v>
      </c>
      <c r="N42" s="8">
        <v>43622</v>
      </c>
      <c r="O42" s="8">
        <v>195000</v>
      </c>
      <c r="P42" s="8">
        <v>43617</v>
      </c>
      <c r="Q42" s="9">
        <v>23.95</v>
      </c>
      <c r="R42" s="8">
        <v>7</v>
      </c>
      <c r="S42" s="8">
        <v>69</v>
      </c>
      <c r="T42" s="8">
        <v>358000</v>
      </c>
      <c r="U42" s="8">
        <v>1952</v>
      </c>
    </row>
    <row r="43" spans="2:21" x14ac:dyDescent="0.25">
      <c r="B43" s="35">
        <v>6818000</v>
      </c>
      <c r="C43" t="s">
        <v>998</v>
      </c>
      <c r="D43" s="9" t="str">
        <f t="shared" si="1"/>
        <v>MO</v>
      </c>
      <c r="E43" s="9">
        <v>-94.856833300000005</v>
      </c>
      <c r="F43" s="9">
        <v>39.753250000000001</v>
      </c>
      <c r="G43" s="25">
        <v>426500</v>
      </c>
      <c r="H43" s="24">
        <v>17</v>
      </c>
      <c r="I43" s="8">
        <v>30</v>
      </c>
      <c r="J43" s="24">
        <v>21</v>
      </c>
      <c r="K43" s="8">
        <v>30</v>
      </c>
      <c r="L43" s="24">
        <v>27</v>
      </c>
      <c r="M43" s="8">
        <v>2</v>
      </c>
      <c r="N43" s="8">
        <v>43617</v>
      </c>
      <c r="O43" s="8">
        <v>203000</v>
      </c>
      <c r="P43" s="8">
        <v>43617</v>
      </c>
      <c r="Q43" s="9">
        <v>28.01</v>
      </c>
      <c r="R43" s="8">
        <v>13</v>
      </c>
      <c r="S43" s="8">
        <v>99</v>
      </c>
      <c r="T43" s="8">
        <v>397000</v>
      </c>
      <c r="U43" s="8">
        <v>1952</v>
      </c>
    </row>
    <row r="44" spans="2:21" x14ac:dyDescent="0.25">
      <c r="B44" s="35">
        <v>6818300</v>
      </c>
      <c r="C44" t="s">
        <v>999</v>
      </c>
      <c r="D44" s="9" t="str">
        <f t="shared" si="1"/>
        <v>KS</v>
      </c>
      <c r="E44" s="9">
        <v>-95.113888900000006</v>
      </c>
      <c r="F44" s="9">
        <v>39.559722200000003</v>
      </c>
      <c r="G44" s="25">
        <v>426865</v>
      </c>
      <c r="H44" s="24">
        <v>22</v>
      </c>
      <c r="I44" s="8">
        <v>30</v>
      </c>
      <c r="J44" s="24">
        <v>27</v>
      </c>
      <c r="K44" s="8">
        <v>10</v>
      </c>
      <c r="L44" s="24">
        <v>30</v>
      </c>
      <c r="M44" s="8">
        <v>0</v>
      </c>
      <c r="N44" s="8">
        <v>-999</v>
      </c>
      <c r="O44" s="8">
        <v>-999</v>
      </c>
      <c r="P44" s="8">
        <v>43617</v>
      </c>
      <c r="Q44" s="9">
        <v>28.92</v>
      </c>
      <c r="R44" s="8">
        <v>-999</v>
      </c>
      <c r="S44" s="8">
        <v>-999</v>
      </c>
      <c r="T44" s="8">
        <v>-999</v>
      </c>
      <c r="U44" s="8">
        <v>-999</v>
      </c>
    </row>
    <row r="45" spans="2:21" x14ac:dyDescent="0.25">
      <c r="B45" s="35">
        <v>6821250</v>
      </c>
      <c r="C45" t="s">
        <v>1000</v>
      </c>
      <c r="D45" s="9" t="str">
        <f t="shared" si="1"/>
        <v>MO</v>
      </c>
      <c r="E45" s="9">
        <v>-94.769841700000001</v>
      </c>
      <c r="F45" s="9">
        <v>39.191652779999998</v>
      </c>
      <c r="G45" s="25">
        <v>-999</v>
      </c>
      <c r="H45" s="24">
        <v>25</v>
      </c>
      <c r="I45" s="8">
        <v>30</v>
      </c>
      <c r="J45" s="24">
        <v>28</v>
      </c>
      <c r="K45" s="8">
        <v>18</v>
      </c>
      <c r="L45" s="24">
        <v>35</v>
      </c>
      <c r="M45" s="8">
        <v>0</v>
      </c>
      <c r="N45" s="8">
        <v>43618</v>
      </c>
      <c r="O45" s="8">
        <v>278000</v>
      </c>
      <c r="P45" s="8">
        <v>43618</v>
      </c>
      <c r="Q45" s="9">
        <v>34.68</v>
      </c>
      <c r="R45" s="8">
        <v>1</v>
      </c>
      <c r="S45" s="8">
        <v>1</v>
      </c>
      <c r="T45" s="8">
        <v>132000</v>
      </c>
      <c r="U45" s="8">
        <v>2017</v>
      </c>
    </row>
    <row r="46" spans="2:21" x14ac:dyDescent="0.25">
      <c r="B46" s="35">
        <v>6884700</v>
      </c>
      <c r="C46" t="s">
        <v>1001</v>
      </c>
      <c r="D46" s="9" t="str">
        <f t="shared" si="1"/>
        <v>KS</v>
      </c>
      <c r="E46" s="9">
        <v>-96.640016200000005</v>
      </c>
      <c r="F46" s="9">
        <v>39.687222499999997</v>
      </c>
      <c r="G46" s="25">
        <v>8342</v>
      </c>
      <c r="H46" s="24">
        <v>26</v>
      </c>
      <c r="I46" s="8">
        <v>30</v>
      </c>
      <c r="J46" s="24">
        <v>52</v>
      </c>
      <c r="K46" s="8">
        <v>30</v>
      </c>
      <c r="L46" s="24">
        <v>68</v>
      </c>
      <c r="M46" s="8">
        <v>0</v>
      </c>
      <c r="N46" s="8">
        <v>-999</v>
      </c>
      <c r="O46" s="8">
        <v>-999</v>
      </c>
      <c r="P46" s="8">
        <v>43617</v>
      </c>
      <c r="Q46" s="9">
        <v>61.16</v>
      </c>
      <c r="R46" s="8">
        <v>-999</v>
      </c>
      <c r="S46" s="8">
        <v>-999</v>
      </c>
      <c r="T46" s="8">
        <v>-999</v>
      </c>
      <c r="U46" s="8">
        <v>-999</v>
      </c>
    </row>
    <row r="47" spans="2:21" x14ac:dyDescent="0.25">
      <c r="B47" s="35">
        <v>6885500</v>
      </c>
      <c r="C47" t="s">
        <v>1002</v>
      </c>
      <c r="D47" s="9" t="str">
        <f t="shared" si="1"/>
        <v>KS</v>
      </c>
      <c r="E47" s="9">
        <v>-96.442788800000002</v>
      </c>
      <c r="F47" s="9">
        <v>39.681943490000002</v>
      </c>
      <c r="G47" s="25">
        <v>410</v>
      </c>
      <c r="H47" s="24">
        <v>19</v>
      </c>
      <c r="I47" s="8">
        <v>30</v>
      </c>
      <c r="J47" s="24">
        <v>27.5</v>
      </c>
      <c r="K47" s="8">
        <v>6</v>
      </c>
      <c r="L47" s="24">
        <v>40.5</v>
      </c>
      <c r="M47" s="8">
        <v>0</v>
      </c>
      <c r="N47" s="8">
        <v>43617</v>
      </c>
      <c r="O47" s="8">
        <v>728</v>
      </c>
      <c r="P47" s="8">
        <v>43646</v>
      </c>
      <c r="Q47" s="9">
        <v>32.72</v>
      </c>
      <c r="R47" s="8">
        <v>-9</v>
      </c>
      <c r="S47" s="8">
        <v>65</v>
      </c>
      <c r="T47" s="8">
        <v>38300</v>
      </c>
      <c r="U47" s="8">
        <v>1959</v>
      </c>
    </row>
    <row r="48" spans="2:21" x14ac:dyDescent="0.25">
      <c r="B48" s="35">
        <v>6886500</v>
      </c>
      <c r="C48" t="s">
        <v>1003</v>
      </c>
      <c r="D48" s="9" t="str">
        <f t="shared" si="1"/>
        <v>KS</v>
      </c>
      <c r="E48" s="9">
        <v>-96.832235699999998</v>
      </c>
      <c r="F48" s="9">
        <v>39.472220640000003</v>
      </c>
      <c r="G48" s="25">
        <v>174</v>
      </c>
      <c r="H48" s="24">
        <v>16</v>
      </c>
      <c r="I48" s="8">
        <v>30</v>
      </c>
      <c r="J48" s="24">
        <v>24</v>
      </c>
      <c r="K48" s="8">
        <v>30</v>
      </c>
      <c r="L48" s="24">
        <v>40</v>
      </c>
      <c r="M48" s="8">
        <v>0</v>
      </c>
      <c r="N48" s="8">
        <v>-999</v>
      </c>
      <c r="O48" s="8">
        <v>-999</v>
      </c>
      <c r="P48" s="8">
        <v>43617</v>
      </c>
      <c r="Q48" s="9">
        <v>34.340000000000003</v>
      </c>
      <c r="R48" s="8">
        <v>-999</v>
      </c>
      <c r="S48" s="8">
        <v>-999</v>
      </c>
      <c r="T48" s="8">
        <v>-999</v>
      </c>
      <c r="U48" s="8">
        <v>-999</v>
      </c>
    </row>
    <row r="49" spans="2:21" x14ac:dyDescent="0.25">
      <c r="B49" s="35">
        <v>6894650</v>
      </c>
      <c r="C49" t="s">
        <v>1004</v>
      </c>
      <c r="D49" s="9" t="str">
        <f t="shared" si="1"/>
        <v>MO</v>
      </c>
      <c r="E49" s="9">
        <v>-94.063278600000004</v>
      </c>
      <c r="F49" s="9">
        <v>39.137508250000003</v>
      </c>
      <c r="G49" s="25">
        <v>485100</v>
      </c>
      <c r="H49" s="24">
        <v>17</v>
      </c>
      <c r="I49" s="8">
        <v>30</v>
      </c>
      <c r="J49" s="24">
        <v>25</v>
      </c>
      <c r="K49" s="8">
        <v>18</v>
      </c>
      <c r="L49" s="24">
        <v>30</v>
      </c>
      <c r="M49" s="8">
        <v>0</v>
      </c>
      <c r="N49" s="8">
        <v>43618</v>
      </c>
      <c r="O49" s="8">
        <v>299000</v>
      </c>
      <c r="P49" s="8">
        <v>43618</v>
      </c>
      <c r="Q49" s="9">
        <v>29.73</v>
      </c>
      <c r="R49" s="8">
        <v>1</v>
      </c>
      <c r="S49" s="8">
        <v>2</v>
      </c>
      <c r="T49" s="8">
        <v>276000</v>
      </c>
      <c r="U49" s="8">
        <v>2016</v>
      </c>
    </row>
    <row r="50" spans="2:21" x14ac:dyDescent="0.25">
      <c r="B50" s="35">
        <v>6895500</v>
      </c>
      <c r="C50" t="s">
        <v>1005</v>
      </c>
      <c r="D50" s="9" t="str">
        <f t="shared" si="1"/>
        <v>MO</v>
      </c>
      <c r="E50" s="9">
        <v>-93.515211800000003</v>
      </c>
      <c r="F50" s="9">
        <v>39.215019400000003</v>
      </c>
      <c r="G50" s="25">
        <v>485900</v>
      </c>
      <c r="H50" s="24">
        <v>20</v>
      </c>
      <c r="I50" s="8">
        <v>30</v>
      </c>
      <c r="J50" s="24">
        <v>29</v>
      </c>
      <c r="K50" s="8">
        <v>16</v>
      </c>
      <c r="L50" s="24">
        <v>31</v>
      </c>
      <c r="M50" s="8">
        <v>4</v>
      </c>
      <c r="N50" s="8">
        <v>43617</v>
      </c>
      <c r="O50" s="8">
        <v>321000</v>
      </c>
      <c r="P50" s="8">
        <v>43617</v>
      </c>
      <c r="Q50" s="9">
        <v>31.92</v>
      </c>
      <c r="R50" s="8">
        <v>5</v>
      </c>
      <c r="S50" s="8">
        <v>88</v>
      </c>
      <c r="T50" s="8">
        <v>633000</v>
      </c>
      <c r="U50" s="8">
        <v>1993</v>
      </c>
    </row>
    <row r="51" spans="2:21" x14ac:dyDescent="0.25">
      <c r="B51" s="35">
        <v>6906500</v>
      </c>
      <c r="C51" t="s">
        <v>1006</v>
      </c>
      <c r="D51" s="9" t="str">
        <f t="shared" si="1"/>
        <v>MO</v>
      </c>
      <c r="E51" s="9">
        <v>-92.848798000000002</v>
      </c>
      <c r="F51" s="9">
        <v>39.222251200000002</v>
      </c>
      <c r="G51" s="25">
        <v>498900</v>
      </c>
      <c r="H51" s="24">
        <v>25</v>
      </c>
      <c r="I51" s="8">
        <v>30</v>
      </c>
      <c r="J51" s="24">
        <v>27</v>
      </c>
      <c r="K51" s="8">
        <v>30</v>
      </c>
      <c r="L51" s="24">
        <v>32</v>
      </c>
      <c r="M51" s="8">
        <v>21</v>
      </c>
      <c r="N51" s="8">
        <v>43620</v>
      </c>
      <c r="O51" s="8">
        <v>360000</v>
      </c>
      <c r="P51" s="8">
        <v>43617</v>
      </c>
      <c r="Q51" s="9">
        <v>36.21</v>
      </c>
      <c r="R51" s="8">
        <v>1</v>
      </c>
      <c r="S51" s="8">
        <v>17</v>
      </c>
      <c r="T51" s="8">
        <v>322000</v>
      </c>
      <c r="U51" s="8">
        <v>2007</v>
      </c>
    </row>
    <row r="52" spans="2:21" x14ac:dyDescent="0.25">
      <c r="B52" s="35">
        <v>6909000</v>
      </c>
      <c r="C52" t="s">
        <v>1007</v>
      </c>
      <c r="D52" s="9" t="str">
        <f t="shared" si="1"/>
        <v>MO</v>
      </c>
      <c r="E52" s="9">
        <v>-92.745463799999996</v>
      </c>
      <c r="F52" s="9">
        <v>38.980305999999999</v>
      </c>
      <c r="G52" s="25">
        <v>500700</v>
      </c>
      <c r="H52" s="24">
        <v>21</v>
      </c>
      <c r="I52" s="8">
        <v>30</v>
      </c>
      <c r="J52" s="24">
        <v>30</v>
      </c>
      <c r="K52" s="8">
        <v>18</v>
      </c>
      <c r="L52" s="24">
        <v>34</v>
      </c>
      <c r="M52" s="8">
        <v>0</v>
      </c>
      <c r="N52" s="8">
        <v>43622</v>
      </c>
      <c r="O52" s="8">
        <v>359000</v>
      </c>
      <c r="P52" s="8">
        <v>43621</v>
      </c>
      <c r="Q52" s="9">
        <v>33.5</v>
      </c>
      <c r="R52" s="8">
        <v>11</v>
      </c>
      <c r="S52" s="8">
        <v>94</v>
      </c>
      <c r="T52" s="8">
        <v>755000</v>
      </c>
      <c r="U52" s="8">
        <v>1993</v>
      </c>
    </row>
    <row r="53" spans="2:21" x14ac:dyDescent="0.25">
      <c r="B53" s="35">
        <v>6910450</v>
      </c>
      <c r="C53" t="s">
        <v>1008</v>
      </c>
      <c r="D53" s="9" t="str">
        <f t="shared" si="1"/>
        <v>MO</v>
      </c>
      <c r="E53" s="9">
        <v>-92.178638899999996</v>
      </c>
      <c r="F53" s="9">
        <v>38.587111100000001</v>
      </c>
      <c r="G53" s="25">
        <v>507500</v>
      </c>
      <c r="H53" s="24">
        <v>23</v>
      </c>
      <c r="I53" s="8">
        <v>30</v>
      </c>
      <c r="J53" s="24">
        <v>25</v>
      </c>
      <c r="K53" s="8">
        <v>30</v>
      </c>
      <c r="L53" s="24">
        <v>30</v>
      </c>
      <c r="M53" s="8">
        <v>19</v>
      </c>
      <c r="N53" s="8">
        <v>43621</v>
      </c>
      <c r="O53" s="8">
        <v>377000</v>
      </c>
      <c r="P53" s="8">
        <v>43621</v>
      </c>
      <c r="Q53" s="9">
        <v>33.44</v>
      </c>
      <c r="R53" s="8">
        <v>1</v>
      </c>
      <c r="S53" s="8">
        <v>3</v>
      </c>
      <c r="T53" s="8">
        <v>293000</v>
      </c>
      <c r="U53" s="8">
        <v>2015</v>
      </c>
    </row>
    <row r="54" spans="2:21" x14ac:dyDescent="0.25">
      <c r="B54" s="35">
        <v>6918070</v>
      </c>
      <c r="C54" t="s">
        <v>1009</v>
      </c>
      <c r="D54" s="9" t="str">
        <f t="shared" si="1"/>
        <v>MO</v>
      </c>
      <c r="E54" s="9">
        <v>-94.145416699999998</v>
      </c>
      <c r="F54" s="9">
        <v>38.055861100000001</v>
      </c>
      <c r="G54" s="25">
        <v>5410</v>
      </c>
      <c r="H54" s="24">
        <v>30</v>
      </c>
      <c r="I54" s="8">
        <v>30</v>
      </c>
      <c r="J54" s="24">
        <v>35</v>
      </c>
      <c r="K54" s="8">
        <v>30</v>
      </c>
      <c r="L54" s="24">
        <v>45</v>
      </c>
      <c r="M54" s="8">
        <v>0</v>
      </c>
      <c r="N54" s="8">
        <v>-999</v>
      </c>
      <c r="O54" s="8">
        <v>-999</v>
      </c>
      <c r="P54" s="8">
        <v>43617</v>
      </c>
      <c r="Q54" s="9">
        <v>43.71</v>
      </c>
      <c r="R54" s="8">
        <v>-999</v>
      </c>
      <c r="S54" s="8">
        <v>-999</v>
      </c>
      <c r="T54" s="8">
        <v>-999</v>
      </c>
      <c r="U54" s="8">
        <v>-999</v>
      </c>
    </row>
    <row r="55" spans="2:21" x14ac:dyDescent="0.25">
      <c r="B55" s="35">
        <v>6918250</v>
      </c>
      <c r="C55" t="s">
        <v>1010</v>
      </c>
      <c r="D55" s="9" t="str">
        <f t="shared" si="1"/>
        <v>MO</v>
      </c>
      <c r="E55" s="9">
        <v>-93.994722199999998</v>
      </c>
      <c r="F55" s="9">
        <v>38.003888889999999</v>
      </c>
      <c r="G55" s="25">
        <v>5670</v>
      </c>
      <c r="H55" s="24">
        <v>23</v>
      </c>
      <c r="I55" s="8">
        <v>30</v>
      </c>
      <c r="J55" s="24">
        <v>34</v>
      </c>
      <c r="K55" s="8">
        <v>30</v>
      </c>
      <c r="L55" s="24">
        <v>46</v>
      </c>
      <c r="M55" s="8">
        <v>0</v>
      </c>
      <c r="N55" s="8">
        <v>43617</v>
      </c>
      <c r="O55" s="8">
        <v>43500</v>
      </c>
      <c r="P55" s="8">
        <v>43617</v>
      </c>
      <c r="Q55" s="9">
        <v>44.95</v>
      </c>
      <c r="R55" s="8">
        <v>2</v>
      </c>
      <c r="S55" s="8">
        <v>6</v>
      </c>
      <c r="T55" s="8">
        <v>53200</v>
      </c>
      <c r="U55" s="8">
        <v>2017</v>
      </c>
    </row>
    <row r="56" spans="2:21" x14ac:dyDescent="0.25">
      <c r="B56" s="35">
        <v>6918440</v>
      </c>
      <c r="C56" t="s">
        <v>1011</v>
      </c>
      <c r="D56" s="9" t="str">
        <f t="shared" si="1"/>
        <v>MO</v>
      </c>
      <c r="E56" s="9">
        <v>-93.684888900000004</v>
      </c>
      <c r="F56" s="9">
        <v>37.44313889</v>
      </c>
      <c r="G56" s="25">
        <v>257</v>
      </c>
      <c r="H56" s="24">
        <v>14</v>
      </c>
      <c r="I56" s="8">
        <v>30</v>
      </c>
      <c r="J56" s="24">
        <v>18</v>
      </c>
      <c r="K56" s="8">
        <v>0</v>
      </c>
      <c r="L56" s="24">
        <v>25</v>
      </c>
      <c r="M56" s="8">
        <v>0</v>
      </c>
      <c r="N56" s="8">
        <v>-999</v>
      </c>
      <c r="O56" s="8">
        <v>-999</v>
      </c>
      <c r="P56" s="8">
        <v>43617</v>
      </c>
      <c r="Q56" s="9">
        <v>15.68</v>
      </c>
      <c r="R56" s="8">
        <v>-999</v>
      </c>
      <c r="S56" s="8">
        <v>-999</v>
      </c>
      <c r="T56" s="8">
        <v>-999</v>
      </c>
      <c r="U56" s="8">
        <v>-999</v>
      </c>
    </row>
    <row r="57" spans="2:21" x14ac:dyDescent="0.25">
      <c r="B57" s="35">
        <v>6934500</v>
      </c>
      <c r="C57" t="s">
        <v>1012</v>
      </c>
      <c r="D57" s="9" t="str">
        <f t="shared" si="1"/>
        <v>MO</v>
      </c>
      <c r="E57" s="9">
        <v>-91.438500000000005</v>
      </c>
      <c r="F57" s="9">
        <v>38.70980556</v>
      </c>
      <c r="G57" s="25">
        <v>522500</v>
      </c>
      <c r="H57" s="24">
        <v>21</v>
      </c>
      <c r="I57" s="8">
        <v>30</v>
      </c>
      <c r="J57" s="24">
        <v>26</v>
      </c>
      <c r="K57" s="8">
        <v>30</v>
      </c>
      <c r="L57" s="24">
        <v>33</v>
      </c>
      <c r="M57" s="8">
        <v>5</v>
      </c>
      <c r="N57" s="8">
        <v>43622</v>
      </c>
      <c r="O57" s="8">
        <v>418000</v>
      </c>
      <c r="P57" s="8">
        <v>43624</v>
      </c>
      <c r="Q57" s="9">
        <v>33.46</v>
      </c>
      <c r="R57" s="8">
        <v>17</v>
      </c>
      <c r="S57" s="8">
        <v>90</v>
      </c>
      <c r="T57" s="8">
        <v>750000</v>
      </c>
      <c r="U57" s="8">
        <v>1993</v>
      </c>
    </row>
    <row r="58" spans="2:21" x14ac:dyDescent="0.25">
      <c r="B58" s="35">
        <v>6935450</v>
      </c>
      <c r="C58" t="s">
        <v>1013</v>
      </c>
      <c r="D58" s="9" t="str">
        <f t="shared" si="1"/>
        <v>MO</v>
      </c>
      <c r="E58" s="9">
        <v>-91.007499999999993</v>
      </c>
      <c r="F58" s="9">
        <v>38.559722200000003</v>
      </c>
      <c r="G58" s="25">
        <v>523200</v>
      </c>
      <c r="H58" s="24">
        <v>20</v>
      </c>
      <c r="I58" s="8">
        <v>30</v>
      </c>
      <c r="J58" s="24">
        <v>28</v>
      </c>
      <c r="K58" s="8">
        <v>11</v>
      </c>
      <c r="L58" s="24">
        <v>31</v>
      </c>
      <c r="M58" s="8">
        <v>0</v>
      </c>
      <c r="N58" s="8">
        <v>43624</v>
      </c>
      <c r="O58" s="8">
        <v>414000</v>
      </c>
      <c r="P58" s="8">
        <v>43624</v>
      </c>
      <c r="Q58" s="9">
        <v>29.43</v>
      </c>
      <c r="R58" s="8">
        <v>3</v>
      </c>
      <c r="S58" s="8">
        <v>8</v>
      </c>
      <c r="T58" s="8">
        <v>520000</v>
      </c>
      <c r="U58" s="8">
        <v>2017</v>
      </c>
    </row>
    <row r="59" spans="2:21" x14ac:dyDescent="0.25">
      <c r="B59" s="35">
        <v>7010000</v>
      </c>
      <c r="C59" t="s">
        <v>1014</v>
      </c>
      <c r="D59" s="9" t="str">
        <f t="shared" si="1"/>
        <v>MO</v>
      </c>
      <c r="E59" s="9">
        <v>-90.179777799999997</v>
      </c>
      <c r="F59" s="9">
        <v>38.628999999999998</v>
      </c>
      <c r="G59" s="25">
        <v>697000</v>
      </c>
      <c r="H59" s="24">
        <v>30</v>
      </c>
      <c r="I59" s="8">
        <v>30</v>
      </c>
      <c r="J59" s="24">
        <v>35</v>
      </c>
      <c r="K59" s="8">
        <v>30</v>
      </c>
      <c r="L59" s="24">
        <v>40</v>
      </c>
      <c r="M59" s="8">
        <v>20</v>
      </c>
      <c r="N59" s="8">
        <v>43624</v>
      </c>
      <c r="O59" s="8">
        <v>950000</v>
      </c>
      <c r="P59" s="8">
        <v>43624</v>
      </c>
      <c r="Q59" s="9">
        <v>46.02</v>
      </c>
      <c r="R59" s="8">
        <v>4</v>
      </c>
      <c r="S59" s="8">
        <v>157</v>
      </c>
      <c r="T59" s="8">
        <v>1080000</v>
      </c>
      <c r="U59" s="8">
        <v>1993</v>
      </c>
    </row>
    <row r="60" spans="2:21" x14ac:dyDescent="0.25">
      <c r="B60" s="35">
        <v>7019130</v>
      </c>
      <c r="C60" t="s">
        <v>1015</v>
      </c>
      <c r="D60" s="9" t="str">
        <f t="shared" si="1"/>
        <v>MO</v>
      </c>
      <c r="E60" s="9">
        <v>-90.485027799999997</v>
      </c>
      <c r="F60" s="9">
        <v>38.5466111</v>
      </c>
      <c r="G60" s="25">
        <v>3850</v>
      </c>
      <c r="H60" s="24">
        <v>16</v>
      </c>
      <c r="I60" s="8">
        <v>30</v>
      </c>
      <c r="J60" s="24">
        <v>19</v>
      </c>
      <c r="K60" s="8">
        <v>20</v>
      </c>
      <c r="L60" s="24">
        <v>25</v>
      </c>
      <c r="M60" s="8">
        <v>0</v>
      </c>
      <c r="N60" s="8">
        <v>-999</v>
      </c>
      <c r="O60" s="8">
        <v>-999</v>
      </c>
      <c r="P60" s="8">
        <v>43625</v>
      </c>
      <c r="Q60" s="9">
        <v>24.07</v>
      </c>
      <c r="R60" s="8">
        <v>-999</v>
      </c>
      <c r="S60" s="8">
        <v>-999</v>
      </c>
      <c r="T60" s="8">
        <v>-999</v>
      </c>
      <c r="U60" s="8">
        <v>-999</v>
      </c>
    </row>
    <row r="61" spans="2:21" x14ac:dyDescent="0.25">
      <c r="B61" s="35">
        <v>7019210</v>
      </c>
      <c r="C61" t="s">
        <v>1016</v>
      </c>
      <c r="D61" s="9" t="str">
        <f t="shared" si="1"/>
        <v>MO</v>
      </c>
      <c r="E61" s="9">
        <v>-90.431388900000002</v>
      </c>
      <c r="F61" s="9">
        <v>38.512222199999997</v>
      </c>
      <c r="G61" s="25">
        <v>3880</v>
      </c>
      <c r="H61" s="24">
        <v>25</v>
      </c>
      <c r="I61" s="8">
        <v>30</v>
      </c>
      <c r="J61" s="24">
        <v>29</v>
      </c>
      <c r="K61" s="8">
        <v>17</v>
      </c>
      <c r="L61" s="24">
        <v>32</v>
      </c>
      <c r="M61" s="8">
        <v>5</v>
      </c>
      <c r="N61" s="8">
        <v>-999</v>
      </c>
      <c r="O61" s="8">
        <v>-999</v>
      </c>
      <c r="P61" s="8">
        <v>43625</v>
      </c>
      <c r="Q61" s="9">
        <v>32.56</v>
      </c>
      <c r="R61" s="8">
        <v>-999</v>
      </c>
      <c r="S61" s="8">
        <v>-999</v>
      </c>
      <c r="T61" s="8">
        <v>-999</v>
      </c>
      <c r="U61" s="8">
        <v>-999</v>
      </c>
    </row>
    <row r="62" spans="2:21" x14ac:dyDescent="0.25">
      <c r="B62" s="35">
        <v>7019300</v>
      </c>
      <c r="C62" t="s">
        <v>1017</v>
      </c>
      <c r="D62" s="9" t="str">
        <f t="shared" si="1"/>
        <v>MO</v>
      </c>
      <c r="E62" s="9">
        <v>-90.360673500000004</v>
      </c>
      <c r="F62" s="9">
        <v>38.456720300000001</v>
      </c>
      <c r="G62" s="25">
        <v>3950</v>
      </c>
      <c r="H62" s="24">
        <v>24</v>
      </c>
      <c r="I62" s="8">
        <v>30</v>
      </c>
      <c r="J62" s="24">
        <v>35</v>
      </c>
      <c r="K62" s="8">
        <v>29</v>
      </c>
      <c r="L62" s="24">
        <v>38</v>
      </c>
      <c r="M62" s="8">
        <v>18</v>
      </c>
      <c r="N62" s="8">
        <v>-999</v>
      </c>
      <c r="O62" s="8">
        <v>-999</v>
      </c>
      <c r="P62" s="8">
        <v>43625</v>
      </c>
      <c r="Q62" s="9">
        <v>42.35</v>
      </c>
      <c r="R62" s="8">
        <v>-999</v>
      </c>
      <c r="S62" s="8">
        <v>-999</v>
      </c>
      <c r="T62" s="8">
        <v>-999</v>
      </c>
      <c r="U62" s="8">
        <v>-999</v>
      </c>
    </row>
    <row r="63" spans="2:21" x14ac:dyDescent="0.25">
      <c r="B63" s="35">
        <v>7020500</v>
      </c>
      <c r="C63" t="s">
        <v>1018</v>
      </c>
      <c r="D63" s="9" t="str">
        <f t="shared" si="1"/>
        <v>IL</v>
      </c>
      <c r="E63" s="9">
        <v>-89.8302111</v>
      </c>
      <c r="F63" s="9">
        <v>37.900741670000002</v>
      </c>
      <c r="G63" s="25">
        <v>708600</v>
      </c>
      <c r="H63" s="24">
        <v>27</v>
      </c>
      <c r="I63" s="8">
        <v>30</v>
      </c>
      <c r="J63" s="24">
        <v>35</v>
      </c>
      <c r="K63" s="8">
        <v>30</v>
      </c>
      <c r="L63" s="24">
        <v>40</v>
      </c>
      <c r="M63" s="8">
        <v>30</v>
      </c>
      <c r="N63" s="8">
        <v>43626</v>
      </c>
      <c r="O63" s="8">
        <v>974000</v>
      </c>
      <c r="P63" s="8">
        <v>43626</v>
      </c>
      <c r="Q63" s="9">
        <v>46.52</v>
      </c>
      <c r="R63" s="8">
        <v>4</v>
      </c>
      <c r="S63" s="8">
        <v>93</v>
      </c>
      <c r="T63" s="8">
        <v>1060000</v>
      </c>
      <c r="U63" s="8">
        <v>1927</v>
      </c>
    </row>
    <row r="64" spans="2:21" x14ac:dyDescent="0.25">
      <c r="B64" s="35">
        <v>7020850</v>
      </c>
      <c r="C64" t="s">
        <v>1019</v>
      </c>
      <c r="D64" s="9" t="str">
        <f t="shared" si="1"/>
        <v>MO</v>
      </c>
      <c r="E64" s="9">
        <v>-89.518000000000001</v>
      </c>
      <c r="F64" s="9">
        <v>37.301888890000001</v>
      </c>
      <c r="G64" s="25">
        <v>-999</v>
      </c>
      <c r="H64" s="24">
        <v>32</v>
      </c>
      <c r="I64" s="8">
        <v>30</v>
      </c>
      <c r="J64" s="24">
        <v>37</v>
      </c>
      <c r="K64" s="8">
        <v>30</v>
      </c>
      <c r="L64" s="24">
        <v>42</v>
      </c>
      <c r="M64" s="8">
        <v>30</v>
      </c>
      <c r="N64" s="8">
        <v>-999</v>
      </c>
      <c r="O64" s="8">
        <v>-999</v>
      </c>
      <c r="P64" s="8">
        <v>43627</v>
      </c>
      <c r="Q64" s="9">
        <v>46.36</v>
      </c>
      <c r="R64" s="8">
        <v>-999</v>
      </c>
      <c r="S64" s="8">
        <v>-999</v>
      </c>
      <c r="T64" s="8">
        <v>-999</v>
      </c>
      <c r="U64" s="8">
        <v>-999</v>
      </c>
    </row>
    <row r="65" spans="2:21" x14ac:dyDescent="0.25">
      <c r="B65" s="35">
        <v>7022000</v>
      </c>
      <c r="C65" t="s">
        <v>1020</v>
      </c>
      <c r="D65" s="9" t="str">
        <f t="shared" si="1"/>
        <v>IL</v>
      </c>
      <c r="E65" s="9">
        <v>-89.462975</v>
      </c>
      <c r="F65" s="9">
        <v>37.221600000000002</v>
      </c>
      <c r="G65" s="25">
        <v>713200</v>
      </c>
      <c r="H65" s="24">
        <v>33</v>
      </c>
      <c r="I65" s="8">
        <v>30</v>
      </c>
      <c r="J65" s="24">
        <v>37</v>
      </c>
      <c r="K65" s="8">
        <v>30</v>
      </c>
      <c r="L65" s="24">
        <v>42</v>
      </c>
      <c r="M65" s="8">
        <v>19</v>
      </c>
      <c r="N65" s="8">
        <v>43627</v>
      </c>
      <c r="O65" s="8">
        <v>926000</v>
      </c>
      <c r="P65" s="8">
        <v>43627</v>
      </c>
      <c r="Q65" s="9">
        <v>43.66</v>
      </c>
      <c r="R65" s="8">
        <v>5</v>
      </c>
      <c r="S65" s="8">
        <v>86</v>
      </c>
      <c r="T65" s="8">
        <v>1075000</v>
      </c>
      <c r="U65" s="8">
        <v>1844</v>
      </c>
    </row>
    <row r="66" spans="2:21" x14ac:dyDescent="0.25">
      <c r="B66" s="35">
        <v>7288700</v>
      </c>
      <c r="C66" t="s">
        <v>1021</v>
      </c>
      <c r="D66" s="9" t="str">
        <f t="shared" si="1"/>
        <v>MS</v>
      </c>
      <c r="E66" s="9">
        <v>-90.777875800000004</v>
      </c>
      <c r="F66" s="9">
        <v>32.971793599999998</v>
      </c>
      <c r="G66" s="25">
        <v>2578.67</v>
      </c>
      <c r="H66" s="24">
        <v>45</v>
      </c>
      <c r="I66" s="8">
        <v>30</v>
      </c>
      <c r="J66" s="24">
        <v>48</v>
      </c>
      <c r="K66" s="8">
        <v>0</v>
      </c>
      <c r="L66" s="24">
        <v>50</v>
      </c>
      <c r="M66" s="8">
        <v>0</v>
      </c>
      <c r="N66" s="8">
        <v>-999</v>
      </c>
      <c r="O66" s="8">
        <v>-999</v>
      </c>
      <c r="P66" s="8">
        <v>43642</v>
      </c>
      <c r="Q66" s="9">
        <v>47.48</v>
      </c>
      <c r="R66" s="8">
        <v>-999</v>
      </c>
      <c r="S66" s="8">
        <v>-999</v>
      </c>
      <c r="T66" s="8">
        <v>-999</v>
      </c>
      <c r="U66" s="8">
        <v>-999</v>
      </c>
    </row>
    <row r="67" spans="2:21" x14ac:dyDescent="0.25">
      <c r="B67" s="35">
        <v>7289000</v>
      </c>
      <c r="C67" t="s">
        <v>1022</v>
      </c>
      <c r="D67" s="9" t="str">
        <f t="shared" si="1"/>
        <v>MS</v>
      </c>
      <c r="E67" s="9">
        <v>-90.905833299999998</v>
      </c>
      <c r="F67" s="9">
        <v>32.314999999999998</v>
      </c>
      <c r="G67" s="25">
        <v>1144500</v>
      </c>
      <c r="H67" s="24">
        <v>43</v>
      </c>
      <c r="I67" s="8">
        <v>30</v>
      </c>
      <c r="J67" s="24">
        <v>46</v>
      </c>
      <c r="K67" s="8">
        <v>30</v>
      </c>
      <c r="L67" s="24">
        <v>50</v>
      </c>
      <c r="M67" s="8">
        <v>9</v>
      </c>
      <c r="N67" s="8">
        <v>43631</v>
      </c>
      <c r="O67" s="8">
        <v>1580000</v>
      </c>
      <c r="P67" s="8">
        <v>43628</v>
      </c>
      <c r="Q67" s="9">
        <v>50.43</v>
      </c>
      <c r="R67" s="8">
        <v>26</v>
      </c>
      <c r="S67" s="8">
        <v>103</v>
      </c>
      <c r="T67" s="8">
        <v>2310000</v>
      </c>
      <c r="U67" s="8">
        <v>2011</v>
      </c>
    </row>
    <row r="68" spans="2:21" x14ac:dyDescent="0.25">
      <c r="B68" s="35">
        <v>7349650</v>
      </c>
      <c r="C68" t="s">
        <v>1023</v>
      </c>
      <c r="D68" s="9" t="s">
        <v>46</v>
      </c>
      <c r="E68" s="9">
        <v>-93.510452099999995</v>
      </c>
      <c r="F68" s="9">
        <v>32.702368069999999</v>
      </c>
      <c r="G68" s="25">
        <v>668</v>
      </c>
      <c r="H68" s="24">
        <v>172</v>
      </c>
      <c r="I68" s="8">
        <v>30</v>
      </c>
      <c r="J68" s="24">
        <v>192</v>
      </c>
      <c r="K68" s="8">
        <v>0</v>
      </c>
      <c r="L68" s="24">
        <v>198</v>
      </c>
      <c r="M68" s="8">
        <v>0</v>
      </c>
      <c r="N68" s="8">
        <v>-999</v>
      </c>
      <c r="O68" s="8">
        <v>-999</v>
      </c>
      <c r="P68" s="8">
        <v>43636</v>
      </c>
      <c r="Q68" s="9">
        <v>188.05</v>
      </c>
      <c r="R68" s="8">
        <v>-999</v>
      </c>
      <c r="S68" s="8">
        <v>-999</v>
      </c>
      <c r="T68" s="8">
        <v>-999</v>
      </c>
      <c r="U68" s="8">
        <v>-999</v>
      </c>
    </row>
    <row r="69" spans="2:21" x14ac:dyDescent="0.25">
      <c r="B69" s="35">
        <v>7381600</v>
      </c>
      <c r="C69" t="s">
        <v>1024</v>
      </c>
      <c r="D69" s="9" t="str">
        <f t="shared" ref="D69:D75" si="2">RIGHT(C69,2)</f>
        <v>LA</v>
      </c>
      <c r="E69" s="9">
        <v>-91.211936800000004</v>
      </c>
      <c r="F69" s="9">
        <v>29.69281939</v>
      </c>
      <c r="G69" s="25">
        <v>-999</v>
      </c>
      <c r="H69" s="24">
        <v>6</v>
      </c>
      <c r="I69" s="8">
        <v>30</v>
      </c>
      <c r="J69" s="24">
        <v>7</v>
      </c>
      <c r="K69" s="8">
        <v>30</v>
      </c>
      <c r="L69" s="24">
        <v>12</v>
      </c>
      <c r="M69" s="8">
        <v>0</v>
      </c>
      <c r="N69" s="8">
        <v>43626</v>
      </c>
      <c r="O69" s="8">
        <v>318000</v>
      </c>
      <c r="P69" s="8">
        <v>43622</v>
      </c>
      <c r="Q69" s="9">
        <v>8.89</v>
      </c>
      <c r="R69" s="8">
        <v>8</v>
      </c>
      <c r="S69" s="8">
        <v>41</v>
      </c>
      <c r="T69" s="8">
        <v>512000</v>
      </c>
      <c r="U69" s="8">
        <v>2011</v>
      </c>
    </row>
    <row r="70" spans="2:21" x14ac:dyDescent="0.25">
      <c r="B70" s="35">
        <v>8066000</v>
      </c>
      <c r="C70" t="s">
        <v>1025</v>
      </c>
      <c r="D70" s="9" t="str">
        <f t="shared" si="2"/>
        <v>TX</v>
      </c>
      <c r="E70" s="9">
        <v>-95.398830000000004</v>
      </c>
      <c r="F70" s="9">
        <v>30.859355140000002</v>
      </c>
      <c r="G70" s="25">
        <v>15589</v>
      </c>
      <c r="H70" s="24">
        <v>133.5</v>
      </c>
      <c r="I70" s="8">
        <v>30</v>
      </c>
      <c r="J70" s="24">
        <v>136</v>
      </c>
      <c r="K70" s="8">
        <v>0</v>
      </c>
      <c r="L70" s="24">
        <v>140</v>
      </c>
      <c r="M70" s="8">
        <v>0</v>
      </c>
      <c r="N70" s="8">
        <v>-999</v>
      </c>
      <c r="O70" s="8">
        <v>-999</v>
      </c>
      <c r="P70" s="8">
        <v>43617</v>
      </c>
      <c r="Q70" s="9">
        <v>135.1</v>
      </c>
      <c r="R70" s="8">
        <v>-999</v>
      </c>
      <c r="S70" s="8">
        <v>-999</v>
      </c>
      <c r="T70" s="8">
        <v>-999</v>
      </c>
      <c r="U70" s="8">
        <v>-999</v>
      </c>
    </row>
    <row r="71" spans="2:21" x14ac:dyDescent="0.25">
      <c r="B71" s="35">
        <v>8067100</v>
      </c>
      <c r="C71" t="s">
        <v>1026</v>
      </c>
      <c r="D71" s="9" t="str">
        <f t="shared" si="2"/>
        <v>TX</v>
      </c>
      <c r="E71" s="9">
        <v>-94.774366000000001</v>
      </c>
      <c r="F71" s="9">
        <v>29.941884699999999</v>
      </c>
      <c r="G71" s="25">
        <v>17573</v>
      </c>
      <c r="H71" s="24">
        <v>12.2</v>
      </c>
      <c r="I71" s="8">
        <v>30</v>
      </c>
      <c r="J71" s="24">
        <v>15.2</v>
      </c>
      <c r="K71" s="8">
        <v>0</v>
      </c>
      <c r="L71" s="24">
        <v>17.2</v>
      </c>
      <c r="M71" s="8">
        <v>0</v>
      </c>
      <c r="N71" s="8">
        <v>-999</v>
      </c>
      <c r="O71" s="8">
        <v>-999</v>
      </c>
      <c r="P71" s="8">
        <v>43618</v>
      </c>
      <c r="Q71" s="9">
        <v>14.15</v>
      </c>
      <c r="R71" s="8">
        <v>-999</v>
      </c>
      <c r="S71" s="8">
        <v>-999</v>
      </c>
      <c r="T71" s="8">
        <v>-999</v>
      </c>
      <c r="U71" s="8">
        <v>-999</v>
      </c>
    </row>
    <row r="72" spans="2:21" x14ac:dyDescent="0.25">
      <c r="B72" s="35">
        <v>8170950</v>
      </c>
      <c r="C72" t="s">
        <v>1027</v>
      </c>
      <c r="D72" s="9" t="str">
        <f t="shared" si="2"/>
        <v>TX</v>
      </c>
      <c r="E72" s="9">
        <v>-98.200361099999995</v>
      </c>
      <c r="F72" s="9">
        <v>30.000583330000001</v>
      </c>
      <c r="G72" s="25">
        <v>-999</v>
      </c>
      <c r="H72" s="24">
        <v>17</v>
      </c>
      <c r="I72" s="8">
        <v>30</v>
      </c>
      <c r="J72" s="24">
        <v>23</v>
      </c>
      <c r="K72" s="8">
        <v>0</v>
      </c>
      <c r="L72" s="24">
        <v>38</v>
      </c>
      <c r="M72" s="8">
        <v>0</v>
      </c>
      <c r="N72" s="8">
        <v>43617</v>
      </c>
      <c r="O72" s="8">
        <v>188</v>
      </c>
      <c r="P72" s="8">
        <v>43640</v>
      </c>
      <c r="Q72" s="9">
        <v>21.75</v>
      </c>
      <c r="R72" s="8">
        <v>-999</v>
      </c>
      <c r="S72" s="8">
        <v>-999</v>
      </c>
      <c r="T72" s="8">
        <v>-999</v>
      </c>
      <c r="U72" s="8">
        <v>-999</v>
      </c>
    </row>
    <row r="73" spans="2:21" x14ac:dyDescent="0.25">
      <c r="B73" s="35">
        <v>10327500</v>
      </c>
      <c r="C73" t="s">
        <v>1028</v>
      </c>
      <c r="D73" s="9" t="str">
        <f t="shared" si="2"/>
        <v>NV</v>
      </c>
      <c r="E73" s="9">
        <v>-117.3176168</v>
      </c>
      <c r="F73" s="9">
        <v>40.992125489999999</v>
      </c>
      <c r="G73" s="25">
        <v>12220</v>
      </c>
      <c r="H73" s="24">
        <v>9.5</v>
      </c>
      <c r="I73" s="8">
        <v>30</v>
      </c>
      <c r="J73" s="24">
        <v>10.5</v>
      </c>
      <c r="K73" s="8">
        <v>27</v>
      </c>
      <c r="L73" s="24">
        <v>11.5</v>
      </c>
      <c r="M73" s="8">
        <v>0</v>
      </c>
      <c r="N73" s="8">
        <v>43628</v>
      </c>
      <c r="O73" s="8">
        <v>4250</v>
      </c>
      <c r="P73" s="8">
        <v>43634</v>
      </c>
      <c r="Q73" s="9">
        <v>11.16</v>
      </c>
      <c r="R73" s="8">
        <v>7</v>
      </c>
      <c r="S73" s="8">
        <v>103</v>
      </c>
      <c r="T73" s="8">
        <v>9900</v>
      </c>
      <c r="U73" s="8">
        <v>1984</v>
      </c>
    </row>
    <row r="74" spans="2:21" x14ac:dyDescent="0.25">
      <c r="B74" s="35">
        <v>6820475</v>
      </c>
      <c r="C74" t="s">
        <v>1029</v>
      </c>
      <c r="D74" s="9" t="str">
        <f t="shared" si="2"/>
        <v>KS</v>
      </c>
      <c r="E74" s="9">
        <v>-94.909499999999994</v>
      </c>
      <c r="F74" s="9">
        <v>39.326961099999998</v>
      </c>
      <c r="G74" s="25">
        <v>427200</v>
      </c>
      <c r="H74" s="24">
        <v>20</v>
      </c>
      <c r="I74" s="8">
        <v>29</v>
      </c>
      <c r="J74" s="24">
        <v>24</v>
      </c>
      <c r="K74" s="8">
        <v>12</v>
      </c>
      <c r="L74" s="24">
        <v>30</v>
      </c>
      <c r="M74" s="8">
        <v>0</v>
      </c>
      <c r="N74" s="8">
        <v>-999</v>
      </c>
      <c r="O74" s="8">
        <v>-999</v>
      </c>
      <c r="P74" s="8">
        <v>43617</v>
      </c>
      <c r="Q74" s="9">
        <v>28.61</v>
      </c>
      <c r="R74" s="8">
        <v>-999</v>
      </c>
      <c r="S74" s="8">
        <v>-999</v>
      </c>
      <c r="T74" s="8">
        <v>-999</v>
      </c>
      <c r="U74" s="8">
        <v>-999</v>
      </c>
    </row>
    <row r="75" spans="2:21" x14ac:dyDescent="0.25">
      <c r="B75" s="35">
        <v>6935965</v>
      </c>
      <c r="C75" t="s">
        <v>1030</v>
      </c>
      <c r="D75" s="9" t="str">
        <f t="shared" si="2"/>
        <v>MO</v>
      </c>
      <c r="E75" s="9">
        <v>-90.470722199999997</v>
      </c>
      <c r="F75" s="9">
        <v>38.788861099999998</v>
      </c>
      <c r="G75" s="25">
        <v>524000</v>
      </c>
      <c r="H75" s="24">
        <v>25</v>
      </c>
      <c r="I75" s="8">
        <v>29</v>
      </c>
      <c r="J75" s="24">
        <v>30</v>
      </c>
      <c r="K75" s="8">
        <v>29</v>
      </c>
      <c r="L75" s="24">
        <v>36</v>
      </c>
      <c r="M75" s="8">
        <v>0</v>
      </c>
      <c r="N75" s="8">
        <v>43624</v>
      </c>
      <c r="O75" s="8">
        <v>417000</v>
      </c>
      <c r="P75" s="8">
        <v>43624</v>
      </c>
      <c r="Q75" s="9">
        <v>35.56</v>
      </c>
      <c r="R75" s="8">
        <v>3</v>
      </c>
      <c r="S75" s="8">
        <v>17</v>
      </c>
      <c r="T75" s="8">
        <v>515000</v>
      </c>
      <c r="U75" s="8">
        <v>2017</v>
      </c>
    </row>
    <row r="76" spans="2:21" x14ac:dyDescent="0.25">
      <c r="B76" s="35">
        <v>411925089063901</v>
      </c>
      <c r="C76" t="s">
        <v>1031</v>
      </c>
      <c r="D76" s="9" t="s">
        <v>10</v>
      </c>
      <c r="E76" s="9">
        <v>-89.110916799999998</v>
      </c>
      <c r="F76" s="9">
        <v>41.323645900000002</v>
      </c>
      <c r="G76" s="25">
        <v>12572</v>
      </c>
      <c r="H76" s="24">
        <v>20</v>
      </c>
      <c r="I76" s="8">
        <v>29</v>
      </c>
      <c r="J76" s="24">
        <v>27</v>
      </c>
      <c r="K76" s="8">
        <v>2</v>
      </c>
      <c r="L76" s="24">
        <v>31</v>
      </c>
      <c r="M76" s="8">
        <v>0</v>
      </c>
      <c r="N76" s="8">
        <v>-999</v>
      </c>
      <c r="O76" s="8">
        <v>-999</v>
      </c>
      <c r="P76" s="8">
        <v>43617</v>
      </c>
      <c r="Q76" s="9">
        <v>28.24</v>
      </c>
      <c r="R76" s="8">
        <v>-999</v>
      </c>
      <c r="S76" s="8">
        <v>-999</v>
      </c>
      <c r="T76" s="8">
        <v>-999</v>
      </c>
      <c r="U76" s="8">
        <v>-999</v>
      </c>
    </row>
    <row r="77" spans="2:21" x14ac:dyDescent="0.25">
      <c r="B77" s="35">
        <v>6412200</v>
      </c>
      <c r="C77" t="s">
        <v>1032</v>
      </c>
      <c r="D77" s="9" t="str">
        <f t="shared" ref="D77:D108" si="3">RIGHT(C77,2)</f>
        <v>SD</v>
      </c>
      <c r="E77" s="9">
        <v>-103.3515742</v>
      </c>
      <c r="F77" s="9">
        <v>44.046598799999998</v>
      </c>
      <c r="G77" s="25">
        <v>356</v>
      </c>
      <c r="H77" s="24">
        <v>7.5</v>
      </c>
      <c r="I77" s="8">
        <v>28</v>
      </c>
      <c r="J77" s="24">
        <v>8.5</v>
      </c>
      <c r="K77" s="8">
        <v>0</v>
      </c>
      <c r="L77" s="24">
        <v>9</v>
      </c>
      <c r="M77" s="8">
        <v>0</v>
      </c>
      <c r="N77" s="8">
        <v>-999</v>
      </c>
      <c r="O77" s="8">
        <v>-999</v>
      </c>
      <c r="P77" s="8">
        <v>43617</v>
      </c>
      <c r="Q77" s="9">
        <v>7.85</v>
      </c>
      <c r="R77" s="8">
        <v>-999</v>
      </c>
      <c r="S77" s="8">
        <v>-999</v>
      </c>
      <c r="T77" s="8">
        <v>-999</v>
      </c>
      <c r="U77" s="8">
        <v>-999</v>
      </c>
    </row>
    <row r="78" spans="2:21" x14ac:dyDescent="0.25">
      <c r="B78" s="35">
        <v>8032000</v>
      </c>
      <c r="C78" t="s">
        <v>1033</v>
      </c>
      <c r="D78" s="9" t="str">
        <f t="shared" si="3"/>
        <v>TX</v>
      </c>
      <c r="E78" s="9">
        <v>-95.430785999999998</v>
      </c>
      <c r="F78" s="9">
        <v>31.892390370000001</v>
      </c>
      <c r="G78" s="25">
        <v>1145</v>
      </c>
      <c r="H78" s="24">
        <v>12</v>
      </c>
      <c r="I78" s="8">
        <v>28</v>
      </c>
      <c r="J78" s="24">
        <v>18</v>
      </c>
      <c r="K78" s="8">
        <v>0</v>
      </c>
      <c r="L78" s="24">
        <v>24</v>
      </c>
      <c r="M78" s="8">
        <v>0</v>
      </c>
      <c r="N78" s="8">
        <v>43642</v>
      </c>
      <c r="O78" s="8">
        <v>2260</v>
      </c>
      <c r="P78" s="8">
        <v>43642</v>
      </c>
      <c r="Q78" s="9">
        <v>13.84</v>
      </c>
      <c r="R78" s="8">
        <v>67</v>
      </c>
      <c r="S78" s="8">
        <v>79</v>
      </c>
      <c r="T78" s="8">
        <v>45500</v>
      </c>
      <c r="U78" s="8">
        <v>1945</v>
      </c>
    </row>
    <row r="79" spans="2:21" x14ac:dyDescent="0.25">
      <c r="B79" s="35">
        <v>8062700</v>
      </c>
      <c r="C79" t="s">
        <v>1034</v>
      </c>
      <c r="D79" s="9" t="str">
        <f t="shared" si="3"/>
        <v>TX</v>
      </c>
      <c r="E79" s="9">
        <v>-96.102470800000006</v>
      </c>
      <c r="F79" s="9">
        <v>32.147652549999997</v>
      </c>
      <c r="G79" s="25">
        <v>8538</v>
      </c>
      <c r="H79" s="24">
        <v>33</v>
      </c>
      <c r="I79" s="8">
        <v>28</v>
      </c>
      <c r="J79" s="24">
        <v>40</v>
      </c>
      <c r="K79" s="8">
        <v>3</v>
      </c>
      <c r="L79" s="24">
        <v>46</v>
      </c>
      <c r="M79" s="8">
        <v>0</v>
      </c>
      <c r="N79" s="8">
        <v>43624</v>
      </c>
      <c r="O79" s="8">
        <v>30700</v>
      </c>
      <c r="P79" s="8">
        <v>43624</v>
      </c>
      <c r="Q79" s="9">
        <v>40.729999999999997</v>
      </c>
      <c r="R79" s="8">
        <v>27</v>
      </c>
      <c r="S79" s="8">
        <v>53</v>
      </c>
      <c r="T79" s="8">
        <v>94500</v>
      </c>
      <c r="U79" s="8">
        <v>1990</v>
      </c>
    </row>
    <row r="80" spans="2:21" x14ac:dyDescent="0.25">
      <c r="B80" s="35">
        <v>8030500</v>
      </c>
      <c r="C80" t="s">
        <v>1035</v>
      </c>
      <c r="D80" s="9" t="str">
        <f t="shared" si="3"/>
        <v>TX</v>
      </c>
      <c r="E80" s="9">
        <v>-93.743778399999997</v>
      </c>
      <c r="F80" s="9">
        <v>30.30381684</v>
      </c>
      <c r="G80" s="25">
        <v>9329</v>
      </c>
      <c r="H80" s="24">
        <v>24</v>
      </c>
      <c r="I80" s="8">
        <v>27</v>
      </c>
      <c r="J80" s="24">
        <v>26</v>
      </c>
      <c r="K80" s="8">
        <v>0</v>
      </c>
      <c r="L80" s="24">
        <v>28</v>
      </c>
      <c r="M80" s="8">
        <v>0</v>
      </c>
      <c r="N80" s="8">
        <v>43617</v>
      </c>
      <c r="O80" s="8">
        <v>26900</v>
      </c>
      <c r="P80" s="8">
        <v>43617</v>
      </c>
      <c r="Q80" s="9">
        <v>24.91</v>
      </c>
      <c r="R80" s="8">
        <v>77</v>
      </c>
      <c r="S80" s="8">
        <v>106</v>
      </c>
      <c r="T80" s="8">
        <v>206000</v>
      </c>
      <c r="U80" s="8">
        <v>2016</v>
      </c>
    </row>
    <row r="81" spans="2:21" x14ac:dyDescent="0.25">
      <c r="B81" s="35">
        <v>10325000</v>
      </c>
      <c r="C81" t="s">
        <v>1036</v>
      </c>
      <c r="D81" s="9" t="str">
        <f t="shared" si="3"/>
        <v>NV</v>
      </c>
      <c r="E81" s="9">
        <v>-116.9312118</v>
      </c>
      <c r="F81" s="9">
        <v>40.667688499999997</v>
      </c>
      <c r="G81" s="25">
        <v>11200</v>
      </c>
      <c r="H81" s="24">
        <v>9.5</v>
      </c>
      <c r="I81" s="8">
        <v>27</v>
      </c>
      <c r="J81" s="24">
        <v>10.5</v>
      </c>
      <c r="K81" s="8">
        <v>14</v>
      </c>
      <c r="L81" s="24">
        <v>11.5</v>
      </c>
      <c r="M81" s="8">
        <v>0</v>
      </c>
      <c r="N81" s="8">
        <v>43620</v>
      </c>
      <c r="O81" s="8">
        <v>4790</v>
      </c>
      <c r="P81" s="8">
        <v>43621</v>
      </c>
      <c r="Q81" s="9">
        <v>10.72</v>
      </c>
      <c r="R81" s="8">
        <v>5</v>
      </c>
      <c r="S81" s="8">
        <v>67</v>
      </c>
      <c r="T81" s="8">
        <v>8880</v>
      </c>
      <c r="U81" s="8">
        <v>2006</v>
      </c>
    </row>
    <row r="82" spans="2:21" x14ac:dyDescent="0.25">
      <c r="B82" s="35">
        <v>2246804</v>
      </c>
      <c r="C82" t="s">
        <v>1037</v>
      </c>
      <c r="D82" s="9" t="str">
        <f t="shared" si="3"/>
        <v>FL</v>
      </c>
      <c r="E82" s="9">
        <v>-81.596888890000002</v>
      </c>
      <c r="F82" s="9">
        <v>30.45494167</v>
      </c>
      <c r="G82" s="25">
        <v>-999</v>
      </c>
      <c r="H82" s="24">
        <v>1.4</v>
      </c>
      <c r="I82" s="8">
        <v>26</v>
      </c>
      <c r="J82" s="24">
        <v>1.9</v>
      </c>
      <c r="K82" s="8">
        <v>4</v>
      </c>
      <c r="L82" s="24">
        <v>2.9</v>
      </c>
      <c r="M82" s="8">
        <v>0</v>
      </c>
      <c r="N82" s="8">
        <v>43621</v>
      </c>
      <c r="O82" s="8">
        <v>409</v>
      </c>
      <c r="P82" s="8">
        <v>43621</v>
      </c>
      <c r="Q82" s="9">
        <v>2.08</v>
      </c>
      <c r="R82" s="8">
        <v>-9</v>
      </c>
      <c r="S82" s="8">
        <v>1</v>
      </c>
      <c r="T82" s="8">
        <v>655</v>
      </c>
      <c r="U82" s="8">
        <v>2017</v>
      </c>
    </row>
    <row r="83" spans="2:21" x14ac:dyDescent="0.25">
      <c r="B83" s="35">
        <v>5466500</v>
      </c>
      <c r="C83" t="s">
        <v>1038</v>
      </c>
      <c r="D83" s="9" t="str">
        <f t="shared" si="3"/>
        <v>IL</v>
      </c>
      <c r="E83" s="9">
        <v>-90.967366299999995</v>
      </c>
      <c r="F83" s="9">
        <v>41.186977380000002</v>
      </c>
      <c r="G83" s="25">
        <v>445</v>
      </c>
      <c r="H83" s="24">
        <v>17</v>
      </c>
      <c r="I83" s="8">
        <v>26</v>
      </c>
      <c r="J83" s="24">
        <v>-999</v>
      </c>
      <c r="K83" s="8">
        <v>-999</v>
      </c>
      <c r="L83" s="24">
        <v>-999</v>
      </c>
      <c r="M83" s="8">
        <v>-999</v>
      </c>
      <c r="N83" s="8">
        <v>43617</v>
      </c>
      <c r="O83" s="8">
        <v>7580</v>
      </c>
      <c r="P83" s="8">
        <v>43617</v>
      </c>
      <c r="Q83" s="9">
        <v>23.47</v>
      </c>
      <c r="R83" s="8">
        <v>8</v>
      </c>
      <c r="S83" s="8">
        <v>83</v>
      </c>
      <c r="T83" s="8">
        <v>18000</v>
      </c>
      <c r="U83" s="8">
        <v>1973</v>
      </c>
    </row>
    <row r="84" spans="2:21" x14ac:dyDescent="0.25">
      <c r="B84" s="35">
        <v>7194500</v>
      </c>
      <c r="C84" t="s">
        <v>1039</v>
      </c>
      <c r="D84" s="9" t="str">
        <f t="shared" si="3"/>
        <v>OK</v>
      </c>
      <c r="E84" s="9">
        <v>-95.297186699999997</v>
      </c>
      <c r="F84" s="9">
        <v>35.769543200000001</v>
      </c>
      <c r="G84" s="25">
        <v>96472</v>
      </c>
      <c r="H84" s="24">
        <v>28</v>
      </c>
      <c r="I84" s="8">
        <v>26</v>
      </c>
      <c r="J84" s="24">
        <v>32</v>
      </c>
      <c r="K84" s="8">
        <v>9</v>
      </c>
      <c r="L84" s="24">
        <v>34</v>
      </c>
      <c r="M84" s="8">
        <v>4</v>
      </c>
      <c r="N84" s="8">
        <v>43617</v>
      </c>
      <c r="O84" s="8">
        <v>472000</v>
      </c>
      <c r="P84" s="8">
        <v>43617</v>
      </c>
      <c r="Q84" s="9">
        <v>43.23</v>
      </c>
      <c r="R84" s="8">
        <v>2</v>
      </c>
      <c r="S84" s="8">
        <v>60</v>
      </c>
      <c r="T84" s="8">
        <v>700000</v>
      </c>
      <c r="U84" s="8">
        <v>1943</v>
      </c>
    </row>
    <row r="85" spans="2:21" x14ac:dyDescent="0.25">
      <c r="B85" s="35">
        <v>7074850</v>
      </c>
      <c r="C85" t="s">
        <v>1040</v>
      </c>
      <c r="D85" s="9" t="str">
        <f t="shared" si="3"/>
        <v>AR</v>
      </c>
      <c r="E85" s="9">
        <v>-91.3941667</v>
      </c>
      <c r="F85" s="9">
        <v>35.294444439999999</v>
      </c>
      <c r="G85" s="25">
        <v>20500</v>
      </c>
      <c r="H85" s="24">
        <v>26</v>
      </c>
      <c r="I85" s="8">
        <v>25</v>
      </c>
      <c r="J85" s="24">
        <v>34</v>
      </c>
      <c r="K85" s="8">
        <v>0</v>
      </c>
      <c r="L85" s="24">
        <v>36</v>
      </c>
      <c r="M85" s="8">
        <v>0</v>
      </c>
      <c r="N85" s="8">
        <v>43627</v>
      </c>
      <c r="O85" s="8">
        <v>48300</v>
      </c>
      <c r="P85" s="8">
        <v>43627</v>
      </c>
      <c r="Q85" s="9">
        <v>31.25</v>
      </c>
      <c r="R85" s="8">
        <v>25</v>
      </c>
      <c r="S85" s="8">
        <v>80</v>
      </c>
      <c r="T85" s="8">
        <v>267000</v>
      </c>
      <c r="U85" s="8">
        <v>2017</v>
      </c>
    </row>
    <row r="86" spans="2:21" x14ac:dyDescent="0.25">
      <c r="B86" s="35">
        <v>3342000</v>
      </c>
      <c r="C86" t="s">
        <v>1041</v>
      </c>
      <c r="D86" s="9" t="str">
        <f t="shared" si="3"/>
        <v>IN</v>
      </c>
      <c r="E86" s="9">
        <v>-87.568634399999993</v>
      </c>
      <c r="F86" s="9">
        <v>39.0203202</v>
      </c>
      <c r="G86" s="25">
        <v>13161</v>
      </c>
      <c r="H86" s="24">
        <v>15</v>
      </c>
      <c r="I86" s="8">
        <v>23</v>
      </c>
      <c r="J86" s="24">
        <v>22</v>
      </c>
      <c r="K86" s="8">
        <v>0</v>
      </c>
      <c r="L86" s="24">
        <v>26</v>
      </c>
      <c r="M86" s="8">
        <v>0</v>
      </c>
      <c r="N86" s="8">
        <v>43620</v>
      </c>
      <c r="O86" s="8">
        <v>35900</v>
      </c>
      <c r="P86" s="8">
        <v>43620</v>
      </c>
      <c r="Q86" s="9">
        <v>18</v>
      </c>
      <c r="R86" s="8">
        <v>74</v>
      </c>
      <c r="S86" s="8">
        <v>82</v>
      </c>
      <c r="T86" s="8">
        <v>250000</v>
      </c>
      <c r="U86" s="8">
        <v>1913</v>
      </c>
    </row>
    <row r="87" spans="2:21" x14ac:dyDescent="0.25">
      <c r="B87" s="35">
        <v>6479770</v>
      </c>
      <c r="C87" t="s">
        <v>1042</v>
      </c>
      <c r="D87" s="9" t="str">
        <f t="shared" si="3"/>
        <v>SD</v>
      </c>
      <c r="E87" s="9">
        <v>-96.887420399999996</v>
      </c>
      <c r="F87" s="9">
        <v>44.4675224</v>
      </c>
      <c r="G87" s="25">
        <v>2396</v>
      </c>
      <c r="H87" s="24">
        <v>8</v>
      </c>
      <c r="I87" s="8">
        <v>23</v>
      </c>
      <c r="J87" s="24">
        <v>9.5</v>
      </c>
      <c r="K87" s="8">
        <v>3</v>
      </c>
      <c r="L87" s="24">
        <v>11.5</v>
      </c>
      <c r="M87" s="8">
        <v>0</v>
      </c>
      <c r="N87" s="8">
        <v>43617</v>
      </c>
      <c r="O87" s="8">
        <v>1920</v>
      </c>
      <c r="P87" s="8">
        <v>43617</v>
      </c>
      <c r="Q87" s="9">
        <v>9.59</v>
      </c>
      <c r="R87" s="8">
        <v>7</v>
      </c>
      <c r="S87" s="8">
        <v>17</v>
      </c>
      <c r="T87" s="8">
        <v>4530</v>
      </c>
      <c r="U87" s="8">
        <v>2011</v>
      </c>
    </row>
    <row r="88" spans="2:21" x14ac:dyDescent="0.25">
      <c r="B88" s="35">
        <v>6896000</v>
      </c>
      <c r="C88" t="s">
        <v>1043</v>
      </c>
      <c r="D88" s="9" t="str">
        <f t="shared" si="3"/>
        <v>MO</v>
      </c>
      <c r="E88" s="9">
        <v>-93.485536100000004</v>
      </c>
      <c r="F88" s="9">
        <v>39.343249999999998</v>
      </c>
      <c r="G88" s="25">
        <v>256</v>
      </c>
      <c r="H88" s="24">
        <v>16</v>
      </c>
      <c r="I88" s="8">
        <v>23</v>
      </c>
      <c r="J88" s="24">
        <v>19</v>
      </c>
      <c r="K88" s="8">
        <v>10</v>
      </c>
      <c r="L88" s="24">
        <v>21</v>
      </c>
      <c r="M88" s="8">
        <v>0</v>
      </c>
      <c r="N88" s="8">
        <v>43640</v>
      </c>
      <c r="O88" s="8">
        <v>4340</v>
      </c>
      <c r="P88" s="8">
        <v>43640</v>
      </c>
      <c r="Q88" s="9">
        <v>20.55</v>
      </c>
      <c r="R88" s="8">
        <v>34</v>
      </c>
      <c r="S88" s="8">
        <v>52</v>
      </c>
      <c r="T88" s="8">
        <v>13100</v>
      </c>
      <c r="U88" s="8">
        <v>1986</v>
      </c>
    </row>
    <row r="89" spans="2:21" x14ac:dyDescent="0.25">
      <c r="B89" s="35">
        <v>8055500</v>
      </c>
      <c r="C89" t="s">
        <v>1044</v>
      </c>
      <c r="D89" s="9" t="str">
        <f t="shared" si="3"/>
        <v>TX</v>
      </c>
      <c r="E89" s="9">
        <v>-96.944450000000003</v>
      </c>
      <c r="F89" s="9">
        <v>32.965957000000003</v>
      </c>
      <c r="G89" s="25">
        <v>2459</v>
      </c>
      <c r="H89" s="24">
        <v>8</v>
      </c>
      <c r="I89" s="8">
        <v>23</v>
      </c>
      <c r="J89" s="24">
        <v>10</v>
      </c>
      <c r="K89" s="8">
        <v>2</v>
      </c>
      <c r="L89" s="24">
        <v>12</v>
      </c>
      <c r="M89" s="8">
        <v>0</v>
      </c>
      <c r="N89" s="8">
        <v>43632</v>
      </c>
      <c r="O89" s="8">
        <v>12800</v>
      </c>
      <c r="P89" s="8">
        <v>43632</v>
      </c>
      <c r="Q89" s="9">
        <v>10.41</v>
      </c>
      <c r="R89" s="8">
        <v>25</v>
      </c>
      <c r="S89" s="8">
        <v>95</v>
      </c>
      <c r="T89" s="8">
        <v>145000</v>
      </c>
      <c r="U89" s="8">
        <v>1908</v>
      </c>
    </row>
    <row r="90" spans="2:21" x14ac:dyDescent="0.25">
      <c r="B90" s="35">
        <v>6919900</v>
      </c>
      <c r="C90" t="s">
        <v>1045</v>
      </c>
      <c r="D90" s="9" t="str">
        <f t="shared" si="3"/>
        <v>MO</v>
      </c>
      <c r="E90" s="9">
        <v>-93.803166700000006</v>
      </c>
      <c r="F90" s="9">
        <v>37.869833300000003</v>
      </c>
      <c r="G90" s="25">
        <v>1810</v>
      </c>
      <c r="H90" s="24">
        <v>16</v>
      </c>
      <c r="I90" s="8">
        <v>22</v>
      </c>
      <c r="J90" s="24">
        <v>19</v>
      </c>
      <c r="K90" s="8">
        <v>9</v>
      </c>
      <c r="L90" s="24">
        <v>28</v>
      </c>
      <c r="M90" s="8">
        <v>0</v>
      </c>
      <c r="N90" s="8">
        <v>-999</v>
      </c>
      <c r="O90" s="8">
        <v>-999</v>
      </c>
      <c r="P90" s="8">
        <v>43619</v>
      </c>
      <c r="Q90" s="9">
        <v>21.32</v>
      </c>
      <c r="R90" s="8">
        <v>-999</v>
      </c>
      <c r="S90" s="8">
        <v>-999</v>
      </c>
      <c r="T90" s="8">
        <v>-999</v>
      </c>
      <c r="U90" s="8">
        <v>-999</v>
      </c>
    </row>
    <row r="91" spans="2:21" x14ac:dyDescent="0.25">
      <c r="B91" s="35">
        <v>2246751</v>
      </c>
      <c r="C91" t="s">
        <v>1046</v>
      </c>
      <c r="D91" s="9" t="str">
        <f t="shared" si="3"/>
        <v>FL</v>
      </c>
      <c r="E91" s="9">
        <v>-81.668199999999999</v>
      </c>
      <c r="F91" s="9">
        <v>30.44333889</v>
      </c>
      <c r="G91" s="25">
        <v>-999</v>
      </c>
      <c r="H91" s="24">
        <v>1.7</v>
      </c>
      <c r="I91" s="8">
        <v>21</v>
      </c>
      <c r="J91" s="24">
        <v>2.2000000000000002</v>
      </c>
      <c r="K91" s="8">
        <v>0</v>
      </c>
      <c r="L91" s="24">
        <v>3.2</v>
      </c>
      <c r="M91" s="8">
        <v>0</v>
      </c>
      <c r="N91" s="8">
        <v>43621</v>
      </c>
      <c r="O91" s="8">
        <v>450</v>
      </c>
      <c r="P91" s="8">
        <v>43621</v>
      </c>
      <c r="Q91" s="9">
        <v>2.19</v>
      </c>
      <c r="R91" s="8">
        <v>2</v>
      </c>
      <c r="S91" s="8">
        <v>2</v>
      </c>
      <c r="T91" s="8">
        <v>964</v>
      </c>
      <c r="U91" s="8">
        <v>2017</v>
      </c>
    </row>
    <row r="92" spans="2:21" x14ac:dyDescent="0.25">
      <c r="B92" s="35">
        <v>2327031</v>
      </c>
      <c r="C92" t="s">
        <v>1047</v>
      </c>
      <c r="D92" s="9" t="str">
        <f t="shared" si="3"/>
        <v>FL</v>
      </c>
      <c r="E92" s="9">
        <v>-84.327397199999993</v>
      </c>
      <c r="F92" s="9">
        <v>30.072704850000001</v>
      </c>
      <c r="G92" s="25">
        <v>-999</v>
      </c>
      <c r="H92" s="24">
        <v>2</v>
      </c>
      <c r="I92" s="8">
        <v>21</v>
      </c>
      <c r="J92" s="24">
        <v>4</v>
      </c>
      <c r="K92" s="8">
        <v>0</v>
      </c>
      <c r="L92" s="24">
        <v>6</v>
      </c>
      <c r="M92" s="8">
        <v>0</v>
      </c>
      <c r="N92" s="8">
        <v>-999</v>
      </c>
      <c r="O92" s="8">
        <v>-999</v>
      </c>
      <c r="P92" s="8">
        <v>43645</v>
      </c>
      <c r="Q92" s="9">
        <v>2.89</v>
      </c>
      <c r="R92" s="8">
        <v>-999</v>
      </c>
      <c r="S92" s="8">
        <v>-999</v>
      </c>
      <c r="T92" s="8">
        <v>-999</v>
      </c>
      <c r="U92" s="8">
        <v>-999</v>
      </c>
    </row>
    <row r="93" spans="2:21" x14ac:dyDescent="0.25">
      <c r="B93" s="35">
        <v>4185000</v>
      </c>
      <c r="C93" t="s">
        <v>1048</v>
      </c>
      <c r="D93" s="9" t="str">
        <f t="shared" si="3"/>
        <v>OH</v>
      </c>
      <c r="E93" s="9">
        <v>-84.429671900000002</v>
      </c>
      <c r="F93" s="9">
        <v>41.504495669999997</v>
      </c>
      <c r="G93" s="25">
        <v>410</v>
      </c>
      <c r="H93" s="24">
        <v>11</v>
      </c>
      <c r="I93" s="8">
        <v>21</v>
      </c>
      <c r="J93" s="24">
        <v>15</v>
      </c>
      <c r="K93" s="8">
        <v>0</v>
      </c>
      <c r="L93" s="24">
        <v>16.5</v>
      </c>
      <c r="M93" s="8">
        <v>0</v>
      </c>
      <c r="N93" s="8">
        <v>43620</v>
      </c>
      <c r="O93" s="8">
        <v>2490</v>
      </c>
      <c r="P93" s="8">
        <v>43620</v>
      </c>
      <c r="Q93" s="9">
        <v>13.82</v>
      </c>
      <c r="R93" s="8">
        <v>68</v>
      </c>
      <c r="S93" s="8">
        <v>86</v>
      </c>
      <c r="T93" s="8">
        <v>8290</v>
      </c>
      <c r="U93" s="8">
        <v>2009</v>
      </c>
    </row>
    <row r="94" spans="2:21" x14ac:dyDescent="0.25">
      <c r="B94" s="35">
        <v>6442996</v>
      </c>
      <c r="C94" t="s">
        <v>1049</v>
      </c>
      <c r="D94" s="9" t="str">
        <f t="shared" si="3"/>
        <v>SD</v>
      </c>
      <c r="E94" s="9">
        <v>-99.327322300000006</v>
      </c>
      <c r="F94" s="9">
        <v>43.816105800000003</v>
      </c>
      <c r="G94" s="25">
        <v>-999</v>
      </c>
      <c r="H94" s="24">
        <v>65</v>
      </c>
      <c r="I94" s="8">
        <v>21</v>
      </c>
      <c r="J94" s="24">
        <v>68</v>
      </c>
      <c r="K94" s="8">
        <v>13</v>
      </c>
      <c r="L94" s="24">
        <v>70</v>
      </c>
      <c r="M94" s="8">
        <v>7</v>
      </c>
      <c r="N94" s="8">
        <v>-999</v>
      </c>
      <c r="O94" s="8">
        <v>-999</v>
      </c>
      <c r="P94" s="8">
        <v>43618</v>
      </c>
      <c r="Q94" s="9">
        <v>71.05</v>
      </c>
      <c r="R94" s="8">
        <v>-999</v>
      </c>
      <c r="S94" s="8">
        <v>-999</v>
      </c>
      <c r="T94" s="8">
        <v>-999</v>
      </c>
      <c r="U94" s="8">
        <v>-999</v>
      </c>
    </row>
    <row r="95" spans="2:21" x14ac:dyDescent="0.25">
      <c r="B95" s="35">
        <v>8018500</v>
      </c>
      <c r="C95" t="s">
        <v>1050</v>
      </c>
      <c r="D95" s="9" t="str">
        <f t="shared" si="3"/>
        <v>TX</v>
      </c>
      <c r="E95" s="9">
        <v>-95.485790100000003</v>
      </c>
      <c r="F95" s="9">
        <v>32.613746669999998</v>
      </c>
      <c r="G95" s="25">
        <v>1357</v>
      </c>
      <c r="H95" s="24">
        <v>14</v>
      </c>
      <c r="I95" s="8">
        <v>21</v>
      </c>
      <c r="J95" s="24">
        <v>18</v>
      </c>
      <c r="K95" s="8">
        <v>1</v>
      </c>
      <c r="L95" s="24">
        <v>21</v>
      </c>
      <c r="M95" s="8">
        <v>0</v>
      </c>
      <c r="N95" s="8">
        <v>43617</v>
      </c>
      <c r="O95" s="8">
        <v>10200</v>
      </c>
      <c r="P95" s="8">
        <v>43617</v>
      </c>
      <c r="Q95" s="9">
        <v>18.03</v>
      </c>
      <c r="R95" s="8">
        <v>35</v>
      </c>
      <c r="S95" s="8">
        <v>71</v>
      </c>
      <c r="T95" s="8">
        <v>76000</v>
      </c>
      <c r="U95" s="8">
        <v>1945</v>
      </c>
    </row>
    <row r="96" spans="2:21" x14ac:dyDescent="0.25">
      <c r="B96" s="35">
        <v>10321000</v>
      </c>
      <c r="C96" t="s">
        <v>1051</v>
      </c>
      <c r="D96" s="9" t="str">
        <f t="shared" si="3"/>
        <v>NV</v>
      </c>
      <c r="E96" s="9">
        <v>-116.009242</v>
      </c>
      <c r="F96" s="9">
        <v>40.727697149999997</v>
      </c>
      <c r="G96" s="25">
        <v>4310</v>
      </c>
      <c r="H96" s="24">
        <v>7</v>
      </c>
      <c r="I96" s="8">
        <v>21</v>
      </c>
      <c r="J96" s="24">
        <v>8</v>
      </c>
      <c r="K96" s="8">
        <v>2</v>
      </c>
      <c r="L96" s="24">
        <v>8.5</v>
      </c>
      <c r="M96" s="8">
        <v>0</v>
      </c>
      <c r="N96" s="8">
        <v>43626</v>
      </c>
      <c r="O96" s="8">
        <v>3940</v>
      </c>
      <c r="P96" s="8">
        <v>43626</v>
      </c>
      <c r="Q96" s="9">
        <v>8.06</v>
      </c>
      <c r="R96" s="8">
        <v>12</v>
      </c>
      <c r="S96" s="8">
        <v>75</v>
      </c>
      <c r="T96" s="8">
        <v>15000</v>
      </c>
      <c r="U96" s="8">
        <v>1910</v>
      </c>
    </row>
    <row r="97" spans="2:21" x14ac:dyDescent="0.25">
      <c r="B97" s="35">
        <v>5558300</v>
      </c>
      <c r="C97" t="s">
        <v>1052</v>
      </c>
      <c r="D97" s="9" t="str">
        <f t="shared" si="3"/>
        <v>IL</v>
      </c>
      <c r="E97" s="9">
        <v>-89.356111100000007</v>
      </c>
      <c r="F97" s="9">
        <v>41.107222200000002</v>
      </c>
      <c r="G97" s="25">
        <v>13544</v>
      </c>
      <c r="H97" s="24">
        <v>23</v>
      </c>
      <c r="I97" s="8">
        <v>20</v>
      </c>
      <c r="J97" s="24">
        <v>24</v>
      </c>
      <c r="K97" s="8">
        <v>13</v>
      </c>
      <c r="L97" s="24">
        <v>31</v>
      </c>
      <c r="M97" s="8">
        <v>0</v>
      </c>
      <c r="N97" s="8">
        <v>43617</v>
      </c>
      <c r="O97" s="8">
        <v>60800</v>
      </c>
      <c r="P97" s="8">
        <v>43617</v>
      </c>
      <c r="Q97" s="9">
        <v>30</v>
      </c>
      <c r="R97" s="8">
        <v>21</v>
      </c>
      <c r="S97" s="8">
        <v>36</v>
      </c>
      <c r="T97" s="8">
        <v>161000</v>
      </c>
      <c r="U97" s="8">
        <v>2013</v>
      </c>
    </row>
    <row r="98" spans="2:21" x14ac:dyDescent="0.25">
      <c r="B98" s="35">
        <v>6478500</v>
      </c>
      <c r="C98" t="s">
        <v>1053</v>
      </c>
      <c r="D98" s="9" t="str">
        <f t="shared" si="3"/>
        <v>SD</v>
      </c>
      <c r="E98" s="9">
        <v>-97.635621999999998</v>
      </c>
      <c r="F98" s="9">
        <v>43.1858255</v>
      </c>
      <c r="G98" s="25">
        <v>20672</v>
      </c>
      <c r="H98" s="24">
        <v>13</v>
      </c>
      <c r="I98" s="8">
        <v>19</v>
      </c>
      <c r="J98" s="24">
        <v>14</v>
      </c>
      <c r="K98" s="8">
        <v>15</v>
      </c>
      <c r="L98" s="24">
        <v>16</v>
      </c>
      <c r="M98" s="8">
        <v>7</v>
      </c>
      <c r="N98" s="8">
        <v>43617</v>
      </c>
      <c r="O98" s="8">
        <v>16300</v>
      </c>
      <c r="P98" s="8">
        <v>43617</v>
      </c>
      <c r="Q98" s="9">
        <v>17.89</v>
      </c>
      <c r="R98" s="8">
        <v>9</v>
      </c>
      <c r="S98" s="8">
        <v>89</v>
      </c>
      <c r="T98" s="8">
        <v>29400</v>
      </c>
      <c r="U98" s="8">
        <v>1984</v>
      </c>
    </row>
    <row r="99" spans="2:21" x14ac:dyDescent="0.25">
      <c r="B99" s="35">
        <v>6485500</v>
      </c>
      <c r="C99" t="s">
        <v>1054</v>
      </c>
      <c r="D99" s="9" t="str">
        <f t="shared" si="3"/>
        <v>IA</v>
      </c>
      <c r="E99" s="9">
        <v>-96.561921900000002</v>
      </c>
      <c r="F99" s="9">
        <v>42.837520490000003</v>
      </c>
      <c r="G99" s="25">
        <v>7879</v>
      </c>
      <c r="H99" s="24">
        <v>16</v>
      </c>
      <c r="I99" s="8">
        <v>19</v>
      </c>
      <c r="J99" s="24">
        <v>18</v>
      </c>
      <c r="K99" s="8">
        <v>8</v>
      </c>
      <c r="L99" s="24">
        <v>20</v>
      </c>
      <c r="M99" s="8">
        <v>2</v>
      </c>
      <c r="N99" s="8">
        <v>43617</v>
      </c>
      <c r="O99" s="8">
        <v>30400</v>
      </c>
      <c r="P99" s="8">
        <v>43617</v>
      </c>
      <c r="Q99" s="9">
        <v>20.7</v>
      </c>
      <c r="R99" s="8">
        <v>13</v>
      </c>
      <c r="S99" s="8">
        <v>89</v>
      </c>
      <c r="T99" s="8">
        <v>108000</v>
      </c>
      <c r="U99" s="8">
        <v>2014</v>
      </c>
    </row>
    <row r="100" spans="2:21" x14ac:dyDescent="0.25">
      <c r="B100" s="35">
        <v>8033000</v>
      </c>
      <c r="C100" t="s">
        <v>1055</v>
      </c>
      <c r="D100" s="9" t="str">
        <f t="shared" si="3"/>
        <v>TX</v>
      </c>
      <c r="E100" s="9">
        <v>-94.809930600000001</v>
      </c>
      <c r="F100" s="9">
        <v>31.132965739999999</v>
      </c>
      <c r="G100" s="25">
        <v>2724</v>
      </c>
      <c r="H100" s="24">
        <v>12</v>
      </c>
      <c r="I100" s="8">
        <v>19</v>
      </c>
      <c r="J100" s="24">
        <v>17</v>
      </c>
      <c r="K100" s="8">
        <v>0</v>
      </c>
      <c r="L100" s="24">
        <v>20</v>
      </c>
      <c r="M100" s="8">
        <v>0</v>
      </c>
      <c r="N100" s="8">
        <v>43634</v>
      </c>
      <c r="O100" s="8">
        <v>7060</v>
      </c>
      <c r="P100" s="8">
        <v>43634</v>
      </c>
      <c r="Q100" s="9">
        <v>13.79</v>
      </c>
      <c r="R100" s="8">
        <v>58</v>
      </c>
      <c r="S100" s="8">
        <v>81</v>
      </c>
      <c r="T100" s="8">
        <v>110000</v>
      </c>
      <c r="U100" s="8">
        <v>1884</v>
      </c>
    </row>
    <row r="101" spans="2:21" x14ac:dyDescent="0.25">
      <c r="B101" s="35">
        <v>8067000</v>
      </c>
      <c r="C101" t="s">
        <v>1056</v>
      </c>
      <c r="D101" s="9" t="str">
        <f t="shared" si="3"/>
        <v>TX</v>
      </c>
      <c r="E101" s="9">
        <v>-94.818256700000006</v>
      </c>
      <c r="F101" s="9">
        <v>30.057715389999998</v>
      </c>
      <c r="G101" s="25">
        <v>17468</v>
      </c>
      <c r="H101" s="24">
        <v>26</v>
      </c>
      <c r="I101" s="8">
        <v>19</v>
      </c>
      <c r="J101" s="24">
        <v>27</v>
      </c>
      <c r="K101" s="8">
        <v>12</v>
      </c>
      <c r="L101" s="24">
        <v>29</v>
      </c>
      <c r="M101" s="8">
        <v>0</v>
      </c>
      <c r="N101" s="8">
        <v>43617</v>
      </c>
      <c r="O101" s="8">
        <v>46300</v>
      </c>
      <c r="P101" s="8">
        <v>43617</v>
      </c>
      <c r="Q101" s="9">
        <v>28.55</v>
      </c>
      <c r="R101" s="8">
        <v>34</v>
      </c>
      <c r="S101" s="8">
        <v>77</v>
      </c>
      <c r="T101" s="8">
        <v>135000</v>
      </c>
      <c r="U101" s="8">
        <v>1994</v>
      </c>
    </row>
    <row r="102" spans="2:21" x14ac:dyDescent="0.25">
      <c r="B102" s="35">
        <v>5316580</v>
      </c>
      <c r="C102" t="s">
        <v>1057</v>
      </c>
      <c r="D102" s="9" t="str">
        <f t="shared" si="3"/>
        <v>MN</v>
      </c>
      <c r="E102" s="9">
        <v>-94.996383800000004</v>
      </c>
      <c r="F102" s="9">
        <v>44.546071699999999</v>
      </c>
      <c r="G102" s="25">
        <v>8970</v>
      </c>
      <c r="H102" s="24">
        <v>21</v>
      </c>
      <c r="I102" s="8">
        <v>18</v>
      </c>
      <c r="J102" s="24">
        <v>23</v>
      </c>
      <c r="K102" s="8">
        <v>8</v>
      </c>
      <c r="L102" s="24">
        <v>26</v>
      </c>
      <c r="M102" s="8">
        <v>0</v>
      </c>
      <c r="N102" s="8">
        <v>43617</v>
      </c>
      <c r="O102" s="8">
        <v>17200</v>
      </c>
      <c r="P102" s="8">
        <v>43617</v>
      </c>
      <c r="Q102" s="9">
        <v>24.07</v>
      </c>
      <c r="R102" s="8">
        <v>6</v>
      </c>
      <c r="S102" s="8">
        <v>17</v>
      </c>
      <c r="T102" s="8">
        <v>45400</v>
      </c>
      <c r="U102" s="8">
        <v>2001</v>
      </c>
    </row>
    <row r="103" spans="2:21" x14ac:dyDescent="0.25">
      <c r="B103" s="35">
        <v>5518000</v>
      </c>
      <c r="C103" t="s">
        <v>1058</v>
      </c>
      <c r="D103" s="9" t="str">
        <f t="shared" si="3"/>
        <v>IN</v>
      </c>
      <c r="E103" s="9">
        <v>-87.340309599999998</v>
      </c>
      <c r="F103" s="9">
        <v>41.182813400000001</v>
      </c>
      <c r="G103" s="25">
        <v>1779</v>
      </c>
      <c r="H103" s="24">
        <v>9</v>
      </c>
      <c r="I103" s="8">
        <v>18</v>
      </c>
      <c r="J103" s="24">
        <v>11</v>
      </c>
      <c r="K103" s="8">
        <v>0</v>
      </c>
      <c r="L103" s="24">
        <v>12.5</v>
      </c>
      <c r="M103" s="8">
        <v>0</v>
      </c>
      <c r="N103" s="8">
        <v>43617</v>
      </c>
      <c r="O103" s="8">
        <v>4490</v>
      </c>
      <c r="P103" s="8">
        <v>43617</v>
      </c>
      <c r="Q103" s="9">
        <v>10.88</v>
      </c>
      <c r="R103" s="8">
        <v>48</v>
      </c>
      <c r="S103" s="8">
        <v>95</v>
      </c>
      <c r="T103" s="8">
        <v>7650</v>
      </c>
      <c r="U103" s="8">
        <v>1982</v>
      </c>
    </row>
    <row r="104" spans="2:21" x14ac:dyDescent="0.25">
      <c r="B104" s="35">
        <v>6480000</v>
      </c>
      <c r="C104" t="s">
        <v>1059</v>
      </c>
      <c r="D104" s="9" t="str">
        <f t="shared" si="3"/>
        <v>SD</v>
      </c>
      <c r="E104" s="9">
        <v>-96.749495999999994</v>
      </c>
      <c r="F104" s="9">
        <v>44.180247299999998</v>
      </c>
      <c r="G104" s="25">
        <v>3338</v>
      </c>
      <c r="H104" s="24">
        <v>9</v>
      </c>
      <c r="I104" s="8">
        <v>18</v>
      </c>
      <c r="J104" s="24">
        <v>10.5</v>
      </c>
      <c r="K104" s="8">
        <v>4</v>
      </c>
      <c r="L104" s="24">
        <v>12</v>
      </c>
      <c r="M104" s="8">
        <v>0</v>
      </c>
      <c r="N104" s="8">
        <v>43617</v>
      </c>
      <c r="O104" s="8">
        <v>4290</v>
      </c>
      <c r="P104" s="8">
        <v>43617</v>
      </c>
      <c r="Q104" s="9">
        <v>11.31</v>
      </c>
      <c r="R104" s="8">
        <v>22</v>
      </c>
      <c r="S104" s="8">
        <v>64</v>
      </c>
      <c r="T104" s="8">
        <v>33900</v>
      </c>
      <c r="U104" s="8">
        <v>1969</v>
      </c>
    </row>
    <row r="105" spans="2:21" x14ac:dyDescent="0.25">
      <c r="B105" s="35">
        <v>5311000</v>
      </c>
      <c r="C105" t="s">
        <v>1060</v>
      </c>
      <c r="D105" s="9" t="str">
        <f t="shared" si="3"/>
        <v>MN</v>
      </c>
      <c r="E105" s="9">
        <v>-95.733637400000006</v>
      </c>
      <c r="F105" s="9">
        <v>44.933290300000003</v>
      </c>
      <c r="G105" s="25">
        <v>6180</v>
      </c>
      <c r="H105" s="24">
        <v>14</v>
      </c>
      <c r="I105" s="8">
        <v>17</v>
      </c>
      <c r="J105" s="24">
        <v>16</v>
      </c>
      <c r="K105" s="8">
        <v>3</v>
      </c>
      <c r="L105" s="24">
        <v>17.5</v>
      </c>
      <c r="M105" s="8">
        <v>0</v>
      </c>
      <c r="N105" s="8">
        <v>43617</v>
      </c>
      <c r="O105" s="8">
        <v>10300</v>
      </c>
      <c r="P105" s="8">
        <v>43617</v>
      </c>
      <c r="Q105" s="9">
        <v>16.27</v>
      </c>
      <c r="R105" s="8">
        <v>18</v>
      </c>
      <c r="S105" s="8">
        <v>108</v>
      </c>
      <c r="T105" s="8">
        <v>47500</v>
      </c>
      <c r="U105" s="8">
        <v>1997</v>
      </c>
    </row>
    <row r="106" spans="2:21" x14ac:dyDescent="0.25">
      <c r="B106" s="35">
        <v>7143310</v>
      </c>
      <c r="C106" t="s">
        <v>1061</v>
      </c>
      <c r="D106" s="9" t="str">
        <f t="shared" si="3"/>
        <v>KS</v>
      </c>
      <c r="E106" s="9">
        <v>-98.007831499999995</v>
      </c>
      <c r="F106" s="9">
        <v>38.144177470000002</v>
      </c>
      <c r="G106" s="25">
        <v>859.5</v>
      </c>
      <c r="H106" s="24">
        <v>9.5</v>
      </c>
      <c r="I106" s="8">
        <v>17</v>
      </c>
      <c r="J106" s="24">
        <v>10.5</v>
      </c>
      <c r="K106" s="8">
        <v>6</v>
      </c>
      <c r="L106" s="24">
        <v>12.5</v>
      </c>
      <c r="M106" s="8">
        <v>0</v>
      </c>
      <c r="N106" s="8">
        <v>-999</v>
      </c>
      <c r="O106" s="8">
        <v>-999</v>
      </c>
      <c r="P106" s="8">
        <v>43640</v>
      </c>
      <c r="Q106" s="9">
        <v>11.94</v>
      </c>
      <c r="R106" s="8">
        <v>-999</v>
      </c>
      <c r="S106" s="8">
        <v>-999</v>
      </c>
      <c r="T106" s="8">
        <v>-999</v>
      </c>
      <c r="U106" s="8">
        <v>-999</v>
      </c>
    </row>
    <row r="107" spans="2:21" x14ac:dyDescent="0.25">
      <c r="B107" s="35">
        <v>7260800</v>
      </c>
      <c r="C107" t="s">
        <v>1062</v>
      </c>
      <c r="D107" s="9" t="str">
        <f t="shared" si="3"/>
        <v>AR</v>
      </c>
      <c r="E107" s="9">
        <v>-92.731666700000005</v>
      </c>
      <c r="F107" s="9">
        <v>35.126944440000003</v>
      </c>
      <c r="G107" s="25">
        <v>155000</v>
      </c>
      <c r="H107" s="24">
        <v>30</v>
      </c>
      <c r="I107" s="8">
        <v>17</v>
      </c>
      <c r="J107" s="24">
        <v>34</v>
      </c>
      <c r="K107" s="8">
        <v>10</v>
      </c>
      <c r="L107" s="24">
        <v>38</v>
      </c>
      <c r="M107" s="8">
        <v>7</v>
      </c>
      <c r="N107" s="8">
        <v>-999</v>
      </c>
      <c r="O107" s="8">
        <v>-999</v>
      </c>
      <c r="P107" s="8">
        <v>43620</v>
      </c>
      <c r="Q107" s="9">
        <v>43.03</v>
      </c>
      <c r="R107" s="8">
        <v>-999</v>
      </c>
      <c r="S107" s="8">
        <v>-999</v>
      </c>
      <c r="T107" s="8">
        <v>-999</v>
      </c>
      <c r="U107" s="8">
        <v>-999</v>
      </c>
    </row>
    <row r="108" spans="2:21" x14ac:dyDescent="0.25">
      <c r="B108" s="35">
        <v>7342500</v>
      </c>
      <c r="C108" t="s">
        <v>1063</v>
      </c>
      <c r="D108" s="9" t="str">
        <f t="shared" si="3"/>
        <v>TX</v>
      </c>
      <c r="E108" s="9">
        <v>-95.594956199999999</v>
      </c>
      <c r="F108" s="9">
        <v>33.356498999999999</v>
      </c>
      <c r="G108" s="25">
        <v>527</v>
      </c>
      <c r="H108" s="24">
        <v>16</v>
      </c>
      <c r="I108" s="8">
        <v>17</v>
      </c>
      <c r="J108" s="24">
        <v>20</v>
      </c>
      <c r="K108" s="8">
        <v>2</v>
      </c>
      <c r="L108" s="24">
        <v>25</v>
      </c>
      <c r="M108" s="8">
        <v>0</v>
      </c>
      <c r="N108" s="8">
        <v>43640</v>
      </c>
      <c r="O108" s="8">
        <v>5430</v>
      </c>
      <c r="P108" s="8">
        <v>43640</v>
      </c>
      <c r="Q108" s="9">
        <v>21.44</v>
      </c>
      <c r="R108" s="8">
        <v>57</v>
      </c>
      <c r="S108" s="8">
        <v>75</v>
      </c>
      <c r="T108" s="8">
        <v>47200</v>
      </c>
      <c r="U108" s="8">
        <v>1982</v>
      </c>
    </row>
    <row r="109" spans="2:21" x14ac:dyDescent="0.25">
      <c r="B109" s="35">
        <v>10333000</v>
      </c>
      <c r="C109" t="s">
        <v>1064</v>
      </c>
      <c r="D109" s="9" t="str">
        <f t="shared" ref="D109:D140" si="4">RIGHT(C109,2)</f>
        <v>NV</v>
      </c>
      <c r="E109" s="9">
        <v>-118.204312</v>
      </c>
      <c r="F109" s="9">
        <v>40.692404799999998</v>
      </c>
      <c r="G109" s="25">
        <v>15503.93</v>
      </c>
      <c r="H109" s="24">
        <v>10.3</v>
      </c>
      <c r="I109" s="8">
        <v>17</v>
      </c>
      <c r="J109" s="24">
        <v>11.2</v>
      </c>
      <c r="K109" s="8">
        <v>0</v>
      </c>
      <c r="L109" s="24">
        <v>12</v>
      </c>
      <c r="M109" s="8">
        <v>0</v>
      </c>
      <c r="N109" s="8">
        <v>43642</v>
      </c>
      <c r="O109" s="8">
        <v>1850</v>
      </c>
      <c r="P109" s="8">
        <v>43642</v>
      </c>
      <c r="Q109" s="9">
        <v>11</v>
      </c>
      <c r="R109" s="8">
        <v>15</v>
      </c>
      <c r="S109" s="8">
        <v>79</v>
      </c>
      <c r="T109" s="8">
        <v>9270</v>
      </c>
      <c r="U109" s="8">
        <v>1984</v>
      </c>
    </row>
    <row r="110" spans="2:21" x14ac:dyDescent="0.25">
      <c r="B110" s="35">
        <v>3374100</v>
      </c>
      <c r="C110" t="s">
        <v>1065</v>
      </c>
      <c r="D110" s="9" t="str">
        <f t="shared" si="4"/>
        <v>IN</v>
      </c>
      <c r="E110" s="9">
        <v>-87.550022690000006</v>
      </c>
      <c r="F110" s="9">
        <v>38.489769500000001</v>
      </c>
      <c r="G110" s="25">
        <v>11305</v>
      </c>
      <c r="H110" s="24">
        <v>16</v>
      </c>
      <c r="I110" s="8">
        <v>16</v>
      </c>
      <c r="J110" s="24">
        <v>24</v>
      </c>
      <c r="K110" s="8">
        <v>7</v>
      </c>
      <c r="L110" s="24">
        <v>28</v>
      </c>
      <c r="M110" s="8">
        <v>0</v>
      </c>
      <c r="N110" s="8">
        <v>43641</v>
      </c>
      <c r="O110" s="8">
        <v>90900</v>
      </c>
      <c r="P110" s="8">
        <v>43641</v>
      </c>
      <c r="Q110" s="9">
        <v>26.11</v>
      </c>
      <c r="R110" s="8">
        <v>3</v>
      </c>
      <c r="S110" s="8">
        <v>7</v>
      </c>
      <c r="T110" s="8">
        <v>138000</v>
      </c>
      <c r="U110" s="8">
        <v>2011</v>
      </c>
    </row>
    <row r="111" spans="2:21" x14ac:dyDescent="0.25">
      <c r="B111" s="35">
        <v>3378500</v>
      </c>
      <c r="C111" t="s">
        <v>1066</v>
      </c>
      <c r="D111" s="9" t="str">
        <f t="shared" si="4"/>
        <v>IN</v>
      </c>
      <c r="E111" s="9">
        <v>-87.940307899999993</v>
      </c>
      <c r="F111" s="9">
        <v>38.131990139999999</v>
      </c>
      <c r="G111" s="25">
        <v>29234</v>
      </c>
      <c r="H111" s="24">
        <v>15</v>
      </c>
      <c r="I111" s="8">
        <v>16</v>
      </c>
      <c r="J111" s="24">
        <v>20</v>
      </c>
      <c r="K111" s="8">
        <v>0</v>
      </c>
      <c r="L111" s="24">
        <v>23</v>
      </c>
      <c r="M111" s="8">
        <v>0</v>
      </c>
      <c r="N111" s="8">
        <v>43643</v>
      </c>
      <c r="O111" s="8">
        <v>140000</v>
      </c>
      <c r="P111" s="8">
        <v>43643</v>
      </c>
      <c r="Q111" s="9">
        <v>19.86</v>
      </c>
      <c r="R111" s="8">
        <v>6</v>
      </c>
      <c r="S111" s="8">
        <v>7</v>
      </c>
      <c r="T111" s="8">
        <v>317000</v>
      </c>
      <c r="U111" s="8">
        <v>2011</v>
      </c>
    </row>
    <row r="112" spans="2:21" x14ac:dyDescent="0.25">
      <c r="B112" s="35">
        <v>3379500</v>
      </c>
      <c r="C112" t="s">
        <v>1067</v>
      </c>
      <c r="D112" s="9" t="str">
        <f t="shared" si="4"/>
        <v>IL</v>
      </c>
      <c r="E112" s="9">
        <v>-88.297266300000004</v>
      </c>
      <c r="F112" s="9">
        <v>38.63477048</v>
      </c>
      <c r="G112" s="25">
        <v>1131</v>
      </c>
      <c r="H112" s="24">
        <v>18</v>
      </c>
      <c r="I112" s="8">
        <v>16</v>
      </c>
      <c r="J112" s="24">
        <v>22</v>
      </c>
      <c r="K112" s="8">
        <v>0</v>
      </c>
      <c r="L112" s="24">
        <v>25</v>
      </c>
      <c r="M112" s="8">
        <v>0</v>
      </c>
      <c r="N112" s="8">
        <v>43640</v>
      </c>
      <c r="O112" s="8">
        <v>11600</v>
      </c>
      <c r="P112" s="8">
        <v>43639</v>
      </c>
      <c r="Q112" s="9">
        <v>21.35</v>
      </c>
      <c r="R112" s="8">
        <v>70</v>
      </c>
      <c r="S112" s="8">
        <v>103</v>
      </c>
      <c r="T112" s="8">
        <v>47000</v>
      </c>
      <c r="U112" s="8">
        <v>1950</v>
      </c>
    </row>
    <row r="113" spans="2:21" x14ac:dyDescent="0.25">
      <c r="B113" s="35">
        <v>5420500</v>
      </c>
      <c r="C113" t="s">
        <v>1068</v>
      </c>
      <c r="D113" s="9" t="str">
        <f t="shared" si="4"/>
        <v>IA</v>
      </c>
      <c r="E113" s="9">
        <v>-90.252072999999996</v>
      </c>
      <c r="F113" s="9">
        <v>41.78058635</v>
      </c>
      <c r="G113" s="25">
        <v>85600</v>
      </c>
      <c r="H113" s="24">
        <v>17</v>
      </c>
      <c r="I113" s="8">
        <v>16</v>
      </c>
      <c r="J113" s="24">
        <v>18.5</v>
      </c>
      <c r="K113" s="8">
        <v>12</v>
      </c>
      <c r="L113" s="24">
        <v>20.5</v>
      </c>
      <c r="M113" s="8">
        <v>8</v>
      </c>
      <c r="N113" s="8">
        <v>43621</v>
      </c>
      <c r="O113" s="8">
        <v>209000</v>
      </c>
      <c r="P113" s="8">
        <v>43617</v>
      </c>
      <c r="Q113" s="9">
        <v>21.23</v>
      </c>
      <c r="R113" s="8">
        <v>16</v>
      </c>
      <c r="S113" s="8">
        <v>144</v>
      </c>
      <c r="T113" s="8">
        <v>307000</v>
      </c>
      <c r="U113" s="8">
        <v>1965</v>
      </c>
    </row>
    <row r="114" spans="2:21" x14ac:dyDescent="0.25">
      <c r="B114" s="35">
        <v>6892950</v>
      </c>
      <c r="C114" t="s">
        <v>1069</v>
      </c>
      <c r="D114" s="9" t="str">
        <f t="shared" si="4"/>
        <v>KS</v>
      </c>
      <c r="E114" s="9">
        <v>-94.609123199999999</v>
      </c>
      <c r="F114" s="9">
        <v>39.090004499999999</v>
      </c>
      <c r="G114" s="25">
        <v>60098</v>
      </c>
      <c r="H114" s="24">
        <v>33</v>
      </c>
      <c r="I114" s="8">
        <v>16</v>
      </c>
      <c r="J114" s="24">
        <v>54</v>
      </c>
      <c r="K114" s="8">
        <v>0</v>
      </c>
      <c r="L114" s="24">
        <v>55</v>
      </c>
      <c r="M114" s="8">
        <v>0</v>
      </c>
      <c r="N114" s="8">
        <v>-999</v>
      </c>
      <c r="O114" s="8">
        <v>-999</v>
      </c>
      <c r="P114" s="8">
        <v>43618</v>
      </c>
      <c r="Q114" s="9">
        <v>39.64</v>
      </c>
      <c r="R114" s="8">
        <v>-999</v>
      </c>
      <c r="S114" s="8">
        <v>-999</v>
      </c>
      <c r="T114" s="8">
        <v>-999</v>
      </c>
      <c r="U114" s="8">
        <v>-999</v>
      </c>
    </row>
    <row r="115" spans="2:21" x14ac:dyDescent="0.25">
      <c r="B115" s="35">
        <v>6902000</v>
      </c>
      <c r="C115" t="s">
        <v>1070</v>
      </c>
      <c r="D115" s="9" t="str">
        <f t="shared" si="4"/>
        <v>MO</v>
      </c>
      <c r="E115" s="9">
        <v>-93.273694399999997</v>
      </c>
      <c r="F115" s="9">
        <v>39.640027779999997</v>
      </c>
      <c r="G115" s="25">
        <v>6880</v>
      </c>
      <c r="H115" s="24">
        <v>26</v>
      </c>
      <c r="I115" s="8">
        <v>16</v>
      </c>
      <c r="J115" s="24">
        <v>28</v>
      </c>
      <c r="K115" s="8">
        <v>14</v>
      </c>
      <c r="L115" s="24">
        <v>40</v>
      </c>
      <c r="M115" s="8">
        <v>1</v>
      </c>
      <c r="N115" s="8">
        <v>43617</v>
      </c>
      <c r="O115" s="8">
        <v>103000</v>
      </c>
      <c r="P115" s="8">
        <v>43617</v>
      </c>
      <c r="Q115" s="9">
        <v>40.270000000000003</v>
      </c>
      <c r="R115" s="8">
        <v>9</v>
      </c>
      <c r="S115" s="8">
        <v>97</v>
      </c>
      <c r="T115" s="8">
        <v>180000</v>
      </c>
      <c r="U115" s="8">
        <v>1947</v>
      </c>
    </row>
    <row r="116" spans="2:21" x14ac:dyDescent="0.25">
      <c r="B116" s="35">
        <v>7343200</v>
      </c>
      <c r="C116" t="s">
        <v>1071</v>
      </c>
      <c r="D116" s="9" t="str">
        <f t="shared" si="4"/>
        <v>TX</v>
      </c>
      <c r="E116" s="9">
        <v>-95.132442800000007</v>
      </c>
      <c r="F116" s="9">
        <v>33.386223299999997</v>
      </c>
      <c r="G116" s="25">
        <v>1365</v>
      </c>
      <c r="H116" s="24">
        <v>20</v>
      </c>
      <c r="I116" s="8">
        <v>16</v>
      </c>
      <c r="J116" s="24">
        <v>26</v>
      </c>
      <c r="K116" s="8">
        <v>0</v>
      </c>
      <c r="L116" s="24">
        <v>27.5</v>
      </c>
      <c r="M116" s="8">
        <v>0</v>
      </c>
      <c r="N116" s="8">
        <v>43637</v>
      </c>
      <c r="O116" s="8">
        <v>24600</v>
      </c>
      <c r="P116" s="8">
        <v>43637</v>
      </c>
      <c r="Q116" s="9">
        <v>25.24</v>
      </c>
      <c r="R116" s="8">
        <v>39</v>
      </c>
      <c r="S116" s="8">
        <v>61</v>
      </c>
      <c r="T116" s="8">
        <v>79800</v>
      </c>
      <c r="U116" s="8">
        <v>2001</v>
      </c>
    </row>
    <row r="117" spans="2:21" x14ac:dyDescent="0.25">
      <c r="B117" s="35">
        <v>8020000</v>
      </c>
      <c r="C117" t="s">
        <v>1072</v>
      </c>
      <c r="D117" s="9" t="str">
        <f t="shared" si="4"/>
        <v>TX</v>
      </c>
      <c r="E117" s="9">
        <v>-94.960217499999999</v>
      </c>
      <c r="F117" s="9">
        <v>32.527089089999997</v>
      </c>
      <c r="G117" s="25">
        <v>2791</v>
      </c>
      <c r="H117" s="24">
        <v>26</v>
      </c>
      <c r="I117" s="8">
        <v>16</v>
      </c>
      <c r="J117" s="24">
        <v>33</v>
      </c>
      <c r="K117" s="8">
        <v>0</v>
      </c>
      <c r="L117" s="24">
        <v>36</v>
      </c>
      <c r="M117" s="8">
        <v>0</v>
      </c>
      <c r="N117" s="8">
        <v>43646</v>
      </c>
      <c r="O117" s="8">
        <v>10100</v>
      </c>
      <c r="P117" s="8">
        <v>43646</v>
      </c>
      <c r="Q117" s="9">
        <v>32.36</v>
      </c>
      <c r="R117" s="8">
        <v>53</v>
      </c>
      <c r="S117" s="8">
        <v>88</v>
      </c>
      <c r="T117" s="8">
        <v>138000</v>
      </c>
      <c r="U117" s="8">
        <v>1945</v>
      </c>
    </row>
    <row r="118" spans="2:21" x14ac:dyDescent="0.25">
      <c r="B118" s="35">
        <v>8065000</v>
      </c>
      <c r="C118" t="s">
        <v>1073</v>
      </c>
      <c r="D118" s="9" t="str">
        <f t="shared" si="4"/>
        <v>TX</v>
      </c>
      <c r="E118" s="9">
        <v>-95.789402899999999</v>
      </c>
      <c r="F118" s="9">
        <v>31.648505969999999</v>
      </c>
      <c r="G118" s="25">
        <v>12833</v>
      </c>
      <c r="H118" s="24">
        <v>35</v>
      </c>
      <c r="I118" s="8">
        <v>16</v>
      </c>
      <c r="J118" s="24">
        <v>40</v>
      </c>
      <c r="K118" s="8">
        <v>0</v>
      </c>
      <c r="L118" s="24">
        <v>45</v>
      </c>
      <c r="M118" s="8">
        <v>0</v>
      </c>
      <c r="N118" s="8">
        <v>43629</v>
      </c>
      <c r="O118" s="8">
        <v>30100</v>
      </c>
      <c r="P118" s="8">
        <v>43628</v>
      </c>
      <c r="Q118" s="9">
        <v>38.049999999999997</v>
      </c>
      <c r="R118" s="8">
        <v>53</v>
      </c>
      <c r="S118" s="8">
        <v>96</v>
      </c>
      <c r="T118" s="8">
        <v>180000</v>
      </c>
      <c r="U118" s="8">
        <v>1890</v>
      </c>
    </row>
    <row r="119" spans="2:21" x14ac:dyDescent="0.25">
      <c r="B119" s="35">
        <v>3340500</v>
      </c>
      <c r="C119" t="s">
        <v>1074</v>
      </c>
      <c r="D119" s="9" t="str">
        <f t="shared" si="4"/>
        <v>IN</v>
      </c>
      <c r="E119" s="9">
        <v>-87.373905300000004</v>
      </c>
      <c r="F119" s="9">
        <v>39.792538350000001</v>
      </c>
      <c r="G119" s="25">
        <v>11118</v>
      </c>
      <c r="H119" s="24">
        <v>14</v>
      </c>
      <c r="I119" s="8">
        <v>15</v>
      </c>
      <c r="J119" s="24">
        <v>24</v>
      </c>
      <c r="K119" s="8">
        <v>0</v>
      </c>
      <c r="L119" s="24">
        <v>31</v>
      </c>
      <c r="M119" s="8">
        <v>0</v>
      </c>
      <c r="N119" s="8">
        <v>43617</v>
      </c>
      <c r="O119" s="8">
        <v>35000</v>
      </c>
      <c r="P119" s="8">
        <v>43617</v>
      </c>
      <c r="Q119" s="9">
        <v>19.34</v>
      </c>
      <c r="R119" s="8">
        <v>84</v>
      </c>
      <c r="S119" s="8">
        <v>94</v>
      </c>
      <c r="T119" s="8">
        <v>230000</v>
      </c>
      <c r="U119" s="8">
        <v>1913</v>
      </c>
    </row>
    <row r="120" spans="2:21" x14ac:dyDescent="0.25">
      <c r="B120" s="35">
        <v>3373980</v>
      </c>
      <c r="C120" t="s">
        <v>1075</v>
      </c>
      <c r="D120" s="9" t="str">
        <f t="shared" si="4"/>
        <v>IN</v>
      </c>
      <c r="E120" s="9">
        <v>-87.2539017</v>
      </c>
      <c r="F120" s="9">
        <v>38.528382370000003</v>
      </c>
      <c r="G120" s="25">
        <v>11123</v>
      </c>
      <c r="H120" s="24">
        <v>16</v>
      </c>
      <c r="I120" s="8">
        <v>15</v>
      </c>
      <c r="J120" s="24">
        <v>23</v>
      </c>
      <c r="K120" s="8">
        <v>8</v>
      </c>
      <c r="L120" s="24">
        <v>27</v>
      </c>
      <c r="M120" s="8">
        <v>0</v>
      </c>
      <c r="N120" s="8">
        <v>-999</v>
      </c>
      <c r="O120" s="8">
        <v>-999</v>
      </c>
      <c r="P120" s="8">
        <v>43640</v>
      </c>
      <c r="Q120" s="9">
        <v>25.35</v>
      </c>
      <c r="R120" s="8">
        <v>-999</v>
      </c>
      <c r="S120" s="8">
        <v>-999</v>
      </c>
      <c r="T120" s="8">
        <v>-999</v>
      </c>
      <c r="U120" s="8">
        <v>-999</v>
      </c>
    </row>
    <row r="121" spans="2:21" x14ac:dyDescent="0.25">
      <c r="B121" s="35">
        <v>3374000</v>
      </c>
      <c r="C121" t="s">
        <v>1076</v>
      </c>
      <c r="D121" s="9" t="str">
        <f t="shared" si="4"/>
        <v>IN</v>
      </c>
      <c r="E121" s="9">
        <v>-87.289458300000007</v>
      </c>
      <c r="F121" s="9">
        <v>38.510882240000001</v>
      </c>
      <c r="G121" s="25">
        <v>11125</v>
      </c>
      <c r="H121" s="24">
        <v>16</v>
      </c>
      <c r="I121" s="8">
        <v>15</v>
      </c>
      <c r="J121" s="24">
        <v>23.5</v>
      </c>
      <c r="K121" s="8">
        <v>7</v>
      </c>
      <c r="L121" s="24">
        <v>26</v>
      </c>
      <c r="M121" s="8">
        <v>0</v>
      </c>
      <c r="N121" s="8">
        <v>43640</v>
      </c>
      <c r="O121" s="8">
        <v>86200</v>
      </c>
      <c r="P121" s="8">
        <v>43640</v>
      </c>
      <c r="Q121" s="9">
        <v>25.1</v>
      </c>
      <c r="R121" s="8">
        <v>37</v>
      </c>
      <c r="S121" s="8">
        <v>95</v>
      </c>
      <c r="T121" s="8">
        <v>235000</v>
      </c>
      <c r="U121" s="8">
        <v>1913</v>
      </c>
    </row>
    <row r="122" spans="2:21" x14ac:dyDescent="0.25">
      <c r="B122" s="35">
        <v>3377500</v>
      </c>
      <c r="C122" t="s">
        <v>1077</v>
      </c>
      <c r="D122" s="9" t="str">
        <f t="shared" si="4"/>
        <v>IL</v>
      </c>
      <c r="E122" s="9">
        <v>-87.756388889999997</v>
      </c>
      <c r="F122" s="9">
        <v>38.398333299999997</v>
      </c>
      <c r="G122" s="25">
        <v>28635</v>
      </c>
      <c r="H122" s="24">
        <v>19</v>
      </c>
      <c r="I122" s="8">
        <v>15</v>
      </c>
      <c r="J122" s="24">
        <v>25</v>
      </c>
      <c r="K122" s="8">
        <v>8</v>
      </c>
      <c r="L122" s="24">
        <v>32</v>
      </c>
      <c r="M122" s="8">
        <v>0</v>
      </c>
      <c r="N122" s="8">
        <v>43642</v>
      </c>
      <c r="O122" s="8">
        <v>146000</v>
      </c>
      <c r="P122" s="8">
        <v>43642</v>
      </c>
      <c r="Q122" s="9">
        <v>27.26</v>
      </c>
      <c r="R122" s="8">
        <v>63</v>
      </c>
      <c r="S122" s="8">
        <v>137</v>
      </c>
      <c r="T122" s="8">
        <v>428000</v>
      </c>
      <c r="U122" s="8">
        <v>1913</v>
      </c>
    </row>
    <row r="123" spans="2:21" x14ac:dyDescent="0.25">
      <c r="B123" s="35">
        <v>7072500</v>
      </c>
      <c r="C123" t="s">
        <v>1078</v>
      </c>
      <c r="D123" s="9" t="str">
        <f t="shared" si="4"/>
        <v>AR</v>
      </c>
      <c r="E123" s="9">
        <v>-91.097777800000003</v>
      </c>
      <c r="F123" s="9">
        <v>36.102499999999999</v>
      </c>
      <c r="G123" s="25">
        <v>7370</v>
      </c>
      <c r="H123" s="24">
        <v>14</v>
      </c>
      <c r="I123" s="8">
        <v>15</v>
      </c>
      <c r="J123" s="24">
        <v>25</v>
      </c>
      <c r="K123" s="8">
        <v>0</v>
      </c>
      <c r="L123" s="24">
        <v>28</v>
      </c>
      <c r="M123" s="8">
        <v>0</v>
      </c>
      <c r="N123" s="8">
        <v>43617</v>
      </c>
      <c r="O123" s="8">
        <v>26800</v>
      </c>
      <c r="P123" s="8">
        <v>43617</v>
      </c>
      <c r="Q123" s="9">
        <v>21.03</v>
      </c>
      <c r="R123" s="8">
        <v>89</v>
      </c>
      <c r="S123" s="8">
        <v>113</v>
      </c>
      <c r="T123" s="8">
        <v>190000</v>
      </c>
      <c r="U123" s="8">
        <v>1982</v>
      </c>
    </row>
    <row r="124" spans="2:21" x14ac:dyDescent="0.25">
      <c r="B124" s="35">
        <v>7185000</v>
      </c>
      <c r="C124" t="s">
        <v>1079</v>
      </c>
      <c r="D124" s="9" t="str">
        <f t="shared" si="4"/>
        <v>OK</v>
      </c>
      <c r="E124" s="9">
        <v>-94.957457399999996</v>
      </c>
      <c r="F124" s="9">
        <v>36.928681439999998</v>
      </c>
      <c r="G124" s="25">
        <v>5926</v>
      </c>
      <c r="H124" s="24">
        <v>15</v>
      </c>
      <c r="I124" s="8">
        <v>15</v>
      </c>
      <c r="J124" s="24">
        <v>18</v>
      </c>
      <c r="K124" s="8">
        <v>9</v>
      </c>
      <c r="L124" s="24">
        <v>24</v>
      </c>
      <c r="M124" s="8">
        <v>0</v>
      </c>
      <c r="N124" s="8">
        <v>43617</v>
      </c>
      <c r="O124" s="8">
        <v>48100</v>
      </c>
      <c r="P124" s="8">
        <v>43617</v>
      </c>
      <c r="Q124" s="9">
        <v>22.29</v>
      </c>
      <c r="R124" s="8">
        <v>26</v>
      </c>
      <c r="S124" s="8">
        <v>82</v>
      </c>
      <c r="T124" s="8">
        <v>267000</v>
      </c>
      <c r="U124" s="8">
        <v>1951</v>
      </c>
    </row>
    <row r="125" spans="2:21" x14ac:dyDescent="0.25">
      <c r="B125" s="35">
        <v>8019200</v>
      </c>
      <c r="C125" t="s">
        <v>1080</v>
      </c>
      <c r="D125" s="9" t="str">
        <f t="shared" si="4"/>
        <v>TX</v>
      </c>
      <c r="E125" s="9">
        <v>-95.206614000000002</v>
      </c>
      <c r="F125" s="9">
        <v>32.55986369</v>
      </c>
      <c r="G125" s="25">
        <v>2259</v>
      </c>
      <c r="H125" s="24">
        <v>23</v>
      </c>
      <c r="I125" s="8">
        <v>15</v>
      </c>
      <c r="J125" s="24">
        <v>32</v>
      </c>
      <c r="K125" s="8">
        <v>0</v>
      </c>
      <c r="L125" s="24">
        <v>37</v>
      </c>
      <c r="M125" s="8">
        <v>0</v>
      </c>
      <c r="N125" s="8">
        <v>43619</v>
      </c>
      <c r="O125" s="8">
        <v>10300</v>
      </c>
      <c r="P125" s="8">
        <v>43619</v>
      </c>
      <c r="Q125" s="9">
        <v>27.9</v>
      </c>
      <c r="R125" s="8">
        <v>13</v>
      </c>
      <c r="S125" s="8">
        <v>20</v>
      </c>
      <c r="T125" s="8">
        <v>42500</v>
      </c>
      <c r="U125" s="8">
        <v>2015</v>
      </c>
    </row>
    <row r="126" spans="2:21" x14ac:dyDescent="0.25">
      <c r="B126" s="35">
        <v>13131000</v>
      </c>
      <c r="C126" t="s">
        <v>1081</v>
      </c>
      <c r="D126" s="9" t="str">
        <f t="shared" si="4"/>
        <v>ID</v>
      </c>
      <c r="E126" s="9">
        <v>-113.51472219999999</v>
      </c>
      <c r="F126" s="9">
        <v>43.733611099999997</v>
      </c>
      <c r="G126" s="25">
        <v>218</v>
      </c>
      <c r="H126" s="24">
        <v>6</v>
      </c>
      <c r="I126" s="8">
        <v>15</v>
      </c>
      <c r="J126" s="24">
        <v>-999</v>
      </c>
      <c r="K126" s="8">
        <v>-999</v>
      </c>
      <c r="L126" s="24">
        <v>-999</v>
      </c>
      <c r="M126" s="8">
        <v>-999</v>
      </c>
      <c r="N126" s="8">
        <v>43623</v>
      </c>
      <c r="O126" s="8">
        <v>587</v>
      </c>
      <c r="P126" s="8">
        <v>43623</v>
      </c>
      <c r="Q126" s="9">
        <v>6.37</v>
      </c>
      <c r="R126" s="8">
        <v>3</v>
      </c>
      <c r="S126" s="8">
        <v>7</v>
      </c>
      <c r="T126" s="8">
        <v>833</v>
      </c>
      <c r="U126" s="8">
        <v>1921</v>
      </c>
    </row>
    <row r="127" spans="2:21" x14ac:dyDescent="0.25">
      <c r="B127" s="35">
        <v>2246518</v>
      </c>
      <c r="C127" t="s">
        <v>1082</v>
      </c>
      <c r="D127" s="9" t="str">
        <f t="shared" si="4"/>
        <v>FL</v>
      </c>
      <c r="E127" s="9">
        <v>-81.569999999999993</v>
      </c>
      <c r="F127" s="9">
        <v>30.28696944</v>
      </c>
      <c r="G127" s="25">
        <v>-999</v>
      </c>
      <c r="H127" s="24">
        <v>1.4</v>
      </c>
      <c r="I127" s="8">
        <v>14</v>
      </c>
      <c r="J127" s="24">
        <v>2.1</v>
      </c>
      <c r="K127" s="8">
        <v>0</v>
      </c>
      <c r="L127" s="24">
        <v>3.4</v>
      </c>
      <c r="M127" s="8">
        <v>0</v>
      </c>
      <c r="N127" s="8">
        <v>43621</v>
      </c>
      <c r="O127" s="8">
        <v>611</v>
      </c>
      <c r="P127" s="8">
        <v>43621</v>
      </c>
      <c r="Q127" s="9">
        <v>1.73</v>
      </c>
      <c r="R127" s="8">
        <v>2</v>
      </c>
      <c r="S127" s="8">
        <v>2</v>
      </c>
      <c r="T127" s="8">
        <v>1350</v>
      </c>
      <c r="U127" s="8">
        <v>2017</v>
      </c>
    </row>
    <row r="128" spans="2:21" x14ac:dyDescent="0.25">
      <c r="B128" s="35">
        <v>3122500</v>
      </c>
      <c r="C128" t="s">
        <v>1083</v>
      </c>
      <c r="D128" s="9" t="str">
        <f t="shared" si="4"/>
        <v>OH</v>
      </c>
      <c r="E128" s="9">
        <v>-81.429836899999998</v>
      </c>
      <c r="F128" s="9">
        <v>40.529786199999997</v>
      </c>
      <c r="G128" s="25">
        <v>1405</v>
      </c>
      <c r="H128" s="24">
        <v>7.5</v>
      </c>
      <c r="I128" s="8">
        <v>14</v>
      </c>
      <c r="J128" s="24">
        <v>8</v>
      </c>
      <c r="K128" s="8">
        <v>0</v>
      </c>
      <c r="L128" s="24">
        <v>8.5</v>
      </c>
      <c r="M128" s="8">
        <v>0</v>
      </c>
      <c r="N128" s="8">
        <v>-999</v>
      </c>
      <c r="O128" s="8">
        <v>-999</v>
      </c>
      <c r="P128" s="8">
        <v>43642</v>
      </c>
      <c r="Q128" s="9">
        <v>7.6</v>
      </c>
      <c r="R128" s="8">
        <v>-999</v>
      </c>
      <c r="S128" s="8">
        <v>-999</v>
      </c>
      <c r="T128" s="8">
        <v>-999</v>
      </c>
      <c r="U128" s="8">
        <v>-999</v>
      </c>
    </row>
    <row r="129" spans="2:21" x14ac:dyDescent="0.25">
      <c r="B129" s="35">
        <v>5420400</v>
      </c>
      <c r="C129" t="s">
        <v>1084</v>
      </c>
      <c r="D129" s="9" t="str">
        <f t="shared" si="4"/>
        <v>IL</v>
      </c>
      <c r="E129" s="9">
        <v>-90.156792999999993</v>
      </c>
      <c r="F129" s="9">
        <v>41.894472499999999</v>
      </c>
      <c r="G129" s="25">
        <v>85600</v>
      </c>
      <c r="H129" s="24">
        <v>16</v>
      </c>
      <c r="I129" s="8">
        <v>14</v>
      </c>
      <c r="J129" s="24">
        <v>18</v>
      </c>
      <c r="K129" s="8">
        <v>10</v>
      </c>
      <c r="L129" s="24">
        <v>20</v>
      </c>
      <c r="M129" s="8">
        <v>0</v>
      </c>
      <c r="N129" s="8">
        <v>-999</v>
      </c>
      <c r="O129" s="8">
        <v>-999</v>
      </c>
      <c r="P129" s="8">
        <v>43621</v>
      </c>
      <c r="Q129" s="9">
        <v>19.829999999999998</v>
      </c>
      <c r="R129" s="8">
        <v>-999</v>
      </c>
      <c r="S129" s="8">
        <v>-999</v>
      </c>
      <c r="T129" s="8">
        <v>-999</v>
      </c>
      <c r="U129" s="8">
        <v>-999</v>
      </c>
    </row>
    <row r="130" spans="2:21" x14ac:dyDescent="0.25">
      <c r="B130" s="35">
        <v>5488500</v>
      </c>
      <c r="C130" t="s">
        <v>1085</v>
      </c>
      <c r="D130" s="9" t="str">
        <f t="shared" si="4"/>
        <v>IA</v>
      </c>
      <c r="E130" s="9">
        <v>-92.861503999999996</v>
      </c>
      <c r="F130" s="9">
        <v>41.281390690000002</v>
      </c>
      <c r="G130" s="25">
        <v>12479</v>
      </c>
      <c r="H130" s="24">
        <v>14</v>
      </c>
      <c r="I130" s="8">
        <v>14</v>
      </c>
      <c r="J130" s="24">
        <v>20</v>
      </c>
      <c r="K130" s="8">
        <v>0</v>
      </c>
      <c r="L130" s="24">
        <v>23</v>
      </c>
      <c r="M130" s="8">
        <v>0</v>
      </c>
      <c r="N130" s="8">
        <v>43622</v>
      </c>
      <c r="O130" s="8">
        <v>48300</v>
      </c>
      <c r="P130" s="8">
        <v>43622</v>
      </c>
      <c r="Q130" s="9">
        <v>15.17</v>
      </c>
      <c r="R130" s="8">
        <v>14</v>
      </c>
      <c r="S130" s="8">
        <v>99</v>
      </c>
      <c r="T130" s="8">
        <v>155000</v>
      </c>
      <c r="U130" s="8">
        <v>1947</v>
      </c>
    </row>
    <row r="131" spans="2:21" x14ac:dyDescent="0.25">
      <c r="B131" s="35">
        <v>6478513</v>
      </c>
      <c r="C131" t="s">
        <v>1086</v>
      </c>
      <c r="D131" s="9" t="str">
        <f t="shared" si="4"/>
        <v>SD</v>
      </c>
      <c r="E131" s="9">
        <v>-97.369780599999999</v>
      </c>
      <c r="F131" s="9">
        <v>42.995829700000002</v>
      </c>
      <c r="G131" s="25">
        <v>20962</v>
      </c>
      <c r="H131" s="24">
        <v>12</v>
      </c>
      <c r="I131" s="8">
        <v>14</v>
      </c>
      <c r="J131" s="24">
        <v>14</v>
      </c>
      <c r="K131" s="8">
        <v>10</v>
      </c>
      <c r="L131" s="24">
        <v>16</v>
      </c>
      <c r="M131" s="8">
        <v>6</v>
      </c>
      <c r="N131" s="8">
        <v>43617</v>
      </c>
      <c r="O131" s="8">
        <v>22100</v>
      </c>
      <c r="P131" s="8">
        <v>43617</v>
      </c>
      <c r="Q131" s="9">
        <v>20.170000000000002</v>
      </c>
      <c r="R131" s="8">
        <v>6</v>
      </c>
      <c r="S131" s="8">
        <v>31</v>
      </c>
      <c r="T131" s="8">
        <v>29200</v>
      </c>
      <c r="U131" s="8">
        <v>2011</v>
      </c>
    </row>
    <row r="132" spans="2:21" x14ac:dyDescent="0.25">
      <c r="B132" s="35">
        <v>6483950</v>
      </c>
      <c r="C132" t="s">
        <v>1087</v>
      </c>
      <c r="D132" s="9" t="str">
        <f t="shared" si="4"/>
        <v>IA</v>
      </c>
      <c r="E132" s="9">
        <v>-96.489754500000004</v>
      </c>
      <c r="F132" s="9">
        <v>43.051375970000002</v>
      </c>
      <c r="G132" s="25">
        <v>7566</v>
      </c>
      <c r="H132" s="24">
        <v>20.5</v>
      </c>
      <c r="I132" s="8">
        <v>14</v>
      </c>
      <c r="J132" s="24">
        <v>24</v>
      </c>
      <c r="K132" s="8">
        <v>4</v>
      </c>
      <c r="L132" s="24">
        <v>27</v>
      </c>
      <c r="M132" s="8">
        <v>2</v>
      </c>
      <c r="N132" s="8">
        <v>43617</v>
      </c>
      <c r="O132" s="8">
        <v>26700</v>
      </c>
      <c r="P132" s="8">
        <v>43617</v>
      </c>
      <c r="Q132" s="9">
        <v>29.18</v>
      </c>
      <c r="R132" s="8">
        <v>1</v>
      </c>
      <c r="S132" s="8">
        <v>3</v>
      </c>
      <c r="T132" s="8">
        <v>11300</v>
      </c>
      <c r="U132" s="8">
        <v>2016</v>
      </c>
    </row>
    <row r="133" spans="2:21" x14ac:dyDescent="0.25">
      <c r="B133" s="35">
        <v>6609100</v>
      </c>
      <c r="C133" t="s">
        <v>1088</v>
      </c>
      <c r="D133" s="9" t="str">
        <f t="shared" si="4"/>
        <v>NE</v>
      </c>
      <c r="E133" s="9">
        <v>-96.096388899999994</v>
      </c>
      <c r="F133" s="9">
        <v>41.550555559999999</v>
      </c>
      <c r="G133" s="25">
        <v>321400</v>
      </c>
      <c r="H133" s="24">
        <v>26.5</v>
      </c>
      <c r="I133" s="8">
        <v>14</v>
      </c>
      <c r="J133" s="24">
        <v>28.2</v>
      </c>
      <c r="K133" s="8">
        <v>8</v>
      </c>
      <c r="L133" s="24">
        <v>33</v>
      </c>
      <c r="M133" s="8">
        <v>0</v>
      </c>
      <c r="N133" s="8">
        <v>-999</v>
      </c>
      <c r="O133" s="8">
        <v>-999</v>
      </c>
      <c r="P133" s="8">
        <v>43619</v>
      </c>
      <c r="Q133" s="9">
        <v>29.63</v>
      </c>
      <c r="R133" s="8">
        <v>-999</v>
      </c>
      <c r="S133" s="8">
        <v>-999</v>
      </c>
      <c r="T133" s="8">
        <v>-999</v>
      </c>
      <c r="U133" s="8">
        <v>-999</v>
      </c>
    </row>
    <row r="134" spans="2:21" x14ac:dyDescent="0.25">
      <c r="B134" s="35">
        <v>6893000</v>
      </c>
      <c r="C134" t="s">
        <v>1089</v>
      </c>
      <c r="D134" s="9" t="str">
        <f t="shared" si="4"/>
        <v>MO</v>
      </c>
      <c r="E134" s="9">
        <v>-94.588138900000004</v>
      </c>
      <c r="F134" s="9">
        <v>39.111722200000003</v>
      </c>
      <c r="G134" s="25">
        <v>484100</v>
      </c>
      <c r="H134" s="24">
        <v>32</v>
      </c>
      <c r="I134" s="8">
        <v>14</v>
      </c>
      <c r="J134" s="24">
        <v>35</v>
      </c>
      <c r="K134" s="8">
        <v>5</v>
      </c>
      <c r="L134" s="24">
        <v>49</v>
      </c>
      <c r="M134" s="8">
        <v>0</v>
      </c>
      <c r="N134" s="8">
        <v>43618</v>
      </c>
      <c r="O134" s="8">
        <v>308000</v>
      </c>
      <c r="P134" s="8">
        <v>43618</v>
      </c>
      <c r="Q134" s="9">
        <v>36.74</v>
      </c>
      <c r="R134" s="8">
        <v>9</v>
      </c>
      <c r="S134" s="8">
        <v>91</v>
      </c>
      <c r="T134" s="8">
        <v>625000</v>
      </c>
      <c r="U134" s="8">
        <v>1844</v>
      </c>
    </row>
    <row r="135" spans="2:21" x14ac:dyDescent="0.25">
      <c r="B135" s="35">
        <v>7263650</v>
      </c>
      <c r="C135" t="s">
        <v>1090</v>
      </c>
      <c r="D135" s="9" t="str">
        <f t="shared" si="4"/>
        <v>AR</v>
      </c>
      <c r="E135" s="9">
        <v>-91.995555600000003</v>
      </c>
      <c r="F135" s="9">
        <v>34.290277779999997</v>
      </c>
      <c r="G135" s="25">
        <v>159000</v>
      </c>
      <c r="H135" s="24">
        <v>42</v>
      </c>
      <c r="I135" s="8">
        <v>14</v>
      </c>
      <c r="J135" s="24">
        <v>44</v>
      </c>
      <c r="K135" s="8">
        <v>13</v>
      </c>
      <c r="L135" s="24">
        <v>45</v>
      </c>
      <c r="M135" s="8">
        <v>12</v>
      </c>
      <c r="N135" s="8">
        <v>-999</v>
      </c>
      <c r="O135" s="8">
        <v>-999</v>
      </c>
      <c r="P135" s="8">
        <v>43622</v>
      </c>
      <c r="Q135" s="9">
        <v>50.86</v>
      </c>
      <c r="R135" s="8">
        <v>-999</v>
      </c>
      <c r="S135" s="8">
        <v>-999</v>
      </c>
      <c r="T135" s="8">
        <v>-999</v>
      </c>
      <c r="U135" s="8">
        <v>-999</v>
      </c>
    </row>
    <row r="136" spans="2:21" x14ac:dyDescent="0.25">
      <c r="B136" s="35">
        <v>7265280</v>
      </c>
      <c r="C136" t="s">
        <v>1091</v>
      </c>
      <c r="D136" s="9" t="str">
        <f t="shared" si="4"/>
        <v>AR</v>
      </c>
      <c r="E136" s="9">
        <v>-91.384444400000007</v>
      </c>
      <c r="F136" s="9">
        <v>33.978611100000002</v>
      </c>
      <c r="G136" s="25">
        <v>160000</v>
      </c>
      <c r="H136" s="24">
        <v>31</v>
      </c>
      <c r="I136" s="8">
        <v>14</v>
      </c>
      <c r="J136" s="24">
        <v>32</v>
      </c>
      <c r="K136" s="8">
        <v>13</v>
      </c>
      <c r="L136" s="24">
        <v>33</v>
      </c>
      <c r="M136" s="8">
        <v>12</v>
      </c>
      <c r="N136" s="8">
        <v>-999</v>
      </c>
      <c r="O136" s="8">
        <v>-999</v>
      </c>
      <c r="P136" s="8">
        <v>43622</v>
      </c>
      <c r="Q136" s="9">
        <v>37.630000000000003</v>
      </c>
      <c r="R136" s="8">
        <v>-999</v>
      </c>
      <c r="S136" s="8">
        <v>-999</v>
      </c>
      <c r="T136" s="8">
        <v>-999</v>
      </c>
      <c r="U136" s="8">
        <v>-999</v>
      </c>
    </row>
    <row r="137" spans="2:21" x14ac:dyDescent="0.25">
      <c r="B137" s="35">
        <v>7343500</v>
      </c>
      <c r="C137" t="s">
        <v>1092</v>
      </c>
      <c r="D137" s="9" t="str">
        <f t="shared" si="4"/>
        <v>TX</v>
      </c>
      <c r="E137" s="9">
        <v>-95.092718399999995</v>
      </c>
      <c r="F137" s="9">
        <v>33.32233617</v>
      </c>
      <c r="G137" s="25">
        <v>494</v>
      </c>
      <c r="H137" s="24">
        <v>16</v>
      </c>
      <c r="I137" s="8">
        <v>14</v>
      </c>
      <c r="J137" s="24">
        <v>19</v>
      </c>
      <c r="K137" s="8">
        <v>0</v>
      </c>
      <c r="L137" s="24">
        <v>22</v>
      </c>
      <c r="M137" s="8">
        <v>0</v>
      </c>
      <c r="N137" s="8">
        <v>43637</v>
      </c>
      <c r="O137" s="8">
        <v>18400</v>
      </c>
      <c r="P137" s="8">
        <v>43637</v>
      </c>
      <c r="Q137" s="9">
        <v>18.84</v>
      </c>
      <c r="R137" s="8">
        <v>19</v>
      </c>
      <c r="S137" s="8">
        <v>68</v>
      </c>
      <c r="T137" s="8">
        <v>48000</v>
      </c>
      <c r="U137" s="8">
        <v>1971</v>
      </c>
    </row>
    <row r="138" spans="2:21" x14ac:dyDescent="0.25">
      <c r="B138" s="35">
        <v>7367005</v>
      </c>
      <c r="C138" t="s">
        <v>1093</v>
      </c>
      <c r="D138" s="9" t="str">
        <f t="shared" si="4"/>
        <v>LA</v>
      </c>
      <c r="E138" s="9">
        <v>-92.119722199999998</v>
      </c>
      <c r="F138" s="9">
        <v>32.500277779999998</v>
      </c>
      <c r="G138" s="25">
        <v>15298</v>
      </c>
      <c r="H138" s="24">
        <v>40</v>
      </c>
      <c r="I138" s="8">
        <v>14</v>
      </c>
      <c r="J138" s="24">
        <v>43</v>
      </c>
      <c r="K138" s="8">
        <v>6</v>
      </c>
      <c r="L138" s="24">
        <v>45</v>
      </c>
      <c r="M138" s="8">
        <v>0</v>
      </c>
      <c r="N138" s="8">
        <v>43617</v>
      </c>
      <c r="O138" s="8">
        <v>72300</v>
      </c>
      <c r="P138" s="8">
        <v>43617</v>
      </c>
      <c r="Q138" s="9">
        <v>44.53</v>
      </c>
      <c r="R138" s="8">
        <v>4</v>
      </c>
      <c r="S138" s="8">
        <v>10</v>
      </c>
      <c r="T138" s="8">
        <v>88500</v>
      </c>
      <c r="U138" s="8">
        <v>2009</v>
      </c>
    </row>
    <row r="139" spans="2:21" x14ac:dyDescent="0.25">
      <c r="B139" s="35">
        <v>10316500</v>
      </c>
      <c r="C139" t="s">
        <v>1094</v>
      </c>
      <c r="D139" s="9" t="str">
        <f t="shared" si="4"/>
        <v>NV</v>
      </c>
      <c r="E139" s="9">
        <v>-115.477003</v>
      </c>
      <c r="F139" s="9">
        <v>40.690760570000002</v>
      </c>
      <c r="G139" s="25">
        <v>24.9</v>
      </c>
      <c r="H139" s="24">
        <v>4.8</v>
      </c>
      <c r="I139" s="8">
        <v>14</v>
      </c>
      <c r="J139" s="24">
        <v>5.5</v>
      </c>
      <c r="K139" s="8">
        <v>0</v>
      </c>
      <c r="L139" s="24">
        <v>6</v>
      </c>
      <c r="M139" s="8">
        <v>0</v>
      </c>
      <c r="N139" s="8">
        <v>43622</v>
      </c>
      <c r="O139" s="8">
        <v>633</v>
      </c>
      <c r="P139" s="8">
        <v>43622</v>
      </c>
      <c r="Q139" s="9">
        <v>5.47</v>
      </c>
      <c r="R139" s="8">
        <v>21</v>
      </c>
      <c r="S139" s="8">
        <v>83</v>
      </c>
      <c r="T139" s="8">
        <v>1140</v>
      </c>
      <c r="U139" s="8">
        <v>2010</v>
      </c>
    </row>
    <row r="140" spans="2:21" x14ac:dyDescent="0.25">
      <c r="B140" s="35">
        <v>2245260</v>
      </c>
      <c r="C140" t="s">
        <v>1095</v>
      </c>
      <c r="D140" s="9" t="str">
        <f t="shared" si="4"/>
        <v>FL</v>
      </c>
      <c r="E140" s="9">
        <v>-81.484366699999995</v>
      </c>
      <c r="F140" s="9">
        <v>29.723380559999999</v>
      </c>
      <c r="G140" s="25">
        <v>60.5</v>
      </c>
      <c r="H140" s="24">
        <v>1.7</v>
      </c>
      <c r="I140" s="8">
        <v>13</v>
      </c>
      <c r="J140" s="24">
        <v>2.7</v>
      </c>
      <c r="K140" s="8">
        <v>0</v>
      </c>
      <c r="L140" s="24">
        <v>4.2</v>
      </c>
      <c r="M140" s="8">
        <v>0</v>
      </c>
      <c r="N140" s="8">
        <v>43629</v>
      </c>
      <c r="O140" s="8">
        <v>214</v>
      </c>
      <c r="P140" s="8">
        <v>43646</v>
      </c>
      <c r="Q140" s="9">
        <v>1.82</v>
      </c>
      <c r="R140" s="8">
        <v>-9</v>
      </c>
      <c r="S140" s="8">
        <v>25</v>
      </c>
      <c r="T140" s="8">
        <v>3970</v>
      </c>
      <c r="U140" s="8">
        <v>2017</v>
      </c>
    </row>
    <row r="141" spans="2:21" x14ac:dyDescent="0.25">
      <c r="B141" s="35">
        <v>3346500</v>
      </c>
      <c r="C141" t="s">
        <v>1096</v>
      </c>
      <c r="D141" s="9" t="str">
        <f t="shared" ref="D141:D170" si="5">RIGHT(C141,2)</f>
        <v>IL</v>
      </c>
      <c r="E141" s="9">
        <v>-87.664444399999994</v>
      </c>
      <c r="F141" s="9">
        <v>38.723611099999999</v>
      </c>
      <c r="G141" s="25">
        <v>2333</v>
      </c>
      <c r="H141" s="24">
        <v>30</v>
      </c>
      <c r="I141" s="8">
        <v>13</v>
      </c>
      <c r="J141" s="24">
        <v>37</v>
      </c>
      <c r="K141" s="8">
        <v>0</v>
      </c>
      <c r="L141" s="24">
        <v>41</v>
      </c>
      <c r="M141" s="8">
        <v>0</v>
      </c>
      <c r="N141" s="8">
        <v>43643</v>
      </c>
      <c r="O141" s="8">
        <v>16500</v>
      </c>
      <c r="P141" s="8">
        <v>43643</v>
      </c>
      <c r="Q141" s="9">
        <v>34.479999999999997</v>
      </c>
      <c r="R141" s="8">
        <v>13</v>
      </c>
      <c r="S141" s="8">
        <v>16</v>
      </c>
      <c r="T141" s="8">
        <v>47500</v>
      </c>
      <c r="U141" s="8">
        <v>2008</v>
      </c>
    </row>
    <row r="142" spans="2:21" x14ac:dyDescent="0.25">
      <c r="B142" s="35">
        <v>3381495</v>
      </c>
      <c r="C142" t="s">
        <v>1097</v>
      </c>
      <c r="D142" s="9" t="str">
        <f t="shared" si="5"/>
        <v>IL</v>
      </c>
      <c r="E142" s="9">
        <v>-88.156148700000003</v>
      </c>
      <c r="F142" s="9">
        <v>38.092268570000002</v>
      </c>
      <c r="G142" s="25">
        <v>3088</v>
      </c>
      <c r="H142" s="24">
        <v>27</v>
      </c>
      <c r="I142" s="8">
        <v>13</v>
      </c>
      <c r="J142" s="24">
        <v>32</v>
      </c>
      <c r="K142" s="8">
        <v>0</v>
      </c>
      <c r="L142" s="24">
        <v>35</v>
      </c>
      <c r="M142" s="8">
        <v>0</v>
      </c>
      <c r="N142" s="8">
        <v>-999</v>
      </c>
      <c r="O142" s="8">
        <v>-999</v>
      </c>
      <c r="P142" s="8">
        <v>43646</v>
      </c>
      <c r="Q142" s="9">
        <v>30.43</v>
      </c>
      <c r="R142" s="8">
        <v>-999</v>
      </c>
      <c r="S142" s="8">
        <v>-999</v>
      </c>
      <c r="T142" s="8">
        <v>-999</v>
      </c>
      <c r="U142" s="8">
        <v>-999</v>
      </c>
    </row>
    <row r="143" spans="2:21" x14ac:dyDescent="0.25">
      <c r="B143" s="35">
        <v>5446500</v>
      </c>
      <c r="C143" t="s">
        <v>1098</v>
      </c>
      <c r="D143" s="9" t="str">
        <f t="shared" si="5"/>
        <v>IL</v>
      </c>
      <c r="E143" s="9">
        <v>-90.185277799999994</v>
      </c>
      <c r="F143" s="9">
        <v>41.556111100000003</v>
      </c>
      <c r="G143" s="25">
        <v>9549</v>
      </c>
      <c r="H143" s="24">
        <v>12</v>
      </c>
      <c r="I143" s="8">
        <v>13</v>
      </c>
      <c r="J143" s="24">
        <v>14</v>
      </c>
      <c r="K143" s="8">
        <v>9</v>
      </c>
      <c r="L143" s="24">
        <v>16.5</v>
      </c>
      <c r="M143" s="8">
        <v>2</v>
      </c>
      <c r="N143" s="8">
        <v>43617</v>
      </c>
      <c r="O143" s="8">
        <v>37900</v>
      </c>
      <c r="P143" s="8">
        <v>43617</v>
      </c>
      <c r="Q143" s="9">
        <v>17.32</v>
      </c>
      <c r="R143" s="8">
        <v>14</v>
      </c>
      <c r="S143" s="8">
        <v>77</v>
      </c>
      <c r="T143" s="8">
        <v>47700</v>
      </c>
      <c r="U143" s="8">
        <v>2002</v>
      </c>
    </row>
    <row r="144" spans="2:21" x14ac:dyDescent="0.25">
      <c r="B144" s="35">
        <v>6926080</v>
      </c>
      <c r="C144" t="s">
        <v>1099</v>
      </c>
      <c r="D144" s="9" t="str">
        <f t="shared" si="5"/>
        <v>MO</v>
      </c>
      <c r="E144" s="9">
        <v>-92.458611099999999</v>
      </c>
      <c r="F144" s="9">
        <v>38.232538890000001</v>
      </c>
      <c r="G144" s="25">
        <v>14070</v>
      </c>
      <c r="H144" s="24">
        <v>20</v>
      </c>
      <c r="I144" s="8">
        <v>13</v>
      </c>
      <c r="J144" s="24">
        <v>30</v>
      </c>
      <c r="K144" s="8">
        <v>0</v>
      </c>
      <c r="L144" s="24">
        <v>-999</v>
      </c>
      <c r="M144" s="8">
        <v>-999</v>
      </c>
      <c r="N144" s="8">
        <v>43632</v>
      </c>
      <c r="O144" s="8">
        <v>58100</v>
      </c>
      <c r="P144" s="8">
        <v>43632</v>
      </c>
      <c r="Q144" s="9">
        <v>22.77</v>
      </c>
      <c r="R144" s="8">
        <v>-9</v>
      </c>
      <c r="S144" s="8">
        <v>2</v>
      </c>
      <c r="T144" s="8">
        <v>109000</v>
      </c>
      <c r="U144" s="8">
        <v>2015</v>
      </c>
    </row>
    <row r="145" spans="2:21" x14ac:dyDescent="0.25">
      <c r="B145" s="35">
        <v>3341500</v>
      </c>
      <c r="C145" t="s">
        <v>1100</v>
      </c>
      <c r="D145" s="9" t="str">
        <f t="shared" si="5"/>
        <v>IN</v>
      </c>
      <c r="E145" s="9">
        <v>-87.419499999999999</v>
      </c>
      <c r="F145" s="9">
        <v>39.465722200000002</v>
      </c>
      <c r="G145" s="25">
        <v>12265</v>
      </c>
      <c r="H145" s="24">
        <v>16.5</v>
      </c>
      <c r="I145" s="8">
        <v>12</v>
      </c>
      <c r="J145" s="24">
        <v>24.5</v>
      </c>
      <c r="K145" s="8">
        <v>0</v>
      </c>
      <c r="L145" s="24">
        <v>30</v>
      </c>
      <c r="M145" s="8">
        <v>0</v>
      </c>
      <c r="N145" s="8">
        <v>43618</v>
      </c>
      <c r="O145" s="8">
        <v>34800</v>
      </c>
      <c r="P145" s="8">
        <v>43618</v>
      </c>
      <c r="Q145" s="9">
        <v>19.46</v>
      </c>
      <c r="R145" s="8">
        <v>113</v>
      </c>
      <c r="S145" s="8">
        <v>127</v>
      </c>
      <c r="T145" s="8">
        <v>245000</v>
      </c>
      <c r="U145" s="8">
        <v>1913</v>
      </c>
    </row>
    <row r="146" spans="2:21" x14ac:dyDescent="0.25">
      <c r="B146" s="35">
        <v>3360730</v>
      </c>
      <c r="C146" t="s">
        <v>1101</v>
      </c>
      <c r="D146" s="9" t="str">
        <f t="shared" si="5"/>
        <v>IN</v>
      </c>
      <c r="E146" s="9">
        <v>-87.241861099999994</v>
      </c>
      <c r="F146" s="9">
        <v>38.795055560000002</v>
      </c>
      <c r="G146" s="25">
        <v>5015</v>
      </c>
      <c r="H146" s="24">
        <v>15</v>
      </c>
      <c r="I146" s="8">
        <v>12</v>
      </c>
      <c r="J146" s="24">
        <v>22</v>
      </c>
      <c r="K146" s="8">
        <v>4</v>
      </c>
      <c r="L146" s="24">
        <v>25</v>
      </c>
      <c r="M146" s="8">
        <v>0</v>
      </c>
      <c r="N146" s="8">
        <v>43638</v>
      </c>
      <c r="O146" s="8">
        <v>39300</v>
      </c>
      <c r="P146" s="8">
        <v>43638</v>
      </c>
      <c r="Q146" s="9">
        <v>22.21</v>
      </c>
      <c r="R146" s="8">
        <v>5</v>
      </c>
      <c r="S146" s="8">
        <v>5</v>
      </c>
      <c r="T146" s="8">
        <v>61400</v>
      </c>
      <c r="U146" s="8">
        <v>2013</v>
      </c>
    </row>
    <row r="147" spans="2:21" x14ac:dyDescent="0.25">
      <c r="B147" s="35">
        <v>4099750</v>
      </c>
      <c r="C147" t="s">
        <v>1102</v>
      </c>
      <c r="D147" s="9" t="str">
        <f t="shared" si="5"/>
        <v>IN</v>
      </c>
      <c r="E147" s="9">
        <v>-85.576374700000002</v>
      </c>
      <c r="F147" s="9">
        <v>41.7489396</v>
      </c>
      <c r="G147" s="25">
        <v>361</v>
      </c>
      <c r="H147" s="24">
        <v>6</v>
      </c>
      <c r="I147" s="8">
        <v>12</v>
      </c>
      <c r="J147" s="24">
        <v>8</v>
      </c>
      <c r="K147" s="8">
        <v>0</v>
      </c>
      <c r="L147" s="24">
        <v>10</v>
      </c>
      <c r="M147" s="8">
        <v>0</v>
      </c>
      <c r="N147" s="8">
        <v>43638</v>
      </c>
      <c r="O147" s="8">
        <v>1320</v>
      </c>
      <c r="P147" s="8">
        <v>43638</v>
      </c>
      <c r="Q147" s="9">
        <v>6.65</v>
      </c>
      <c r="R147" s="8">
        <v>28</v>
      </c>
      <c r="S147" s="8">
        <v>49</v>
      </c>
      <c r="T147" s="8">
        <v>2370</v>
      </c>
      <c r="U147" s="8">
        <v>1982</v>
      </c>
    </row>
    <row r="148" spans="2:21" x14ac:dyDescent="0.25">
      <c r="B148" s="35">
        <v>5465700</v>
      </c>
      <c r="C148" t="s">
        <v>1103</v>
      </c>
      <c r="D148" s="9" t="str">
        <f t="shared" si="5"/>
        <v>IA</v>
      </c>
      <c r="E148" s="9">
        <v>-91.063527800000003</v>
      </c>
      <c r="F148" s="9">
        <v>41.103194440000003</v>
      </c>
      <c r="G148" s="25">
        <v>12630</v>
      </c>
      <c r="H148" s="24">
        <v>11</v>
      </c>
      <c r="I148" s="8">
        <v>12</v>
      </c>
      <c r="J148" s="24">
        <v>15</v>
      </c>
      <c r="K148" s="8">
        <v>3</v>
      </c>
      <c r="L148" s="24">
        <v>20</v>
      </c>
      <c r="M148" s="8">
        <v>0</v>
      </c>
      <c r="N148" s="8">
        <v>43617</v>
      </c>
      <c r="O148" s="8">
        <v>89700</v>
      </c>
      <c r="P148" s="8">
        <v>43617</v>
      </c>
      <c r="Q148" s="9">
        <v>17.57</v>
      </c>
      <c r="R148" s="8">
        <v>4</v>
      </c>
      <c r="S148" s="8">
        <v>9</v>
      </c>
      <c r="T148" s="8">
        <v>188000</v>
      </c>
      <c r="U148" s="8">
        <v>2008</v>
      </c>
    </row>
    <row r="149" spans="2:21" x14ac:dyDescent="0.25">
      <c r="B149" s="35">
        <v>5476500</v>
      </c>
      <c r="C149" t="s">
        <v>1104</v>
      </c>
      <c r="D149" s="9" t="str">
        <f t="shared" si="5"/>
        <v>IA</v>
      </c>
      <c r="E149" s="9">
        <v>-94.844153300000002</v>
      </c>
      <c r="F149" s="9">
        <v>43.397458970000002</v>
      </c>
      <c r="G149" s="25">
        <v>1372</v>
      </c>
      <c r="H149" s="24">
        <v>8</v>
      </c>
      <c r="I149" s="8">
        <v>12</v>
      </c>
      <c r="J149" s="24">
        <v>13</v>
      </c>
      <c r="K149" s="8">
        <v>0</v>
      </c>
      <c r="L149" s="24">
        <v>14.5</v>
      </c>
      <c r="M149" s="8">
        <v>0</v>
      </c>
      <c r="N149" s="8">
        <v>-999</v>
      </c>
      <c r="O149" s="8">
        <v>-999</v>
      </c>
      <c r="P149" s="8">
        <v>43619</v>
      </c>
      <c r="Q149" s="9">
        <v>12.06</v>
      </c>
      <c r="R149" s="8">
        <v>-999</v>
      </c>
      <c r="S149" s="8">
        <v>-999</v>
      </c>
      <c r="T149" s="8">
        <v>-999</v>
      </c>
      <c r="U149" s="8">
        <v>-999</v>
      </c>
    </row>
    <row r="150" spans="2:21" x14ac:dyDescent="0.25">
      <c r="B150" s="35">
        <v>6610000</v>
      </c>
      <c r="C150" t="s">
        <v>1105</v>
      </c>
      <c r="D150" s="9" t="str">
        <f t="shared" si="5"/>
        <v>NE</v>
      </c>
      <c r="E150" s="9">
        <v>-95.922513800000004</v>
      </c>
      <c r="F150" s="9">
        <v>41.258887350000002</v>
      </c>
      <c r="G150" s="25">
        <v>322800</v>
      </c>
      <c r="H150" s="24">
        <v>29</v>
      </c>
      <c r="I150" s="8">
        <v>12</v>
      </c>
      <c r="J150" s="24">
        <v>32</v>
      </c>
      <c r="K150" s="8">
        <v>0</v>
      </c>
      <c r="L150" s="24">
        <v>40</v>
      </c>
      <c r="M150" s="8">
        <v>0</v>
      </c>
      <c r="N150" s="8">
        <v>43621</v>
      </c>
      <c r="O150" s="8">
        <v>147000</v>
      </c>
      <c r="P150" s="8">
        <v>43621</v>
      </c>
      <c r="Q150" s="9">
        <v>31.97</v>
      </c>
      <c r="R150" s="8">
        <v>10</v>
      </c>
      <c r="S150" s="8">
        <v>90</v>
      </c>
      <c r="T150" s="8">
        <v>396000</v>
      </c>
      <c r="U150" s="8">
        <v>1952</v>
      </c>
    </row>
    <row r="151" spans="2:21" x14ac:dyDescent="0.25">
      <c r="B151" s="35">
        <v>6856600</v>
      </c>
      <c r="C151" t="s">
        <v>1106</v>
      </c>
      <c r="D151" s="9" t="str">
        <f t="shared" si="5"/>
        <v>KS</v>
      </c>
      <c r="E151" s="9">
        <v>-97.1275203</v>
      </c>
      <c r="F151" s="9">
        <v>39.355551499999997</v>
      </c>
      <c r="G151" s="25">
        <v>24542</v>
      </c>
      <c r="H151" s="24">
        <v>15</v>
      </c>
      <c r="I151" s="8">
        <v>12</v>
      </c>
      <c r="J151" s="24">
        <v>21</v>
      </c>
      <c r="K151" s="8">
        <v>0</v>
      </c>
      <c r="L151" s="24">
        <v>28</v>
      </c>
      <c r="M151" s="8">
        <v>0</v>
      </c>
      <c r="N151" s="8">
        <v>43617</v>
      </c>
      <c r="O151" s="8">
        <v>9620</v>
      </c>
      <c r="P151" s="8">
        <v>43639</v>
      </c>
      <c r="Q151" s="9">
        <v>18.98</v>
      </c>
      <c r="R151" s="8">
        <v>67</v>
      </c>
      <c r="S151" s="8">
        <v>102</v>
      </c>
      <c r="T151" s="8">
        <v>195000</v>
      </c>
      <c r="U151" s="8">
        <v>1935</v>
      </c>
    </row>
    <row r="152" spans="2:21" x14ac:dyDescent="0.25">
      <c r="B152" s="35">
        <v>6917060</v>
      </c>
      <c r="C152" t="s">
        <v>1107</v>
      </c>
      <c r="D152" s="9" t="str">
        <f t="shared" si="5"/>
        <v>MO</v>
      </c>
      <c r="E152" s="9">
        <v>-94.369305600000004</v>
      </c>
      <c r="F152" s="9">
        <v>37.994805560000003</v>
      </c>
      <c r="G152" s="25">
        <v>498</v>
      </c>
      <c r="H152" s="24">
        <v>41</v>
      </c>
      <c r="I152" s="8">
        <v>12</v>
      </c>
      <c r="J152" s="24">
        <v>45</v>
      </c>
      <c r="K152" s="8">
        <v>1</v>
      </c>
      <c r="L152" s="24">
        <v>50</v>
      </c>
      <c r="M152" s="8">
        <v>0</v>
      </c>
      <c r="N152" s="8">
        <v>43640</v>
      </c>
      <c r="O152" s="8">
        <v>4050</v>
      </c>
      <c r="P152" s="8">
        <v>43617</v>
      </c>
      <c r="Q152" s="9">
        <v>45.34</v>
      </c>
      <c r="R152" s="8">
        <v>17</v>
      </c>
      <c r="S152" s="8">
        <v>18</v>
      </c>
      <c r="T152" s="8">
        <v>48400</v>
      </c>
      <c r="U152" s="8">
        <v>2007</v>
      </c>
    </row>
    <row r="153" spans="2:21" x14ac:dyDescent="0.25">
      <c r="B153" s="35">
        <v>7151000</v>
      </c>
      <c r="C153" t="s">
        <v>1108</v>
      </c>
      <c r="D153" s="9" t="str">
        <f t="shared" si="5"/>
        <v>OK</v>
      </c>
      <c r="E153" s="9">
        <v>-97.309488700000003</v>
      </c>
      <c r="F153" s="9">
        <v>36.671979200000003</v>
      </c>
      <c r="G153" s="25">
        <v>4470</v>
      </c>
      <c r="H153" s="24">
        <v>17</v>
      </c>
      <c r="I153" s="8">
        <v>12</v>
      </c>
      <c r="J153" s="24">
        <v>20</v>
      </c>
      <c r="K153" s="8">
        <v>4</v>
      </c>
      <c r="L153" s="24">
        <v>25</v>
      </c>
      <c r="M153" s="8">
        <v>0</v>
      </c>
      <c r="N153" s="8">
        <v>43623</v>
      </c>
      <c r="O153" s="8">
        <v>22800</v>
      </c>
      <c r="P153" s="8">
        <v>43623</v>
      </c>
      <c r="Q153" s="9">
        <v>22.54</v>
      </c>
      <c r="R153" s="8">
        <v>19</v>
      </c>
      <c r="S153" s="8">
        <v>85</v>
      </c>
      <c r="T153" s="8">
        <v>97300</v>
      </c>
      <c r="U153" s="8">
        <v>1973</v>
      </c>
    </row>
    <row r="154" spans="2:21" x14ac:dyDescent="0.25">
      <c r="B154" s="35">
        <v>7314900</v>
      </c>
      <c r="C154" t="s">
        <v>1109</v>
      </c>
      <c r="D154" s="9" t="str">
        <f t="shared" si="5"/>
        <v>TX</v>
      </c>
      <c r="E154" s="9">
        <v>-98.240045800000004</v>
      </c>
      <c r="F154" s="9">
        <v>33.826766599999999</v>
      </c>
      <c r="G154" s="25">
        <v>1037</v>
      </c>
      <c r="H154" s="24">
        <v>17</v>
      </c>
      <c r="I154" s="8">
        <v>12</v>
      </c>
      <c r="J154" s="24">
        <v>22</v>
      </c>
      <c r="K154" s="8">
        <v>8</v>
      </c>
      <c r="L154" s="24">
        <v>25</v>
      </c>
      <c r="M154" s="8">
        <v>0</v>
      </c>
      <c r="N154" s="8">
        <v>43623</v>
      </c>
      <c r="O154" s="8">
        <v>5150</v>
      </c>
      <c r="P154" s="8">
        <v>43623</v>
      </c>
      <c r="Q154" s="9">
        <v>24.31</v>
      </c>
      <c r="R154" s="8">
        <v>9</v>
      </c>
      <c r="S154" s="8">
        <v>65</v>
      </c>
      <c r="T154" s="8">
        <v>14200</v>
      </c>
      <c r="U154" s="8">
        <v>1990</v>
      </c>
    </row>
    <row r="155" spans="2:21" x14ac:dyDescent="0.25">
      <c r="B155" s="35">
        <v>8012150</v>
      </c>
      <c r="C155" t="s">
        <v>1110</v>
      </c>
      <c r="D155" s="9" t="str">
        <f t="shared" si="5"/>
        <v>LA</v>
      </c>
      <c r="E155" s="9">
        <v>-92.590555600000002</v>
      </c>
      <c r="F155" s="9">
        <v>30.19</v>
      </c>
      <c r="G155" s="25">
        <v>1381</v>
      </c>
      <c r="H155" s="24">
        <v>4</v>
      </c>
      <c r="I155" s="8">
        <v>12</v>
      </c>
      <c r="J155" s="24">
        <v>6</v>
      </c>
      <c r="K155" s="8">
        <v>1</v>
      </c>
      <c r="L155" s="24">
        <v>8</v>
      </c>
      <c r="M155" s="8">
        <v>0</v>
      </c>
      <c r="N155" s="8">
        <v>43626</v>
      </c>
      <c r="O155" s="8">
        <v>18500</v>
      </c>
      <c r="P155" s="8">
        <v>43625</v>
      </c>
      <c r="Q155" s="9">
        <v>6</v>
      </c>
      <c r="R155" s="8">
        <v>16</v>
      </c>
      <c r="S155" s="8">
        <v>74</v>
      </c>
      <c r="T155" s="8">
        <v>58000</v>
      </c>
      <c r="U155" s="8">
        <v>1985</v>
      </c>
    </row>
    <row r="156" spans="2:21" x14ac:dyDescent="0.25">
      <c r="B156" s="35">
        <v>10322500</v>
      </c>
      <c r="C156" t="s">
        <v>1111</v>
      </c>
      <c r="D156" s="9" t="str">
        <f t="shared" si="5"/>
        <v>NV</v>
      </c>
      <c r="E156" s="9">
        <v>-116.2017444</v>
      </c>
      <c r="F156" s="9">
        <v>40.607417470000001</v>
      </c>
      <c r="G156" s="25">
        <v>5053</v>
      </c>
      <c r="H156" s="24">
        <v>7</v>
      </c>
      <c r="I156" s="8">
        <v>12</v>
      </c>
      <c r="J156" s="24">
        <v>8</v>
      </c>
      <c r="K156" s="8">
        <v>0</v>
      </c>
      <c r="L156" s="24">
        <v>9</v>
      </c>
      <c r="M156" s="8">
        <v>0</v>
      </c>
      <c r="N156" s="8">
        <v>43627</v>
      </c>
      <c r="O156" s="8">
        <v>4220</v>
      </c>
      <c r="P156" s="8">
        <v>43627</v>
      </c>
      <c r="Q156" s="9">
        <v>7.48</v>
      </c>
      <c r="R156" s="8">
        <v>13</v>
      </c>
      <c r="S156" s="8">
        <v>111</v>
      </c>
      <c r="T156" s="8">
        <v>17000</v>
      </c>
      <c r="U156" s="8">
        <v>1910</v>
      </c>
    </row>
    <row r="157" spans="2:21" x14ac:dyDescent="0.25">
      <c r="B157" s="35">
        <v>2171700</v>
      </c>
      <c r="C157" t="s">
        <v>1112</v>
      </c>
      <c r="D157" s="9" t="str">
        <f t="shared" si="5"/>
        <v>SC</v>
      </c>
      <c r="E157" s="9">
        <v>-79.678126300000002</v>
      </c>
      <c r="F157" s="9">
        <v>33.304889299999999</v>
      </c>
      <c r="G157" s="25">
        <v>10750</v>
      </c>
      <c r="H157" s="24">
        <v>10</v>
      </c>
      <c r="I157" s="8">
        <v>11</v>
      </c>
      <c r="J157" s="24">
        <v>17</v>
      </c>
      <c r="K157" s="8">
        <v>0</v>
      </c>
      <c r="L157" s="24">
        <v>22</v>
      </c>
      <c r="M157" s="8">
        <v>0</v>
      </c>
      <c r="N157" s="8">
        <v>43630</v>
      </c>
      <c r="O157" s="8">
        <v>22900</v>
      </c>
      <c r="P157" s="8">
        <v>43633</v>
      </c>
      <c r="Q157" s="9">
        <v>12.8</v>
      </c>
      <c r="R157" s="8">
        <v>22</v>
      </c>
      <c r="S157" s="8">
        <v>30</v>
      </c>
      <c r="T157" s="8">
        <v>96400</v>
      </c>
      <c r="U157" s="8">
        <v>2016</v>
      </c>
    </row>
    <row r="158" spans="2:21" x14ac:dyDescent="0.25">
      <c r="B158" s="35">
        <v>3374498</v>
      </c>
      <c r="C158" t="s">
        <v>1113</v>
      </c>
      <c r="D158" s="9" t="str">
        <f t="shared" si="5"/>
        <v>IN</v>
      </c>
      <c r="E158" s="9">
        <v>-86.705547300000006</v>
      </c>
      <c r="F158" s="9">
        <v>38.435055400000003</v>
      </c>
      <c r="G158" s="25">
        <v>168</v>
      </c>
      <c r="H158" s="24">
        <v>548</v>
      </c>
      <c r="I158" s="8">
        <v>11</v>
      </c>
      <c r="J158" s="24">
        <v>548</v>
      </c>
      <c r="K158" s="8">
        <v>11</v>
      </c>
      <c r="L158" s="24">
        <v>553</v>
      </c>
      <c r="M158" s="8">
        <v>0</v>
      </c>
      <c r="N158" s="8">
        <v>-999</v>
      </c>
      <c r="O158" s="8">
        <v>-999</v>
      </c>
      <c r="P158" s="8">
        <v>43641</v>
      </c>
      <c r="Q158" s="9">
        <v>548.51</v>
      </c>
      <c r="R158" s="8">
        <v>-999</v>
      </c>
      <c r="S158" s="8">
        <v>-999</v>
      </c>
      <c r="T158" s="8">
        <v>-999</v>
      </c>
      <c r="U158" s="8">
        <v>-999</v>
      </c>
    </row>
    <row r="159" spans="2:21" x14ac:dyDescent="0.25">
      <c r="B159" s="35">
        <v>3376500</v>
      </c>
      <c r="C159" t="s">
        <v>1114</v>
      </c>
      <c r="D159" s="9" t="str">
        <f t="shared" si="5"/>
        <v>IN</v>
      </c>
      <c r="E159" s="9">
        <v>-87.548910899999996</v>
      </c>
      <c r="F159" s="9">
        <v>38.390323969999997</v>
      </c>
      <c r="G159" s="25">
        <v>822</v>
      </c>
      <c r="H159" s="24">
        <v>18</v>
      </c>
      <c r="I159" s="8">
        <v>11</v>
      </c>
      <c r="J159" s="24">
        <v>20</v>
      </c>
      <c r="K159" s="8">
        <v>9</v>
      </c>
      <c r="L159" s="24">
        <v>23</v>
      </c>
      <c r="M159" s="8">
        <v>0</v>
      </c>
      <c r="N159" s="8">
        <v>43640</v>
      </c>
      <c r="O159" s="8">
        <v>6960</v>
      </c>
      <c r="P159" s="8">
        <v>43640</v>
      </c>
      <c r="Q159" s="9">
        <v>22.24</v>
      </c>
      <c r="R159" s="8">
        <v>29</v>
      </c>
      <c r="S159" s="8">
        <v>83</v>
      </c>
      <c r="T159" s="8">
        <v>18700</v>
      </c>
      <c r="U159" s="8">
        <v>1937</v>
      </c>
    </row>
    <row r="160" spans="2:21" x14ac:dyDescent="0.25">
      <c r="B160" s="35">
        <v>3381700</v>
      </c>
      <c r="C160" t="s">
        <v>1115</v>
      </c>
      <c r="D160" s="9" t="str">
        <f t="shared" si="5"/>
        <v>KY</v>
      </c>
      <c r="E160" s="9">
        <v>-88.133333300000004</v>
      </c>
      <c r="F160" s="9">
        <v>37.69194444</v>
      </c>
      <c r="G160" s="25">
        <v>141000</v>
      </c>
      <c r="H160" s="24">
        <v>33</v>
      </c>
      <c r="I160" s="8">
        <v>11</v>
      </c>
      <c r="J160" s="24">
        <v>43</v>
      </c>
      <c r="K160" s="8">
        <v>0</v>
      </c>
      <c r="L160" s="24">
        <v>53</v>
      </c>
      <c r="M160" s="8">
        <v>0</v>
      </c>
      <c r="N160" s="8">
        <v>43643</v>
      </c>
      <c r="O160" s="8">
        <v>572000</v>
      </c>
      <c r="P160" s="8">
        <v>43643</v>
      </c>
      <c r="Q160" s="9">
        <v>39.93</v>
      </c>
      <c r="R160" s="8">
        <v>10</v>
      </c>
      <c r="S160" s="8">
        <v>15</v>
      </c>
      <c r="T160" s="8">
        <v>1260000</v>
      </c>
      <c r="U160" s="8">
        <v>2011</v>
      </c>
    </row>
    <row r="161" spans="2:21" x14ac:dyDescent="0.25">
      <c r="B161" s="35">
        <v>5389500</v>
      </c>
      <c r="C161" t="s">
        <v>1116</v>
      </c>
      <c r="D161" s="9" t="str">
        <f t="shared" si="5"/>
        <v>IA</v>
      </c>
      <c r="E161" s="9">
        <v>-91.172629799999996</v>
      </c>
      <c r="F161" s="9">
        <v>43.027012239999998</v>
      </c>
      <c r="G161" s="25">
        <v>67500</v>
      </c>
      <c r="H161" s="24">
        <v>16</v>
      </c>
      <c r="I161" s="8">
        <v>11</v>
      </c>
      <c r="J161" s="24">
        <v>19</v>
      </c>
      <c r="K161" s="8">
        <v>3</v>
      </c>
      <c r="L161" s="24">
        <v>22</v>
      </c>
      <c r="M161" s="8">
        <v>0</v>
      </c>
      <c r="N161" s="8">
        <v>-999</v>
      </c>
      <c r="O161" s="8">
        <v>-999</v>
      </c>
      <c r="P161" s="8">
        <v>43618</v>
      </c>
      <c r="Q161" s="9">
        <v>19.09</v>
      </c>
      <c r="R161" s="8">
        <v>-999</v>
      </c>
      <c r="S161" s="8">
        <v>-999</v>
      </c>
      <c r="T161" s="8">
        <v>-999</v>
      </c>
      <c r="U161" s="8">
        <v>-999</v>
      </c>
    </row>
    <row r="162" spans="2:21" x14ac:dyDescent="0.25">
      <c r="B162" s="35">
        <v>5585000</v>
      </c>
      <c r="C162" t="s">
        <v>1117</v>
      </c>
      <c r="D162" s="9" t="str">
        <f t="shared" si="5"/>
        <v>IL</v>
      </c>
      <c r="E162" s="9">
        <v>-90.6317947</v>
      </c>
      <c r="F162" s="9">
        <v>40.024770400000001</v>
      </c>
      <c r="G162" s="25">
        <v>1293</v>
      </c>
      <c r="H162" s="24">
        <v>22</v>
      </c>
      <c r="I162" s="8">
        <v>11</v>
      </c>
      <c r="J162" s="24">
        <v>23</v>
      </c>
      <c r="K162" s="8">
        <v>9</v>
      </c>
      <c r="L162" s="24">
        <v>27</v>
      </c>
      <c r="M162" s="8">
        <v>0</v>
      </c>
      <c r="N162" s="8">
        <v>43617</v>
      </c>
      <c r="O162" s="8">
        <v>12400</v>
      </c>
      <c r="P162" s="8">
        <v>43617</v>
      </c>
      <c r="Q162" s="9">
        <v>25.6</v>
      </c>
      <c r="R162" s="8">
        <v>35</v>
      </c>
      <c r="S162" s="8">
        <v>97</v>
      </c>
      <c r="T162" s="8">
        <v>37200</v>
      </c>
      <c r="U162" s="8">
        <v>2013</v>
      </c>
    </row>
    <row r="163" spans="2:21" x14ac:dyDescent="0.25">
      <c r="B163" s="35">
        <v>7146500</v>
      </c>
      <c r="C163" t="s">
        <v>1118</v>
      </c>
      <c r="D163" s="9" t="str">
        <f t="shared" si="5"/>
        <v>KS</v>
      </c>
      <c r="E163" s="9">
        <v>-97.039219399999993</v>
      </c>
      <c r="F163" s="9">
        <v>37.037508299999999</v>
      </c>
      <c r="G163" s="25">
        <v>43713</v>
      </c>
      <c r="H163" s="24">
        <v>11</v>
      </c>
      <c r="I163" s="8">
        <v>11</v>
      </c>
      <c r="J163" s="24">
        <v>17</v>
      </c>
      <c r="K163" s="8">
        <v>0</v>
      </c>
      <c r="L163" s="24">
        <v>21</v>
      </c>
      <c r="M163" s="8">
        <v>0</v>
      </c>
      <c r="N163" s="8">
        <v>43641</v>
      </c>
      <c r="O163" s="8">
        <v>36800</v>
      </c>
      <c r="P163" s="8">
        <v>43641</v>
      </c>
      <c r="Q163" s="9">
        <v>15.6</v>
      </c>
      <c r="R163" s="8">
        <v>29</v>
      </c>
      <c r="S163" s="8">
        <v>100</v>
      </c>
      <c r="T163" s="8">
        <v>103000</v>
      </c>
      <c r="U163" s="8">
        <v>1923</v>
      </c>
    </row>
    <row r="164" spans="2:21" x14ac:dyDescent="0.25">
      <c r="B164" s="35">
        <v>7305000</v>
      </c>
      <c r="C164" t="s">
        <v>1119</v>
      </c>
      <c r="D164" s="9" t="str">
        <f t="shared" si="5"/>
        <v>OK</v>
      </c>
      <c r="E164" s="9">
        <v>-99.103690999999998</v>
      </c>
      <c r="F164" s="9">
        <v>34.6381266</v>
      </c>
      <c r="G164" s="25">
        <v>4560</v>
      </c>
      <c r="H164" s="24">
        <v>14</v>
      </c>
      <c r="I164" s="8">
        <v>11</v>
      </c>
      <c r="J164" s="24">
        <v>16</v>
      </c>
      <c r="K164" s="8">
        <v>6</v>
      </c>
      <c r="L164" s="24">
        <v>19</v>
      </c>
      <c r="M164" s="8">
        <v>4</v>
      </c>
      <c r="N164" s="8">
        <v>43637</v>
      </c>
      <c r="O164" s="8">
        <v>19500</v>
      </c>
      <c r="P164" s="8">
        <v>43641</v>
      </c>
      <c r="Q164" s="9">
        <v>21.26</v>
      </c>
      <c r="R164" s="8">
        <v>22</v>
      </c>
      <c r="S164" s="8">
        <v>84</v>
      </c>
      <c r="T164" s="8">
        <v>60000</v>
      </c>
      <c r="U164" s="8">
        <v>1935</v>
      </c>
    </row>
    <row r="165" spans="2:21" x14ac:dyDescent="0.25">
      <c r="B165" s="35">
        <v>7386880</v>
      </c>
      <c r="C165" t="s">
        <v>1120</v>
      </c>
      <c r="D165" s="9" t="str">
        <f t="shared" si="5"/>
        <v>LA</v>
      </c>
      <c r="E165" s="9">
        <v>-91.992897499999998</v>
      </c>
      <c r="F165" s="9">
        <v>30.217422899999999</v>
      </c>
      <c r="G165" s="25">
        <v>-999</v>
      </c>
      <c r="H165" s="24">
        <v>10</v>
      </c>
      <c r="I165" s="8">
        <v>11</v>
      </c>
      <c r="J165" s="24">
        <v>14</v>
      </c>
      <c r="K165" s="8">
        <v>1</v>
      </c>
      <c r="L165" s="24">
        <v>16</v>
      </c>
      <c r="M165" s="8">
        <v>0</v>
      </c>
      <c r="N165" s="8">
        <v>43626</v>
      </c>
      <c r="O165" s="8">
        <v>2930</v>
      </c>
      <c r="P165" s="8">
        <v>43622</v>
      </c>
      <c r="Q165" s="9">
        <v>14.6</v>
      </c>
      <c r="R165" s="8">
        <v>26</v>
      </c>
      <c r="S165" s="8">
        <v>50</v>
      </c>
      <c r="T165" s="8">
        <v>6280</v>
      </c>
      <c r="U165" s="8">
        <v>1989</v>
      </c>
    </row>
    <row r="166" spans="2:21" x14ac:dyDescent="0.25">
      <c r="B166" s="35">
        <v>8057000</v>
      </c>
      <c r="C166" t="s">
        <v>1121</v>
      </c>
      <c r="D166" s="9" t="str">
        <f t="shared" si="5"/>
        <v>TX</v>
      </c>
      <c r="E166" s="9">
        <v>-96.821946400000002</v>
      </c>
      <c r="F166" s="9">
        <v>32.774851699999999</v>
      </c>
      <c r="G166" s="25">
        <v>6106</v>
      </c>
      <c r="H166" s="24">
        <v>30</v>
      </c>
      <c r="I166" s="8">
        <v>11</v>
      </c>
      <c r="J166" s="24">
        <v>38</v>
      </c>
      <c r="K166" s="8">
        <v>0</v>
      </c>
      <c r="L166" s="24">
        <v>40</v>
      </c>
      <c r="M166" s="8">
        <v>0</v>
      </c>
      <c r="N166" s="8">
        <v>43619</v>
      </c>
      <c r="O166" s="8">
        <v>19200</v>
      </c>
      <c r="P166" s="8">
        <v>43619</v>
      </c>
      <c r="Q166" s="9">
        <v>35.049999999999997</v>
      </c>
      <c r="R166" s="8">
        <v>65</v>
      </c>
      <c r="S166" s="8">
        <v>114</v>
      </c>
      <c r="T166" s="8">
        <v>184000</v>
      </c>
      <c r="U166" s="8">
        <v>1908</v>
      </c>
    </row>
    <row r="167" spans="2:21" x14ac:dyDescent="0.25">
      <c r="B167" s="35">
        <v>9217900</v>
      </c>
      <c r="C167" t="s">
        <v>1122</v>
      </c>
      <c r="D167" s="9" t="str">
        <f t="shared" si="5"/>
        <v>WY</v>
      </c>
      <c r="E167" s="9">
        <v>-110.57972220000001</v>
      </c>
      <c r="F167" s="9">
        <v>40.95902778</v>
      </c>
      <c r="G167" s="25">
        <v>130</v>
      </c>
      <c r="H167" s="24">
        <v>5</v>
      </c>
      <c r="I167" s="8">
        <v>11</v>
      </c>
      <c r="J167" s="24">
        <v>5.3</v>
      </c>
      <c r="K167" s="8">
        <v>5</v>
      </c>
      <c r="L167" s="24">
        <v>5.5</v>
      </c>
      <c r="M167" s="8">
        <v>2</v>
      </c>
      <c r="N167" s="8">
        <v>43623</v>
      </c>
      <c r="O167" s="8">
        <v>3660</v>
      </c>
      <c r="P167" s="8">
        <v>43623</v>
      </c>
      <c r="Q167" s="9">
        <v>5.64</v>
      </c>
      <c r="R167" s="8">
        <v>2</v>
      </c>
      <c r="S167" s="8">
        <v>47</v>
      </c>
      <c r="T167" s="8">
        <v>3780</v>
      </c>
      <c r="U167" s="8">
        <v>2010</v>
      </c>
    </row>
    <row r="168" spans="2:21" x14ac:dyDescent="0.25">
      <c r="B168" s="35">
        <v>10312100</v>
      </c>
      <c r="C168" t="s">
        <v>1123</v>
      </c>
      <c r="D168" s="9" t="str">
        <f t="shared" si="5"/>
        <v>NV</v>
      </c>
      <c r="E168" s="9">
        <v>-119.067661</v>
      </c>
      <c r="F168" s="9">
        <v>39.462415389999997</v>
      </c>
      <c r="G168" s="25">
        <v>1799</v>
      </c>
      <c r="H168" s="24">
        <v>4163</v>
      </c>
      <c r="I168" s="8">
        <v>11</v>
      </c>
      <c r="J168" s="24">
        <v>4164</v>
      </c>
      <c r="K168" s="8">
        <v>0</v>
      </c>
      <c r="L168" s="24">
        <v>4168</v>
      </c>
      <c r="M168" s="8">
        <v>0</v>
      </c>
      <c r="N168" s="8">
        <v>-999</v>
      </c>
      <c r="O168" s="8">
        <v>-999</v>
      </c>
      <c r="P168" s="8">
        <v>43644</v>
      </c>
      <c r="Q168" s="9">
        <v>4163.3599999999997</v>
      </c>
      <c r="R168" s="8">
        <v>-999</v>
      </c>
      <c r="S168" s="8">
        <v>-999</v>
      </c>
      <c r="T168" s="8">
        <v>-999</v>
      </c>
      <c r="U168" s="8">
        <v>-999</v>
      </c>
    </row>
    <row r="169" spans="2:21" x14ac:dyDescent="0.25">
      <c r="B169" s="35">
        <v>3360500</v>
      </c>
      <c r="C169" t="s">
        <v>1124</v>
      </c>
      <c r="D169" s="9" t="str">
        <f t="shared" si="5"/>
        <v>IN</v>
      </c>
      <c r="E169" s="9">
        <v>-87.0113968</v>
      </c>
      <c r="F169" s="9">
        <v>38.927546759999998</v>
      </c>
      <c r="G169" s="25">
        <v>4688</v>
      </c>
      <c r="H169" s="24">
        <v>13</v>
      </c>
      <c r="I169" s="8">
        <v>10</v>
      </c>
      <c r="J169" s="24">
        <v>19</v>
      </c>
      <c r="K169" s="8">
        <v>4</v>
      </c>
      <c r="L169" s="24">
        <v>24</v>
      </c>
      <c r="M169" s="8">
        <v>0</v>
      </c>
      <c r="N169" s="8">
        <v>43636</v>
      </c>
      <c r="O169" s="8">
        <v>36500</v>
      </c>
      <c r="P169" s="8">
        <v>43636</v>
      </c>
      <c r="Q169" s="9">
        <v>19.23</v>
      </c>
      <c r="R169" s="8">
        <v>57</v>
      </c>
      <c r="S169" s="8">
        <v>111</v>
      </c>
      <c r="T169" s="8">
        <v>138000</v>
      </c>
      <c r="U169" s="8">
        <v>2008</v>
      </c>
    </row>
    <row r="170" spans="2:21" x14ac:dyDescent="0.25">
      <c r="B170" s="35">
        <v>5330000</v>
      </c>
      <c r="C170" t="s">
        <v>1125</v>
      </c>
      <c r="D170" s="9" t="str">
        <f t="shared" si="5"/>
        <v>MN</v>
      </c>
      <c r="E170" s="9">
        <v>-93.641902000000002</v>
      </c>
      <c r="F170" s="9">
        <v>44.693018449999997</v>
      </c>
      <c r="G170" s="25">
        <v>16200</v>
      </c>
      <c r="H170" s="24">
        <v>25</v>
      </c>
      <c r="I170" s="8">
        <v>10</v>
      </c>
      <c r="J170" s="24">
        <v>28</v>
      </c>
      <c r="K170" s="8">
        <v>0</v>
      </c>
      <c r="L170" s="24">
        <v>34</v>
      </c>
      <c r="M170" s="8">
        <v>0</v>
      </c>
      <c r="N170" s="8">
        <v>43618</v>
      </c>
      <c r="O170" s="8">
        <v>47000</v>
      </c>
      <c r="P170" s="8">
        <v>43618</v>
      </c>
      <c r="Q170" s="9">
        <v>27.89</v>
      </c>
      <c r="R170" s="8">
        <v>11</v>
      </c>
      <c r="S170" s="8">
        <v>83</v>
      </c>
      <c r="T170" s="8">
        <v>117000</v>
      </c>
      <c r="U170" s="8">
        <v>1965</v>
      </c>
    </row>
    <row r="171" spans="2:21" x14ac:dyDescent="0.25">
      <c r="B171" s="35">
        <v>5437050</v>
      </c>
      <c r="C171" t="s">
        <v>1126</v>
      </c>
      <c r="D171" s="9" t="s">
        <v>10</v>
      </c>
      <c r="E171" s="9">
        <v>-89.174999999999997</v>
      </c>
      <c r="F171" s="9">
        <v>42.438055560000002</v>
      </c>
      <c r="G171" s="25">
        <v>2556</v>
      </c>
      <c r="H171" s="24">
        <v>12</v>
      </c>
      <c r="I171" s="8">
        <v>10</v>
      </c>
      <c r="J171" s="24">
        <v>14</v>
      </c>
      <c r="K171" s="8">
        <v>0</v>
      </c>
      <c r="L171" s="24">
        <v>15.5</v>
      </c>
      <c r="M171" s="8">
        <v>0</v>
      </c>
      <c r="N171" s="8">
        <v>43618</v>
      </c>
      <c r="O171" s="8">
        <v>7020</v>
      </c>
      <c r="P171" s="8">
        <v>43618</v>
      </c>
      <c r="Q171" s="9">
        <v>12.85</v>
      </c>
      <c r="R171" s="8">
        <v>10</v>
      </c>
      <c r="S171" s="8">
        <v>15</v>
      </c>
      <c r="T171" s="8">
        <v>16300</v>
      </c>
      <c r="U171" s="8">
        <v>2017</v>
      </c>
    </row>
    <row r="172" spans="2:21" x14ac:dyDescent="0.25">
      <c r="B172" s="35">
        <v>5476750</v>
      </c>
      <c r="C172" t="s">
        <v>1127</v>
      </c>
      <c r="D172" s="9" t="str">
        <f>RIGHT(C172,2)</f>
        <v>IA</v>
      </c>
      <c r="E172" s="9">
        <v>-94.220518200000001</v>
      </c>
      <c r="F172" s="9">
        <v>42.7194158</v>
      </c>
      <c r="G172" s="25">
        <v>2256</v>
      </c>
      <c r="H172" s="24">
        <v>10</v>
      </c>
      <c r="I172" s="8">
        <v>10</v>
      </c>
      <c r="J172" s="24">
        <v>13</v>
      </c>
      <c r="K172" s="8">
        <v>0</v>
      </c>
      <c r="L172" s="24">
        <v>14</v>
      </c>
      <c r="M172" s="8">
        <v>0</v>
      </c>
      <c r="N172" s="8">
        <v>43620</v>
      </c>
      <c r="O172" s="8">
        <v>10800</v>
      </c>
      <c r="P172" s="8">
        <v>43619</v>
      </c>
      <c r="Q172" s="9">
        <v>11.88</v>
      </c>
      <c r="R172" s="8">
        <v>9</v>
      </c>
      <c r="S172" s="8">
        <v>78</v>
      </c>
      <c r="T172" s="8">
        <v>19000</v>
      </c>
      <c r="U172" s="8">
        <v>1993</v>
      </c>
    </row>
    <row r="173" spans="2:21" x14ac:dyDescent="0.25">
      <c r="B173" s="35">
        <v>5549501</v>
      </c>
      <c r="C173" t="s">
        <v>1128</v>
      </c>
      <c r="D173" s="9" t="str">
        <f>RIGHT(C173,2)</f>
        <v>IL</v>
      </c>
      <c r="E173" s="9">
        <v>-88.2514745</v>
      </c>
      <c r="F173" s="9">
        <v>42.309188900000002</v>
      </c>
      <c r="G173" s="25">
        <v>1250</v>
      </c>
      <c r="H173" s="24">
        <v>4</v>
      </c>
      <c r="I173" s="8">
        <v>10</v>
      </c>
      <c r="J173" s="24">
        <v>6</v>
      </c>
      <c r="K173" s="8">
        <v>0</v>
      </c>
      <c r="L173" s="24">
        <v>7</v>
      </c>
      <c r="M173" s="8">
        <v>0</v>
      </c>
      <c r="N173" s="8">
        <v>-999</v>
      </c>
      <c r="O173" s="8">
        <v>-999</v>
      </c>
      <c r="P173" s="8">
        <v>43617</v>
      </c>
      <c r="Q173" s="9">
        <v>4.95</v>
      </c>
      <c r="R173" s="8">
        <v>-999</v>
      </c>
      <c r="S173" s="8">
        <v>-999</v>
      </c>
      <c r="T173" s="8">
        <v>-999</v>
      </c>
      <c r="U173" s="8">
        <v>-999</v>
      </c>
    </row>
    <row r="174" spans="2:21" x14ac:dyDescent="0.25">
      <c r="B174" s="35">
        <v>7109500</v>
      </c>
      <c r="C174" t="s">
        <v>1129</v>
      </c>
      <c r="D174" s="9" t="s">
        <v>18</v>
      </c>
      <c r="E174" s="9">
        <v>-104.39913559999999</v>
      </c>
      <c r="F174" s="9">
        <v>38.24805799</v>
      </c>
      <c r="G174" s="25">
        <v>6254</v>
      </c>
      <c r="H174" s="24">
        <v>7</v>
      </c>
      <c r="I174" s="8">
        <v>10</v>
      </c>
      <c r="J174" s="24">
        <v>8</v>
      </c>
      <c r="K174" s="8">
        <v>0</v>
      </c>
      <c r="L174" s="24">
        <v>9</v>
      </c>
      <c r="M174" s="8">
        <v>0</v>
      </c>
      <c r="N174" s="8">
        <v>43633</v>
      </c>
      <c r="O174" s="8">
        <v>6690</v>
      </c>
      <c r="P174" s="8">
        <v>43633</v>
      </c>
      <c r="Q174" s="9">
        <v>7.92</v>
      </c>
      <c r="R174" s="8">
        <v>34</v>
      </c>
      <c r="S174" s="8">
        <v>66</v>
      </c>
      <c r="T174" s="8">
        <v>50000</v>
      </c>
      <c r="U174" s="8">
        <v>1965</v>
      </c>
    </row>
    <row r="175" spans="2:21" x14ac:dyDescent="0.25">
      <c r="B175" s="35">
        <v>7249413</v>
      </c>
      <c r="C175" t="s">
        <v>1130</v>
      </c>
      <c r="D175" s="9" t="str">
        <f t="shared" ref="D175:D206" si="6">RIGHT(C175,2)</f>
        <v>OK</v>
      </c>
      <c r="E175" s="9">
        <v>-94.653001599999996</v>
      </c>
      <c r="F175" s="9">
        <v>35.165652680000001</v>
      </c>
      <c r="G175" s="25">
        <v>1785</v>
      </c>
      <c r="H175" s="24">
        <v>29</v>
      </c>
      <c r="I175" s="8">
        <v>10</v>
      </c>
      <c r="J175" s="24">
        <v>33</v>
      </c>
      <c r="K175" s="8">
        <v>5</v>
      </c>
      <c r="L175" s="24">
        <v>41</v>
      </c>
      <c r="M175" s="8">
        <v>0</v>
      </c>
      <c r="N175" s="8">
        <v>43641</v>
      </c>
      <c r="O175" s="8">
        <v>21500</v>
      </c>
      <c r="P175" s="8">
        <v>43641</v>
      </c>
      <c r="Q175" s="9">
        <v>36.74</v>
      </c>
      <c r="R175" s="8">
        <v>14</v>
      </c>
      <c r="S175" s="8">
        <v>28</v>
      </c>
      <c r="T175" s="8">
        <v>82100</v>
      </c>
      <c r="U175" s="8">
        <v>2015</v>
      </c>
    </row>
    <row r="176" spans="2:21" x14ac:dyDescent="0.25">
      <c r="B176" s="35">
        <v>7263500</v>
      </c>
      <c r="C176" t="s">
        <v>1131</v>
      </c>
      <c r="D176" s="9" t="str">
        <f t="shared" si="6"/>
        <v>AR</v>
      </c>
      <c r="E176" s="9">
        <v>-92.2691667</v>
      </c>
      <c r="F176" s="9">
        <v>34.749722200000001</v>
      </c>
      <c r="G176" s="25">
        <v>158000</v>
      </c>
      <c r="H176" s="24">
        <v>23</v>
      </c>
      <c r="I176" s="8">
        <v>10</v>
      </c>
      <c r="J176" s="24">
        <v>25</v>
      </c>
      <c r="K176" s="8">
        <v>9</v>
      </c>
      <c r="L176" s="24">
        <v>27</v>
      </c>
      <c r="M176" s="8">
        <v>7</v>
      </c>
      <c r="N176" s="8">
        <v>-999</v>
      </c>
      <c r="O176" s="8">
        <v>-999</v>
      </c>
      <c r="P176" s="8">
        <v>43621</v>
      </c>
      <c r="Q176" s="9">
        <v>29.71</v>
      </c>
      <c r="R176" s="8">
        <v>-999</v>
      </c>
      <c r="S176" s="8">
        <v>-999</v>
      </c>
      <c r="T176" s="8">
        <v>-999</v>
      </c>
      <c r="U176" s="8">
        <v>-999</v>
      </c>
    </row>
    <row r="177" spans="2:21" x14ac:dyDescent="0.25">
      <c r="B177" s="35">
        <v>8041780</v>
      </c>
      <c r="C177" t="s">
        <v>1132</v>
      </c>
      <c r="D177" s="9" t="str">
        <f t="shared" si="6"/>
        <v>TX</v>
      </c>
      <c r="E177" s="9">
        <v>-94.114346900000001</v>
      </c>
      <c r="F177" s="9">
        <v>30.156877999999999</v>
      </c>
      <c r="G177" s="25">
        <v>9789</v>
      </c>
      <c r="H177" s="24">
        <v>4</v>
      </c>
      <c r="I177" s="8">
        <v>10</v>
      </c>
      <c r="J177" s="24">
        <v>6</v>
      </c>
      <c r="K177" s="8">
        <v>0</v>
      </c>
      <c r="L177" s="24">
        <v>8</v>
      </c>
      <c r="M177" s="8">
        <v>0</v>
      </c>
      <c r="N177" s="8">
        <v>43623</v>
      </c>
      <c r="O177" s="8">
        <v>29000</v>
      </c>
      <c r="P177" s="8">
        <v>43623</v>
      </c>
      <c r="Q177" s="9">
        <v>5.21</v>
      </c>
      <c r="R177" s="8">
        <v>9</v>
      </c>
      <c r="S177" s="8">
        <v>13</v>
      </c>
      <c r="T177" s="8">
        <v>232000</v>
      </c>
      <c r="U177" s="8">
        <v>2017</v>
      </c>
    </row>
    <row r="178" spans="2:21" x14ac:dyDescent="0.25">
      <c r="B178" s="35">
        <v>8044500</v>
      </c>
      <c r="C178" t="s">
        <v>1133</v>
      </c>
      <c r="D178" s="9" t="str">
        <f t="shared" si="6"/>
        <v>TX</v>
      </c>
      <c r="E178" s="9">
        <v>-97.558636000000007</v>
      </c>
      <c r="F178" s="9">
        <v>33.085399170000002</v>
      </c>
      <c r="G178" s="25">
        <v>1725</v>
      </c>
      <c r="H178" s="24">
        <v>16</v>
      </c>
      <c r="I178" s="8">
        <v>10</v>
      </c>
      <c r="J178" s="24">
        <v>20</v>
      </c>
      <c r="K178" s="8">
        <v>0</v>
      </c>
      <c r="L178" s="24">
        <v>24</v>
      </c>
      <c r="M178" s="8">
        <v>0</v>
      </c>
      <c r="N178" s="8">
        <v>43626</v>
      </c>
      <c r="O178" s="8">
        <v>4140</v>
      </c>
      <c r="P178" s="8">
        <v>43626</v>
      </c>
      <c r="Q178" s="9">
        <v>17.55</v>
      </c>
      <c r="R178" s="8">
        <v>31</v>
      </c>
      <c r="S178" s="8">
        <v>70</v>
      </c>
      <c r="T178" s="8">
        <v>60400</v>
      </c>
      <c r="U178" s="8">
        <v>1981</v>
      </c>
    </row>
    <row r="179" spans="2:21" x14ac:dyDescent="0.25">
      <c r="B179" s="35">
        <v>10301500</v>
      </c>
      <c r="C179" t="s">
        <v>1134</v>
      </c>
      <c r="D179" s="9" t="str">
        <f t="shared" si="6"/>
        <v>NV</v>
      </c>
      <c r="E179" s="9">
        <v>-119.09888890000001</v>
      </c>
      <c r="F179" s="9">
        <v>39.152461099999996</v>
      </c>
      <c r="G179" s="25">
        <v>2600</v>
      </c>
      <c r="H179" s="24">
        <v>10.3</v>
      </c>
      <c r="I179" s="8">
        <v>10</v>
      </c>
      <c r="J179" s="24">
        <v>11.2</v>
      </c>
      <c r="K179" s="8">
        <v>0</v>
      </c>
      <c r="L179" s="24">
        <v>12.5</v>
      </c>
      <c r="M179" s="8">
        <v>0</v>
      </c>
      <c r="N179" s="8">
        <v>43635</v>
      </c>
      <c r="O179" s="8">
        <v>1800</v>
      </c>
      <c r="P179" s="8">
        <v>43634</v>
      </c>
      <c r="Q179" s="9">
        <v>10.55</v>
      </c>
      <c r="R179" s="8">
        <v>24</v>
      </c>
      <c r="S179" s="8">
        <v>99</v>
      </c>
      <c r="T179" s="8">
        <v>3280</v>
      </c>
      <c r="U179" s="8">
        <v>1906</v>
      </c>
    </row>
    <row r="180" spans="2:21" x14ac:dyDescent="0.25">
      <c r="B180" s="35">
        <v>10315500</v>
      </c>
      <c r="C180" t="s">
        <v>1135</v>
      </c>
      <c r="D180" s="9" t="str">
        <f t="shared" si="6"/>
        <v>NV</v>
      </c>
      <c r="E180" s="9">
        <v>-115.25644680000001</v>
      </c>
      <c r="F180" s="9">
        <v>41.252696100000001</v>
      </c>
      <c r="G180" s="25">
        <v>415</v>
      </c>
      <c r="H180" s="24">
        <v>6</v>
      </c>
      <c r="I180" s="8">
        <v>10</v>
      </c>
      <c r="J180" s="24">
        <v>7.5</v>
      </c>
      <c r="K180" s="8">
        <v>0</v>
      </c>
      <c r="L180" s="24">
        <v>9</v>
      </c>
      <c r="M180" s="8">
        <v>0</v>
      </c>
      <c r="N180" s="8">
        <v>43618</v>
      </c>
      <c r="O180" s="8">
        <v>624</v>
      </c>
      <c r="P180" s="8">
        <v>43618</v>
      </c>
      <c r="Q180" s="9">
        <v>6.56</v>
      </c>
      <c r="R180" s="8">
        <v>14</v>
      </c>
      <c r="S180" s="8">
        <v>74</v>
      </c>
      <c r="T180" s="8">
        <v>4210</v>
      </c>
      <c r="U180" s="8">
        <v>1962</v>
      </c>
    </row>
    <row r="181" spans="2:21" x14ac:dyDescent="0.25">
      <c r="B181" s="35">
        <v>2313272</v>
      </c>
      <c r="C181" t="s">
        <v>1136</v>
      </c>
      <c r="D181" s="9" t="str">
        <f t="shared" si="6"/>
        <v>FL</v>
      </c>
      <c r="E181" s="9">
        <v>-82.765787599999996</v>
      </c>
      <c r="F181" s="9">
        <v>29.00110935</v>
      </c>
      <c r="G181" s="25">
        <v>-999</v>
      </c>
      <c r="H181" s="24">
        <v>2.5</v>
      </c>
      <c r="I181" s="8">
        <v>9</v>
      </c>
      <c r="J181" s="24">
        <v>4.0999999999999996</v>
      </c>
      <c r="K181" s="8">
        <v>0</v>
      </c>
      <c r="L181" s="24">
        <v>5.0999999999999996</v>
      </c>
      <c r="M181" s="8">
        <v>0</v>
      </c>
      <c r="N181" s="8">
        <v>-999</v>
      </c>
      <c r="O181" s="8">
        <v>-999</v>
      </c>
      <c r="P181" s="8">
        <v>43635</v>
      </c>
      <c r="Q181" s="9">
        <v>3.11</v>
      </c>
      <c r="R181" s="8">
        <v>-999</v>
      </c>
      <c r="S181" s="8">
        <v>-999</v>
      </c>
      <c r="T181" s="8">
        <v>-999</v>
      </c>
      <c r="U181" s="8">
        <v>-999</v>
      </c>
    </row>
    <row r="182" spans="2:21" x14ac:dyDescent="0.25">
      <c r="B182" s="35">
        <v>3139000</v>
      </c>
      <c r="C182" t="s">
        <v>1137</v>
      </c>
      <c r="D182" s="9" t="str">
        <f t="shared" si="6"/>
        <v>OH</v>
      </c>
      <c r="E182" s="9">
        <v>-81.985979</v>
      </c>
      <c r="F182" s="9">
        <v>40.481453870000003</v>
      </c>
      <c r="G182" s="25">
        <v>464</v>
      </c>
      <c r="H182" s="24">
        <v>15</v>
      </c>
      <c r="I182" s="8">
        <v>9</v>
      </c>
      <c r="J182" s="24">
        <v>17</v>
      </c>
      <c r="K182" s="8">
        <v>0</v>
      </c>
      <c r="L182" s="24">
        <v>18.5</v>
      </c>
      <c r="M182" s="8">
        <v>0</v>
      </c>
      <c r="N182" s="8">
        <v>43637</v>
      </c>
      <c r="O182" s="8">
        <v>3470</v>
      </c>
      <c r="P182" s="8">
        <v>43637</v>
      </c>
      <c r="Q182" s="9">
        <v>16.93</v>
      </c>
      <c r="R182" s="8">
        <v>43</v>
      </c>
      <c r="S182" s="8">
        <v>87</v>
      </c>
      <c r="T182" s="8">
        <v>47500</v>
      </c>
      <c r="U182" s="8">
        <v>1969</v>
      </c>
    </row>
    <row r="183" spans="2:21" x14ac:dyDescent="0.25">
      <c r="B183" s="35">
        <v>3219500</v>
      </c>
      <c r="C183" t="s">
        <v>1138</v>
      </c>
      <c r="D183" s="9" t="str">
        <f t="shared" si="6"/>
        <v>OH</v>
      </c>
      <c r="E183" s="9">
        <v>-83.1971372</v>
      </c>
      <c r="F183" s="9">
        <v>40.419504199999999</v>
      </c>
      <c r="G183" s="25">
        <v>567</v>
      </c>
      <c r="H183" s="24">
        <v>9</v>
      </c>
      <c r="I183" s="8">
        <v>9</v>
      </c>
      <c r="J183" s="24">
        <v>13.5</v>
      </c>
      <c r="K183" s="8">
        <v>3</v>
      </c>
      <c r="L183" s="24">
        <v>15</v>
      </c>
      <c r="M183" s="8">
        <v>0</v>
      </c>
      <c r="N183" s="8">
        <v>43636</v>
      </c>
      <c r="O183" s="8">
        <v>9160</v>
      </c>
      <c r="P183" s="8">
        <v>43636</v>
      </c>
      <c r="Q183" s="9">
        <v>14.31</v>
      </c>
      <c r="R183" s="8">
        <v>6</v>
      </c>
      <c r="S183" s="8">
        <v>104</v>
      </c>
      <c r="T183" s="8">
        <v>27000</v>
      </c>
      <c r="U183" s="8">
        <v>1913</v>
      </c>
    </row>
    <row r="184" spans="2:21" x14ac:dyDescent="0.25">
      <c r="B184" s="35">
        <v>3322420</v>
      </c>
      <c r="C184" t="s">
        <v>1139</v>
      </c>
      <c r="D184" s="9" t="str">
        <f t="shared" si="6"/>
        <v>KY</v>
      </c>
      <c r="E184" s="9">
        <v>-87.9794737</v>
      </c>
      <c r="F184" s="9">
        <v>37.7833775</v>
      </c>
      <c r="G184" s="25">
        <v>108000</v>
      </c>
      <c r="H184" s="24">
        <v>37</v>
      </c>
      <c r="I184" s="8">
        <v>9</v>
      </c>
      <c r="J184" s="24">
        <v>49</v>
      </c>
      <c r="K184" s="8">
        <v>0</v>
      </c>
      <c r="L184" s="24">
        <v>60</v>
      </c>
      <c r="M184" s="8">
        <v>0</v>
      </c>
      <c r="N184" s="8">
        <v>-999</v>
      </c>
      <c r="O184" s="8">
        <v>-999</v>
      </c>
      <c r="P184" s="8">
        <v>43643</v>
      </c>
      <c r="Q184" s="9">
        <v>41.44</v>
      </c>
      <c r="R184" s="8">
        <v>-999</v>
      </c>
      <c r="S184" s="8">
        <v>-999</v>
      </c>
      <c r="T184" s="8">
        <v>-999</v>
      </c>
      <c r="U184" s="8">
        <v>-999</v>
      </c>
    </row>
    <row r="185" spans="2:21" x14ac:dyDescent="0.25">
      <c r="B185" s="35">
        <v>3371500</v>
      </c>
      <c r="C185" t="s">
        <v>1140</v>
      </c>
      <c r="D185" s="9" t="str">
        <f t="shared" si="6"/>
        <v>IN</v>
      </c>
      <c r="E185" s="9">
        <v>-86.4097115</v>
      </c>
      <c r="F185" s="9">
        <v>38.770330289999997</v>
      </c>
      <c r="G185" s="25">
        <v>3861</v>
      </c>
      <c r="H185" s="24">
        <v>20</v>
      </c>
      <c r="I185" s="8">
        <v>9</v>
      </c>
      <c r="J185" s="24">
        <v>30</v>
      </c>
      <c r="K185" s="8">
        <v>4</v>
      </c>
      <c r="L185" s="24">
        <v>35</v>
      </c>
      <c r="M185" s="8">
        <v>0</v>
      </c>
      <c r="N185" s="8">
        <v>43637</v>
      </c>
      <c r="O185" s="8">
        <v>52200</v>
      </c>
      <c r="P185" s="8">
        <v>43637</v>
      </c>
      <c r="Q185" s="9">
        <v>31.79</v>
      </c>
      <c r="R185" s="8">
        <v>23</v>
      </c>
      <c r="S185" s="8">
        <v>78</v>
      </c>
      <c r="T185" s="8">
        <v>155000</v>
      </c>
      <c r="U185" s="8">
        <v>1913</v>
      </c>
    </row>
    <row r="186" spans="2:21" x14ac:dyDescent="0.25">
      <c r="B186" s="35">
        <v>4172000</v>
      </c>
      <c r="C186" t="s">
        <v>1141</v>
      </c>
      <c r="D186" s="9" t="str">
        <f t="shared" si="6"/>
        <v>MI</v>
      </c>
      <c r="E186" s="9">
        <v>-83.799942999999999</v>
      </c>
      <c r="F186" s="9">
        <v>42.465311900000003</v>
      </c>
      <c r="G186" s="25">
        <v>308</v>
      </c>
      <c r="H186" s="24">
        <v>6.5</v>
      </c>
      <c r="I186" s="8">
        <v>9</v>
      </c>
      <c r="J186" s="24">
        <v>7</v>
      </c>
      <c r="K186" s="8">
        <v>4</v>
      </c>
      <c r="L186" s="24">
        <v>7.5</v>
      </c>
      <c r="M186" s="8">
        <v>0</v>
      </c>
      <c r="N186" s="8">
        <v>43633</v>
      </c>
      <c r="O186" s="8">
        <v>859</v>
      </c>
      <c r="P186" s="8">
        <v>43634</v>
      </c>
      <c r="Q186" s="9">
        <v>7.1</v>
      </c>
      <c r="R186" s="8">
        <v>14</v>
      </c>
      <c r="S186" s="8">
        <v>66</v>
      </c>
      <c r="T186" s="8">
        <v>1560</v>
      </c>
      <c r="U186" s="8">
        <v>1956</v>
      </c>
    </row>
    <row r="187" spans="2:21" x14ac:dyDescent="0.25">
      <c r="B187" s="35">
        <v>5550001</v>
      </c>
      <c r="C187" t="s">
        <v>1142</v>
      </c>
      <c r="D187" s="9" t="str">
        <f t="shared" si="6"/>
        <v>IL</v>
      </c>
      <c r="E187" s="9">
        <v>-88.293888890000005</v>
      </c>
      <c r="F187" s="9">
        <v>42.161944439999999</v>
      </c>
      <c r="G187" s="25">
        <v>1429</v>
      </c>
      <c r="H187" s="24">
        <v>9.5</v>
      </c>
      <c r="I187" s="8">
        <v>9</v>
      </c>
      <c r="J187" s="24">
        <v>10.5</v>
      </c>
      <c r="K187" s="8">
        <v>0</v>
      </c>
      <c r="L187" s="24">
        <v>12</v>
      </c>
      <c r="M187" s="8">
        <v>0</v>
      </c>
      <c r="N187" s="8">
        <v>43621</v>
      </c>
      <c r="O187" s="8">
        <v>4640</v>
      </c>
      <c r="P187" s="8">
        <v>43621</v>
      </c>
      <c r="Q187" s="9">
        <v>10.39</v>
      </c>
      <c r="R187" s="8">
        <v>3</v>
      </c>
      <c r="S187" s="8">
        <v>8</v>
      </c>
      <c r="T187" s="8">
        <v>7900</v>
      </c>
      <c r="U187" s="8">
        <v>2017</v>
      </c>
    </row>
    <row r="188" spans="2:21" x14ac:dyDescent="0.25">
      <c r="B188" s="35">
        <v>6821190</v>
      </c>
      <c r="C188" t="s">
        <v>1143</v>
      </c>
      <c r="D188" s="9" t="str">
        <f t="shared" si="6"/>
        <v>MO</v>
      </c>
      <c r="E188" s="9">
        <v>-94.726833299999996</v>
      </c>
      <c r="F188" s="9">
        <v>39.400972199999998</v>
      </c>
      <c r="G188" s="25">
        <v>2380</v>
      </c>
      <c r="H188" s="24">
        <v>26</v>
      </c>
      <c r="I188" s="8">
        <v>9</v>
      </c>
      <c r="J188" s="24">
        <v>29</v>
      </c>
      <c r="K188" s="8">
        <v>9</v>
      </c>
      <c r="L188" s="24">
        <v>33</v>
      </c>
      <c r="M188" s="8">
        <v>3</v>
      </c>
      <c r="N188" s="8">
        <v>43617</v>
      </c>
      <c r="O188" s="8">
        <v>34600</v>
      </c>
      <c r="P188" s="8">
        <v>43617</v>
      </c>
      <c r="Q188" s="9">
        <v>34.950000000000003</v>
      </c>
      <c r="R188" s="8">
        <v>3</v>
      </c>
      <c r="S188" s="8">
        <v>39</v>
      </c>
      <c r="T188" s="8">
        <v>41800</v>
      </c>
      <c r="U188" s="8">
        <v>2007</v>
      </c>
    </row>
    <row r="189" spans="2:21" x14ac:dyDescent="0.25">
      <c r="B189" s="35">
        <v>6899680</v>
      </c>
      <c r="C189" t="s">
        <v>1144</v>
      </c>
      <c r="D189" s="9" t="str">
        <f t="shared" si="6"/>
        <v>MO</v>
      </c>
      <c r="E189" s="9">
        <v>-93.558824400000006</v>
      </c>
      <c r="F189" s="9">
        <v>39.755850350000003</v>
      </c>
      <c r="G189" s="25">
        <v>4890</v>
      </c>
      <c r="H189" s="24">
        <v>24</v>
      </c>
      <c r="I189" s="8">
        <v>9</v>
      </c>
      <c r="J189" s="24">
        <v>28</v>
      </c>
      <c r="K189" s="8">
        <v>7</v>
      </c>
      <c r="L189" s="24">
        <v>35</v>
      </c>
      <c r="M189" s="8">
        <v>2</v>
      </c>
      <c r="N189" s="8">
        <v>-999</v>
      </c>
      <c r="O189" s="8">
        <v>-999</v>
      </c>
      <c r="P189" s="8">
        <v>43617</v>
      </c>
      <c r="Q189" s="9">
        <v>37.29</v>
      </c>
      <c r="R189" s="8">
        <v>-999</v>
      </c>
      <c r="S189" s="8">
        <v>-999</v>
      </c>
      <c r="T189" s="8">
        <v>-999</v>
      </c>
      <c r="U189" s="8">
        <v>-999</v>
      </c>
    </row>
    <row r="190" spans="2:21" x14ac:dyDescent="0.25">
      <c r="B190" s="35">
        <v>8019000</v>
      </c>
      <c r="C190" t="s">
        <v>1145</v>
      </c>
      <c r="D190" s="9" t="str">
        <f t="shared" si="6"/>
        <v>TX</v>
      </c>
      <c r="E190" s="9">
        <v>-95.463009400000004</v>
      </c>
      <c r="F190" s="9">
        <v>32.763183859999998</v>
      </c>
      <c r="G190" s="25">
        <v>585</v>
      </c>
      <c r="H190" s="24">
        <v>16</v>
      </c>
      <c r="I190" s="8">
        <v>9</v>
      </c>
      <c r="J190" s="24">
        <v>18</v>
      </c>
      <c r="K190" s="8">
        <v>5</v>
      </c>
      <c r="L190" s="24">
        <v>20</v>
      </c>
      <c r="M190" s="8">
        <v>0</v>
      </c>
      <c r="N190" s="8">
        <v>43637</v>
      </c>
      <c r="O190" s="8">
        <v>8000</v>
      </c>
      <c r="P190" s="8">
        <v>43637</v>
      </c>
      <c r="Q190" s="9">
        <v>18.36</v>
      </c>
      <c r="R190" s="8">
        <v>47</v>
      </c>
      <c r="S190" s="8">
        <v>80</v>
      </c>
      <c r="T190" s="8">
        <v>75600</v>
      </c>
      <c r="U190" s="8">
        <v>1945</v>
      </c>
    </row>
    <row r="191" spans="2:21" x14ac:dyDescent="0.25">
      <c r="B191" s="35">
        <v>3304300</v>
      </c>
      <c r="C191" t="s">
        <v>1146</v>
      </c>
      <c r="D191" s="9" t="str">
        <f t="shared" si="6"/>
        <v>IN</v>
      </c>
      <c r="E191" s="9">
        <v>-87.375007299999993</v>
      </c>
      <c r="F191" s="9">
        <v>37.928377689999998</v>
      </c>
      <c r="G191" s="25">
        <v>100000</v>
      </c>
      <c r="H191" s="24">
        <v>38</v>
      </c>
      <c r="I191" s="8">
        <v>8</v>
      </c>
      <c r="J191" s="24">
        <v>48</v>
      </c>
      <c r="K191" s="8">
        <v>0</v>
      </c>
      <c r="L191" s="24">
        <v>56</v>
      </c>
      <c r="M191" s="8">
        <v>0</v>
      </c>
      <c r="N191" s="8">
        <v>-999</v>
      </c>
      <c r="O191" s="8">
        <v>-999</v>
      </c>
      <c r="P191" s="8">
        <v>43640</v>
      </c>
      <c r="Q191" s="9">
        <v>41.72</v>
      </c>
      <c r="R191" s="8">
        <v>-999</v>
      </c>
      <c r="S191" s="8">
        <v>-999</v>
      </c>
      <c r="T191" s="8">
        <v>-999</v>
      </c>
      <c r="U191" s="8">
        <v>-999</v>
      </c>
    </row>
    <row r="192" spans="2:21" x14ac:dyDescent="0.25">
      <c r="B192" s="35">
        <v>3357000</v>
      </c>
      <c r="C192" t="s">
        <v>1147</v>
      </c>
      <c r="D192" s="9" t="str">
        <f t="shared" si="6"/>
        <v>IN</v>
      </c>
      <c r="E192" s="9">
        <v>-86.762227999999993</v>
      </c>
      <c r="F192" s="9">
        <v>39.281156099999997</v>
      </c>
      <c r="G192" s="25">
        <v>2988</v>
      </c>
      <c r="H192" s="24">
        <v>14</v>
      </c>
      <c r="I192" s="8">
        <v>8</v>
      </c>
      <c r="J192" s="24">
        <v>20</v>
      </c>
      <c r="K192" s="8">
        <v>0</v>
      </c>
      <c r="L192" s="24">
        <v>24</v>
      </c>
      <c r="M192" s="8">
        <v>0</v>
      </c>
      <c r="N192" s="8">
        <v>-999</v>
      </c>
      <c r="O192" s="8">
        <v>-999</v>
      </c>
      <c r="P192" s="8">
        <v>43637</v>
      </c>
      <c r="Q192" s="9">
        <v>19.04</v>
      </c>
      <c r="R192" s="8">
        <v>-999</v>
      </c>
      <c r="S192" s="8">
        <v>-999</v>
      </c>
      <c r="T192" s="8">
        <v>-999</v>
      </c>
      <c r="U192" s="8">
        <v>-999</v>
      </c>
    </row>
    <row r="193" spans="2:21" x14ac:dyDescent="0.25">
      <c r="B193" s="35">
        <v>3373500</v>
      </c>
      <c r="C193" t="s">
        <v>1148</v>
      </c>
      <c r="D193" s="9" t="str">
        <f t="shared" si="6"/>
        <v>IN</v>
      </c>
      <c r="E193" s="9">
        <v>-86.791942989999995</v>
      </c>
      <c r="F193" s="9">
        <v>38.666995679999999</v>
      </c>
      <c r="G193" s="25">
        <v>4927</v>
      </c>
      <c r="H193" s="24">
        <v>20</v>
      </c>
      <c r="I193" s="8">
        <v>8</v>
      </c>
      <c r="J193" s="24">
        <v>25</v>
      </c>
      <c r="K193" s="8">
        <v>5</v>
      </c>
      <c r="L193" s="24">
        <v>30</v>
      </c>
      <c r="M193" s="8">
        <v>0</v>
      </c>
      <c r="N193" s="8">
        <v>43639</v>
      </c>
      <c r="O193" s="8">
        <v>50300</v>
      </c>
      <c r="P193" s="8">
        <v>43639</v>
      </c>
      <c r="Q193" s="9">
        <v>27.26</v>
      </c>
      <c r="R193" s="8">
        <v>27</v>
      </c>
      <c r="S193" s="8">
        <v>115</v>
      </c>
      <c r="T193" s="8">
        <v>160000</v>
      </c>
      <c r="U193" s="8">
        <v>1913</v>
      </c>
    </row>
    <row r="194" spans="2:21" x14ac:dyDescent="0.25">
      <c r="B194" s="35">
        <v>5422000</v>
      </c>
      <c r="C194" t="s">
        <v>1149</v>
      </c>
      <c r="D194" s="9" t="str">
        <f t="shared" si="6"/>
        <v>IA</v>
      </c>
      <c r="E194" s="9">
        <v>-90.534858799999995</v>
      </c>
      <c r="F194" s="9">
        <v>41.766974390000001</v>
      </c>
      <c r="G194" s="25">
        <v>2336</v>
      </c>
      <c r="H194" s="24">
        <v>11</v>
      </c>
      <c r="I194" s="8">
        <v>8</v>
      </c>
      <c r="J194" s="24">
        <v>11.5</v>
      </c>
      <c r="K194" s="8">
        <v>7</v>
      </c>
      <c r="L194" s="24">
        <v>12.5</v>
      </c>
      <c r="M194" s="8">
        <v>3</v>
      </c>
      <c r="N194" s="8">
        <v>43617</v>
      </c>
      <c r="O194" s="8">
        <v>13900</v>
      </c>
      <c r="P194" s="8">
        <v>43617</v>
      </c>
      <c r="Q194" s="9">
        <v>13.23</v>
      </c>
      <c r="R194" s="8">
        <v>30</v>
      </c>
      <c r="S194" s="8">
        <v>83</v>
      </c>
      <c r="T194" s="8">
        <v>40900</v>
      </c>
      <c r="U194" s="8">
        <v>2014</v>
      </c>
    </row>
    <row r="195" spans="2:21" x14ac:dyDescent="0.25">
      <c r="B195" s="35">
        <v>5465500</v>
      </c>
      <c r="C195" t="s">
        <v>1150</v>
      </c>
      <c r="D195" s="9" t="str">
        <f t="shared" si="6"/>
        <v>IA</v>
      </c>
      <c r="E195" s="9">
        <v>-91.182093899999998</v>
      </c>
      <c r="F195" s="9">
        <v>41.178086100000002</v>
      </c>
      <c r="G195" s="25">
        <v>12500</v>
      </c>
      <c r="H195" s="24">
        <v>21</v>
      </c>
      <c r="I195" s="8">
        <v>8</v>
      </c>
      <c r="J195" s="24">
        <v>25</v>
      </c>
      <c r="K195" s="8">
        <v>2</v>
      </c>
      <c r="L195" s="24">
        <v>27.5</v>
      </c>
      <c r="M195" s="8">
        <v>0</v>
      </c>
      <c r="N195" s="8">
        <v>43617</v>
      </c>
      <c r="O195" s="8">
        <v>80000</v>
      </c>
      <c r="P195" s="8">
        <v>43617</v>
      </c>
      <c r="Q195" s="9">
        <v>27.11</v>
      </c>
      <c r="R195" s="8">
        <v>10</v>
      </c>
      <c r="S195" s="8">
        <v>115</v>
      </c>
      <c r="T195" s="8">
        <v>188000</v>
      </c>
      <c r="U195" s="8">
        <v>2008</v>
      </c>
    </row>
    <row r="196" spans="2:21" x14ac:dyDescent="0.25">
      <c r="B196" s="35">
        <v>5485500</v>
      </c>
      <c r="C196" t="s">
        <v>1151</v>
      </c>
      <c r="D196" s="9" t="str">
        <f t="shared" si="6"/>
        <v>IA</v>
      </c>
      <c r="E196" s="9">
        <v>-93.605495099999999</v>
      </c>
      <c r="F196" s="9">
        <v>41.577767160000001</v>
      </c>
      <c r="G196" s="25">
        <v>9879</v>
      </c>
      <c r="H196" s="24">
        <v>24</v>
      </c>
      <c r="I196" s="8">
        <v>8</v>
      </c>
      <c r="J196" s="24">
        <v>26</v>
      </c>
      <c r="K196" s="8">
        <v>0</v>
      </c>
      <c r="L196" s="24">
        <v>30</v>
      </c>
      <c r="M196" s="8">
        <v>0</v>
      </c>
      <c r="N196" s="8">
        <v>43617</v>
      </c>
      <c r="O196" s="8">
        <v>32300</v>
      </c>
      <c r="P196" s="8">
        <v>43617</v>
      </c>
      <c r="Q196" s="9">
        <v>25.3</v>
      </c>
      <c r="R196" s="8">
        <v>34</v>
      </c>
      <c r="S196" s="8">
        <v>79</v>
      </c>
      <c r="T196" s="8">
        <v>116000</v>
      </c>
      <c r="U196" s="8">
        <v>1993</v>
      </c>
    </row>
    <row r="197" spans="2:21" x14ac:dyDescent="0.25">
      <c r="B197" s="35">
        <v>5551540</v>
      </c>
      <c r="C197" t="s">
        <v>1152</v>
      </c>
      <c r="D197" s="9" t="str">
        <f t="shared" si="6"/>
        <v>IL</v>
      </c>
      <c r="E197" s="9">
        <v>-88.333333300000007</v>
      </c>
      <c r="F197" s="9">
        <v>41.733611099999997</v>
      </c>
      <c r="G197" s="25">
        <v>1732</v>
      </c>
      <c r="H197" s="24">
        <v>13</v>
      </c>
      <c r="I197" s="8">
        <v>8</v>
      </c>
      <c r="J197" s="24">
        <v>14</v>
      </c>
      <c r="K197" s="8">
        <v>0</v>
      </c>
      <c r="L197" s="24">
        <v>15</v>
      </c>
      <c r="M197" s="8">
        <v>0</v>
      </c>
      <c r="N197" s="8">
        <v>43621</v>
      </c>
      <c r="O197" s="8">
        <v>6650</v>
      </c>
      <c r="P197" s="8">
        <v>43621</v>
      </c>
      <c r="Q197" s="9">
        <v>13.38</v>
      </c>
      <c r="R197" s="8">
        <v>10</v>
      </c>
      <c r="S197" s="8">
        <v>15</v>
      </c>
      <c r="T197" s="8">
        <v>18000</v>
      </c>
      <c r="U197" s="8">
        <v>2008</v>
      </c>
    </row>
    <row r="198" spans="2:21" x14ac:dyDescent="0.25">
      <c r="B198" s="35">
        <v>5584500</v>
      </c>
      <c r="C198" t="s">
        <v>1153</v>
      </c>
      <c r="D198" s="9" t="str">
        <f t="shared" si="6"/>
        <v>IL</v>
      </c>
      <c r="E198" s="9">
        <v>-90.896245100000002</v>
      </c>
      <c r="F198" s="9">
        <v>40.330321660000003</v>
      </c>
      <c r="G198" s="25">
        <v>655</v>
      </c>
      <c r="H198" s="24">
        <v>20</v>
      </c>
      <c r="I198" s="8">
        <v>8</v>
      </c>
      <c r="J198" s="24">
        <v>22</v>
      </c>
      <c r="K198" s="8">
        <v>3</v>
      </c>
      <c r="L198" s="24">
        <v>24</v>
      </c>
      <c r="M198" s="8">
        <v>0</v>
      </c>
      <c r="N198" s="8">
        <v>43617</v>
      </c>
      <c r="O198" s="8">
        <v>7810</v>
      </c>
      <c r="P198" s="8">
        <v>43617</v>
      </c>
      <c r="Q198" s="9">
        <v>23.29</v>
      </c>
      <c r="R198" s="8">
        <v>40</v>
      </c>
      <c r="S198" s="8">
        <v>73</v>
      </c>
      <c r="T198" s="8">
        <v>38900</v>
      </c>
      <c r="U198" s="8">
        <v>1985</v>
      </c>
    </row>
    <row r="199" spans="2:21" x14ac:dyDescent="0.25">
      <c r="B199" s="35">
        <v>6605850</v>
      </c>
      <c r="C199" t="s">
        <v>1154</v>
      </c>
      <c r="D199" s="9" t="str">
        <f t="shared" si="6"/>
        <v>IA</v>
      </c>
      <c r="E199" s="9">
        <v>-95.243330299999997</v>
      </c>
      <c r="F199" s="9">
        <v>42.895810879999999</v>
      </c>
      <c r="G199" s="25">
        <v>1548</v>
      </c>
      <c r="H199" s="24">
        <v>18</v>
      </c>
      <c r="I199" s="8">
        <v>8</v>
      </c>
      <c r="J199" s="24">
        <v>19.5</v>
      </c>
      <c r="K199" s="8">
        <v>1</v>
      </c>
      <c r="L199" s="24">
        <v>21</v>
      </c>
      <c r="M199" s="8">
        <v>0</v>
      </c>
      <c r="N199" s="8">
        <v>43633</v>
      </c>
      <c r="O199" s="8">
        <v>9790</v>
      </c>
      <c r="P199" s="8">
        <v>43617</v>
      </c>
      <c r="Q199" s="9">
        <v>19.55</v>
      </c>
      <c r="R199" s="8">
        <v>11</v>
      </c>
      <c r="S199" s="8">
        <v>49</v>
      </c>
      <c r="T199" s="8">
        <v>22500</v>
      </c>
      <c r="U199" s="8">
        <v>1953</v>
      </c>
    </row>
    <row r="200" spans="2:21" x14ac:dyDescent="0.25">
      <c r="B200" s="35">
        <v>6887000</v>
      </c>
      <c r="C200" t="s">
        <v>1155</v>
      </c>
      <c r="D200" s="9" t="str">
        <f t="shared" si="6"/>
        <v>KS</v>
      </c>
      <c r="E200" s="9">
        <v>-96.571391800000001</v>
      </c>
      <c r="F200" s="9">
        <v>39.237218599999999</v>
      </c>
      <c r="G200" s="25">
        <v>9640</v>
      </c>
      <c r="H200" s="24">
        <v>19</v>
      </c>
      <c r="I200" s="8">
        <v>8</v>
      </c>
      <c r="J200" s="24">
        <v>27</v>
      </c>
      <c r="K200" s="8">
        <v>0</v>
      </c>
      <c r="L200" s="24">
        <v>30</v>
      </c>
      <c r="M200" s="8">
        <v>0</v>
      </c>
      <c r="N200" s="8">
        <v>43617</v>
      </c>
      <c r="O200" s="8">
        <v>31400</v>
      </c>
      <c r="P200" s="8">
        <v>43617</v>
      </c>
      <c r="Q200" s="9">
        <v>22.41</v>
      </c>
      <c r="R200" s="8">
        <v>6</v>
      </c>
      <c r="S200" s="8">
        <v>65</v>
      </c>
      <c r="T200" s="8">
        <v>93400</v>
      </c>
      <c r="U200" s="8">
        <v>1951</v>
      </c>
    </row>
    <row r="201" spans="2:21" x14ac:dyDescent="0.25">
      <c r="B201" s="35">
        <v>7143330</v>
      </c>
      <c r="C201" t="s">
        <v>1156</v>
      </c>
      <c r="D201" s="9" t="str">
        <f t="shared" si="6"/>
        <v>KS</v>
      </c>
      <c r="E201" s="9">
        <v>-97.775048799999993</v>
      </c>
      <c r="F201" s="9">
        <v>37.946400279999999</v>
      </c>
      <c r="G201" s="25">
        <v>38910</v>
      </c>
      <c r="H201" s="24">
        <v>10</v>
      </c>
      <c r="I201" s="8">
        <v>8</v>
      </c>
      <c r="J201" s="24">
        <v>11</v>
      </c>
      <c r="K201" s="8">
        <v>5</v>
      </c>
      <c r="L201" s="24">
        <v>12</v>
      </c>
      <c r="M201" s="8">
        <v>1</v>
      </c>
      <c r="N201" s="8">
        <v>43617</v>
      </c>
      <c r="O201" s="8">
        <v>13400</v>
      </c>
      <c r="P201" s="8">
        <v>43617</v>
      </c>
      <c r="Q201" s="9">
        <v>12.18</v>
      </c>
      <c r="R201" s="8">
        <v>7</v>
      </c>
      <c r="S201" s="8">
        <v>58</v>
      </c>
      <c r="T201" s="8">
        <v>24700</v>
      </c>
      <c r="U201" s="8">
        <v>1973</v>
      </c>
    </row>
    <row r="202" spans="2:21" x14ac:dyDescent="0.25">
      <c r="B202" s="35">
        <v>7182390</v>
      </c>
      <c r="C202" t="s">
        <v>1157</v>
      </c>
      <c r="D202" s="9" t="str">
        <f t="shared" si="6"/>
        <v>KS</v>
      </c>
      <c r="E202" s="9">
        <v>-96.000268700000007</v>
      </c>
      <c r="F202" s="9">
        <v>38.368071200000003</v>
      </c>
      <c r="G202" s="25">
        <v>2753</v>
      </c>
      <c r="H202" s="24">
        <v>22</v>
      </c>
      <c r="I202" s="8">
        <v>8</v>
      </c>
      <c r="J202" s="24">
        <v>23</v>
      </c>
      <c r="K202" s="8">
        <v>5</v>
      </c>
      <c r="L202" s="24">
        <v>44</v>
      </c>
      <c r="M202" s="8">
        <v>0</v>
      </c>
      <c r="N202" s="8">
        <v>43631</v>
      </c>
      <c r="O202" s="8">
        <v>2250</v>
      </c>
      <c r="P202" s="8">
        <v>43641</v>
      </c>
      <c r="Q202" s="9">
        <v>24.93</v>
      </c>
      <c r="R202" s="8">
        <v>-9</v>
      </c>
      <c r="S202" s="8">
        <v>8</v>
      </c>
      <c r="T202" s="8">
        <v>26451</v>
      </c>
      <c r="U202" s="8">
        <v>2016</v>
      </c>
    </row>
    <row r="203" spans="2:21" x14ac:dyDescent="0.25">
      <c r="B203" s="35">
        <v>7258000</v>
      </c>
      <c r="C203" t="s">
        <v>1158</v>
      </c>
      <c r="D203" s="9" t="str">
        <f t="shared" si="6"/>
        <v>AR</v>
      </c>
      <c r="E203" s="9">
        <v>-93.149444399999993</v>
      </c>
      <c r="F203" s="9">
        <v>35.226111099999997</v>
      </c>
      <c r="G203" s="25">
        <v>154000</v>
      </c>
      <c r="H203" s="24">
        <v>32</v>
      </c>
      <c r="I203" s="8">
        <v>8</v>
      </c>
      <c r="J203" s="24">
        <v>36</v>
      </c>
      <c r="K203" s="8">
        <v>6</v>
      </c>
      <c r="L203" s="24">
        <v>40</v>
      </c>
      <c r="M203" s="8">
        <v>5</v>
      </c>
      <c r="N203" s="8">
        <v>-999</v>
      </c>
      <c r="O203" s="8">
        <v>-999</v>
      </c>
      <c r="P203" s="8">
        <v>43618</v>
      </c>
      <c r="Q203" s="9">
        <v>45.39</v>
      </c>
      <c r="R203" s="8">
        <v>-999</v>
      </c>
      <c r="S203" s="8">
        <v>-999</v>
      </c>
      <c r="T203" s="8">
        <v>-999</v>
      </c>
      <c r="U203" s="8">
        <v>-999</v>
      </c>
    </row>
    <row r="204" spans="2:21" x14ac:dyDescent="0.25">
      <c r="B204" s="35">
        <v>8088000</v>
      </c>
      <c r="C204" t="s">
        <v>1159</v>
      </c>
      <c r="D204" s="9" t="str">
        <f t="shared" si="6"/>
        <v>TX</v>
      </c>
      <c r="E204" s="9">
        <v>-98.643948100000003</v>
      </c>
      <c r="F204" s="9">
        <v>33.024283769999997</v>
      </c>
      <c r="G204" s="25">
        <v>22673</v>
      </c>
      <c r="H204" s="24">
        <v>21</v>
      </c>
      <c r="I204" s="8">
        <v>8</v>
      </c>
      <c r="J204" s="24">
        <v>28</v>
      </c>
      <c r="K204" s="8">
        <v>0</v>
      </c>
      <c r="L204" s="24">
        <v>34</v>
      </c>
      <c r="M204" s="8">
        <v>0</v>
      </c>
      <c r="N204" s="8">
        <v>43620</v>
      </c>
      <c r="O204" s="8">
        <v>23400</v>
      </c>
      <c r="P204" s="8">
        <v>43620</v>
      </c>
      <c r="Q204" s="9">
        <v>27.12</v>
      </c>
      <c r="R204" s="8">
        <v>25</v>
      </c>
      <c r="S204" s="8">
        <v>79</v>
      </c>
      <c r="T204" s="8">
        <v>87400</v>
      </c>
      <c r="U204" s="8">
        <v>1941</v>
      </c>
    </row>
    <row r="205" spans="2:21" x14ac:dyDescent="0.25">
      <c r="B205" s="35">
        <v>8117500</v>
      </c>
      <c r="C205" t="s">
        <v>1160</v>
      </c>
      <c r="D205" s="9" t="str">
        <f t="shared" si="6"/>
        <v>TX</v>
      </c>
      <c r="E205" s="9">
        <v>-95.893842100000001</v>
      </c>
      <c r="F205" s="9">
        <v>29.313579669999999</v>
      </c>
      <c r="G205" s="25">
        <v>727</v>
      </c>
      <c r="H205" s="24">
        <v>18</v>
      </c>
      <c r="I205" s="8">
        <v>8</v>
      </c>
      <c r="J205" s="24">
        <v>22</v>
      </c>
      <c r="K205" s="8">
        <v>7</v>
      </c>
      <c r="L205" s="24">
        <v>32</v>
      </c>
      <c r="M205" s="8">
        <v>5</v>
      </c>
      <c r="N205" s="8">
        <v>43623</v>
      </c>
      <c r="O205" s="8">
        <v>14400</v>
      </c>
      <c r="P205" s="8">
        <v>43623</v>
      </c>
      <c r="Q205" s="9">
        <v>39.47</v>
      </c>
      <c r="R205" s="8">
        <v>13</v>
      </c>
      <c r="S205" s="8">
        <v>65</v>
      </c>
      <c r="T205" s="8">
        <v>54500</v>
      </c>
      <c r="U205" s="8">
        <v>2017</v>
      </c>
    </row>
    <row r="206" spans="2:21" x14ac:dyDescent="0.25">
      <c r="B206" s="35">
        <v>8117705</v>
      </c>
      <c r="C206" t="s">
        <v>1161</v>
      </c>
      <c r="D206" s="9" t="str">
        <f t="shared" si="6"/>
        <v>TX</v>
      </c>
      <c r="E206" s="9">
        <v>-95.676666699999998</v>
      </c>
      <c r="F206" s="9">
        <v>29.111944439999998</v>
      </c>
      <c r="G206" s="25">
        <v>878</v>
      </c>
      <c r="H206" s="24">
        <v>7</v>
      </c>
      <c r="I206" s="8">
        <v>8</v>
      </c>
      <c r="J206" s="24">
        <v>11</v>
      </c>
      <c r="K206" s="8">
        <v>7</v>
      </c>
      <c r="L206" s="24">
        <v>16</v>
      </c>
      <c r="M206" s="8">
        <v>5</v>
      </c>
      <c r="N206" s="8">
        <v>43623</v>
      </c>
      <c r="O206" s="8">
        <v>14200</v>
      </c>
      <c r="P206" s="8">
        <v>43623</v>
      </c>
      <c r="Q206" s="9">
        <v>20.34</v>
      </c>
      <c r="R206" s="8">
        <v>-999</v>
      </c>
      <c r="S206" s="8">
        <v>-999</v>
      </c>
      <c r="T206" s="8">
        <v>-999</v>
      </c>
      <c r="U206" s="8">
        <v>-999</v>
      </c>
    </row>
    <row r="207" spans="2:21" x14ac:dyDescent="0.25">
      <c r="B207" s="35">
        <v>13161500</v>
      </c>
      <c r="C207" t="s">
        <v>1162</v>
      </c>
      <c r="D207" s="9" t="str">
        <f t="shared" ref="D207:D238" si="7">RIGHT(C207,2)</f>
        <v>NV</v>
      </c>
      <c r="E207" s="9">
        <v>-115.6745268</v>
      </c>
      <c r="F207" s="9">
        <v>41.933236800000003</v>
      </c>
      <c r="G207" s="25">
        <v>382</v>
      </c>
      <c r="H207" s="24">
        <v>7</v>
      </c>
      <c r="I207" s="8">
        <v>8</v>
      </c>
      <c r="J207" s="24">
        <v>9.5</v>
      </c>
      <c r="K207" s="8">
        <v>0</v>
      </c>
      <c r="L207" s="24">
        <v>11</v>
      </c>
      <c r="M207" s="8">
        <v>0</v>
      </c>
      <c r="N207" s="8">
        <v>43617</v>
      </c>
      <c r="O207" s="8">
        <v>1020</v>
      </c>
      <c r="P207" s="8">
        <v>43617</v>
      </c>
      <c r="Q207" s="9">
        <v>8.0299999999999994</v>
      </c>
      <c r="R207" s="8">
        <v>15</v>
      </c>
      <c r="S207" s="8">
        <v>62</v>
      </c>
      <c r="T207" s="8">
        <v>2140</v>
      </c>
      <c r="U207" s="8">
        <v>1984</v>
      </c>
    </row>
    <row r="208" spans="2:21" x14ac:dyDescent="0.25">
      <c r="B208" s="35">
        <v>2240500</v>
      </c>
      <c r="C208" t="s">
        <v>1163</v>
      </c>
      <c r="D208" s="9" t="str">
        <f t="shared" si="7"/>
        <v>FL</v>
      </c>
      <c r="E208" s="9">
        <v>-81.901944400000005</v>
      </c>
      <c r="F208" s="9">
        <v>29.37166667</v>
      </c>
      <c r="G208" s="25">
        <v>1367</v>
      </c>
      <c r="H208" s="24">
        <v>22</v>
      </c>
      <c r="I208" s="8">
        <v>7</v>
      </c>
      <c r="J208" s="24">
        <v>23</v>
      </c>
      <c r="K208" s="8">
        <v>0</v>
      </c>
      <c r="L208" s="24">
        <v>24</v>
      </c>
      <c r="M208" s="8">
        <v>0</v>
      </c>
      <c r="N208" s="8">
        <v>43640</v>
      </c>
      <c r="O208" s="8">
        <v>1760</v>
      </c>
      <c r="P208" s="8">
        <v>43640</v>
      </c>
      <c r="Q208" s="9">
        <v>22.19</v>
      </c>
      <c r="R208" s="8">
        <v>37</v>
      </c>
      <c r="S208" s="8">
        <v>48</v>
      </c>
      <c r="T208" s="8">
        <v>6260</v>
      </c>
      <c r="U208" s="8">
        <v>1933</v>
      </c>
    </row>
    <row r="209" spans="2:21" x14ac:dyDescent="0.25">
      <c r="B209" s="35">
        <v>3093000</v>
      </c>
      <c r="C209" t="s">
        <v>1164</v>
      </c>
      <c r="D209" s="9" t="str">
        <f t="shared" si="7"/>
        <v>OH</v>
      </c>
      <c r="E209" s="9">
        <v>-80.954256900000004</v>
      </c>
      <c r="F209" s="9">
        <v>41.261167350000001</v>
      </c>
      <c r="G209" s="25">
        <v>97.6</v>
      </c>
      <c r="H209" s="24">
        <v>9.5</v>
      </c>
      <c r="I209" s="8">
        <v>7</v>
      </c>
      <c r="J209" s="24">
        <v>13.5</v>
      </c>
      <c r="K209" s="8">
        <v>0</v>
      </c>
      <c r="L209" s="24">
        <v>15</v>
      </c>
      <c r="M209" s="8">
        <v>0</v>
      </c>
      <c r="N209" s="8">
        <v>43633</v>
      </c>
      <c r="O209" s="8">
        <v>2570</v>
      </c>
      <c r="P209" s="8">
        <v>43633</v>
      </c>
      <c r="Q209" s="9">
        <v>12.52</v>
      </c>
      <c r="R209" s="8">
        <v>52</v>
      </c>
      <c r="S209" s="8">
        <v>88</v>
      </c>
      <c r="T209" s="8">
        <v>8150</v>
      </c>
      <c r="U209" s="8">
        <v>1979</v>
      </c>
    </row>
    <row r="210" spans="2:21" x14ac:dyDescent="0.25">
      <c r="B210" s="35">
        <v>3335500</v>
      </c>
      <c r="C210" t="s">
        <v>1165</v>
      </c>
      <c r="D210" s="9" t="str">
        <f t="shared" si="7"/>
        <v>IN</v>
      </c>
      <c r="E210" s="9">
        <v>-86.896944399999995</v>
      </c>
      <c r="F210" s="9">
        <v>40.421944439999997</v>
      </c>
      <c r="G210" s="25">
        <v>7267</v>
      </c>
      <c r="H210" s="24">
        <v>11</v>
      </c>
      <c r="I210" s="8">
        <v>7</v>
      </c>
      <c r="J210" s="24">
        <v>18</v>
      </c>
      <c r="K210" s="8">
        <v>0</v>
      </c>
      <c r="L210" s="24">
        <v>26</v>
      </c>
      <c r="M210" s="8">
        <v>0</v>
      </c>
      <c r="N210" s="8">
        <v>43617</v>
      </c>
      <c r="O210" s="8">
        <v>27800</v>
      </c>
      <c r="P210" s="8">
        <v>43617</v>
      </c>
      <c r="Q210" s="9">
        <v>15.16</v>
      </c>
      <c r="R210" s="8">
        <v>108</v>
      </c>
      <c r="S210" s="8">
        <v>114</v>
      </c>
      <c r="T210" s="8">
        <v>190000</v>
      </c>
      <c r="U210" s="8">
        <v>1913</v>
      </c>
    </row>
    <row r="211" spans="2:21" x14ac:dyDescent="0.25">
      <c r="B211" s="35">
        <v>3336000</v>
      </c>
      <c r="C211" t="s">
        <v>1166</v>
      </c>
      <c r="D211" s="9" t="str">
        <f t="shared" si="7"/>
        <v>IN</v>
      </c>
      <c r="E211" s="9">
        <v>-87.406680499999993</v>
      </c>
      <c r="F211" s="9">
        <v>40.140037700000001</v>
      </c>
      <c r="G211" s="25">
        <v>8218</v>
      </c>
      <c r="H211" s="24">
        <v>16</v>
      </c>
      <c r="I211" s="8">
        <v>7</v>
      </c>
      <c r="J211" s="24">
        <v>24</v>
      </c>
      <c r="K211" s="8">
        <v>0</v>
      </c>
      <c r="L211" s="24">
        <v>29</v>
      </c>
      <c r="M211" s="8">
        <v>0</v>
      </c>
      <c r="N211" s="8">
        <v>43617</v>
      </c>
      <c r="O211" s="8">
        <v>29800</v>
      </c>
      <c r="P211" s="8">
        <v>43617</v>
      </c>
      <c r="Q211" s="9">
        <v>20.11</v>
      </c>
      <c r="R211" s="8">
        <v>83</v>
      </c>
      <c r="S211" s="8">
        <v>92</v>
      </c>
      <c r="T211" s="8">
        <v>200000</v>
      </c>
      <c r="U211" s="8">
        <v>1913</v>
      </c>
    </row>
    <row r="212" spans="2:21" x14ac:dyDescent="0.25">
      <c r="B212" s="35">
        <v>3343010</v>
      </c>
      <c r="C212" t="s">
        <v>1167</v>
      </c>
      <c r="D212" s="9" t="str">
        <f t="shared" si="7"/>
        <v>IN</v>
      </c>
      <c r="E212" s="9">
        <v>-87.535299300000005</v>
      </c>
      <c r="F212" s="9">
        <v>38.681435800000003</v>
      </c>
      <c r="G212" s="25">
        <v>13732</v>
      </c>
      <c r="H212" s="24">
        <v>16</v>
      </c>
      <c r="I212" s="8">
        <v>7</v>
      </c>
      <c r="J212" s="24">
        <v>22</v>
      </c>
      <c r="K212" s="8">
        <v>0</v>
      </c>
      <c r="L212" s="24">
        <v>28</v>
      </c>
      <c r="M212" s="8">
        <v>0</v>
      </c>
      <c r="N212" s="8">
        <v>43641</v>
      </c>
      <c r="O212" s="8">
        <v>39400</v>
      </c>
      <c r="P212" s="8">
        <v>43641</v>
      </c>
      <c r="Q212" s="9">
        <v>16.86</v>
      </c>
      <c r="R212" s="8">
        <v>-9</v>
      </c>
      <c r="S212" s="8">
        <v>8</v>
      </c>
      <c r="T212" s="8">
        <v>97800</v>
      </c>
      <c r="U212" s="8">
        <v>2013</v>
      </c>
    </row>
    <row r="213" spans="2:21" x14ac:dyDescent="0.25">
      <c r="B213" s="36">
        <v>3365500</v>
      </c>
      <c r="C213" t="s">
        <v>1168</v>
      </c>
      <c r="D213" s="9" t="str">
        <f t="shared" si="7"/>
        <v>IN</v>
      </c>
      <c r="E213" s="9">
        <v>-85.899144399999997</v>
      </c>
      <c r="F213" s="9">
        <v>38.982553000000003</v>
      </c>
      <c r="G213" s="25">
        <v>2341</v>
      </c>
      <c r="H213" s="24">
        <v>12</v>
      </c>
      <c r="I213" s="8">
        <v>7</v>
      </c>
      <c r="J213" s="24">
        <v>17</v>
      </c>
      <c r="K213" s="8">
        <v>5</v>
      </c>
      <c r="L213" s="24">
        <v>19</v>
      </c>
      <c r="M213" s="8">
        <v>0</v>
      </c>
      <c r="N213" s="8">
        <v>43634</v>
      </c>
      <c r="O213" s="8">
        <v>40600</v>
      </c>
      <c r="P213" s="8">
        <v>43634</v>
      </c>
      <c r="Q213" s="9">
        <v>18.239999999999998</v>
      </c>
      <c r="R213" s="8">
        <v>35</v>
      </c>
      <c r="S213" s="8">
        <v>95</v>
      </c>
      <c r="T213" s="8">
        <v>120000</v>
      </c>
      <c r="U213" s="8">
        <v>1913</v>
      </c>
    </row>
    <row r="214" spans="2:21" x14ac:dyDescent="0.25">
      <c r="B214" s="35">
        <v>3611000</v>
      </c>
      <c r="C214" t="s">
        <v>1169</v>
      </c>
      <c r="D214" s="9" t="str">
        <f t="shared" si="7"/>
        <v>KY</v>
      </c>
      <c r="E214" s="9">
        <v>-88.594492000000002</v>
      </c>
      <c r="F214" s="9">
        <v>37.089500399999999</v>
      </c>
      <c r="G214" s="25">
        <v>202800</v>
      </c>
      <c r="H214" s="24">
        <v>39</v>
      </c>
      <c r="I214" s="8">
        <v>7</v>
      </c>
      <c r="J214" s="24">
        <v>43</v>
      </c>
      <c r="K214" s="8">
        <v>0</v>
      </c>
      <c r="L214" s="24">
        <v>52</v>
      </c>
      <c r="M214" s="8">
        <v>0</v>
      </c>
      <c r="N214" s="8">
        <v>-999</v>
      </c>
      <c r="O214" s="8">
        <v>-999</v>
      </c>
      <c r="P214" s="8">
        <v>43646</v>
      </c>
      <c r="Q214" s="9">
        <v>39.64</v>
      </c>
      <c r="R214" s="8">
        <v>-999</v>
      </c>
      <c r="S214" s="8">
        <v>-999</v>
      </c>
      <c r="T214" s="8">
        <v>-999</v>
      </c>
      <c r="U214" s="8">
        <v>-999</v>
      </c>
    </row>
    <row r="215" spans="2:21" x14ac:dyDescent="0.25">
      <c r="B215" s="35">
        <v>5378500</v>
      </c>
      <c r="C215" t="s">
        <v>1170</v>
      </c>
      <c r="D215" s="9" t="str">
        <f t="shared" si="7"/>
        <v>MN</v>
      </c>
      <c r="E215" s="9">
        <v>-91.6376487</v>
      </c>
      <c r="F215" s="9">
        <v>44.055518599999999</v>
      </c>
      <c r="G215" s="25">
        <v>59200</v>
      </c>
      <c r="H215" s="24">
        <v>13</v>
      </c>
      <c r="I215" s="8">
        <v>7</v>
      </c>
      <c r="J215" s="24">
        <v>15</v>
      </c>
      <c r="K215" s="8">
        <v>0</v>
      </c>
      <c r="L215" s="24">
        <v>18</v>
      </c>
      <c r="M215" s="8">
        <v>0</v>
      </c>
      <c r="N215" s="8">
        <v>43617</v>
      </c>
      <c r="O215" s="8">
        <v>143000</v>
      </c>
      <c r="P215" s="8">
        <v>43617</v>
      </c>
      <c r="Q215" s="9">
        <v>14.94</v>
      </c>
      <c r="R215" s="8">
        <v>15</v>
      </c>
      <c r="S215" s="8">
        <v>89</v>
      </c>
      <c r="T215" s="8">
        <v>268000</v>
      </c>
      <c r="U215" s="8">
        <v>1965</v>
      </c>
    </row>
    <row r="216" spans="2:21" x14ac:dyDescent="0.25">
      <c r="B216" s="35">
        <v>5453100</v>
      </c>
      <c r="C216" t="s">
        <v>1171</v>
      </c>
      <c r="D216" s="9" t="str">
        <f t="shared" si="7"/>
        <v>IA</v>
      </c>
      <c r="E216" s="9">
        <v>-92.064791999999997</v>
      </c>
      <c r="F216" s="9">
        <v>41.812725659999998</v>
      </c>
      <c r="G216" s="25">
        <v>2794</v>
      </c>
      <c r="H216" s="24">
        <v>15</v>
      </c>
      <c r="I216" s="8">
        <v>7</v>
      </c>
      <c r="J216" s="24">
        <v>17</v>
      </c>
      <c r="K216" s="8">
        <v>2</v>
      </c>
      <c r="L216" s="24">
        <v>19</v>
      </c>
      <c r="M216" s="8">
        <v>0</v>
      </c>
      <c r="N216" s="8">
        <v>43617</v>
      </c>
      <c r="O216" s="8">
        <v>11200</v>
      </c>
      <c r="P216" s="8">
        <v>43617</v>
      </c>
      <c r="Q216" s="9">
        <v>17.489999999999998</v>
      </c>
      <c r="R216" s="8">
        <v>39</v>
      </c>
      <c r="S216" s="8">
        <v>62</v>
      </c>
      <c r="T216" s="8">
        <v>51000</v>
      </c>
      <c r="U216" s="8">
        <v>2008</v>
      </c>
    </row>
    <row r="217" spans="2:21" x14ac:dyDescent="0.25">
      <c r="B217" s="35">
        <v>5465000</v>
      </c>
      <c r="C217" t="s">
        <v>1172</v>
      </c>
      <c r="D217" s="9" t="str">
        <f t="shared" si="7"/>
        <v>IA</v>
      </c>
      <c r="E217" s="9">
        <v>-91.290433500000006</v>
      </c>
      <c r="F217" s="9">
        <v>41.409191790000001</v>
      </c>
      <c r="G217" s="25">
        <v>7787</v>
      </c>
      <c r="H217" s="24">
        <v>13</v>
      </c>
      <c r="I217" s="8">
        <v>7</v>
      </c>
      <c r="J217" s="24">
        <v>15</v>
      </c>
      <c r="K217" s="8">
        <v>1</v>
      </c>
      <c r="L217" s="24">
        <v>16.5</v>
      </c>
      <c r="M217" s="8">
        <v>0</v>
      </c>
      <c r="N217" s="8">
        <v>43617</v>
      </c>
      <c r="O217" s="8">
        <v>38600</v>
      </c>
      <c r="P217" s="8">
        <v>43617</v>
      </c>
      <c r="Q217" s="9">
        <v>15.38</v>
      </c>
      <c r="R217" s="8">
        <v>25</v>
      </c>
      <c r="S217" s="8">
        <v>79</v>
      </c>
      <c r="T217" s="8">
        <v>127000</v>
      </c>
      <c r="U217" s="8">
        <v>2008</v>
      </c>
    </row>
    <row r="218" spans="2:21" x14ac:dyDescent="0.25">
      <c r="B218" s="35">
        <v>5467000</v>
      </c>
      <c r="C218" t="s">
        <v>1173</v>
      </c>
      <c r="D218" s="9" t="str">
        <f t="shared" si="7"/>
        <v>IL</v>
      </c>
      <c r="E218" s="9">
        <v>-90.919309400000003</v>
      </c>
      <c r="F218" s="9">
        <v>41.128923280000002</v>
      </c>
      <c r="G218" s="25">
        <v>174</v>
      </c>
      <c r="H218" s="24">
        <v>24</v>
      </c>
      <c r="I218" s="8">
        <v>7</v>
      </c>
      <c r="J218" s="24">
        <v>-999</v>
      </c>
      <c r="K218" s="8">
        <v>-999</v>
      </c>
      <c r="L218" s="24">
        <v>-999</v>
      </c>
      <c r="M218" s="8">
        <v>-999</v>
      </c>
      <c r="N218" s="8">
        <v>43636</v>
      </c>
      <c r="O218" s="8">
        <v>1510</v>
      </c>
      <c r="P218" s="8">
        <v>43636</v>
      </c>
      <c r="Q218" s="9">
        <v>27.58</v>
      </c>
      <c r="R218" s="8">
        <v>68</v>
      </c>
      <c r="S218" s="8">
        <v>78</v>
      </c>
      <c r="T218" s="8">
        <v>9640</v>
      </c>
      <c r="U218" s="8">
        <v>2013</v>
      </c>
    </row>
    <row r="219" spans="2:21" x14ac:dyDescent="0.25">
      <c r="B219" s="35">
        <v>6481000</v>
      </c>
      <c r="C219" t="s">
        <v>1174</v>
      </c>
      <c r="D219" s="9" t="str">
        <f t="shared" si="7"/>
        <v>SD</v>
      </c>
      <c r="E219" s="9">
        <v>-96.745662300000006</v>
      </c>
      <c r="F219" s="9">
        <v>43.790445949999999</v>
      </c>
      <c r="G219" s="25">
        <v>3927</v>
      </c>
      <c r="H219" s="24">
        <v>12</v>
      </c>
      <c r="I219" s="8">
        <v>7</v>
      </c>
      <c r="J219" s="24">
        <v>14</v>
      </c>
      <c r="K219" s="8">
        <v>0</v>
      </c>
      <c r="L219" s="24">
        <v>15</v>
      </c>
      <c r="M219" s="8">
        <v>0</v>
      </c>
      <c r="N219" s="8">
        <v>43617</v>
      </c>
      <c r="O219" s="8">
        <v>6260</v>
      </c>
      <c r="P219" s="8">
        <v>43617</v>
      </c>
      <c r="Q219" s="9">
        <v>13.51</v>
      </c>
      <c r="R219" s="8">
        <v>18</v>
      </c>
      <c r="S219" s="8">
        <v>69</v>
      </c>
      <c r="T219" s="8">
        <v>41300</v>
      </c>
      <c r="U219" s="8">
        <v>1969</v>
      </c>
    </row>
    <row r="220" spans="2:21" x14ac:dyDescent="0.25">
      <c r="B220" s="35">
        <v>6916600</v>
      </c>
      <c r="C220" t="s">
        <v>1175</v>
      </c>
      <c r="D220" s="9" t="str">
        <f t="shared" si="7"/>
        <v>KS</v>
      </c>
      <c r="E220" s="9">
        <v>-94.613011299999997</v>
      </c>
      <c r="F220" s="9">
        <v>38.218636699999998</v>
      </c>
      <c r="G220" s="25">
        <v>3250</v>
      </c>
      <c r="H220" s="24">
        <v>27</v>
      </c>
      <c r="I220" s="8">
        <v>7</v>
      </c>
      <c r="J220" s="24">
        <v>29</v>
      </c>
      <c r="K220" s="8">
        <v>4</v>
      </c>
      <c r="L220" s="24">
        <v>40</v>
      </c>
      <c r="M220" s="8">
        <v>0</v>
      </c>
      <c r="N220" s="8">
        <v>43644</v>
      </c>
      <c r="O220" s="8">
        <v>30400</v>
      </c>
      <c r="P220" s="8">
        <v>43644</v>
      </c>
      <c r="Q220" s="9">
        <v>32.69</v>
      </c>
      <c r="R220" s="8">
        <v>20</v>
      </c>
      <c r="S220" s="8">
        <v>59</v>
      </c>
      <c r="T220" s="8">
        <v>137000</v>
      </c>
      <c r="U220" s="8">
        <v>2007</v>
      </c>
    </row>
    <row r="221" spans="2:21" x14ac:dyDescent="0.25">
      <c r="B221" s="35">
        <v>7161450</v>
      </c>
      <c r="C221" t="s">
        <v>1176</v>
      </c>
      <c r="D221" s="9" t="str">
        <f t="shared" si="7"/>
        <v>OK</v>
      </c>
      <c r="E221" s="9">
        <v>-96.912250400000005</v>
      </c>
      <c r="F221" s="9">
        <v>35.985892700000001</v>
      </c>
      <c r="G221" s="25">
        <v>18117</v>
      </c>
      <c r="H221" s="24">
        <v>17</v>
      </c>
      <c r="I221" s="8">
        <v>7</v>
      </c>
      <c r="J221" s="24">
        <v>20</v>
      </c>
      <c r="K221" s="8">
        <v>2</v>
      </c>
      <c r="L221" s="24">
        <v>22</v>
      </c>
      <c r="M221" s="8">
        <v>0</v>
      </c>
      <c r="N221" s="8">
        <v>43624</v>
      </c>
      <c r="O221" s="8">
        <v>43700</v>
      </c>
      <c r="P221" s="8">
        <v>43624</v>
      </c>
      <c r="Q221" s="9">
        <v>20.82</v>
      </c>
      <c r="R221" s="8">
        <v>14</v>
      </c>
      <c r="S221" s="8">
        <v>30</v>
      </c>
      <c r="T221" s="8">
        <v>141000</v>
      </c>
      <c r="U221" s="8">
        <v>1993</v>
      </c>
    </row>
    <row r="222" spans="2:21" x14ac:dyDescent="0.25">
      <c r="B222" s="35">
        <v>7250550</v>
      </c>
      <c r="C222" t="s">
        <v>1177</v>
      </c>
      <c r="D222" s="9" t="str">
        <f t="shared" si="7"/>
        <v>AR</v>
      </c>
      <c r="E222" s="9">
        <v>-94.298333299999996</v>
      </c>
      <c r="F222" s="9">
        <v>35.348888889999998</v>
      </c>
      <c r="G222" s="25">
        <v>151000</v>
      </c>
      <c r="H222" s="24">
        <v>392.5</v>
      </c>
      <c r="I222" s="8">
        <v>7</v>
      </c>
      <c r="J222" s="24">
        <v>-999</v>
      </c>
      <c r="K222" s="8">
        <v>-999</v>
      </c>
      <c r="L222" s="24">
        <v>-999</v>
      </c>
      <c r="M222" s="8">
        <v>-999</v>
      </c>
      <c r="N222" s="8">
        <v>43642</v>
      </c>
      <c r="O222" s="8">
        <v>238000</v>
      </c>
      <c r="P222" s="8">
        <v>43621</v>
      </c>
      <c r="Q222" s="9">
        <v>407.19</v>
      </c>
      <c r="R222" s="8">
        <v>8</v>
      </c>
      <c r="S222" s="8">
        <v>47</v>
      </c>
      <c r="T222" s="8">
        <v>401000</v>
      </c>
      <c r="U222" s="8">
        <v>1990</v>
      </c>
    </row>
    <row r="223" spans="2:21" x14ac:dyDescent="0.25">
      <c r="B223" s="35">
        <v>8032500</v>
      </c>
      <c r="C223" t="s">
        <v>1178</v>
      </c>
      <c r="D223" s="9" t="str">
        <f t="shared" si="7"/>
        <v>TX</v>
      </c>
      <c r="E223" s="9">
        <v>-95.165996500000006</v>
      </c>
      <c r="F223" s="9">
        <v>31.57945569</v>
      </c>
      <c r="G223" s="25">
        <v>1945</v>
      </c>
      <c r="H223" s="24">
        <v>16</v>
      </c>
      <c r="I223" s="8">
        <v>7</v>
      </c>
      <c r="J223" s="24">
        <v>18</v>
      </c>
      <c r="K223" s="8">
        <v>0</v>
      </c>
      <c r="L223" s="24">
        <v>20</v>
      </c>
      <c r="M223" s="8">
        <v>0</v>
      </c>
      <c r="N223" s="8">
        <v>43642</v>
      </c>
      <c r="O223" s="8">
        <v>3900</v>
      </c>
      <c r="P223" s="8">
        <v>43642</v>
      </c>
      <c r="Q223" s="9">
        <v>17.05</v>
      </c>
      <c r="R223" s="8">
        <v>26</v>
      </c>
      <c r="S223" s="8">
        <v>37</v>
      </c>
      <c r="T223" s="8">
        <v>50000</v>
      </c>
      <c r="U223" s="8">
        <v>1884</v>
      </c>
    </row>
    <row r="224" spans="2:21" x14ac:dyDescent="0.25">
      <c r="B224" s="35">
        <v>3217500</v>
      </c>
      <c r="C224" t="s">
        <v>1179</v>
      </c>
      <c r="D224" s="9" t="str">
        <f t="shared" si="7"/>
        <v>OH</v>
      </c>
      <c r="E224" s="9">
        <v>-83.384166699999994</v>
      </c>
      <c r="F224" s="9">
        <v>40.571944440000003</v>
      </c>
      <c r="G224" s="25">
        <v>257</v>
      </c>
      <c r="H224" s="24">
        <v>11</v>
      </c>
      <c r="I224" s="8">
        <v>6</v>
      </c>
      <c r="J224" s="24">
        <v>13</v>
      </c>
      <c r="K224" s="8">
        <v>3</v>
      </c>
      <c r="L224" s="24">
        <v>14</v>
      </c>
      <c r="M224" s="8">
        <v>0</v>
      </c>
      <c r="N224" s="8">
        <v>43635</v>
      </c>
      <c r="O224" s="8">
        <v>5750</v>
      </c>
      <c r="P224" s="8">
        <v>43635</v>
      </c>
      <c r="Q224" s="9">
        <v>13.07</v>
      </c>
      <c r="R224" s="8">
        <v>14</v>
      </c>
      <c r="S224" s="8">
        <v>33</v>
      </c>
      <c r="T224" s="8">
        <v>16300</v>
      </c>
      <c r="U224" s="8">
        <v>1959</v>
      </c>
    </row>
    <row r="225" spans="2:21" x14ac:dyDescent="0.25">
      <c r="B225" s="35">
        <v>3230700</v>
      </c>
      <c r="C225" t="s">
        <v>1180</v>
      </c>
      <c r="D225" s="9" t="str">
        <f t="shared" si="7"/>
        <v>OH</v>
      </c>
      <c r="E225" s="9">
        <v>-82.955180400000003</v>
      </c>
      <c r="F225" s="9">
        <v>39.601451279999999</v>
      </c>
      <c r="G225" s="25">
        <v>3217</v>
      </c>
      <c r="H225" s="24">
        <v>14</v>
      </c>
      <c r="I225" s="8">
        <v>6</v>
      </c>
      <c r="J225" s="24">
        <v>-999</v>
      </c>
      <c r="K225" s="8">
        <v>-999</v>
      </c>
      <c r="L225" s="24">
        <v>-999</v>
      </c>
      <c r="M225" s="8">
        <v>-999</v>
      </c>
      <c r="N225" s="8">
        <v>43637</v>
      </c>
      <c r="O225" s="8">
        <v>33800</v>
      </c>
      <c r="P225" s="8">
        <v>43637</v>
      </c>
      <c r="Q225" s="9">
        <v>18.77</v>
      </c>
      <c r="R225" s="8">
        <v>9</v>
      </c>
      <c r="S225" s="8">
        <v>20</v>
      </c>
      <c r="T225" s="8">
        <v>53500</v>
      </c>
      <c r="U225" s="8">
        <v>2005</v>
      </c>
    </row>
    <row r="226" spans="2:21" x14ac:dyDescent="0.25">
      <c r="B226" s="35">
        <v>3237020</v>
      </c>
      <c r="C226" t="s">
        <v>1181</v>
      </c>
      <c r="D226" s="9" t="str">
        <f t="shared" si="7"/>
        <v>OH</v>
      </c>
      <c r="E226" s="9">
        <v>-83.019622400000003</v>
      </c>
      <c r="F226" s="9">
        <v>39.070069539999999</v>
      </c>
      <c r="G226" s="25">
        <v>5836</v>
      </c>
      <c r="H226" s="24">
        <v>18</v>
      </c>
      <c r="I226" s="8">
        <v>6</v>
      </c>
      <c r="J226" s="24">
        <v>-999</v>
      </c>
      <c r="K226" s="8">
        <v>-999</v>
      </c>
      <c r="L226" s="24">
        <v>-999</v>
      </c>
      <c r="M226" s="8">
        <v>-999</v>
      </c>
      <c r="N226" s="8">
        <v>43637</v>
      </c>
      <c r="O226" s="8">
        <v>39100</v>
      </c>
      <c r="P226" s="8">
        <v>43636</v>
      </c>
      <c r="Q226" s="9">
        <v>20.75</v>
      </c>
      <c r="R226" s="8">
        <v>11</v>
      </c>
      <c r="S226" s="8">
        <v>15</v>
      </c>
      <c r="T226" s="8">
        <v>78700</v>
      </c>
      <c r="U226" s="8">
        <v>2005</v>
      </c>
    </row>
    <row r="227" spans="2:21" x14ac:dyDescent="0.25">
      <c r="B227" s="35">
        <v>3316500</v>
      </c>
      <c r="C227" t="s">
        <v>1182</v>
      </c>
      <c r="D227" s="9" t="str">
        <f t="shared" si="7"/>
        <v>KY</v>
      </c>
      <c r="E227" s="9">
        <v>-86.977772599999994</v>
      </c>
      <c r="F227" s="9">
        <v>37.263931599999999</v>
      </c>
      <c r="G227" s="25">
        <v>6183</v>
      </c>
      <c r="H227" s="24">
        <v>17</v>
      </c>
      <c r="I227" s="8">
        <v>6</v>
      </c>
      <c r="J227" s="24">
        <v>23</v>
      </c>
      <c r="K227" s="8">
        <v>0</v>
      </c>
      <c r="L227" s="24">
        <v>37</v>
      </c>
      <c r="M227" s="8">
        <v>0</v>
      </c>
      <c r="N227" s="8">
        <v>43642</v>
      </c>
      <c r="O227" s="8">
        <v>28100</v>
      </c>
      <c r="P227" s="8">
        <v>43642</v>
      </c>
      <c r="Q227" s="9">
        <v>19.309999999999999</v>
      </c>
      <c r="R227" s="8">
        <v>57</v>
      </c>
      <c r="S227" s="8">
        <v>58</v>
      </c>
      <c r="T227" s="8">
        <v>107000</v>
      </c>
      <c r="U227" s="8">
        <v>1962</v>
      </c>
    </row>
    <row r="228" spans="2:21" x14ac:dyDescent="0.25">
      <c r="B228" s="35">
        <v>3323000</v>
      </c>
      <c r="C228" t="s">
        <v>1183</v>
      </c>
      <c r="D228" s="9" t="str">
        <f t="shared" si="7"/>
        <v>IN</v>
      </c>
      <c r="E228" s="9">
        <v>-85.171444399999999</v>
      </c>
      <c r="F228" s="9">
        <v>40.742361099999997</v>
      </c>
      <c r="G228" s="25">
        <v>532</v>
      </c>
      <c r="H228" s="24">
        <v>10</v>
      </c>
      <c r="I228" s="8">
        <v>6</v>
      </c>
      <c r="J228" s="24">
        <v>14</v>
      </c>
      <c r="K228" s="8">
        <v>0</v>
      </c>
      <c r="L228" s="24">
        <v>18</v>
      </c>
      <c r="M228" s="8">
        <v>0</v>
      </c>
      <c r="N228" s="8">
        <v>43638</v>
      </c>
      <c r="O228" s="8">
        <v>6350</v>
      </c>
      <c r="P228" s="8">
        <v>43638</v>
      </c>
      <c r="Q228" s="9">
        <v>13.32</v>
      </c>
      <c r="R228" s="8">
        <v>30</v>
      </c>
      <c r="S228" s="8">
        <v>65</v>
      </c>
      <c r="T228" s="8">
        <v>25000</v>
      </c>
      <c r="U228" s="8">
        <v>1913</v>
      </c>
    </row>
    <row r="229" spans="2:21" x14ac:dyDescent="0.25">
      <c r="B229" s="35">
        <v>3354000</v>
      </c>
      <c r="C229" t="s">
        <v>1184</v>
      </c>
      <c r="D229" s="9" t="str">
        <f t="shared" si="7"/>
        <v>IN</v>
      </c>
      <c r="E229" s="9">
        <v>-86.400549499999997</v>
      </c>
      <c r="F229" s="9">
        <v>39.497547699999998</v>
      </c>
      <c r="G229" s="25">
        <v>2444</v>
      </c>
      <c r="H229" s="24">
        <v>12</v>
      </c>
      <c r="I229" s="8">
        <v>6</v>
      </c>
      <c r="J229" s="24">
        <v>16</v>
      </c>
      <c r="K229" s="8">
        <v>0</v>
      </c>
      <c r="L229" s="24">
        <v>19</v>
      </c>
      <c r="M229" s="8">
        <v>0</v>
      </c>
      <c r="N229" s="8">
        <v>43632</v>
      </c>
      <c r="O229" s="8">
        <v>23500</v>
      </c>
      <c r="P229" s="8">
        <v>43632</v>
      </c>
      <c r="Q229" s="9">
        <v>14.83</v>
      </c>
      <c r="R229" s="8">
        <v>48</v>
      </c>
      <c r="S229" s="8">
        <v>74</v>
      </c>
      <c r="T229" s="8">
        <v>90000</v>
      </c>
      <c r="U229" s="8">
        <v>1913</v>
      </c>
    </row>
    <row r="230" spans="2:21" x14ac:dyDescent="0.25">
      <c r="B230" s="35">
        <v>4195500</v>
      </c>
      <c r="C230" t="s">
        <v>1185</v>
      </c>
      <c r="D230" s="9" t="str">
        <f t="shared" si="7"/>
        <v>OH</v>
      </c>
      <c r="E230" s="9">
        <v>-83.361315599999998</v>
      </c>
      <c r="F230" s="9">
        <v>41.449496000000003</v>
      </c>
      <c r="G230" s="25">
        <v>428</v>
      </c>
      <c r="H230" s="24">
        <v>9</v>
      </c>
      <c r="I230" s="8">
        <v>6</v>
      </c>
      <c r="J230" s="24">
        <v>12.5</v>
      </c>
      <c r="K230" s="8">
        <v>2</v>
      </c>
      <c r="L230" s="24">
        <v>13.5</v>
      </c>
      <c r="M230" s="8">
        <v>0</v>
      </c>
      <c r="N230" s="8">
        <v>43619</v>
      </c>
      <c r="O230" s="8">
        <v>9450</v>
      </c>
      <c r="P230" s="8">
        <v>43619</v>
      </c>
      <c r="Q230" s="9">
        <v>13.15</v>
      </c>
      <c r="R230" s="8">
        <v>17</v>
      </c>
      <c r="S230" s="8">
        <v>86</v>
      </c>
      <c r="T230" s="8">
        <v>17000</v>
      </c>
      <c r="U230" s="8">
        <v>1913</v>
      </c>
    </row>
    <row r="231" spans="2:21" x14ac:dyDescent="0.25">
      <c r="B231" s="35">
        <v>5280000</v>
      </c>
      <c r="C231" t="s">
        <v>1186</v>
      </c>
      <c r="D231" s="9" t="str">
        <f t="shared" si="7"/>
        <v>MN</v>
      </c>
      <c r="E231" s="9">
        <v>-93.734132000000002</v>
      </c>
      <c r="F231" s="9">
        <v>45.086629700000003</v>
      </c>
      <c r="G231" s="25">
        <v>2640</v>
      </c>
      <c r="H231" s="24">
        <v>10</v>
      </c>
      <c r="I231" s="8">
        <v>6</v>
      </c>
      <c r="J231" s="24">
        <v>12</v>
      </c>
      <c r="K231" s="8">
        <v>0</v>
      </c>
      <c r="L231" s="24">
        <v>14</v>
      </c>
      <c r="M231" s="8">
        <v>0</v>
      </c>
      <c r="N231" s="8">
        <v>43617</v>
      </c>
      <c r="O231" s="8">
        <v>8810</v>
      </c>
      <c r="P231" s="8">
        <v>43617</v>
      </c>
      <c r="Q231" s="9">
        <v>11.66</v>
      </c>
      <c r="R231" s="8">
        <v>13</v>
      </c>
      <c r="S231" s="8">
        <v>96</v>
      </c>
      <c r="T231" s="8">
        <v>22400</v>
      </c>
      <c r="U231" s="8">
        <v>1965</v>
      </c>
    </row>
    <row r="232" spans="2:21" x14ac:dyDescent="0.25">
      <c r="B232" s="35">
        <v>5316770</v>
      </c>
      <c r="C232" t="s">
        <v>1187</v>
      </c>
      <c r="D232" s="9" t="str">
        <f t="shared" si="7"/>
        <v>MN</v>
      </c>
      <c r="E232" s="9">
        <v>-94.433611099999993</v>
      </c>
      <c r="F232" s="9">
        <v>44.296944439999997</v>
      </c>
      <c r="G232" s="25">
        <v>9590</v>
      </c>
      <c r="H232" s="24">
        <v>800</v>
      </c>
      <c r="I232" s="8">
        <v>6</v>
      </c>
      <c r="J232" s="24">
        <v>804</v>
      </c>
      <c r="K232" s="8">
        <v>0</v>
      </c>
      <c r="L232" s="24">
        <v>806</v>
      </c>
      <c r="M232" s="8">
        <v>0</v>
      </c>
      <c r="N232" s="8">
        <v>43617</v>
      </c>
      <c r="O232" s="8">
        <v>20400</v>
      </c>
      <c r="P232" s="8">
        <v>43617</v>
      </c>
      <c r="Q232" s="9">
        <v>801.53</v>
      </c>
      <c r="R232" s="8">
        <v>2</v>
      </c>
      <c r="S232" s="8">
        <v>10</v>
      </c>
      <c r="T232" s="8">
        <v>58000</v>
      </c>
      <c r="U232" s="8">
        <v>1969</v>
      </c>
    </row>
    <row r="233" spans="2:21" x14ac:dyDescent="0.25">
      <c r="B233" s="35">
        <v>5331000</v>
      </c>
      <c r="C233" t="s">
        <v>1188</v>
      </c>
      <c r="D233" s="9" t="str">
        <f t="shared" si="7"/>
        <v>MN</v>
      </c>
      <c r="E233" s="9">
        <v>-93.088111100000006</v>
      </c>
      <c r="F233" s="9">
        <v>44.944444400000002</v>
      </c>
      <c r="G233" s="25">
        <v>36800</v>
      </c>
      <c r="H233" s="24">
        <v>14</v>
      </c>
      <c r="I233" s="8">
        <v>6</v>
      </c>
      <c r="J233" s="24">
        <v>15</v>
      </c>
      <c r="K233" s="8">
        <v>5</v>
      </c>
      <c r="L233" s="24">
        <v>17</v>
      </c>
      <c r="M233" s="8">
        <v>0</v>
      </c>
      <c r="N233" s="8">
        <v>43618</v>
      </c>
      <c r="O233" s="8">
        <v>82900</v>
      </c>
      <c r="P233" s="8">
        <v>43618</v>
      </c>
      <c r="Q233" s="9">
        <v>15.6</v>
      </c>
      <c r="R233" s="8">
        <v>13</v>
      </c>
      <c r="S233" s="8">
        <v>125</v>
      </c>
      <c r="T233" s="8">
        <v>171000</v>
      </c>
      <c r="U233" s="8">
        <v>1965</v>
      </c>
    </row>
    <row r="234" spans="2:21" x14ac:dyDescent="0.25">
      <c r="B234" s="35">
        <v>5476590</v>
      </c>
      <c r="C234" t="s">
        <v>1189</v>
      </c>
      <c r="D234" s="9" t="str">
        <f t="shared" si="7"/>
        <v>IA</v>
      </c>
      <c r="E234" s="9">
        <v>-94.706091900000004</v>
      </c>
      <c r="F234" s="9">
        <v>43.126075489999998</v>
      </c>
      <c r="G234" s="25">
        <v>1672</v>
      </c>
      <c r="H234" s="24">
        <v>11</v>
      </c>
      <c r="I234" s="8">
        <v>6</v>
      </c>
      <c r="J234" s="24">
        <v>13</v>
      </c>
      <c r="K234" s="8">
        <v>0</v>
      </c>
      <c r="L234" s="24">
        <v>15</v>
      </c>
      <c r="M234" s="8">
        <v>0</v>
      </c>
      <c r="N234" s="8">
        <v>43617</v>
      </c>
      <c r="O234" s="8">
        <v>9090</v>
      </c>
      <c r="P234" s="8">
        <v>43617</v>
      </c>
      <c r="Q234" s="9">
        <v>12.45</v>
      </c>
      <c r="R234" s="8">
        <v>1</v>
      </c>
      <c r="S234" s="8">
        <v>6</v>
      </c>
      <c r="T234" s="8">
        <v>7230</v>
      </c>
      <c r="U234" s="8">
        <v>2014</v>
      </c>
    </row>
    <row r="235" spans="2:21" x14ac:dyDescent="0.25">
      <c r="B235" s="35">
        <v>5506350</v>
      </c>
      <c r="C235" t="s">
        <v>1190</v>
      </c>
      <c r="D235" s="9" t="str">
        <f t="shared" si="7"/>
        <v>MO</v>
      </c>
      <c r="E235" s="9">
        <v>-92.127750000000006</v>
      </c>
      <c r="F235" s="9">
        <v>39.524111099999999</v>
      </c>
      <c r="G235" s="25">
        <v>313</v>
      </c>
      <c r="H235" s="24">
        <v>17</v>
      </c>
      <c r="I235" s="8">
        <v>6</v>
      </c>
      <c r="J235" s="24">
        <v>22</v>
      </c>
      <c r="K235" s="8">
        <v>0</v>
      </c>
      <c r="L235" s="24">
        <v>26</v>
      </c>
      <c r="M235" s="8">
        <v>0</v>
      </c>
      <c r="N235" s="8">
        <v>43639</v>
      </c>
      <c r="O235" s="8">
        <v>6200</v>
      </c>
      <c r="P235" s="8">
        <v>43639</v>
      </c>
      <c r="Q235" s="9">
        <v>19.57</v>
      </c>
      <c r="R235" s="8">
        <v>9</v>
      </c>
      <c r="S235" s="8">
        <v>18</v>
      </c>
      <c r="T235" s="8">
        <v>31700</v>
      </c>
      <c r="U235" s="8">
        <v>2008</v>
      </c>
    </row>
    <row r="236" spans="2:21" x14ac:dyDescent="0.25">
      <c r="B236" s="35">
        <v>6820500</v>
      </c>
      <c r="C236" t="s">
        <v>1191</v>
      </c>
      <c r="D236" s="9" t="str">
        <f t="shared" si="7"/>
        <v>MO</v>
      </c>
      <c r="E236" s="9">
        <v>-94.702611099999999</v>
      </c>
      <c r="F236" s="9">
        <v>39.688027779999999</v>
      </c>
      <c r="G236" s="25">
        <v>1760</v>
      </c>
      <c r="H236" s="24">
        <v>20</v>
      </c>
      <c r="I236" s="8">
        <v>6</v>
      </c>
      <c r="J236" s="24">
        <v>25</v>
      </c>
      <c r="K236" s="8">
        <v>4</v>
      </c>
      <c r="L236" s="24">
        <v>30</v>
      </c>
      <c r="M236" s="8">
        <v>1</v>
      </c>
      <c r="N236" s="8">
        <v>43617</v>
      </c>
      <c r="O236" s="8">
        <v>28700</v>
      </c>
      <c r="P236" s="8">
        <v>43617</v>
      </c>
      <c r="Q236" s="9">
        <v>31.85</v>
      </c>
      <c r="R236" s="8">
        <v>12</v>
      </c>
      <c r="S236" s="8">
        <v>92</v>
      </c>
      <c r="T236" s="8">
        <v>60800</v>
      </c>
      <c r="U236" s="8">
        <v>1993</v>
      </c>
    </row>
    <row r="237" spans="2:21" x14ac:dyDescent="0.25">
      <c r="B237" s="35">
        <v>6877600</v>
      </c>
      <c r="C237" t="s">
        <v>1192</v>
      </c>
      <c r="D237" s="9" t="str">
        <f t="shared" si="7"/>
        <v>KS</v>
      </c>
      <c r="E237" s="9">
        <v>-97.117795200000003</v>
      </c>
      <c r="F237" s="9">
        <v>38.906389060000002</v>
      </c>
      <c r="G237" s="25">
        <v>19260</v>
      </c>
      <c r="H237" s="24">
        <v>26</v>
      </c>
      <c r="I237" s="8">
        <v>6</v>
      </c>
      <c r="J237" s="24">
        <v>27</v>
      </c>
      <c r="K237" s="8">
        <v>5</v>
      </c>
      <c r="L237" s="24">
        <v>40</v>
      </c>
      <c r="M237" s="8">
        <v>0</v>
      </c>
      <c r="N237" s="8">
        <v>43642</v>
      </c>
      <c r="O237" s="8">
        <v>22400</v>
      </c>
      <c r="P237" s="8">
        <v>43642</v>
      </c>
      <c r="Q237" s="9">
        <v>29.2</v>
      </c>
      <c r="R237" s="8">
        <v>17</v>
      </c>
      <c r="S237" s="8">
        <v>87</v>
      </c>
      <c r="T237" s="8">
        <v>233000</v>
      </c>
      <c r="U237" s="8">
        <v>1951</v>
      </c>
    </row>
    <row r="238" spans="2:21" x14ac:dyDescent="0.25">
      <c r="B238" s="35">
        <v>6891080</v>
      </c>
      <c r="C238" t="s">
        <v>1193</v>
      </c>
      <c r="D238" s="9" t="str">
        <f t="shared" si="7"/>
        <v>KS</v>
      </c>
      <c r="E238" s="9">
        <v>-95.232111099999997</v>
      </c>
      <c r="F238" s="9">
        <v>38.973277779999997</v>
      </c>
      <c r="G238" s="25">
        <v>58500</v>
      </c>
      <c r="H238" s="24">
        <v>18</v>
      </c>
      <c r="I238" s="8">
        <v>6</v>
      </c>
      <c r="J238" s="24">
        <v>20</v>
      </c>
      <c r="K238" s="8">
        <v>1</v>
      </c>
      <c r="L238" s="24">
        <v>29</v>
      </c>
      <c r="M238" s="8">
        <v>0</v>
      </c>
      <c r="N238" s="8">
        <v>43640</v>
      </c>
      <c r="O238" s="8">
        <v>106000</v>
      </c>
      <c r="P238" s="8">
        <v>43640</v>
      </c>
      <c r="Q238" s="9">
        <v>20.74</v>
      </c>
      <c r="R238" s="8">
        <v>1</v>
      </c>
      <c r="S238" s="8">
        <v>5</v>
      </c>
      <c r="T238" s="8">
        <v>92600</v>
      </c>
      <c r="U238" s="8">
        <v>2016</v>
      </c>
    </row>
    <row r="239" spans="2:21" x14ac:dyDescent="0.25">
      <c r="B239" s="35">
        <v>6905500</v>
      </c>
      <c r="C239" t="s">
        <v>1194</v>
      </c>
      <c r="D239" s="9" t="str">
        <f t="shared" ref="D239:D270" si="8">RIGHT(C239,2)</f>
        <v>MO</v>
      </c>
      <c r="E239" s="9">
        <v>-92.790750000000003</v>
      </c>
      <c r="F239" s="9">
        <v>39.539944439999999</v>
      </c>
      <c r="G239" s="25">
        <v>1870</v>
      </c>
      <c r="H239" s="24">
        <v>15</v>
      </c>
      <c r="I239" s="8">
        <v>6</v>
      </c>
      <c r="J239" s="24">
        <v>19</v>
      </c>
      <c r="K239" s="8">
        <v>3</v>
      </c>
      <c r="L239" s="24">
        <v>21</v>
      </c>
      <c r="M239" s="8">
        <v>3</v>
      </c>
      <c r="N239" s="8">
        <v>43617</v>
      </c>
      <c r="O239" s="8">
        <v>37500</v>
      </c>
      <c r="P239" s="8">
        <v>43617</v>
      </c>
      <c r="Q239" s="9">
        <v>23.14</v>
      </c>
      <c r="R239" s="8">
        <v>2</v>
      </c>
      <c r="S239" s="8">
        <v>89</v>
      </c>
      <c r="T239" s="8">
        <v>38400</v>
      </c>
      <c r="U239" s="8">
        <v>2008</v>
      </c>
    </row>
    <row r="240" spans="2:21" x14ac:dyDescent="0.25">
      <c r="B240" s="35">
        <v>6908000</v>
      </c>
      <c r="C240" t="s">
        <v>1195</v>
      </c>
      <c r="D240" s="9" t="str">
        <f t="shared" si="8"/>
        <v>MO</v>
      </c>
      <c r="E240" s="9">
        <v>-93.196871299999998</v>
      </c>
      <c r="F240" s="9">
        <v>38.992242359999999</v>
      </c>
      <c r="G240" s="25">
        <v>1120</v>
      </c>
      <c r="H240" s="24">
        <v>24</v>
      </c>
      <c r="I240" s="8">
        <v>6</v>
      </c>
      <c r="J240" s="24">
        <v>29</v>
      </c>
      <c r="K240" s="8">
        <v>0</v>
      </c>
      <c r="L240" s="24">
        <v>37</v>
      </c>
      <c r="M240" s="8">
        <v>0</v>
      </c>
      <c r="N240" s="8">
        <v>43641</v>
      </c>
      <c r="O240" s="8">
        <v>6430</v>
      </c>
      <c r="P240" s="8">
        <v>43641</v>
      </c>
      <c r="Q240" s="9">
        <v>27.46</v>
      </c>
      <c r="R240" s="8">
        <v>76</v>
      </c>
      <c r="S240" s="8">
        <v>92</v>
      </c>
      <c r="T240" s="8">
        <v>54000</v>
      </c>
      <c r="U240" s="8">
        <v>1928</v>
      </c>
    </row>
    <row r="241" spans="2:21" x14ac:dyDescent="0.25">
      <c r="B241" s="35">
        <v>6915800</v>
      </c>
      <c r="C241" t="s">
        <v>1196</v>
      </c>
      <c r="D241" s="9" t="str">
        <f t="shared" si="8"/>
        <v>KS</v>
      </c>
      <c r="E241" s="9">
        <v>-94.772459100000006</v>
      </c>
      <c r="F241" s="9">
        <v>38.345298579999998</v>
      </c>
      <c r="G241" s="25">
        <v>2669</v>
      </c>
      <c r="H241" s="24">
        <v>25</v>
      </c>
      <c r="I241" s="8">
        <v>6</v>
      </c>
      <c r="J241" s="24">
        <v>30</v>
      </c>
      <c r="K241" s="8">
        <v>3</v>
      </c>
      <c r="L241" s="24">
        <v>36</v>
      </c>
      <c r="M241" s="8">
        <v>0</v>
      </c>
      <c r="N241" s="8">
        <v>43642</v>
      </c>
      <c r="O241" s="8">
        <v>24700</v>
      </c>
      <c r="P241" s="8">
        <v>43642</v>
      </c>
      <c r="Q241" s="9">
        <v>30.66</v>
      </c>
      <c r="R241" s="8">
        <v>16</v>
      </c>
      <c r="S241" s="8">
        <v>33</v>
      </c>
      <c r="T241" s="8">
        <v>131000</v>
      </c>
      <c r="U241" s="8">
        <v>2007</v>
      </c>
    </row>
    <row r="242" spans="2:21" x14ac:dyDescent="0.25">
      <c r="B242" s="35">
        <v>7228500</v>
      </c>
      <c r="C242" t="s">
        <v>1197</v>
      </c>
      <c r="D242" s="9" t="str">
        <f t="shared" si="8"/>
        <v>OK</v>
      </c>
      <c r="E242" s="9">
        <v>-98.317838800000004</v>
      </c>
      <c r="F242" s="9">
        <v>35.543661749999998</v>
      </c>
      <c r="G242" s="25">
        <v>24698</v>
      </c>
      <c r="H242" s="24">
        <v>14</v>
      </c>
      <c r="I242" s="8">
        <v>6</v>
      </c>
      <c r="J242" s="24">
        <v>16</v>
      </c>
      <c r="K242" s="8">
        <v>0</v>
      </c>
      <c r="L242" s="24">
        <v>17</v>
      </c>
      <c r="M242" s="8">
        <v>0</v>
      </c>
      <c r="N242" s="8">
        <v>43617</v>
      </c>
      <c r="O242" s="8">
        <v>12900</v>
      </c>
      <c r="P242" s="8">
        <v>43617</v>
      </c>
      <c r="Q242" s="9">
        <v>15.91</v>
      </c>
      <c r="R242" s="8">
        <v>43</v>
      </c>
      <c r="S242" s="8">
        <v>70</v>
      </c>
      <c r="T242" s="8">
        <v>150000</v>
      </c>
      <c r="U242" s="8">
        <v>1948</v>
      </c>
    </row>
    <row r="243" spans="2:21" x14ac:dyDescent="0.25">
      <c r="B243" s="35">
        <v>8017200</v>
      </c>
      <c r="C243" t="s">
        <v>1198</v>
      </c>
      <c r="D243" s="9" t="str">
        <f t="shared" si="8"/>
        <v>TX</v>
      </c>
      <c r="E243" s="9">
        <v>-96.076916400000002</v>
      </c>
      <c r="F243" s="9">
        <v>33.132893299999999</v>
      </c>
      <c r="G243" s="25">
        <v>81</v>
      </c>
      <c r="H243" s="24">
        <v>14</v>
      </c>
      <c r="I243" s="8">
        <v>6</v>
      </c>
      <c r="J243" s="24">
        <v>17</v>
      </c>
      <c r="K243" s="8">
        <v>2</v>
      </c>
      <c r="L243" s="24">
        <v>19</v>
      </c>
      <c r="M243" s="8">
        <v>0</v>
      </c>
      <c r="N243" s="8">
        <v>43640</v>
      </c>
      <c r="O243" s="8">
        <v>4250</v>
      </c>
      <c r="P243" s="8">
        <v>43640</v>
      </c>
      <c r="Q243" s="9">
        <v>17.14</v>
      </c>
      <c r="R243" s="8">
        <v>44</v>
      </c>
      <c r="S243" s="8">
        <v>58</v>
      </c>
      <c r="T243" s="8">
        <v>18700</v>
      </c>
      <c r="U243" s="8">
        <v>2008</v>
      </c>
    </row>
    <row r="244" spans="2:21" x14ac:dyDescent="0.25">
      <c r="B244" s="35">
        <v>8017300</v>
      </c>
      <c r="C244" t="s">
        <v>1199</v>
      </c>
      <c r="D244" s="9" t="str">
        <f t="shared" si="8"/>
        <v>TX</v>
      </c>
      <c r="E244" s="9">
        <v>-96.253311800000006</v>
      </c>
      <c r="F244" s="9">
        <v>32.897900849999999</v>
      </c>
      <c r="G244" s="25">
        <v>78.7</v>
      </c>
      <c r="H244" s="24">
        <v>15</v>
      </c>
      <c r="I244" s="8">
        <v>6</v>
      </c>
      <c r="J244" s="24">
        <v>18</v>
      </c>
      <c r="K244" s="8">
        <v>0</v>
      </c>
      <c r="L244" s="24">
        <v>20</v>
      </c>
      <c r="M244" s="8">
        <v>0</v>
      </c>
      <c r="N244" s="8">
        <v>43640</v>
      </c>
      <c r="O244" s="8">
        <v>6160</v>
      </c>
      <c r="P244" s="8">
        <v>43640</v>
      </c>
      <c r="Q244" s="9">
        <v>17.559999999999999</v>
      </c>
      <c r="R244" s="8">
        <v>42</v>
      </c>
      <c r="S244" s="8">
        <v>59</v>
      </c>
      <c r="T244" s="8">
        <v>23040</v>
      </c>
      <c r="U244" s="8">
        <v>1981</v>
      </c>
    </row>
    <row r="245" spans="2:21" x14ac:dyDescent="0.25">
      <c r="B245" s="35">
        <v>8020900</v>
      </c>
      <c r="C245" t="s">
        <v>1200</v>
      </c>
      <c r="D245" s="9" t="str">
        <f t="shared" si="8"/>
        <v>TX</v>
      </c>
      <c r="E245" s="9">
        <v>-94.7099324</v>
      </c>
      <c r="F245" s="9">
        <v>32.416817930000001</v>
      </c>
      <c r="G245" s="25">
        <v>3155</v>
      </c>
      <c r="H245" s="24">
        <v>25</v>
      </c>
      <c r="I245" s="8">
        <v>6</v>
      </c>
      <c r="J245" s="24">
        <v>30</v>
      </c>
      <c r="K245" s="8">
        <v>0</v>
      </c>
      <c r="L245" s="24">
        <v>35</v>
      </c>
      <c r="M245" s="8">
        <v>0</v>
      </c>
      <c r="N245" s="8">
        <v>43626</v>
      </c>
      <c r="O245" s="8">
        <v>9060</v>
      </c>
      <c r="P245" s="8">
        <v>43626</v>
      </c>
      <c r="Q245" s="9">
        <v>25.65</v>
      </c>
      <c r="R245" s="8">
        <v>14</v>
      </c>
      <c r="S245" s="8">
        <v>22</v>
      </c>
      <c r="T245" s="8">
        <v>40100</v>
      </c>
      <c r="U245" s="8">
        <v>2016</v>
      </c>
    </row>
    <row r="246" spans="2:21" x14ac:dyDescent="0.25">
      <c r="B246" s="35">
        <v>8162600</v>
      </c>
      <c r="C246" t="s">
        <v>1201</v>
      </c>
      <c r="D246" s="9" t="str">
        <f t="shared" si="8"/>
        <v>TX</v>
      </c>
      <c r="E246" s="9">
        <v>-96.171074700000005</v>
      </c>
      <c r="F246" s="9">
        <v>28.92803769</v>
      </c>
      <c r="G246" s="25">
        <v>145</v>
      </c>
      <c r="H246" s="24">
        <v>24</v>
      </c>
      <c r="I246" s="8">
        <v>6</v>
      </c>
      <c r="J246" s="24">
        <v>26</v>
      </c>
      <c r="K246" s="8">
        <v>5</v>
      </c>
      <c r="L246" s="24">
        <v>29</v>
      </c>
      <c r="M246" s="8">
        <v>3</v>
      </c>
      <c r="N246" s="8">
        <v>43621</v>
      </c>
      <c r="O246" s="8">
        <v>11800</v>
      </c>
      <c r="P246" s="8">
        <v>43621</v>
      </c>
      <c r="Q246" s="9">
        <v>31.58</v>
      </c>
      <c r="R246" s="8">
        <v>3</v>
      </c>
      <c r="S246" s="8">
        <v>48</v>
      </c>
      <c r="T246" s="8">
        <v>17000</v>
      </c>
      <c r="U246" s="8">
        <v>1983</v>
      </c>
    </row>
    <row r="247" spans="2:21" x14ac:dyDescent="0.25">
      <c r="B247" s="35">
        <v>10296000</v>
      </c>
      <c r="C247" t="s">
        <v>1202</v>
      </c>
      <c r="D247" s="9" t="str">
        <f t="shared" si="8"/>
        <v>CA</v>
      </c>
      <c r="E247" s="9">
        <v>-119.4501649</v>
      </c>
      <c r="F247" s="9">
        <v>38.379636599999998</v>
      </c>
      <c r="G247" s="25">
        <v>181</v>
      </c>
      <c r="H247" s="24">
        <v>6</v>
      </c>
      <c r="I247" s="8">
        <v>6</v>
      </c>
      <c r="J247" s="24">
        <v>6.5</v>
      </c>
      <c r="K247" s="8">
        <v>0</v>
      </c>
      <c r="L247" s="24">
        <v>7.3</v>
      </c>
      <c r="M247" s="8">
        <v>0</v>
      </c>
      <c r="N247" s="8">
        <v>43623</v>
      </c>
      <c r="O247" s="8">
        <v>3070</v>
      </c>
      <c r="P247" s="8">
        <v>43623</v>
      </c>
      <c r="Q247" s="9">
        <v>6.17</v>
      </c>
      <c r="R247" s="8">
        <v>16</v>
      </c>
      <c r="S247" s="8">
        <v>80</v>
      </c>
      <c r="T247" s="8">
        <v>12300</v>
      </c>
      <c r="U247" s="8">
        <v>1997</v>
      </c>
    </row>
    <row r="248" spans="2:21" x14ac:dyDescent="0.25">
      <c r="B248" s="35">
        <v>10318500</v>
      </c>
      <c r="C248" t="s">
        <v>1203</v>
      </c>
      <c r="D248" s="9" t="str">
        <f t="shared" si="8"/>
        <v>NV</v>
      </c>
      <c r="E248" s="9">
        <v>-115.6241667</v>
      </c>
      <c r="F248" s="9">
        <v>40.936555560000002</v>
      </c>
      <c r="G248" s="25">
        <v>2779</v>
      </c>
      <c r="H248" s="24">
        <v>6.2</v>
      </c>
      <c r="I248" s="8">
        <v>6</v>
      </c>
      <c r="J248" s="24">
        <v>8</v>
      </c>
      <c r="K248" s="8">
        <v>0</v>
      </c>
      <c r="L248" s="24">
        <v>10</v>
      </c>
      <c r="M248" s="8">
        <v>0</v>
      </c>
      <c r="N248" s="8">
        <v>43625</v>
      </c>
      <c r="O248" s="8">
        <v>2470</v>
      </c>
      <c r="P248" s="8">
        <v>43625</v>
      </c>
      <c r="Q248" s="9">
        <v>6.5</v>
      </c>
      <c r="R248" s="8">
        <v>16</v>
      </c>
      <c r="S248" s="8">
        <v>80</v>
      </c>
      <c r="T248" s="8">
        <v>7200</v>
      </c>
      <c r="U248" s="8">
        <v>1986</v>
      </c>
    </row>
    <row r="249" spans="2:21" x14ac:dyDescent="0.25">
      <c r="B249" s="35">
        <v>13120500</v>
      </c>
      <c r="C249" t="s">
        <v>1204</v>
      </c>
      <c r="D249" s="9" t="str">
        <f t="shared" si="8"/>
        <v>ID</v>
      </c>
      <c r="E249" s="9">
        <v>-114.021111</v>
      </c>
      <c r="F249" s="9">
        <v>43.998333299999999</v>
      </c>
      <c r="G249" s="25">
        <v>440</v>
      </c>
      <c r="H249" s="24">
        <v>4</v>
      </c>
      <c r="I249" s="8">
        <v>6</v>
      </c>
      <c r="J249" s="24">
        <v>-999</v>
      </c>
      <c r="K249" s="8">
        <v>-999</v>
      </c>
      <c r="L249" s="24">
        <v>-999</v>
      </c>
      <c r="M249" s="8">
        <v>-999</v>
      </c>
      <c r="N249" s="8">
        <v>43623</v>
      </c>
      <c r="O249" s="8">
        <v>2740</v>
      </c>
      <c r="P249" s="8">
        <v>43623</v>
      </c>
      <c r="Q249" s="9">
        <v>4.4000000000000004</v>
      </c>
      <c r="R249" s="8">
        <v>34</v>
      </c>
      <c r="S249" s="8">
        <v>109</v>
      </c>
      <c r="T249" s="8">
        <v>5010</v>
      </c>
      <c r="U249" s="8">
        <v>2006</v>
      </c>
    </row>
    <row r="250" spans="2:21" x14ac:dyDescent="0.25">
      <c r="B250" s="35">
        <v>1466900</v>
      </c>
      <c r="C250" t="s">
        <v>1205</v>
      </c>
      <c r="D250" s="9" t="str">
        <f t="shared" si="8"/>
        <v>NJ</v>
      </c>
      <c r="E250" s="9">
        <v>-74.627777780000002</v>
      </c>
      <c r="F250" s="9">
        <v>39.956111100000001</v>
      </c>
      <c r="G250" s="25">
        <v>77.900000000000006</v>
      </c>
      <c r="H250" s="24">
        <v>5</v>
      </c>
      <c r="I250" s="8">
        <v>5</v>
      </c>
      <c r="J250" s="24">
        <v>9</v>
      </c>
      <c r="K250" s="8">
        <v>0</v>
      </c>
      <c r="L250" s="24">
        <v>12</v>
      </c>
      <c r="M250" s="8">
        <v>0</v>
      </c>
      <c r="N250" s="8">
        <v>43636</v>
      </c>
      <c r="O250" s="8">
        <v>1070</v>
      </c>
      <c r="P250" s="8">
        <v>43636</v>
      </c>
      <c r="Q250" s="9">
        <v>8.89</v>
      </c>
      <c r="R250" s="8">
        <v>3</v>
      </c>
      <c r="S250" s="8">
        <v>18</v>
      </c>
      <c r="T250" s="8">
        <v>1800</v>
      </c>
      <c r="U250" s="8">
        <v>2011</v>
      </c>
    </row>
    <row r="251" spans="2:21" x14ac:dyDescent="0.25">
      <c r="B251" s="35">
        <v>1467000</v>
      </c>
      <c r="C251" t="s">
        <v>1206</v>
      </c>
      <c r="D251" s="9" t="str">
        <f t="shared" si="8"/>
        <v>NJ</v>
      </c>
      <c r="E251" s="9">
        <v>-74.684444400000004</v>
      </c>
      <c r="F251" s="9">
        <v>39.97</v>
      </c>
      <c r="G251" s="25">
        <v>118</v>
      </c>
      <c r="H251" s="24">
        <v>2.5</v>
      </c>
      <c r="I251" s="8">
        <v>5</v>
      </c>
      <c r="J251" s="24">
        <v>3.5</v>
      </c>
      <c r="K251" s="8">
        <v>3</v>
      </c>
      <c r="L251" s="24">
        <v>4.2</v>
      </c>
      <c r="M251" s="8">
        <v>2</v>
      </c>
      <c r="N251" s="8">
        <v>43636</v>
      </c>
      <c r="O251" s="8">
        <v>2110</v>
      </c>
      <c r="P251" s="8">
        <v>43636</v>
      </c>
      <c r="Q251" s="9">
        <v>4.45</v>
      </c>
      <c r="R251" s="8">
        <v>2</v>
      </c>
      <c r="S251" s="8">
        <v>96</v>
      </c>
      <c r="T251" s="8">
        <v>2400</v>
      </c>
      <c r="U251" s="8">
        <v>2011</v>
      </c>
    </row>
    <row r="252" spans="2:21" x14ac:dyDescent="0.25">
      <c r="B252" s="35">
        <v>3094000</v>
      </c>
      <c r="C252" t="s">
        <v>1207</v>
      </c>
      <c r="D252" s="9" t="str">
        <f t="shared" si="8"/>
        <v>OH</v>
      </c>
      <c r="E252" s="9">
        <v>-80.880641999999995</v>
      </c>
      <c r="F252" s="9">
        <v>41.239223350000003</v>
      </c>
      <c r="G252" s="25">
        <v>575</v>
      </c>
      <c r="H252" s="24">
        <v>10</v>
      </c>
      <c r="I252" s="8">
        <v>5</v>
      </c>
      <c r="J252" s="24">
        <v>13.5</v>
      </c>
      <c r="K252" s="8">
        <v>0</v>
      </c>
      <c r="L252" s="24">
        <v>15</v>
      </c>
      <c r="M252" s="8">
        <v>0</v>
      </c>
      <c r="N252" s="8">
        <v>43633</v>
      </c>
      <c r="O252" s="8">
        <v>6300</v>
      </c>
      <c r="P252" s="8">
        <v>43633</v>
      </c>
      <c r="Q252" s="9">
        <v>13.04</v>
      </c>
      <c r="R252" s="8">
        <v>33</v>
      </c>
      <c r="S252" s="8">
        <v>78</v>
      </c>
      <c r="T252" s="8">
        <v>20300</v>
      </c>
      <c r="U252" s="8">
        <v>1959</v>
      </c>
    </row>
    <row r="253" spans="2:21" x14ac:dyDescent="0.25">
      <c r="B253" s="35">
        <v>3261500</v>
      </c>
      <c r="C253" t="s">
        <v>1208</v>
      </c>
      <c r="D253" s="9" t="str">
        <f t="shared" si="8"/>
        <v>OH</v>
      </c>
      <c r="E253" s="9">
        <v>-84.149942999999993</v>
      </c>
      <c r="F253" s="9">
        <v>40.286994200000002</v>
      </c>
      <c r="G253" s="25">
        <v>541</v>
      </c>
      <c r="H253" s="24">
        <v>10</v>
      </c>
      <c r="I253" s="8">
        <v>5</v>
      </c>
      <c r="J253" s="24">
        <v>14.6</v>
      </c>
      <c r="K253" s="8">
        <v>0</v>
      </c>
      <c r="L253" s="24">
        <v>18</v>
      </c>
      <c r="M253" s="8">
        <v>0</v>
      </c>
      <c r="N253" s="8">
        <v>43637</v>
      </c>
      <c r="O253" s="8">
        <v>7750</v>
      </c>
      <c r="P253" s="8">
        <v>43637</v>
      </c>
      <c r="Q253" s="9">
        <v>11.03</v>
      </c>
      <c r="R253" s="8">
        <v>42</v>
      </c>
      <c r="S253" s="8">
        <v>105</v>
      </c>
      <c r="T253" s="8">
        <v>44000</v>
      </c>
      <c r="U253" s="8">
        <v>1913</v>
      </c>
    </row>
    <row r="254" spans="2:21" x14ac:dyDescent="0.25">
      <c r="B254" s="35">
        <v>3322900</v>
      </c>
      <c r="C254" t="s">
        <v>1209</v>
      </c>
      <c r="D254" s="9" t="str">
        <f t="shared" si="8"/>
        <v>IN</v>
      </c>
      <c r="E254" s="9">
        <v>-85.032746599999996</v>
      </c>
      <c r="F254" s="9">
        <v>40.656157290000003</v>
      </c>
      <c r="G254" s="25">
        <v>453</v>
      </c>
      <c r="H254" s="24">
        <v>11</v>
      </c>
      <c r="I254" s="8">
        <v>5</v>
      </c>
      <c r="J254" s="24">
        <v>14</v>
      </c>
      <c r="K254" s="8">
        <v>0</v>
      </c>
      <c r="L254" s="24">
        <v>17</v>
      </c>
      <c r="M254" s="8">
        <v>0</v>
      </c>
      <c r="N254" s="8">
        <v>43637</v>
      </c>
      <c r="O254" s="8">
        <v>5900</v>
      </c>
      <c r="P254" s="8">
        <v>43637</v>
      </c>
      <c r="Q254" s="9">
        <v>12.69</v>
      </c>
      <c r="R254" s="8">
        <v>25</v>
      </c>
      <c r="S254" s="8">
        <v>54</v>
      </c>
      <c r="T254" s="8">
        <v>14500</v>
      </c>
      <c r="U254" s="8">
        <v>2003</v>
      </c>
    </row>
    <row r="255" spans="2:21" x14ac:dyDescent="0.25">
      <c r="B255" s="35">
        <v>3325519</v>
      </c>
      <c r="C255" t="s">
        <v>1210</v>
      </c>
      <c r="D255" s="9" t="str">
        <f t="shared" si="8"/>
        <v>IN</v>
      </c>
      <c r="E255" s="9">
        <v>-85.028472199999996</v>
      </c>
      <c r="F255" s="9">
        <v>40.283055560000001</v>
      </c>
      <c r="G255" s="25">
        <v>141</v>
      </c>
      <c r="H255" s="24">
        <v>10</v>
      </c>
      <c r="I255" s="8">
        <v>5</v>
      </c>
      <c r="J255" s="24">
        <v>12</v>
      </c>
      <c r="K255" s="8">
        <v>3</v>
      </c>
      <c r="L255" s="24">
        <v>15</v>
      </c>
      <c r="M255" s="8">
        <v>0</v>
      </c>
      <c r="N255" s="8">
        <v>43632</v>
      </c>
      <c r="O255" s="8">
        <v>4000</v>
      </c>
      <c r="P255" s="8">
        <v>43632</v>
      </c>
      <c r="Q255" s="9">
        <v>14.34</v>
      </c>
      <c r="R255" s="8">
        <v>-999</v>
      </c>
      <c r="S255" s="8">
        <v>-999</v>
      </c>
      <c r="T255" s="8">
        <v>-999</v>
      </c>
      <c r="U255" s="8">
        <v>-999</v>
      </c>
    </row>
    <row r="256" spans="2:21" x14ac:dyDescent="0.25">
      <c r="B256" s="35">
        <v>3360000</v>
      </c>
      <c r="C256" t="s">
        <v>1211</v>
      </c>
      <c r="D256" s="9" t="str">
        <f t="shared" si="8"/>
        <v>IN</v>
      </c>
      <c r="E256" s="9">
        <v>-87.020567999999997</v>
      </c>
      <c r="F256" s="9">
        <v>39.382820379999998</v>
      </c>
      <c r="G256" s="25">
        <v>830</v>
      </c>
      <c r="H256" s="24">
        <v>15</v>
      </c>
      <c r="I256" s="8">
        <v>5</v>
      </c>
      <c r="J256" s="24">
        <v>20</v>
      </c>
      <c r="K256" s="8">
        <v>0</v>
      </c>
      <c r="L256" s="24">
        <v>23</v>
      </c>
      <c r="M256" s="8">
        <v>0</v>
      </c>
      <c r="N256" s="8">
        <v>43633</v>
      </c>
      <c r="O256" s="8">
        <v>9000</v>
      </c>
      <c r="P256" s="8">
        <v>43633</v>
      </c>
      <c r="Q256" s="9">
        <v>18.63</v>
      </c>
      <c r="R256" s="8">
        <v>67</v>
      </c>
      <c r="S256" s="8">
        <v>89</v>
      </c>
      <c r="T256" s="8">
        <v>46000</v>
      </c>
      <c r="U256" s="8">
        <v>1913</v>
      </c>
    </row>
    <row r="257" spans="2:21" x14ac:dyDescent="0.25">
      <c r="B257" s="35">
        <v>3363400</v>
      </c>
      <c r="C257" t="s">
        <v>1212</v>
      </c>
      <c r="D257" s="9" t="str">
        <f t="shared" si="8"/>
        <v>IN</v>
      </c>
      <c r="E257" s="9">
        <v>-85.444166699999997</v>
      </c>
      <c r="F257" s="9">
        <v>39.604166669999998</v>
      </c>
      <c r="G257" s="25">
        <v>168</v>
      </c>
      <c r="H257" s="24">
        <v>11</v>
      </c>
      <c r="I257" s="8">
        <v>5</v>
      </c>
      <c r="J257" s="24">
        <v>15</v>
      </c>
      <c r="K257" s="8">
        <v>0</v>
      </c>
      <c r="L257" s="24">
        <v>18</v>
      </c>
      <c r="M257" s="8">
        <v>0</v>
      </c>
      <c r="N257" s="8">
        <v>-999</v>
      </c>
      <c r="O257" s="8">
        <v>-999</v>
      </c>
      <c r="P257" s="8">
        <v>43632</v>
      </c>
      <c r="Q257" s="9">
        <v>14.54</v>
      </c>
      <c r="R257" s="8">
        <v>-999</v>
      </c>
      <c r="S257" s="8">
        <v>-999</v>
      </c>
      <c r="T257" s="8">
        <v>-999</v>
      </c>
      <c r="U257" s="8">
        <v>-999</v>
      </c>
    </row>
    <row r="258" spans="2:21" x14ac:dyDescent="0.25">
      <c r="B258" s="35">
        <v>3384500</v>
      </c>
      <c r="C258" t="s">
        <v>1213</v>
      </c>
      <c r="D258" s="9" t="str">
        <f t="shared" si="8"/>
        <v>IL</v>
      </c>
      <c r="E258" s="9">
        <v>-88.4825424</v>
      </c>
      <c r="F258" s="9">
        <v>37.357830200000002</v>
      </c>
      <c r="G258" s="25">
        <v>143900</v>
      </c>
      <c r="H258" s="24">
        <v>40</v>
      </c>
      <c r="I258" s="8">
        <v>5</v>
      </c>
      <c r="J258" s="24">
        <v>49</v>
      </c>
      <c r="K258" s="8">
        <v>0</v>
      </c>
      <c r="L258" s="24">
        <v>55</v>
      </c>
      <c r="M258" s="8">
        <v>0</v>
      </c>
      <c r="N258" s="8">
        <v>-999</v>
      </c>
      <c r="O258" s="8">
        <v>-999</v>
      </c>
      <c r="P258" s="8">
        <v>43643</v>
      </c>
      <c r="Q258" s="9">
        <v>40.9</v>
      </c>
      <c r="R258" s="8">
        <v>-999</v>
      </c>
      <c r="S258" s="8">
        <v>-999</v>
      </c>
      <c r="T258" s="8">
        <v>-999</v>
      </c>
      <c r="U258" s="8">
        <v>-999</v>
      </c>
    </row>
    <row r="259" spans="2:21" x14ac:dyDescent="0.25">
      <c r="B259" s="35">
        <v>4178000</v>
      </c>
      <c r="C259" t="s">
        <v>1214</v>
      </c>
      <c r="D259" s="9" t="str">
        <f t="shared" si="8"/>
        <v>IN</v>
      </c>
      <c r="E259" s="9">
        <v>-84.801625900000005</v>
      </c>
      <c r="F259" s="9">
        <v>41.385328299999998</v>
      </c>
      <c r="G259" s="25">
        <v>610</v>
      </c>
      <c r="H259" s="24">
        <v>12</v>
      </c>
      <c r="I259" s="8">
        <v>5</v>
      </c>
      <c r="J259" s="24">
        <v>14</v>
      </c>
      <c r="K259" s="8">
        <v>0</v>
      </c>
      <c r="L259" s="24">
        <v>17</v>
      </c>
      <c r="M259" s="8">
        <v>0</v>
      </c>
      <c r="N259" s="8">
        <v>43638</v>
      </c>
      <c r="O259" s="8">
        <v>2960</v>
      </c>
      <c r="P259" s="8">
        <v>43638</v>
      </c>
      <c r="Q259" s="9">
        <v>12.77</v>
      </c>
      <c r="R259" s="8">
        <v>58</v>
      </c>
      <c r="S259" s="8">
        <v>71</v>
      </c>
      <c r="T259" s="8">
        <v>10400</v>
      </c>
      <c r="U259" s="8">
        <v>1996</v>
      </c>
    </row>
    <row r="260" spans="2:21" x14ac:dyDescent="0.25">
      <c r="B260" s="35">
        <v>5452500</v>
      </c>
      <c r="C260" t="s">
        <v>1215</v>
      </c>
      <c r="D260" s="9" t="str">
        <f t="shared" si="8"/>
        <v>IA</v>
      </c>
      <c r="E260" s="9">
        <v>-92.277916700000006</v>
      </c>
      <c r="F260" s="9">
        <v>41.859055560000002</v>
      </c>
      <c r="G260" s="25">
        <v>2455</v>
      </c>
      <c r="H260" s="24">
        <v>15</v>
      </c>
      <c r="I260" s="8">
        <v>5</v>
      </c>
      <c r="J260" s="24">
        <v>-999</v>
      </c>
      <c r="K260" s="8">
        <v>-999</v>
      </c>
      <c r="L260" s="24">
        <v>-999</v>
      </c>
      <c r="M260" s="8">
        <v>-999</v>
      </c>
      <c r="N260" s="8">
        <v>43617</v>
      </c>
      <c r="O260" s="8">
        <v>9260</v>
      </c>
      <c r="P260" s="8">
        <v>43617</v>
      </c>
      <c r="Q260" s="9">
        <v>16.72</v>
      </c>
      <c r="R260" s="8">
        <v>15</v>
      </c>
      <c r="S260" s="8">
        <v>25</v>
      </c>
      <c r="T260" s="8">
        <v>43000</v>
      </c>
      <c r="U260" s="8">
        <v>1918</v>
      </c>
    </row>
    <row r="261" spans="2:21" x14ac:dyDescent="0.25">
      <c r="B261" s="35">
        <v>5469000</v>
      </c>
      <c r="C261" t="s">
        <v>1216</v>
      </c>
      <c r="D261" s="9" t="str">
        <f t="shared" si="8"/>
        <v>IL</v>
      </c>
      <c r="E261" s="9">
        <v>-90.854307199999994</v>
      </c>
      <c r="F261" s="9">
        <v>41.0014258</v>
      </c>
      <c r="G261" s="25">
        <v>432</v>
      </c>
      <c r="H261" s="24">
        <v>21.5</v>
      </c>
      <c r="I261" s="8">
        <v>5</v>
      </c>
      <c r="J261" s="24">
        <v>-999</v>
      </c>
      <c r="K261" s="8">
        <v>-999</v>
      </c>
      <c r="L261" s="24">
        <v>-999</v>
      </c>
      <c r="M261" s="8">
        <v>-999</v>
      </c>
      <c r="N261" s="8">
        <v>43617</v>
      </c>
      <c r="O261" s="8">
        <v>4730</v>
      </c>
      <c r="P261" s="8">
        <v>43617</v>
      </c>
      <c r="Q261" s="9">
        <v>25.06</v>
      </c>
      <c r="R261" s="8">
        <v>44</v>
      </c>
      <c r="S261" s="8">
        <v>83</v>
      </c>
      <c r="T261" s="8">
        <v>34600</v>
      </c>
      <c r="U261" s="8">
        <v>1982</v>
      </c>
    </row>
    <row r="262" spans="2:21" x14ac:dyDescent="0.25">
      <c r="B262" s="35">
        <v>5475350</v>
      </c>
      <c r="C262" t="s">
        <v>1217</v>
      </c>
      <c r="D262" s="9" t="str">
        <f t="shared" si="8"/>
        <v>MN</v>
      </c>
      <c r="E262" s="9">
        <v>-95.161104100000003</v>
      </c>
      <c r="F262" s="9">
        <v>43.89023529</v>
      </c>
      <c r="G262" s="25">
        <v>1110</v>
      </c>
      <c r="H262" s="24">
        <v>19</v>
      </c>
      <c r="I262" s="8">
        <v>5</v>
      </c>
      <c r="J262" s="24">
        <v>21</v>
      </c>
      <c r="K262" s="8">
        <v>0</v>
      </c>
      <c r="L262" s="24">
        <v>25</v>
      </c>
      <c r="M262" s="8">
        <v>0</v>
      </c>
      <c r="N262" s="8">
        <v>-999</v>
      </c>
      <c r="O262" s="8">
        <v>-999</v>
      </c>
      <c r="P262" s="8">
        <v>43618</v>
      </c>
      <c r="Q262" s="9">
        <v>19.72</v>
      </c>
      <c r="R262" s="8">
        <v>-999</v>
      </c>
      <c r="S262" s="8">
        <v>-999</v>
      </c>
      <c r="T262" s="8">
        <v>-999</v>
      </c>
      <c r="U262" s="8">
        <v>-999</v>
      </c>
    </row>
    <row r="263" spans="2:21" x14ac:dyDescent="0.25">
      <c r="B263" s="35">
        <v>5482300</v>
      </c>
      <c r="C263" t="s">
        <v>1218</v>
      </c>
      <c r="D263" s="9" t="str">
        <f t="shared" si="8"/>
        <v>IA</v>
      </c>
      <c r="E263" s="9">
        <v>-94.990333300000003</v>
      </c>
      <c r="F263" s="9">
        <v>42.354750000000003</v>
      </c>
      <c r="G263" s="25">
        <v>700</v>
      </c>
      <c r="H263" s="24">
        <v>13</v>
      </c>
      <c r="I263" s="8">
        <v>5</v>
      </c>
      <c r="J263" s="24">
        <v>-999</v>
      </c>
      <c r="K263" s="8">
        <v>-999</v>
      </c>
      <c r="L263" s="24">
        <v>-999</v>
      </c>
      <c r="M263" s="8">
        <v>-999</v>
      </c>
      <c r="N263" s="8">
        <v>43637</v>
      </c>
      <c r="O263" s="8">
        <v>3140</v>
      </c>
      <c r="P263" s="8">
        <v>43637</v>
      </c>
      <c r="Q263" s="9">
        <v>14.36</v>
      </c>
      <c r="R263" s="8">
        <v>46</v>
      </c>
      <c r="S263" s="8">
        <v>60</v>
      </c>
      <c r="T263" s="8">
        <v>13100</v>
      </c>
      <c r="U263" s="8">
        <v>1979</v>
      </c>
    </row>
    <row r="264" spans="2:21" x14ac:dyDescent="0.25">
      <c r="B264" s="35">
        <v>5497150</v>
      </c>
      <c r="C264" t="s">
        <v>1219</v>
      </c>
      <c r="D264" s="9" t="str">
        <f t="shared" si="8"/>
        <v>MO</v>
      </c>
      <c r="E264" s="9">
        <v>-91.622103600000003</v>
      </c>
      <c r="F264" s="9">
        <v>40.018933699999998</v>
      </c>
      <c r="G264" s="25">
        <v>471</v>
      </c>
      <c r="H264" s="24">
        <v>11</v>
      </c>
      <c r="I264" s="8">
        <v>5</v>
      </c>
      <c r="J264" s="24">
        <v>14</v>
      </c>
      <c r="K264" s="8">
        <v>2</v>
      </c>
      <c r="L264" s="24">
        <v>18</v>
      </c>
      <c r="M264" s="8">
        <v>1</v>
      </c>
      <c r="N264" s="8">
        <v>43617</v>
      </c>
      <c r="O264" s="8">
        <v>13000</v>
      </c>
      <c r="P264" s="8">
        <v>43617</v>
      </c>
      <c r="Q264" s="9">
        <v>20.239999999999998</v>
      </c>
      <c r="R264" s="8">
        <v>6</v>
      </c>
      <c r="S264" s="8">
        <v>12</v>
      </c>
      <c r="T264" s="8">
        <v>19200</v>
      </c>
      <c r="U264" s="8">
        <v>2015</v>
      </c>
    </row>
    <row r="265" spans="2:21" x14ac:dyDescent="0.25">
      <c r="B265" s="35">
        <v>5498150</v>
      </c>
      <c r="C265" t="s">
        <v>1220</v>
      </c>
      <c r="D265" s="9" t="str">
        <f t="shared" si="8"/>
        <v>MO</v>
      </c>
      <c r="E265" s="9">
        <v>-91.705717899999996</v>
      </c>
      <c r="F265" s="9">
        <v>40.028933000000002</v>
      </c>
      <c r="G265" s="25">
        <v>400</v>
      </c>
      <c r="H265" s="24">
        <v>12</v>
      </c>
      <c r="I265" s="8">
        <v>5</v>
      </c>
      <c r="J265" s="24">
        <v>17</v>
      </c>
      <c r="K265" s="8">
        <v>1</v>
      </c>
      <c r="L265" s="24">
        <v>19.5</v>
      </c>
      <c r="M265" s="8">
        <v>1</v>
      </c>
      <c r="N265" s="8">
        <v>43617</v>
      </c>
      <c r="O265" s="8">
        <v>12000</v>
      </c>
      <c r="P265" s="8">
        <v>43617</v>
      </c>
      <c r="Q265" s="9">
        <v>21.29</v>
      </c>
      <c r="R265" s="8">
        <v>3</v>
      </c>
      <c r="S265" s="8">
        <v>12</v>
      </c>
      <c r="T265" s="8">
        <v>20500</v>
      </c>
      <c r="U265" s="8">
        <v>2015</v>
      </c>
    </row>
    <row r="266" spans="2:21" x14ac:dyDescent="0.25">
      <c r="B266" s="35">
        <v>5500000</v>
      </c>
      <c r="C266" t="s">
        <v>1221</v>
      </c>
      <c r="D266" s="9" t="str">
        <f t="shared" si="8"/>
        <v>MO</v>
      </c>
      <c r="E266" s="9">
        <v>-91.580166700000007</v>
      </c>
      <c r="F266" s="9">
        <v>39.896638889999998</v>
      </c>
      <c r="G266" s="25">
        <v>620</v>
      </c>
      <c r="H266" s="24">
        <v>9.5</v>
      </c>
      <c r="I266" s="8">
        <v>5</v>
      </c>
      <c r="J266" s="24">
        <v>14</v>
      </c>
      <c r="K266" s="8">
        <v>1</v>
      </c>
      <c r="L266" s="24">
        <v>19</v>
      </c>
      <c r="M266" s="8">
        <v>0</v>
      </c>
      <c r="N266" s="8">
        <v>43617</v>
      </c>
      <c r="O266" s="8">
        <v>12400</v>
      </c>
      <c r="P266" s="8">
        <v>43617</v>
      </c>
      <c r="Q266" s="9">
        <v>14.3</v>
      </c>
      <c r="R266" s="8">
        <v>17</v>
      </c>
      <c r="S266" s="8">
        <v>85</v>
      </c>
      <c r="T266" s="8">
        <v>23200</v>
      </c>
      <c r="U266" s="8">
        <v>2015</v>
      </c>
    </row>
    <row r="267" spans="2:21" x14ac:dyDescent="0.25">
      <c r="B267" s="35">
        <v>5592100</v>
      </c>
      <c r="C267" t="s">
        <v>1222</v>
      </c>
      <c r="D267" s="9" t="str">
        <f t="shared" si="8"/>
        <v>IL</v>
      </c>
      <c r="E267" s="9">
        <v>-88.841732100000002</v>
      </c>
      <c r="F267" s="9">
        <v>39.229764400000001</v>
      </c>
      <c r="G267" s="25">
        <v>1330</v>
      </c>
      <c r="H267" s="24">
        <v>15</v>
      </c>
      <c r="I267" s="8">
        <v>5</v>
      </c>
      <c r="J267" s="24">
        <v>-999</v>
      </c>
      <c r="K267" s="8">
        <v>-999</v>
      </c>
      <c r="L267" s="24">
        <v>-999</v>
      </c>
      <c r="M267" s="8">
        <v>-999</v>
      </c>
      <c r="N267" s="8">
        <v>43638</v>
      </c>
      <c r="O267" s="8">
        <v>8850</v>
      </c>
      <c r="P267" s="8">
        <v>43638</v>
      </c>
      <c r="Q267" s="9">
        <v>17.649999999999999</v>
      </c>
      <c r="R267" s="8">
        <v>23</v>
      </c>
      <c r="S267" s="8">
        <v>47</v>
      </c>
      <c r="T267" s="8">
        <v>25300</v>
      </c>
      <c r="U267" s="8">
        <v>2002</v>
      </c>
    </row>
    <row r="268" spans="2:21" x14ac:dyDescent="0.25">
      <c r="B268" s="35">
        <v>5592500</v>
      </c>
      <c r="C268" t="s">
        <v>1223</v>
      </c>
      <c r="D268" s="9" t="str">
        <f t="shared" si="8"/>
        <v>IL</v>
      </c>
      <c r="E268" s="9">
        <v>-89.088955400000003</v>
      </c>
      <c r="F268" s="9">
        <v>38.960600980000002</v>
      </c>
      <c r="G268" s="25">
        <v>1940</v>
      </c>
      <c r="H268" s="24">
        <v>18</v>
      </c>
      <c r="I268" s="8">
        <v>5</v>
      </c>
      <c r="J268" s="24">
        <v>24</v>
      </c>
      <c r="K268" s="8">
        <v>0</v>
      </c>
      <c r="L268" s="24">
        <v>26</v>
      </c>
      <c r="M268" s="8">
        <v>0</v>
      </c>
      <c r="N268" s="8">
        <v>43640</v>
      </c>
      <c r="O268" s="8">
        <v>11900</v>
      </c>
      <c r="P268" s="8">
        <v>43640</v>
      </c>
      <c r="Q268" s="9">
        <v>23.41</v>
      </c>
      <c r="R268" s="8">
        <v>68</v>
      </c>
      <c r="S268" s="8">
        <v>107</v>
      </c>
      <c r="T268" s="8">
        <v>62700</v>
      </c>
      <c r="U268" s="8">
        <v>1957</v>
      </c>
    </row>
    <row r="269" spans="2:21" x14ac:dyDescent="0.25">
      <c r="B269" s="35">
        <v>6228000</v>
      </c>
      <c r="C269" t="s">
        <v>1224</v>
      </c>
      <c r="D269" s="9" t="str">
        <f t="shared" si="8"/>
        <v>WY</v>
      </c>
      <c r="E269" s="9">
        <v>-108.3767701</v>
      </c>
      <c r="F269" s="9">
        <v>43.010514780000001</v>
      </c>
      <c r="G269" s="25">
        <v>2309</v>
      </c>
      <c r="H269" s="24">
        <v>9</v>
      </c>
      <c r="I269" s="8">
        <v>5</v>
      </c>
      <c r="J269" s="24">
        <v>11</v>
      </c>
      <c r="K269" s="8">
        <v>0</v>
      </c>
      <c r="L269" s="24">
        <v>12</v>
      </c>
      <c r="M269" s="8">
        <v>0</v>
      </c>
      <c r="N269" s="8">
        <v>43632</v>
      </c>
      <c r="O269" s="8">
        <v>6360</v>
      </c>
      <c r="P269" s="8">
        <v>43632</v>
      </c>
      <c r="Q269" s="9">
        <v>9.1999999999999993</v>
      </c>
      <c r="R269" s="8">
        <v>53</v>
      </c>
      <c r="S269" s="8">
        <v>109</v>
      </c>
      <c r="T269" s="8">
        <v>13300</v>
      </c>
      <c r="U269" s="8">
        <v>1935</v>
      </c>
    </row>
    <row r="270" spans="2:21" x14ac:dyDescent="0.25">
      <c r="B270" s="35">
        <v>6601200</v>
      </c>
      <c r="C270" t="s">
        <v>1225</v>
      </c>
      <c r="D270" s="9" t="str">
        <f t="shared" si="8"/>
        <v>NE</v>
      </c>
      <c r="E270" s="9">
        <v>-96.241687999999996</v>
      </c>
      <c r="F270" s="9">
        <v>42.007210100000002</v>
      </c>
      <c r="G270" s="25">
        <v>316200</v>
      </c>
      <c r="H270" s="24">
        <v>35</v>
      </c>
      <c r="I270" s="8">
        <v>5</v>
      </c>
      <c r="J270" s="24">
        <v>38</v>
      </c>
      <c r="K270" s="8">
        <v>0</v>
      </c>
      <c r="L270" s="24">
        <v>41</v>
      </c>
      <c r="M270" s="8">
        <v>0</v>
      </c>
      <c r="N270" s="8">
        <v>43619</v>
      </c>
      <c r="O270" s="8">
        <v>130000</v>
      </c>
      <c r="P270" s="8">
        <v>43619</v>
      </c>
      <c r="Q270" s="9">
        <v>35.75</v>
      </c>
      <c r="R270" s="8">
        <v>2</v>
      </c>
      <c r="S270" s="8">
        <v>29</v>
      </c>
      <c r="T270" s="8">
        <v>191000</v>
      </c>
      <c r="U270" s="8">
        <v>2011</v>
      </c>
    </row>
    <row r="271" spans="2:21" x14ac:dyDescent="0.25">
      <c r="B271" s="35">
        <v>6879820</v>
      </c>
      <c r="C271" t="s">
        <v>1226</v>
      </c>
      <c r="D271" s="9" t="str">
        <f t="shared" ref="D271:D302" si="9">RIGHT(C271,2)</f>
        <v>KS</v>
      </c>
      <c r="E271" s="9">
        <v>-96.554724500000006</v>
      </c>
      <c r="F271" s="9">
        <v>39.174719400000001</v>
      </c>
      <c r="G271" s="25">
        <v>45288</v>
      </c>
      <c r="H271" s="24">
        <v>18</v>
      </c>
      <c r="I271" s="8">
        <v>5</v>
      </c>
      <c r="J271" s="24">
        <v>26</v>
      </c>
      <c r="K271" s="8">
        <v>0</v>
      </c>
      <c r="L271" s="24">
        <v>42</v>
      </c>
      <c r="M271" s="8">
        <v>0</v>
      </c>
      <c r="N271" s="8">
        <v>-999</v>
      </c>
      <c r="O271" s="8">
        <v>-999</v>
      </c>
      <c r="P271" s="8">
        <v>43639</v>
      </c>
      <c r="Q271" s="9">
        <v>19.59</v>
      </c>
      <c r="R271" s="8">
        <v>-999</v>
      </c>
      <c r="S271" s="8">
        <v>-999</v>
      </c>
      <c r="T271" s="8">
        <v>-999</v>
      </c>
      <c r="U271" s="8">
        <v>-999</v>
      </c>
    </row>
    <row r="272" spans="2:21" x14ac:dyDescent="0.25">
      <c r="B272" s="35">
        <v>6921720</v>
      </c>
      <c r="C272" t="s">
        <v>1227</v>
      </c>
      <c r="D272" s="9" t="str">
        <f t="shared" si="9"/>
        <v>MO</v>
      </c>
      <c r="E272" s="9">
        <v>-93.965352800000005</v>
      </c>
      <c r="F272" s="9">
        <v>38.554977780000002</v>
      </c>
      <c r="G272" s="25">
        <v>414</v>
      </c>
      <c r="H272" s="24">
        <v>20</v>
      </c>
      <c r="I272" s="8">
        <v>5</v>
      </c>
      <c r="J272" s="24">
        <v>23</v>
      </c>
      <c r="K272" s="8">
        <v>2</v>
      </c>
      <c r="L272" s="24">
        <v>36</v>
      </c>
      <c r="M272" s="8">
        <v>0</v>
      </c>
      <c r="N272" s="8">
        <v>43639</v>
      </c>
      <c r="O272" s="8">
        <v>7840</v>
      </c>
      <c r="P272" s="8">
        <v>43639</v>
      </c>
      <c r="Q272" s="9">
        <v>23.69</v>
      </c>
      <c r="R272" s="8">
        <v>21</v>
      </c>
      <c r="S272" s="8">
        <v>35</v>
      </c>
      <c r="T272" s="8">
        <v>24400</v>
      </c>
      <c r="U272" s="8">
        <v>1961</v>
      </c>
    </row>
    <row r="273" spans="2:21" x14ac:dyDescent="0.25">
      <c r="B273" s="35">
        <v>7032000</v>
      </c>
      <c r="C273" t="s">
        <v>1228</v>
      </c>
      <c r="D273" s="9" t="str">
        <f t="shared" si="9"/>
        <v>TN</v>
      </c>
      <c r="E273" s="9">
        <v>-90.077591999999996</v>
      </c>
      <c r="F273" s="9">
        <v>35.123146159999997</v>
      </c>
      <c r="G273" s="25">
        <v>932800</v>
      </c>
      <c r="H273" s="24">
        <v>34</v>
      </c>
      <c r="I273" s="8">
        <v>5</v>
      </c>
      <c r="J273" s="24">
        <v>40</v>
      </c>
      <c r="K273" s="8">
        <v>0</v>
      </c>
      <c r="L273" s="24">
        <v>46</v>
      </c>
      <c r="M273" s="8">
        <v>0</v>
      </c>
      <c r="N273" s="8">
        <v>43646</v>
      </c>
      <c r="O273" s="8">
        <v>1420000</v>
      </c>
      <c r="P273" s="8">
        <v>43646</v>
      </c>
      <c r="Q273" s="9">
        <v>35.5</v>
      </c>
      <c r="R273" s="8">
        <v>14</v>
      </c>
      <c r="S273" s="8">
        <v>126</v>
      </c>
      <c r="T273" s="8">
        <v>1980000</v>
      </c>
      <c r="U273" s="8">
        <v>1937</v>
      </c>
    </row>
    <row r="274" spans="2:21" x14ac:dyDescent="0.25">
      <c r="B274" s="35">
        <v>7165562</v>
      </c>
      <c r="C274" t="s">
        <v>1229</v>
      </c>
      <c r="D274" s="9" t="str">
        <f t="shared" si="9"/>
        <v>OK</v>
      </c>
      <c r="E274" s="9">
        <v>-95.848877700000003</v>
      </c>
      <c r="F274" s="9">
        <v>36.017042969999999</v>
      </c>
      <c r="G274" s="25">
        <v>17.899999999999999</v>
      </c>
      <c r="H274" s="24">
        <v>16</v>
      </c>
      <c r="I274" s="8">
        <v>5</v>
      </c>
      <c r="J274" s="24">
        <v>19</v>
      </c>
      <c r="K274" s="8">
        <v>1</v>
      </c>
      <c r="L274" s="24">
        <v>24.5</v>
      </c>
      <c r="M274" s="8">
        <v>0</v>
      </c>
      <c r="N274" s="8">
        <v>43622</v>
      </c>
      <c r="O274" s="8">
        <v>2120</v>
      </c>
      <c r="P274" s="8">
        <v>43622</v>
      </c>
      <c r="Q274" s="9">
        <v>19.91</v>
      </c>
      <c r="R274" s="8">
        <v>22</v>
      </c>
      <c r="S274" s="8">
        <v>30</v>
      </c>
      <c r="T274" s="8">
        <v>7100</v>
      </c>
      <c r="U274" s="8">
        <v>2000</v>
      </c>
    </row>
    <row r="275" spans="2:21" x14ac:dyDescent="0.25">
      <c r="B275" s="35">
        <v>7182260</v>
      </c>
      <c r="C275" t="s">
        <v>1230</v>
      </c>
      <c r="D275" s="9" t="str">
        <f t="shared" si="9"/>
        <v>KS</v>
      </c>
      <c r="E275" s="9">
        <v>-96.1814167</v>
      </c>
      <c r="F275" s="9">
        <v>38.385111100000003</v>
      </c>
      <c r="G275" s="25">
        <v>1833</v>
      </c>
      <c r="H275" s="24">
        <v>20</v>
      </c>
      <c r="I275" s="8">
        <v>5</v>
      </c>
      <c r="J275" s="24">
        <v>24</v>
      </c>
      <c r="K275" s="8">
        <v>2</v>
      </c>
      <c r="L275" s="24">
        <v>32</v>
      </c>
      <c r="M275" s="8">
        <v>0</v>
      </c>
      <c r="N275" s="8">
        <v>43642</v>
      </c>
      <c r="O275" s="8">
        <v>16700</v>
      </c>
      <c r="P275" s="8">
        <v>43642</v>
      </c>
      <c r="Q275" s="9">
        <v>24.2</v>
      </c>
      <c r="R275" s="8">
        <v>4</v>
      </c>
      <c r="S275" s="8">
        <v>4</v>
      </c>
      <c r="T275" s="8">
        <v>18672</v>
      </c>
      <c r="U275" s="8">
        <v>2017</v>
      </c>
    </row>
    <row r="276" spans="2:21" x14ac:dyDescent="0.25">
      <c r="B276" s="35">
        <v>7183500</v>
      </c>
      <c r="C276" t="s">
        <v>1231</v>
      </c>
      <c r="D276" s="9" t="str">
        <f t="shared" si="9"/>
        <v>KS</v>
      </c>
      <c r="E276" s="9">
        <v>-95.109968699999996</v>
      </c>
      <c r="F276" s="9">
        <v>37.340058659999997</v>
      </c>
      <c r="G276" s="25">
        <v>4905</v>
      </c>
      <c r="H276" s="24">
        <v>21</v>
      </c>
      <c r="I276" s="8">
        <v>5</v>
      </c>
      <c r="J276" s="24">
        <v>23</v>
      </c>
      <c r="K276" s="8">
        <v>4</v>
      </c>
      <c r="L276" s="24">
        <v>32</v>
      </c>
      <c r="M276" s="8">
        <v>0</v>
      </c>
      <c r="N276" s="8">
        <v>43617</v>
      </c>
      <c r="O276" s="8">
        <v>47300</v>
      </c>
      <c r="P276" s="8">
        <v>43617</v>
      </c>
      <c r="Q276" s="9">
        <v>27.77</v>
      </c>
      <c r="R276" s="8">
        <v>13</v>
      </c>
      <c r="S276" s="8">
        <v>96</v>
      </c>
      <c r="T276" s="8">
        <v>410000</v>
      </c>
      <c r="U276" s="8">
        <v>1951</v>
      </c>
    </row>
    <row r="277" spans="2:21" x14ac:dyDescent="0.25">
      <c r="B277" s="35">
        <v>7184000</v>
      </c>
      <c r="C277" t="s">
        <v>1232</v>
      </c>
      <c r="D277" s="9" t="str">
        <f t="shared" si="9"/>
        <v>KS</v>
      </c>
      <c r="E277" s="9">
        <v>-95.032742799999994</v>
      </c>
      <c r="F277" s="9">
        <v>37.281171100000002</v>
      </c>
      <c r="G277" s="25">
        <v>197</v>
      </c>
      <c r="H277" s="24">
        <v>12</v>
      </c>
      <c r="I277" s="8">
        <v>5</v>
      </c>
      <c r="J277" s="24">
        <v>17</v>
      </c>
      <c r="K277" s="8">
        <v>0</v>
      </c>
      <c r="L277" s="24">
        <v>21</v>
      </c>
      <c r="M277" s="8">
        <v>0</v>
      </c>
      <c r="N277" s="8">
        <v>43633</v>
      </c>
      <c r="O277" s="8">
        <v>3850</v>
      </c>
      <c r="P277" s="8">
        <v>43633</v>
      </c>
      <c r="Q277" s="9">
        <v>14.74</v>
      </c>
      <c r="R277" s="8">
        <v>47</v>
      </c>
      <c r="S277" s="8">
        <v>67</v>
      </c>
      <c r="T277" s="8">
        <v>67500</v>
      </c>
      <c r="U277" s="8">
        <v>1993</v>
      </c>
    </row>
    <row r="278" spans="2:21" x14ac:dyDescent="0.25">
      <c r="B278" s="35">
        <v>7196500</v>
      </c>
      <c r="C278" t="s">
        <v>1233</v>
      </c>
      <c r="D278" s="9" t="str">
        <f t="shared" si="9"/>
        <v>OK</v>
      </c>
      <c r="E278" s="9">
        <v>-94.923565800000006</v>
      </c>
      <c r="F278" s="9">
        <v>35.922868880000003</v>
      </c>
      <c r="G278" s="25">
        <v>950</v>
      </c>
      <c r="H278" s="24">
        <v>11</v>
      </c>
      <c r="I278" s="8">
        <v>5</v>
      </c>
      <c r="J278" s="24">
        <v>14</v>
      </c>
      <c r="K278" s="8">
        <v>3</v>
      </c>
      <c r="L278" s="24">
        <v>18</v>
      </c>
      <c r="M278" s="8">
        <v>0</v>
      </c>
      <c r="N278" s="8">
        <v>43641</v>
      </c>
      <c r="O278" s="8">
        <v>26800</v>
      </c>
      <c r="P278" s="8">
        <v>43641</v>
      </c>
      <c r="Q278" s="9">
        <v>16.79</v>
      </c>
      <c r="R278" s="8">
        <v>31</v>
      </c>
      <c r="S278" s="8">
        <v>85</v>
      </c>
      <c r="T278" s="8">
        <v>150000</v>
      </c>
      <c r="U278" s="8">
        <v>1950</v>
      </c>
    </row>
    <row r="279" spans="2:21" x14ac:dyDescent="0.25">
      <c r="B279" s="35">
        <v>7238000</v>
      </c>
      <c r="C279" t="s">
        <v>1234</v>
      </c>
      <c r="D279" s="9" t="str">
        <f t="shared" si="9"/>
        <v>OK</v>
      </c>
      <c r="E279" s="9">
        <v>-98.921205700000002</v>
      </c>
      <c r="F279" s="9">
        <v>36.183372769999998</v>
      </c>
      <c r="G279" s="25">
        <v>12555</v>
      </c>
      <c r="H279" s="24">
        <v>11</v>
      </c>
      <c r="I279" s="8">
        <v>5</v>
      </c>
      <c r="J279" s="24">
        <v>13</v>
      </c>
      <c r="K279" s="8">
        <v>0</v>
      </c>
      <c r="L279" s="24">
        <v>14</v>
      </c>
      <c r="M279" s="8">
        <v>0</v>
      </c>
      <c r="N279" s="8">
        <v>43621</v>
      </c>
      <c r="O279" s="8">
        <v>1420</v>
      </c>
      <c r="P279" s="8">
        <v>43621</v>
      </c>
      <c r="Q279" s="9">
        <v>11.37</v>
      </c>
      <c r="R279" s="8">
        <v>55</v>
      </c>
      <c r="S279" s="8">
        <v>72</v>
      </c>
      <c r="T279" s="8">
        <v>33000</v>
      </c>
      <c r="U279" s="8">
        <v>1951</v>
      </c>
    </row>
    <row r="280" spans="2:21" x14ac:dyDescent="0.25">
      <c r="B280" s="35">
        <v>8010000</v>
      </c>
      <c r="C280" t="s">
        <v>1235</v>
      </c>
      <c r="D280" s="9" t="str">
        <f t="shared" si="9"/>
        <v>LA</v>
      </c>
      <c r="E280" s="9">
        <v>-92.490694399999995</v>
      </c>
      <c r="F280" s="9">
        <v>30.482888890000002</v>
      </c>
      <c r="G280" s="25">
        <v>131</v>
      </c>
      <c r="H280" s="24">
        <v>16</v>
      </c>
      <c r="I280" s="8">
        <v>5</v>
      </c>
      <c r="J280" s="24">
        <v>18</v>
      </c>
      <c r="K280" s="8">
        <v>5</v>
      </c>
      <c r="L280" s="24">
        <v>21</v>
      </c>
      <c r="M280" s="8">
        <v>0</v>
      </c>
      <c r="N280" s="8">
        <v>43624</v>
      </c>
      <c r="O280" s="8">
        <v>5360</v>
      </c>
      <c r="P280" s="8">
        <v>43624</v>
      </c>
      <c r="Q280" s="9">
        <v>19.260000000000002</v>
      </c>
      <c r="R280" s="8">
        <v>30</v>
      </c>
      <c r="S280" s="8">
        <v>79</v>
      </c>
      <c r="T280" s="8">
        <v>11900</v>
      </c>
      <c r="U280" s="8">
        <v>1953</v>
      </c>
    </row>
    <row r="281" spans="2:21" x14ac:dyDescent="0.25">
      <c r="B281" s="35">
        <v>9302000</v>
      </c>
      <c r="C281" t="s">
        <v>1236</v>
      </c>
      <c r="D281" s="9" t="str">
        <f t="shared" si="9"/>
        <v>UT</v>
      </c>
      <c r="E281" s="9">
        <v>-109.7813889</v>
      </c>
      <c r="F281" s="9">
        <v>40.210277779999998</v>
      </c>
      <c r="G281" s="25">
        <v>3790</v>
      </c>
      <c r="H281" s="24">
        <v>13.3</v>
      </c>
      <c r="I281" s="8">
        <v>5</v>
      </c>
      <c r="J281" s="24">
        <v>14.8</v>
      </c>
      <c r="K281" s="8">
        <v>0</v>
      </c>
      <c r="L281" s="24">
        <v>15.7</v>
      </c>
      <c r="M281" s="8">
        <v>0</v>
      </c>
      <c r="N281" s="8">
        <v>43634</v>
      </c>
      <c r="O281" s="8">
        <v>6840</v>
      </c>
      <c r="P281" s="8">
        <v>43634</v>
      </c>
      <c r="Q281" s="9">
        <v>13.67</v>
      </c>
      <c r="R281" s="8">
        <v>14</v>
      </c>
      <c r="S281" s="8">
        <v>75</v>
      </c>
      <c r="T281" s="8">
        <v>11500</v>
      </c>
      <c r="U281" s="8">
        <v>1983</v>
      </c>
    </row>
    <row r="282" spans="2:21" x14ac:dyDescent="0.25">
      <c r="B282" s="35">
        <v>13066000</v>
      </c>
      <c r="C282" t="s">
        <v>1237</v>
      </c>
      <c r="D282" s="9" t="str">
        <f t="shared" si="9"/>
        <v>ID</v>
      </c>
      <c r="E282" s="9">
        <v>-112.04777780000001</v>
      </c>
      <c r="F282" s="9">
        <v>43.26277778</v>
      </c>
      <c r="G282" s="25">
        <v>897</v>
      </c>
      <c r="H282" s="24">
        <v>7.5</v>
      </c>
      <c r="I282" s="8">
        <v>5</v>
      </c>
      <c r="J282" s="24">
        <v>-999</v>
      </c>
      <c r="K282" s="8">
        <v>-999</v>
      </c>
      <c r="L282" s="24">
        <v>-999</v>
      </c>
      <c r="M282" s="8">
        <v>-999</v>
      </c>
      <c r="N282" s="8">
        <v>43618</v>
      </c>
      <c r="O282" s="8">
        <v>1410</v>
      </c>
      <c r="P282" s="8">
        <v>43618</v>
      </c>
      <c r="Q282" s="9">
        <v>7.75</v>
      </c>
      <c r="R282" s="8">
        <v>20</v>
      </c>
      <c r="S282" s="8">
        <v>89</v>
      </c>
      <c r="T282" s="8">
        <v>3220</v>
      </c>
      <c r="U282" s="8">
        <v>1987</v>
      </c>
    </row>
    <row r="283" spans="2:21" x14ac:dyDescent="0.25">
      <c r="B283" s="35">
        <v>1467005</v>
      </c>
      <c r="C283" t="s">
        <v>1238</v>
      </c>
      <c r="D283" s="9" t="str">
        <f t="shared" si="9"/>
        <v>NJ</v>
      </c>
      <c r="E283" s="9">
        <v>-74.781388890000002</v>
      </c>
      <c r="F283" s="9">
        <v>39.993055560000002</v>
      </c>
      <c r="G283" s="25">
        <v>140</v>
      </c>
      <c r="H283" s="24">
        <v>11.7</v>
      </c>
      <c r="I283" s="8">
        <v>4</v>
      </c>
      <c r="J283" s="24">
        <v>13</v>
      </c>
      <c r="K283" s="8">
        <v>3</v>
      </c>
      <c r="L283" s="24">
        <v>14</v>
      </c>
      <c r="M283" s="8">
        <v>2</v>
      </c>
      <c r="N283" s="8">
        <v>-999</v>
      </c>
      <c r="O283" s="8">
        <v>-999</v>
      </c>
      <c r="P283" s="8">
        <v>43636</v>
      </c>
      <c r="Q283" s="9">
        <v>14.32</v>
      </c>
      <c r="R283" s="8">
        <v>-999</v>
      </c>
      <c r="S283" s="8">
        <v>-999</v>
      </c>
      <c r="T283" s="8">
        <v>-999</v>
      </c>
      <c r="U283" s="8">
        <v>-999</v>
      </c>
    </row>
    <row r="284" spans="2:21" x14ac:dyDescent="0.25">
      <c r="B284" s="35">
        <v>2047000</v>
      </c>
      <c r="C284" t="s">
        <v>1239</v>
      </c>
      <c r="D284" s="9" t="str">
        <f t="shared" si="9"/>
        <v>VA</v>
      </c>
      <c r="E284" s="9">
        <v>-77.166077799999997</v>
      </c>
      <c r="F284" s="9">
        <v>36.770427599999998</v>
      </c>
      <c r="G284" s="25">
        <v>1441</v>
      </c>
      <c r="H284" s="24">
        <v>16</v>
      </c>
      <c r="I284" s="8">
        <v>4</v>
      </c>
      <c r="J284" s="24">
        <v>18</v>
      </c>
      <c r="K284" s="8">
        <v>0</v>
      </c>
      <c r="L284" s="24">
        <v>21</v>
      </c>
      <c r="M284" s="8">
        <v>0</v>
      </c>
      <c r="N284" s="8">
        <v>43631</v>
      </c>
      <c r="O284" s="8">
        <v>6720</v>
      </c>
      <c r="P284" s="8">
        <v>43631</v>
      </c>
      <c r="Q284" s="9">
        <v>16.48</v>
      </c>
      <c r="R284" s="8">
        <v>49</v>
      </c>
      <c r="S284" s="8">
        <v>77</v>
      </c>
      <c r="T284" s="8">
        <v>48000</v>
      </c>
      <c r="U284" s="8">
        <v>1940</v>
      </c>
    </row>
    <row r="285" spans="2:21" x14ac:dyDescent="0.25">
      <c r="B285" s="35">
        <v>3348000</v>
      </c>
      <c r="C285" t="s">
        <v>1240</v>
      </c>
      <c r="D285" s="9" t="str">
        <f t="shared" si="9"/>
        <v>IN</v>
      </c>
      <c r="E285" s="9">
        <v>-85.671388890000003</v>
      </c>
      <c r="F285" s="9">
        <v>40.105277780000002</v>
      </c>
      <c r="G285" s="25">
        <v>406</v>
      </c>
      <c r="H285" s="24">
        <v>10</v>
      </c>
      <c r="I285" s="8">
        <v>4</v>
      </c>
      <c r="J285" s="24">
        <v>15</v>
      </c>
      <c r="K285" s="8">
        <v>0</v>
      </c>
      <c r="L285" s="24">
        <v>19</v>
      </c>
      <c r="M285" s="8">
        <v>0</v>
      </c>
      <c r="N285" s="8">
        <v>43633</v>
      </c>
      <c r="O285" s="8">
        <v>6760</v>
      </c>
      <c r="P285" s="8">
        <v>43633</v>
      </c>
      <c r="Q285" s="9">
        <v>13.05</v>
      </c>
      <c r="R285" s="8">
        <v>50</v>
      </c>
      <c r="S285" s="8">
        <v>95</v>
      </c>
      <c r="T285" s="8">
        <v>28000</v>
      </c>
      <c r="U285" s="8">
        <v>1913</v>
      </c>
    </row>
    <row r="286" spans="2:21" x14ac:dyDescent="0.25">
      <c r="B286" s="35">
        <v>3348130</v>
      </c>
      <c r="C286" t="s">
        <v>1241</v>
      </c>
      <c r="D286" s="9" t="str">
        <f t="shared" si="9"/>
        <v>IN</v>
      </c>
      <c r="E286" s="9">
        <v>-85.710809999999995</v>
      </c>
      <c r="F286" s="9">
        <v>40.110596880000003</v>
      </c>
      <c r="G286" s="25">
        <v>519</v>
      </c>
      <c r="H286" s="24">
        <v>10</v>
      </c>
      <c r="I286" s="8">
        <v>4</v>
      </c>
      <c r="J286" s="24">
        <v>15</v>
      </c>
      <c r="K286" s="8">
        <v>0</v>
      </c>
      <c r="L286" s="24">
        <v>18</v>
      </c>
      <c r="M286" s="8">
        <v>0</v>
      </c>
      <c r="N286" s="8">
        <v>43633</v>
      </c>
      <c r="O286" s="8">
        <v>8680</v>
      </c>
      <c r="P286" s="8">
        <v>43633</v>
      </c>
      <c r="Q286" s="9">
        <v>12.4</v>
      </c>
      <c r="R286" s="8">
        <v>13</v>
      </c>
      <c r="S286" s="8">
        <v>18</v>
      </c>
      <c r="T286" s="8">
        <v>15200</v>
      </c>
      <c r="U286" s="8">
        <v>2003</v>
      </c>
    </row>
    <row r="287" spans="2:21" x14ac:dyDescent="0.25">
      <c r="B287" s="35">
        <v>3351060</v>
      </c>
      <c r="C287" t="s">
        <v>1242</v>
      </c>
      <c r="D287" s="9" t="str">
        <f t="shared" si="9"/>
        <v>IN</v>
      </c>
      <c r="E287" s="9">
        <v>-86.141098499999998</v>
      </c>
      <c r="F287" s="9">
        <v>39.871707260000001</v>
      </c>
      <c r="G287" s="25">
        <v>1238</v>
      </c>
      <c r="H287" s="24">
        <v>6</v>
      </c>
      <c r="I287" s="8">
        <v>4</v>
      </c>
      <c r="J287" s="24">
        <v>8</v>
      </c>
      <c r="K287" s="8">
        <v>0</v>
      </c>
      <c r="L287" s="24">
        <v>-999</v>
      </c>
      <c r="M287" s="8">
        <v>-999</v>
      </c>
      <c r="N287" s="8">
        <v>-999</v>
      </c>
      <c r="O287" s="8">
        <v>-999</v>
      </c>
      <c r="P287" s="8">
        <v>43634</v>
      </c>
      <c r="Q287" s="9">
        <v>6.13</v>
      </c>
      <c r="R287" s="8">
        <v>-999</v>
      </c>
      <c r="S287" s="8">
        <v>-999</v>
      </c>
      <c r="T287" s="8">
        <v>-999</v>
      </c>
      <c r="U287" s="8">
        <v>-999</v>
      </c>
    </row>
    <row r="288" spans="2:21" x14ac:dyDescent="0.25">
      <c r="B288" s="35">
        <v>3351071</v>
      </c>
      <c r="C288" t="s">
        <v>1243</v>
      </c>
      <c r="D288" s="9" t="str">
        <f t="shared" si="9"/>
        <v>IN</v>
      </c>
      <c r="E288" s="9">
        <v>-86.1408208</v>
      </c>
      <c r="F288" s="9">
        <v>39.874207200000001</v>
      </c>
      <c r="G288" s="25">
        <v>1238</v>
      </c>
      <c r="H288" s="24">
        <v>8.5</v>
      </c>
      <c r="I288" s="8">
        <v>4</v>
      </c>
      <c r="J288" s="24">
        <v>14</v>
      </c>
      <c r="K288" s="8">
        <v>0</v>
      </c>
      <c r="L288" s="24">
        <v>-999</v>
      </c>
      <c r="M288" s="8">
        <v>-999</v>
      </c>
      <c r="N288" s="8">
        <v>-999</v>
      </c>
      <c r="O288" s="8">
        <v>-999</v>
      </c>
      <c r="P288" s="8">
        <v>43634</v>
      </c>
      <c r="Q288" s="9">
        <v>9.35</v>
      </c>
      <c r="R288" s="8">
        <v>-999</v>
      </c>
      <c r="S288" s="8">
        <v>-999</v>
      </c>
      <c r="T288" s="8">
        <v>-999</v>
      </c>
      <c r="U288" s="8">
        <v>-999</v>
      </c>
    </row>
    <row r="289" spans="2:21" x14ac:dyDescent="0.25">
      <c r="B289" s="35">
        <v>3361850</v>
      </c>
      <c r="C289" t="s">
        <v>1244</v>
      </c>
      <c r="D289" s="9" t="str">
        <f t="shared" si="9"/>
        <v>IN</v>
      </c>
      <c r="E289" s="9">
        <v>-85.957481999999999</v>
      </c>
      <c r="F289" s="9">
        <v>39.656990059999998</v>
      </c>
      <c r="G289" s="25">
        <v>78.8</v>
      </c>
      <c r="H289" s="24">
        <v>9</v>
      </c>
      <c r="I289" s="8">
        <v>4</v>
      </c>
      <c r="J289" s="24">
        <v>14</v>
      </c>
      <c r="K289" s="8">
        <v>0</v>
      </c>
      <c r="L289" s="24">
        <v>18</v>
      </c>
      <c r="M289" s="8">
        <v>0</v>
      </c>
      <c r="N289" s="8">
        <v>43632</v>
      </c>
      <c r="O289" s="8">
        <v>4200</v>
      </c>
      <c r="P289" s="8">
        <v>43632</v>
      </c>
      <c r="Q289" s="9">
        <v>12.65</v>
      </c>
      <c r="R289" s="8">
        <v>6</v>
      </c>
      <c r="S289" s="8">
        <v>50</v>
      </c>
      <c r="T289" s="8">
        <v>7140</v>
      </c>
      <c r="U289" s="8">
        <v>1969</v>
      </c>
    </row>
    <row r="290" spans="2:21" x14ac:dyDescent="0.25">
      <c r="B290" s="35">
        <v>3363000</v>
      </c>
      <c r="C290" t="s">
        <v>1245</v>
      </c>
      <c r="D290" s="9" t="str">
        <f t="shared" si="9"/>
        <v>IN</v>
      </c>
      <c r="E290" s="9">
        <v>-85.986381600000001</v>
      </c>
      <c r="F290" s="9">
        <v>39.339217679999997</v>
      </c>
      <c r="G290" s="25">
        <v>1060</v>
      </c>
      <c r="H290" s="24">
        <v>11</v>
      </c>
      <c r="I290" s="8">
        <v>4</v>
      </c>
      <c r="J290" s="24">
        <v>14</v>
      </c>
      <c r="K290" s="8">
        <v>2</v>
      </c>
      <c r="L290" s="24">
        <v>17</v>
      </c>
      <c r="M290" s="8">
        <v>0</v>
      </c>
      <c r="N290" s="8">
        <v>43634</v>
      </c>
      <c r="O290" s="8">
        <v>19200</v>
      </c>
      <c r="P290" s="8">
        <v>43634</v>
      </c>
      <c r="Q290" s="9">
        <v>14.79</v>
      </c>
      <c r="R290" s="8">
        <v>16</v>
      </c>
      <c r="S290" s="8">
        <v>58</v>
      </c>
      <c r="T290" s="8">
        <v>40500</v>
      </c>
      <c r="U290" s="8">
        <v>1963</v>
      </c>
    </row>
    <row r="291" spans="2:21" x14ac:dyDescent="0.25">
      <c r="B291" s="35">
        <v>4100222</v>
      </c>
      <c r="C291" t="s">
        <v>1246</v>
      </c>
      <c r="D291" s="9" t="str">
        <f t="shared" si="9"/>
        <v>IN</v>
      </c>
      <c r="E291" s="9">
        <v>-85.475537000000003</v>
      </c>
      <c r="F291" s="9">
        <v>41.48171619</v>
      </c>
      <c r="G291" s="25">
        <v>142</v>
      </c>
      <c r="H291" s="24">
        <v>6</v>
      </c>
      <c r="I291" s="8">
        <v>4</v>
      </c>
      <c r="J291" s="24">
        <v>7</v>
      </c>
      <c r="K291" s="8">
        <v>0</v>
      </c>
      <c r="L291" s="24">
        <v>8</v>
      </c>
      <c r="M291" s="8">
        <v>0</v>
      </c>
      <c r="N291" s="8">
        <v>43644</v>
      </c>
      <c r="O291" s="8">
        <v>492</v>
      </c>
      <c r="P291" s="8">
        <v>43646</v>
      </c>
      <c r="Q291" s="9">
        <v>6.1</v>
      </c>
      <c r="R291" s="8">
        <v>23</v>
      </c>
      <c r="S291" s="8">
        <v>45</v>
      </c>
      <c r="T291" s="8">
        <v>919</v>
      </c>
      <c r="U291" s="8">
        <v>1982</v>
      </c>
    </row>
    <row r="292" spans="2:21" x14ac:dyDescent="0.25">
      <c r="B292" s="35">
        <v>4208000</v>
      </c>
      <c r="C292" t="s">
        <v>1247</v>
      </c>
      <c r="D292" s="9" t="str">
        <f t="shared" si="9"/>
        <v>OH</v>
      </c>
      <c r="E292" s="9">
        <v>-81.629847799999993</v>
      </c>
      <c r="F292" s="9">
        <v>41.395330870000002</v>
      </c>
      <c r="G292" s="25">
        <v>707</v>
      </c>
      <c r="H292" s="24">
        <v>17</v>
      </c>
      <c r="I292" s="8">
        <v>4</v>
      </c>
      <c r="J292" s="24">
        <v>18.5</v>
      </c>
      <c r="K292" s="8">
        <v>0</v>
      </c>
      <c r="L292" s="24">
        <v>21</v>
      </c>
      <c r="M292" s="8">
        <v>0</v>
      </c>
      <c r="N292" s="8">
        <v>43637</v>
      </c>
      <c r="O292" s="8">
        <v>10000</v>
      </c>
      <c r="P292" s="8">
        <v>43637</v>
      </c>
      <c r="Q292" s="9">
        <v>17.73</v>
      </c>
      <c r="R292" s="8">
        <v>39</v>
      </c>
      <c r="S292" s="8">
        <v>89</v>
      </c>
      <c r="T292" s="8">
        <v>25400</v>
      </c>
      <c r="U292" s="8">
        <v>2006</v>
      </c>
    </row>
    <row r="293" spans="2:21" x14ac:dyDescent="0.25">
      <c r="B293" s="35">
        <v>5474000</v>
      </c>
      <c r="C293" t="s">
        <v>1248</v>
      </c>
      <c r="D293" s="9" t="str">
        <f t="shared" si="9"/>
        <v>IA</v>
      </c>
      <c r="E293" s="9">
        <v>-91.277094199999993</v>
      </c>
      <c r="F293" s="9">
        <v>40.753650380000003</v>
      </c>
      <c r="G293" s="25">
        <v>4312</v>
      </c>
      <c r="H293" s="24">
        <v>15</v>
      </c>
      <c r="I293" s="8">
        <v>4</v>
      </c>
      <c r="J293" s="24">
        <v>17</v>
      </c>
      <c r="K293" s="8">
        <v>3</v>
      </c>
      <c r="L293" s="24">
        <v>20</v>
      </c>
      <c r="M293" s="8">
        <v>2</v>
      </c>
      <c r="N293" s="8">
        <v>43617</v>
      </c>
      <c r="O293" s="8">
        <v>45200</v>
      </c>
      <c r="P293" s="8">
        <v>43617</v>
      </c>
      <c r="Q293" s="9">
        <v>23.2</v>
      </c>
      <c r="R293" s="8">
        <v>6</v>
      </c>
      <c r="S293" s="8">
        <v>104</v>
      </c>
      <c r="T293" s="8">
        <v>66800</v>
      </c>
      <c r="U293" s="8">
        <v>1973</v>
      </c>
    </row>
    <row r="294" spans="2:21" x14ac:dyDescent="0.25">
      <c r="B294" s="35">
        <v>5480500</v>
      </c>
      <c r="C294" t="s">
        <v>1249</v>
      </c>
      <c r="D294" s="9" t="str">
        <f t="shared" si="9"/>
        <v>IA</v>
      </c>
      <c r="E294" s="9">
        <v>-94.203573199999994</v>
      </c>
      <c r="F294" s="9">
        <v>42.508302759999999</v>
      </c>
      <c r="G294" s="25">
        <v>4190</v>
      </c>
      <c r="H294" s="24">
        <v>10.5</v>
      </c>
      <c r="I294" s="8">
        <v>4</v>
      </c>
      <c r="J294" s="24">
        <v>16</v>
      </c>
      <c r="K294" s="8">
        <v>0</v>
      </c>
      <c r="L294" s="24">
        <v>17</v>
      </c>
      <c r="M294" s="8">
        <v>0</v>
      </c>
      <c r="N294" s="8">
        <v>43618</v>
      </c>
      <c r="O294" s="8">
        <v>18900</v>
      </c>
      <c r="P294" s="8">
        <v>43618</v>
      </c>
      <c r="Q294" s="9">
        <v>10.9</v>
      </c>
      <c r="R294" s="8">
        <v>21</v>
      </c>
      <c r="S294" s="8">
        <v>87</v>
      </c>
      <c r="T294" s="8">
        <v>36800</v>
      </c>
      <c r="U294" s="8">
        <v>2010</v>
      </c>
    </row>
    <row r="295" spans="2:21" x14ac:dyDescent="0.25">
      <c r="B295" s="35">
        <v>5482430</v>
      </c>
      <c r="C295" t="s">
        <v>1250</v>
      </c>
      <c r="D295" s="9" t="str">
        <f t="shared" si="9"/>
        <v>IA</v>
      </c>
      <c r="E295" s="9">
        <v>-94.726027799999997</v>
      </c>
      <c r="F295" s="9">
        <v>42.169083299999997</v>
      </c>
      <c r="G295" s="25">
        <v>1238</v>
      </c>
      <c r="H295" s="24">
        <v>15</v>
      </c>
      <c r="I295" s="8">
        <v>4</v>
      </c>
      <c r="J295" s="24">
        <v>-999</v>
      </c>
      <c r="K295" s="8">
        <v>-999</v>
      </c>
      <c r="L295" s="24">
        <v>-999</v>
      </c>
      <c r="M295" s="8">
        <v>-999</v>
      </c>
      <c r="N295" s="8">
        <v>-999</v>
      </c>
      <c r="O295" s="8">
        <v>-999</v>
      </c>
      <c r="P295" s="8">
        <v>43638</v>
      </c>
      <c r="Q295" s="9">
        <v>16.37</v>
      </c>
      <c r="R295" s="8">
        <v>-999</v>
      </c>
      <c r="S295" s="8">
        <v>-999</v>
      </c>
      <c r="T295" s="8">
        <v>-999</v>
      </c>
      <c r="U295" s="8">
        <v>-999</v>
      </c>
    </row>
    <row r="296" spans="2:21" x14ac:dyDescent="0.25">
      <c r="B296" s="35">
        <v>5502300</v>
      </c>
      <c r="C296" t="s">
        <v>1251</v>
      </c>
      <c r="D296" s="9" t="str">
        <f t="shared" si="9"/>
        <v>MO</v>
      </c>
      <c r="E296" s="9">
        <v>-92.230444399999996</v>
      </c>
      <c r="F296" s="9">
        <v>39.829888889999999</v>
      </c>
      <c r="G296" s="25">
        <v>365</v>
      </c>
      <c r="H296" s="24">
        <v>12</v>
      </c>
      <c r="I296" s="8">
        <v>4</v>
      </c>
      <c r="J296" s="24">
        <v>16</v>
      </c>
      <c r="K296" s="8">
        <v>2</v>
      </c>
      <c r="L296" s="24">
        <v>20</v>
      </c>
      <c r="M296" s="8">
        <v>0</v>
      </c>
      <c r="N296" s="8">
        <v>43640</v>
      </c>
      <c r="O296" s="8">
        <v>11800</v>
      </c>
      <c r="P296" s="8">
        <v>43640</v>
      </c>
      <c r="Q296" s="9">
        <v>18.059999999999999</v>
      </c>
      <c r="R296" s="8">
        <v>23</v>
      </c>
      <c r="S296" s="8">
        <v>44</v>
      </c>
      <c r="T296" s="8">
        <v>36500</v>
      </c>
      <c r="U296" s="8">
        <v>2010</v>
      </c>
    </row>
    <row r="297" spans="2:21" x14ac:dyDescent="0.25">
      <c r="B297" s="35">
        <v>5545750</v>
      </c>
      <c r="C297" t="s">
        <v>1252</v>
      </c>
      <c r="D297" s="9" t="str">
        <f t="shared" si="9"/>
        <v>WI</v>
      </c>
      <c r="E297" s="9">
        <v>-88.225922999999995</v>
      </c>
      <c r="F297" s="9">
        <v>42.610851160000003</v>
      </c>
      <c r="G297" s="25">
        <v>811</v>
      </c>
      <c r="H297" s="24">
        <v>11</v>
      </c>
      <c r="I297" s="8">
        <v>4</v>
      </c>
      <c r="J297" s="24">
        <v>13</v>
      </c>
      <c r="K297" s="8">
        <v>0</v>
      </c>
      <c r="L297" s="24">
        <v>14</v>
      </c>
      <c r="M297" s="8">
        <v>0</v>
      </c>
      <c r="N297" s="8">
        <v>43618</v>
      </c>
      <c r="O297" s="8">
        <v>2850</v>
      </c>
      <c r="P297" s="8">
        <v>43618</v>
      </c>
      <c r="Q297" s="9">
        <v>11.92</v>
      </c>
      <c r="R297" s="8">
        <v>39</v>
      </c>
      <c r="S297" s="8">
        <v>77</v>
      </c>
      <c r="T297" s="8">
        <v>7520</v>
      </c>
      <c r="U297" s="8">
        <v>1960</v>
      </c>
    </row>
    <row r="298" spans="2:21" x14ac:dyDescent="0.25">
      <c r="B298" s="35">
        <v>5570000</v>
      </c>
      <c r="C298" t="s">
        <v>1253</v>
      </c>
      <c r="D298" s="9" t="str">
        <f t="shared" si="9"/>
        <v>IL</v>
      </c>
      <c r="E298" s="9">
        <v>-90.340402499999996</v>
      </c>
      <c r="F298" s="9">
        <v>40.49004077</v>
      </c>
      <c r="G298" s="25">
        <v>1636</v>
      </c>
      <c r="H298" s="24">
        <v>22</v>
      </c>
      <c r="I298" s="8">
        <v>4</v>
      </c>
      <c r="J298" s="24">
        <v>25</v>
      </c>
      <c r="K298" s="8">
        <v>2</v>
      </c>
      <c r="L298" s="24">
        <v>30</v>
      </c>
      <c r="M298" s="8">
        <v>0</v>
      </c>
      <c r="N298" s="8">
        <v>43617</v>
      </c>
      <c r="O298" s="8">
        <v>23500</v>
      </c>
      <c r="P298" s="8">
        <v>43617</v>
      </c>
      <c r="Q298" s="9">
        <v>29.21</v>
      </c>
      <c r="R298" s="8">
        <v>13</v>
      </c>
      <c r="S298" s="8">
        <v>101</v>
      </c>
      <c r="T298" s="8">
        <v>42500</v>
      </c>
      <c r="U298" s="8">
        <v>2013</v>
      </c>
    </row>
    <row r="299" spans="2:21" x14ac:dyDescent="0.25">
      <c r="B299" s="35">
        <v>6479010</v>
      </c>
      <c r="C299" t="s">
        <v>1254</v>
      </c>
      <c r="D299" s="9" t="str">
        <f t="shared" si="9"/>
        <v>SD</v>
      </c>
      <c r="E299" s="9">
        <v>-96.924210599999995</v>
      </c>
      <c r="F299" s="9">
        <v>42.817218699999998</v>
      </c>
      <c r="G299" s="25">
        <v>2254</v>
      </c>
      <c r="H299" s="24">
        <v>21</v>
      </c>
      <c r="I299" s="8">
        <v>4</v>
      </c>
      <c r="J299" s="24">
        <v>22</v>
      </c>
      <c r="K299" s="8">
        <v>3</v>
      </c>
      <c r="L299" s="24">
        <v>30</v>
      </c>
      <c r="M299" s="8">
        <v>0</v>
      </c>
      <c r="N299" s="8">
        <v>43618</v>
      </c>
      <c r="O299" s="8">
        <v>7130</v>
      </c>
      <c r="P299" s="8">
        <v>43618</v>
      </c>
      <c r="Q299" s="9">
        <v>22.37</v>
      </c>
      <c r="R299" s="8">
        <v>4</v>
      </c>
      <c r="S299" s="8">
        <v>34</v>
      </c>
      <c r="T299" s="8">
        <v>21400</v>
      </c>
      <c r="U299" s="8">
        <v>1984</v>
      </c>
    </row>
    <row r="300" spans="2:21" x14ac:dyDescent="0.25">
      <c r="B300" s="35">
        <v>6482020</v>
      </c>
      <c r="C300" t="s">
        <v>1255</v>
      </c>
      <c r="D300" s="9" t="str">
        <f t="shared" si="9"/>
        <v>SD</v>
      </c>
      <c r="E300" s="9">
        <v>-96.711327400000002</v>
      </c>
      <c r="F300" s="9">
        <v>43.567002649999999</v>
      </c>
      <c r="G300" s="25">
        <v>4662</v>
      </c>
      <c r="H300" s="24">
        <v>16</v>
      </c>
      <c r="I300" s="8">
        <v>4</v>
      </c>
      <c r="J300" s="24">
        <v>18</v>
      </c>
      <c r="K300" s="8">
        <v>1</v>
      </c>
      <c r="L300" s="24">
        <v>31</v>
      </c>
      <c r="M300" s="8">
        <v>0</v>
      </c>
      <c r="N300" s="8">
        <v>43617</v>
      </c>
      <c r="O300" s="8">
        <v>9620</v>
      </c>
      <c r="P300" s="8">
        <v>43617</v>
      </c>
      <c r="Q300" s="9">
        <v>18.72</v>
      </c>
      <c r="R300" s="8">
        <v>10</v>
      </c>
      <c r="S300" s="8">
        <v>47</v>
      </c>
      <c r="T300" s="8">
        <v>40700</v>
      </c>
      <c r="U300" s="8">
        <v>1969</v>
      </c>
    </row>
    <row r="301" spans="2:21" x14ac:dyDescent="0.25">
      <c r="B301" s="35">
        <v>6485910</v>
      </c>
      <c r="C301" t="s">
        <v>1256</v>
      </c>
      <c r="D301" s="9" t="str">
        <f t="shared" si="9"/>
        <v>SD</v>
      </c>
      <c r="E301" s="9">
        <v>-96.515586799999994</v>
      </c>
      <c r="F301" s="9">
        <v>42.626383300000001</v>
      </c>
      <c r="G301" s="25">
        <v>8400</v>
      </c>
      <c r="H301" s="24">
        <v>31</v>
      </c>
      <c r="I301" s="8">
        <v>4</v>
      </c>
      <c r="J301" s="24">
        <v>-999</v>
      </c>
      <c r="K301" s="8">
        <v>-999</v>
      </c>
      <c r="L301" s="24">
        <v>-999</v>
      </c>
      <c r="M301" s="8">
        <v>-999</v>
      </c>
      <c r="N301" s="8">
        <v>43617</v>
      </c>
      <c r="O301" s="8">
        <v>34100</v>
      </c>
      <c r="P301" s="8">
        <v>43617</v>
      </c>
      <c r="Q301" s="9">
        <v>36.020000000000003</v>
      </c>
      <c r="R301" s="8">
        <v>1</v>
      </c>
      <c r="S301" s="8">
        <v>3</v>
      </c>
      <c r="T301" s="8">
        <v>11000</v>
      </c>
      <c r="U301" s="8">
        <v>2016</v>
      </c>
    </row>
    <row r="302" spans="2:21" x14ac:dyDescent="0.25">
      <c r="B302" s="35">
        <v>6870200</v>
      </c>
      <c r="C302" t="s">
        <v>1257</v>
      </c>
      <c r="D302" s="9" t="str">
        <f t="shared" si="9"/>
        <v>KS</v>
      </c>
      <c r="E302" s="9">
        <v>-97.483363900000001</v>
      </c>
      <c r="F302" s="9">
        <v>38.863890089999998</v>
      </c>
      <c r="G302" s="25">
        <v>11730</v>
      </c>
      <c r="H302" s="24">
        <v>27</v>
      </c>
      <c r="I302" s="8">
        <v>4</v>
      </c>
      <c r="J302" s="24">
        <v>30</v>
      </c>
      <c r="K302" s="8">
        <v>0</v>
      </c>
      <c r="L302" s="24">
        <v>33.1</v>
      </c>
      <c r="M302" s="8">
        <v>0</v>
      </c>
      <c r="N302" s="8">
        <v>-999</v>
      </c>
      <c r="O302" s="8">
        <v>-999</v>
      </c>
      <c r="P302" s="8">
        <v>43640</v>
      </c>
      <c r="Q302" s="9">
        <v>29.94</v>
      </c>
      <c r="R302" s="8">
        <v>-999</v>
      </c>
      <c r="S302" s="8">
        <v>-999</v>
      </c>
      <c r="T302" s="8">
        <v>-999</v>
      </c>
      <c r="U302" s="8">
        <v>-999</v>
      </c>
    </row>
    <row r="303" spans="2:21" x14ac:dyDescent="0.25">
      <c r="B303" s="35">
        <v>6881000</v>
      </c>
      <c r="C303" t="s">
        <v>1258</v>
      </c>
      <c r="D303" s="9" t="s">
        <v>27</v>
      </c>
      <c r="E303" s="9">
        <v>-96.960555600000006</v>
      </c>
      <c r="F303" s="9">
        <v>40.596666669999998</v>
      </c>
      <c r="G303" s="25">
        <v>2710</v>
      </c>
      <c r="H303" s="24">
        <v>21</v>
      </c>
      <c r="I303" s="8">
        <v>4</v>
      </c>
      <c r="J303" s="24">
        <v>25</v>
      </c>
      <c r="K303" s="8">
        <v>1</v>
      </c>
      <c r="L303" s="24">
        <v>29</v>
      </c>
      <c r="M303" s="8">
        <v>0</v>
      </c>
      <c r="N303" s="8">
        <v>43617</v>
      </c>
      <c r="O303" s="8">
        <v>9200</v>
      </c>
      <c r="P303" s="8">
        <v>43617</v>
      </c>
      <c r="Q303" s="9">
        <v>25.1</v>
      </c>
      <c r="R303" s="8">
        <v>20</v>
      </c>
      <c r="S303" s="8">
        <v>73</v>
      </c>
      <c r="T303" s="8">
        <v>27600</v>
      </c>
      <c r="U303" s="8">
        <v>1950</v>
      </c>
    </row>
    <row r="304" spans="2:21" x14ac:dyDescent="0.25">
      <c r="B304" s="35">
        <v>6891850</v>
      </c>
      <c r="C304" t="s">
        <v>1259</v>
      </c>
      <c r="D304" s="9" t="str">
        <f t="shared" ref="D304:D332" si="10">RIGHT(C304,2)</f>
        <v>KS</v>
      </c>
      <c r="E304" s="9">
        <v>-95.108856500000002</v>
      </c>
      <c r="F304" s="9">
        <v>39.346387700000001</v>
      </c>
      <c r="G304" s="25">
        <v>216</v>
      </c>
      <c r="H304" s="24">
        <v>17</v>
      </c>
      <c r="I304" s="8">
        <v>4</v>
      </c>
      <c r="J304" s="24">
        <v>18</v>
      </c>
      <c r="K304" s="8">
        <v>3</v>
      </c>
      <c r="L304" s="24">
        <v>23</v>
      </c>
      <c r="M304" s="8">
        <v>0</v>
      </c>
      <c r="N304" s="8">
        <v>43640</v>
      </c>
      <c r="O304" s="8">
        <v>6490</v>
      </c>
      <c r="P304" s="8">
        <v>43640</v>
      </c>
      <c r="Q304" s="9">
        <v>20.49</v>
      </c>
      <c r="R304" s="8">
        <v>3</v>
      </c>
      <c r="S304" s="8">
        <v>3</v>
      </c>
      <c r="T304" s="8">
        <v>10213</v>
      </c>
      <c r="U304" s="8">
        <v>2016</v>
      </c>
    </row>
    <row r="305" spans="2:21" x14ac:dyDescent="0.25">
      <c r="B305" s="35">
        <v>6896900</v>
      </c>
      <c r="C305" t="s">
        <v>1260</v>
      </c>
      <c r="D305" s="9" t="str">
        <f t="shared" si="10"/>
        <v>MO</v>
      </c>
      <c r="E305" s="9">
        <v>-94.127222200000006</v>
      </c>
      <c r="F305" s="9">
        <v>40.026111100000001</v>
      </c>
      <c r="G305" s="25">
        <v>1720</v>
      </c>
      <c r="H305" s="24">
        <v>25</v>
      </c>
      <c r="I305" s="8">
        <v>4</v>
      </c>
      <c r="J305" s="24">
        <v>30</v>
      </c>
      <c r="K305" s="8">
        <v>2</v>
      </c>
      <c r="L305" s="24">
        <v>32</v>
      </c>
      <c r="M305" s="8">
        <v>0</v>
      </c>
      <c r="N305" s="8">
        <v>43639</v>
      </c>
      <c r="O305" s="8">
        <v>30700</v>
      </c>
      <c r="P305" s="8">
        <v>43639</v>
      </c>
      <c r="Q305" s="9">
        <v>31.27</v>
      </c>
      <c r="R305" s="8">
        <v>2</v>
      </c>
      <c r="S305" s="8">
        <v>3</v>
      </c>
      <c r="T305" s="8">
        <v>40100</v>
      </c>
      <c r="U305" s="8">
        <v>2017</v>
      </c>
    </row>
    <row r="306" spans="2:21" x14ac:dyDescent="0.25">
      <c r="B306" s="35">
        <v>6897500</v>
      </c>
      <c r="C306" t="s">
        <v>1261</v>
      </c>
      <c r="D306" s="9" t="str">
        <f t="shared" si="10"/>
        <v>MO</v>
      </c>
      <c r="E306" s="9">
        <v>-93.942722500000002</v>
      </c>
      <c r="F306" s="9">
        <v>39.926951699999996</v>
      </c>
      <c r="G306" s="25">
        <v>2250</v>
      </c>
      <c r="H306" s="24">
        <v>26</v>
      </c>
      <c r="I306" s="8">
        <v>4</v>
      </c>
      <c r="J306" s="24">
        <v>33</v>
      </c>
      <c r="K306" s="8">
        <v>1</v>
      </c>
      <c r="L306" s="24">
        <v>39</v>
      </c>
      <c r="M306" s="8">
        <v>0</v>
      </c>
      <c r="N306" s="8">
        <v>43617</v>
      </c>
      <c r="O306" s="8">
        <v>56900</v>
      </c>
      <c r="P306" s="8">
        <v>43617</v>
      </c>
      <c r="Q306" s="9">
        <v>36.35</v>
      </c>
      <c r="R306" s="8">
        <v>7</v>
      </c>
      <c r="S306" s="8">
        <v>97</v>
      </c>
      <c r="T306" s="8">
        <v>89800</v>
      </c>
      <c r="U306" s="8">
        <v>1993</v>
      </c>
    </row>
    <row r="307" spans="2:21" x14ac:dyDescent="0.25">
      <c r="B307" s="35">
        <v>6913000</v>
      </c>
      <c r="C307" t="s">
        <v>1262</v>
      </c>
      <c r="D307" s="9" t="str">
        <f t="shared" si="10"/>
        <v>KS</v>
      </c>
      <c r="E307" s="9">
        <v>-95.453590199999994</v>
      </c>
      <c r="F307" s="9">
        <v>38.584177699999998</v>
      </c>
      <c r="G307" s="25">
        <v>1040</v>
      </c>
      <c r="H307" s="24">
        <v>20</v>
      </c>
      <c r="I307" s="8">
        <v>4</v>
      </c>
      <c r="J307" s="24">
        <v>30</v>
      </c>
      <c r="K307" s="8">
        <v>0</v>
      </c>
      <c r="L307" s="24">
        <v>50</v>
      </c>
      <c r="M307" s="8">
        <v>0</v>
      </c>
      <c r="N307" s="8">
        <v>43640</v>
      </c>
      <c r="O307" s="8">
        <v>14900</v>
      </c>
      <c r="P307" s="8">
        <v>43640</v>
      </c>
      <c r="Q307" s="9">
        <v>29.14</v>
      </c>
      <c r="R307" s="8">
        <v>15</v>
      </c>
      <c r="S307" s="8">
        <v>64</v>
      </c>
      <c r="T307" s="8">
        <v>69400</v>
      </c>
      <c r="U307" s="8">
        <v>1928</v>
      </c>
    </row>
    <row r="308" spans="2:21" x14ac:dyDescent="0.25">
      <c r="B308" s="35">
        <v>6918060</v>
      </c>
      <c r="C308" t="s">
        <v>1263</v>
      </c>
      <c r="D308" s="9" t="str">
        <f t="shared" si="10"/>
        <v>MO</v>
      </c>
      <c r="E308" s="9">
        <v>-94.399249999999995</v>
      </c>
      <c r="F308" s="9">
        <v>37.862027779999998</v>
      </c>
      <c r="G308" s="25">
        <v>1074</v>
      </c>
      <c r="H308" s="24">
        <v>20</v>
      </c>
      <c r="I308" s="8">
        <v>4</v>
      </c>
      <c r="J308" s="24">
        <v>26</v>
      </c>
      <c r="K308" s="8">
        <v>0</v>
      </c>
      <c r="L308" s="24">
        <v>31</v>
      </c>
      <c r="M308" s="8">
        <v>0</v>
      </c>
      <c r="N308" s="8">
        <v>43640</v>
      </c>
      <c r="O308" s="8">
        <v>7910</v>
      </c>
      <c r="P308" s="8">
        <v>43640</v>
      </c>
      <c r="Q308" s="9">
        <v>20.89</v>
      </c>
      <c r="R308" s="8">
        <v>13</v>
      </c>
      <c r="S308" s="8">
        <v>14</v>
      </c>
      <c r="T308" s="8">
        <v>34900</v>
      </c>
      <c r="U308" s="8">
        <v>2007</v>
      </c>
    </row>
    <row r="309" spans="2:21" x14ac:dyDescent="0.25">
      <c r="B309" s="35">
        <v>6921600</v>
      </c>
      <c r="C309" t="s">
        <v>1264</v>
      </c>
      <c r="D309" s="9" t="str">
        <f t="shared" si="10"/>
        <v>MO</v>
      </c>
      <c r="E309" s="9">
        <v>-94.004385900000003</v>
      </c>
      <c r="F309" s="9">
        <v>38.452239759999998</v>
      </c>
      <c r="G309" s="25">
        <v>670</v>
      </c>
      <c r="H309" s="24">
        <v>24</v>
      </c>
      <c r="I309" s="8">
        <v>4</v>
      </c>
      <c r="J309" s="24">
        <v>26</v>
      </c>
      <c r="K309" s="8">
        <v>2</v>
      </c>
      <c r="L309" s="24">
        <v>33</v>
      </c>
      <c r="M309" s="8">
        <v>0</v>
      </c>
      <c r="N309" s="8">
        <v>-999</v>
      </c>
      <c r="O309" s="8">
        <v>-999</v>
      </c>
      <c r="P309" s="8">
        <v>43640</v>
      </c>
      <c r="Q309" s="9">
        <v>27.29</v>
      </c>
      <c r="R309" s="8">
        <v>-999</v>
      </c>
      <c r="S309" s="8">
        <v>-999</v>
      </c>
      <c r="T309" s="8">
        <v>-999</v>
      </c>
      <c r="U309" s="8">
        <v>-999</v>
      </c>
    </row>
    <row r="310" spans="2:21" x14ac:dyDescent="0.25">
      <c r="B310" s="35">
        <v>7052820</v>
      </c>
      <c r="C310" t="s">
        <v>1265</v>
      </c>
      <c r="D310" s="9" t="str">
        <f t="shared" si="10"/>
        <v>MO</v>
      </c>
      <c r="E310" s="9">
        <v>-93.618526399999993</v>
      </c>
      <c r="F310" s="9">
        <v>36.750617499999997</v>
      </c>
      <c r="G310" s="25">
        <v>274</v>
      </c>
      <c r="H310" s="24">
        <v>7</v>
      </c>
      <c r="I310" s="8">
        <v>4</v>
      </c>
      <c r="J310" s="24">
        <v>12</v>
      </c>
      <c r="K310" s="8">
        <v>3</v>
      </c>
      <c r="L310" s="24">
        <v>-999</v>
      </c>
      <c r="M310" s="8">
        <v>-999</v>
      </c>
      <c r="N310" s="8">
        <v>43639</v>
      </c>
      <c r="O310" s="8">
        <v>11600</v>
      </c>
      <c r="P310" s="8">
        <v>43639</v>
      </c>
      <c r="Q310" s="9">
        <v>15.8</v>
      </c>
      <c r="R310" s="8">
        <v>7</v>
      </c>
      <c r="S310" s="8">
        <v>11</v>
      </c>
      <c r="T310" s="8">
        <v>35500</v>
      </c>
      <c r="U310" s="8">
        <v>2017</v>
      </c>
    </row>
    <row r="311" spans="2:21" x14ac:dyDescent="0.25">
      <c r="B311" s="35">
        <v>7143672</v>
      </c>
      <c r="C311" t="s">
        <v>1266</v>
      </c>
      <c r="D311" s="9" t="str">
        <f t="shared" si="10"/>
        <v>KS</v>
      </c>
      <c r="E311" s="9">
        <v>-97.540597000000005</v>
      </c>
      <c r="F311" s="9">
        <v>38.028622300000002</v>
      </c>
      <c r="G311" s="25">
        <v>759</v>
      </c>
      <c r="H311" s="24">
        <v>25</v>
      </c>
      <c r="I311" s="8">
        <v>4</v>
      </c>
      <c r="J311" s="24">
        <v>27</v>
      </c>
      <c r="K311" s="8">
        <v>0</v>
      </c>
      <c r="L311" s="24">
        <v>29</v>
      </c>
      <c r="M311" s="8">
        <v>0</v>
      </c>
      <c r="N311" s="8">
        <v>43642</v>
      </c>
      <c r="O311" s="8">
        <v>6560</v>
      </c>
      <c r="P311" s="8">
        <v>43642</v>
      </c>
      <c r="Q311" s="9">
        <v>26.28</v>
      </c>
      <c r="R311" s="8">
        <v>8</v>
      </c>
      <c r="S311" s="8">
        <v>22</v>
      </c>
      <c r="T311" s="8">
        <v>11000</v>
      </c>
      <c r="U311" s="8">
        <v>2007</v>
      </c>
    </row>
    <row r="312" spans="2:21" x14ac:dyDescent="0.25">
      <c r="B312" s="35">
        <v>7147800</v>
      </c>
      <c r="C312" t="s">
        <v>1267</v>
      </c>
      <c r="D312" s="9" t="str">
        <f t="shared" si="10"/>
        <v>KS</v>
      </c>
      <c r="E312" s="9">
        <v>-96.996147500000006</v>
      </c>
      <c r="F312" s="9">
        <v>37.223915570000003</v>
      </c>
      <c r="G312" s="25">
        <v>1880</v>
      </c>
      <c r="H312" s="24">
        <v>18</v>
      </c>
      <c r="I312" s="8">
        <v>4</v>
      </c>
      <c r="J312" s="24">
        <v>22</v>
      </c>
      <c r="K312" s="8">
        <v>0</v>
      </c>
      <c r="L312" s="24">
        <v>29</v>
      </c>
      <c r="M312" s="8">
        <v>0</v>
      </c>
      <c r="N312" s="8">
        <v>43640</v>
      </c>
      <c r="O312" s="8">
        <v>20200</v>
      </c>
      <c r="P312" s="8">
        <v>43640</v>
      </c>
      <c r="Q312" s="9">
        <v>19.63</v>
      </c>
      <c r="R312" s="8">
        <v>48</v>
      </c>
      <c r="S312" s="8">
        <v>99</v>
      </c>
      <c r="T312" s="8">
        <v>105000</v>
      </c>
      <c r="U312" s="8">
        <v>1944</v>
      </c>
    </row>
    <row r="313" spans="2:21" x14ac:dyDescent="0.25">
      <c r="B313" s="35">
        <v>7159100</v>
      </c>
      <c r="C313" t="s">
        <v>1268</v>
      </c>
      <c r="D313" s="9" t="str">
        <f t="shared" si="10"/>
        <v>OK</v>
      </c>
      <c r="E313" s="9">
        <v>-97.914499399999997</v>
      </c>
      <c r="F313" s="9">
        <v>35.951707560000003</v>
      </c>
      <c r="G313" s="25">
        <v>15809</v>
      </c>
      <c r="H313" s="24">
        <v>17</v>
      </c>
      <c r="I313" s="8">
        <v>4</v>
      </c>
      <c r="J313" s="24">
        <v>20</v>
      </c>
      <c r="K313" s="8">
        <v>0</v>
      </c>
      <c r="L313" s="24">
        <v>22</v>
      </c>
      <c r="M313" s="8">
        <v>0</v>
      </c>
      <c r="N313" s="8">
        <v>43633</v>
      </c>
      <c r="O313" s="8">
        <v>19500</v>
      </c>
      <c r="P313" s="8">
        <v>43633</v>
      </c>
      <c r="Q313" s="9">
        <v>19.760000000000002</v>
      </c>
      <c r="R313" s="8">
        <v>23</v>
      </c>
      <c r="S313" s="8">
        <v>44</v>
      </c>
      <c r="T313" s="8">
        <v>123000</v>
      </c>
      <c r="U313" s="8">
        <v>1986</v>
      </c>
    </row>
    <row r="314" spans="2:21" x14ac:dyDescent="0.25">
      <c r="B314" s="35">
        <v>7188838</v>
      </c>
      <c r="C314" t="s">
        <v>1269</v>
      </c>
      <c r="D314" s="9" t="str">
        <f t="shared" si="10"/>
        <v>MO</v>
      </c>
      <c r="E314" s="9">
        <v>-94.373269300000004</v>
      </c>
      <c r="F314" s="9">
        <v>36.583962</v>
      </c>
      <c r="G314" s="25">
        <v>195</v>
      </c>
      <c r="H314" s="24">
        <v>6</v>
      </c>
      <c r="I314" s="8">
        <v>4</v>
      </c>
      <c r="J314" s="24">
        <v>-999</v>
      </c>
      <c r="K314" s="8">
        <v>-999</v>
      </c>
      <c r="L314" s="24">
        <v>-999</v>
      </c>
      <c r="M314" s="8">
        <v>-999</v>
      </c>
      <c r="N314" s="8">
        <v>43639</v>
      </c>
      <c r="O314" s="8">
        <v>9240</v>
      </c>
      <c r="P314" s="8">
        <v>43639</v>
      </c>
      <c r="Q314" s="9">
        <v>14.21</v>
      </c>
      <c r="R314" s="8">
        <v>7</v>
      </c>
      <c r="S314" s="8">
        <v>13</v>
      </c>
      <c r="T314" s="8">
        <v>26500</v>
      </c>
      <c r="U314" s="8">
        <v>2015</v>
      </c>
    </row>
    <row r="315" spans="2:21" x14ac:dyDescent="0.25">
      <c r="B315" s="35">
        <v>7196090</v>
      </c>
      <c r="C315" t="s">
        <v>1270</v>
      </c>
      <c r="D315" s="9" t="str">
        <f t="shared" si="10"/>
        <v>OK</v>
      </c>
      <c r="E315" s="9">
        <v>-94.782728300000002</v>
      </c>
      <c r="F315" s="9">
        <v>36.104252700000004</v>
      </c>
      <c r="G315" s="25">
        <v>825</v>
      </c>
      <c r="H315" s="24">
        <v>12</v>
      </c>
      <c r="I315" s="8">
        <v>4</v>
      </c>
      <c r="J315" s="24">
        <v>15</v>
      </c>
      <c r="K315" s="8">
        <v>1</v>
      </c>
      <c r="L315" s="24">
        <v>20</v>
      </c>
      <c r="M315" s="8">
        <v>0</v>
      </c>
      <c r="N315" s="8">
        <v>43640</v>
      </c>
      <c r="O315" s="8">
        <v>25700</v>
      </c>
      <c r="P315" s="8">
        <v>43640</v>
      </c>
      <c r="Q315" s="9">
        <v>16.489999999999998</v>
      </c>
      <c r="R315" s="8">
        <v>4</v>
      </c>
      <c r="S315" s="8">
        <v>7</v>
      </c>
      <c r="T315" s="8">
        <v>124000</v>
      </c>
      <c r="U315" s="8">
        <v>2017</v>
      </c>
    </row>
    <row r="316" spans="2:21" x14ac:dyDescent="0.25">
      <c r="B316" s="35">
        <v>7260500</v>
      </c>
      <c r="C316" t="s">
        <v>1271</v>
      </c>
      <c r="D316" s="9" t="str">
        <f t="shared" si="10"/>
        <v>AR</v>
      </c>
      <c r="E316" s="9">
        <v>-93.395555599999994</v>
      </c>
      <c r="F316" s="9">
        <v>35.0586111</v>
      </c>
      <c r="G316" s="25">
        <v>764</v>
      </c>
      <c r="H316" s="24">
        <v>20</v>
      </c>
      <c r="I316" s="8">
        <v>4</v>
      </c>
      <c r="J316" s="24">
        <v>24</v>
      </c>
      <c r="K316" s="8">
        <v>2</v>
      </c>
      <c r="L316" s="24">
        <v>26</v>
      </c>
      <c r="M316" s="8">
        <v>0</v>
      </c>
      <c r="N316" s="8">
        <v>43640</v>
      </c>
      <c r="O316" s="8">
        <v>11900</v>
      </c>
      <c r="P316" s="8">
        <v>43640</v>
      </c>
      <c r="Q316" s="9">
        <v>24.34</v>
      </c>
      <c r="R316" s="8">
        <v>55</v>
      </c>
      <c r="S316" s="8">
        <v>100</v>
      </c>
      <c r="T316" s="8">
        <v>70800</v>
      </c>
      <c r="U316" s="8">
        <v>1939</v>
      </c>
    </row>
    <row r="317" spans="2:21" x14ac:dyDescent="0.25">
      <c r="B317" s="35">
        <v>7386600</v>
      </c>
      <c r="C317" t="s">
        <v>1272</v>
      </c>
      <c r="D317" s="9" t="str">
        <f t="shared" si="10"/>
        <v>LA</v>
      </c>
      <c r="E317" s="9">
        <v>-91.987618400000002</v>
      </c>
      <c r="F317" s="9">
        <v>30.36825387</v>
      </c>
      <c r="G317" s="25">
        <v>-999</v>
      </c>
      <c r="H317" s="24">
        <v>17</v>
      </c>
      <c r="I317" s="8">
        <v>4</v>
      </c>
      <c r="J317" s="24">
        <v>19.5</v>
      </c>
      <c r="K317" s="8">
        <v>0</v>
      </c>
      <c r="L317" s="24">
        <v>21.5</v>
      </c>
      <c r="M317" s="8">
        <v>0</v>
      </c>
      <c r="N317" s="8">
        <v>-999</v>
      </c>
      <c r="O317" s="8">
        <v>-999</v>
      </c>
      <c r="P317" s="8">
        <v>43622</v>
      </c>
      <c r="Q317" s="9">
        <v>18.73</v>
      </c>
      <c r="R317" s="8">
        <v>-999</v>
      </c>
      <c r="S317" s="8">
        <v>-999</v>
      </c>
      <c r="T317" s="8">
        <v>-999</v>
      </c>
      <c r="U317" s="8">
        <v>-999</v>
      </c>
    </row>
    <row r="318" spans="2:21" x14ac:dyDescent="0.25">
      <c r="B318" s="35">
        <v>8041700</v>
      </c>
      <c r="C318" t="s">
        <v>1273</v>
      </c>
      <c r="D318" s="9" t="str">
        <f t="shared" si="10"/>
        <v>TX</v>
      </c>
      <c r="E318" s="9">
        <v>-94.334632400000004</v>
      </c>
      <c r="F318" s="9">
        <v>30.1060464</v>
      </c>
      <c r="G318" s="25">
        <v>336</v>
      </c>
      <c r="H318" s="24">
        <v>25</v>
      </c>
      <c r="I318" s="8">
        <v>4</v>
      </c>
      <c r="J318" s="24">
        <v>29</v>
      </c>
      <c r="K318" s="8">
        <v>0</v>
      </c>
      <c r="L318" s="24">
        <v>32</v>
      </c>
      <c r="M318" s="8">
        <v>0</v>
      </c>
      <c r="N318" s="8">
        <v>43623</v>
      </c>
      <c r="O318" s="8">
        <v>1880</v>
      </c>
      <c r="P318" s="8">
        <v>43623</v>
      </c>
      <c r="Q318" s="9">
        <v>25.33</v>
      </c>
      <c r="R318" s="8">
        <v>46</v>
      </c>
      <c r="S318" s="8">
        <v>50</v>
      </c>
      <c r="T318" s="8">
        <v>50500</v>
      </c>
      <c r="U318" s="8">
        <v>2017</v>
      </c>
    </row>
    <row r="319" spans="2:21" x14ac:dyDescent="0.25">
      <c r="B319" s="35">
        <v>8042800</v>
      </c>
      <c r="C319" t="s">
        <v>1274</v>
      </c>
      <c r="D319" s="9" t="str">
        <f t="shared" si="10"/>
        <v>TX</v>
      </c>
      <c r="E319" s="9">
        <v>-98.080597900000001</v>
      </c>
      <c r="F319" s="9">
        <v>33.291779259999998</v>
      </c>
      <c r="G319" s="25">
        <v>683</v>
      </c>
      <c r="H319" s="24">
        <v>20</v>
      </c>
      <c r="I319" s="8">
        <v>4</v>
      </c>
      <c r="J319" s="24">
        <v>22</v>
      </c>
      <c r="K319" s="8">
        <v>0</v>
      </c>
      <c r="L319" s="24">
        <v>29</v>
      </c>
      <c r="M319" s="8">
        <v>0</v>
      </c>
      <c r="N319" s="8">
        <v>43622</v>
      </c>
      <c r="O319" s="8">
        <v>4250</v>
      </c>
      <c r="P319" s="8">
        <v>43622</v>
      </c>
      <c r="Q319" s="9">
        <v>21.58</v>
      </c>
      <c r="R319" s="8">
        <v>22</v>
      </c>
      <c r="S319" s="8">
        <v>65</v>
      </c>
      <c r="T319" s="8">
        <v>35100</v>
      </c>
      <c r="U319" s="8">
        <v>1957</v>
      </c>
    </row>
    <row r="320" spans="2:21" x14ac:dyDescent="0.25">
      <c r="B320" s="35">
        <v>8064100</v>
      </c>
      <c r="C320" t="s">
        <v>1275</v>
      </c>
      <c r="D320" s="9" t="str">
        <f t="shared" si="10"/>
        <v>TX</v>
      </c>
      <c r="E320" s="9">
        <v>-96.520263900000003</v>
      </c>
      <c r="F320" s="9">
        <v>32.198482300000002</v>
      </c>
      <c r="G320" s="25">
        <v>807</v>
      </c>
      <c r="H320" s="24">
        <v>24</v>
      </c>
      <c r="I320" s="8">
        <v>4</v>
      </c>
      <c r="J320" s="24">
        <v>27</v>
      </c>
      <c r="K320" s="8">
        <v>2</v>
      </c>
      <c r="L320" s="24">
        <v>30</v>
      </c>
      <c r="M320" s="8">
        <v>0</v>
      </c>
      <c r="N320" s="8">
        <v>43622</v>
      </c>
      <c r="O320" s="8">
        <v>10600</v>
      </c>
      <c r="P320" s="8">
        <v>43622</v>
      </c>
      <c r="Q320" s="9">
        <v>29.15</v>
      </c>
      <c r="R320" s="8">
        <v>21</v>
      </c>
      <c r="S320" s="8">
        <v>34</v>
      </c>
      <c r="T320" s="8">
        <v>43400</v>
      </c>
      <c r="U320" s="8">
        <v>1986</v>
      </c>
    </row>
    <row r="321" spans="2:21" x14ac:dyDescent="0.25">
      <c r="B321" s="35">
        <v>8178565</v>
      </c>
      <c r="C321" t="s">
        <v>1276</v>
      </c>
      <c r="D321" s="9" t="str">
        <f t="shared" si="10"/>
        <v>TX</v>
      </c>
      <c r="E321" s="9">
        <v>-98.450293200000004</v>
      </c>
      <c r="F321" s="9">
        <v>29.322181270000002</v>
      </c>
      <c r="G321" s="25">
        <v>125</v>
      </c>
      <c r="H321" s="24">
        <v>12</v>
      </c>
      <c r="I321" s="8">
        <v>4</v>
      </c>
      <c r="J321" s="24">
        <v>20</v>
      </c>
      <c r="K321" s="8">
        <v>0</v>
      </c>
      <c r="L321" s="24">
        <v>26</v>
      </c>
      <c r="M321" s="8">
        <v>0</v>
      </c>
      <c r="N321" s="8">
        <v>43633</v>
      </c>
      <c r="O321" s="8">
        <v>9310</v>
      </c>
      <c r="P321" s="8">
        <v>43633</v>
      </c>
      <c r="Q321" s="9">
        <v>15.14</v>
      </c>
      <c r="R321" s="8">
        <v>24</v>
      </c>
      <c r="S321" s="8">
        <v>31</v>
      </c>
      <c r="T321" s="8">
        <v>81400</v>
      </c>
      <c r="U321" s="8">
        <v>2013</v>
      </c>
    </row>
    <row r="322" spans="2:21" x14ac:dyDescent="0.25">
      <c r="B322" s="35">
        <v>8193000</v>
      </c>
      <c r="C322" t="s">
        <v>1277</v>
      </c>
      <c r="D322" s="9" t="str">
        <f t="shared" si="10"/>
        <v>TX</v>
      </c>
      <c r="E322" s="9">
        <v>-99.681993500000004</v>
      </c>
      <c r="F322" s="9">
        <v>28.50026313</v>
      </c>
      <c r="G322" s="25">
        <v>4082</v>
      </c>
      <c r="H322" s="24">
        <v>20</v>
      </c>
      <c r="I322" s="8">
        <v>4</v>
      </c>
      <c r="J322" s="24">
        <v>24</v>
      </c>
      <c r="K322" s="8">
        <v>3</v>
      </c>
      <c r="L322" s="24">
        <v>27</v>
      </c>
      <c r="M322" s="8">
        <v>0</v>
      </c>
      <c r="N322" s="8">
        <v>43624</v>
      </c>
      <c r="O322" s="8">
        <v>5270</v>
      </c>
      <c r="P322" s="8">
        <v>43624</v>
      </c>
      <c r="Q322" s="9">
        <v>25.21</v>
      </c>
      <c r="R322" s="8">
        <v>40</v>
      </c>
      <c r="S322" s="8">
        <v>79</v>
      </c>
      <c r="T322" s="8">
        <v>28500</v>
      </c>
      <c r="U322" s="8">
        <v>1959</v>
      </c>
    </row>
    <row r="323" spans="2:21" x14ac:dyDescent="0.25">
      <c r="B323" s="35">
        <v>13078000</v>
      </c>
      <c r="C323" t="s">
        <v>1278</v>
      </c>
      <c r="D323" s="9" t="str">
        <f t="shared" si="10"/>
        <v>ID</v>
      </c>
      <c r="E323" s="9">
        <v>-113.4513889</v>
      </c>
      <c r="F323" s="9">
        <v>42.063611100000003</v>
      </c>
      <c r="G323" s="25">
        <v>409</v>
      </c>
      <c r="H323" s="24">
        <v>6.5</v>
      </c>
      <c r="I323" s="8">
        <v>4</v>
      </c>
      <c r="J323" s="24">
        <v>8.5</v>
      </c>
      <c r="K323" s="8">
        <v>0</v>
      </c>
      <c r="L323" s="24">
        <v>-999</v>
      </c>
      <c r="M323" s="8">
        <v>-999</v>
      </c>
      <c r="N323" s="8">
        <v>43617</v>
      </c>
      <c r="O323" s="8">
        <v>187</v>
      </c>
      <c r="P323" s="8">
        <v>43617</v>
      </c>
      <c r="Q323" s="9">
        <v>6.64</v>
      </c>
      <c r="R323" s="8">
        <v>22</v>
      </c>
      <c r="S323" s="8">
        <v>57</v>
      </c>
      <c r="T323" s="8">
        <v>2060</v>
      </c>
      <c r="U323" s="8">
        <v>1971</v>
      </c>
    </row>
    <row r="324" spans="2:21" x14ac:dyDescent="0.25">
      <c r="B324" s="35">
        <v>13105000</v>
      </c>
      <c r="C324" t="s">
        <v>1279</v>
      </c>
      <c r="D324" s="9" t="str">
        <f t="shared" si="10"/>
        <v>NV</v>
      </c>
      <c r="E324" s="9">
        <v>-114.68861099999999</v>
      </c>
      <c r="F324" s="9">
        <v>41.944722200000001</v>
      </c>
      <c r="G324" s="25">
        <v>1401</v>
      </c>
      <c r="H324" s="24">
        <v>10</v>
      </c>
      <c r="I324" s="8">
        <v>4</v>
      </c>
      <c r="J324" s="24">
        <v>11</v>
      </c>
      <c r="K324" s="8">
        <v>1</v>
      </c>
      <c r="L324" s="24">
        <v>13</v>
      </c>
      <c r="M324" s="8">
        <v>0</v>
      </c>
      <c r="N324" s="8">
        <v>43617</v>
      </c>
      <c r="O324" s="8">
        <v>1520</v>
      </c>
      <c r="P324" s="8">
        <v>43617</v>
      </c>
      <c r="Q324" s="9">
        <v>11</v>
      </c>
      <c r="R324" s="8">
        <v>9</v>
      </c>
      <c r="S324" s="8">
        <v>105</v>
      </c>
      <c r="T324" s="8">
        <v>4040</v>
      </c>
      <c r="U324" s="8">
        <v>2017</v>
      </c>
    </row>
    <row r="325" spans="2:21" x14ac:dyDescent="0.25">
      <c r="B325" s="35">
        <v>13168500</v>
      </c>
      <c r="C325" t="s">
        <v>1280</v>
      </c>
      <c r="D325" s="9" t="str">
        <f t="shared" si="10"/>
        <v>ID</v>
      </c>
      <c r="E325" s="9">
        <v>-115.72027780000001</v>
      </c>
      <c r="F325" s="9">
        <v>42.771111099999999</v>
      </c>
      <c r="G325" s="25">
        <v>2686</v>
      </c>
      <c r="H325" s="24">
        <v>9.5</v>
      </c>
      <c r="I325" s="8">
        <v>4</v>
      </c>
      <c r="J325" s="24">
        <v>11</v>
      </c>
      <c r="K325" s="8">
        <v>0</v>
      </c>
      <c r="L325" s="24">
        <v>13</v>
      </c>
      <c r="M325" s="8">
        <v>0</v>
      </c>
      <c r="N325" s="8">
        <v>43617</v>
      </c>
      <c r="O325" s="8">
        <v>4120</v>
      </c>
      <c r="P325" s="8">
        <v>43617</v>
      </c>
      <c r="Q325" s="9">
        <v>10.41</v>
      </c>
      <c r="R325" s="8">
        <v>11</v>
      </c>
      <c r="S325" s="8">
        <v>79</v>
      </c>
      <c r="T325" s="8">
        <v>6860</v>
      </c>
      <c r="U325" s="8">
        <v>1984</v>
      </c>
    </row>
    <row r="326" spans="2:21" x14ac:dyDescent="0.25">
      <c r="B326" s="35">
        <v>1401750</v>
      </c>
      <c r="C326" t="s">
        <v>1281</v>
      </c>
      <c r="D326" s="9" t="str">
        <f t="shared" si="10"/>
        <v>NJ</v>
      </c>
      <c r="E326" s="9">
        <v>-74.617500000000007</v>
      </c>
      <c r="F326" s="9">
        <v>40.44</v>
      </c>
      <c r="G326" s="25">
        <v>229</v>
      </c>
      <c r="H326" s="24">
        <v>10</v>
      </c>
      <c r="I326" s="8">
        <v>3</v>
      </c>
      <c r="J326" s="24">
        <v>12</v>
      </c>
      <c r="K326" s="8">
        <v>0</v>
      </c>
      <c r="L326" s="24">
        <v>15</v>
      </c>
      <c r="M326" s="8">
        <v>0</v>
      </c>
      <c r="N326" s="8">
        <v>-999</v>
      </c>
      <c r="O326" s="8">
        <v>-999</v>
      </c>
      <c r="P326" s="8">
        <v>43635</v>
      </c>
      <c r="Q326" s="9">
        <v>11.19</v>
      </c>
      <c r="R326" s="8">
        <v>-999</v>
      </c>
      <c r="S326" s="8">
        <v>-999</v>
      </c>
      <c r="T326" s="8">
        <v>-999</v>
      </c>
      <c r="U326" s="8">
        <v>-999</v>
      </c>
    </row>
    <row r="327" spans="2:21" x14ac:dyDescent="0.25">
      <c r="B327" s="35">
        <v>1465850</v>
      </c>
      <c r="C327" t="s">
        <v>1282</v>
      </c>
      <c r="D327" s="9" t="str">
        <f t="shared" si="10"/>
        <v>NJ</v>
      </c>
      <c r="E327" s="9">
        <v>-74.763055600000001</v>
      </c>
      <c r="F327" s="9">
        <v>39.94</v>
      </c>
      <c r="G327" s="25">
        <v>64.5</v>
      </c>
      <c r="H327" s="24">
        <v>7</v>
      </c>
      <c r="I327" s="8">
        <v>3</v>
      </c>
      <c r="J327" s="24">
        <v>9</v>
      </c>
      <c r="K327" s="8">
        <v>1</v>
      </c>
      <c r="L327" s="24">
        <v>11</v>
      </c>
      <c r="M327" s="8">
        <v>0</v>
      </c>
      <c r="N327" s="8">
        <v>43636</v>
      </c>
      <c r="O327" s="8">
        <v>2130</v>
      </c>
      <c r="P327" s="8">
        <v>43636</v>
      </c>
      <c r="Q327" s="9">
        <v>9.44</v>
      </c>
      <c r="R327" s="8">
        <v>3</v>
      </c>
      <c r="S327" s="8">
        <v>51</v>
      </c>
      <c r="T327" s="8">
        <v>4160</v>
      </c>
      <c r="U327" s="8">
        <v>2004</v>
      </c>
    </row>
    <row r="328" spans="2:21" x14ac:dyDescent="0.25">
      <c r="B328" s="35">
        <v>1467048</v>
      </c>
      <c r="C328" t="s">
        <v>1283</v>
      </c>
      <c r="D328" s="9" t="str">
        <f t="shared" si="10"/>
        <v>PA</v>
      </c>
      <c r="E328" s="9">
        <v>-75.032671300000004</v>
      </c>
      <c r="F328" s="9">
        <v>40.050111370000003</v>
      </c>
      <c r="G328" s="25">
        <v>49.8</v>
      </c>
      <c r="H328" s="24">
        <v>7</v>
      </c>
      <c r="I328" s="8">
        <v>3</v>
      </c>
      <c r="J328" s="24">
        <v>9</v>
      </c>
      <c r="K328" s="8">
        <v>0</v>
      </c>
      <c r="L328" s="24">
        <v>11</v>
      </c>
      <c r="M328" s="8">
        <v>0</v>
      </c>
      <c r="N328" s="8">
        <v>43629</v>
      </c>
      <c r="O328" s="8">
        <v>3080</v>
      </c>
      <c r="P328" s="8">
        <v>43629</v>
      </c>
      <c r="Q328" s="9">
        <v>7.9</v>
      </c>
      <c r="R328" s="8">
        <v>38</v>
      </c>
      <c r="S328" s="8">
        <v>52</v>
      </c>
      <c r="T328" s="8">
        <v>13300</v>
      </c>
      <c r="U328" s="8">
        <v>2011</v>
      </c>
    </row>
    <row r="329" spans="2:21" x14ac:dyDescent="0.25">
      <c r="B329" s="35">
        <v>2051500</v>
      </c>
      <c r="C329" t="s">
        <v>1284</v>
      </c>
      <c r="D329" s="9" t="str">
        <f t="shared" si="10"/>
        <v>VA</v>
      </c>
      <c r="E329" s="9">
        <v>-77.831658200000007</v>
      </c>
      <c r="F329" s="9">
        <v>36.716813950000002</v>
      </c>
      <c r="G329" s="25">
        <v>552</v>
      </c>
      <c r="H329" s="24">
        <v>15</v>
      </c>
      <c r="I329" s="8">
        <v>3</v>
      </c>
      <c r="J329" s="24">
        <v>25</v>
      </c>
      <c r="K329" s="8">
        <v>0</v>
      </c>
      <c r="L329" s="24">
        <v>29</v>
      </c>
      <c r="M329" s="8">
        <v>0</v>
      </c>
      <c r="N329" s="8">
        <v>43628</v>
      </c>
      <c r="O329" s="8">
        <v>7830</v>
      </c>
      <c r="P329" s="8">
        <v>43628</v>
      </c>
      <c r="Q329" s="9">
        <v>22.38</v>
      </c>
      <c r="R329" s="8">
        <v>44</v>
      </c>
      <c r="S329" s="8">
        <v>92</v>
      </c>
      <c r="T329" s="8">
        <v>38000</v>
      </c>
      <c r="U329" s="8">
        <v>1940</v>
      </c>
    </row>
    <row r="330" spans="2:21" x14ac:dyDescent="0.25">
      <c r="B330" s="35">
        <v>2145000</v>
      </c>
      <c r="C330" t="s">
        <v>1285</v>
      </c>
      <c r="D330" s="9" t="str">
        <f t="shared" si="10"/>
        <v>NC</v>
      </c>
      <c r="E330" s="9">
        <v>-81.101111099999997</v>
      </c>
      <c r="F330" s="9">
        <v>35.285277780000001</v>
      </c>
      <c r="G330" s="25">
        <v>628</v>
      </c>
      <c r="H330" s="24">
        <v>10</v>
      </c>
      <c r="I330" s="8">
        <v>3</v>
      </c>
      <c r="J330" s="24">
        <v>13</v>
      </c>
      <c r="K330" s="8">
        <v>2</v>
      </c>
      <c r="L330" s="24">
        <v>15.5</v>
      </c>
      <c r="M330" s="8">
        <v>0</v>
      </c>
      <c r="N330" s="8">
        <v>43626</v>
      </c>
      <c r="O330" s="8">
        <v>15200</v>
      </c>
      <c r="P330" s="8">
        <v>43626</v>
      </c>
      <c r="Q330" s="9">
        <v>14.1</v>
      </c>
      <c r="R330" s="8">
        <v>9</v>
      </c>
      <c r="S330" s="8">
        <v>64</v>
      </c>
      <c r="T330" s="8">
        <v>34000</v>
      </c>
      <c r="U330" s="8">
        <v>1940</v>
      </c>
    </row>
    <row r="331" spans="2:21" x14ac:dyDescent="0.25">
      <c r="B331" s="35">
        <v>2213000</v>
      </c>
      <c r="C331" t="s">
        <v>1286</v>
      </c>
      <c r="D331" s="9" t="str">
        <f t="shared" si="10"/>
        <v>GA</v>
      </c>
      <c r="E331" s="9">
        <v>-83.620555600000003</v>
      </c>
      <c r="F331" s="9">
        <v>32.838611100000001</v>
      </c>
      <c r="G331" s="25">
        <v>2240</v>
      </c>
      <c r="H331" s="24">
        <v>18</v>
      </c>
      <c r="I331" s="8">
        <v>3</v>
      </c>
      <c r="J331" s="24">
        <v>26</v>
      </c>
      <c r="K331" s="8">
        <v>0</v>
      </c>
      <c r="L331" s="24">
        <v>30</v>
      </c>
      <c r="M331" s="8">
        <v>0</v>
      </c>
      <c r="N331" s="8">
        <v>43626</v>
      </c>
      <c r="O331" s="8">
        <v>24900</v>
      </c>
      <c r="P331" s="8">
        <v>43626</v>
      </c>
      <c r="Q331" s="9">
        <v>22.39</v>
      </c>
      <c r="R331" s="8">
        <v>75</v>
      </c>
      <c r="S331" s="8">
        <v>126</v>
      </c>
      <c r="T331" s="8">
        <v>107000</v>
      </c>
      <c r="U331" s="8">
        <v>1994</v>
      </c>
    </row>
    <row r="332" spans="2:21" x14ac:dyDescent="0.25">
      <c r="B332" s="35">
        <v>2492360</v>
      </c>
      <c r="C332" t="s">
        <v>1287</v>
      </c>
      <c r="D332" s="9" t="str">
        <f t="shared" si="10"/>
        <v>MS</v>
      </c>
      <c r="E332" s="9">
        <v>-89.686111100000005</v>
      </c>
      <c r="F332" s="9">
        <v>30.662222199999999</v>
      </c>
      <c r="G332" s="25">
        <v>175</v>
      </c>
      <c r="H332" s="24">
        <v>15</v>
      </c>
      <c r="I332" s="8">
        <v>3</v>
      </c>
      <c r="J332" s="24">
        <v>18</v>
      </c>
      <c r="K332" s="8">
        <v>0</v>
      </c>
      <c r="L332" s="24">
        <v>20</v>
      </c>
      <c r="M332" s="8">
        <v>0</v>
      </c>
      <c r="N332" s="8">
        <v>43634</v>
      </c>
      <c r="O332" s="8">
        <v>3490</v>
      </c>
      <c r="P332" s="8">
        <v>43634</v>
      </c>
      <c r="Q332" s="9">
        <v>16.690000000000001</v>
      </c>
      <c r="R332" s="8">
        <v>46</v>
      </c>
      <c r="S332" s="8">
        <v>54</v>
      </c>
      <c r="T332" s="8">
        <v>27800</v>
      </c>
      <c r="U332" s="8">
        <v>1993</v>
      </c>
    </row>
    <row r="333" spans="2:21" x14ac:dyDescent="0.25">
      <c r="B333" s="35">
        <v>3039000</v>
      </c>
      <c r="C333" t="s">
        <v>1288</v>
      </c>
      <c r="D333" s="9" t="s">
        <v>19</v>
      </c>
      <c r="E333" s="9">
        <v>-79.511433199999999</v>
      </c>
      <c r="F333" s="9">
        <v>40.720342199999997</v>
      </c>
      <c r="G333" s="25">
        <v>278</v>
      </c>
      <c r="H333" s="24">
        <v>5.7</v>
      </c>
      <c r="I333" s="8">
        <v>3</v>
      </c>
      <c r="J333" s="24">
        <v>-999</v>
      </c>
      <c r="K333" s="8">
        <v>-999</v>
      </c>
      <c r="L333" s="24">
        <v>-999</v>
      </c>
      <c r="M333" s="8">
        <v>-999</v>
      </c>
      <c r="N333" s="8">
        <v>43617</v>
      </c>
      <c r="O333" s="8">
        <v>2650</v>
      </c>
      <c r="P333" s="8">
        <v>43617</v>
      </c>
      <c r="Q333" s="9">
        <v>5.93</v>
      </c>
      <c r="R333" s="8">
        <v>72</v>
      </c>
      <c r="S333" s="8">
        <v>90</v>
      </c>
      <c r="T333" s="8">
        <v>21000</v>
      </c>
      <c r="U333" s="8">
        <v>1936</v>
      </c>
    </row>
    <row r="334" spans="2:21" x14ac:dyDescent="0.25">
      <c r="B334" s="35">
        <v>3091500</v>
      </c>
      <c r="C334" t="s">
        <v>1289</v>
      </c>
      <c r="D334" s="9" t="str">
        <f t="shared" ref="D334:D373" si="11">RIGHT(C334,2)</f>
        <v>OH</v>
      </c>
      <c r="E334" s="9">
        <v>-80.971201800000003</v>
      </c>
      <c r="F334" s="9">
        <v>41.131446099999998</v>
      </c>
      <c r="G334" s="25">
        <v>273</v>
      </c>
      <c r="H334" s="24">
        <v>8.1</v>
      </c>
      <c r="I334" s="8">
        <v>3</v>
      </c>
      <c r="J334" s="24">
        <v>-999</v>
      </c>
      <c r="K334" s="8">
        <v>-999</v>
      </c>
      <c r="L334" s="24">
        <v>-999</v>
      </c>
      <c r="M334" s="8">
        <v>-999</v>
      </c>
      <c r="N334" s="8">
        <v>43639</v>
      </c>
      <c r="O334" s="8">
        <v>2810</v>
      </c>
      <c r="P334" s="8">
        <v>43639</v>
      </c>
      <c r="Q334" s="9">
        <v>8.51</v>
      </c>
      <c r="R334" s="8">
        <v>17</v>
      </c>
      <c r="S334" s="8">
        <v>88</v>
      </c>
      <c r="T334" s="8">
        <v>6770</v>
      </c>
      <c r="U334" s="8">
        <v>1937</v>
      </c>
    </row>
    <row r="335" spans="2:21" x14ac:dyDescent="0.25">
      <c r="B335" s="35">
        <v>3106300</v>
      </c>
      <c r="C335" t="s">
        <v>1290</v>
      </c>
      <c r="D335" s="9" t="str">
        <f t="shared" si="11"/>
        <v>PA</v>
      </c>
      <c r="E335" s="9">
        <v>-80.125059300000004</v>
      </c>
      <c r="F335" s="9">
        <v>40.963118360000003</v>
      </c>
      <c r="G335" s="25">
        <v>51.2</v>
      </c>
      <c r="H335" s="24">
        <v>6</v>
      </c>
      <c r="I335" s="8">
        <v>3</v>
      </c>
      <c r="J335" s="24">
        <v>8</v>
      </c>
      <c r="K335" s="8">
        <v>0</v>
      </c>
      <c r="L335" s="24">
        <v>9</v>
      </c>
      <c r="M335" s="8">
        <v>0</v>
      </c>
      <c r="N335" s="8">
        <v>43636</v>
      </c>
      <c r="O335" s="8">
        <v>474</v>
      </c>
      <c r="P335" s="8">
        <v>43636</v>
      </c>
      <c r="Q335" s="9">
        <v>6.17</v>
      </c>
      <c r="R335" s="8">
        <v>18</v>
      </c>
      <c r="S335" s="8">
        <v>54</v>
      </c>
      <c r="T335" s="8">
        <v>1640</v>
      </c>
      <c r="U335" s="8">
        <v>1964</v>
      </c>
    </row>
    <row r="336" spans="2:21" x14ac:dyDescent="0.25">
      <c r="B336" s="35">
        <v>3117000</v>
      </c>
      <c r="C336" t="s">
        <v>1291</v>
      </c>
      <c r="D336" s="9" t="str">
        <f t="shared" si="11"/>
        <v>OH</v>
      </c>
      <c r="E336" s="9">
        <v>-81.524009800000002</v>
      </c>
      <c r="F336" s="9">
        <v>40.770335699999997</v>
      </c>
      <c r="G336" s="25">
        <v>518</v>
      </c>
      <c r="H336" s="24">
        <v>14</v>
      </c>
      <c r="I336" s="8">
        <v>3</v>
      </c>
      <c r="J336" s="24">
        <v>16</v>
      </c>
      <c r="K336" s="8">
        <v>0</v>
      </c>
      <c r="L336" s="24">
        <v>20.5</v>
      </c>
      <c r="M336" s="8">
        <v>0</v>
      </c>
      <c r="N336" s="8">
        <v>43635</v>
      </c>
      <c r="O336" s="8">
        <v>8850</v>
      </c>
      <c r="P336" s="8">
        <v>43635</v>
      </c>
      <c r="Q336" s="9">
        <v>14.89</v>
      </c>
      <c r="R336" s="8">
        <v>3</v>
      </c>
      <c r="S336" s="8">
        <v>79</v>
      </c>
      <c r="T336" s="8">
        <v>10700</v>
      </c>
      <c r="U336" s="8">
        <v>1969</v>
      </c>
    </row>
    <row r="337" spans="2:21" x14ac:dyDescent="0.25">
      <c r="B337" s="35">
        <v>3237500</v>
      </c>
      <c r="C337" t="s">
        <v>1292</v>
      </c>
      <c r="D337" s="9" t="str">
        <f t="shared" si="11"/>
        <v>OH</v>
      </c>
      <c r="E337" s="9">
        <v>-83.421022600000001</v>
      </c>
      <c r="F337" s="9">
        <v>38.803683800000002</v>
      </c>
      <c r="G337" s="25">
        <v>387</v>
      </c>
      <c r="H337" s="24">
        <v>15</v>
      </c>
      <c r="I337" s="8">
        <v>3</v>
      </c>
      <c r="J337" s="24">
        <v>23</v>
      </c>
      <c r="K337" s="8">
        <v>0</v>
      </c>
      <c r="L337" s="24">
        <v>29</v>
      </c>
      <c r="M337" s="8">
        <v>0</v>
      </c>
      <c r="N337" s="8">
        <v>43641</v>
      </c>
      <c r="O337" s="8">
        <v>15000</v>
      </c>
      <c r="P337" s="8">
        <v>43641</v>
      </c>
      <c r="Q337" s="9">
        <v>15.91</v>
      </c>
      <c r="R337" s="8">
        <v>71</v>
      </c>
      <c r="S337" s="8">
        <v>86</v>
      </c>
      <c r="T337" s="8">
        <v>77700</v>
      </c>
      <c r="U337" s="8">
        <v>1997</v>
      </c>
    </row>
    <row r="338" spans="2:21" x14ac:dyDescent="0.25">
      <c r="B338" s="35">
        <v>3324200</v>
      </c>
      <c r="C338" t="s">
        <v>1293</v>
      </c>
      <c r="D338" s="9" t="str">
        <f t="shared" si="11"/>
        <v>IN</v>
      </c>
      <c r="E338" s="9">
        <v>-85.039000000000001</v>
      </c>
      <c r="F338" s="9">
        <v>40.427722199999998</v>
      </c>
      <c r="G338" s="25">
        <v>85.6</v>
      </c>
      <c r="H338" s="24">
        <v>11</v>
      </c>
      <c r="I338" s="8">
        <v>3</v>
      </c>
      <c r="J338" s="24">
        <v>14</v>
      </c>
      <c r="K338" s="8">
        <v>0</v>
      </c>
      <c r="L338" s="24">
        <v>16</v>
      </c>
      <c r="M338" s="8">
        <v>0</v>
      </c>
      <c r="N338" s="8">
        <v>43632</v>
      </c>
      <c r="O338" s="8">
        <v>3070</v>
      </c>
      <c r="P338" s="8">
        <v>43632</v>
      </c>
      <c r="Q338" s="9">
        <v>13.51</v>
      </c>
      <c r="R338" s="8">
        <v>11</v>
      </c>
      <c r="S338" s="8">
        <v>37</v>
      </c>
      <c r="T338" s="8">
        <v>5310</v>
      </c>
      <c r="U338" s="8">
        <v>2015</v>
      </c>
    </row>
    <row r="339" spans="2:21" x14ac:dyDescent="0.25">
      <c r="B339" s="35">
        <v>3352162</v>
      </c>
      <c r="C339" t="s">
        <v>1294</v>
      </c>
      <c r="D339" s="9" t="str">
        <f t="shared" si="11"/>
        <v>IN</v>
      </c>
      <c r="E339" s="9">
        <v>-85.999722199999994</v>
      </c>
      <c r="F339" s="9">
        <v>39.939444440000003</v>
      </c>
      <c r="G339" s="25">
        <v>37.5</v>
      </c>
      <c r="H339" s="24">
        <v>7</v>
      </c>
      <c r="I339" s="8">
        <v>3</v>
      </c>
      <c r="J339" s="24">
        <v>9</v>
      </c>
      <c r="K339" s="8">
        <v>0</v>
      </c>
      <c r="L339" s="24">
        <v>11</v>
      </c>
      <c r="M339" s="8">
        <v>0</v>
      </c>
      <c r="N339" s="8">
        <v>43632</v>
      </c>
      <c r="O339" s="8">
        <v>884</v>
      </c>
      <c r="P339" s="8">
        <v>43632</v>
      </c>
      <c r="Q339" s="9">
        <v>8.65</v>
      </c>
      <c r="R339" s="8">
        <v>4</v>
      </c>
      <c r="S339" s="8">
        <v>4</v>
      </c>
      <c r="T339" s="8">
        <v>1720</v>
      </c>
      <c r="U339" s="8">
        <v>2013</v>
      </c>
    </row>
    <row r="340" spans="2:21" x14ac:dyDescent="0.25">
      <c r="B340" s="35">
        <v>3352500</v>
      </c>
      <c r="C340" t="s">
        <v>1295</v>
      </c>
      <c r="D340" s="9" t="str">
        <f t="shared" si="11"/>
        <v>IN</v>
      </c>
      <c r="E340" s="9">
        <v>-86.0874855</v>
      </c>
      <c r="F340" s="9">
        <v>39.8519851</v>
      </c>
      <c r="G340" s="25">
        <v>298</v>
      </c>
      <c r="H340" s="24">
        <v>10</v>
      </c>
      <c r="I340" s="8">
        <v>3</v>
      </c>
      <c r="J340" s="24">
        <v>12</v>
      </c>
      <c r="K340" s="8">
        <v>0</v>
      </c>
      <c r="L340" s="24">
        <v>-999</v>
      </c>
      <c r="M340" s="8">
        <v>-999</v>
      </c>
      <c r="N340" s="8">
        <v>43633</v>
      </c>
      <c r="O340" s="8">
        <v>5730</v>
      </c>
      <c r="P340" s="8">
        <v>43633</v>
      </c>
      <c r="Q340" s="9">
        <v>11.47</v>
      </c>
      <c r="R340" s="8">
        <v>27</v>
      </c>
      <c r="S340" s="8">
        <v>89</v>
      </c>
      <c r="T340" s="8">
        <v>22000</v>
      </c>
      <c r="U340" s="8">
        <v>1913</v>
      </c>
    </row>
    <row r="341" spans="2:21" x14ac:dyDescent="0.25">
      <c r="B341" s="35">
        <v>3352875</v>
      </c>
      <c r="C341" t="s">
        <v>1296</v>
      </c>
      <c r="D341" s="9" t="str">
        <f t="shared" si="11"/>
        <v>IN</v>
      </c>
      <c r="E341" s="9">
        <v>-86.177472199999997</v>
      </c>
      <c r="F341" s="9">
        <v>39.788777779999997</v>
      </c>
      <c r="G341" s="25">
        <v>317</v>
      </c>
      <c r="H341" s="24">
        <v>12</v>
      </c>
      <c r="I341" s="8">
        <v>3</v>
      </c>
      <c r="J341" s="24">
        <v>14</v>
      </c>
      <c r="K341" s="8">
        <v>0</v>
      </c>
      <c r="L341" s="24">
        <v>-999</v>
      </c>
      <c r="M341" s="8">
        <v>-999</v>
      </c>
      <c r="N341" s="8">
        <v>43633</v>
      </c>
      <c r="O341" s="8">
        <v>6080</v>
      </c>
      <c r="P341" s="8">
        <v>43633</v>
      </c>
      <c r="Q341" s="9">
        <v>12.95</v>
      </c>
      <c r="R341" s="8">
        <v>2</v>
      </c>
      <c r="S341" s="8">
        <v>6</v>
      </c>
      <c r="T341" s="8">
        <v>6370</v>
      </c>
      <c r="U341" s="8">
        <v>1986</v>
      </c>
    </row>
    <row r="342" spans="2:21" x14ac:dyDescent="0.25">
      <c r="B342" s="35">
        <v>3358000</v>
      </c>
      <c r="C342" t="s">
        <v>1297</v>
      </c>
      <c r="D342" s="9" t="str">
        <f t="shared" si="11"/>
        <v>IN</v>
      </c>
      <c r="E342" s="9">
        <v>-86.763388890000002</v>
      </c>
      <c r="F342" s="9">
        <v>39.433555560000002</v>
      </c>
      <c r="G342" s="25">
        <v>245</v>
      </c>
      <c r="H342" s="24">
        <v>15</v>
      </c>
      <c r="I342" s="8">
        <v>3</v>
      </c>
      <c r="J342" s="24">
        <v>19</v>
      </c>
      <c r="K342" s="8">
        <v>0</v>
      </c>
      <c r="L342" s="24">
        <v>-999</v>
      </c>
      <c r="M342" s="8">
        <v>-999</v>
      </c>
      <c r="N342" s="8">
        <v>43633</v>
      </c>
      <c r="O342" s="8">
        <v>5470</v>
      </c>
      <c r="P342" s="8">
        <v>43633</v>
      </c>
      <c r="Q342" s="9">
        <v>16.78</v>
      </c>
      <c r="R342" s="8">
        <v>34</v>
      </c>
      <c r="S342" s="8">
        <v>68</v>
      </c>
      <c r="T342" s="8">
        <v>12200</v>
      </c>
      <c r="U342" s="8">
        <v>1990</v>
      </c>
    </row>
    <row r="343" spans="2:21" x14ac:dyDescent="0.25">
      <c r="B343" s="35">
        <v>3361500</v>
      </c>
      <c r="C343" t="s">
        <v>1298</v>
      </c>
      <c r="D343" s="9" t="str">
        <f t="shared" si="11"/>
        <v>IN</v>
      </c>
      <c r="E343" s="9">
        <v>-85.777527800000001</v>
      </c>
      <c r="F343" s="9">
        <v>39.529249999999998</v>
      </c>
      <c r="G343" s="25">
        <v>421</v>
      </c>
      <c r="H343" s="24">
        <v>13</v>
      </c>
      <c r="I343" s="8">
        <v>3</v>
      </c>
      <c r="J343" s="24">
        <v>15</v>
      </c>
      <c r="K343" s="8">
        <v>2</v>
      </c>
      <c r="L343" s="24">
        <v>18</v>
      </c>
      <c r="M343" s="8">
        <v>0</v>
      </c>
      <c r="N343" s="8">
        <v>43633</v>
      </c>
      <c r="O343" s="8">
        <v>9220</v>
      </c>
      <c r="P343" s="8">
        <v>43633</v>
      </c>
      <c r="Q343" s="9">
        <v>16.190000000000001</v>
      </c>
      <c r="R343" s="8">
        <v>19</v>
      </c>
      <c r="S343" s="8">
        <v>75</v>
      </c>
      <c r="T343" s="8">
        <v>17400</v>
      </c>
      <c r="U343" s="8">
        <v>1937</v>
      </c>
    </row>
    <row r="344" spans="2:21" x14ac:dyDescent="0.25">
      <c r="B344" s="35">
        <v>3362500</v>
      </c>
      <c r="C344" t="s">
        <v>1299</v>
      </c>
      <c r="D344" s="9" t="str">
        <f t="shared" si="11"/>
        <v>IN</v>
      </c>
      <c r="E344" s="9">
        <v>-85.998083300000005</v>
      </c>
      <c r="F344" s="9">
        <v>39.360916670000002</v>
      </c>
      <c r="G344" s="25">
        <v>474</v>
      </c>
      <c r="H344" s="24">
        <v>10</v>
      </c>
      <c r="I344" s="8">
        <v>3</v>
      </c>
      <c r="J344" s="24">
        <v>14</v>
      </c>
      <c r="K344" s="8">
        <v>0</v>
      </c>
      <c r="L344" s="24">
        <v>18</v>
      </c>
      <c r="M344" s="8">
        <v>0</v>
      </c>
      <c r="N344" s="8">
        <v>43633</v>
      </c>
      <c r="O344" s="8">
        <v>8310</v>
      </c>
      <c r="P344" s="8">
        <v>43633</v>
      </c>
      <c r="Q344" s="9">
        <v>13.05</v>
      </c>
      <c r="R344" s="8">
        <v>41</v>
      </c>
      <c r="S344" s="8">
        <v>75</v>
      </c>
      <c r="T344" s="8">
        <v>39900</v>
      </c>
      <c r="U344" s="8">
        <v>2008</v>
      </c>
    </row>
    <row r="345" spans="2:21" x14ac:dyDescent="0.25">
      <c r="B345" s="35">
        <v>3363220</v>
      </c>
      <c r="C345" t="s">
        <v>1300</v>
      </c>
      <c r="D345" s="9" t="str">
        <f t="shared" si="11"/>
        <v>IN</v>
      </c>
      <c r="E345" s="9">
        <v>-85.364999999999995</v>
      </c>
      <c r="F345" s="9">
        <v>39.729166669999998</v>
      </c>
      <c r="G345" s="25">
        <v>58.1</v>
      </c>
      <c r="H345" s="24">
        <v>7</v>
      </c>
      <c r="I345" s="8">
        <v>3</v>
      </c>
      <c r="J345" s="24">
        <v>9</v>
      </c>
      <c r="K345" s="8">
        <v>2</v>
      </c>
      <c r="L345" s="24">
        <v>10</v>
      </c>
      <c r="M345" s="8">
        <v>0</v>
      </c>
      <c r="N345" s="8">
        <v>-999</v>
      </c>
      <c r="O345" s="8">
        <v>-999</v>
      </c>
      <c r="P345" s="8">
        <v>43632</v>
      </c>
      <c r="Q345" s="9">
        <v>9.7899999999999991</v>
      </c>
      <c r="R345" s="8">
        <v>-999</v>
      </c>
      <c r="S345" s="8">
        <v>-999</v>
      </c>
      <c r="T345" s="8">
        <v>-999</v>
      </c>
      <c r="U345" s="8">
        <v>-999</v>
      </c>
    </row>
    <row r="346" spans="2:21" x14ac:dyDescent="0.25">
      <c r="B346" s="35">
        <v>3363500</v>
      </c>
      <c r="C346" t="s">
        <v>1301</v>
      </c>
      <c r="D346" s="9" t="str">
        <f t="shared" si="11"/>
        <v>IN</v>
      </c>
      <c r="E346" s="9">
        <v>-85.634142490000002</v>
      </c>
      <c r="F346" s="9">
        <v>39.417549299999997</v>
      </c>
      <c r="G346" s="25">
        <v>303</v>
      </c>
      <c r="H346" s="24">
        <v>6</v>
      </c>
      <c r="I346" s="8">
        <v>3</v>
      </c>
      <c r="J346" s="24">
        <v>10</v>
      </c>
      <c r="K346" s="8">
        <v>0</v>
      </c>
      <c r="L346" s="24">
        <v>13</v>
      </c>
      <c r="M346" s="8">
        <v>0</v>
      </c>
      <c r="N346" s="8">
        <v>43633</v>
      </c>
      <c r="O346" s="8">
        <v>6510</v>
      </c>
      <c r="P346" s="8">
        <v>43633</v>
      </c>
      <c r="Q346" s="9">
        <v>7.32</v>
      </c>
      <c r="R346" s="8">
        <v>48</v>
      </c>
      <c r="S346" s="8">
        <v>88</v>
      </c>
      <c r="T346" s="8">
        <v>18500</v>
      </c>
      <c r="U346" s="8">
        <v>1949</v>
      </c>
    </row>
    <row r="347" spans="2:21" x14ac:dyDescent="0.25">
      <c r="B347" s="35">
        <v>3363900</v>
      </c>
      <c r="C347" t="s">
        <v>1302</v>
      </c>
      <c r="D347" s="9" t="str">
        <f t="shared" si="11"/>
        <v>IN</v>
      </c>
      <c r="E347" s="9">
        <v>-85.926659700000002</v>
      </c>
      <c r="F347" s="9">
        <v>39.235051400000003</v>
      </c>
      <c r="G347" s="25">
        <v>534</v>
      </c>
      <c r="H347" s="24">
        <v>11</v>
      </c>
      <c r="I347" s="8">
        <v>3</v>
      </c>
      <c r="J347" s="24">
        <v>15</v>
      </c>
      <c r="K347" s="8">
        <v>0</v>
      </c>
      <c r="L347" s="24">
        <v>19</v>
      </c>
      <c r="M347" s="8">
        <v>0</v>
      </c>
      <c r="N347" s="8">
        <v>43634</v>
      </c>
      <c r="O347" s="8">
        <v>11100</v>
      </c>
      <c r="P347" s="8">
        <v>43634</v>
      </c>
      <c r="Q347" s="9">
        <v>13.62</v>
      </c>
      <c r="R347" s="8">
        <v>23</v>
      </c>
      <c r="S347" s="8">
        <v>49</v>
      </c>
      <c r="T347" s="8">
        <v>62500</v>
      </c>
      <c r="U347" s="8">
        <v>2008</v>
      </c>
    </row>
    <row r="348" spans="2:21" x14ac:dyDescent="0.25">
      <c r="B348" s="35">
        <v>3364000</v>
      </c>
      <c r="C348" t="s">
        <v>1303</v>
      </c>
      <c r="D348" s="9" t="str">
        <f t="shared" si="11"/>
        <v>IN</v>
      </c>
      <c r="E348" s="9">
        <v>-85.925546400000002</v>
      </c>
      <c r="F348" s="9">
        <v>39.200051600000002</v>
      </c>
      <c r="G348" s="25">
        <v>1707</v>
      </c>
      <c r="H348" s="24">
        <v>9</v>
      </c>
      <c r="I348" s="8">
        <v>3</v>
      </c>
      <c r="J348" s="24">
        <v>14</v>
      </c>
      <c r="K348" s="8">
        <v>0</v>
      </c>
      <c r="L348" s="24">
        <v>16</v>
      </c>
      <c r="M348" s="8">
        <v>0</v>
      </c>
      <c r="N348" s="8">
        <v>43634</v>
      </c>
      <c r="O348" s="8">
        <v>31400</v>
      </c>
      <c r="P348" s="8">
        <v>43634</v>
      </c>
      <c r="Q348" s="9">
        <v>12.51</v>
      </c>
      <c r="R348" s="8">
        <v>26</v>
      </c>
      <c r="S348" s="8">
        <v>73</v>
      </c>
      <c r="T348" s="8">
        <v>100000</v>
      </c>
      <c r="U348" s="8">
        <v>1913</v>
      </c>
    </row>
    <row r="349" spans="2:21" x14ac:dyDescent="0.25">
      <c r="B349" s="35">
        <v>3371650</v>
      </c>
      <c r="C349" t="s">
        <v>1304</v>
      </c>
      <c r="D349" s="9" t="str">
        <f t="shared" si="11"/>
        <v>IN</v>
      </c>
      <c r="E349" s="9">
        <v>-86.247111099999998</v>
      </c>
      <c r="F349" s="9">
        <v>39.20141667</v>
      </c>
      <c r="G349" s="25">
        <v>76.099999999999994</v>
      </c>
      <c r="H349" s="24">
        <v>14</v>
      </c>
      <c r="I349" s="8">
        <v>3</v>
      </c>
      <c r="J349" s="24">
        <v>17</v>
      </c>
      <c r="K349" s="8">
        <v>0</v>
      </c>
      <c r="L349" s="24">
        <v>21</v>
      </c>
      <c r="M349" s="8">
        <v>0</v>
      </c>
      <c r="N349" s="8">
        <v>43632</v>
      </c>
      <c r="O349" s="8">
        <v>3500</v>
      </c>
      <c r="P349" s="8">
        <v>43632</v>
      </c>
      <c r="Q349" s="9">
        <v>15.71</v>
      </c>
      <c r="R349" s="8">
        <v>17</v>
      </c>
      <c r="S349" s="8">
        <v>21</v>
      </c>
      <c r="T349" s="8">
        <v>7200</v>
      </c>
      <c r="U349" s="8">
        <v>1968</v>
      </c>
    </row>
    <row r="350" spans="2:21" x14ac:dyDescent="0.25">
      <c r="B350" s="35">
        <v>3372500</v>
      </c>
      <c r="C350" t="s">
        <v>1305</v>
      </c>
      <c r="D350" s="9" t="str">
        <f t="shared" si="11"/>
        <v>IN</v>
      </c>
      <c r="E350" s="9">
        <v>-86.509194399999998</v>
      </c>
      <c r="F350" s="9">
        <v>39.004944440000003</v>
      </c>
      <c r="G350" s="25">
        <v>432</v>
      </c>
      <c r="H350" s="24">
        <v>20</v>
      </c>
      <c r="I350" s="8">
        <v>3</v>
      </c>
      <c r="J350" s="24">
        <v>26</v>
      </c>
      <c r="K350" s="8">
        <v>0</v>
      </c>
      <c r="L350" s="24">
        <v>31</v>
      </c>
      <c r="M350" s="8">
        <v>0</v>
      </c>
      <c r="N350" s="8">
        <v>-999</v>
      </c>
      <c r="O350" s="8">
        <v>-999</v>
      </c>
      <c r="P350" s="8">
        <v>43632</v>
      </c>
      <c r="Q350" s="9">
        <v>24.91</v>
      </c>
      <c r="R350" s="8">
        <v>-999</v>
      </c>
      <c r="S350" s="8">
        <v>-999</v>
      </c>
      <c r="T350" s="8">
        <v>-999</v>
      </c>
      <c r="U350" s="8">
        <v>-999</v>
      </c>
    </row>
    <row r="351" spans="2:21" x14ac:dyDescent="0.25">
      <c r="B351" s="35">
        <v>3378635</v>
      </c>
      <c r="C351" t="s">
        <v>1306</v>
      </c>
      <c r="D351" s="9" t="str">
        <f t="shared" si="11"/>
        <v>IL</v>
      </c>
      <c r="E351" s="9">
        <v>-88.594217900000004</v>
      </c>
      <c r="F351" s="9">
        <v>39.103931250000002</v>
      </c>
      <c r="G351" s="25">
        <v>240</v>
      </c>
      <c r="H351" s="24">
        <v>16</v>
      </c>
      <c r="I351" s="8">
        <v>3</v>
      </c>
      <c r="J351" s="24">
        <v>18</v>
      </c>
      <c r="K351" s="8">
        <v>1</v>
      </c>
      <c r="L351" s="24">
        <v>-999</v>
      </c>
      <c r="M351" s="8">
        <v>-999</v>
      </c>
      <c r="N351" s="8">
        <v>43639</v>
      </c>
      <c r="O351" s="8">
        <v>6660</v>
      </c>
      <c r="P351" s="8">
        <v>43639</v>
      </c>
      <c r="Q351" s="9">
        <v>18.03</v>
      </c>
      <c r="R351" s="8">
        <v>28</v>
      </c>
      <c r="S351" s="8">
        <v>51</v>
      </c>
      <c r="T351" s="8">
        <v>31500</v>
      </c>
      <c r="U351" s="8">
        <v>2002</v>
      </c>
    </row>
    <row r="352" spans="2:21" x14ac:dyDescent="0.25">
      <c r="B352" s="35">
        <v>3479000</v>
      </c>
      <c r="C352" t="s">
        <v>1307</v>
      </c>
      <c r="D352" s="9" t="str">
        <f t="shared" si="11"/>
        <v>NC</v>
      </c>
      <c r="E352" s="9">
        <v>-81.822222199999999</v>
      </c>
      <c r="F352" s="9">
        <v>36.239166670000003</v>
      </c>
      <c r="G352" s="25">
        <v>92.1</v>
      </c>
      <c r="H352" s="24">
        <v>6</v>
      </c>
      <c r="I352" s="8">
        <v>3</v>
      </c>
      <c r="J352" s="24">
        <v>16</v>
      </c>
      <c r="K352" s="8">
        <v>0</v>
      </c>
      <c r="L352" s="24">
        <v>20</v>
      </c>
      <c r="M352" s="8">
        <v>0</v>
      </c>
      <c r="N352" s="8">
        <v>43625</v>
      </c>
      <c r="O352" s="8">
        <v>11400</v>
      </c>
      <c r="P352" s="8">
        <v>43625</v>
      </c>
      <c r="Q352" s="9">
        <v>15.4</v>
      </c>
      <c r="R352" s="8">
        <v>15</v>
      </c>
      <c r="S352" s="8">
        <v>79</v>
      </c>
      <c r="T352" s="8">
        <v>50800</v>
      </c>
      <c r="U352" s="8">
        <v>1940</v>
      </c>
    </row>
    <row r="353" spans="2:21" x14ac:dyDescent="0.25">
      <c r="B353" s="35">
        <v>4101800</v>
      </c>
      <c r="C353" t="s">
        <v>1308</v>
      </c>
      <c r="D353" s="9" t="str">
        <f t="shared" si="11"/>
        <v>MI</v>
      </c>
      <c r="E353" s="9">
        <v>-86.213067600000002</v>
      </c>
      <c r="F353" s="9">
        <v>41.9133797</v>
      </c>
      <c r="G353" s="25">
        <v>255</v>
      </c>
      <c r="H353" s="24">
        <v>8</v>
      </c>
      <c r="I353" s="8">
        <v>3</v>
      </c>
      <c r="J353" s="24">
        <v>9</v>
      </c>
      <c r="K353" s="8">
        <v>0</v>
      </c>
      <c r="L353" s="24">
        <v>14</v>
      </c>
      <c r="M353" s="8">
        <v>0</v>
      </c>
      <c r="N353" s="8">
        <v>43637</v>
      </c>
      <c r="O353" s="8">
        <v>1030</v>
      </c>
      <c r="P353" s="8">
        <v>43637</v>
      </c>
      <c r="Q353" s="9">
        <v>8.98</v>
      </c>
      <c r="R353" s="8">
        <v>24</v>
      </c>
      <c r="S353" s="8">
        <v>57</v>
      </c>
      <c r="T353" s="8">
        <v>2300</v>
      </c>
      <c r="U353" s="8">
        <v>2008</v>
      </c>
    </row>
    <row r="354" spans="2:21" x14ac:dyDescent="0.25">
      <c r="B354" s="35">
        <v>4112850</v>
      </c>
      <c r="C354" t="s">
        <v>1309</v>
      </c>
      <c r="D354" s="9" t="str">
        <f t="shared" si="11"/>
        <v>MI</v>
      </c>
      <c r="E354" s="9">
        <v>-84.482753299999999</v>
      </c>
      <c r="F354" s="9">
        <v>42.640313399999997</v>
      </c>
      <c r="G354" s="25">
        <v>80.599999999999994</v>
      </c>
      <c r="H354" s="24">
        <v>8</v>
      </c>
      <c r="I354" s="8">
        <v>3</v>
      </c>
      <c r="J354" s="24">
        <v>9</v>
      </c>
      <c r="K354" s="8">
        <v>0</v>
      </c>
      <c r="L354" s="24">
        <v>10</v>
      </c>
      <c r="M354" s="8">
        <v>0</v>
      </c>
      <c r="N354" s="8">
        <v>43637</v>
      </c>
      <c r="O354" s="8">
        <v>907</v>
      </c>
      <c r="P354" s="8">
        <v>43637</v>
      </c>
      <c r="Q354" s="9">
        <v>8.7799999999999994</v>
      </c>
      <c r="R354" s="8">
        <v>3</v>
      </c>
      <c r="S354" s="8">
        <v>12</v>
      </c>
      <c r="T354" s="8">
        <v>2110</v>
      </c>
      <c r="U354" s="8">
        <v>1975</v>
      </c>
    </row>
    <row r="355" spans="2:21" x14ac:dyDescent="0.25">
      <c r="B355" s="35">
        <v>4181500</v>
      </c>
      <c r="C355" t="s">
        <v>1310</v>
      </c>
      <c r="D355" s="9" t="str">
        <f t="shared" si="11"/>
        <v>IN</v>
      </c>
      <c r="E355" s="9">
        <v>-84.937744100000003</v>
      </c>
      <c r="F355" s="9">
        <v>40.848102990000001</v>
      </c>
      <c r="G355" s="25">
        <v>621</v>
      </c>
      <c r="H355" s="24">
        <v>17</v>
      </c>
      <c r="I355" s="8">
        <v>3</v>
      </c>
      <c r="J355" s="24">
        <v>20</v>
      </c>
      <c r="K355" s="8">
        <v>0</v>
      </c>
      <c r="L355" s="24">
        <v>24</v>
      </c>
      <c r="M355" s="8">
        <v>0</v>
      </c>
      <c r="N355" s="8">
        <v>43637</v>
      </c>
      <c r="O355" s="8">
        <v>4250</v>
      </c>
      <c r="P355" s="8">
        <v>43637</v>
      </c>
      <c r="Q355" s="9">
        <v>17.98</v>
      </c>
      <c r="R355" s="8">
        <v>62</v>
      </c>
      <c r="S355" s="8">
        <v>85</v>
      </c>
      <c r="T355" s="8">
        <v>15000</v>
      </c>
      <c r="U355" s="8">
        <v>2003</v>
      </c>
    </row>
    <row r="356" spans="2:21" x14ac:dyDescent="0.25">
      <c r="B356" s="35">
        <v>4188496</v>
      </c>
      <c r="C356" t="s">
        <v>1311</v>
      </c>
      <c r="D356" s="9" t="str">
        <f t="shared" si="11"/>
        <v>OH</v>
      </c>
      <c r="E356" s="9">
        <v>-83.653265300000001</v>
      </c>
      <c r="F356" s="9">
        <v>40.979220300000001</v>
      </c>
      <c r="G356" s="25">
        <v>51</v>
      </c>
      <c r="H356" s="24">
        <v>9</v>
      </c>
      <c r="I356" s="8">
        <v>3</v>
      </c>
      <c r="J356" s="24">
        <v>10</v>
      </c>
      <c r="K356" s="8">
        <v>1</v>
      </c>
      <c r="L356" s="24">
        <v>11</v>
      </c>
      <c r="M356" s="8">
        <v>0</v>
      </c>
      <c r="N356" s="8">
        <v>43618</v>
      </c>
      <c r="O356" s="8">
        <v>1770</v>
      </c>
      <c r="P356" s="8">
        <v>43618</v>
      </c>
      <c r="Q356" s="9">
        <v>10.11</v>
      </c>
      <c r="R356" s="8">
        <v>9</v>
      </c>
      <c r="S356" s="8">
        <v>10</v>
      </c>
      <c r="T356" s="8">
        <v>4000</v>
      </c>
      <c r="U356" s="8">
        <v>2017</v>
      </c>
    </row>
    <row r="357" spans="2:21" x14ac:dyDescent="0.25">
      <c r="B357" s="35">
        <v>5054000</v>
      </c>
      <c r="C357" t="s">
        <v>1312</v>
      </c>
      <c r="D357" s="9" t="str">
        <f t="shared" si="11"/>
        <v>ND</v>
      </c>
      <c r="E357" s="9">
        <v>-96.783692400000007</v>
      </c>
      <c r="F357" s="9">
        <v>46.861075</v>
      </c>
      <c r="G357" s="25">
        <v>6800</v>
      </c>
      <c r="H357" s="24">
        <v>18</v>
      </c>
      <c r="I357" s="8">
        <v>3</v>
      </c>
      <c r="J357" s="24">
        <v>25</v>
      </c>
      <c r="K357" s="8">
        <v>0</v>
      </c>
      <c r="L357" s="24">
        <v>30</v>
      </c>
      <c r="M357" s="8">
        <v>0</v>
      </c>
      <c r="N357" s="8">
        <v>43617</v>
      </c>
      <c r="O357" s="8">
        <v>4670</v>
      </c>
      <c r="P357" s="8">
        <v>43617</v>
      </c>
      <c r="Q357" s="9">
        <v>18.77</v>
      </c>
      <c r="R357" s="8">
        <v>55</v>
      </c>
      <c r="S357" s="8">
        <v>116</v>
      </c>
      <c r="T357" s="8">
        <v>29500</v>
      </c>
      <c r="U357" s="8">
        <v>2009</v>
      </c>
    </row>
    <row r="358" spans="2:21" x14ac:dyDescent="0.25">
      <c r="B358" s="35">
        <v>5316500</v>
      </c>
      <c r="C358" t="s">
        <v>1313</v>
      </c>
      <c r="D358" s="9" t="str">
        <f t="shared" si="11"/>
        <v>MN</v>
      </c>
      <c r="E358" s="9">
        <v>-95.172499200000004</v>
      </c>
      <c r="F358" s="9">
        <v>44.523570100000001</v>
      </c>
      <c r="G358" s="25">
        <v>629</v>
      </c>
      <c r="H358" s="24">
        <v>6</v>
      </c>
      <c r="I358" s="8">
        <v>3</v>
      </c>
      <c r="J358" s="24">
        <v>15</v>
      </c>
      <c r="K358" s="8">
        <v>0</v>
      </c>
      <c r="L358" s="24">
        <v>16</v>
      </c>
      <c r="M358" s="8">
        <v>0</v>
      </c>
      <c r="N358" s="8">
        <v>43617</v>
      </c>
      <c r="O358" s="8">
        <v>2460</v>
      </c>
      <c r="P358" s="8">
        <v>43617</v>
      </c>
      <c r="Q358" s="9">
        <v>7.16</v>
      </c>
      <c r="R358" s="8">
        <v>28</v>
      </c>
      <c r="S358" s="8">
        <v>92</v>
      </c>
      <c r="T358" s="8">
        <v>19700</v>
      </c>
      <c r="U358" s="8">
        <v>1957</v>
      </c>
    </row>
    <row r="359" spans="2:21" x14ac:dyDescent="0.25">
      <c r="B359" s="35">
        <v>5374000</v>
      </c>
      <c r="C359" t="s">
        <v>1314</v>
      </c>
      <c r="D359" s="9" t="str">
        <f t="shared" si="11"/>
        <v>MN</v>
      </c>
      <c r="E359" s="9">
        <v>-92.43</v>
      </c>
      <c r="F359" s="9">
        <v>44.285555559999999</v>
      </c>
      <c r="G359" s="25">
        <v>1150</v>
      </c>
      <c r="H359" s="24">
        <v>18</v>
      </c>
      <c r="I359" s="8">
        <v>3</v>
      </c>
      <c r="J359" s="24">
        <v>24</v>
      </c>
      <c r="K359" s="8">
        <v>1</v>
      </c>
      <c r="L359" s="24">
        <v>26</v>
      </c>
      <c r="M359" s="8">
        <v>1</v>
      </c>
      <c r="N359" s="8">
        <v>-999</v>
      </c>
      <c r="O359" s="8">
        <v>-999</v>
      </c>
      <c r="P359" s="8">
        <v>43645</v>
      </c>
      <c r="Q359" s="9">
        <v>27.03</v>
      </c>
      <c r="R359" s="8">
        <v>-999</v>
      </c>
      <c r="S359" s="8">
        <v>-999</v>
      </c>
      <c r="T359" s="8">
        <v>-999</v>
      </c>
      <c r="U359" s="8">
        <v>-999</v>
      </c>
    </row>
    <row r="360" spans="2:21" x14ac:dyDescent="0.25">
      <c r="B360" s="35">
        <v>5520500</v>
      </c>
      <c r="C360" t="s">
        <v>1315</v>
      </c>
      <c r="D360" s="9" t="str">
        <f t="shared" si="11"/>
        <v>IL</v>
      </c>
      <c r="E360" s="9">
        <v>-87.668648300000001</v>
      </c>
      <c r="F360" s="9">
        <v>41.160033380000002</v>
      </c>
      <c r="G360" s="25">
        <v>2294</v>
      </c>
      <c r="H360" s="24">
        <v>5</v>
      </c>
      <c r="I360" s="8">
        <v>3</v>
      </c>
      <c r="J360" s="24">
        <v>6.5</v>
      </c>
      <c r="K360" s="8">
        <v>0</v>
      </c>
      <c r="L360" s="24">
        <v>9</v>
      </c>
      <c r="M360" s="8">
        <v>0</v>
      </c>
      <c r="N360" s="8">
        <v>43643</v>
      </c>
      <c r="O360" s="8">
        <v>9150</v>
      </c>
      <c r="P360" s="8">
        <v>43643</v>
      </c>
      <c r="Q360" s="9">
        <v>5.71</v>
      </c>
      <c r="R360" s="8">
        <v>23</v>
      </c>
      <c r="S360" s="8">
        <v>103</v>
      </c>
      <c r="T360" s="8">
        <v>16000</v>
      </c>
      <c r="U360" s="8">
        <v>1979</v>
      </c>
    </row>
    <row r="361" spans="2:21" x14ac:dyDescent="0.25">
      <c r="B361" s="35">
        <v>5536235</v>
      </c>
      <c r="C361" t="s">
        <v>1316</v>
      </c>
      <c r="D361" s="9" t="str">
        <f t="shared" si="11"/>
        <v>IL</v>
      </c>
      <c r="E361" s="9">
        <v>-87.590320599999998</v>
      </c>
      <c r="F361" s="9">
        <v>41.520868389999997</v>
      </c>
      <c r="G361" s="25">
        <v>23.1</v>
      </c>
      <c r="H361" s="24">
        <v>10</v>
      </c>
      <c r="I361" s="8">
        <v>3</v>
      </c>
      <c r="J361" s="24">
        <v>-999</v>
      </c>
      <c r="K361" s="8">
        <v>-999</v>
      </c>
      <c r="L361" s="24">
        <v>-999</v>
      </c>
      <c r="M361" s="8">
        <v>-999</v>
      </c>
      <c r="N361" s="8">
        <v>43643</v>
      </c>
      <c r="O361" s="8">
        <v>950</v>
      </c>
      <c r="P361" s="8">
        <v>43643</v>
      </c>
      <c r="Q361" s="9">
        <v>11.98</v>
      </c>
      <c r="R361" s="8">
        <v>4</v>
      </c>
      <c r="S361" s="8">
        <v>70</v>
      </c>
      <c r="T361" s="8">
        <v>1380</v>
      </c>
      <c r="U361" s="8">
        <v>1957</v>
      </c>
    </row>
    <row r="362" spans="2:21" x14ac:dyDescent="0.25">
      <c r="B362" s="35">
        <v>5569500</v>
      </c>
      <c r="C362" t="s">
        <v>1317</v>
      </c>
      <c r="D362" s="9" t="str">
        <f t="shared" si="11"/>
        <v>IL</v>
      </c>
      <c r="E362" s="9">
        <v>-90.28</v>
      </c>
      <c r="F362" s="9">
        <v>40.707777780000001</v>
      </c>
      <c r="G362" s="25">
        <v>1072</v>
      </c>
      <c r="H362" s="24">
        <v>15</v>
      </c>
      <c r="I362" s="8">
        <v>3</v>
      </c>
      <c r="J362" s="24">
        <v>21</v>
      </c>
      <c r="K362" s="8">
        <v>0</v>
      </c>
      <c r="L362" s="24">
        <v>24</v>
      </c>
      <c r="M362" s="8">
        <v>0</v>
      </c>
      <c r="N362" s="8">
        <v>43617</v>
      </c>
      <c r="O362" s="8">
        <v>14500</v>
      </c>
      <c r="P362" s="8">
        <v>43617</v>
      </c>
      <c r="Q362" s="9">
        <v>20.99</v>
      </c>
      <c r="R362" s="8">
        <v>17</v>
      </c>
      <c r="S362" s="8">
        <v>74</v>
      </c>
      <c r="T362" s="8">
        <v>41000</v>
      </c>
      <c r="U362" s="8">
        <v>1974</v>
      </c>
    </row>
    <row r="363" spans="2:21" x14ac:dyDescent="0.25">
      <c r="B363" s="35">
        <v>5578000</v>
      </c>
      <c r="C363" t="s">
        <v>1318</v>
      </c>
      <c r="D363" s="9" t="str">
        <f t="shared" si="11"/>
        <v>IL</v>
      </c>
      <c r="E363" s="9">
        <v>-89.838333300000002</v>
      </c>
      <c r="F363" s="9">
        <v>40.013333299999999</v>
      </c>
      <c r="G363" s="25">
        <v>3063</v>
      </c>
      <c r="H363" s="24">
        <v>23</v>
      </c>
      <c r="I363" s="8">
        <v>3</v>
      </c>
      <c r="J363" s="24">
        <v>24</v>
      </c>
      <c r="K363" s="8">
        <v>0</v>
      </c>
      <c r="L363" s="24">
        <v>33</v>
      </c>
      <c r="M363" s="8">
        <v>0</v>
      </c>
      <c r="N363" s="8">
        <v>43641</v>
      </c>
      <c r="O363" s="8">
        <v>21200</v>
      </c>
      <c r="P363" s="8">
        <v>43641</v>
      </c>
      <c r="Q363" s="9">
        <v>23.6</v>
      </c>
      <c r="R363" s="8">
        <v>4</v>
      </c>
      <c r="S363" s="8">
        <v>8</v>
      </c>
      <c r="T363" s="8">
        <v>44800</v>
      </c>
      <c r="U363" s="8">
        <v>2015</v>
      </c>
    </row>
    <row r="364" spans="2:21" x14ac:dyDescent="0.25">
      <c r="B364" s="35">
        <v>5578500</v>
      </c>
      <c r="C364" t="s">
        <v>1319</v>
      </c>
      <c r="D364" s="9" t="str">
        <f t="shared" si="11"/>
        <v>IL</v>
      </c>
      <c r="E364" s="9">
        <v>-89.049250999999998</v>
      </c>
      <c r="F364" s="9">
        <v>40.115037870000002</v>
      </c>
      <c r="G364" s="25">
        <v>335</v>
      </c>
      <c r="H364" s="24">
        <v>15</v>
      </c>
      <c r="I364" s="8">
        <v>3</v>
      </c>
      <c r="J364" s="24">
        <v>-999</v>
      </c>
      <c r="K364" s="8">
        <v>-999</v>
      </c>
      <c r="L364" s="24">
        <v>-999</v>
      </c>
      <c r="M364" s="8">
        <v>-999</v>
      </c>
      <c r="N364" s="8">
        <v>43617</v>
      </c>
      <c r="O364" s="8">
        <v>938</v>
      </c>
      <c r="P364" s="8">
        <v>43617</v>
      </c>
      <c r="Q364" s="9">
        <v>15.48</v>
      </c>
      <c r="R364" s="8">
        <v>71</v>
      </c>
      <c r="S364" s="8">
        <v>74</v>
      </c>
      <c r="T364" s="8">
        <v>24500</v>
      </c>
      <c r="U364" s="8">
        <v>1968</v>
      </c>
    </row>
    <row r="365" spans="2:21" x14ac:dyDescent="0.25">
      <c r="B365" s="35">
        <v>6235500</v>
      </c>
      <c r="C365" t="s">
        <v>1320</v>
      </c>
      <c r="D365" s="9" t="str">
        <f t="shared" si="11"/>
        <v>WY</v>
      </c>
      <c r="E365" s="9">
        <v>-108.3754167</v>
      </c>
      <c r="F365" s="9">
        <v>42.997500000000002</v>
      </c>
      <c r="G365" s="25">
        <v>1904</v>
      </c>
      <c r="H365" s="24">
        <v>8</v>
      </c>
      <c r="I365" s="8">
        <v>3</v>
      </c>
      <c r="J365" s="24">
        <v>10</v>
      </c>
      <c r="K365" s="8">
        <v>0</v>
      </c>
      <c r="L365" s="24">
        <v>11</v>
      </c>
      <c r="M365" s="8">
        <v>0</v>
      </c>
      <c r="N365" s="8">
        <v>43625</v>
      </c>
      <c r="O365" s="8">
        <v>7920</v>
      </c>
      <c r="P365" s="8">
        <v>43625</v>
      </c>
      <c r="Q365" s="9">
        <v>8.86</v>
      </c>
      <c r="R365" s="8">
        <v>12</v>
      </c>
      <c r="S365" s="8">
        <v>77</v>
      </c>
      <c r="T365" s="8">
        <v>14700</v>
      </c>
      <c r="U365" s="8">
        <v>1963</v>
      </c>
    </row>
    <row r="366" spans="2:21" x14ac:dyDescent="0.25">
      <c r="B366" s="35">
        <v>6407500</v>
      </c>
      <c r="C366" t="s">
        <v>1321</v>
      </c>
      <c r="D366" s="9" t="str">
        <f t="shared" si="11"/>
        <v>SD</v>
      </c>
      <c r="E366" s="9">
        <v>-103.3460469</v>
      </c>
      <c r="F366" s="9">
        <v>43.978710380000003</v>
      </c>
      <c r="G366" s="25">
        <v>163</v>
      </c>
      <c r="H366" s="24">
        <v>7</v>
      </c>
      <c r="I366" s="8">
        <v>3</v>
      </c>
      <c r="J366" s="24">
        <v>9</v>
      </c>
      <c r="K366" s="8">
        <v>0</v>
      </c>
      <c r="L366" s="24">
        <v>12</v>
      </c>
      <c r="M366" s="8">
        <v>0</v>
      </c>
      <c r="N366" s="8">
        <v>43617</v>
      </c>
      <c r="O366" s="8">
        <v>658</v>
      </c>
      <c r="P366" s="8">
        <v>43617</v>
      </c>
      <c r="Q366" s="9">
        <v>7.87</v>
      </c>
      <c r="R366" s="8">
        <v>4</v>
      </c>
      <c r="S366" s="8">
        <v>33</v>
      </c>
      <c r="T366" s="8">
        <v>1140</v>
      </c>
      <c r="U366" s="8">
        <v>2015</v>
      </c>
    </row>
    <row r="367" spans="2:21" x14ac:dyDescent="0.25">
      <c r="B367" s="35">
        <v>6446000</v>
      </c>
      <c r="C367" t="s">
        <v>1322</v>
      </c>
      <c r="D367" s="9" t="str">
        <f t="shared" si="11"/>
        <v>SD</v>
      </c>
      <c r="E367" s="9">
        <v>-102.8273511</v>
      </c>
      <c r="F367" s="9">
        <v>43.254843569999998</v>
      </c>
      <c r="G367" s="25">
        <v>2156</v>
      </c>
      <c r="H367" s="24">
        <v>19</v>
      </c>
      <c r="I367" s="8">
        <v>3</v>
      </c>
      <c r="J367" s="24">
        <v>21</v>
      </c>
      <c r="K367" s="8">
        <v>0</v>
      </c>
      <c r="L367" s="24">
        <v>23</v>
      </c>
      <c r="M367" s="8">
        <v>0</v>
      </c>
      <c r="N367" s="8">
        <v>43617</v>
      </c>
      <c r="O367" s="8">
        <v>3560</v>
      </c>
      <c r="P367" s="8">
        <v>43617</v>
      </c>
      <c r="Q367" s="9">
        <v>20.64</v>
      </c>
      <c r="R367" s="8">
        <v>3</v>
      </c>
      <c r="S367" s="8">
        <v>74</v>
      </c>
      <c r="T367" s="8">
        <v>6920</v>
      </c>
      <c r="U367" s="8">
        <v>2015</v>
      </c>
    </row>
    <row r="368" spans="2:21" x14ac:dyDescent="0.25">
      <c r="B368" s="35">
        <v>6605000</v>
      </c>
      <c r="C368" t="s">
        <v>1323</v>
      </c>
      <c r="D368" s="9" t="str">
        <f t="shared" si="11"/>
        <v>IA</v>
      </c>
      <c r="E368" s="9">
        <v>-95.210830400000006</v>
      </c>
      <c r="F368" s="9">
        <v>43.128026200000001</v>
      </c>
      <c r="G368" s="25">
        <v>426</v>
      </c>
      <c r="H368" s="24">
        <v>8</v>
      </c>
      <c r="I368" s="8">
        <v>3</v>
      </c>
      <c r="J368" s="24">
        <v>9.5</v>
      </c>
      <c r="K368" s="8">
        <v>2</v>
      </c>
      <c r="L368" s="24">
        <v>10.5</v>
      </c>
      <c r="M368" s="8">
        <v>0</v>
      </c>
      <c r="N368" s="8">
        <v>43617</v>
      </c>
      <c r="O368" s="8">
        <v>3260</v>
      </c>
      <c r="P368" s="8">
        <v>43617</v>
      </c>
      <c r="Q368" s="9">
        <v>10.119999999999999</v>
      </c>
      <c r="R368" s="8">
        <v>17</v>
      </c>
      <c r="S368" s="8">
        <v>42</v>
      </c>
      <c r="T368" s="8">
        <v>26000</v>
      </c>
      <c r="U368" s="8">
        <v>1953</v>
      </c>
    </row>
    <row r="369" spans="2:21" x14ac:dyDescent="0.25">
      <c r="B369" s="35">
        <v>6853500</v>
      </c>
      <c r="C369" t="s">
        <v>1324</v>
      </c>
      <c r="D369" s="9" t="str">
        <f t="shared" si="11"/>
        <v>NE</v>
      </c>
      <c r="E369" s="9">
        <v>-97.932542999999995</v>
      </c>
      <c r="F369" s="9">
        <v>39.992513000000002</v>
      </c>
      <c r="G369" s="25">
        <v>22401</v>
      </c>
      <c r="H369" s="24">
        <v>11</v>
      </c>
      <c r="I369" s="8">
        <v>3</v>
      </c>
      <c r="J369" s="24">
        <v>14</v>
      </c>
      <c r="K369" s="8">
        <v>0</v>
      </c>
      <c r="L369" s="24">
        <v>15.5</v>
      </c>
      <c r="M369" s="8">
        <v>0</v>
      </c>
      <c r="N369" s="8">
        <v>43632</v>
      </c>
      <c r="O369" s="8">
        <v>5870</v>
      </c>
      <c r="P369" s="8">
        <v>43632</v>
      </c>
      <c r="Q369" s="9">
        <v>11.54</v>
      </c>
      <c r="R369" s="8">
        <v>54</v>
      </c>
      <c r="S369" s="8">
        <v>99</v>
      </c>
      <c r="T369" s="8">
        <v>225000</v>
      </c>
      <c r="U369" s="8">
        <v>1935</v>
      </c>
    </row>
    <row r="370" spans="2:21" x14ac:dyDescent="0.25">
      <c r="B370" s="35">
        <v>6866000</v>
      </c>
      <c r="C370" t="s">
        <v>1325</v>
      </c>
      <c r="D370" s="9" t="str">
        <f t="shared" si="11"/>
        <v>KS</v>
      </c>
      <c r="E370" s="9">
        <v>-97.666494700000001</v>
      </c>
      <c r="F370" s="9">
        <v>38.563806589999999</v>
      </c>
      <c r="G370" s="25">
        <v>8110</v>
      </c>
      <c r="H370" s="24">
        <v>21</v>
      </c>
      <c r="I370" s="8">
        <v>3</v>
      </c>
      <c r="J370" s="24">
        <v>29</v>
      </c>
      <c r="K370" s="8">
        <v>0</v>
      </c>
      <c r="L370" s="24">
        <v>33.9</v>
      </c>
      <c r="M370" s="8">
        <v>0</v>
      </c>
      <c r="N370" s="8">
        <v>43640</v>
      </c>
      <c r="O370" s="8">
        <v>6490</v>
      </c>
      <c r="P370" s="8">
        <v>43640</v>
      </c>
      <c r="Q370" s="9">
        <v>23.94</v>
      </c>
      <c r="R370" s="8">
        <v>11</v>
      </c>
      <c r="S370" s="8">
        <v>44</v>
      </c>
      <c r="T370" s="8">
        <v>32000</v>
      </c>
      <c r="U370" s="8">
        <v>1903</v>
      </c>
    </row>
    <row r="371" spans="2:21" x14ac:dyDescent="0.25">
      <c r="B371" s="35">
        <v>6866500</v>
      </c>
      <c r="C371" t="s">
        <v>1326</v>
      </c>
      <c r="D371" s="9" t="str">
        <f t="shared" si="11"/>
        <v>KS</v>
      </c>
      <c r="E371" s="9">
        <v>-97.571701500000003</v>
      </c>
      <c r="F371" s="9">
        <v>38.711115200000002</v>
      </c>
      <c r="G371" s="25">
        <v>8341</v>
      </c>
      <c r="H371" s="24">
        <v>20</v>
      </c>
      <c r="I371" s="8">
        <v>3</v>
      </c>
      <c r="J371" s="24">
        <v>24</v>
      </c>
      <c r="K371" s="8">
        <v>2</v>
      </c>
      <c r="L371" s="24">
        <v>28</v>
      </c>
      <c r="M371" s="8">
        <v>0</v>
      </c>
      <c r="N371" s="8">
        <v>43640</v>
      </c>
      <c r="O371" s="8">
        <v>6420</v>
      </c>
      <c r="P371" s="8">
        <v>43640</v>
      </c>
      <c r="Q371" s="9">
        <v>24.65</v>
      </c>
      <c r="R371" s="8">
        <v>25</v>
      </c>
      <c r="S371" s="8">
        <v>83</v>
      </c>
      <c r="T371" s="8">
        <v>32000</v>
      </c>
      <c r="U371" s="8">
        <v>1903</v>
      </c>
    </row>
    <row r="372" spans="2:21" x14ac:dyDescent="0.25">
      <c r="B372" s="35">
        <v>6879805</v>
      </c>
      <c r="C372" t="s">
        <v>1327</v>
      </c>
      <c r="D372" s="9" t="str">
        <f t="shared" si="11"/>
        <v>KS</v>
      </c>
      <c r="E372" s="9">
        <v>-96.710027800000006</v>
      </c>
      <c r="F372" s="9">
        <v>39.218583299999999</v>
      </c>
      <c r="G372" s="25">
        <v>63.4</v>
      </c>
      <c r="H372" s="24">
        <v>17</v>
      </c>
      <c r="I372" s="8">
        <v>3</v>
      </c>
      <c r="J372" s="24">
        <v>19</v>
      </c>
      <c r="K372" s="8">
        <v>0</v>
      </c>
      <c r="L372" s="24">
        <v>25</v>
      </c>
      <c r="M372" s="8">
        <v>0</v>
      </c>
      <c r="N372" s="8">
        <v>-999</v>
      </c>
      <c r="O372" s="8">
        <v>-999</v>
      </c>
      <c r="P372" s="8">
        <v>43639</v>
      </c>
      <c r="Q372" s="9">
        <v>18.940000000000001</v>
      </c>
      <c r="R372" s="8">
        <v>-999</v>
      </c>
      <c r="S372" s="8">
        <v>-999</v>
      </c>
      <c r="T372" s="8">
        <v>-999</v>
      </c>
      <c r="U372" s="8">
        <v>-999</v>
      </c>
    </row>
    <row r="373" spans="2:21" x14ac:dyDescent="0.25">
      <c r="B373" s="35">
        <v>6892000</v>
      </c>
      <c r="C373" t="s">
        <v>1328</v>
      </c>
      <c r="D373" s="9" t="str">
        <f t="shared" si="11"/>
        <v>KS</v>
      </c>
      <c r="E373" s="9">
        <v>-95.010800599999996</v>
      </c>
      <c r="F373" s="9">
        <v>39.116391200000002</v>
      </c>
      <c r="G373" s="25">
        <v>406</v>
      </c>
      <c r="H373" s="24">
        <v>23</v>
      </c>
      <c r="I373" s="8">
        <v>3</v>
      </c>
      <c r="J373" s="24">
        <v>30</v>
      </c>
      <c r="K373" s="8">
        <v>0</v>
      </c>
      <c r="L373" s="24">
        <v>35</v>
      </c>
      <c r="M373" s="8">
        <v>0</v>
      </c>
      <c r="N373" s="8">
        <v>43640</v>
      </c>
      <c r="O373" s="8">
        <v>8850</v>
      </c>
      <c r="P373" s="8">
        <v>43640</v>
      </c>
      <c r="Q373" s="9">
        <v>24.78</v>
      </c>
      <c r="R373" s="8">
        <v>29</v>
      </c>
      <c r="S373" s="8">
        <v>89</v>
      </c>
      <c r="T373" s="8">
        <v>40000</v>
      </c>
      <c r="U373" s="8">
        <v>2001</v>
      </c>
    </row>
    <row r="374" spans="2:21" x14ac:dyDescent="0.25">
      <c r="B374" s="35">
        <v>6893820</v>
      </c>
      <c r="C374" t="s">
        <v>1329</v>
      </c>
      <c r="D374" s="9" t="s">
        <v>16</v>
      </c>
      <c r="E374" s="9">
        <v>-94.387277800000007</v>
      </c>
      <c r="F374" s="9">
        <v>39.017361100000002</v>
      </c>
      <c r="G374" s="25">
        <v>98.2</v>
      </c>
      <c r="H374" s="24">
        <v>21</v>
      </c>
      <c r="I374" s="8">
        <v>3</v>
      </c>
      <c r="J374" s="24">
        <v>26</v>
      </c>
      <c r="K374" s="8">
        <v>3</v>
      </c>
      <c r="L374" s="24">
        <v>28</v>
      </c>
      <c r="M374" s="8">
        <v>3</v>
      </c>
      <c r="N374" s="8">
        <v>43639</v>
      </c>
      <c r="O374" s="8">
        <v>3370</v>
      </c>
      <c r="P374" s="8">
        <v>43646</v>
      </c>
      <c r="Q374" s="9">
        <v>53.77</v>
      </c>
      <c r="R374" s="8">
        <v>3</v>
      </c>
      <c r="S374" s="8">
        <v>6</v>
      </c>
      <c r="T374" s="8">
        <v>8120</v>
      </c>
      <c r="U374" s="8">
        <v>2017</v>
      </c>
    </row>
    <row r="375" spans="2:21" x14ac:dyDescent="0.25">
      <c r="B375" s="35">
        <v>6895000</v>
      </c>
      <c r="C375" t="s">
        <v>1330</v>
      </c>
      <c r="D375" s="9" t="str">
        <f t="shared" ref="D375:D406" si="12">RIGHT(C375,2)</f>
        <v>MO</v>
      </c>
      <c r="E375" s="9">
        <v>-93.98</v>
      </c>
      <c r="F375" s="9">
        <v>39.332663889999999</v>
      </c>
      <c r="G375" s="25">
        <v>159</v>
      </c>
      <c r="H375" s="24">
        <v>20</v>
      </c>
      <c r="I375" s="8">
        <v>3</v>
      </c>
      <c r="J375" s="24">
        <v>21</v>
      </c>
      <c r="K375" s="8">
        <v>2</v>
      </c>
      <c r="L375" s="24">
        <v>29</v>
      </c>
      <c r="M375" s="8">
        <v>0</v>
      </c>
      <c r="N375" s="8">
        <v>43640</v>
      </c>
      <c r="O375" s="8">
        <v>5980</v>
      </c>
      <c r="P375" s="8">
        <v>43640</v>
      </c>
      <c r="Q375" s="9">
        <v>25.78</v>
      </c>
      <c r="R375" s="8">
        <v>10</v>
      </c>
      <c r="S375" s="8">
        <v>37</v>
      </c>
      <c r="T375" s="8">
        <v>29000</v>
      </c>
      <c r="U375" s="8">
        <v>1965</v>
      </c>
    </row>
    <row r="376" spans="2:21" x14ac:dyDescent="0.25">
      <c r="B376" s="35">
        <v>6913500</v>
      </c>
      <c r="C376" t="s">
        <v>1331</v>
      </c>
      <c r="D376" s="9" t="str">
        <f t="shared" si="12"/>
        <v>KS</v>
      </c>
      <c r="E376" s="9">
        <v>-95.268307100000001</v>
      </c>
      <c r="F376" s="9">
        <v>38.618066689999999</v>
      </c>
      <c r="G376" s="25">
        <v>1250</v>
      </c>
      <c r="H376" s="24">
        <v>31</v>
      </c>
      <c r="I376" s="8">
        <v>3</v>
      </c>
      <c r="J376" s="24">
        <v>33</v>
      </c>
      <c r="K376" s="8">
        <v>3</v>
      </c>
      <c r="L376" s="24">
        <v>45</v>
      </c>
      <c r="M376" s="8">
        <v>0</v>
      </c>
      <c r="N376" s="8">
        <v>43640</v>
      </c>
      <c r="O376" s="8">
        <v>18300</v>
      </c>
      <c r="P376" s="8">
        <v>43640</v>
      </c>
      <c r="Q376" s="9">
        <v>34.03</v>
      </c>
      <c r="R376" s="8">
        <v>25</v>
      </c>
      <c r="S376" s="8">
        <v>110</v>
      </c>
      <c r="T376" s="8">
        <v>142000</v>
      </c>
      <c r="U376" s="8">
        <v>1951</v>
      </c>
    </row>
    <row r="377" spans="2:21" x14ac:dyDescent="0.25">
      <c r="B377" s="35">
        <v>7143665</v>
      </c>
      <c r="C377" t="s">
        <v>1332</v>
      </c>
      <c r="D377" s="9" t="str">
        <f t="shared" si="12"/>
        <v>KS</v>
      </c>
      <c r="E377" s="9">
        <v>-97.591987000000003</v>
      </c>
      <c r="F377" s="9">
        <v>38.112232599999999</v>
      </c>
      <c r="G377" s="25">
        <v>736</v>
      </c>
      <c r="H377" s="24">
        <v>22</v>
      </c>
      <c r="I377" s="8">
        <v>3</v>
      </c>
      <c r="J377" s="24">
        <v>25</v>
      </c>
      <c r="K377" s="8">
        <v>0</v>
      </c>
      <c r="L377" s="24">
        <v>27</v>
      </c>
      <c r="M377" s="8">
        <v>0</v>
      </c>
      <c r="N377" s="8">
        <v>43640</v>
      </c>
      <c r="O377" s="8">
        <v>6510</v>
      </c>
      <c r="P377" s="8">
        <v>43640</v>
      </c>
      <c r="Q377" s="9">
        <v>23.92</v>
      </c>
      <c r="R377" s="8">
        <v>17</v>
      </c>
      <c r="S377" s="8">
        <v>45</v>
      </c>
      <c r="T377" s="8">
        <v>30100</v>
      </c>
      <c r="U377" s="8">
        <v>1973</v>
      </c>
    </row>
    <row r="378" spans="2:21" x14ac:dyDescent="0.25">
      <c r="B378" s="35">
        <v>7145700</v>
      </c>
      <c r="C378" t="s">
        <v>1333</v>
      </c>
      <c r="D378" s="9" t="str">
        <f t="shared" si="12"/>
        <v>KS</v>
      </c>
      <c r="E378" s="9">
        <v>-97.403656900000001</v>
      </c>
      <c r="F378" s="9">
        <v>37.249467070000001</v>
      </c>
      <c r="G378" s="25">
        <v>154</v>
      </c>
      <c r="H378" s="24">
        <v>19</v>
      </c>
      <c r="I378" s="8">
        <v>3</v>
      </c>
      <c r="J378" s="24">
        <v>23</v>
      </c>
      <c r="K378" s="8">
        <v>0</v>
      </c>
      <c r="L378" s="24">
        <v>25</v>
      </c>
      <c r="M378" s="8">
        <v>0</v>
      </c>
      <c r="N378" s="8">
        <v>43639</v>
      </c>
      <c r="O378" s="8">
        <v>3880</v>
      </c>
      <c r="P378" s="8">
        <v>43639</v>
      </c>
      <c r="Q378" s="9">
        <v>21.39</v>
      </c>
      <c r="R378" s="8">
        <v>34</v>
      </c>
      <c r="S378" s="8">
        <v>58</v>
      </c>
      <c r="T378" s="8">
        <v>28500</v>
      </c>
      <c r="U378" s="8">
        <v>1975</v>
      </c>
    </row>
    <row r="379" spans="2:21" x14ac:dyDescent="0.25">
      <c r="B379" s="35">
        <v>7170500</v>
      </c>
      <c r="C379" t="s">
        <v>1334</v>
      </c>
      <c r="D379" s="9" t="str">
        <f t="shared" si="12"/>
        <v>KS</v>
      </c>
      <c r="E379" s="9">
        <v>-95.677757299999996</v>
      </c>
      <c r="F379" s="9">
        <v>37.223680139999999</v>
      </c>
      <c r="G379" s="25">
        <v>2892</v>
      </c>
      <c r="H379" s="24">
        <v>30</v>
      </c>
      <c r="I379" s="8">
        <v>3</v>
      </c>
      <c r="J379" s="24">
        <v>47.6</v>
      </c>
      <c r="K379" s="8">
        <v>0</v>
      </c>
      <c r="L379" s="24">
        <v>53</v>
      </c>
      <c r="M379" s="8">
        <v>0</v>
      </c>
      <c r="N379" s="8">
        <v>43635</v>
      </c>
      <c r="O379" s="8">
        <v>27500</v>
      </c>
      <c r="P379" s="8">
        <v>43635</v>
      </c>
      <c r="Q379" s="9">
        <v>32.69</v>
      </c>
      <c r="R379" s="8">
        <v>45</v>
      </c>
      <c r="S379" s="8">
        <v>103</v>
      </c>
      <c r="T379" s="8">
        <v>168823</v>
      </c>
      <c r="U379" s="8">
        <v>2017</v>
      </c>
    </row>
    <row r="380" spans="2:21" x14ac:dyDescent="0.25">
      <c r="B380" s="35">
        <v>7176000</v>
      </c>
      <c r="C380" t="s">
        <v>1335</v>
      </c>
      <c r="D380" s="9" t="str">
        <f t="shared" si="12"/>
        <v>OK</v>
      </c>
      <c r="E380" s="9">
        <v>-95.699722199999997</v>
      </c>
      <c r="F380" s="9">
        <v>36.307499999999997</v>
      </c>
      <c r="G380" s="25">
        <v>6451</v>
      </c>
      <c r="H380" s="24">
        <v>36</v>
      </c>
      <c r="I380" s="8">
        <v>3</v>
      </c>
      <c r="J380" s="24">
        <v>40</v>
      </c>
      <c r="K380" s="8">
        <v>2</v>
      </c>
      <c r="L380" s="24">
        <v>44</v>
      </c>
      <c r="M380" s="8">
        <v>1</v>
      </c>
      <c r="N380" s="8">
        <v>43617</v>
      </c>
      <c r="O380" s="8">
        <v>83000</v>
      </c>
      <c r="P380" s="8">
        <v>43617</v>
      </c>
      <c r="Q380" s="9">
        <v>44.11</v>
      </c>
      <c r="R380" s="8">
        <v>4</v>
      </c>
      <c r="S380" s="8">
        <v>83</v>
      </c>
      <c r="T380" s="8">
        <v>182000</v>
      </c>
      <c r="U380" s="8">
        <v>1943</v>
      </c>
    </row>
    <row r="381" spans="2:21" x14ac:dyDescent="0.25">
      <c r="B381" s="35">
        <v>7180400</v>
      </c>
      <c r="C381" t="s">
        <v>1336</v>
      </c>
      <c r="D381" s="9" t="str">
        <f t="shared" si="12"/>
        <v>KS</v>
      </c>
      <c r="E381" s="9">
        <v>-96.8772436</v>
      </c>
      <c r="F381" s="9">
        <v>38.2361285</v>
      </c>
      <c r="G381" s="25">
        <v>754</v>
      </c>
      <c r="H381" s="24">
        <v>22</v>
      </c>
      <c r="I381" s="8">
        <v>3</v>
      </c>
      <c r="J381" s="24">
        <v>27</v>
      </c>
      <c r="K381" s="8">
        <v>0</v>
      </c>
      <c r="L381" s="24">
        <v>32</v>
      </c>
      <c r="M381" s="8">
        <v>0</v>
      </c>
      <c r="N381" s="8">
        <v>43639</v>
      </c>
      <c r="O381" s="8">
        <v>12800</v>
      </c>
      <c r="P381" s="8">
        <v>43639</v>
      </c>
      <c r="Q381" s="9">
        <v>24.52</v>
      </c>
      <c r="R381" s="8">
        <v>17</v>
      </c>
      <c r="S381" s="8">
        <v>57</v>
      </c>
      <c r="T381" s="8">
        <v>73700</v>
      </c>
      <c r="U381" s="8">
        <v>1998</v>
      </c>
    </row>
    <row r="382" spans="2:21" x14ac:dyDescent="0.25">
      <c r="B382" s="35">
        <v>7182250</v>
      </c>
      <c r="C382" t="s">
        <v>1337</v>
      </c>
      <c r="D382" s="9" t="str">
        <f t="shared" si="12"/>
        <v>KS</v>
      </c>
      <c r="E382" s="9">
        <v>-96.356111999999996</v>
      </c>
      <c r="F382" s="9">
        <v>38.3975139</v>
      </c>
      <c r="G382" s="25">
        <v>1740</v>
      </c>
      <c r="H382" s="24">
        <v>32</v>
      </c>
      <c r="I382" s="8">
        <v>3</v>
      </c>
      <c r="J382" s="24">
        <v>34</v>
      </c>
      <c r="K382" s="8">
        <v>0</v>
      </c>
      <c r="L382" s="24">
        <v>37</v>
      </c>
      <c r="M382" s="8">
        <v>0</v>
      </c>
      <c r="N382" s="8">
        <v>43641</v>
      </c>
      <c r="O382" s="8">
        <v>16700</v>
      </c>
      <c r="P382" s="8">
        <v>43641</v>
      </c>
      <c r="Q382" s="9">
        <v>32.47</v>
      </c>
      <c r="R382" s="8">
        <v>26</v>
      </c>
      <c r="S382" s="8">
        <v>55</v>
      </c>
      <c r="T382" s="8">
        <v>92900</v>
      </c>
      <c r="U382" s="8">
        <v>1998</v>
      </c>
    </row>
    <row r="383" spans="2:21" x14ac:dyDescent="0.25">
      <c r="B383" s="35">
        <v>7187600</v>
      </c>
      <c r="C383" t="s">
        <v>1338</v>
      </c>
      <c r="D383" s="9" t="str">
        <f t="shared" si="12"/>
        <v>KS</v>
      </c>
      <c r="E383" s="9">
        <v>-94.721059499999996</v>
      </c>
      <c r="F383" s="9">
        <v>37.023675699999998</v>
      </c>
      <c r="G383" s="25">
        <v>2448</v>
      </c>
      <c r="H383" s="24">
        <v>14</v>
      </c>
      <c r="I383" s="8">
        <v>3</v>
      </c>
      <c r="J383" s="24">
        <v>22</v>
      </c>
      <c r="K383" s="8">
        <v>0</v>
      </c>
      <c r="L383" s="24">
        <v>30</v>
      </c>
      <c r="M383" s="8">
        <v>0</v>
      </c>
      <c r="N383" s="8">
        <v>43640</v>
      </c>
      <c r="O383" s="8">
        <v>41400</v>
      </c>
      <c r="P383" s="8">
        <v>43640</v>
      </c>
      <c r="Q383" s="9">
        <v>16.7</v>
      </c>
      <c r="R383" s="8">
        <v>5</v>
      </c>
      <c r="S383" s="8">
        <v>8</v>
      </c>
      <c r="T383" s="8">
        <v>145714</v>
      </c>
      <c r="U383" s="8">
        <v>2015</v>
      </c>
    </row>
    <row r="384" spans="2:21" x14ac:dyDescent="0.25">
      <c r="B384" s="35">
        <v>7188000</v>
      </c>
      <c r="C384" t="s">
        <v>1339</v>
      </c>
      <c r="D384" s="9" t="str">
        <f t="shared" si="12"/>
        <v>OK</v>
      </c>
      <c r="E384" s="9">
        <v>-94.747171100000003</v>
      </c>
      <c r="F384" s="9">
        <v>36.934511479999998</v>
      </c>
      <c r="G384" s="25">
        <v>2516</v>
      </c>
      <c r="H384" s="24">
        <v>20</v>
      </c>
      <c r="I384" s="8">
        <v>3</v>
      </c>
      <c r="J384" s="24">
        <v>24</v>
      </c>
      <c r="K384" s="8">
        <v>0</v>
      </c>
      <c r="L384" s="24">
        <v>30</v>
      </c>
      <c r="M384" s="8">
        <v>0</v>
      </c>
      <c r="N384" s="8">
        <v>43640</v>
      </c>
      <c r="O384" s="8">
        <v>46000</v>
      </c>
      <c r="P384" s="8">
        <v>43640</v>
      </c>
      <c r="Q384" s="9">
        <v>23.43</v>
      </c>
      <c r="R384" s="8">
        <v>32</v>
      </c>
      <c r="S384" s="8">
        <v>79</v>
      </c>
      <c r="T384" s="8">
        <v>230000</v>
      </c>
      <c r="U384" s="8">
        <v>1993</v>
      </c>
    </row>
    <row r="385" spans="2:21" x14ac:dyDescent="0.25">
      <c r="B385" s="35">
        <v>7195500</v>
      </c>
      <c r="C385" t="s">
        <v>1340</v>
      </c>
      <c r="D385" s="9" t="str">
        <f t="shared" si="12"/>
        <v>OK</v>
      </c>
      <c r="E385" s="9">
        <v>-94.5721645</v>
      </c>
      <c r="F385" s="9">
        <v>36.130081850000003</v>
      </c>
      <c r="G385" s="25">
        <v>630</v>
      </c>
      <c r="H385" s="24">
        <v>13</v>
      </c>
      <c r="I385" s="8">
        <v>3</v>
      </c>
      <c r="J385" s="24">
        <v>17</v>
      </c>
      <c r="K385" s="8">
        <v>2</v>
      </c>
      <c r="L385" s="24">
        <v>23</v>
      </c>
      <c r="M385" s="8">
        <v>0</v>
      </c>
      <c r="N385" s="8">
        <v>43640</v>
      </c>
      <c r="O385" s="8">
        <v>27800</v>
      </c>
      <c r="P385" s="8">
        <v>43640</v>
      </c>
      <c r="Q385" s="9">
        <v>19.989999999999998</v>
      </c>
      <c r="R385" s="8">
        <v>17</v>
      </c>
      <c r="S385" s="8">
        <v>62</v>
      </c>
      <c r="T385" s="8">
        <v>128000</v>
      </c>
      <c r="U385" s="8">
        <v>2017</v>
      </c>
    </row>
    <row r="386" spans="2:21" x14ac:dyDescent="0.25">
      <c r="B386" s="35">
        <v>7237500</v>
      </c>
      <c r="C386" t="s">
        <v>1341</v>
      </c>
      <c r="D386" s="9" t="str">
        <f t="shared" si="12"/>
        <v>OK</v>
      </c>
      <c r="E386" s="9">
        <v>-99.278438300000005</v>
      </c>
      <c r="F386" s="9">
        <v>36.436703360000003</v>
      </c>
      <c r="G386" s="25">
        <v>11883</v>
      </c>
      <c r="H386" s="24">
        <v>9</v>
      </c>
      <c r="I386" s="8">
        <v>3</v>
      </c>
      <c r="J386" s="24">
        <v>11</v>
      </c>
      <c r="K386" s="8">
        <v>0</v>
      </c>
      <c r="L386" s="24">
        <v>12</v>
      </c>
      <c r="M386" s="8">
        <v>0</v>
      </c>
      <c r="N386" s="8">
        <v>43617</v>
      </c>
      <c r="O386" s="8">
        <v>992</v>
      </c>
      <c r="P386" s="8">
        <v>43617</v>
      </c>
      <c r="Q386" s="9">
        <v>9.64</v>
      </c>
      <c r="R386" s="8">
        <v>50</v>
      </c>
      <c r="S386" s="8">
        <v>80</v>
      </c>
      <c r="T386" s="8">
        <v>42000</v>
      </c>
      <c r="U386" s="8">
        <v>1946</v>
      </c>
    </row>
    <row r="387" spans="2:21" x14ac:dyDescent="0.25">
      <c r="B387" s="35">
        <v>7243500</v>
      </c>
      <c r="C387" t="s">
        <v>1342</v>
      </c>
      <c r="D387" s="9" t="str">
        <f t="shared" si="12"/>
        <v>OK</v>
      </c>
      <c r="E387" s="9">
        <v>-96.068607700000001</v>
      </c>
      <c r="F387" s="9">
        <v>35.673987599999997</v>
      </c>
      <c r="G387" s="25">
        <v>2004</v>
      </c>
      <c r="H387" s="24">
        <v>18</v>
      </c>
      <c r="I387" s="8">
        <v>3</v>
      </c>
      <c r="J387" s="24">
        <v>22</v>
      </c>
      <c r="K387" s="8">
        <v>1</v>
      </c>
      <c r="L387" s="24">
        <v>27</v>
      </c>
      <c r="M387" s="8">
        <v>0</v>
      </c>
      <c r="N387" s="8">
        <v>43617</v>
      </c>
      <c r="O387" s="8">
        <v>13500</v>
      </c>
      <c r="P387" s="8">
        <v>43617</v>
      </c>
      <c r="Q387" s="9">
        <v>22.6</v>
      </c>
      <c r="R387" s="8">
        <v>30</v>
      </c>
      <c r="S387" s="8">
        <v>79</v>
      </c>
      <c r="T387" s="8">
        <v>66800</v>
      </c>
      <c r="U387" s="8">
        <v>1943</v>
      </c>
    </row>
    <row r="388" spans="2:21" x14ac:dyDescent="0.25">
      <c r="B388" s="35">
        <v>7311900</v>
      </c>
      <c r="C388" t="s">
        <v>1343</v>
      </c>
      <c r="D388" s="9" t="str">
        <f t="shared" si="12"/>
        <v>TX</v>
      </c>
      <c r="E388" s="9">
        <v>-99.388690499999996</v>
      </c>
      <c r="F388" s="9">
        <v>33.70036966</v>
      </c>
      <c r="G388" s="25">
        <v>1874</v>
      </c>
      <c r="H388" s="24">
        <v>13</v>
      </c>
      <c r="I388" s="8">
        <v>3</v>
      </c>
      <c r="J388" s="24">
        <v>15</v>
      </c>
      <c r="K388" s="8">
        <v>2</v>
      </c>
      <c r="L388" s="24">
        <v>17</v>
      </c>
      <c r="M388" s="8">
        <v>0</v>
      </c>
      <c r="N388" s="8">
        <v>43618</v>
      </c>
      <c r="O388" s="8">
        <v>6510</v>
      </c>
      <c r="P388" s="8">
        <v>43618</v>
      </c>
      <c r="Q388" s="9">
        <v>16.77</v>
      </c>
      <c r="R388" s="8">
        <v>23</v>
      </c>
      <c r="S388" s="8">
        <v>40</v>
      </c>
      <c r="T388" s="8">
        <v>23100</v>
      </c>
      <c r="U388" s="8">
        <v>1965</v>
      </c>
    </row>
    <row r="389" spans="2:21" x14ac:dyDescent="0.25">
      <c r="B389" s="35">
        <v>7314500</v>
      </c>
      <c r="C389" t="s">
        <v>1344</v>
      </c>
      <c r="D389" s="9" t="str">
        <f t="shared" si="12"/>
        <v>TX</v>
      </c>
      <c r="E389" s="9">
        <v>-98.613112400000006</v>
      </c>
      <c r="F389" s="9">
        <v>33.662602249999999</v>
      </c>
      <c r="G389" s="25">
        <v>481</v>
      </c>
      <c r="H389" s="24">
        <v>22</v>
      </c>
      <c r="I389" s="8">
        <v>3</v>
      </c>
      <c r="J389" s="24">
        <v>24</v>
      </c>
      <c r="K389" s="8">
        <v>0</v>
      </c>
      <c r="L389" s="24">
        <v>26</v>
      </c>
      <c r="M389" s="8">
        <v>0</v>
      </c>
      <c r="N389" s="8">
        <v>43621</v>
      </c>
      <c r="O389" s="8">
        <v>1350</v>
      </c>
      <c r="P389" s="8">
        <v>43621</v>
      </c>
      <c r="Q389" s="9">
        <v>22.74</v>
      </c>
      <c r="R389" s="8">
        <v>46</v>
      </c>
      <c r="S389" s="8">
        <v>76</v>
      </c>
      <c r="T389" s="8">
        <v>20100</v>
      </c>
      <c r="U389" s="8">
        <v>1989</v>
      </c>
    </row>
    <row r="390" spans="2:21" x14ac:dyDescent="0.25">
      <c r="B390" s="35">
        <v>7387040</v>
      </c>
      <c r="C390" t="s">
        <v>1345</v>
      </c>
      <c r="D390" s="9" t="str">
        <f t="shared" si="12"/>
        <v>LA</v>
      </c>
      <c r="E390" s="9">
        <v>-91.880398200000002</v>
      </c>
      <c r="F390" s="9">
        <v>29.713265750000001</v>
      </c>
      <c r="G390" s="25">
        <v>-999</v>
      </c>
      <c r="H390" s="24">
        <v>4</v>
      </c>
      <c r="I390" s="8">
        <v>3</v>
      </c>
      <c r="J390" s="24">
        <v>-999</v>
      </c>
      <c r="K390" s="8">
        <v>-999</v>
      </c>
      <c r="L390" s="24">
        <v>-999</v>
      </c>
      <c r="M390" s="8">
        <v>-999</v>
      </c>
      <c r="N390" s="8">
        <v>-999</v>
      </c>
      <c r="O390" s="8">
        <v>-999</v>
      </c>
      <c r="P390" s="8">
        <v>43622</v>
      </c>
      <c r="Q390" s="9">
        <v>5.25</v>
      </c>
      <c r="R390" s="8">
        <v>-999</v>
      </c>
      <c r="S390" s="8">
        <v>-999</v>
      </c>
      <c r="T390" s="8">
        <v>-999</v>
      </c>
      <c r="U390" s="8">
        <v>-999</v>
      </c>
    </row>
    <row r="391" spans="2:21" x14ac:dyDescent="0.25">
      <c r="B391" s="35">
        <v>8012000</v>
      </c>
      <c r="C391" t="s">
        <v>1346</v>
      </c>
      <c r="D391" s="9" t="str">
        <f t="shared" si="12"/>
        <v>LA</v>
      </c>
      <c r="E391" s="9">
        <v>-92.631749999999997</v>
      </c>
      <c r="F391" s="9">
        <v>30.48077778</v>
      </c>
      <c r="G391" s="25">
        <v>527</v>
      </c>
      <c r="H391" s="24">
        <v>22</v>
      </c>
      <c r="I391" s="8">
        <v>3</v>
      </c>
      <c r="J391" s="24">
        <v>24</v>
      </c>
      <c r="K391" s="8">
        <v>0</v>
      </c>
      <c r="L391" s="24">
        <v>28</v>
      </c>
      <c r="M391" s="8">
        <v>0</v>
      </c>
      <c r="N391" s="8">
        <v>43624</v>
      </c>
      <c r="O391" s="8">
        <v>5120</v>
      </c>
      <c r="P391" s="8">
        <v>43624</v>
      </c>
      <c r="Q391" s="9">
        <v>22.47</v>
      </c>
      <c r="R391" s="8">
        <v>63</v>
      </c>
      <c r="S391" s="8">
        <v>79</v>
      </c>
      <c r="T391" s="8">
        <v>35800</v>
      </c>
      <c r="U391" s="8">
        <v>1953</v>
      </c>
    </row>
    <row r="392" spans="2:21" x14ac:dyDescent="0.25">
      <c r="B392" s="35">
        <v>8020700</v>
      </c>
      <c r="C392" t="s">
        <v>1347</v>
      </c>
      <c r="D392" s="9" t="str">
        <f t="shared" si="12"/>
        <v>TX</v>
      </c>
      <c r="E392" s="9">
        <v>-94.903271599999997</v>
      </c>
      <c r="F392" s="9">
        <v>32.388205990000003</v>
      </c>
      <c r="G392" s="25">
        <v>75.8</v>
      </c>
      <c r="H392" s="24">
        <v>10</v>
      </c>
      <c r="I392" s="8">
        <v>3</v>
      </c>
      <c r="J392" s="24">
        <v>14</v>
      </c>
      <c r="K392" s="8">
        <v>0</v>
      </c>
      <c r="L392" s="24">
        <v>18</v>
      </c>
      <c r="M392" s="8">
        <v>0</v>
      </c>
      <c r="N392" s="8">
        <v>43641</v>
      </c>
      <c r="O392" s="8">
        <v>572</v>
      </c>
      <c r="P392" s="8">
        <v>43641</v>
      </c>
      <c r="Q392" s="9">
        <v>11.07</v>
      </c>
      <c r="R392" s="8">
        <v>15</v>
      </c>
      <c r="S392" s="8">
        <v>15</v>
      </c>
      <c r="T392" s="8">
        <v>17800</v>
      </c>
      <c r="U392" s="8">
        <v>2016</v>
      </c>
    </row>
    <row r="393" spans="2:21" x14ac:dyDescent="0.25">
      <c r="B393" s="35">
        <v>8040600</v>
      </c>
      <c r="C393" t="s">
        <v>1348</v>
      </c>
      <c r="D393" s="9" t="str">
        <f t="shared" si="12"/>
        <v>TX</v>
      </c>
      <c r="E393" s="9">
        <v>-94.151023699999996</v>
      </c>
      <c r="F393" s="9">
        <v>30.791035789999999</v>
      </c>
      <c r="G393" s="25">
        <v>7574</v>
      </c>
      <c r="H393" s="24">
        <v>68</v>
      </c>
      <c r="I393" s="8">
        <v>3</v>
      </c>
      <c r="J393" s="24">
        <v>72</v>
      </c>
      <c r="K393" s="8">
        <v>0</v>
      </c>
      <c r="L393" s="24">
        <v>82.5</v>
      </c>
      <c r="M393" s="8">
        <v>0</v>
      </c>
      <c r="N393" s="8">
        <v>43617</v>
      </c>
      <c r="O393" s="8">
        <v>20600</v>
      </c>
      <c r="P393" s="8">
        <v>43617</v>
      </c>
      <c r="Q393" s="9">
        <v>68.13</v>
      </c>
      <c r="R393" s="8">
        <v>35</v>
      </c>
      <c r="S393" s="8">
        <v>68</v>
      </c>
      <c r="T393" s="8">
        <v>120000</v>
      </c>
      <c r="U393" s="8">
        <v>1884</v>
      </c>
    </row>
    <row r="394" spans="2:21" x14ac:dyDescent="0.25">
      <c r="B394" s="35">
        <v>8041000</v>
      </c>
      <c r="C394" t="s">
        <v>1349</v>
      </c>
      <c r="D394" s="9" t="str">
        <f t="shared" si="12"/>
        <v>TX</v>
      </c>
      <c r="E394" s="9">
        <v>-94.093237299999998</v>
      </c>
      <c r="F394" s="9">
        <v>30.35576378</v>
      </c>
      <c r="G394" s="25">
        <v>7951</v>
      </c>
      <c r="H394" s="24">
        <v>17</v>
      </c>
      <c r="I394" s="8">
        <v>3</v>
      </c>
      <c r="J394" s="24">
        <v>20</v>
      </c>
      <c r="K394" s="8">
        <v>0</v>
      </c>
      <c r="L394" s="24">
        <v>24</v>
      </c>
      <c r="M394" s="8">
        <v>0</v>
      </c>
      <c r="N394" s="8">
        <v>43622</v>
      </c>
      <c r="O394" s="8">
        <v>23100</v>
      </c>
      <c r="P394" s="8">
        <v>43622</v>
      </c>
      <c r="Q394" s="9">
        <v>17.239999999999998</v>
      </c>
      <c r="R394" s="8">
        <v>53</v>
      </c>
      <c r="S394" s="8">
        <v>101</v>
      </c>
      <c r="T394" s="8">
        <v>125000</v>
      </c>
      <c r="U394" s="8">
        <v>1884</v>
      </c>
    </row>
    <row r="395" spans="2:21" x14ac:dyDescent="0.25">
      <c r="B395" s="35">
        <v>8057200</v>
      </c>
      <c r="C395" t="s">
        <v>1350</v>
      </c>
      <c r="D395" s="9" t="str">
        <f t="shared" si="12"/>
        <v>TX</v>
      </c>
      <c r="E395" s="9">
        <v>-96.7566664</v>
      </c>
      <c r="F395" s="9">
        <v>32.889292070000003</v>
      </c>
      <c r="G395" s="25">
        <v>66.400000000000006</v>
      </c>
      <c r="H395" s="24">
        <v>84</v>
      </c>
      <c r="I395" s="8">
        <v>3</v>
      </c>
      <c r="J395" s="24">
        <v>88</v>
      </c>
      <c r="K395" s="8">
        <v>1</v>
      </c>
      <c r="L395" s="24">
        <v>90</v>
      </c>
      <c r="M395" s="8">
        <v>0</v>
      </c>
      <c r="N395" s="8">
        <v>43625</v>
      </c>
      <c r="O395" s="8">
        <v>14400</v>
      </c>
      <c r="P395" s="8">
        <v>43625</v>
      </c>
      <c r="Q395" s="9">
        <v>88.82</v>
      </c>
      <c r="R395" s="8">
        <v>31</v>
      </c>
      <c r="S395" s="8">
        <v>52</v>
      </c>
      <c r="T395" s="8">
        <v>39200</v>
      </c>
      <c r="U395" s="8">
        <v>1990</v>
      </c>
    </row>
    <row r="396" spans="2:21" x14ac:dyDescent="0.25">
      <c r="B396" s="35">
        <v>9355500</v>
      </c>
      <c r="C396" t="s">
        <v>1351</v>
      </c>
      <c r="D396" s="9" t="str">
        <f t="shared" si="12"/>
        <v>NM</v>
      </c>
      <c r="E396" s="9">
        <v>-107.69863890000001</v>
      </c>
      <c r="F396" s="9">
        <v>36.801888890000001</v>
      </c>
      <c r="G396" s="25">
        <v>3260</v>
      </c>
      <c r="H396" s="24">
        <v>7</v>
      </c>
      <c r="I396" s="8">
        <v>3</v>
      </c>
      <c r="J396" s="24">
        <v>-999</v>
      </c>
      <c r="K396" s="8">
        <v>-999</v>
      </c>
      <c r="L396" s="24">
        <v>-999</v>
      </c>
      <c r="M396" s="8">
        <v>-999</v>
      </c>
      <c r="N396" s="8">
        <v>43628</v>
      </c>
      <c r="O396" s="8">
        <v>5120</v>
      </c>
      <c r="P396" s="8">
        <v>43628</v>
      </c>
      <c r="Q396" s="9">
        <v>7.1</v>
      </c>
      <c r="R396" s="8">
        <v>19</v>
      </c>
      <c r="S396" s="8">
        <v>63</v>
      </c>
      <c r="T396" s="8">
        <v>18900</v>
      </c>
      <c r="U396" s="8">
        <v>1957</v>
      </c>
    </row>
    <row r="397" spans="2:21" x14ac:dyDescent="0.25">
      <c r="B397" s="35">
        <v>13162225</v>
      </c>
      <c r="C397" t="s">
        <v>1352</v>
      </c>
      <c r="D397" s="9" t="str">
        <f t="shared" si="12"/>
        <v>NV</v>
      </c>
      <c r="E397" s="9">
        <v>-115.4286816</v>
      </c>
      <c r="F397" s="9">
        <v>41.8904614</v>
      </c>
      <c r="G397" s="25">
        <v>30.6</v>
      </c>
      <c r="H397" s="24">
        <v>5.5</v>
      </c>
      <c r="I397" s="8">
        <v>3</v>
      </c>
      <c r="J397" s="24">
        <v>6</v>
      </c>
      <c r="K397" s="8">
        <v>0</v>
      </c>
      <c r="L397" s="24">
        <v>7</v>
      </c>
      <c r="M397" s="8">
        <v>0</v>
      </c>
      <c r="N397" s="8">
        <v>43621</v>
      </c>
      <c r="O397" s="8">
        <v>620</v>
      </c>
      <c r="P397" s="8">
        <v>43621</v>
      </c>
      <c r="Q397" s="9">
        <v>5.75</v>
      </c>
      <c r="R397" s="8">
        <v>4</v>
      </c>
      <c r="S397" s="8">
        <v>20</v>
      </c>
      <c r="T397" s="8">
        <v>1230</v>
      </c>
      <c r="U397" s="8">
        <v>2005</v>
      </c>
    </row>
    <row r="398" spans="2:21" x14ac:dyDescent="0.25">
      <c r="B398" s="35">
        <v>33521504</v>
      </c>
      <c r="C398" t="s">
        <v>1353</v>
      </c>
      <c r="D398" s="9" t="str">
        <f t="shared" si="12"/>
        <v>IN</v>
      </c>
      <c r="E398" s="9">
        <v>-85.989166699999998</v>
      </c>
      <c r="F398" s="9">
        <v>39.956944440000001</v>
      </c>
      <c r="G398" s="25">
        <v>10.3</v>
      </c>
      <c r="H398" s="24">
        <v>5.5</v>
      </c>
      <c r="I398" s="8">
        <v>3</v>
      </c>
      <c r="J398" s="24">
        <v>7.5</v>
      </c>
      <c r="K398" s="8">
        <v>0</v>
      </c>
      <c r="L398" s="24">
        <v>9.5</v>
      </c>
      <c r="M398" s="8">
        <v>0</v>
      </c>
      <c r="N398" s="8">
        <v>43631</v>
      </c>
      <c r="O398" s="8">
        <v>317</v>
      </c>
      <c r="P398" s="8">
        <v>43631</v>
      </c>
      <c r="Q398" s="9">
        <v>5.95</v>
      </c>
      <c r="R398" s="8">
        <v>-9</v>
      </c>
      <c r="S398" s="8">
        <v>3</v>
      </c>
      <c r="T398" s="8">
        <v>503</v>
      </c>
      <c r="U398" s="8">
        <v>2014</v>
      </c>
    </row>
    <row r="399" spans="2:21" x14ac:dyDescent="0.25">
      <c r="B399" s="35">
        <v>1400010</v>
      </c>
      <c r="C399" t="s">
        <v>1354</v>
      </c>
      <c r="D399" s="9" t="str">
        <f t="shared" si="12"/>
        <v>NJ</v>
      </c>
      <c r="E399" s="9">
        <v>-74.6875</v>
      </c>
      <c r="F399" s="9">
        <v>40.556666669999998</v>
      </c>
      <c r="G399" s="25">
        <v>190</v>
      </c>
      <c r="H399" s="24">
        <v>8</v>
      </c>
      <c r="I399" s="8">
        <v>2</v>
      </c>
      <c r="J399" s="24">
        <v>9</v>
      </c>
      <c r="K399" s="8">
        <v>0</v>
      </c>
      <c r="L399" s="24">
        <v>11</v>
      </c>
      <c r="M399" s="8">
        <v>0</v>
      </c>
      <c r="N399" s="8">
        <v>-999</v>
      </c>
      <c r="O399" s="8">
        <v>-999</v>
      </c>
      <c r="P399" s="8">
        <v>43635</v>
      </c>
      <c r="Q399" s="9">
        <v>8.17</v>
      </c>
      <c r="R399" s="8">
        <v>-999</v>
      </c>
      <c r="S399" s="8">
        <v>-999</v>
      </c>
      <c r="T399" s="8">
        <v>-999</v>
      </c>
      <c r="U399" s="8">
        <v>-999</v>
      </c>
    </row>
    <row r="400" spans="2:21" x14ac:dyDescent="0.25">
      <c r="B400" s="35">
        <v>1477000</v>
      </c>
      <c r="C400" t="s">
        <v>1355</v>
      </c>
      <c r="D400" s="9" t="str">
        <f t="shared" si="12"/>
        <v>PA</v>
      </c>
      <c r="E400" s="9">
        <v>-75.408249400000003</v>
      </c>
      <c r="F400" s="9">
        <v>39.869000900000003</v>
      </c>
      <c r="G400" s="25">
        <v>61.1</v>
      </c>
      <c r="H400" s="24">
        <v>8</v>
      </c>
      <c r="I400" s="8">
        <v>2</v>
      </c>
      <c r="J400" s="24">
        <v>10</v>
      </c>
      <c r="K400" s="8">
        <v>0</v>
      </c>
      <c r="L400" s="24">
        <v>14</v>
      </c>
      <c r="M400" s="8">
        <v>0</v>
      </c>
      <c r="N400" s="8">
        <v>43629</v>
      </c>
      <c r="O400" s="8">
        <v>2640</v>
      </c>
      <c r="P400" s="8">
        <v>43629</v>
      </c>
      <c r="Q400" s="9">
        <v>8.42</v>
      </c>
      <c r="R400" s="8">
        <v>48</v>
      </c>
      <c r="S400" s="8">
        <v>86</v>
      </c>
      <c r="T400" s="8">
        <v>21000</v>
      </c>
      <c r="U400" s="8">
        <v>1971</v>
      </c>
    </row>
    <row r="401" spans="2:21" x14ac:dyDescent="0.25">
      <c r="B401" s="35">
        <v>2039500</v>
      </c>
      <c r="C401" t="s">
        <v>1356</v>
      </c>
      <c r="D401" s="9" t="str">
        <f t="shared" si="12"/>
        <v>VA</v>
      </c>
      <c r="E401" s="9">
        <v>-78.388606999999993</v>
      </c>
      <c r="F401" s="9">
        <v>37.3070965</v>
      </c>
      <c r="G401" s="25">
        <v>302</v>
      </c>
      <c r="H401" s="24">
        <v>16</v>
      </c>
      <c r="I401" s="8">
        <v>2</v>
      </c>
      <c r="J401" s="24">
        <v>20</v>
      </c>
      <c r="K401" s="8">
        <v>0</v>
      </c>
      <c r="L401" s="24">
        <v>25</v>
      </c>
      <c r="M401" s="8">
        <v>0</v>
      </c>
      <c r="N401" s="8">
        <v>43630</v>
      </c>
      <c r="O401" s="8">
        <v>4350</v>
      </c>
      <c r="P401" s="8">
        <v>43630</v>
      </c>
      <c r="Q401" s="9">
        <v>16.21</v>
      </c>
      <c r="R401" s="8">
        <v>52</v>
      </c>
      <c r="S401" s="8">
        <v>92</v>
      </c>
      <c r="T401" s="8">
        <v>33100</v>
      </c>
      <c r="U401" s="8">
        <v>1972</v>
      </c>
    </row>
    <row r="402" spans="2:21" x14ac:dyDescent="0.25">
      <c r="B402" s="35">
        <v>2045500</v>
      </c>
      <c r="C402" t="s">
        <v>1357</v>
      </c>
      <c r="D402" s="9" t="str">
        <f t="shared" si="12"/>
        <v>VA</v>
      </c>
      <c r="E402" s="9">
        <v>-77.399699600000005</v>
      </c>
      <c r="F402" s="9">
        <v>36.90014978</v>
      </c>
      <c r="G402" s="25">
        <v>577</v>
      </c>
      <c r="H402" s="24">
        <v>15</v>
      </c>
      <c r="I402" s="8">
        <v>2</v>
      </c>
      <c r="J402" s="24">
        <v>17</v>
      </c>
      <c r="K402" s="8">
        <v>0</v>
      </c>
      <c r="L402" s="24">
        <v>20</v>
      </c>
      <c r="M402" s="8">
        <v>0</v>
      </c>
      <c r="N402" s="8">
        <v>43628</v>
      </c>
      <c r="O402" s="8">
        <v>4880</v>
      </c>
      <c r="P402" s="8">
        <v>43628</v>
      </c>
      <c r="Q402" s="9">
        <v>15.61</v>
      </c>
      <c r="R402" s="8">
        <v>58</v>
      </c>
      <c r="S402" s="8">
        <v>88</v>
      </c>
      <c r="T402" s="8">
        <v>25200</v>
      </c>
      <c r="U402" s="8">
        <v>1940</v>
      </c>
    </row>
    <row r="403" spans="2:21" x14ac:dyDescent="0.25">
      <c r="B403" s="35">
        <v>2070500</v>
      </c>
      <c r="C403" t="s">
        <v>1358</v>
      </c>
      <c r="D403" s="9" t="str">
        <f t="shared" si="12"/>
        <v>NC</v>
      </c>
      <c r="E403" s="9">
        <v>-79.991388889999996</v>
      </c>
      <c r="F403" s="9">
        <v>36.53388889</v>
      </c>
      <c r="G403" s="25">
        <v>242</v>
      </c>
      <c r="H403" s="24">
        <v>8</v>
      </c>
      <c r="I403" s="8">
        <v>2</v>
      </c>
      <c r="J403" s="24">
        <v>11</v>
      </c>
      <c r="K403" s="8">
        <v>0</v>
      </c>
      <c r="L403" s="24">
        <v>13</v>
      </c>
      <c r="M403" s="8">
        <v>0</v>
      </c>
      <c r="N403" s="8">
        <v>43624</v>
      </c>
      <c r="O403" s="8">
        <v>8720</v>
      </c>
      <c r="P403" s="8">
        <v>43624</v>
      </c>
      <c r="Q403" s="9">
        <v>8.9600000000000009</v>
      </c>
      <c r="R403" s="8">
        <v>19</v>
      </c>
      <c r="S403" s="8">
        <v>67</v>
      </c>
      <c r="T403" s="8">
        <v>38000</v>
      </c>
      <c r="U403" s="8">
        <v>1985</v>
      </c>
    </row>
    <row r="404" spans="2:21" x14ac:dyDescent="0.25">
      <c r="B404" s="35">
        <v>2076000</v>
      </c>
      <c r="C404" t="s">
        <v>1359</v>
      </c>
      <c r="D404" s="9" t="str">
        <f t="shared" si="12"/>
        <v>VA</v>
      </c>
      <c r="E404" s="9">
        <v>-78.900416699999994</v>
      </c>
      <c r="F404" s="9">
        <v>36.693222200000001</v>
      </c>
      <c r="G404" s="25">
        <v>2762</v>
      </c>
      <c r="H404" s="24">
        <v>19</v>
      </c>
      <c r="I404" s="8">
        <v>2</v>
      </c>
      <c r="J404" s="24">
        <v>25</v>
      </c>
      <c r="K404" s="8">
        <v>0</v>
      </c>
      <c r="L404" s="24">
        <v>29</v>
      </c>
      <c r="M404" s="8">
        <v>0</v>
      </c>
      <c r="N404" s="8">
        <v>43626</v>
      </c>
      <c r="O404" s="8">
        <v>16700</v>
      </c>
      <c r="P404" s="8">
        <v>43626</v>
      </c>
      <c r="Q404" s="9">
        <v>20.51</v>
      </c>
      <c r="R404" s="8">
        <v>37</v>
      </c>
      <c r="S404" s="8">
        <v>83</v>
      </c>
      <c r="T404" s="8">
        <v>81000</v>
      </c>
      <c r="U404" s="8">
        <v>1940</v>
      </c>
    </row>
    <row r="405" spans="2:21" x14ac:dyDescent="0.25">
      <c r="B405" s="35">
        <v>2080500</v>
      </c>
      <c r="C405" t="s">
        <v>1360</v>
      </c>
      <c r="D405" s="9" t="str">
        <f t="shared" si="12"/>
        <v>NC</v>
      </c>
      <c r="E405" s="9">
        <v>-77.633611099999996</v>
      </c>
      <c r="F405" s="9">
        <v>36.46</v>
      </c>
      <c r="G405" s="25">
        <v>8384</v>
      </c>
      <c r="H405" s="24">
        <v>9</v>
      </c>
      <c r="I405" s="8">
        <v>2</v>
      </c>
      <c r="J405" s="24">
        <v>12</v>
      </c>
      <c r="K405" s="8">
        <v>0</v>
      </c>
      <c r="L405" s="24">
        <v>15</v>
      </c>
      <c r="M405" s="8">
        <v>0</v>
      </c>
      <c r="N405" s="8">
        <v>43640</v>
      </c>
      <c r="O405" s="8">
        <v>23500</v>
      </c>
      <c r="P405" s="8">
        <v>43640</v>
      </c>
      <c r="Q405" s="9">
        <v>9.0399999999999991</v>
      </c>
      <c r="R405" s="8">
        <v>70</v>
      </c>
      <c r="S405" s="8">
        <v>108</v>
      </c>
      <c r="T405" s="8">
        <v>261000</v>
      </c>
      <c r="U405" s="8">
        <v>1940</v>
      </c>
    </row>
    <row r="406" spans="2:21" x14ac:dyDescent="0.25">
      <c r="B406" s="35">
        <v>2093877</v>
      </c>
      <c r="C406" t="s">
        <v>1361</v>
      </c>
      <c r="D406" s="9" t="str">
        <f t="shared" si="12"/>
        <v>NC</v>
      </c>
      <c r="E406" s="9">
        <v>-79.923888890000001</v>
      </c>
      <c r="F406" s="9">
        <v>36.12805556</v>
      </c>
      <c r="G406" s="25">
        <v>5.3</v>
      </c>
      <c r="H406" s="24">
        <v>9</v>
      </c>
      <c r="I406" s="8">
        <v>2</v>
      </c>
      <c r="J406" s="24">
        <v>11</v>
      </c>
      <c r="K406" s="8">
        <v>0</v>
      </c>
      <c r="L406" s="24">
        <v>13</v>
      </c>
      <c r="M406" s="8">
        <v>0</v>
      </c>
      <c r="N406" s="8">
        <v>43629</v>
      </c>
      <c r="O406" s="8">
        <v>618</v>
      </c>
      <c r="P406" s="8">
        <v>43629</v>
      </c>
      <c r="Q406" s="9">
        <v>9.73</v>
      </c>
      <c r="R406" s="8">
        <v>2</v>
      </c>
      <c r="S406" s="8">
        <v>14</v>
      </c>
      <c r="T406" s="8">
        <v>672</v>
      </c>
      <c r="U406" s="8">
        <v>2010</v>
      </c>
    </row>
    <row r="407" spans="2:21" x14ac:dyDescent="0.25">
      <c r="B407" s="35">
        <v>2094775</v>
      </c>
      <c r="C407" t="s">
        <v>1362</v>
      </c>
      <c r="D407" s="9" t="str">
        <f t="shared" ref="D407:D438" si="13">RIGHT(C407,2)</f>
        <v>NC</v>
      </c>
      <c r="E407" s="9">
        <v>-79.796111100000005</v>
      </c>
      <c r="F407" s="9">
        <v>36.031111099999997</v>
      </c>
      <c r="G407" s="25">
        <v>4.12</v>
      </c>
      <c r="H407" s="24">
        <v>8</v>
      </c>
      <c r="I407" s="8">
        <v>2</v>
      </c>
      <c r="J407" s="24">
        <v>10</v>
      </c>
      <c r="K407" s="8">
        <v>1</v>
      </c>
      <c r="L407" s="24">
        <v>14</v>
      </c>
      <c r="M407" s="8">
        <v>0</v>
      </c>
      <c r="N407" s="8">
        <v>43624</v>
      </c>
      <c r="O407" s="8">
        <v>968</v>
      </c>
      <c r="P407" s="8">
        <v>43624</v>
      </c>
      <c r="Q407" s="9">
        <v>11.38</v>
      </c>
      <c r="R407" s="8">
        <v>2</v>
      </c>
      <c r="S407" s="8">
        <v>19</v>
      </c>
      <c r="T407" s="8">
        <v>1060</v>
      </c>
      <c r="U407" s="8">
        <v>2003</v>
      </c>
    </row>
    <row r="408" spans="2:21" x14ac:dyDescent="0.25">
      <c r="B408" s="35">
        <v>2099000</v>
      </c>
      <c r="C408" t="s">
        <v>1363</v>
      </c>
      <c r="D408" s="9" t="str">
        <f t="shared" si="13"/>
        <v>NC</v>
      </c>
      <c r="E408" s="9">
        <v>-79.945555600000006</v>
      </c>
      <c r="F408" s="9">
        <v>36.037222200000002</v>
      </c>
      <c r="G408" s="25">
        <v>14.8</v>
      </c>
      <c r="H408" s="24">
        <v>10</v>
      </c>
      <c r="I408" s="8">
        <v>2</v>
      </c>
      <c r="J408" s="24">
        <v>13</v>
      </c>
      <c r="K408" s="8">
        <v>0</v>
      </c>
      <c r="L408" s="24">
        <v>16</v>
      </c>
      <c r="M408" s="8">
        <v>0</v>
      </c>
      <c r="N408" s="8">
        <v>43629</v>
      </c>
      <c r="O408" s="8">
        <v>1460</v>
      </c>
      <c r="P408" s="8">
        <v>43629</v>
      </c>
      <c r="Q408" s="9">
        <v>10.25</v>
      </c>
      <c r="R408" s="8">
        <v>55</v>
      </c>
      <c r="S408" s="8">
        <v>86</v>
      </c>
      <c r="T408" s="8">
        <v>6300</v>
      </c>
      <c r="U408" s="8">
        <v>1947</v>
      </c>
    </row>
    <row r="409" spans="2:21" x14ac:dyDescent="0.25">
      <c r="B409" s="35">
        <v>2140991</v>
      </c>
      <c r="C409" t="s">
        <v>1364</v>
      </c>
      <c r="D409" s="9" t="str">
        <f t="shared" si="13"/>
        <v>NC</v>
      </c>
      <c r="E409" s="9">
        <v>-81.711944399999993</v>
      </c>
      <c r="F409" s="9">
        <v>35.833611099999999</v>
      </c>
      <c r="G409" s="25">
        <v>201</v>
      </c>
      <c r="H409" s="24">
        <v>12</v>
      </c>
      <c r="I409" s="8">
        <v>2</v>
      </c>
      <c r="J409" s="24">
        <v>18</v>
      </c>
      <c r="K409" s="8">
        <v>2</v>
      </c>
      <c r="L409" s="24">
        <v>24</v>
      </c>
      <c r="M409" s="8">
        <v>0</v>
      </c>
      <c r="N409" s="8">
        <v>43625</v>
      </c>
      <c r="O409" s="8">
        <v>23300</v>
      </c>
      <c r="P409" s="8">
        <v>43625</v>
      </c>
      <c r="Q409" s="9">
        <v>23.44</v>
      </c>
      <c r="R409" s="8">
        <v>4</v>
      </c>
      <c r="S409" s="8">
        <v>32</v>
      </c>
      <c r="T409" s="8">
        <v>39000</v>
      </c>
      <c r="U409" s="8">
        <v>2004</v>
      </c>
    </row>
    <row r="410" spans="2:21" x14ac:dyDescent="0.25">
      <c r="B410" s="35">
        <v>2169625</v>
      </c>
      <c r="C410" t="s">
        <v>1365</v>
      </c>
      <c r="D410" s="9" t="str">
        <f t="shared" si="13"/>
        <v>SC</v>
      </c>
      <c r="E410" s="9">
        <v>-80.867034799999999</v>
      </c>
      <c r="F410" s="9">
        <v>33.81071</v>
      </c>
      <c r="G410" s="25">
        <v>8290</v>
      </c>
      <c r="H410" s="24">
        <v>15</v>
      </c>
      <c r="I410" s="8">
        <v>2</v>
      </c>
      <c r="J410" s="24">
        <v>18</v>
      </c>
      <c r="K410" s="8">
        <v>0</v>
      </c>
      <c r="L410" s="24">
        <v>20</v>
      </c>
      <c r="M410" s="8">
        <v>0</v>
      </c>
      <c r="N410" s="8">
        <v>-999</v>
      </c>
      <c r="O410" s="8">
        <v>-999</v>
      </c>
      <c r="P410" s="8">
        <v>43627</v>
      </c>
      <c r="Q410" s="9">
        <v>15.44</v>
      </c>
      <c r="R410" s="8">
        <v>-999</v>
      </c>
      <c r="S410" s="8">
        <v>-999</v>
      </c>
      <c r="T410" s="8">
        <v>-999</v>
      </c>
      <c r="U410" s="8">
        <v>-999</v>
      </c>
    </row>
    <row r="411" spans="2:21" x14ac:dyDescent="0.25">
      <c r="B411" s="35">
        <v>2203950</v>
      </c>
      <c r="C411" t="s">
        <v>1366</v>
      </c>
      <c r="D411" s="9" t="str">
        <f t="shared" si="13"/>
        <v>GA</v>
      </c>
      <c r="E411" s="9">
        <v>-84.220198199999999</v>
      </c>
      <c r="F411" s="9">
        <v>33.763438899999997</v>
      </c>
      <c r="G411" s="25">
        <v>13.2</v>
      </c>
      <c r="H411" s="24">
        <v>12</v>
      </c>
      <c r="I411" s="8">
        <v>2</v>
      </c>
      <c r="J411" s="24">
        <v>17</v>
      </c>
      <c r="K411" s="8">
        <v>0</v>
      </c>
      <c r="L411" s="24">
        <v>21</v>
      </c>
      <c r="M411" s="8">
        <v>0</v>
      </c>
      <c r="N411" s="8">
        <v>43627</v>
      </c>
      <c r="O411" s="8">
        <v>1860</v>
      </c>
      <c r="P411" s="8">
        <v>43627</v>
      </c>
      <c r="Q411" s="9">
        <v>12.62</v>
      </c>
      <c r="R411" s="8">
        <v>13</v>
      </c>
      <c r="S411" s="8">
        <v>18</v>
      </c>
      <c r="T411" s="8">
        <v>3800</v>
      </c>
      <c r="U411" s="8">
        <v>1973</v>
      </c>
    </row>
    <row r="412" spans="2:21" x14ac:dyDescent="0.25">
      <c r="B412" s="35">
        <v>2243960</v>
      </c>
      <c r="C412" t="s">
        <v>1367</v>
      </c>
      <c r="D412" s="9" t="str">
        <f t="shared" si="13"/>
        <v>FL</v>
      </c>
      <c r="E412" s="9">
        <v>-81.804166699999996</v>
      </c>
      <c r="F412" s="9">
        <v>29.508333329999999</v>
      </c>
      <c r="G412" s="25">
        <v>2747</v>
      </c>
      <c r="H412" s="24">
        <v>5</v>
      </c>
      <c r="I412" s="8">
        <v>2</v>
      </c>
      <c r="J412" s="24">
        <v>6</v>
      </c>
      <c r="K412" s="8">
        <v>0</v>
      </c>
      <c r="L412" s="24">
        <v>7</v>
      </c>
      <c r="M412" s="8">
        <v>0</v>
      </c>
      <c r="N412" s="8">
        <v>43644</v>
      </c>
      <c r="O412" s="8">
        <v>1900</v>
      </c>
      <c r="P412" s="8">
        <v>43645</v>
      </c>
      <c r="Q412" s="9">
        <v>5.05</v>
      </c>
      <c r="R412" s="8">
        <v>45</v>
      </c>
      <c r="S412" s="8">
        <v>49</v>
      </c>
      <c r="T412" s="8">
        <v>10600</v>
      </c>
      <c r="U412" s="8">
        <v>2017</v>
      </c>
    </row>
    <row r="413" spans="2:21" x14ac:dyDescent="0.25">
      <c r="B413" s="35">
        <v>2246621</v>
      </c>
      <c r="C413" t="s">
        <v>1368</v>
      </c>
      <c r="D413" s="9" t="str">
        <f t="shared" si="13"/>
        <v>LA</v>
      </c>
      <c r="E413" s="9">
        <v>-81.696487579999996</v>
      </c>
      <c r="F413" s="9">
        <v>30.41746058</v>
      </c>
      <c r="G413" s="25">
        <v>-999</v>
      </c>
      <c r="H413" s="24">
        <v>1.8</v>
      </c>
      <c r="I413" s="8">
        <v>2</v>
      </c>
      <c r="J413" s="24">
        <v>2.2999999999999998</v>
      </c>
      <c r="K413" s="8">
        <v>0</v>
      </c>
      <c r="L413" s="24">
        <v>3.3</v>
      </c>
      <c r="M413" s="8">
        <v>0</v>
      </c>
      <c r="N413" s="8">
        <v>43621</v>
      </c>
      <c r="O413" s="8">
        <v>7750</v>
      </c>
      <c r="P413" s="8">
        <v>43621</v>
      </c>
      <c r="Q413" s="9">
        <v>1.93</v>
      </c>
      <c r="R413" s="8">
        <v>-999</v>
      </c>
      <c r="S413" s="8">
        <v>-999</v>
      </c>
      <c r="T413" s="8">
        <v>-999</v>
      </c>
      <c r="U413" s="8">
        <v>-999</v>
      </c>
    </row>
    <row r="414" spans="2:21" x14ac:dyDescent="0.25">
      <c r="B414" s="35">
        <v>2310650</v>
      </c>
      <c r="C414" t="s">
        <v>1369</v>
      </c>
      <c r="D414" s="9" t="str">
        <f t="shared" si="13"/>
        <v>FL</v>
      </c>
      <c r="E414" s="9">
        <v>-82.576765600000002</v>
      </c>
      <c r="F414" s="9">
        <v>28.715264189999999</v>
      </c>
      <c r="G414" s="25">
        <v>-999</v>
      </c>
      <c r="H414" s="24">
        <v>3</v>
      </c>
      <c r="I414" s="8">
        <v>2</v>
      </c>
      <c r="J414" s="24">
        <v>6</v>
      </c>
      <c r="K414" s="8">
        <v>0</v>
      </c>
      <c r="L414" s="24">
        <v>8</v>
      </c>
      <c r="M414" s="8">
        <v>0</v>
      </c>
      <c r="N414" s="8">
        <v>43633</v>
      </c>
      <c r="O414" s="8">
        <v>191</v>
      </c>
      <c r="P414" s="8">
        <v>43635</v>
      </c>
      <c r="Q414" s="9">
        <v>3.26</v>
      </c>
      <c r="R414" s="8">
        <v>-999</v>
      </c>
      <c r="S414" s="8">
        <v>-999</v>
      </c>
      <c r="T414" s="8">
        <v>-999</v>
      </c>
      <c r="U414" s="8">
        <v>-999</v>
      </c>
    </row>
    <row r="415" spans="2:21" x14ac:dyDescent="0.25">
      <c r="B415" s="35">
        <v>2344350</v>
      </c>
      <c r="C415" t="s">
        <v>1370</v>
      </c>
      <c r="D415" s="9" t="str">
        <f t="shared" si="13"/>
        <v>GA</v>
      </c>
      <c r="E415" s="9">
        <v>-84.384722199999999</v>
      </c>
      <c r="F415" s="9">
        <v>33.415555560000001</v>
      </c>
      <c r="G415" s="25">
        <v>127</v>
      </c>
      <c r="H415" s="24">
        <v>12</v>
      </c>
      <c r="I415" s="8">
        <v>2</v>
      </c>
      <c r="J415" s="24">
        <v>14</v>
      </c>
      <c r="K415" s="8">
        <v>1</v>
      </c>
      <c r="L415" s="24">
        <v>16</v>
      </c>
      <c r="M415" s="8">
        <v>0</v>
      </c>
      <c r="N415" s="8">
        <v>43625</v>
      </c>
      <c r="O415" s="8">
        <v>5720</v>
      </c>
      <c r="P415" s="8">
        <v>43625</v>
      </c>
      <c r="Q415" s="9">
        <v>14.61</v>
      </c>
      <c r="R415" s="8">
        <v>11</v>
      </c>
      <c r="S415" s="8">
        <v>32</v>
      </c>
      <c r="T415" s="8">
        <v>19000</v>
      </c>
      <c r="U415" s="8">
        <v>1994</v>
      </c>
    </row>
    <row r="416" spans="2:21" x14ac:dyDescent="0.25">
      <c r="B416" s="35">
        <v>2344500</v>
      </c>
      <c r="C416" t="s">
        <v>1371</v>
      </c>
      <c r="D416" s="9" t="str">
        <f t="shared" si="13"/>
        <v>GA</v>
      </c>
      <c r="E416" s="9">
        <v>-84.429166699999996</v>
      </c>
      <c r="F416" s="9">
        <v>33.244166669999998</v>
      </c>
      <c r="G416" s="25">
        <v>272</v>
      </c>
      <c r="H416" s="24">
        <v>12</v>
      </c>
      <c r="I416" s="8">
        <v>2</v>
      </c>
      <c r="J416" s="24">
        <v>17</v>
      </c>
      <c r="K416" s="8">
        <v>0</v>
      </c>
      <c r="L416" s="24">
        <v>20</v>
      </c>
      <c r="M416" s="8">
        <v>0</v>
      </c>
      <c r="N416" s="8">
        <v>43626</v>
      </c>
      <c r="O416" s="8">
        <v>5080</v>
      </c>
      <c r="P416" s="8">
        <v>43626</v>
      </c>
      <c r="Q416" s="9">
        <v>13.42</v>
      </c>
      <c r="R416" s="8">
        <v>36</v>
      </c>
      <c r="S416" s="8">
        <v>82</v>
      </c>
      <c r="T416" s="8">
        <v>31500</v>
      </c>
      <c r="U416" s="8">
        <v>1994</v>
      </c>
    </row>
    <row r="417" spans="2:21" x14ac:dyDescent="0.25">
      <c r="B417" s="35">
        <v>2344605</v>
      </c>
      <c r="C417" t="s">
        <v>1372</v>
      </c>
      <c r="D417" s="9" t="str">
        <f t="shared" si="13"/>
        <v>GA</v>
      </c>
      <c r="E417" s="9">
        <v>-84.606944400000003</v>
      </c>
      <c r="F417" s="9">
        <v>33.395555559999998</v>
      </c>
      <c r="G417" s="25">
        <v>38.1</v>
      </c>
      <c r="H417" s="24">
        <v>12</v>
      </c>
      <c r="I417" s="8">
        <v>2</v>
      </c>
      <c r="J417" s="24">
        <v>15</v>
      </c>
      <c r="K417" s="8">
        <v>0</v>
      </c>
      <c r="L417" s="24">
        <v>18</v>
      </c>
      <c r="M417" s="8">
        <v>0</v>
      </c>
      <c r="N417" s="8">
        <v>43624</v>
      </c>
      <c r="O417" s="8">
        <v>1940</v>
      </c>
      <c r="P417" s="8">
        <v>43624</v>
      </c>
      <c r="Q417" s="9">
        <v>12.37</v>
      </c>
      <c r="R417" s="8">
        <v>2</v>
      </c>
      <c r="S417" s="8">
        <v>9</v>
      </c>
      <c r="T417" s="8">
        <v>2550</v>
      </c>
      <c r="U417" s="8">
        <v>2015</v>
      </c>
    </row>
    <row r="418" spans="2:21" x14ac:dyDescent="0.25">
      <c r="B418" s="35">
        <v>2344630</v>
      </c>
      <c r="C418" t="s">
        <v>1373</v>
      </c>
      <c r="D418" s="9" t="str">
        <f t="shared" si="13"/>
        <v>GA</v>
      </c>
      <c r="E418" s="9">
        <v>-84.582428899999996</v>
      </c>
      <c r="F418" s="9">
        <v>33.35761729</v>
      </c>
      <c r="G418" s="25">
        <v>69.400000000000006</v>
      </c>
      <c r="H418" s="24">
        <v>10</v>
      </c>
      <c r="I418" s="8">
        <v>2</v>
      </c>
      <c r="J418" s="24">
        <v>14</v>
      </c>
      <c r="K418" s="8">
        <v>0</v>
      </c>
      <c r="L418" s="24">
        <v>17</v>
      </c>
      <c r="M418" s="8">
        <v>0</v>
      </c>
      <c r="N418" s="8">
        <v>43625</v>
      </c>
      <c r="O418" s="8">
        <v>1220</v>
      </c>
      <c r="P418" s="8">
        <v>43624</v>
      </c>
      <c r="Q418" s="9">
        <v>10.84</v>
      </c>
      <c r="R418" s="8">
        <v>-999</v>
      </c>
      <c r="S418" s="8">
        <v>-999</v>
      </c>
      <c r="T418" s="8">
        <v>-999</v>
      </c>
      <c r="U418" s="8">
        <v>-999</v>
      </c>
    </row>
    <row r="419" spans="2:21" x14ac:dyDescent="0.25">
      <c r="B419" s="35">
        <v>2344700</v>
      </c>
      <c r="C419" t="s">
        <v>1374</v>
      </c>
      <c r="D419" s="9" t="str">
        <f t="shared" si="13"/>
        <v>GA</v>
      </c>
      <c r="E419" s="9">
        <v>-84.522222200000002</v>
      </c>
      <c r="F419" s="9">
        <v>33.319166670000001</v>
      </c>
      <c r="G419" s="25">
        <v>101</v>
      </c>
      <c r="H419" s="24">
        <v>10</v>
      </c>
      <c r="I419" s="8">
        <v>2</v>
      </c>
      <c r="J419" s="24">
        <v>15</v>
      </c>
      <c r="K419" s="8">
        <v>0</v>
      </c>
      <c r="L419" s="24">
        <v>20</v>
      </c>
      <c r="M419" s="8">
        <v>0</v>
      </c>
      <c r="N419" s="8">
        <v>43624</v>
      </c>
      <c r="O419" s="8">
        <v>4880</v>
      </c>
      <c r="P419" s="8">
        <v>43624</v>
      </c>
      <c r="Q419" s="9">
        <v>12.55</v>
      </c>
      <c r="R419" s="8">
        <v>12</v>
      </c>
      <c r="S419" s="8">
        <v>53</v>
      </c>
      <c r="T419" s="8">
        <v>28400</v>
      </c>
      <c r="U419" s="8">
        <v>1994</v>
      </c>
    </row>
    <row r="420" spans="2:21" x14ac:dyDescent="0.25">
      <c r="B420" s="35">
        <v>2344748</v>
      </c>
      <c r="C420" t="s">
        <v>1375</v>
      </c>
      <c r="D420" s="9" t="str">
        <f t="shared" si="13"/>
        <v>GA</v>
      </c>
      <c r="E420" s="9">
        <v>-84.509166699999994</v>
      </c>
      <c r="F420" s="9">
        <v>33.32833333</v>
      </c>
      <c r="G420" s="25">
        <v>78</v>
      </c>
      <c r="H420" s="24">
        <v>10</v>
      </c>
      <c r="I420" s="8">
        <v>2</v>
      </c>
      <c r="J420" s="24">
        <v>15</v>
      </c>
      <c r="K420" s="8">
        <v>0</v>
      </c>
      <c r="L420" s="24">
        <v>17</v>
      </c>
      <c r="M420" s="8">
        <v>0</v>
      </c>
      <c r="N420" s="8">
        <v>43625</v>
      </c>
      <c r="O420" s="8">
        <v>2690</v>
      </c>
      <c r="P420" s="8">
        <v>43624</v>
      </c>
      <c r="Q420" s="9">
        <v>13.14</v>
      </c>
      <c r="R420" s="8">
        <v>1</v>
      </c>
      <c r="S420" s="8">
        <v>1</v>
      </c>
      <c r="T420" s="8">
        <v>1230</v>
      </c>
      <c r="U420" s="8">
        <v>2017</v>
      </c>
    </row>
    <row r="421" spans="2:21" x14ac:dyDescent="0.25">
      <c r="B421" s="35">
        <v>2492343</v>
      </c>
      <c r="C421" t="s">
        <v>1376</v>
      </c>
      <c r="D421" s="9" t="str">
        <f t="shared" si="13"/>
        <v>MS</v>
      </c>
      <c r="E421" s="9">
        <v>-89.594722200000007</v>
      </c>
      <c r="F421" s="9">
        <v>30.57416667</v>
      </c>
      <c r="G421" s="25">
        <v>86.1</v>
      </c>
      <c r="H421" s="24">
        <v>15</v>
      </c>
      <c r="I421" s="8">
        <v>2</v>
      </c>
      <c r="J421" s="24">
        <v>17</v>
      </c>
      <c r="K421" s="8">
        <v>1</v>
      </c>
      <c r="L421" s="24">
        <v>20</v>
      </c>
      <c r="M421" s="8">
        <v>0</v>
      </c>
      <c r="N421" s="8">
        <v>43635</v>
      </c>
      <c r="O421" s="8">
        <v>3600</v>
      </c>
      <c r="P421" s="8">
        <v>43635</v>
      </c>
      <c r="Q421" s="9">
        <v>17.11</v>
      </c>
      <c r="R421" s="8">
        <v>13</v>
      </c>
      <c r="S421" s="8">
        <v>21</v>
      </c>
      <c r="T421" s="8">
        <v>12300</v>
      </c>
      <c r="U421" s="8">
        <v>2012</v>
      </c>
    </row>
    <row r="422" spans="2:21" x14ac:dyDescent="0.25">
      <c r="B422" s="35">
        <v>3131500</v>
      </c>
      <c r="C422" t="s">
        <v>1377</v>
      </c>
      <c r="D422" s="9" t="str">
        <f t="shared" si="13"/>
        <v>OH</v>
      </c>
      <c r="E422" s="9">
        <v>-82.239325899999997</v>
      </c>
      <c r="F422" s="9">
        <v>40.635893670000002</v>
      </c>
      <c r="G422" s="25">
        <v>349</v>
      </c>
      <c r="H422" s="24">
        <v>10</v>
      </c>
      <c r="I422" s="8">
        <v>2</v>
      </c>
      <c r="J422" s="24">
        <v>11</v>
      </c>
      <c r="K422" s="8">
        <v>0</v>
      </c>
      <c r="L422" s="24">
        <v>15</v>
      </c>
      <c r="M422" s="8">
        <v>0</v>
      </c>
      <c r="N422" s="8">
        <v>-999</v>
      </c>
      <c r="O422" s="8">
        <v>-999</v>
      </c>
      <c r="P422" s="8">
        <v>43633</v>
      </c>
      <c r="Q422" s="9">
        <v>10.55</v>
      </c>
      <c r="R422" s="8">
        <v>-999</v>
      </c>
      <c r="S422" s="8">
        <v>-999</v>
      </c>
      <c r="T422" s="8">
        <v>-999</v>
      </c>
      <c r="U422" s="8">
        <v>-999</v>
      </c>
    </row>
    <row r="423" spans="2:21" x14ac:dyDescent="0.25">
      <c r="B423" s="35">
        <v>3161000</v>
      </c>
      <c r="C423" t="s">
        <v>1378</v>
      </c>
      <c r="D423" s="9" t="str">
        <f t="shared" si="13"/>
        <v>NC</v>
      </c>
      <c r="E423" s="9">
        <v>-81.4069444</v>
      </c>
      <c r="F423" s="9">
        <v>36.393333300000002</v>
      </c>
      <c r="G423" s="25">
        <v>205</v>
      </c>
      <c r="H423" s="24">
        <v>8</v>
      </c>
      <c r="I423" s="8">
        <v>2</v>
      </c>
      <c r="J423" s="24">
        <v>12</v>
      </c>
      <c r="K423" s="8">
        <v>0</v>
      </c>
      <c r="L423" s="24">
        <v>16</v>
      </c>
      <c r="M423" s="8">
        <v>0</v>
      </c>
      <c r="N423" s="8">
        <v>43625</v>
      </c>
      <c r="O423" s="8">
        <v>11600</v>
      </c>
      <c r="P423" s="8">
        <v>43625</v>
      </c>
      <c r="Q423" s="9">
        <v>10.44</v>
      </c>
      <c r="R423" s="8">
        <v>7</v>
      </c>
      <c r="S423" s="8">
        <v>91</v>
      </c>
      <c r="T423" s="8">
        <v>52800</v>
      </c>
      <c r="U423" s="8">
        <v>1940</v>
      </c>
    </row>
    <row r="424" spans="2:21" x14ac:dyDescent="0.25">
      <c r="B424" s="35">
        <v>3345500</v>
      </c>
      <c r="C424" t="s">
        <v>1379</v>
      </c>
      <c r="D424" s="9" t="str">
        <f t="shared" si="13"/>
        <v>IL</v>
      </c>
      <c r="E424" s="9">
        <v>-88.022535099999999</v>
      </c>
      <c r="F424" s="9">
        <v>38.936432660000001</v>
      </c>
      <c r="G424" s="25">
        <v>1516</v>
      </c>
      <c r="H424" s="24">
        <v>19</v>
      </c>
      <c r="I424" s="8">
        <v>2</v>
      </c>
      <c r="J424" s="24">
        <v>20</v>
      </c>
      <c r="K424" s="8">
        <v>0</v>
      </c>
      <c r="L424" s="24">
        <v>27</v>
      </c>
      <c r="M424" s="8">
        <v>0</v>
      </c>
      <c r="N424" s="8">
        <v>43641</v>
      </c>
      <c r="O424" s="8">
        <v>12600</v>
      </c>
      <c r="P424" s="8">
        <v>43641</v>
      </c>
      <c r="Q424" s="9">
        <v>19.600000000000001</v>
      </c>
      <c r="R424" s="8">
        <v>69</v>
      </c>
      <c r="S424" s="8">
        <v>107</v>
      </c>
      <c r="T424" s="8">
        <v>60400</v>
      </c>
      <c r="U424" s="8">
        <v>2008</v>
      </c>
    </row>
    <row r="425" spans="2:21" x14ac:dyDescent="0.25">
      <c r="B425" s="35">
        <v>3347000</v>
      </c>
      <c r="C425" t="s">
        <v>1380</v>
      </c>
      <c r="D425" s="9" t="str">
        <f t="shared" si="13"/>
        <v>IN</v>
      </c>
      <c r="E425" s="9">
        <v>-85.387193199999999</v>
      </c>
      <c r="F425" s="9">
        <v>40.204209900000002</v>
      </c>
      <c r="G425" s="25">
        <v>241</v>
      </c>
      <c r="H425" s="24">
        <v>9</v>
      </c>
      <c r="I425" s="8">
        <v>2</v>
      </c>
      <c r="J425" s="24">
        <v>12</v>
      </c>
      <c r="K425" s="8">
        <v>0</v>
      </c>
      <c r="L425" s="24">
        <v>15</v>
      </c>
      <c r="M425" s="8">
        <v>0</v>
      </c>
      <c r="N425" s="8">
        <v>43632</v>
      </c>
      <c r="O425" s="8">
        <v>4240</v>
      </c>
      <c r="P425" s="8">
        <v>43632</v>
      </c>
      <c r="Q425" s="9">
        <v>9.07</v>
      </c>
      <c r="R425" s="8">
        <v>63</v>
      </c>
      <c r="S425" s="8">
        <v>95</v>
      </c>
      <c r="T425" s="8">
        <v>20000</v>
      </c>
      <c r="U425" s="8">
        <v>1913</v>
      </c>
    </row>
    <row r="426" spans="2:21" x14ac:dyDescent="0.25">
      <c r="B426" s="35">
        <v>3348502</v>
      </c>
      <c r="C426" t="s">
        <v>1381</v>
      </c>
      <c r="D426" s="9" t="str">
        <f t="shared" si="13"/>
        <v>IN</v>
      </c>
      <c r="E426" s="9">
        <v>-85.967555599999997</v>
      </c>
      <c r="F426" s="9">
        <v>40.125722199999998</v>
      </c>
      <c r="G426" s="25">
        <v>832</v>
      </c>
      <c r="H426" s="24">
        <v>12</v>
      </c>
      <c r="I426" s="8">
        <v>2</v>
      </c>
      <c r="J426" s="24">
        <v>15</v>
      </c>
      <c r="K426" s="8">
        <v>0</v>
      </c>
      <c r="L426" s="24">
        <v>-999</v>
      </c>
      <c r="M426" s="8">
        <v>-999</v>
      </c>
      <c r="N426" s="8">
        <v>-999</v>
      </c>
      <c r="O426" s="8">
        <v>-999</v>
      </c>
      <c r="P426" s="8">
        <v>43634</v>
      </c>
      <c r="Q426" s="9">
        <v>12.65</v>
      </c>
      <c r="R426" s="8">
        <v>-999</v>
      </c>
      <c r="S426" s="8">
        <v>-999</v>
      </c>
      <c r="T426" s="8">
        <v>-999</v>
      </c>
      <c r="U426" s="8">
        <v>-999</v>
      </c>
    </row>
    <row r="427" spans="2:21" x14ac:dyDescent="0.25">
      <c r="B427" s="35">
        <v>3349000</v>
      </c>
      <c r="C427" t="s">
        <v>1382</v>
      </c>
      <c r="D427" s="9" t="str">
        <f t="shared" si="13"/>
        <v>IN</v>
      </c>
      <c r="E427" s="9">
        <v>-86.017206900000005</v>
      </c>
      <c r="F427" s="9">
        <v>40.046980759999997</v>
      </c>
      <c r="G427" s="25">
        <v>858</v>
      </c>
      <c r="H427" s="24">
        <v>14</v>
      </c>
      <c r="I427" s="8">
        <v>2</v>
      </c>
      <c r="J427" s="24">
        <v>19</v>
      </c>
      <c r="K427" s="8">
        <v>0</v>
      </c>
      <c r="L427" s="24">
        <v>22</v>
      </c>
      <c r="M427" s="8">
        <v>0</v>
      </c>
      <c r="N427" s="8">
        <v>-999</v>
      </c>
      <c r="O427" s="8">
        <v>-999</v>
      </c>
      <c r="P427" s="8">
        <v>43634</v>
      </c>
      <c r="Q427" s="9">
        <v>14.25</v>
      </c>
      <c r="R427" s="8">
        <v>-999</v>
      </c>
      <c r="S427" s="8">
        <v>-999</v>
      </c>
      <c r="T427" s="8">
        <v>-999</v>
      </c>
      <c r="U427" s="8">
        <v>-999</v>
      </c>
    </row>
    <row r="428" spans="2:21" x14ac:dyDescent="0.25">
      <c r="B428" s="35">
        <v>3350700</v>
      </c>
      <c r="C428" t="s">
        <v>1383</v>
      </c>
      <c r="D428" s="9" t="str">
        <f t="shared" si="13"/>
        <v>IN</v>
      </c>
      <c r="E428" s="9">
        <v>-85.995539399999998</v>
      </c>
      <c r="F428" s="9">
        <v>40.028925000000001</v>
      </c>
      <c r="G428" s="25">
        <v>50.8</v>
      </c>
      <c r="H428" s="24">
        <v>6</v>
      </c>
      <c r="I428" s="8">
        <v>2</v>
      </c>
      <c r="J428" s="24">
        <v>8</v>
      </c>
      <c r="K428" s="8">
        <v>0</v>
      </c>
      <c r="L428" s="24">
        <v>-999</v>
      </c>
      <c r="M428" s="8">
        <v>-999</v>
      </c>
      <c r="N428" s="8">
        <v>43632</v>
      </c>
      <c r="O428" s="8">
        <v>1180</v>
      </c>
      <c r="P428" s="8">
        <v>43632</v>
      </c>
      <c r="Q428" s="9">
        <v>6.43</v>
      </c>
      <c r="R428" s="8">
        <v>24</v>
      </c>
      <c r="S428" s="8">
        <v>49</v>
      </c>
      <c r="T428" s="8">
        <v>2680</v>
      </c>
      <c r="U428" s="8">
        <v>2011</v>
      </c>
    </row>
    <row r="429" spans="2:21" x14ac:dyDescent="0.25">
      <c r="B429" s="35">
        <v>3351005</v>
      </c>
      <c r="C429" t="s">
        <v>1384</v>
      </c>
      <c r="D429" s="9" t="str">
        <f t="shared" si="13"/>
        <v>IN</v>
      </c>
      <c r="E429" s="9">
        <v>-86.121944400000004</v>
      </c>
      <c r="F429" s="9">
        <v>39.891666669999999</v>
      </c>
      <c r="G429" s="25">
        <v>1226</v>
      </c>
      <c r="H429" s="24">
        <v>9</v>
      </c>
      <c r="I429" s="8">
        <v>2</v>
      </c>
      <c r="J429" s="24">
        <v>13</v>
      </c>
      <c r="K429" s="8">
        <v>0</v>
      </c>
      <c r="L429" s="24">
        <v>15</v>
      </c>
      <c r="M429" s="8">
        <v>0</v>
      </c>
      <c r="N429" s="8">
        <v>-999</v>
      </c>
      <c r="O429" s="8">
        <v>-999</v>
      </c>
      <c r="P429" s="8">
        <v>43634</v>
      </c>
      <c r="Q429" s="9">
        <v>9.1300000000000008</v>
      </c>
      <c r="R429" s="8">
        <v>-999</v>
      </c>
      <c r="S429" s="8">
        <v>-999</v>
      </c>
      <c r="T429" s="8">
        <v>-999</v>
      </c>
      <c r="U429" s="8">
        <v>-999</v>
      </c>
    </row>
    <row r="430" spans="2:21" x14ac:dyDescent="0.25">
      <c r="B430" s="35">
        <v>3351500</v>
      </c>
      <c r="C430" t="s">
        <v>1385</v>
      </c>
      <c r="D430" s="9" t="str">
        <f t="shared" si="13"/>
        <v>IN</v>
      </c>
      <c r="E430" s="9">
        <v>-85.867480299999997</v>
      </c>
      <c r="F430" s="9">
        <v>39.9547618</v>
      </c>
      <c r="G430" s="25">
        <v>169</v>
      </c>
      <c r="H430" s="24">
        <v>8</v>
      </c>
      <c r="I430" s="8">
        <v>2</v>
      </c>
      <c r="J430" s="24">
        <v>9</v>
      </c>
      <c r="K430" s="8">
        <v>2</v>
      </c>
      <c r="L430" s="24">
        <v>10</v>
      </c>
      <c r="M430" s="8">
        <v>0</v>
      </c>
      <c r="N430" s="8">
        <v>43633</v>
      </c>
      <c r="O430" s="8">
        <v>4660</v>
      </c>
      <c r="P430" s="8">
        <v>43633</v>
      </c>
      <c r="Q430" s="9">
        <v>9.0299999999999994</v>
      </c>
      <c r="R430" s="8">
        <v>19</v>
      </c>
      <c r="S430" s="8">
        <v>76</v>
      </c>
      <c r="T430" s="8">
        <v>10900</v>
      </c>
      <c r="U430" s="8">
        <v>2013</v>
      </c>
    </row>
    <row r="431" spans="2:21" x14ac:dyDescent="0.25">
      <c r="B431" s="35">
        <v>3353494</v>
      </c>
      <c r="C431" t="s">
        <v>1386</v>
      </c>
      <c r="D431" s="9" t="str">
        <f t="shared" si="13"/>
        <v>IN</v>
      </c>
      <c r="E431" s="9">
        <v>-86.285833299999993</v>
      </c>
      <c r="F431" s="9">
        <v>39.780555560000003</v>
      </c>
      <c r="G431" s="25">
        <v>0.78</v>
      </c>
      <c r="H431" s="24">
        <v>7.3</v>
      </c>
      <c r="I431" s="8">
        <v>2</v>
      </c>
      <c r="J431" s="24">
        <v>8.5</v>
      </c>
      <c r="K431" s="8">
        <v>0</v>
      </c>
      <c r="L431" s="24">
        <v>-999</v>
      </c>
      <c r="M431" s="8">
        <v>-999</v>
      </c>
      <c r="N431" s="8">
        <v>-999</v>
      </c>
      <c r="O431" s="8">
        <v>-999</v>
      </c>
      <c r="P431" s="8">
        <v>43635</v>
      </c>
      <c r="Q431" s="9">
        <v>8.32</v>
      </c>
      <c r="R431" s="8">
        <v>-999</v>
      </c>
      <c r="S431" s="8">
        <v>-999</v>
      </c>
      <c r="T431" s="8">
        <v>-999</v>
      </c>
      <c r="U431" s="8">
        <v>-999</v>
      </c>
    </row>
    <row r="432" spans="2:21" x14ac:dyDescent="0.25">
      <c r="B432" s="35">
        <v>3353620</v>
      </c>
      <c r="C432" t="s">
        <v>1387</v>
      </c>
      <c r="D432" s="9" t="str">
        <f t="shared" si="13"/>
        <v>IN</v>
      </c>
      <c r="E432" s="9">
        <v>-86.103596300000007</v>
      </c>
      <c r="F432" s="9">
        <v>39.70587776</v>
      </c>
      <c r="G432" s="25">
        <v>15.6</v>
      </c>
      <c r="H432" s="24">
        <v>7</v>
      </c>
      <c r="I432" s="8">
        <v>2</v>
      </c>
      <c r="J432" s="24">
        <v>10</v>
      </c>
      <c r="K432" s="8">
        <v>0</v>
      </c>
      <c r="L432" s="24">
        <v>14.5</v>
      </c>
      <c r="M432" s="8">
        <v>0</v>
      </c>
      <c r="N432" s="8">
        <v>43631</v>
      </c>
      <c r="O432" s="8">
        <v>2200</v>
      </c>
      <c r="P432" s="8">
        <v>43631</v>
      </c>
      <c r="Q432" s="9">
        <v>8.9499999999999993</v>
      </c>
      <c r="R432" s="8">
        <v>7</v>
      </c>
      <c r="S432" s="8">
        <v>47</v>
      </c>
      <c r="T432" s="8">
        <v>2710</v>
      </c>
      <c r="U432" s="8">
        <v>2011</v>
      </c>
    </row>
    <row r="433" spans="2:21" x14ac:dyDescent="0.25">
      <c r="B433" s="35">
        <v>3353670</v>
      </c>
      <c r="C433" t="s">
        <v>1388</v>
      </c>
      <c r="D433" s="9" t="str">
        <f t="shared" si="13"/>
        <v>IN</v>
      </c>
      <c r="E433" s="9">
        <v>-86.3947778</v>
      </c>
      <c r="F433" s="9">
        <v>39.865499999999997</v>
      </c>
      <c r="G433" s="25">
        <v>28.7</v>
      </c>
      <c r="H433" s="24">
        <v>9</v>
      </c>
      <c r="I433" s="8">
        <v>2</v>
      </c>
      <c r="J433" s="24">
        <v>13</v>
      </c>
      <c r="K433" s="8">
        <v>0</v>
      </c>
      <c r="L433" s="24">
        <v>-999</v>
      </c>
      <c r="M433" s="8">
        <v>-999</v>
      </c>
      <c r="N433" s="8">
        <v>43632</v>
      </c>
      <c r="O433" s="8">
        <v>1310</v>
      </c>
      <c r="P433" s="8">
        <v>43632</v>
      </c>
      <c r="Q433" s="9">
        <v>10.97</v>
      </c>
      <c r="R433" s="8">
        <v>-9</v>
      </c>
      <c r="S433" s="8">
        <v>1</v>
      </c>
      <c r="T433" s="8">
        <v>1740</v>
      </c>
      <c r="U433" s="8">
        <v>2015</v>
      </c>
    </row>
    <row r="434" spans="2:21" x14ac:dyDescent="0.25">
      <c r="B434" s="35">
        <v>3357350</v>
      </c>
      <c r="C434" t="s">
        <v>1389</v>
      </c>
      <c r="D434" s="9" t="str">
        <f t="shared" si="13"/>
        <v>IN</v>
      </c>
      <c r="E434" s="9">
        <v>-86.729450499999999</v>
      </c>
      <c r="F434" s="9">
        <v>39.761712969999998</v>
      </c>
      <c r="G434" s="25">
        <v>3</v>
      </c>
      <c r="H434" s="24">
        <v>4</v>
      </c>
      <c r="I434" s="8">
        <v>2</v>
      </c>
      <c r="J434" s="24">
        <v>5</v>
      </c>
      <c r="K434" s="8">
        <v>0</v>
      </c>
      <c r="L434" s="24">
        <v>-999</v>
      </c>
      <c r="M434" s="8">
        <v>-999</v>
      </c>
      <c r="N434" s="8">
        <v>43635</v>
      </c>
      <c r="O434" s="8">
        <v>407</v>
      </c>
      <c r="P434" s="8">
        <v>43635</v>
      </c>
      <c r="Q434" s="9">
        <v>4.43</v>
      </c>
      <c r="R434" s="8">
        <v>27</v>
      </c>
      <c r="S434" s="8">
        <v>48</v>
      </c>
      <c r="T434" s="8">
        <v>1000</v>
      </c>
      <c r="U434" s="8">
        <v>2008</v>
      </c>
    </row>
    <row r="435" spans="2:21" x14ac:dyDescent="0.25">
      <c r="B435" s="35">
        <v>3357500</v>
      </c>
      <c r="C435" t="s">
        <v>1390</v>
      </c>
      <c r="D435" s="9" t="str">
        <f t="shared" si="13"/>
        <v>IN</v>
      </c>
      <c r="E435" s="9">
        <v>-86.976123900000005</v>
      </c>
      <c r="F435" s="9">
        <v>39.535877050000003</v>
      </c>
      <c r="G435" s="25">
        <v>326</v>
      </c>
      <c r="H435" s="24">
        <v>12</v>
      </c>
      <c r="I435" s="8">
        <v>2</v>
      </c>
      <c r="J435" s="24">
        <v>15</v>
      </c>
      <c r="K435" s="8">
        <v>0</v>
      </c>
      <c r="L435" s="24">
        <v>18</v>
      </c>
      <c r="M435" s="8">
        <v>0</v>
      </c>
      <c r="N435" s="8">
        <v>-999</v>
      </c>
      <c r="O435" s="8">
        <v>-999</v>
      </c>
      <c r="P435" s="8">
        <v>43632</v>
      </c>
      <c r="Q435" s="9">
        <v>13.95</v>
      </c>
      <c r="R435" s="8">
        <v>-999</v>
      </c>
      <c r="S435" s="8">
        <v>-999</v>
      </c>
      <c r="T435" s="8">
        <v>-999</v>
      </c>
      <c r="U435" s="8">
        <v>-999</v>
      </c>
    </row>
    <row r="436" spans="2:21" x14ac:dyDescent="0.25">
      <c r="B436" s="35">
        <v>3361000</v>
      </c>
      <c r="C436" t="s">
        <v>1391</v>
      </c>
      <c r="D436" s="9" t="str">
        <f t="shared" si="13"/>
        <v>IN</v>
      </c>
      <c r="E436" s="9">
        <v>-85.575807999999995</v>
      </c>
      <c r="F436" s="9">
        <v>39.743933560000002</v>
      </c>
      <c r="G436" s="25">
        <v>184</v>
      </c>
      <c r="H436" s="24">
        <v>7</v>
      </c>
      <c r="I436" s="8">
        <v>2</v>
      </c>
      <c r="J436" s="24">
        <v>10</v>
      </c>
      <c r="K436" s="8">
        <v>1</v>
      </c>
      <c r="L436" s="24">
        <v>13</v>
      </c>
      <c r="M436" s="8">
        <v>0</v>
      </c>
      <c r="N436" s="8">
        <v>-999</v>
      </c>
      <c r="O436" s="8">
        <v>-999</v>
      </c>
      <c r="P436" s="8">
        <v>43632</v>
      </c>
      <c r="Q436" s="9">
        <v>10.31</v>
      </c>
      <c r="R436" s="8">
        <v>-999</v>
      </c>
      <c r="S436" s="8">
        <v>-999</v>
      </c>
      <c r="T436" s="8">
        <v>-999</v>
      </c>
      <c r="U436" s="8">
        <v>-999</v>
      </c>
    </row>
    <row r="437" spans="2:21" x14ac:dyDescent="0.25">
      <c r="B437" s="35">
        <v>3361440</v>
      </c>
      <c r="C437" t="s">
        <v>1392</v>
      </c>
      <c r="D437" s="9" t="str">
        <f t="shared" si="13"/>
        <v>IN</v>
      </c>
      <c r="E437" s="9">
        <v>-85.763312400000004</v>
      </c>
      <c r="F437" s="9">
        <v>39.525603760000003</v>
      </c>
      <c r="G437" s="25">
        <v>104</v>
      </c>
      <c r="H437" s="24">
        <v>7.5</v>
      </c>
      <c r="I437" s="8">
        <v>2</v>
      </c>
      <c r="J437" s="24">
        <v>8.5</v>
      </c>
      <c r="K437" s="8">
        <v>0</v>
      </c>
      <c r="L437" s="24">
        <v>-999</v>
      </c>
      <c r="M437" s="8">
        <v>-999</v>
      </c>
      <c r="N437" s="8">
        <v>43633</v>
      </c>
      <c r="O437" s="8">
        <v>1350</v>
      </c>
      <c r="P437" s="8">
        <v>43633</v>
      </c>
      <c r="Q437" s="9">
        <v>7.6</v>
      </c>
      <c r="R437" s="8">
        <v>7</v>
      </c>
      <c r="S437" s="8">
        <v>7</v>
      </c>
      <c r="T437" s="8">
        <v>6350</v>
      </c>
      <c r="U437" s="8">
        <v>2013</v>
      </c>
    </row>
    <row r="438" spans="2:21" x14ac:dyDescent="0.25">
      <c r="B438" s="35">
        <v>3361605</v>
      </c>
      <c r="C438" t="s">
        <v>1393</v>
      </c>
      <c r="D438" s="9" t="str">
        <f t="shared" si="13"/>
        <v>IN</v>
      </c>
      <c r="E438" s="9">
        <v>-85.757972199999998</v>
      </c>
      <c r="F438" s="9">
        <v>39.785861099999998</v>
      </c>
      <c r="G438" s="25">
        <v>33.92</v>
      </c>
      <c r="H438" s="24">
        <v>9</v>
      </c>
      <c r="I438" s="8">
        <v>2</v>
      </c>
      <c r="J438" s="24">
        <v>10.5</v>
      </c>
      <c r="K438" s="8">
        <v>0</v>
      </c>
      <c r="L438" s="24">
        <v>12.5</v>
      </c>
      <c r="M438" s="8">
        <v>0</v>
      </c>
      <c r="N438" s="8">
        <v>43632</v>
      </c>
      <c r="O438" s="8">
        <v>1090</v>
      </c>
      <c r="P438" s="8">
        <v>43632</v>
      </c>
      <c r="Q438" s="9">
        <v>9.82</v>
      </c>
      <c r="R438" s="8">
        <v>-999</v>
      </c>
      <c r="S438" s="8">
        <v>-999</v>
      </c>
      <c r="T438" s="8">
        <v>-999</v>
      </c>
      <c r="U438" s="8">
        <v>-999</v>
      </c>
    </row>
    <row r="439" spans="2:21" x14ac:dyDescent="0.25">
      <c r="B439" s="35">
        <v>3361650</v>
      </c>
      <c r="C439" t="s">
        <v>1394</v>
      </c>
      <c r="D439" s="9" t="str">
        <f t="shared" ref="D439:D470" si="14">RIGHT(C439,2)</f>
        <v>IN</v>
      </c>
      <c r="E439" s="9">
        <v>-85.885535899999994</v>
      </c>
      <c r="F439" s="9">
        <v>39.714210680000001</v>
      </c>
      <c r="G439" s="25">
        <v>93.9</v>
      </c>
      <c r="H439" s="24">
        <v>8</v>
      </c>
      <c r="I439" s="8">
        <v>2</v>
      </c>
      <c r="J439" s="24">
        <v>10</v>
      </c>
      <c r="K439" s="8">
        <v>0</v>
      </c>
      <c r="L439" s="24">
        <v>-999</v>
      </c>
      <c r="M439" s="8">
        <v>-999</v>
      </c>
      <c r="N439" s="8">
        <v>43632</v>
      </c>
      <c r="O439" s="8">
        <v>1840</v>
      </c>
      <c r="P439" s="8">
        <v>43632</v>
      </c>
      <c r="Q439" s="9">
        <v>9.4700000000000006</v>
      </c>
      <c r="R439" s="8">
        <v>11</v>
      </c>
      <c r="S439" s="8">
        <v>50</v>
      </c>
      <c r="T439" s="8">
        <v>5020</v>
      </c>
      <c r="U439" s="8">
        <v>2013</v>
      </c>
    </row>
    <row r="440" spans="2:21" x14ac:dyDescent="0.25">
      <c r="B440" s="35">
        <v>3362000</v>
      </c>
      <c r="C440" t="s">
        <v>1395</v>
      </c>
      <c r="D440" s="9" t="str">
        <f t="shared" si="14"/>
        <v>IN</v>
      </c>
      <c r="E440" s="9">
        <v>-86.004988900000001</v>
      </c>
      <c r="F440" s="9">
        <v>39.418939600000002</v>
      </c>
      <c r="G440" s="25">
        <v>107</v>
      </c>
      <c r="H440" s="24">
        <v>7</v>
      </c>
      <c r="I440" s="8">
        <v>2</v>
      </c>
      <c r="J440" s="24">
        <v>10</v>
      </c>
      <c r="K440" s="8">
        <v>0</v>
      </c>
      <c r="L440" s="24">
        <v>14</v>
      </c>
      <c r="M440" s="8">
        <v>0</v>
      </c>
      <c r="N440" s="8">
        <v>43632</v>
      </c>
      <c r="O440" s="8">
        <v>2410</v>
      </c>
      <c r="P440" s="8">
        <v>43632</v>
      </c>
      <c r="Q440" s="9">
        <v>8.8800000000000008</v>
      </c>
      <c r="R440" s="8">
        <v>53</v>
      </c>
      <c r="S440" s="8">
        <v>75</v>
      </c>
      <c r="T440" s="8">
        <v>20500</v>
      </c>
      <c r="U440" s="8">
        <v>2008</v>
      </c>
    </row>
    <row r="441" spans="2:21" x14ac:dyDescent="0.25">
      <c r="B441" s="35">
        <v>3364650</v>
      </c>
      <c r="C441" t="s">
        <v>1396</v>
      </c>
      <c r="D441" s="9" t="str">
        <f t="shared" si="14"/>
        <v>IN</v>
      </c>
      <c r="E441" s="9">
        <v>-85.874987200000007</v>
      </c>
      <c r="F441" s="9">
        <v>39.185329500000002</v>
      </c>
      <c r="G441" s="25">
        <v>202</v>
      </c>
      <c r="H441" s="24">
        <v>17</v>
      </c>
      <c r="I441" s="8">
        <v>2</v>
      </c>
      <c r="J441" s="24">
        <v>20</v>
      </c>
      <c r="K441" s="8">
        <v>0</v>
      </c>
      <c r="L441" s="24">
        <v>23</v>
      </c>
      <c r="M441" s="8">
        <v>0</v>
      </c>
      <c r="N441" s="8">
        <v>43632</v>
      </c>
      <c r="O441" s="8">
        <v>8930</v>
      </c>
      <c r="P441" s="8">
        <v>43632</v>
      </c>
      <c r="Q441" s="9">
        <v>17.77</v>
      </c>
      <c r="R441" s="8">
        <v>5</v>
      </c>
      <c r="S441" s="8">
        <v>11</v>
      </c>
      <c r="T441" s="8">
        <v>18200</v>
      </c>
      <c r="U441" s="8">
        <v>2008</v>
      </c>
    </row>
    <row r="442" spans="2:21" x14ac:dyDescent="0.25">
      <c r="B442" s="35">
        <v>3366500</v>
      </c>
      <c r="C442" t="s">
        <v>1397</v>
      </c>
      <c r="D442" s="9" t="str">
        <f t="shared" si="14"/>
        <v>IN</v>
      </c>
      <c r="E442" s="9">
        <v>-85.673855000000003</v>
      </c>
      <c r="F442" s="9">
        <v>38.804223460000003</v>
      </c>
      <c r="G442" s="25">
        <v>293</v>
      </c>
      <c r="H442" s="24">
        <v>25</v>
      </c>
      <c r="I442" s="8">
        <v>2</v>
      </c>
      <c r="J442" s="24">
        <v>28</v>
      </c>
      <c r="K442" s="8">
        <v>0</v>
      </c>
      <c r="L442" s="24">
        <v>32</v>
      </c>
      <c r="M442" s="8">
        <v>0</v>
      </c>
      <c r="N442" s="8">
        <v>43632</v>
      </c>
      <c r="O442" s="8">
        <v>18400</v>
      </c>
      <c r="P442" s="8">
        <v>43632</v>
      </c>
      <c r="Q442" s="9">
        <v>25.9</v>
      </c>
      <c r="R442" s="8">
        <v>21</v>
      </c>
      <c r="S442" s="8">
        <v>69</v>
      </c>
      <c r="T442" s="8">
        <v>52200</v>
      </c>
      <c r="U442" s="8">
        <v>1959</v>
      </c>
    </row>
    <row r="443" spans="2:21" x14ac:dyDescent="0.25">
      <c r="B443" s="35">
        <v>3368000</v>
      </c>
      <c r="C443" t="s">
        <v>1398</v>
      </c>
      <c r="D443" s="9" t="str">
        <f t="shared" si="14"/>
        <v>IN</v>
      </c>
      <c r="E443" s="9">
        <v>-85.486076600000004</v>
      </c>
      <c r="F443" s="9">
        <v>39.070331289999999</v>
      </c>
      <c r="G443" s="25">
        <v>11.4</v>
      </c>
      <c r="H443" s="24">
        <v>8</v>
      </c>
      <c r="I443" s="8">
        <v>2</v>
      </c>
      <c r="J443" s="24">
        <v>10</v>
      </c>
      <c r="K443" s="8">
        <v>0</v>
      </c>
      <c r="L443" s="24">
        <v>13</v>
      </c>
      <c r="M443" s="8">
        <v>0</v>
      </c>
      <c r="N443" s="8">
        <v>43631</v>
      </c>
      <c r="O443" s="8">
        <v>1850</v>
      </c>
      <c r="P443" s="8">
        <v>43631</v>
      </c>
      <c r="Q443" s="9">
        <v>8.7899999999999991</v>
      </c>
      <c r="R443" s="8">
        <v>31</v>
      </c>
      <c r="S443" s="8">
        <v>62</v>
      </c>
      <c r="T443" s="8">
        <v>9360</v>
      </c>
      <c r="U443" s="8">
        <v>1981</v>
      </c>
    </row>
    <row r="444" spans="2:21" x14ac:dyDescent="0.25">
      <c r="B444" s="35">
        <v>3574500</v>
      </c>
      <c r="C444" t="s">
        <v>1399</v>
      </c>
      <c r="D444" s="9" t="str">
        <f t="shared" si="14"/>
        <v>AL</v>
      </c>
      <c r="E444" s="9">
        <v>-86.306373699999995</v>
      </c>
      <c r="F444" s="9">
        <v>34.624254700000002</v>
      </c>
      <c r="G444" s="25">
        <v>320</v>
      </c>
      <c r="H444" s="24">
        <v>15</v>
      </c>
      <c r="I444" s="8">
        <v>2</v>
      </c>
      <c r="J444" s="24">
        <v>19</v>
      </c>
      <c r="K444" s="8">
        <v>0</v>
      </c>
      <c r="L444" s="24">
        <v>22</v>
      </c>
      <c r="M444" s="8">
        <v>0</v>
      </c>
      <c r="N444" s="8">
        <v>43626</v>
      </c>
      <c r="O444" s="8">
        <v>6200</v>
      </c>
      <c r="P444" s="8">
        <v>43626</v>
      </c>
      <c r="Q444" s="9">
        <v>16.45</v>
      </c>
      <c r="R444" s="8">
        <v>80</v>
      </c>
      <c r="S444" s="8">
        <v>82</v>
      </c>
      <c r="T444" s="8">
        <v>74200</v>
      </c>
      <c r="U444" s="8">
        <v>1973</v>
      </c>
    </row>
    <row r="445" spans="2:21" x14ac:dyDescent="0.25">
      <c r="B445" s="35">
        <v>4114498</v>
      </c>
      <c r="C445" t="s">
        <v>1400</v>
      </c>
      <c r="D445" s="9" t="str">
        <f t="shared" si="14"/>
        <v>MI</v>
      </c>
      <c r="E445" s="9">
        <v>-84.759433900000005</v>
      </c>
      <c r="F445" s="9">
        <v>42.828090179999997</v>
      </c>
      <c r="G445" s="25">
        <v>280</v>
      </c>
      <c r="H445" s="24">
        <v>7</v>
      </c>
      <c r="I445" s="8">
        <v>2</v>
      </c>
      <c r="J445" s="24">
        <v>9</v>
      </c>
      <c r="K445" s="8">
        <v>0</v>
      </c>
      <c r="L445" s="24">
        <v>11</v>
      </c>
      <c r="M445" s="8">
        <v>0</v>
      </c>
      <c r="N445" s="8">
        <v>43636</v>
      </c>
      <c r="O445" s="8">
        <v>1270</v>
      </c>
      <c r="P445" s="8">
        <v>43636</v>
      </c>
      <c r="Q445" s="9">
        <v>7.58</v>
      </c>
      <c r="R445" s="8">
        <v>35</v>
      </c>
      <c r="S445" s="8">
        <v>68</v>
      </c>
      <c r="T445" s="8">
        <v>2860</v>
      </c>
      <c r="U445" s="8">
        <v>1947</v>
      </c>
    </row>
    <row r="446" spans="2:21" x14ac:dyDescent="0.25">
      <c r="B446" s="35">
        <v>4117500</v>
      </c>
      <c r="C446" t="s">
        <v>1401</v>
      </c>
      <c r="D446" s="9" t="str">
        <f t="shared" si="14"/>
        <v>MI</v>
      </c>
      <c r="E446" s="9">
        <v>-85.236393300000003</v>
      </c>
      <c r="F446" s="9">
        <v>42.615868800000001</v>
      </c>
      <c r="G446" s="25">
        <v>385</v>
      </c>
      <c r="H446" s="24">
        <v>7</v>
      </c>
      <c r="I446" s="8">
        <v>2</v>
      </c>
      <c r="J446" s="24">
        <v>9</v>
      </c>
      <c r="K446" s="8">
        <v>0</v>
      </c>
      <c r="L446" s="24">
        <v>10</v>
      </c>
      <c r="M446" s="8">
        <v>0</v>
      </c>
      <c r="N446" s="8">
        <v>43640</v>
      </c>
      <c r="O446" s="8">
        <v>2360</v>
      </c>
      <c r="P446" s="8">
        <v>43640</v>
      </c>
      <c r="Q446" s="9">
        <v>7.01</v>
      </c>
      <c r="R446" s="8">
        <v>37</v>
      </c>
      <c r="S446" s="8">
        <v>73</v>
      </c>
      <c r="T446" s="8">
        <v>6810</v>
      </c>
      <c r="U446" s="8">
        <v>1947</v>
      </c>
    </row>
    <row r="447" spans="2:21" x14ac:dyDescent="0.25">
      <c r="B447" s="35">
        <v>4188433</v>
      </c>
      <c r="C447" t="s">
        <v>1402</v>
      </c>
      <c r="D447" s="9" t="str">
        <f t="shared" si="14"/>
        <v>OH</v>
      </c>
      <c r="E447" s="9">
        <v>-83.585763099999994</v>
      </c>
      <c r="F447" s="9">
        <v>40.982553899999999</v>
      </c>
      <c r="G447" s="25">
        <v>18.8</v>
      </c>
      <c r="H447" s="24">
        <v>6</v>
      </c>
      <c r="I447" s="8">
        <v>2</v>
      </c>
      <c r="J447" s="24">
        <v>-999</v>
      </c>
      <c r="K447" s="8">
        <v>-999</v>
      </c>
      <c r="L447" s="24">
        <v>-999</v>
      </c>
      <c r="M447" s="8">
        <v>-999</v>
      </c>
      <c r="N447" s="8">
        <v>43618</v>
      </c>
      <c r="O447" s="8">
        <v>718</v>
      </c>
      <c r="P447" s="8">
        <v>43618</v>
      </c>
      <c r="Q447" s="9">
        <v>7.64</v>
      </c>
      <c r="R447" s="8">
        <v>6</v>
      </c>
      <c r="S447" s="8">
        <v>10</v>
      </c>
      <c r="T447" s="8">
        <v>1410</v>
      </c>
      <c r="U447" s="8">
        <v>2008</v>
      </c>
    </row>
    <row r="448" spans="2:21" x14ac:dyDescent="0.25">
      <c r="B448" s="35">
        <v>4189000</v>
      </c>
      <c r="C448" t="s">
        <v>1403</v>
      </c>
      <c r="D448" s="9" t="str">
        <f t="shared" si="14"/>
        <v>OH</v>
      </c>
      <c r="E448" s="9">
        <v>-83.687988899999993</v>
      </c>
      <c r="F448" s="9">
        <v>41.055886460000004</v>
      </c>
      <c r="G448" s="25">
        <v>346</v>
      </c>
      <c r="H448" s="24">
        <v>11</v>
      </c>
      <c r="I448" s="8">
        <v>2</v>
      </c>
      <c r="J448" s="24">
        <v>12</v>
      </c>
      <c r="K448" s="8">
        <v>2</v>
      </c>
      <c r="L448" s="24">
        <v>13.5</v>
      </c>
      <c r="M448" s="8">
        <v>2</v>
      </c>
      <c r="N448" s="8">
        <v>43618</v>
      </c>
      <c r="O448" s="8">
        <v>6990</v>
      </c>
      <c r="P448" s="8">
        <v>43618</v>
      </c>
      <c r="Q448" s="9">
        <v>14.06</v>
      </c>
      <c r="R448" s="8">
        <v>26</v>
      </c>
      <c r="S448" s="8">
        <v>91</v>
      </c>
      <c r="T448" s="8">
        <v>22000</v>
      </c>
      <c r="U448" s="8">
        <v>1913</v>
      </c>
    </row>
    <row r="449" spans="2:21" x14ac:dyDescent="0.25">
      <c r="B449" s="35">
        <v>4189260</v>
      </c>
      <c r="C449" t="s">
        <v>1404</v>
      </c>
      <c r="D449" s="9" t="str">
        <f t="shared" si="14"/>
        <v>OH</v>
      </c>
      <c r="E449" s="9">
        <v>-84.046888899999999</v>
      </c>
      <c r="F449" s="9">
        <v>41.016996200000001</v>
      </c>
      <c r="G449" s="25">
        <v>628</v>
      </c>
      <c r="H449" s="24">
        <v>23</v>
      </c>
      <c r="I449" s="8">
        <v>2</v>
      </c>
      <c r="J449" s="24">
        <v>27</v>
      </c>
      <c r="K449" s="8">
        <v>0</v>
      </c>
      <c r="L449" s="24">
        <v>30</v>
      </c>
      <c r="M449" s="8">
        <v>0</v>
      </c>
      <c r="N449" s="8">
        <v>43620</v>
      </c>
      <c r="O449" s="8">
        <v>7260</v>
      </c>
      <c r="P449" s="8">
        <v>43620</v>
      </c>
      <c r="Q449" s="9">
        <v>24.51</v>
      </c>
      <c r="R449" s="8">
        <v>7</v>
      </c>
      <c r="S449" s="8">
        <v>8</v>
      </c>
      <c r="T449" s="8">
        <v>16400</v>
      </c>
      <c r="U449" s="8">
        <v>2013</v>
      </c>
    </row>
    <row r="450" spans="2:21" x14ac:dyDescent="0.25">
      <c r="B450" s="35">
        <v>4195820</v>
      </c>
      <c r="C450" t="s">
        <v>1405</v>
      </c>
      <c r="D450" s="9" t="str">
        <f t="shared" si="14"/>
        <v>OH</v>
      </c>
      <c r="E450" s="9">
        <v>-83.2246454</v>
      </c>
      <c r="F450" s="9">
        <v>41.491161779999999</v>
      </c>
      <c r="G450" s="25">
        <v>494</v>
      </c>
      <c r="H450" s="24">
        <v>12</v>
      </c>
      <c r="I450" s="8">
        <v>2</v>
      </c>
      <c r="J450" s="24">
        <v>14</v>
      </c>
      <c r="K450" s="8">
        <v>0</v>
      </c>
      <c r="L450" s="24">
        <v>16</v>
      </c>
      <c r="M450" s="8">
        <v>0</v>
      </c>
      <c r="N450" s="8">
        <v>43619</v>
      </c>
      <c r="O450" s="8">
        <v>9170</v>
      </c>
      <c r="P450" s="8">
        <v>43619</v>
      </c>
      <c r="Q450" s="9">
        <v>12.58</v>
      </c>
      <c r="R450" s="8">
        <v>10</v>
      </c>
      <c r="S450" s="8">
        <v>19</v>
      </c>
      <c r="T450" s="8">
        <v>14100</v>
      </c>
      <c r="U450" s="8">
        <v>2011</v>
      </c>
    </row>
    <row r="451" spans="2:21" x14ac:dyDescent="0.25">
      <c r="B451" s="35">
        <v>4196000</v>
      </c>
      <c r="C451" t="s">
        <v>1406</v>
      </c>
      <c r="D451" s="9" t="str">
        <f t="shared" si="14"/>
        <v>OH</v>
      </c>
      <c r="E451" s="9">
        <v>-83.005743690000003</v>
      </c>
      <c r="F451" s="9">
        <v>40.80366875</v>
      </c>
      <c r="G451" s="25">
        <v>88.8</v>
      </c>
      <c r="H451" s="24">
        <v>8</v>
      </c>
      <c r="I451" s="8">
        <v>2</v>
      </c>
      <c r="J451" s="24">
        <v>9.5</v>
      </c>
      <c r="K451" s="8">
        <v>0</v>
      </c>
      <c r="L451" s="24">
        <v>10.5</v>
      </c>
      <c r="M451" s="8">
        <v>0</v>
      </c>
      <c r="N451" s="8">
        <v>43633</v>
      </c>
      <c r="O451" s="8">
        <v>2490</v>
      </c>
      <c r="P451" s="8">
        <v>43633</v>
      </c>
      <c r="Q451" s="9">
        <v>8.52</v>
      </c>
      <c r="R451" s="8">
        <v>39</v>
      </c>
      <c r="S451" s="8">
        <v>65</v>
      </c>
      <c r="T451" s="8">
        <v>15800</v>
      </c>
      <c r="U451" s="8">
        <v>2007</v>
      </c>
    </row>
    <row r="452" spans="2:21" x14ac:dyDescent="0.25">
      <c r="B452" s="35">
        <v>4199000</v>
      </c>
      <c r="C452" t="s">
        <v>1407</v>
      </c>
      <c r="D452" s="9" t="str">
        <f t="shared" si="14"/>
        <v>OH</v>
      </c>
      <c r="E452" s="9">
        <v>-82.608232599999994</v>
      </c>
      <c r="F452" s="9">
        <v>41.300885200000003</v>
      </c>
      <c r="G452" s="25">
        <v>371</v>
      </c>
      <c r="H452" s="24">
        <v>18</v>
      </c>
      <c r="I452" s="8">
        <v>2</v>
      </c>
      <c r="J452" s="24">
        <v>19.5</v>
      </c>
      <c r="K452" s="8">
        <v>1</v>
      </c>
      <c r="L452" s="24">
        <v>22.5</v>
      </c>
      <c r="M452" s="8">
        <v>0</v>
      </c>
      <c r="N452" s="8">
        <v>43637</v>
      </c>
      <c r="O452" s="8">
        <v>12300</v>
      </c>
      <c r="P452" s="8">
        <v>43637</v>
      </c>
      <c r="Q452" s="9">
        <v>20.25</v>
      </c>
      <c r="R452" s="8">
        <v>15</v>
      </c>
      <c r="S452" s="8">
        <v>62</v>
      </c>
      <c r="T452" s="8">
        <v>49600</v>
      </c>
      <c r="U452" s="8">
        <v>1969</v>
      </c>
    </row>
    <row r="453" spans="2:21" x14ac:dyDescent="0.25">
      <c r="B453" s="35">
        <v>4206000</v>
      </c>
      <c r="C453" t="s">
        <v>1408</v>
      </c>
      <c r="D453" s="9" t="str">
        <f t="shared" si="14"/>
        <v>OH</v>
      </c>
      <c r="E453" s="9">
        <v>-81.547062199999999</v>
      </c>
      <c r="F453" s="9">
        <v>41.1356112</v>
      </c>
      <c r="G453" s="25">
        <v>404</v>
      </c>
      <c r="H453" s="24">
        <v>10.5</v>
      </c>
      <c r="I453" s="8">
        <v>2</v>
      </c>
      <c r="J453" s="24">
        <v>13</v>
      </c>
      <c r="K453" s="8">
        <v>0</v>
      </c>
      <c r="L453" s="24">
        <v>18</v>
      </c>
      <c r="M453" s="8">
        <v>0</v>
      </c>
      <c r="N453" s="8">
        <v>43633</v>
      </c>
      <c r="O453" s="8">
        <v>5030</v>
      </c>
      <c r="P453" s="8">
        <v>43633</v>
      </c>
      <c r="Q453" s="9">
        <v>11.97</v>
      </c>
      <c r="R453" s="8">
        <v>9</v>
      </c>
      <c r="S453" s="8">
        <v>94</v>
      </c>
      <c r="T453" s="8">
        <v>6500</v>
      </c>
      <c r="U453" s="8">
        <v>1959</v>
      </c>
    </row>
    <row r="454" spans="2:21" x14ac:dyDescent="0.25">
      <c r="B454" s="35">
        <v>4208347</v>
      </c>
      <c r="C454" t="s">
        <v>1409</v>
      </c>
      <c r="D454" s="9" t="str">
        <f t="shared" si="14"/>
        <v>OH</v>
      </c>
      <c r="E454" s="9">
        <v>-81.606111100000007</v>
      </c>
      <c r="F454" s="9">
        <v>41.433333300000001</v>
      </c>
      <c r="G454" s="25">
        <v>12.9</v>
      </c>
      <c r="H454" s="24">
        <v>7.5</v>
      </c>
      <c r="I454" s="8">
        <v>2</v>
      </c>
      <c r="J454" s="24">
        <v>10</v>
      </c>
      <c r="K454" s="8">
        <v>0</v>
      </c>
      <c r="L454" s="24">
        <v>13</v>
      </c>
      <c r="M454" s="8">
        <v>0</v>
      </c>
      <c r="N454" s="8">
        <v>43636</v>
      </c>
      <c r="O454" s="8">
        <v>2960</v>
      </c>
      <c r="P454" s="8">
        <v>43636</v>
      </c>
      <c r="Q454" s="9">
        <v>9.48</v>
      </c>
      <c r="R454" s="8">
        <v>1</v>
      </c>
      <c r="S454" s="8">
        <v>3</v>
      </c>
      <c r="T454" s="8">
        <v>2750</v>
      </c>
      <c r="U454" s="8">
        <v>2017</v>
      </c>
    </row>
    <row r="455" spans="2:21" x14ac:dyDescent="0.25">
      <c r="B455" s="35">
        <v>5372995</v>
      </c>
      <c r="C455" t="s">
        <v>1410</v>
      </c>
      <c r="D455" s="9" t="str">
        <f t="shared" si="14"/>
        <v>MN</v>
      </c>
      <c r="E455" s="9">
        <v>-92.466288899999995</v>
      </c>
      <c r="F455" s="9">
        <v>44.061630999999998</v>
      </c>
      <c r="G455" s="25">
        <v>303</v>
      </c>
      <c r="H455" s="24">
        <v>14</v>
      </c>
      <c r="I455" s="8">
        <v>2</v>
      </c>
      <c r="J455" s="24">
        <v>18</v>
      </c>
      <c r="K455" s="8">
        <v>0</v>
      </c>
      <c r="L455" s="24">
        <v>20</v>
      </c>
      <c r="M455" s="8">
        <v>0</v>
      </c>
      <c r="N455" s="8">
        <v>43644</v>
      </c>
      <c r="O455" s="8">
        <v>12000</v>
      </c>
      <c r="P455" s="8">
        <v>43644</v>
      </c>
      <c r="Q455" s="9">
        <v>16.59</v>
      </c>
      <c r="R455" s="8">
        <v>6</v>
      </c>
      <c r="S455" s="8">
        <v>67</v>
      </c>
      <c r="T455" s="8">
        <v>30500</v>
      </c>
      <c r="U455" s="8">
        <v>1978</v>
      </c>
    </row>
    <row r="456" spans="2:21" x14ac:dyDescent="0.25">
      <c r="B456" s="35">
        <v>5455700</v>
      </c>
      <c r="C456" t="s">
        <v>1411</v>
      </c>
      <c r="D456" s="9" t="str">
        <f t="shared" si="14"/>
        <v>IA</v>
      </c>
      <c r="E456" s="9">
        <v>-91.478527799999995</v>
      </c>
      <c r="F456" s="9">
        <v>41.423777780000002</v>
      </c>
      <c r="G456" s="25">
        <v>4293</v>
      </c>
      <c r="H456" s="24">
        <v>16</v>
      </c>
      <c r="I456" s="8">
        <v>2</v>
      </c>
      <c r="J456" s="24">
        <v>18.5</v>
      </c>
      <c r="K456" s="8">
        <v>0</v>
      </c>
      <c r="L456" s="24">
        <v>22</v>
      </c>
      <c r="M456" s="8">
        <v>0</v>
      </c>
      <c r="N456" s="8">
        <v>43617</v>
      </c>
      <c r="O456" s="8">
        <v>25200</v>
      </c>
      <c r="P456" s="8">
        <v>43617</v>
      </c>
      <c r="Q456" s="9">
        <v>18.350000000000001</v>
      </c>
      <c r="R456" s="8">
        <v>11</v>
      </c>
      <c r="S456" s="8">
        <v>62</v>
      </c>
      <c r="T456" s="8">
        <v>57100</v>
      </c>
      <c r="U456" s="8">
        <v>1993</v>
      </c>
    </row>
    <row r="457" spans="2:21" x14ac:dyDescent="0.25">
      <c r="B457" s="35">
        <v>5472500</v>
      </c>
      <c r="C457" t="s">
        <v>1412</v>
      </c>
      <c r="D457" s="9" t="str">
        <f t="shared" si="14"/>
        <v>IA</v>
      </c>
      <c r="E457" s="9">
        <v>-92.204625500000006</v>
      </c>
      <c r="F457" s="9">
        <v>41.300845199999998</v>
      </c>
      <c r="G457" s="25">
        <v>730</v>
      </c>
      <c r="H457" s="24">
        <v>16</v>
      </c>
      <c r="I457" s="8">
        <v>2</v>
      </c>
      <c r="J457" s="24">
        <v>18</v>
      </c>
      <c r="K457" s="8">
        <v>1</v>
      </c>
      <c r="L457" s="24">
        <v>21</v>
      </c>
      <c r="M457" s="8">
        <v>0</v>
      </c>
      <c r="N457" s="8">
        <v>43617</v>
      </c>
      <c r="O457" s="8">
        <v>6460</v>
      </c>
      <c r="P457" s="8">
        <v>43617</v>
      </c>
      <c r="Q457" s="9">
        <v>19.3</v>
      </c>
      <c r="R457" s="8">
        <v>35</v>
      </c>
      <c r="S457" s="8">
        <v>73</v>
      </c>
      <c r="T457" s="8">
        <v>27500</v>
      </c>
      <c r="U457" s="8">
        <v>1960</v>
      </c>
    </row>
    <row r="458" spans="2:21" x14ac:dyDescent="0.25">
      <c r="B458" s="35">
        <v>5484900</v>
      </c>
      <c r="C458" t="s">
        <v>1413</v>
      </c>
      <c r="D458" s="9" t="str">
        <f t="shared" si="14"/>
        <v>IA</v>
      </c>
      <c r="E458" s="9">
        <v>-93.642996400000001</v>
      </c>
      <c r="F458" s="9">
        <v>41.581655980000001</v>
      </c>
      <c r="G458" s="25">
        <v>3625</v>
      </c>
      <c r="H458" s="24">
        <v>12</v>
      </c>
      <c r="I458" s="8">
        <v>2</v>
      </c>
      <c r="J458" s="24">
        <v>16</v>
      </c>
      <c r="K458" s="8">
        <v>0</v>
      </c>
      <c r="L458" s="24">
        <v>25</v>
      </c>
      <c r="M458" s="8">
        <v>0</v>
      </c>
      <c r="N458" s="8">
        <v>43639</v>
      </c>
      <c r="O458" s="8">
        <v>16000</v>
      </c>
      <c r="P458" s="8">
        <v>43639</v>
      </c>
      <c r="Q458" s="9">
        <v>12.76</v>
      </c>
      <c r="R458" s="8">
        <v>20</v>
      </c>
      <c r="S458" s="8">
        <v>35</v>
      </c>
      <c r="T458" s="8">
        <v>67900</v>
      </c>
      <c r="U458" s="8">
        <v>1993</v>
      </c>
    </row>
    <row r="459" spans="2:21" x14ac:dyDescent="0.25">
      <c r="B459" s="35">
        <v>5501000</v>
      </c>
      <c r="C459" t="s">
        <v>1414</v>
      </c>
      <c r="D459" s="9" t="str">
        <f t="shared" si="14"/>
        <v>MO</v>
      </c>
      <c r="E459" s="9">
        <v>-91.546027800000005</v>
      </c>
      <c r="F459" s="9">
        <v>39.817</v>
      </c>
      <c r="G459" s="25">
        <v>354</v>
      </c>
      <c r="H459" s="24">
        <v>13</v>
      </c>
      <c r="I459" s="8">
        <v>2</v>
      </c>
      <c r="J459" s="24">
        <v>16</v>
      </c>
      <c r="K459" s="8">
        <v>0</v>
      </c>
      <c r="L459" s="24">
        <v>22</v>
      </c>
      <c r="M459" s="8">
        <v>0</v>
      </c>
      <c r="N459" s="8">
        <v>43637</v>
      </c>
      <c r="O459" s="8">
        <v>7230</v>
      </c>
      <c r="P459" s="8">
        <v>43637</v>
      </c>
      <c r="Q459" s="9">
        <v>14.35</v>
      </c>
      <c r="R459" s="8">
        <v>61</v>
      </c>
      <c r="S459" s="8">
        <v>83</v>
      </c>
      <c r="T459" s="8">
        <v>57500</v>
      </c>
      <c r="U459" s="8">
        <v>1973</v>
      </c>
    </row>
    <row r="460" spans="2:21" x14ac:dyDescent="0.25">
      <c r="B460" s="35">
        <v>5514500</v>
      </c>
      <c r="C460" t="s">
        <v>1415</v>
      </c>
      <c r="D460" s="9" t="str">
        <f t="shared" si="14"/>
        <v>MO</v>
      </c>
      <c r="E460" s="9">
        <v>-90.977527800000004</v>
      </c>
      <c r="F460" s="9">
        <v>39.008805559999999</v>
      </c>
      <c r="G460" s="25">
        <v>903</v>
      </c>
      <c r="H460" s="24">
        <v>21</v>
      </c>
      <c r="I460" s="8">
        <v>2</v>
      </c>
      <c r="J460" s="24">
        <v>25</v>
      </c>
      <c r="K460" s="8">
        <v>0</v>
      </c>
      <c r="L460" s="24">
        <v>29</v>
      </c>
      <c r="M460" s="8">
        <v>0</v>
      </c>
      <c r="N460" s="8">
        <v>43639</v>
      </c>
      <c r="O460" s="8">
        <v>18700</v>
      </c>
      <c r="P460" s="8">
        <v>43639</v>
      </c>
      <c r="Q460" s="9">
        <v>23.31</v>
      </c>
      <c r="R460" s="8">
        <v>74</v>
      </c>
      <c r="S460" s="8">
        <v>96</v>
      </c>
      <c r="T460" s="8">
        <v>120000</v>
      </c>
      <c r="U460" s="8">
        <v>1941</v>
      </c>
    </row>
    <row r="461" spans="2:21" x14ac:dyDescent="0.25">
      <c r="B461" s="35">
        <v>5515500</v>
      </c>
      <c r="C461" t="s">
        <v>1416</v>
      </c>
      <c r="D461" s="9" t="str">
        <f t="shared" si="14"/>
        <v>IN</v>
      </c>
      <c r="E461" s="9">
        <v>-86.706166699999997</v>
      </c>
      <c r="F461" s="9">
        <v>41.389638890000001</v>
      </c>
      <c r="G461" s="25">
        <v>542</v>
      </c>
      <c r="H461" s="24">
        <v>10</v>
      </c>
      <c r="I461" s="8">
        <v>2</v>
      </c>
      <c r="J461" s="24">
        <v>12</v>
      </c>
      <c r="K461" s="8">
        <v>0</v>
      </c>
      <c r="L461" s="24">
        <v>13</v>
      </c>
      <c r="M461" s="8">
        <v>0</v>
      </c>
      <c r="N461" s="8">
        <v>43617</v>
      </c>
      <c r="O461" s="8">
        <v>1360</v>
      </c>
      <c r="P461" s="8">
        <v>43617</v>
      </c>
      <c r="Q461" s="9">
        <v>10.210000000000001</v>
      </c>
      <c r="R461" s="8">
        <v>38</v>
      </c>
      <c r="S461" s="8">
        <v>90</v>
      </c>
      <c r="T461" s="8">
        <v>1930</v>
      </c>
      <c r="U461" s="8">
        <v>2005</v>
      </c>
    </row>
    <row r="462" spans="2:21" x14ac:dyDescent="0.25">
      <c r="B462" s="35">
        <v>5536190</v>
      </c>
      <c r="C462" t="s">
        <v>1417</v>
      </c>
      <c r="D462" s="9" t="str">
        <f t="shared" si="14"/>
        <v>IN</v>
      </c>
      <c r="E462" s="9">
        <v>-87.480595899999997</v>
      </c>
      <c r="F462" s="9">
        <v>41.561146700000002</v>
      </c>
      <c r="G462" s="25">
        <v>70.7</v>
      </c>
      <c r="H462" s="24">
        <v>6</v>
      </c>
      <c r="I462" s="8">
        <v>2</v>
      </c>
      <c r="J462" s="24">
        <v>7.5</v>
      </c>
      <c r="K462" s="8">
        <v>2</v>
      </c>
      <c r="L462" s="24">
        <v>8.5</v>
      </c>
      <c r="M462" s="8">
        <v>0</v>
      </c>
      <c r="N462" s="8">
        <v>43643</v>
      </c>
      <c r="O462" s="8">
        <v>1550</v>
      </c>
      <c r="P462" s="8">
        <v>43643</v>
      </c>
      <c r="Q462" s="9">
        <v>8.35</v>
      </c>
      <c r="R462" s="8">
        <v>40</v>
      </c>
      <c r="S462" s="8">
        <v>73</v>
      </c>
      <c r="T462" s="8">
        <v>3840</v>
      </c>
      <c r="U462" s="8">
        <v>2008</v>
      </c>
    </row>
    <row r="463" spans="2:21" x14ac:dyDescent="0.25">
      <c r="B463" s="35">
        <v>5536195</v>
      </c>
      <c r="C463" t="s">
        <v>1418</v>
      </c>
      <c r="D463" s="9" t="str">
        <f t="shared" si="14"/>
        <v>IN</v>
      </c>
      <c r="E463" s="9">
        <v>-87.522222200000002</v>
      </c>
      <c r="F463" s="9">
        <v>41.577500000000001</v>
      </c>
      <c r="G463" s="25">
        <v>90</v>
      </c>
      <c r="H463" s="24">
        <v>12</v>
      </c>
      <c r="I463" s="8">
        <v>2</v>
      </c>
      <c r="J463" s="24">
        <v>14</v>
      </c>
      <c r="K463" s="8">
        <v>0</v>
      </c>
      <c r="L463" s="24">
        <v>17</v>
      </c>
      <c r="M463" s="8">
        <v>0</v>
      </c>
      <c r="N463" s="8">
        <v>43644</v>
      </c>
      <c r="O463" s="8">
        <v>717</v>
      </c>
      <c r="P463" s="8">
        <v>43644</v>
      </c>
      <c r="Q463" s="9">
        <v>13.14</v>
      </c>
      <c r="R463" s="8">
        <v>36</v>
      </c>
      <c r="S463" s="8">
        <v>59</v>
      </c>
      <c r="T463" s="8">
        <v>1510</v>
      </c>
      <c r="U463" s="8">
        <v>1959</v>
      </c>
    </row>
    <row r="464" spans="2:21" x14ac:dyDescent="0.25">
      <c r="B464" s="35">
        <v>5536275</v>
      </c>
      <c r="C464" t="s">
        <v>1419</v>
      </c>
      <c r="D464" s="9" t="str">
        <f t="shared" si="14"/>
        <v>IL</v>
      </c>
      <c r="E464" s="9">
        <v>-87.607822089999999</v>
      </c>
      <c r="F464" s="9">
        <v>41.56836818</v>
      </c>
      <c r="G464" s="25">
        <v>104</v>
      </c>
      <c r="H464" s="24">
        <v>10</v>
      </c>
      <c r="I464" s="8">
        <v>2</v>
      </c>
      <c r="J464" s="24">
        <v>15</v>
      </c>
      <c r="K464" s="8">
        <v>0</v>
      </c>
      <c r="L464" s="24">
        <v>16</v>
      </c>
      <c r="M464" s="8">
        <v>0</v>
      </c>
      <c r="N464" s="8">
        <v>43643</v>
      </c>
      <c r="O464" s="8">
        <v>2870</v>
      </c>
      <c r="P464" s="8">
        <v>43643</v>
      </c>
      <c r="Q464" s="9">
        <v>12.09</v>
      </c>
      <c r="R464" s="8">
        <v>23</v>
      </c>
      <c r="S464" s="8">
        <v>71</v>
      </c>
      <c r="T464" s="8">
        <v>5860</v>
      </c>
      <c r="U464" s="8">
        <v>2008</v>
      </c>
    </row>
    <row r="465" spans="2:21" x14ac:dyDescent="0.25">
      <c r="B465" s="35">
        <v>5583000</v>
      </c>
      <c r="C465" t="s">
        <v>1420</v>
      </c>
      <c r="D465" s="9" t="str">
        <f t="shared" si="14"/>
        <v>IL</v>
      </c>
      <c r="E465" s="9">
        <v>-89.984999999999999</v>
      </c>
      <c r="F465" s="9">
        <v>40.124166670000001</v>
      </c>
      <c r="G465" s="25">
        <v>5093</v>
      </c>
      <c r="H465" s="24">
        <v>18.12</v>
      </c>
      <c r="I465" s="8">
        <v>2</v>
      </c>
      <c r="J465" s="24">
        <v>-999</v>
      </c>
      <c r="K465" s="8">
        <v>-999</v>
      </c>
      <c r="L465" s="24">
        <v>-999</v>
      </c>
      <c r="M465" s="8">
        <v>-999</v>
      </c>
      <c r="N465" s="8">
        <v>43641</v>
      </c>
      <c r="O465" s="8">
        <v>25000</v>
      </c>
      <c r="P465" s="8">
        <v>43641</v>
      </c>
      <c r="Q465" s="9">
        <v>18.2</v>
      </c>
      <c r="R465" s="8">
        <v>49</v>
      </c>
      <c r="S465" s="8">
        <v>100</v>
      </c>
      <c r="T465" s="8">
        <v>123000</v>
      </c>
      <c r="U465" s="8">
        <v>1943</v>
      </c>
    </row>
    <row r="466" spans="2:21" x14ac:dyDescent="0.25">
      <c r="B466" s="35">
        <v>6307616</v>
      </c>
      <c r="C466" t="s">
        <v>1421</v>
      </c>
      <c r="D466" s="9" t="str">
        <f t="shared" si="14"/>
        <v>MT</v>
      </c>
      <c r="E466" s="9">
        <v>-106.4573528</v>
      </c>
      <c r="F466" s="9">
        <v>45.411605559999998</v>
      </c>
      <c r="G466" s="25">
        <v>2633</v>
      </c>
      <c r="H466" s="24">
        <v>7</v>
      </c>
      <c r="I466" s="8">
        <v>2</v>
      </c>
      <c r="J466" s="24">
        <v>-999</v>
      </c>
      <c r="K466" s="8">
        <v>-999</v>
      </c>
      <c r="L466" s="24">
        <v>-999</v>
      </c>
      <c r="M466" s="8">
        <v>-999</v>
      </c>
      <c r="N466" s="8">
        <v>43617</v>
      </c>
      <c r="O466" s="8">
        <v>5690</v>
      </c>
      <c r="P466" s="8">
        <v>43617</v>
      </c>
      <c r="Q466" s="9">
        <v>8.2100000000000009</v>
      </c>
      <c r="R466" s="8">
        <v>1</v>
      </c>
      <c r="S466" s="8">
        <v>38</v>
      </c>
      <c r="T466" s="8">
        <v>5340</v>
      </c>
      <c r="U466" s="8">
        <v>2007</v>
      </c>
    </row>
    <row r="467" spans="2:21" x14ac:dyDescent="0.25">
      <c r="B467" s="35">
        <v>6411900</v>
      </c>
      <c r="C467" t="s">
        <v>1422</v>
      </c>
      <c r="D467" s="9" t="str">
        <f t="shared" si="14"/>
        <v>SD</v>
      </c>
      <c r="E467" s="9">
        <v>-103.44293829999999</v>
      </c>
      <c r="F467" s="9">
        <v>44.08198719</v>
      </c>
      <c r="G467" s="25">
        <v>332</v>
      </c>
      <c r="H467" s="24">
        <v>4.5</v>
      </c>
      <c r="I467" s="8">
        <v>2</v>
      </c>
      <c r="J467" s="24">
        <v>6</v>
      </c>
      <c r="K467" s="8">
        <v>0</v>
      </c>
      <c r="L467" s="24">
        <v>9</v>
      </c>
      <c r="M467" s="8">
        <v>0</v>
      </c>
      <c r="N467" s="8">
        <v>-999</v>
      </c>
      <c r="O467" s="8">
        <v>-999</v>
      </c>
      <c r="P467" s="8">
        <v>43617</v>
      </c>
      <c r="Q467" s="9">
        <v>4.5199999999999996</v>
      </c>
      <c r="R467" s="8">
        <v>-999</v>
      </c>
      <c r="S467" s="8">
        <v>-999</v>
      </c>
      <c r="T467" s="8">
        <v>-999</v>
      </c>
      <c r="U467" s="8">
        <v>-999</v>
      </c>
    </row>
    <row r="468" spans="2:21" x14ac:dyDescent="0.25">
      <c r="B468" s="35">
        <v>6418800</v>
      </c>
      <c r="C468" t="s">
        <v>1423</v>
      </c>
      <c r="D468" s="9" t="str">
        <f t="shared" si="14"/>
        <v>SD</v>
      </c>
      <c r="E468" s="9">
        <v>-103.1011111</v>
      </c>
      <c r="F468" s="9">
        <v>44.02680556</v>
      </c>
      <c r="G468" s="25">
        <v>449.39</v>
      </c>
      <c r="H468" s="24">
        <v>9</v>
      </c>
      <c r="I468" s="8">
        <v>2</v>
      </c>
      <c r="J468" s="24">
        <v>11</v>
      </c>
      <c r="K468" s="8">
        <v>0</v>
      </c>
      <c r="L468" s="24">
        <v>13</v>
      </c>
      <c r="M468" s="8">
        <v>0</v>
      </c>
      <c r="N468" s="8">
        <v>43617</v>
      </c>
      <c r="O468" s="8">
        <v>1480</v>
      </c>
      <c r="P468" s="8">
        <v>43617</v>
      </c>
      <c r="Q468" s="9">
        <v>9.5500000000000007</v>
      </c>
      <c r="R468" s="8">
        <v>1</v>
      </c>
      <c r="S468" s="8">
        <v>1</v>
      </c>
      <c r="T468" s="8">
        <v>691</v>
      </c>
      <c r="U468" s="8">
        <v>2017</v>
      </c>
    </row>
    <row r="469" spans="2:21" x14ac:dyDescent="0.25">
      <c r="B469" s="35">
        <v>6485950</v>
      </c>
      <c r="C469" t="s">
        <v>1424</v>
      </c>
      <c r="D469" s="9" t="str">
        <f t="shared" si="14"/>
        <v>IA</v>
      </c>
      <c r="E469" s="9">
        <v>-96.480502999999999</v>
      </c>
      <c r="F469" s="9">
        <v>42.524439090000001</v>
      </c>
      <c r="G469" s="25">
        <v>8430</v>
      </c>
      <c r="H469" s="24">
        <v>32</v>
      </c>
      <c r="I469" s="8">
        <v>2</v>
      </c>
      <c r="J469" s="24">
        <v>38</v>
      </c>
      <c r="K469" s="8">
        <v>0</v>
      </c>
      <c r="L469" s="24">
        <v>41</v>
      </c>
      <c r="M469" s="8">
        <v>0</v>
      </c>
      <c r="N469" s="8">
        <v>43617</v>
      </c>
      <c r="O469" s="8">
        <v>35700</v>
      </c>
      <c r="P469" s="8">
        <v>43617</v>
      </c>
      <c r="Q469" s="9">
        <v>33.08</v>
      </c>
      <c r="R469" s="8">
        <v>1</v>
      </c>
      <c r="S469" s="8">
        <v>3</v>
      </c>
      <c r="T469" s="8">
        <v>11000</v>
      </c>
      <c r="U469" s="8">
        <v>2016</v>
      </c>
    </row>
    <row r="470" spans="2:21" x14ac:dyDescent="0.25">
      <c r="B470" s="35">
        <v>6486000</v>
      </c>
      <c r="C470" t="s">
        <v>1425</v>
      </c>
      <c r="D470" s="9" t="str">
        <f t="shared" si="14"/>
        <v>IA</v>
      </c>
      <c r="E470" s="9">
        <v>-96.4139184</v>
      </c>
      <c r="F470" s="9">
        <v>42.4858276</v>
      </c>
      <c r="G470" s="25">
        <v>314600</v>
      </c>
      <c r="H470" s="24">
        <v>30</v>
      </c>
      <c r="I470" s="8">
        <v>2</v>
      </c>
      <c r="J470" s="24">
        <v>33</v>
      </c>
      <c r="K470" s="8">
        <v>0</v>
      </c>
      <c r="L470" s="24">
        <v>36</v>
      </c>
      <c r="M470" s="8">
        <v>0</v>
      </c>
      <c r="N470" s="8">
        <v>43617</v>
      </c>
      <c r="O470" s="8">
        <v>130000</v>
      </c>
      <c r="P470" s="8">
        <v>43617</v>
      </c>
      <c r="Q470" s="9">
        <v>30.27</v>
      </c>
      <c r="R470" s="8">
        <v>11</v>
      </c>
      <c r="S470" s="8">
        <v>88</v>
      </c>
      <c r="T470" s="8">
        <v>441000</v>
      </c>
      <c r="U470" s="8">
        <v>1952</v>
      </c>
    </row>
    <row r="471" spans="2:21" x14ac:dyDescent="0.25">
      <c r="B471" s="35">
        <v>6620000</v>
      </c>
      <c r="C471" t="s">
        <v>1426</v>
      </c>
      <c r="D471" s="9" t="str">
        <f t="shared" ref="D471:D472" si="15">RIGHT(C471,2)</f>
        <v>CO</v>
      </c>
      <c r="E471" s="9">
        <v>-106.3391944</v>
      </c>
      <c r="F471" s="9">
        <v>40.936638889999998</v>
      </c>
      <c r="G471" s="25">
        <v>1431</v>
      </c>
      <c r="H471" s="24">
        <v>8</v>
      </c>
      <c r="I471" s="8">
        <v>2</v>
      </c>
      <c r="J471" s="24">
        <v>9.5</v>
      </c>
      <c r="K471" s="8">
        <v>0</v>
      </c>
      <c r="L471" s="24">
        <v>11</v>
      </c>
      <c r="M471" s="8">
        <v>0</v>
      </c>
      <c r="N471" s="8">
        <v>43639</v>
      </c>
      <c r="O471" s="8">
        <v>8000</v>
      </c>
      <c r="P471" s="8">
        <v>43639</v>
      </c>
      <c r="Q471" s="9">
        <v>8.14</v>
      </c>
      <c r="R471" s="8">
        <v>1</v>
      </c>
      <c r="S471" s="8">
        <v>104</v>
      </c>
      <c r="T471" s="8">
        <v>6720</v>
      </c>
      <c r="U471" s="8">
        <v>1923</v>
      </c>
    </row>
    <row r="472" spans="2:21" x14ac:dyDescent="0.25">
      <c r="B472" s="35">
        <v>6630000</v>
      </c>
      <c r="C472" t="s">
        <v>1427</v>
      </c>
      <c r="D472" s="9" t="str">
        <f t="shared" si="15"/>
        <v>WY</v>
      </c>
      <c r="E472" s="9">
        <v>-107.0575465</v>
      </c>
      <c r="F472" s="9">
        <v>41.872181269999999</v>
      </c>
      <c r="G472" s="25">
        <v>4175</v>
      </c>
      <c r="H472" s="24">
        <v>9</v>
      </c>
      <c r="I472" s="8">
        <v>2</v>
      </c>
      <c r="J472" s="24">
        <v>10</v>
      </c>
      <c r="K472" s="8">
        <v>0</v>
      </c>
      <c r="L472" s="24">
        <v>11</v>
      </c>
      <c r="M472" s="8">
        <v>0</v>
      </c>
      <c r="N472" s="8">
        <v>43641</v>
      </c>
      <c r="O472" s="8">
        <v>11800</v>
      </c>
      <c r="P472" s="8">
        <v>43641</v>
      </c>
      <c r="Q472" s="9">
        <v>9.6</v>
      </c>
      <c r="R472" s="8">
        <v>9</v>
      </c>
      <c r="S472" s="8">
        <v>78</v>
      </c>
      <c r="T472" s="8">
        <v>16700</v>
      </c>
      <c r="U472" s="8">
        <v>2010</v>
      </c>
    </row>
    <row r="473" spans="2:21" x14ac:dyDescent="0.25">
      <c r="B473" s="35">
        <v>6794650</v>
      </c>
      <c r="C473" t="s">
        <v>1428</v>
      </c>
      <c r="D473" s="9" t="s">
        <v>27</v>
      </c>
      <c r="E473" s="9">
        <v>-97.4033333</v>
      </c>
      <c r="F473" s="9">
        <v>41.351944439999997</v>
      </c>
      <c r="G473" s="25">
        <v>-999</v>
      </c>
      <c r="H473" s="24">
        <v>8</v>
      </c>
      <c r="I473" s="8">
        <v>2</v>
      </c>
      <c r="J473" s="24">
        <v>9</v>
      </c>
      <c r="K473" s="8">
        <v>0</v>
      </c>
      <c r="L473" s="24">
        <v>11</v>
      </c>
      <c r="M473" s="8">
        <v>0</v>
      </c>
      <c r="N473" s="8">
        <v>43643</v>
      </c>
      <c r="O473" s="8">
        <v>1030</v>
      </c>
      <c r="P473" s="8">
        <v>43643</v>
      </c>
      <c r="Q473" s="9">
        <v>8.26</v>
      </c>
      <c r="R473" s="8">
        <v>3</v>
      </c>
      <c r="S473" s="8">
        <v>21</v>
      </c>
      <c r="T473" s="8">
        <v>1360</v>
      </c>
      <c r="U473" s="8">
        <v>1999</v>
      </c>
    </row>
    <row r="474" spans="2:21" x14ac:dyDescent="0.25">
      <c r="B474" s="35">
        <v>6804000</v>
      </c>
      <c r="C474" t="s">
        <v>1429</v>
      </c>
      <c r="D474" s="9" t="s">
        <v>27</v>
      </c>
      <c r="E474" s="9">
        <v>-96.537777800000001</v>
      </c>
      <c r="F474" s="9">
        <v>41.147500000000001</v>
      </c>
      <c r="G474" s="25">
        <v>273</v>
      </c>
      <c r="H474" s="24">
        <v>19</v>
      </c>
      <c r="I474" s="8">
        <v>2</v>
      </c>
      <c r="J474" s="24">
        <v>22</v>
      </c>
      <c r="K474" s="8">
        <v>0</v>
      </c>
      <c r="L474" s="24">
        <v>23</v>
      </c>
      <c r="M474" s="8">
        <v>0</v>
      </c>
      <c r="N474" s="8">
        <v>43620</v>
      </c>
      <c r="O474" s="8">
        <v>4640</v>
      </c>
      <c r="P474" s="8">
        <v>43620</v>
      </c>
      <c r="Q474" s="9">
        <v>19.350000000000001</v>
      </c>
      <c r="R474" s="8">
        <v>30</v>
      </c>
      <c r="S474" s="8">
        <v>68</v>
      </c>
      <c r="T474" s="8">
        <v>77400</v>
      </c>
      <c r="U474" s="8">
        <v>1963</v>
      </c>
    </row>
    <row r="475" spans="2:21" x14ac:dyDescent="0.25">
      <c r="B475" s="35">
        <v>6876000</v>
      </c>
      <c r="C475" t="s">
        <v>1430</v>
      </c>
      <c r="D475" s="9" t="str">
        <f>RIGHT(C475,2)</f>
        <v>KS</v>
      </c>
      <c r="E475" s="9">
        <v>-98.1098985</v>
      </c>
      <c r="F475" s="9">
        <v>39.454509569999999</v>
      </c>
      <c r="G475" s="25">
        <v>5440</v>
      </c>
      <c r="H475" s="24">
        <v>20</v>
      </c>
      <c r="I475" s="8">
        <v>2</v>
      </c>
      <c r="J475" s="24">
        <v>25</v>
      </c>
      <c r="K475" s="8">
        <v>0</v>
      </c>
      <c r="L475" s="24">
        <v>30</v>
      </c>
      <c r="M475" s="8">
        <v>0</v>
      </c>
      <c r="N475" s="8">
        <v>43635</v>
      </c>
      <c r="O475" s="8">
        <v>2810</v>
      </c>
      <c r="P475" s="8">
        <v>43639</v>
      </c>
      <c r="Q475" s="9">
        <v>21.45</v>
      </c>
      <c r="R475" s="8">
        <v>57</v>
      </c>
      <c r="S475" s="8">
        <v>62</v>
      </c>
      <c r="T475" s="8">
        <v>125000</v>
      </c>
      <c r="U475" s="8">
        <v>1951</v>
      </c>
    </row>
    <row r="476" spans="2:21" x14ac:dyDescent="0.25">
      <c r="B476" s="35">
        <v>6878000</v>
      </c>
      <c r="C476" t="s">
        <v>1431</v>
      </c>
      <c r="D476" s="9" t="str">
        <f>RIGHT(C476,2)</f>
        <v>KS</v>
      </c>
      <c r="E476" s="9">
        <v>-97.040292199999996</v>
      </c>
      <c r="F476" s="9">
        <v>39.031109000000001</v>
      </c>
      <c r="G476" s="25">
        <v>300</v>
      </c>
      <c r="H476" s="24">
        <v>19</v>
      </c>
      <c r="I476" s="8">
        <v>2</v>
      </c>
      <c r="J476" s="24">
        <v>26</v>
      </c>
      <c r="K476" s="8">
        <v>0</v>
      </c>
      <c r="L476" s="24">
        <v>37</v>
      </c>
      <c r="M476" s="8">
        <v>0</v>
      </c>
      <c r="N476" s="8">
        <v>43639</v>
      </c>
      <c r="O476" s="8">
        <v>4990</v>
      </c>
      <c r="P476" s="8">
        <v>43639</v>
      </c>
      <c r="Q476" s="9">
        <v>21.26</v>
      </c>
      <c r="R476" s="8">
        <v>22</v>
      </c>
      <c r="S476" s="8">
        <v>65</v>
      </c>
      <c r="T476" s="8">
        <v>46700</v>
      </c>
      <c r="U476" s="8">
        <v>1951</v>
      </c>
    </row>
    <row r="477" spans="2:21" x14ac:dyDescent="0.25">
      <c r="B477" s="35">
        <v>6878600</v>
      </c>
      <c r="C477" t="s">
        <v>1432</v>
      </c>
      <c r="D477" s="9" t="str">
        <f>RIGHT(C477,2)</f>
        <v>KS</v>
      </c>
      <c r="E477" s="9">
        <v>-96.8580556</v>
      </c>
      <c r="F477" s="9">
        <v>38.949166669999997</v>
      </c>
      <c r="G477" s="25">
        <v>258</v>
      </c>
      <c r="H477" s="24">
        <v>21</v>
      </c>
      <c r="I477" s="8">
        <v>2</v>
      </c>
      <c r="J477" s="24">
        <v>35</v>
      </c>
      <c r="K477" s="8">
        <v>0</v>
      </c>
      <c r="L477" s="24">
        <v>39</v>
      </c>
      <c r="M477" s="8">
        <v>0</v>
      </c>
      <c r="N477" s="8">
        <v>43640</v>
      </c>
      <c r="O477" s="8">
        <v>6570</v>
      </c>
      <c r="P477" s="8">
        <v>43640</v>
      </c>
      <c r="Q477" s="9">
        <v>23.26</v>
      </c>
      <c r="R477" s="8">
        <v>1</v>
      </c>
      <c r="S477" s="8">
        <v>7</v>
      </c>
      <c r="T477" s="8">
        <v>5957</v>
      </c>
      <c r="U477" s="8">
        <v>2015</v>
      </c>
    </row>
    <row r="478" spans="2:21" x14ac:dyDescent="0.25">
      <c r="B478" s="35">
        <v>6880800</v>
      </c>
      <c r="C478" t="s">
        <v>1433</v>
      </c>
      <c r="D478" s="9" t="s">
        <v>27</v>
      </c>
      <c r="E478" s="9">
        <v>-97.177541300000001</v>
      </c>
      <c r="F478" s="9">
        <v>40.731117699999999</v>
      </c>
      <c r="G478" s="25">
        <v>1192</v>
      </c>
      <c r="H478" s="24">
        <v>15</v>
      </c>
      <c r="I478" s="8">
        <v>2</v>
      </c>
      <c r="J478" s="24">
        <v>22</v>
      </c>
      <c r="K478" s="8">
        <v>0</v>
      </c>
      <c r="L478" s="24">
        <v>24.4</v>
      </c>
      <c r="M478" s="8">
        <v>0</v>
      </c>
      <c r="N478" s="8">
        <v>43617</v>
      </c>
      <c r="O478" s="8">
        <v>4310</v>
      </c>
      <c r="P478" s="8">
        <v>43617</v>
      </c>
      <c r="Q478" s="9">
        <v>17.920000000000002</v>
      </c>
      <c r="R478" s="8">
        <v>24</v>
      </c>
      <c r="S478" s="8">
        <v>61</v>
      </c>
      <c r="T478" s="8">
        <v>49400</v>
      </c>
      <c r="U478" s="8">
        <v>1950</v>
      </c>
    </row>
    <row r="479" spans="2:21" x14ac:dyDescent="0.25">
      <c r="B479" s="35">
        <v>6888700</v>
      </c>
      <c r="C479" t="s">
        <v>1434</v>
      </c>
      <c r="D479" s="9" t="str">
        <f t="shared" ref="D479:D496" si="16">RIGHT(C479,2)</f>
        <v>KS</v>
      </c>
      <c r="E479" s="9">
        <v>-95.954434199999994</v>
      </c>
      <c r="F479" s="9">
        <v>39.138887400000002</v>
      </c>
      <c r="G479" s="25">
        <v>179</v>
      </c>
      <c r="H479" s="24">
        <v>25</v>
      </c>
      <c r="I479" s="8">
        <v>2</v>
      </c>
      <c r="J479" s="24">
        <v>29</v>
      </c>
      <c r="K479" s="8">
        <v>0</v>
      </c>
      <c r="L479" s="24">
        <v>31</v>
      </c>
      <c r="M479" s="8">
        <v>0</v>
      </c>
      <c r="N479" s="8">
        <v>-999</v>
      </c>
      <c r="O479" s="8">
        <v>-999</v>
      </c>
      <c r="P479" s="8">
        <v>43639</v>
      </c>
      <c r="Q479" s="9">
        <v>26.75</v>
      </c>
      <c r="R479" s="8">
        <v>-999</v>
      </c>
      <c r="S479" s="8">
        <v>-999</v>
      </c>
      <c r="T479" s="8">
        <v>-999</v>
      </c>
      <c r="U479" s="8">
        <v>-999</v>
      </c>
    </row>
    <row r="480" spans="2:21" x14ac:dyDescent="0.25">
      <c r="B480" s="35">
        <v>6889000</v>
      </c>
      <c r="C480" t="s">
        <v>1435</v>
      </c>
      <c r="D480" s="9" t="str">
        <f t="shared" si="16"/>
        <v>KS</v>
      </c>
      <c r="E480" s="9">
        <v>-95.6497028</v>
      </c>
      <c r="F480" s="9">
        <v>39.066666599999998</v>
      </c>
      <c r="G480" s="25">
        <v>56720</v>
      </c>
      <c r="H480" s="24">
        <v>26</v>
      </c>
      <c r="I480" s="8">
        <v>2</v>
      </c>
      <c r="J480" s="24">
        <v>27</v>
      </c>
      <c r="K480" s="8">
        <v>1</v>
      </c>
      <c r="L480" s="24">
        <v>44</v>
      </c>
      <c r="M480" s="8">
        <v>0</v>
      </c>
      <c r="N480" s="8">
        <v>43640</v>
      </c>
      <c r="O480" s="8">
        <v>89400</v>
      </c>
      <c r="P480" s="8">
        <v>43640</v>
      </c>
      <c r="Q480" s="9">
        <v>27.11</v>
      </c>
      <c r="R480" s="8">
        <v>20</v>
      </c>
      <c r="S480" s="8">
        <v>121</v>
      </c>
      <c r="T480" s="8">
        <v>469000</v>
      </c>
      <c r="U480" s="8">
        <v>1951</v>
      </c>
    </row>
    <row r="481" spans="2:21" x14ac:dyDescent="0.25">
      <c r="B481" s="35">
        <v>6889200</v>
      </c>
      <c r="C481" t="s">
        <v>1436</v>
      </c>
      <c r="D481" s="9" t="str">
        <f t="shared" si="16"/>
        <v>KS</v>
      </c>
      <c r="E481" s="9">
        <v>-95.888599200000002</v>
      </c>
      <c r="F481" s="9">
        <v>39.238330240000003</v>
      </c>
      <c r="G481" s="25">
        <v>149</v>
      </c>
      <c r="H481" s="24">
        <v>26</v>
      </c>
      <c r="I481" s="8">
        <v>2</v>
      </c>
      <c r="J481" s="24">
        <v>26.5</v>
      </c>
      <c r="K481" s="8">
        <v>2</v>
      </c>
      <c r="L481" s="24">
        <v>29.5</v>
      </c>
      <c r="M481" s="8">
        <v>0</v>
      </c>
      <c r="N481" s="8">
        <v>43639</v>
      </c>
      <c r="O481" s="8">
        <v>10900</v>
      </c>
      <c r="P481" s="8">
        <v>43639</v>
      </c>
      <c r="Q481" s="9">
        <v>28.4</v>
      </c>
      <c r="R481" s="8">
        <v>8</v>
      </c>
      <c r="S481" s="8">
        <v>60</v>
      </c>
      <c r="T481" s="8">
        <v>59600</v>
      </c>
      <c r="U481" s="8">
        <v>2005</v>
      </c>
    </row>
    <row r="482" spans="2:21" x14ac:dyDescent="0.25">
      <c r="B482" s="35">
        <v>6891000</v>
      </c>
      <c r="C482" t="s">
        <v>1437</v>
      </c>
      <c r="D482" s="9" t="str">
        <f t="shared" si="16"/>
        <v>KS</v>
      </c>
      <c r="E482" s="9">
        <v>-95.386363299999999</v>
      </c>
      <c r="F482" s="9">
        <v>39.051111570000003</v>
      </c>
      <c r="G482" s="25">
        <v>58460</v>
      </c>
      <c r="H482" s="24">
        <v>17</v>
      </c>
      <c r="I482" s="8">
        <v>2</v>
      </c>
      <c r="J482" s="24">
        <v>23.8</v>
      </c>
      <c r="K482" s="8">
        <v>0</v>
      </c>
      <c r="L482" s="24">
        <v>38</v>
      </c>
      <c r="M482" s="8">
        <v>0</v>
      </c>
      <c r="N482" s="8">
        <v>43640</v>
      </c>
      <c r="O482" s="8">
        <v>107000</v>
      </c>
      <c r="P482" s="8">
        <v>43640</v>
      </c>
      <c r="Q482" s="9">
        <v>20.52</v>
      </c>
      <c r="R482" s="8">
        <v>17</v>
      </c>
      <c r="S482" s="8">
        <v>104</v>
      </c>
      <c r="T482" s="8">
        <v>483000</v>
      </c>
      <c r="U482" s="8">
        <v>1951</v>
      </c>
    </row>
    <row r="483" spans="2:21" x14ac:dyDescent="0.25">
      <c r="B483" s="35">
        <v>6907700</v>
      </c>
      <c r="C483" t="s">
        <v>1438</v>
      </c>
      <c r="D483" s="9" t="str">
        <f t="shared" si="16"/>
        <v>MO</v>
      </c>
      <c r="E483" s="9">
        <v>-93.622158799999994</v>
      </c>
      <c r="F483" s="9">
        <v>38.870013149999998</v>
      </c>
      <c r="G483" s="25">
        <v>547</v>
      </c>
      <c r="H483" s="24">
        <v>22</v>
      </c>
      <c r="I483" s="8">
        <v>2</v>
      </c>
      <c r="J483" s="24">
        <v>25</v>
      </c>
      <c r="K483" s="8">
        <v>1</v>
      </c>
      <c r="L483" s="24">
        <v>31</v>
      </c>
      <c r="M483" s="8">
        <v>0</v>
      </c>
      <c r="N483" s="8">
        <v>43639</v>
      </c>
      <c r="O483" s="8">
        <v>8030</v>
      </c>
      <c r="P483" s="8">
        <v>43639</v>
      </c>
      <c r="Q483" s="9">
        <v>25.03</v>
      </c>
      <c r="R483" s="8">
        <v>28</v>
      </c>
      <c r="S483" s="8">
        <v>29</v>
      </c>
      <c r="T483" s="8">
        <v>66500</v>
      </c>
      <c r="U483" s="8">
        <v>1960</v>
      </c>
    </row>
    <row r="484" spans="2:21" x14ac:dyDescent="0.25">
      <c r="B484" s="35">
        <v>6914000</v>
      </c>
      <c r="C484" t="s">
        <v>1439</v>
      </c>
      <c r="D484" s="9" t="str">
        <f t="shared" si="16"/>
        <v>KS</v>
      </c>
      <c r="E484" s="9">
        <v>-95.248863400000005</v>
      </c>
      <c r="F484" s="9">
        <v>38.333630999999997</v>
      </c>
      <c r="G484" s="25">
        <v>334</v>
      </c>
      <c r="H484" s="24">
        <v>26</v>
      </c>
      <c r="I484" s="8">
        <v>2</v>
      </c>
      <c r="J484" s="24">
        <v>32</v>
      </c>
      <c r="K484" s="8">
        <v>0</v>
      </c>
      <c r="L484" s="24">
        <v>34</v>
      </c>
      <c r="M484" s="8">
        <v>0</v>
      </c>
      <c r="N484" s="8">
        <v>43639</v>
      </c>
      <c r="O484" s="8">
        <v>14500</v>
      </c>
      <c r="P484" s="8">
        <v>43639</v>
      </c>
      <c r="Q484" s="9">
        <v>29.03</v>
      </c>
      <c r="R484" s="8">
        <v>22</v>
      </c>
      <c r="S484" s="8">
        <v>63</v>
      </c>
      <c r="T484" s="8">
        <v>57000</v>
      </c>
      <c r="U484" s="8">
        <v>1961</v>
      </c>
    </row>
    <row r="485" spans="2:21" x14ac:dyDescent="0.25">
      <c r="B485" s="35">
        <v>7069000</v>
      </c>
      <c r="C485" t="s">
        <v>1440</v>
      </c>
      <c r="D485" s="9" t="str">
        <f t="shared" si="16"/>
        <v>AR</v>
      </c>
      <c r="E485" s="9">
        <v>-90.970277800000005</v>
      </c>
      <c r="F485" s="9">
        <v>36.254166669999996</v>
      </c>
      <c r="G485" s="25">
        <v>4840</v>
      </c>
      <c r="H485" s="24">
        <v>17</v>
      </c>
      <c r="I485" s="8">
        <v>2</v>
      </c>
      <c r="J485" s="24">
        <v>22</v>
      </c>
      <c r="K485" s="8">
        <v>0</v>
      </c>
      <c r="L485" s="24">
        <v>25</v>
      </c>
      <c r="M485" s="8">
        <v>0</v>
      </c>
      <c r="N485" s="8">
        <v>43617</v>
      </c>
      <c r="O485" s="8">
        <v>16000</v>
      </c>
      <c r="P485" s="8">
        <v>43617</v>
      </c>
      <c r="Q485" s="9">
        <v>18.27</v>
      </c>
      <c r="R485" s="8">
        <v>56</v>
      </c>
      <c r="S485" s="8">
        <v>83</v>
      </c>
      <c r="T485" s="8">
        <v>105000</v>
      </c>
      <c r="U485" s="8">
        <v>2017</v>
      </c>
    </row>
    <row r="486" spans="2:21" x14ac:dyDescent="0.25">
      <c r="B486" s="35">
        <v>7143300</v>
      </c>
      <c r="C486" t="s">
        <v>1441</v>
      </c>
      <c r="D486" s="9" t="str">
        <f t="shared" si="16"/>
        <v>KS</v>
      </c>
      <c r="E486" s="9">
        <v>-98.192004499999996</v>
      </c>
      <c r="F486" s="9">
        <v>38.308343800000003</v>
      </c>
      <c r="G486" s="25">
        <v>728</v>
      </c>
      <c r="H486" s="24">
        <v>18</v>
      </c>
      <c r="I486" s="8">
        <v>2</v>
      </c>
      <c r="J486" s="24">
        <v>22</v>
      </c>
      <c r="K486" s="8">
        <v>0</v>
      </c>
      <c r="L486" s="24">
        <v>24.7</v>
      </c>
      <c r="M486" s="8">
        <v>0</v>
      </c>
      <c r="N486" s="8">
        <v>43639</v>
      </c>
      <c r="O486" s="8">
        <v>5400</v>
      </c>
      <c r="P486" s="8">
        <v>43639</v>
      </c>
      <c r="Q486" s="9">
        <v>18.61</v>
      </c>
      <c r="R486" s="8">
        <v>13</v>
      </c>
      <c r="S486" s="8">
        <v>73</v>
      </c>
      <c r="T486" s="8">
        <v>28000</v>
      </c>
      <c r="U486" s="8">
        <v>1929</v>
      </c>
    </row>
    <row r="487" spans="2:21" x14ac:dyDescent="0.25">
      <c r="B487" s="35">
        <v>7144050</v>
      </c>
      <c r="C487" t="s">
        <v>1442</v>
      </c>
      <c r="D487" s="9" t="str">
        <f t="shared" si="16"/>
        <v>KS</v>
      </c>
      <c r="E487" s="9">
        <v>-97.445455600000003</v>
      </c>
      <c r="F487" s="9">
        <v>37.985127779999999</v>
      </c>
      <c r="G487" s="25">
        <v>-999</v>
      </c>
      <c r="H487" s="24">
        <v>19</v>
      </c>
      <c r="I487" s="8">
        <v>2</v>
      </c>
      <c r="J487" s="24">
        <v>-999</v>
      </c>
      <c r="K487" s="8">
        <v>-999</v>
      </c>
      <c r="L487" s="24">
        <v>-999</v>
      </c>
      <c r="M487" s="8">
        <v>-999</v>
      </c>
      <c r="N487" s="8">
        <v>43639</v>
      </c>
      <c r="O487" s="8">
        <v>7480</v>
      </c>
      <c r="P487" s="8">
        <v>43639</v>
      </c>
      <c r="Q487" s="9">
        <v>19.71</v>
      </c>
      <c r="R487" s="8">
        <v>1</v>
      </c>
      <c r="S487" s="8">
        <v>3</v>
      </c>
      <c r="T487" s="8">
        <v>7308</v>
      </c>
      <c r="U487" s="8">
        <v>2016</v>
      </c>
    </row>
    <row r="488" spans="2:21" x14ac:dyDescent="0.25">
      <c r="B488" s="35">
        <v>7144100</v>
      </c>
      <c r="C488" t="s">
        <v>1443</v>
      </c>
      <c r="D488" s="9" t="str">
        <f t="shared" si="16"/>
        <v>KS</v>
      </c>
      <c r="E488" s="9">
        <v>-97.424486400000006</v>
      </c>
      <c r="F488" s="9">
        <v>37.883067390000001</v>
      </c>
      <c r="G488" s="25">
        <v>1239</v>
      </c>
      <c r="H488" s="24">
        <v>22</v>
      </c>
      <c r="I488" s="8">
        <v>2</v>
      </c>
      <c r="J488" s="24">
        <v>25</v>
      </c>
      <c r="K488" s="8">
        <v>1</v>
      </c>
      <c r="L488" s="24">
        <v>26</v>
      </c>
      <c r="M488" s="8">
        <v>0</v>
      </c>
      <c r="N488" s="8">
        <v>43640</v>
      </c>
      <c r="O488" s="8">
        <v>17400</v>
      </c>
      <c r="P488" s="8">
        <v>43640</v>
      </c>
      <c r="Q488" s="9">
        <v>25.16</v>
      </c>
      <c r="R488" s="8">
        <v>2</v>
      </c>
      <c r="S488" s="8">
        <v>24</v>
      </c>
      <c r="T488" s="8">
        <v>17600</v>
      </c>
      <c r="U488" s="8">
        <v>1998</v>
      </c>
    </row>
    <row r="489" spans="2:21" x14ac:dyDescent="0.25">
      <c r="B489" s="35">
        <v>7144570</v>
      </c>
      <c r="C489" t="s">
        <v>1444</v>
      </c>
      <c r="D489" s="9" t="str">
        <f t="shared" si="16"/>
        <v>KS</v>
      </c>
      <c r="E489" s="9">
        <v>-97.261272199999993</v>
      </c>
      <c r="F489" s="9">
        <v>37.475502779999999</v>
      </c>
      <c r="G489" s="25">
        <v>40870</v>
      </c>
      <c r="H489" s="24">
        <v>16.5</v>
      </c>
      <c r="I489" s="8">
        <v>2</v>
      </c>
      <c r="J489" s="24">
        <v>19</v>
      </c>
      <c r="K489" s="8">
        <v>0</v>
      </c>
      <c r="L489" s="24">
        <v>21</v>
      </c>
      <c r="M489" s="8">
        <v>0</v>
      </c>
      <c r="N489" s="8">
        <v>43640</v>
      </c>
      <c r="O489" s="8">
        <v>27400</v>
      </c>
      <c r="P489" s="8">
        <v>43640</v>
      </c>
      <c r="Q489" s="9">
        <v>17.47</v>
      </c>
      <c r="R489" s="8">
        <v>2</v>
      </c>
      <c r="S489" s="8">
        <v>3</v>
      </c>
      <c r="T489" s="8">
        <v>28238</v>
      </c>
      <c r="U489" s="8">
        <v>2016</v>
      </c>
    </row>
    <row r="490" spans="2:21" x14ac:dyDescent="0.25">
      <c r="B490" s="35">
        <v>7145600</v>
      </c>
      <c r="C490" t="s">
        <v>1445</v>
      </c>
      <c r="D490" s="9" t="str">
        <f t="shared" si="16"/>
        <v>KS</v>
      </c>
      <c r="E490" s="9">
        <v>-97.162263899999999</v>
      </c>
      <c r="F490" s="9">
        <v>37.274405559999998</v>
      </c>
      <c r="G490" s="25">
        <v>43801</v>
      </c>
      <c r="H490" s="24">
        <v>17</v>
      </c>
      <c r="I490" s="8">
        <v>2</v>
      </c>
      <c r="J490" s="24">
        <v>20</v>
      </c>
      <c r="K490" s="8">
        <v>0</v>
      </c>
      <c r="L490" s="24">
        <v>23</v>
      </c>
      <c r="M490" s="8">
        <v>0</v>
      </c>
      <c r="N490" s="8">
        <v>43641</v>
      </c>
      <c r="O490" s="8">
        <v>28400</v>
      </c>
      <c r="P490" s="8">
        <v>43641</v>
      </c>
      <c r="Q490" s="9">
        <v>18.39</v>
      </c>
      <c r="R490" s="8">
        <v>2</v>
      </c>
      <c r="S490" s="8">
        <v>4</v>
      </c>
      <c r="T490" s="8">
        <v>36449</v>
      </c>
      <c r="U490" s="8">
        <v>2016</v>
      </c>
    </row>
    <row r="491" spans="2:21" x14ac:dyDescent="0.25">
      <c r="B491" s="35">
        <v>7151500</v>
      </c>
      <c r="C491" t="s">
        <v>1446</v>
      </c>
      <c r="D491" s="9" t="str">
        <f t="shared" si="16"/>
        <v>KS</v>
      </c>
      <c r="E491" s="9">
        <v>-97.601994500000004</v>
      </c>
      <c r="F491" s="9">
        <v>37.128912249999999</v>
      </c>
      <c r="G491" s="25">
        <v>794</v>
      </c>
      <c r="H491" s="24">
        <v>10</v>
      </c>
      <c r="I491" s="8">
        <v>2</v>
      </c>
      <c r="J491" s="24">
        <v>19</v>
      </c>
      <c r="K491" s="8">
        <v>0</v>
      </c>
      <c r="L491" s="24">
        <v>28</v>
      </c>
      <c r="M491" s="8">
        <v>0</v>
      </c>
      <c r="N491" s="8">
        <v>43639</v>
      </c>
      <c r="O491" s="8">
        <v>11500</v>
      </c>
      <c r="P491" s="8">
        <v>43639</v>
      </c>
      <c r="Q491" s="9">
        <v>13.85</v>
      </c>
      <c r="R491" s="8">
        <v>27</v>
      </c>
      <c r="S491" s="8">
        <v>59</v>
      </c>
      <c r="T491" s="8">
        <v>60000</v>
      </c>
      <c r="U491" s="8">
        <v>1923</v>
      </c>
    </row>
    <row r="492" spans="2:21" x14ac:dyDescent="0.25">
      <c r="B492" s="35">
        <v>7160500</v>
      </c>
      <c r="C492" t="s">
        <v>1447</v>
      </c>
      <c r="D492" s="9" t="str">
        <f t="shared" si="16"/>
        <v>OK</v>
      </c>
      <c r="E492" s="9">
        <v>-97.585047099999997</v>
      </c>
      <c r="F492" s="9">
        <v>36.060040450000002</v>
      </c>
      <c r="G492" s="25">
        <v>412</v>
      </c>
      <c r="H492" s="24">
        <v>35</v>
      </c>
      <c r="I492" s="8">
        <v>2</v>
      </c>
      <c r="J492" s="24">
        <v>38</v>
      </c>
      <c r="K492" s="8">
        <v>0</v>
      </c>
      <c r="L492" s="24">
        <v>41</v>
      </c>
      <c r="M492" s="8">
        <v>0</v>
      </c>
      <c r="N492" s="8">
        <v>43623</v>
      </c>
      <c r="O492" s="8">
        <v>11200</v>
      </c>
      <c r="P492" s="8">
        <v>43623</v>
      </c>
      <c r="Q492" s="9">
        <v>36.03</v>
      </c>
      <c r="R492" s="8">
        <v>17</v>
      </c>
      <c r="S492" s="8">
        <v>62</v>
      </c>
      <c r="T492" s="8">
        <v>75200</v>
      </c>
      <c r="U492" s="8">
        <v>1957</v>
      </c>
    </row>
    <row r="493" spans="2:21" x14ac:dyDescent="0.25">
      <c r="B493" s="35">
        <v>7171000</v>
      </c>
      <c r="C493" t="s">
        <v>1448</v>
      </c>
      <c r="D493" s="9" t="str">
        <f t="shared" si="16"/>
        <v>OK</v>
      </c>
      <c r="E493" s="9">
        <v>-95.586088200000006</v>
      </c>
      <c r="F493" s="9">
        <v>36.85119615</v>
      </c>
      <c r="G493" s="25">
        <v>3584</v>
      </c>
      <c r="H493" s="24">
        <v>30</v>
      </c>
      <c r="I493" s="8">
        <v>2</v>
      </c>
      <c r="J493" s="24">
        <v>32</v>
      </c>
      <c r="K493" s="8">
        <v>1</v>
      </c>
      <c r="L493" s="24">
        <v>36</v>
      </c>
      <c r="M493" s="8">
        <v>0</v>
      </c>
      <c r="N493" s="8">
        <v>43617</v>
      </c>
      <c r="O493" s="8">
        <v>41600</v>
      </c>
      <c r="P493" s="8">
        <v>43617</v>
      </c>
      <c r="Q493" s="9">
        <v>32.64</v>
      </c>
      <c r="R493" s="8">
        <v>19</v>
      </c>
      <c r="S493" s="8">
        <v>79</v>
      </c>
      <c r="T493" s="8">
        <v>192000</v>
      </c>
      <c r="U493" s="8">
        <v>2007</v>
      </c>
    </row>
    <row r="494" spans="2:21" x14ac:dyDescent="0.25">
      <c r="B494" s="35">
        <v>7183300</v>
      </c>
      <c r="C494" t="s">
        <v>1449</v>
      </c>
      <c r="D494" s="9" t="str">
        <f t="shared" si="16"/>
        <v>KS</v>
      </c>
      <c r="E494" s="9">
        <v>-95.264361100000002</v>
      </c>
      <c r="F494" s="9">
        <v>37.549500000000002</v>
      </c>
      <c r="G494" s="25">
        <v>4547</v>
      </c>
      <c r="H494" s="24">
        <v>29</v>
      </c>
      <c r="I494" s="8">
        <v>2</v>
      </c>
      <c r="J494" s="24">
        <v>32</v>
      </c>
      <c r="K494" s="8">
        <v>2</v>
      </c>
      <c r="L494" s="24">
        <v>36</v>
      </c>
      <c r="M494" s="8">
        <v>0</v>
      </c>
      <c r="N494" s="8">
        <v>-999</v>
      </c>
      <c r="O494" s="8">
        <v>-999</v>
      </c>
      <c r="P494" s="8">
        <v>43617</v>
      </c>
      <c r="Q494" s="9">
        <v>33.43</v>
      </c>
      <c r="R494" s="8">
        <v>-999</v>
      </c>
      <c r="S494" s="8">
        <v>-999</v>
      </c>
      <c r="T494" s="8">
        <v>-999</v>
      </c>
      <c r="U494" s="8">
        <v>-999</v>
      </c>
    </row>
    <row r="495" spans="2:21" x14ac:dyDescent="0.25">
      <c r="B495" s="35">
        <v>7187000</v>
      </c>
      <c r="C495" t="s">
        <v>1450</v>
      </c>
      <c r="D495" s="9" t="str">
        <f t="shared" si="16"/>
        <v>MO</v>
      </c>
      <c r="E495" s="9">
        <v>-94.516555600000004</v>
      </c>
      <c r="F495" s="9">
        <v>37.023166670000002</v>
      </c>
      <c r="G495" s="25">
        <v>427</v>
      </c>
      <c r="H495" s="24">
        <v>11.5</v>
      </c>
      <c r="I495" s="8">
        <v>2</v>
      </c>
      <c r="J495" s="24">
        <v>16</v>
      </c>
      <c r="K495" s="8">
        <v>1</v>
      </c>
      <c r="L495" s="24">
        <v>18</v>
      </c>
      <c r="M495" s="8">
        <v>0</v>
      </c>
      <c r="N495" s="8">
        <v>43640</v>
      </c>
      <c r="O495" s="8">
        <v>18800</v>
      </c>
      <c r="P495" s="8">
        <v>43640</v>
      </c>
      <c r="Q495" s="9">
        <v>16.55</v>
      </c>
      <c r="R495" s="8">
        <v>16</v>
      </c>
      <c r="S495" s="8">
        <v>94</v>
      </c>
      <c r="T495" s="8">
        <v>62100</v>
      </c>
      <c r="U495" s="8">
        <v>1943</v>
      </c>
    </row>
    <row r="496" spans="2:21" x14ac:dyDescent="0.25">
      <c r="B496" s="35">
        <v>7188653</v>
      </c>
      <c r="C496" t="s">
        <v>1451</v>
      </c>
      <c r="D496" s="9" t="str">
        <f t="shared" si="16"/>
        <v>MO</v>
      </c>
      <c r="E496" s="9">
        <v>-94.182222199999998</v>
      </c>
      <c r="F496" s="9">
        <v>36.615861099999996</v>
      </c>
      <c r="G496" s="25">
        <v>141</v>
      </c>
      <c r="H496" s="24">
        <v>10</v>
      </c>
      <c r="I496" s="8">
        <v>2</v>
      </c>
      <c r="J496" s="24">
        <v>15</v>
      </c>
      <c r="K496" s="8">
        <v>1</v>
      </c>
      <c r="L496" s="24">
        <v>20</v>
      </c>
      <c r="M496" s="8">
        <v>0</v>
      </c>
      <c r="N496" s="8">
        <v>43639</v>
      </c>
      <c r="O496" s="8">
        <v>15800</v>
      </c>
      <c r="P496" s="8">
        <v>43639</v>
      </c>
      <c r="Q496" s="9">
        <v>16.14</v>
      </c>
      <c r="R496" s="8">
        <v>6</v>
      </c>
      <c r="S496" s="8">
        <v>17</v>
      </c>
      <c r="T496" s="8">
        <v>30900</v>
      </c>
      <c r="U496" s="8">
        <v>2013</v>
      </c>
    </row>
    <row r="497" spans="2:21" x14ac:dyDescent="0.25">
      <c r="B497" s="35">
        <v>7189000</v>
      </c>
      <c r="C497" t="s">
        <v>1452</v>
      </c>
      <c r="D497" s="9" t="s">
        <v>16</v>
      </c>
      <c r="E497" s="9">
        <v>-94.586888599999995</v>
      </c>
      <c r="F497" s="9">
        <v>36.631461270000003</v>
      </c>
      <c r="G497" s="25">
        <v>851</v>
      </c>
      <c r="H497" s="24">
        <v>15</v>
      </c>
      <c r="I497" s="8">
        <v>2</v>
      </c>
      <c r="J497" s="24">
        <v>20</v>
      </c>
      <c r="K497" s="8">
        <v>2</v>
      </c>
      <c r="L497" s="24">
        <v>25</v>
      </c>
      <c r="M497" s="8">
        <v>0</v>
      </c>
      <c r="N497" s="8">
        <v>43640</v>
      </c>
      <c r="O497" s="8">
        <v>56000</v>
      </c>
      <c r="P497" s="8">
        <v>43640</v>
      </c>
      <c r="Q497" s="9">
        <v>22.26</v>
      </c>
      <c r="R497" s="8">
        <v>12</v>
      </c>
      <c r="S497" s="8">
        <v>78</v>
      </c>
      <c r="T497" s="8">
        <v>137000</v>
      </c>
      <c r="U497" s="8">
        <v>1941</v>
      </c>
    </row>
    <row r="498" spans="2:21" x14ac:dyDescent="0.25">
      <c r="B498" s="35">
        <v>7207000</v>
      </c>
      <c r="C498" t="s">
        <v>1453</v>
      </c>
      <c r="D498" s="9" t="str">
        <f t="shared" ref="D498:D529" si="17">RIGHT(C498,2)</f>
        <v>NM</v>
      </c>
      <c r="E498" s="9">
        <v>-104.97861109999999</v>
      </c>
      <c r="F498" s="9">
        <v>36.519833300000002</v>
      </c>
      <c r="G498" s="25">
        <v>294</v>
      </c>
      <c r="H498" s="24">
        <v>5</v>
      </c>
      <c r="I498" s="8">
        <v>2</v>
      </c>
      <c r="J498" s="24">
        <v>10</v>
      </c>
      <c r="K498" s="8">
        <v>0</v>
      </c>
      <c r="L498" s="24">
        <v>12.5</v>
      </c>
      <c r="M498" s="8">
        <v>0</v>
      </c>
      <c r="N498" s="8">
        <v>43632</v>
      </c>
      <c r="O498" s="8">
        <v>2490</v>
      </c>
      <c r="P498" s="8">
        <v>43632</v>
      </c>
      <c r="Q498" s="9">
        <v>6.62</v>
      </c>
      <c r="R498" s="8">
        <v>2</v>
      </c>
      <c r="S498" s="8">
        <v>66</v>
      </c>
      <c r="T498" s="8">
        <v>15500</v>
      </c>
      <c r="U498" s="8">
        <v>1965</v>
      </c>
    </row>
    <row r="499" spans="2:21" x14ac:dyDescent="0.25">
      <c r="B499" s="35">
        <v>7241550</v>
      </c>
      <c r="C499" t="s">
        <v>1454</v>
      </c>
      <c r="D499" s="9" t="str">
        <f t="shared" si="17"/>
        <v>OK</v>
      </c>
      <c r="E499" s="9">
        <v>-97.193919399999999</v>
      </c>
      <c r="F499" s="9">
        <v>35.500341200000001</v>
      </c>
      <c r="G499" s="25">
        <v>13775</v>
      </c>
      <c r="H499" s="24">
        <v>14</v>
      </c>
      <c r="I499" s="8">
        <v>2</v>
      </c>
      <c r="J499" s="24">
        <v>16</v>
      </c>
      <c r="K499" s="8">
        <v>0</v>
      </c>
      <c r="L499" s="24">
        <v>18</v>
      </c>
      <c r="M499" s="8">
        <v>0</v>
      </c>
      <c r="N499" s="8">
        <v>43623</v>
      </c>
      <c r="O499" s="8">
        <v>8810</v>
      </c>
      <c r="P499" s="8">
        <v>43623</v>
      </c>
      <c r="Q499" s="9">
        <v>14.64</v>
      </c>
      <c r="R499" s="8">
        <v>19</v>
      </c>
      <c r="S499" s="8">
        <v>49</v>
      </c>
      <c r="T499" s="8">
        <v>27200</v>
      </c>
      <c r="U499" s="8">
        <v>1987</v>
      </c>
    </row>
    <row r="500" spans="2:21" x14ac:dyDescent="0.25">
      <c r="B500" s="35">
        <v>7307010</v>
      </c>
      <c r="C500" t="s">
        <v>1455</v>
      </c>
      <c r="D500" s="9" t="str">
        <f t="shared" si="17"/>
        <v>OK</v>
      </c>
      <c r="E500" s="9">
        <v>-98.998687599999997</v>
      </c>
      <c r="F500" s="9">
        <v>34.637849180000003</v>
      </c>
      <c r="G500" s="25">
        <v>162</v>
      </c>
      <c r="H500" s="24">
        <v>11</v>
      </c>
      <c r="I500" s="8">
        <v>2</v>
      </c>
      <c r="J500" s="24">
        <v>13</v>
      </c>
      <c r="K500" s="8">
        <v>0</v>
      </c>
      <c r="L500" s="24">
        <v>15</v>
      </c>
      <c r="M500" s="8">
        <v>0</v>
      </c>
      <c r="N500" s="8">
        <v>-999</v>
      </c>
      <c r="O500" s="8">
        <v>-999</v>
      </c>
      <c r="P500" s="8">
        <v>43621</v>
      </c>
      <c r="Q500" s="9">
        <v>11.65</v>
      </c>
      <c r="R500" s="8">
        <v>-999</v>
      </c>
      <c r="S500" s="8">
        <v>-999</v>
      </c>
      <c r="T500" s="8">
        <v>-999</v>
      </c>
      <c r="U500" s="8">
        <v>-999</v>
      </c>
    </row>
    <row r="501" spans="2:21" x14ac:dyDescent="0.25">
      <c r="B501" s="35">
        <v>7311800</v>
      </c>
      <c r="C501" t="s">
        <v>1456</v>
      </c>
      <c r="D501" s="9" t="str">
        <f t="shared" si="17"/>
        <v>TX</v>
      </c>
      <c r="E501" s="9">
        <v>-99.800925199999995</v>
      </c>
      <c r="F501" s="9">
        <v>33.644257000000003</v>
      </c>
      <c r="G501" s="25">
        <v>584</v>
      </c>
      <c r="H501" s="24">
        <v>12</v>
      </c>
      <c r="I501" s="8">
        <v>2</v>
      </c>
      <c r="J501" s="24">
        <v>14</v>
      </c>
      <c r="K501" s="8">
        <v>2</v>
      </c>
      <c r="L501" s="24">
        <v>16</v>
      </c>
      <c r="M501" s="8">
        <v>0</v>
      </c>
      <c r="N501" s="8">
        <v>43618</v>
      </c>
      <c r="O501" s="8">
        <v>1010</v>
      </c>
      <c r="P501" s="8">
        <v>43618</v>
      </c>
      <c r="Q501" s="9">
        <v>15.29</v>
      </c>
      <c r="R501" s="8">
        <v>53</v>
      </c>
      <c r="S501" s="8">
        <v>57</v>
      </c>
      <c r="T501" s="8">
        <v>14900</v>
      </c>
      <c r="U501" s="8">
        <v>1990</v>
      </c>
    </row>
    <row r="502" spans="2:21" x14ac:dyDescent="0.25">
      <c r="B502" s="35">
        <v>7315700</v>
      </c>
      <c r="C502" t="s">
        <v>1457</v>
      </c>
      <c r="D502" s="9" t="str">
        <f t="shared" si="17"/>
        <v>OK</v>
      </c>
      <c r="E502" s="9">
        <v>-97.566968000000003</v>
      </c>
      <c r="F502" s="9">
        <v>34.004265160000003</v>
      </c>
      <c r="G502" s="25">
        <v>574</v>
      </c>
      <c r="H502" s="24">
        <v>20</v>
      </c>
      <c r="I502" s="8">
        <v>2</v>
      </c>
      <c r="J502" s="24">
        <v>25</v>
      </c>
      <c r="K502" s="8">
        <v>0</v>
      </c>
      <c r="L502" s="24">
        <v>30</v>
      </c>
      <c r="M502" s="8">
        <v>0</v>
      </c>
      <c r="N502" s="8">
        <v>43618</v>
      </c>
      <c r="O502" s="8">
        <v>1600</v>
      </c>
      <c r="P502" s="8">
        <v>43618</v>
      </c>
      <c r="Q502" s="9">
        <v>20.239999999999998</v>
      </c>
      <c r="R502" s="8">
        <v>50</v>
      </c>
      <c r="S502" s="8">
        <v>58</v>
      </c>
      <c r="T502" s="8">
        <v>64300</v>
      </c>
      <c r="U502" s="8">
        <v>2015</v>
      </c>
    </row>
    <row r="503" spans="2:21" x14ac:dyDescent="0.25">
      <c r="B503" s="35">
        <v>7325000</v>
      </c>
      <c r="C503" t="s">
        <v>1458</v>
      </c>
      <c r="D503" s="9" t="str">
        <f t="shared" si="17"/>
        <v>OK</v>
      </c>
      <c r="E503" s="9">
        <v>-98.967029600000004</v>
      </c>
      <c r="F503" s="9">
        <v>35.530883199999998</v>
      </c>
      <c r="G503" s="25">
        <v>1961</v>
      </c>
      <c r="H503" s="24">
        <v>18</v>
      </c>
      <c r="I503" s="8">
        <v>2</v>
      </c>
      <c r="J503" s="24">
        <v>20</v>
      </c>
      <c r="K503" s="8">
        <v>1</v>
      </c>
      <c r="L503" s="24">
        <v>24</v>
      </c>
      <c r="M503" s="8">
        <v>0</v>
      </c>
      <c r="N503" s="8">
        <v>43632</v>
      </c>
      <c r="O503" s="8">
        <v>2720</v>
      </c>
      <c r="P503" s="8">
        <v>43632</v>
      </c>
      <c r="Q503" s="9">
        <v>20.28</v>
      </c>
      <c r="R503" s="8">
        <v>44</v>
      </c>
      <c r="S503" s="8">
        <v>84</v>
      </c>
      <c r="T503" s="8">
        <v>90000</v>
      </c>
      <c r="U503" s="8">
        <v>1934</v>
      </c>
    </row>
    <row r="504" spans="2:21" x14ac:dyDescent="0.25">
      <c r="B504" s="35">
        <v>7344500</v>
      </c>
      <c r="C504" t="s">
        <v>1459</v>
      </c>
      <c r="D504" s="9" t="str">
        <f t="shared" si="17"/>
        <v>TX</v>
      </c>
      <c r="E504" s="9">
        <v>-94.882155400000002</v>
      </c>
      <c r="F504" s="9">
        <v>33.020957869999997</v>
      </c>
      <c r="G504" s="25">
        <v>370</v>
      </c>
      <c r="H504" s="24">
        <v>15</v>
      </c>
      <c r="I504" s="8">
        <v>2</v>
      </c>
      <c r="J504" s="24">
        <v>19</v>
      </c>
      <c r="K504" s="8">
        <v>0</v>
      </c>
      <c r="L504" s="24">
        <v>22</v>
      </c>
      <c r="M504" s="8">
        <v>0</v>
      </c>
      <c r="N504" s="8">
        <v>43637</v>
      </c>
      <c r="O504" s="8">
        <v>8260</v>
      </c>
      <c r="P504" s="8">
        <v>43637</v>
      </c>
      <c r="Q504" s="9">
        <v>16.57</v>
      </c>
      <c r="R504" s="8">
        <v>36</v>
      </c>
      <c r="S504" s="8">
        <v>73</v>
      </c>
      <c r="T504" s="8">
        <v>58500</v>
      </c>
      <c r="U504" s="8">
        <v>1945</v>
      </c>
    </row>
    <row r="505" spans="2:21" x14ac:dyDescent="0.25">
      <c r="B505" s="35">
        <v>7346045</v>
      </c>
      <c r="C505" t="s">
        <v>1460</v>
      </c>
      <c r="D505" s="9" t="str">
        <f t="shared" si="17"/>
        <v>TX</v>
      </c>
      <c r="E505" s="9">
        <v>-94.3574153</v>
      </c>
      <c r="F505" s="9">
        <v>32.777917299999999</v>
      </c>
      <c r="G505" s="25">
        <v>365</v>
      </c>
      <c r="H505" s="24">
        <v>13</v>
      </c>
      <c r="I505" s="8">
        <v>2</v>
      </c>
      <c r="J505" s="24">
        <v>18</v>
      </c>
      <c r="K505" s="8">
        <v>0</v>
      </c>
      <c r="L505" s="24">
        <v>21</v>
      </c>
      <c r="M505" s="8">
        <v>0</v>
      </c>
      <c r="N505" s="8">
        <v>43621</v>
      </c>
      <c r="O505" s="8">
        <v>1410</v>
      </c>
      <c r="P505" s="8">
        <v>43621</v>
      </c>
      <c r="Q505" s="9">
        <v>13.61</v>
      </c>
      <c r="R505" s="8">
        <v>40</v>
      </c>
      <c r="S505" s="8">
        <v>49</v>
      </c>
      <c r="T505" s="8">
        <v>12400</v>
      </c>
      <c r="U505" s="8">
        <v>2016</v>
      </c>
    </row>
    <row r="506" spans="2:21" x14ac:dyDescent="0.25">
      <c r="B506" s="35">
        <v>7380215</v>
      </c>
      <c r="C506" t="s">
        <v>1461</v>
      </c>
      <c r="D506" s="9" t="str">
        <f t="shared" si="17"/>
        <v>LA</v>
      </c>
      <c r="E506" s="9">
        <v>-90.610368399999999</v>
      </c>
      <c r="F506" s="9">
        <v>30.309361899999999</v>
      </c>
      <c r="G506" s="25">
        <v>1775</v>
      </c>
      <c r="H506" s="24">
        <v>4</v>
      </c>
      <c r="I506" s="8">
        <v>2</v>
      </c>
      <c r="J506" s="24">
        <v>5</v>
      </c>
      <c r="K506" s="8">
        <v>0</v>
      </c>
      <c r="L506" s="24">
        <v>7</v>
      </c>
      <c r="M506" s="8">
        <v>0</v>
      </c>
      <c r="N506" s="8">
        <v>-999</v>
      </c>
      <c r="O506" s="8">
        <v>-999</v>
      </c>
      <c r="P506" s="8">
        <v>43632</v>
      </c>
      <c r="Q506" s="9">
        <v>4.5599999999999996</v>
      </c>
      <c r="R506" s="8">
        <v>-999</v>
      </c>
      <c r="S506" s="8">
        <v>-999</v>
      </c>
      <c r="T506" s="8">
        <v>-999</v>
      </c>
      <c r="U506" s="8">
        <v>-999</v>
      </c>
    </row>
    <row r="507" spans="2:21" x14ac:dyDescent="0.25">
      <c r="B507" s="35">
        <v>7386980</v>
      </c>
      <c r="C507" t="s">
        <v>1462</v>
      </c>
      <c r="D507" s="9" t="str">
        <f t="shared" si="17"/>
        <v>LA</v>
      </c>
      <c r="E507" s="9">
        <v>-92.156361099999998</v>
      </c>
      <c r="F507" s="9">
        <v>29.951111099999999</v>
      </c>
      <c r="G507" s="25">
        <v>-999</v>
      </c>
      <c r="H507" s="24">
        <v>9</v>
      </c>
      <c r="I507" s="8">
        <v>2</v>
      </c>
      <c r="J507" s="24">
        <v>10</v>
      </c>
      <c r="K507" s="8">
        <v>2</v>
      </c>
      <c r="L507" s="24">
        <v>11</v>
      </c>
      <c r="M507" s="8">
        <v>0</v>
      </c>
      <c r="N507" s="8">
        <v>43622</v>
      </c>
      <c r="O507" s="8">
        <v>9690</v>
      </c>
      <c r="P507" s="8">
        <v>43622</v>
      </c>
      <c r="Q507" s="9">
        <v>10.33</v>
      </c>
      <c r="R507" s="8">
        <v>19</v>
      </c>
      <c r="S507" s="8">
        <v>39</v>
      </c>
      <c r="T507" s="8">
        <v>15800</v>
      </c>
      <c r="U507" s="8">
        <v>1985</v>
      </c>
    </row>
    <row r="508" spans="2:21" x14ac:dyDescent="0.25">
      <c r="B508" s="35">
        <v>8089000</v>
      </c>
      <c r="C508" t="s">
        <v>1463</v>
      </c>
      <c r="D508" s="9" t="str">
        <f t="shared" si="17"/>
        <v>TX</v>
      </c>
      <c r="E508" s="9">
        <v>-98.302549200000001</v>
      </c>
      <c r="F508" s="9">
        <v>32.862623599999999</v>
      </c>
      <c r="G508" s="25">
        <v>23811</v>
      </c>
      <c r="H508" s="24">
        <v>16</v>
      </c>
      <c r="I508" s="8">
        <v>2</v>
      </c>
      <c r="J508" s="24">
        <v>18</v>
      </c>
      <c r="K508" s="8">
        <v>1</v>
      </c>
      <c r="L508" s="24">
        <v>22</v>
      </c>
      <c r="M508" s="8">
        <v>0</v>
      </c>
      <c r="N508" s="8">
        <v>43623</v>
      </c>
      <c r="O508" s="8">
        <v>28000</v>
      </c>
      <c r="P508" s="8">
        <v>43623</v>
      </c>
      <c r="Q508" s="9">
        <v>18.63</v>
      </c>
      <c r="R508" s="8">
        <v>33</v>
      </c>
      <c r="S508" s="8">
        <v>94</v>
      </c>
      <c r="T508" s="8">
        <v>95600</v>
      </c>
      <c r="U508" s="8">
        <v>1930</v>
      </c>
    </row>
    <row r="509" spans="2:21" x14ac:dyDescent="0.25">
      <c r="B509" s="35">
        <v>8110500</v>
      </c>
      <c r="C509" t="s">
        <v>1464</v>
      </c>
      <c r="D509" s="9" t="str">
        <f t="shared" si="17"/>
        <v>TX</v>
      </c>
      <c r="E509" s="9">
        <v>-96.297742999999997</v>
      </c>
      <c r="F509" s="9">
        <v>31.170182050000001</v>
      </c>
      <c r="G509" s="25">
        <v>968</v>
      </c>
      <c r="H509" s="24">
        <v>19</v>
      </c>
      <c r="I509" s="8">
        <v>2</v>
      </c>
      <c r="J509" s="24">
        <v>23</v>
      </c>
      <c r="K509" s="8">
        <v>0</v>
      </c>
      <c r="L509" s="24">
        <v>26</v>
      </c>
      <c r="M509" s="8">
        <v>0</v>
      </c>
      <c r="N509" s="8">
        <v>43618</v>
      </c>
      <c r="O509" s="8">
        <v>5010</v>
      </c>
      <c r="P509" s="8">
        <v>43618</v>
      </c>
      <c r="Q509" s="9">
        <v>20.6</v>
      </c>
      <c r="R509" s="8">
        <v>75</v>
      </c>
      <c r="S509" s="8">
        <v>94</v>
      </c>
      <c r="T509" s="8">
        <v>90000</v>
      </c>
      <c r="U509" s="8">
        <v>1899</v>
      </c>
    </row>
    <row r="510" spans="2:21" x14ac:dyDescent="0.25">
      <c r="B510" s="35">
        <v>8116650</v>
      </c>
      <c r="C510" t="s">
        <v>1465</v>
      </c>
      <c r="D510" s="9" t="str">
        <f t="shared" si="17"/>
        <v>TX</v>
      </c>
      <c r="E510" s="9">
        <v>-95.582444800000005</v>
      </c>
      <c r="F510" s="9">
        <v>29.3496858</v>
      </c>
      <c r="G510" s="25">
        <v>45339</v>
      </c>
      <c r="H510" s="24">
        <v>43</v>
      </c>
      <c r="I510" s="8">
        <v>2</v>
      </c>
      <c r="J510" s="24">
        <v>47</v>
      </c>
      <c r="K510" s="8">
        <v>0</v>
      </c>
      <c r="L510" s="24">
        <v>51.3</v>
      </c>
      <c r="M510" s="8">
        <v>0</v>
      </c>
      <c r="N510" s="8">
        <v>43624</v>
      </c>
      <c r="O510" s="8">
        <v>54000</v>
      </c>
      <c r="P510" s="8">
        <v>43622</v>
      </c>
      <c r="Q510" s="9">
        <v>43.77</v>
      </c>
      <c r="R510" s="8">
        <v>22</v>
      </c>
      <c r="S510" s="8">
        <v>49</v>
      </c>
      <c r="T510" s="8">
        <v>133000</v>
      </c>
      <c r="U510" s="8">
        <v>2017</v>
      </c>
    </row>
    <row r="511" spans="2:21" x14ac:dyDescent="0.25">
      <c r="B511" s="35">
        <v>8374200</v>
      </c>
      <c r="C511" t="s">
        <v>1466</v>
      </c>
      <c r="D511" s="9" t="str">
        <f t="shared" si="17"/>
        <v>TX</v>
      </c>
      <c r="E511" s="9">
        <v>-104.2865896</v>
      </c>
      <c r="F511" s="9">
        <v>29.519629729999998</v>
      </c>
      <c r="G511" s="25">
        <v>66203</v>
      </c>
      <c r="H511" s="24">
        <v>9</v>
      </c>
      <c r="I511" s="8">
        <v>2</v>
      </c>
      <c r="J511" s="24">
        <v>13</v>
      </c>
      <c r="K511" s="8">
        <v>0</v>
      </c>
      <c r="L511" s="24">
        <v>16</v>
      </c>
      <c r="M511" s="8">
        <v>0</v>
      </c>
      <c r="N511" s="8">
        <v>-999</v>
      </c>
      <c r="O511" s="8">
        <v>-999</v>
      </c>
      <c r="P511" s="8">
        <v>43619</v>
      </c>
      <c r="Q511" s="9">
        <v>10.9</v>
      </c>
      <c r="R511" s="8">
        <v>-999</v>
      </c>
      <c r="S511" s="8">
        <v>-999</v>
      </c>
      <c r="T511" s="8">
        <v>-999</v>
      </c>
      <c r="U511" s="8">
        <v>-999</v>
      </c>
    </row>
    <row r="512" spans="2:21" x14ac:dyDescent="0.25">
      <c r="B512" s="35">
        <v>9401260</v>
      </c>
      <c r="C512" t="s">
        <v>1467</v>
      </c>
      <c r="D512" s="9" t="str">
        <f t="shared" si="17"/>
        <v>AZ</v>
      </c>
      <c r="E512" s="9">
        <v>-111.20180689999999</v>
      </c>
      <c r="F512" s="9">
        <v>36.10499334</v>
      </c>
      <c r="G512" s="25">
        <v>1629</v>
      </c>
      <c r="H512" s="24">
        <v>25</v>
      </c>
      <c r="I512" s="8">
        <v>2</v>
      </c>
      <c r="J512" s="24">
        <v>26.4</v>
      </c>
      <c r="K512" s="8">
        <v>2</v>
      </c>
      <c r="L512" s="24">
        <v>27.4</v>
      </c>
      <c r="M512" s="8">
        <v>2</v>
      </c>
      <c r="N512" s="8">
        <v>43622</v>
      </c>
      <c r="O512" s="8">
        <v>0.56999999999999995</v>
      </c>
      <c r="P512" s="8">
        <v>43644</v>
      </c>
      <c r="Q512" s="9">
        <v>30.19</v>
      </c>
      <c r="R512" s="8">
        <v>-9</v>
      </c>
      <c r="S512" s="8">
        <v>42</v>
      </c>
      <c r="T512" s="8">
        <v>10100</v>
      </c>
      <c r="U512" s="8">
        <v>1983</v>
      </c>
    </row>
    <row r="513" spans="2:21" x14ac:dyDescent="0.25">
      <c r="B513" s="35">
        <v>13056500</v>
      </c>
      <c r="C513" t="s">
        <v>1468</v>
      </c>
      <c r="D513" s="9" t="str">
        <f t="shared" si="17"/>
        <v>ID</v>
      </c>
      <c r="E513" s="9">
        <v>-111.905</v>
      </c>
      <c r="F513" s="9">
        <v>43.825833299999999</v>
      </c>
      <c r="G513" s="25">
        <v>2920</v>
      </c>
      <c r="H513" s="24">
        <v>9.5</v>
      </c>
      <c r="I513" s="8">
        <v>2</v>
      </c>
      <c r="J513" s="24">
        <v>11.5</v>
      </c>
      <c r="K513" s="8">
        <v>0</v>
      </c>
      <c r="L513" s="24">
        <v>13</v>
      </c>
      <c r="M513" s="8">
        <v>0</v>
      </c>
      <c r="N513" s="8">
        <v>43626</v>
      </c>
      <c r="O513" s="8">
        <v>7650</v>
      </c>
      <c r="P513" s="8">
        <v>43626</v>
      </c>
      <c r="Q513" s="9">
        <v>9.64</v>
      </c>
      <c r="R513" s="8">
        <v>42</v>
      </c>
      <c r="S513" s="8">
        <v>109</v>
      </c>
      <c r="T513" s="8">
        <v>79000</v>
      </c>
      <c r="U513" s="8">
        <v>1976</v>
      </c>
    </row>
    <row r="514" spans="2:21" x14ac:dyDescent="0.25">
      <c r="B514" s="35">
        <v>1133000</v>
      </c>
      <c r="C514" t="s">
        <v>1469</v>
      </c>
      <c r="D514" s="9" t="str">
        <f t="shared" si="17"/>
        <v>VT</v>
      </c>
      <c r="E514" s="9">
        <v>-71.8975942</v>
      </c>
      <c r="F514" s="9">
        <v>44.633941950000001</v>
      </c>
      <c r="G514" s="25">
        <v>53.8</v>
      </c>
      <c r="H514" s="24">
        <v>6.5</v>
      </c>
      <c r="I514" s="8">
        <v>1</v>
      </c>
      <c r="J514" s="24">
        <v>8.5</v>
      </c>
      <c r="K514" s="8">
        <v>0</v>
      </c>
      <c r="L514" s="24">
        <v>10</v>
      </c>
      <c r="M514" s="8">
        <v>0</v>
      </c>
      <c r="N514" s="8">
        <v>43636</v>
      </c>
      <c r="O514" s="8">
        <v>1700</v>
      </c>
      <c r="P514" s="8">
        <v>43636</v>
      </c>
      <c r="Q514" s="9">
        <v>7.21</v>
      </c>
      <c r="R514" s="8">
        <v>21</v>
      </c>
      <c r="S514" s="8">
        <v>58</v>
      </c>
      <c r="T514" s="8">
        <v>4450</v>
      </c>
      <c r="U514" s="8">
        <v>1973</v>
      </c>
    </row>
    <row r="515" spans="2:21" x14ac:dyDescent="0.25">
      <c r="B515" s="35">
        <v>1306402</v>
      </c>
      <c r="C515" t="s">
        <v>1470</v>
      </c>
      <c r="D515" s="9" t="str">
        <f t="shared" si="17"/>
        <v>NY</v>
      </c>
      <c r="E515" s="9">
        <v>-73.091250000000002</v>
      </c>
      <c r="F515" s="9">
        <v>40.721055560000003</v>
      </c>
      <c r="G515" s="25">
        <v>-999</v>
      </c>
      <c r="H515" s="24">
        <v>3</v>
      </c>
      <c r="I515" s="8">
        <v>1</v>
      </c>
      <c r="J515" s="24">
        <v>3.5</v>
      </c>
      <c r="K515" s="8">
        <v>0</v>
      </c>
      <c r="L515" s="24">
        <v>4</v>
      </c>
      <c r="M515" s="8">
        <v>0</v>
      </c>
      <c r="N515" s="8">
        <v>-999</v>
      </c>
      <c r="O515" s="8">
        <v>-999</v>
      </c>
      <c r="P515" s="8">
        <v>43618</v>
      </c>
      <c r="Q515" s="9">
        <v>3.07</v>
      </c>
      <c r="R515" s="8">
        <v>-999</v>
      </c>
      <c r="S515" s="8">
        <v>-999</v>
      </c>
      <c r="T515" s="8">
        <v>-999</v>
      </c>
      <c r="U515" s="8">
        <v>-999</v>
      </c>
    </row>
    <row r="516" spans="2:21" x14ac:dyDescent="0.25">
      <c r="B516" s="35">
        <v>1321000</v>
      </c>
      <c r="C516" t="s">
        <v>1471</v>
      </c>
      <c r="D516" s="9" t="str">
        <f t="shared" si="17"/>
        <v>NY</v>
      </c>
      <c r="E516" s="9">
        <v>-74.270277780000001</v>
      </c>
      <c r="F516" s="9">
        <v>43.352777779999997</v>
      </c>
      <c r="G516" s="25">
        <v>491</v>
      </c>
      <c r="H516" s="24">
        <v>7</v>
      </c>
      <c r="I516" s="8">
        <v>1</v>
      </c>
      <c r="J516" s="24">
        <v>9</v>
      </c>
      <c r="K516" s="8">
        <v>0</v>
      </c>
      <c r="L516" s="24">
        <v>10</v>
      </c>
      <c r="M516" s="8">
        <v>0</v>
      </c>
      <c r="N516" s="8">
        <v>43636</v>
      </c>
      <c r="O516" s="8">
        <v>12000</v>
      </c>
      <c r="P516" s="8">
        <v>43636</v>
      </c>
      <c r="Q516" s="9">
        <v>7.04</v>
      </c>
      <c r="R516" s="8">
        <v>60</v>
      </c>
      <c r="S516" s="8">
        <v>106</v>
      </c>
      <c r="T516" s="8">
        <v>32000</v>
      </c>
      <c r="U516" s="8">
        <v>1913</v>
      </c>
    </row>
    <row r="517" spans="2:21" x14ac:dyDescent="0.25">
      <c r="B517" s="35">
        <v>1398000</v>
      </c>
      <c r="C517" t="s">
        <v>1472</v>
      </c>
      <c r="D517" s="9" t="str">
        <f t="shared" si="17"/>
        <v>NJ</v>
      </c>
      <c r="E517" s="9">
        <v>-74.827777780000005</v>
      </c>
      <c r="F517" s="9">
        <v>40.4733333</v>
      </c>
      <c r="G517" s="25">
        <v>25.7</v>
      </c>
      <c r="H517" s="24">
        <v>6.5</v>
      </c>
      <c r="I517" s="8">
        <v>1</v>
      </c>
      <c r="J517" s="24">
        <v>-999</v>
      </c>
      <c r="K517" s="8">
        <v>-999</v>
      </c>
      <c r="L517" s="24">
        <v>-999</v>
      </c>
      <c r="M517" s="8">
        <v>-999</v>
      </c>
      <c r="N517" s="8">
        <v>43634</v>
      </c>
      <c r="O517" s="8">
        <v>2000</v>
      </c>
      <c r="P517" s="8">
        <v>43634</v>
      </c>
      <c r="Q517" s="9">
        <v>8.14</v>
      </c>
      <c r="R517" s="8">
        <v>74</v>
      </c>
      <c r="S517" s="8">
        <v>86</v>
      </c>
      <c r="T517" s="8">
        <v>10300</v>
      </c>
      <c r="U517" s="8">
        <v>1945</v>
      </c>
    </row>
    <row r="518" spans="2:21" x14ac:dyDescent="0.25">
      <c r="B518" s="35">
        <v>1408205</v>
      </c>
      <c r="C518" t="s">
        <v>1473</v>
      </c>
      <c r="D518" s="9" t="str">
        <f t="shared" si="17"/>
        <v>NJ</v>
      </c>
      <c r="E518" s="9">
        <v>-74.083888889999997</v>
      </c>
      <c r="F518" s="9">
        <v>39.941388889999999</v>
      </c>
      <c r="G518" s="25">
        <v>-999</v>
      </c>
      <c r="H518" s="24">
        <v>1.7</v>
      </c>
      <c r="I518" s="8">
        <v>1</v>
      </c>
      <c r="J518" s="24">
        <v>2.7</v>
      </c>
      <c r="K518" s="8">
        <v>0</v>
      </c>
      <c r="L518" s="24">
        <v>3.7</v>
      </c>
      <c r="M518" s="8">
        <v>0</v>
      </c>
      <c r="N518" s="8">
        <v>-999</v>
      </c>
      <c r="O518" s="8">
        <v>-999</v>
      </c>
      <c r="P518" s="8">
        <v>43618</v>
      </c>
      <c r="Q518" s="9">
        <v>1.73</v>
      </c>
      <c r="R518" s="8">
        <v>-999</v>
      </c>
      <c r="S518" s="8">
        <v>-999</v>
      </c>
      <c r="T518" s="8">
        <v>-999</v>
      </c>
      <c r="U518" s="8">
        <v>-999</v>
      </c>
    </row>
    <row r="519" spans="2:21" x14ac:dyDescent="0.25">
      <c r="B519" s="35">
        <v>1464500</v>
      </c>
      <c r="C519" t="s">
        <v>1474</v>
      </c>
      <c r="D519" s="9" t="str">
        <f t="shared" si="17"/>
        <v>NJ</v>
      </c>
      <c r="E519" s="9">
        <v>-74.599999999999994</v>
      </c>
      <c r="F519" s="9">
        <v>40.137222199999997</v>
      </c>
      <c r="G519" s="25">
        <v>81.5</v>
      </c>
      <c r="H519" s="24">
        <v>12</v>
      </c>
      <c r="I519" s="8">
        <v>1</v>
      </c>
      <c r="J519" s="24">
        <v>-999</v>
      </c>
      <c r="K519" s="8">
        <v>-999</v>
      </c>
      <c r="L519" s="24">
        <v>-999</v>
      </c>
      <c r="M519" s="8">
        <v>-999</v>
      </c>
      <c r="N519" s="8">
        <v>43636</v>
      </c>
      <c r="O519" s="8">
        <v>3020</v>
      </c>
      <c r="P519" s="8">
        <v>43636</v>
      </c>
      <c r="Q519" s="9">
        <v>12.38</v>
      </c>
      <c r="R519" s="8">
        <v>16</v>
      </c>
      <c r="S519" s="8">
        <v>77</v>
      </c>
      <c r="T519" s="8">
        <v>5940</v>
      </c>
      <c r="U519" s="8">
        <v>2011</v>
      </c>
    </row>
    <row r="520" spans="2:21" x14ac:dyDescent="0.25">
      <c r="B520" s="35">
        <v>1465880</v>
      </c>
      <c r="C520" t="s">
        <v>1475</v>
      </c>
      <c r="D520" s="9" t="str">
        <f t="shared" si="17"/>
        <v>NJ</v>
      </c>
      <c r="E520" s="9">
        <v>-74.823611099999994</v>
      </c>
      <c r="F520" s="9">
        <v>39.895277780000001</v>
      </c>
      <c r="G520" s="25">
        <v>47.2</v>
      </c>
      <c r="H520" s="24">
        <v>12</v>
      </c>
      <c r="I520" s="8">
        <v>1</v>
      </c>
      <c r="J520" s="24">
        <v>15</v>
      </c>
      <c r="K520" s="8">
        <v>0</v>
      </c>
      <c r="L520" s="24">
        <v>17</v>
      </c>
      <c r="M520" s="8">
        <v>0</v>
      </c>
      <c r="N520" s="8">
        <v>-999</v>
      </c>
      <c r="O520" s="8">
        <v>-999</v>
      </c>
      <c r="P520" s="8">
        <v>43636</v>
      </c>
      <c r="Q520" s="9">
        <v>14.71</v>
      </c>
      <c r="R520" s="8">
        <v>-999</v>
      </c>
      <c r="S520" s="8">
        <v>-999</v>
      </c>
      <c r="T520" s="8">
        <v>-999</v>
      </c>
      <c r="U520" s="8">
        <v>-999</v>
      </c>
    </row>
    <row r="521" spans="2:21" x14ac:dyDescent="0.25">
      <c r="B521" s="35">
        <v>1467081</v>
      </c>
      <c r="C521" t="s">
        <v>1476</v>
      </c>
      <c r="D521" s="9" t="str">
        <f t="shared" si="17"/>
        <v>NJ</v>
      </c>
      <c r="E521" s="9">
        <v>-75.001111100000003</v>
      </c>
      <c r="F521" s="9">
        <v>39.941666669999996</v>
      </c>
      <c r="G521" s="25">
        <v>8.98</v>
      </c>
      <c r="H521" s="24">
        <v>9</v>
      </c>
      <c r="I521" s="8">
        <v>1</v>
      </c>
      <c r="J521" s="24">
        <v>-999</v>
      </c>
      <c r="K521" s="8">
        <v>-999</v>
      </c>
      <c r="L521" s="24">
        <v>-999</v>
      </c>
      <c r="M521" s="8">
        <v>-999</v>
      </c>
      <c r="N521" s="8">
        <v>43636</v>
      </c>
      <c r="O521" s="8">
        <v>1070</v>
      </c>
      <c r="P521" s="8">
        <v>43636</v>
      </c>
      <c r="Q521" s="9">
        <v>10.88</v>
      </c>
      <c r="R521" s="8">
        <v>6</v>
      </c>
      <c r="S521" s="8">
        <v>48</v>
      </c>
      <c r="T521" s="8">
        <v>1560</v>
      </c>
      <c r="U521" s="8">
        <v>2004</v>
      </c>
    </row>
    <row r="522" spans="2:21" x14ac:dyDescent="0.25">
      <c r="B522" s="35">
        <v>1467087</v>
      </c>
      <c r="C522" t="s">
        <v>1477</v>
      </c>
      <c r="D522" s="9" t="str">
        <f t="shared" si="17"/>
        <v>PA</v>
      </c>
      <c r="E522" s="9">
        <v>-75.096841100000006</v>
      </c>
      <c r="F522" s="9">
        <v>40.0159454</v>
      </c>
      <c r="G522" s="25">
        <v>30.4</v>
      </c>
      <c r="H522" s="24">
        <v>7</v>
      </c>
      <c r="I522" s="8">
        <v>1</v>
      </c>
      <c r="J522" s="24">
        <v>8</v>
      </c>
      <c r="K522" s="8">
        <v>0</v>
      </c>
      <c r="L522" s="24">
        <v>10</v>
      </c>
      <c r="M522" s="8">
        <v>0</v>
      </c>
      <c r="N522" s="8">
        <v>43629</v>
      </c>
      <c r="O522" s="8">
        <v>4920</v>
      </c>
      <c r="P522" s="8">
        <v>43629</v>
      </c>
      <c r="Q522" s="9">
        <v>7.23</v>
      </c>
      <c r="R522" s="8">
        <v>31</v>
      </c>
      <c r="S522" s="8">
        <v>36</v>
      </c>
      <c r="T522" s="8">
        <v>13900</v>
      </c>
      <c r="U522" s="8">
        <v>2004</v>
      </c>
    </row>
    <row r="523" spans="2:21" x14ac:dyDescent="0.25">
      <c r="B523" s="35">
        <v>1467150</v>
      </c>
      <c r="C523" t="s">
        <v>1478</v>
      </c>
      <c r="D523" s="9" t="str">
        <f t="shared" si="17"/>
        <v>NJ</v>
      </c>
      <c r="E523" s="9">
        <v>-75.021388889999997</v>
      </c>
      <c r="F523" s="9">
        <v>39.903055559999999</v>
      </c>
      <c r="G523" s="25">
        <v>17</v>
      </c>
      <c r="H523" s="24">
        <v>4.5</v>
      </c>
      <c r="I523" s="8">
        <v>1</v>
      </c>
      <c r="J523" s="24">
        <v>5.5</v>
      </c>
      <c r="K523" s="8">
        <v>0</v>
      </c>
      <c r="L523" s="24">
        <v>7</v>
      </c>
      <c r="M523" s="8">
        <v>0</v>
      </c>
      <c r="N523" s="8">
        <v>43636</v>
      </c>
      <c r="O523" s="8">
        <v>2160</v>
      </c>
      <c r="P523" s="8">
        <v>43636</v>
      </c>
      <c r="Q523" s="9">
        <v>5.0599999999999996</v>
      </c>
      <c r="R523" s="8">
        <v>4</v>
      </c>
      <c r="S523" s="8">
        <v>52</v>
      </c>
      <c r="T523" s="8">
        <v>3300</v>
      </c>
      <c r="U523" s="8">
        <v>2004</v>
      </c>
    </row>
    <row r="524" spans="2:21" x14ac:dyDescent="0.25">
      <c r="B524" s="35">
        <v>1472198</v>
      </c>
      <c r="C524" t="s">
        <v>1479</v>
      </c>
      <c r="D524" s="9" t="str">
        <f t="shared" si="17"/>
        <v>PA</v>
      </c>
      <c r="E524" s="9">
        <v>-75.515459179999993</v>
      </c>
      <c r="F524" s="9">
        <v>40.393987889999998</v>
      </c>
      <c r="G524" s="25">
        <v>38</v>
      </c>
      <c r="H524" s="24">
        <v>4</v>
      </c>
      <c r="I524" s="8">
        <v>1</v>
      </c>
      <c r="J524" s="24">
        <v>7</v>
      </c>
      <c r="K524" s="8">
        <v>0</v>
      </c>
      <c r="L524" s="24">
        <v>9</v>
      </c>
      <c r="M524" s="8">
        <v>0</v>
      </c>
      <c r="N524" s="8">
        <v>43636</v>
      </c>
      <c r="O524" s="8">
        <v>1810</v>
      </c>
      <c r="P524" s="8">
        <v>43636</v>
      </c>
      <c r="Q524" s="9">
        <v>4.7</v>
      </c>
      <c r="R524" s="8">
        <v>27</v>
      </c>
      <c r="S524" s="8">
        <v>36</v>
      </c>
      <c r="T524" s="8">
        <v>6740</v>
      </c>
      <c r="U524" s="8">
        <v>1984</v>
      </c>
    </row>
    <row r="525" spans="2:21" x14ac:dyDescent="0.25">
      <c r="B525" s="35">
        <v>1478000</v>
      </c>
      <c r="C525" t="s">
        <v>1480</v>
      </c>
      <c r="D525" s="9" t="str">
        <f t="shared" si="17"/>
        <v>DE</v>
      </c>
      <c r="E525" s="9">
        <v>-75.727888890000003</v>
      </c>
      <c r="F525" s="9">
        <v>39.637388889999997</v>
      </c>
      <c r="G525" s="25">
        <v>20.5</v>
      </c>
      <c r="H525" s="24">
        <v>11</v>
      </c>
      <c r="I525" s="8">
        <v>1</v>
      </c>
      <c r="J525" s="24">
        <v>12</v>
      </c>
      <c r="K525" s="8">
        <v>0</v>
      </c>
      <c r="L525" s="24">
        <v>13</v>
      </c>
      <c r="M525" s="8">
        <v>0</v>
      </c>
      <c r="N525" s="8">
        <v>43636</v>
      </c>
      <c r="O525" s="8">
        <v>1200</v>
      </c>
      <c r="P525" s="8">
        <v>43636</v>
      </c>
      <c r="Q525" s="9">
        <v>11.27</v>
      </c>
      <c r="R525" s="8">
        <v>65</v>
      </c>
      <c r="S525" s="8">
        <v>75</v>
      </c>
      <c r="T525" s="8">
        <v>7780</v>
      </c>
      <c r="U525" s="8">
        <v>2011</v>
      </c>
    </row>
    <row r="526" spans="2:21" x14ac:dyDescent="0.25">
      <c r="B526" s="35">
        <v>1480000</v>
      </c>
      <c r="C526" t="s">
        <v>1481</v>
      </c>
      <c r="D526" s="9" t="str">
        <f t="shared" si="17"/>
        <v>DE</v>
      </c>
      <c r="E526" s="9">
        <v>-75.636499999999998</v>
      </c>
      <c r="F526" s="9">
        <v>39.762805559999997</v>
      </c>
      <c r="G526" s="25">
        <v>47</v>
      </c>
      <c r="H526" s="24">
        <v>7</v>
      </c>
      <c r="I526" s="8">
        <v>1</v>
      </c>
      <c r="J526" s="24">
        <v>8.5</v>
      </c>
      <c r="K526" s="8">
        <v>0</v>
      </c>
      <c r="L526" s="24">
        <v>10</v>
      </c>
      <c r="M526" s="8">
        <v>0</v>
      </c>
      <c r="N526" s="8">
        <v>43636</v>
      </c>
      <c r="O526" s="8">
        <v>2110</v>
      </c>
      <c r="P526" s="8">
        <v>43636</v>
      </c>
      <c r="Q526" s="9">
        <v>7.03</v>
      </c>
      <c r="R526" s="8">
        <v>40</v>
      </c>
      <c r="S526" s="8">
        <v>75</v>
      </c>
      <c r="T526" s="8">
        <v>15600</v>
      </c>
      <c r="U526" s="8">
        <v>2003</v>
      </c>
    </row>
    <row r="527" spans="2:21" x14ac:dyDescent="0.25">
      <c r="B527" s="35">
        <v>1480870</v>
      </c>
      <c r="C527" t="s">
        <v>1482</v>
      </c>
      <c r="D527" s="9" t="str">
        <f t="shared" si="17"/>
        <v>PA</v>
      </c>
      <c r="E527" s="9">
        <v>-75.673271499999998</v>
      </c>
      <c r="F527" s="9">
        <v>39.968719100000001</v>
      </c>
      <c r="G527" s="25">
        <v>89.9</v>
      </c>
      <c r="H527" s="24">
        <v>7</v>
      </c>
      <c r="I527" s="8">
        <v>1</v>
      </c>
      <c r="J527" s="24">
        <v>9</v>
      </c>
      <c r="K527" s="8">
        <v>1</v>
      </c>
      <c r="L527" s="24">
        <v>11</v>
      </c>
      <c r="M527" s="8">
        <v>0</v>
      </c>
      <c r="N527" s="8">
        <v>43636</v>
      </c>
      <c r="O527" s="8">
        <v>3220</v>
      </c>
      <c r="P527" s="8">
        <v>43636</v>
      </c>
      <c r="Q527" s="9">
        <v>9.1999999999999993</v>
      </c>
      <c r="R527" s="8">
        <v>31</v>
      </c>
      <c r="S527" s="8">
        <v>46</v>
      </c>
      <c r="T527" s="8">
        <v>8160</v>
      </c>
      <c r="U527" s="8">
        <v>1972</v>
      </c>
    </row>
    <row r="528" spans="2:21" x14ac:dyDescent="0.25">
      <c r="B528" s="35">
        <v>1481000</v>
      </c>
      <c r="C528" t="s">
        <v>1483</v>
      </c>
      <c r="D528" s="9" t="str">
        <f t="shared" si="17"/>
        <v>PA</v>
      </c>
      <c r="E528" s="9">
        <v>-75.593262300000006</v>
      </c>
      <c r="F528" s="9">
        <v>39.869832799999998</v>
      </c>
      <c r="G528" s="25">
        <v>287</v>
      </c>
      <c r="H528" s="24">
        <v>9</v>
      </c>
      <c r="I528" s="8">
        <v>1</v>
      </c>
      <c r="J528" s="24">
        <v>11</v>
      </c>
      <c r="K528" s="8">
        <v>0</v>
      </c>
      <c r="L528" s="24">
        <v>13</v>
      </c>
      <c r="M528" s="8">
        <v>0</v>
      </c>
      <c r="N528" s="8">
        <v>43636</v>
      </c>
      <c r="O528" s="8">
        <v>5660</v>
      </c>
      <c r="P528" s="8">
        <v>43636</v>
      </c>
      <c r="Q528" s="9">
        <v>9.27</v>
      </c>
      <c r="R528" s="8">
        <v>66</v>
      </c>
      <c r="S528" s="8">
        <v>97</v>
      </c>
      <c r="T528" s="8">
        <v>26900</v>
      </c>
      <c r="U528" s="8">
        <v>1999</v>
      </c>
    </row>
    <row r="529" spans="2:21" x14ac:dyDescent="0.25">
      <c r="B529" s="35">
        <v>1484746</v>
      </c>
      <c r="C529" t="s">
        <v>1484</v>
      </c>
      <c r="D529" s="9" t="str">
        <f t="shared" si="17"/>
        <v>VA</v>
      </c>
      <c r="E529" s="9">
        <v>-75.407888889999995</v>
      </c>
      <c r="F529" s="9">
        <v>37.902388889999997</v>
      </c>
      <c r="G529" s="25">
        <v>-999</v>
      </c>
      <c r="H529" s="24">
        <v>4.5</v>
      </c>
      <c r="I529" s="8">
        <v>1</v>
      </c>
      <c r="J529" s="24">
        <v>5</v>
      </c>
      <c r="K529" s="8">
        <v>1</v>
      </c>
      <c r="L529" s="24">
        <v>6</v>
      </c>
      <c r="M529" s="8">
        <v>0</v>
      </c>
      <c r="N529" s="8">
        <v>-999</v>
      </c>
      <c r="O529" s="8">
        <v>-999</v>
      </c>
      <c r="P529" s="8">
        <v>43626</v>
      </c>
      <c r="Q529" s="9">
        <v>5.38</v>
      </c>
      <c r="R529" s="8">
        <v>-999</v>
      </c>
      <c r="S529" s="8">
        <v>-999</v>
      </c>
      <c r="T529" s="8">
        <v>-999</v>
      </c>
      <c r="U529" s="8">
        <v>-999</v>
      </c>
    </row>
    <row r="530" spans="2:21" x14ac:dyDescent="0.25">
      <c r="B530" s="35">
        <v>1573000</v>
      </c>
      <c r="C530" t="s">
        <v>1485</v>
      </c>
      <c r="D530" s="9" t="str">
        <f t="shared" ref="D530:D554" si="18">RIGHT(C530,2)</f>
        <v>PA</v>
      </c>
      <c r="E530" s="9">
        <v>-76.577188289999995</v>
      </c>
      <c r="F530" s="9">
        <v>40.4025897</v>
      </c>
      <c r="G530" s="25">
        <v>337</v>
      </c>
      <c r="H530" s="24">
        <v>9</v>
      </c>
      <c r="I530" s="8">
        <v>1</v>
      </c>
      <c r="J530" s="24">
        <v>12</v>
      </c>
      <c r="K530" s="8">
        <v>0</v>
      </c>
      <c r="L530" s="24">
        <v>15</v>
      </c>
      <c r="M530" s="8">
        <v>0</v>
      </c>
      <c r="N530" s="8">
        <v>43636</v>
      </c>
      <c r="O530" s="8">
        <v>7740</v>
      </c>
      <c r="P530" s="8">
        <v>43636</v>
      </c>
      <c r="Q530" s="9">
        <v>10.050000000000001</v>
      </c>
      <c r="R530" s="8">
        <v>70</v>
      </c>
      <c r="S530" s="8">
        <v>100</v>
      </c>
      <c r="T530" s="8">
        <v>88000</v>
      </c>
      <c r="U530" s="8">
        <v>1889</v>
      </c>
    </row>
    <row r="531" spans="2:21" x14ac:dyDescent="0.25">
      <c r="B531" s="35">
        <v>1595000</v>
      </c>
      <c r="C531" t="s">
        <v>1486</v>
      </c>
      <c r="D531" s="9" t="str">
        <f t="shared" si="18"/>
        <v>MD</v>
      </c>
      <c r="E531" s="9">
        <v>-79.306888889999996</v>
      </c>
      <c r="F531" s="9">
        <v>39.301888890000001</v>
      </c>
      <c r="G531" s="25">
        <v>73.099999999999994</v>
      </c>
      <c r="H531" s="24">
        <v>9</v>
      </c>
      <c r="I531" s="8">
        <v>1</v>
      </c>
      <c r="J531" s="24">
        <v>12</v>
      </c>
      <c r="K531" s="8">
        <v>1</v>
      </c>
      <c r="L531" s="24">
        <v>13</v>
      </c>
      <c r="M531" s="8">
        <v>1</v>
      </c>
      <c r="N531" s="8">
        <v>43646</v>
      </c>
      <c r="O531" s="8">
        <v>10700</v>
      </c>
      <c r="P531" s="8">
        <v>43646</v>
      </c>
      <c r="Q531" s="9">
        <v>13.03</v>
      </c>
      <c r="R531" s="8">
        <v>3</v>
      </c>
      <c r="S531" s="8">
        <v>63</v>
      </c>
      <c r="T531" s="8">
        <v>11500</v>
      </c>
      <c r="U531" s="8">
        <v>1985</v>
      </c>
    </row>
    <row r="532" spans="2:21" x14ac:dyDescent="0.25">
      <c r="B532" s="35">
        <v>1595500</v>
      </c>
      <c r="C532" t="s">
        <v>1487</v>
      </c>
      <c r="D532" s="9" t="str">
        <f t="shared" si="18"/>
        <v>MD</v>
      </c>
      <c r="E532" s="9">
        <v>-79.181694399999998</v>
      </c>
      <c r="F532" s="9">
        <v>39.393888889999999</v>
      </c>
      <c r="G532" s="25">
        <v>225</v>
      </c>
      <c r="H532" s="24">
        <v>9</v>
      </c>
      <c r="I532" s="8">
        <v>1</v>
      </c>
      <c r="J532" s="24">
        <v>12</v>
      </c>
      <c r="K532" s="8">
        <v>0</v>
      </c>
      <c r="L532" s="24">
        <v>15</v>
      </c>
      <c r="M532" s="8">
        <v>0</v>
      </c>
      <c r="N532" s="8">
        <v>43646</v>
      </c>
      <c r="O532" s="8">
        <v>18400</v>
      </c>
      <c r="P532" s="8">
        <v>43646</v>
      </c>
      <c r="Q532" s="9">
        <v>10.77</v>
      </c>
      <c r="R532" s="8">
        <v>6</v>
      </c>
      <c r="S532" s="8">
        <v>67</v>
      </c>
      <c r="T532" s="8">
        <v>50400</v>
      </c>
      <c r="U532" s="8">
        <v>1985</v>
      </c>
    </row>
    <row r="533" spans="2:21" x14ac:dyDescent="0.25">
      <c r="B533" s="35">
        <v>1647850</v>
      </c>
      <c r="C533" t="s">
        <v>1488</v>
      </c>
      <c r="D533" s="9" t="str">
        <f t="shared" si="18"/>
        <v>MD</v>
      </c>
      <c r="E533" s="9">
        <v>-77.08175</v>
      </c>
      <c r="F533" s="9">
        <v>39.068472200000002</v>
      </c>
      <c r="G533" s="25">
        <v>2.74</v>
      </c>
      <c r="H533" s="24">
        <v>10</v>
      </c>
      <c r="I533" s="8">
        <v>1</v>
      </c>
      <c r="J533" s="24">
        <v>13</v>
      </c>
      <c r="K533" s="8">
        <v>1</v>
      </c>
      <c r="L533" s="24">
        <v>17</v>
      </c>
      <c r="M533" s="8">
        <v>0</v>
      </c>
      <c r="N533" s="8">
        <v>43618</v>
      </c>
      <c r="O533" s="8">
        <v>176</v>
      </c>
      <c r="P533" s="8">
        <v>43641</v>
      </c>
      <c r="Q533" s="9">
        <v>13.04</v>
      </c>
      <c r="R533" s="8">
        <v>-9</v>
      </c>
      <c r="S533" s="8">
        <v>11</v>
      </c>
      <c r="T533" s="8">
        <v>3360</v>
      </c>
      <c r="U533" s="8">
        <v>2010</v>
      </c>
    </row>
    <row r="534" spans="2:21" x14ac:dyDescent="0.25">
      <c r="B534" s="35">
        <v>2042770</v>
      </c>
      <c r="C534" t="s">
        <v>1489</v>
      </c>
      <c r="D534" s="9" t="str">
        <f t="shared" si="18"/>
        <v>VA</v>
      </c>
      <c r="E534" s="9">
        <v>-76.791348600000006</v>
      </c>
      <c r="F534" s="9">
        <v>37.220147840000003</v>
      </c>
      <c r="G534" s="25">
        <v>9404</v>
      </c>
      <c r="H534" s="24">
        <v>4</v>
      </c>
      <c r="I534" s="8">
        <v>1</v>
      </c>
      <c r="J534" s="24">
        <v>4.5</v>
      </c>
      <c r="K534" s="8">
        <v>1</v>
      </c>
      <c r="L534" s="24">
        <v>5</v>
      </c>
      <c r="M534" s="8">
        <v>1</v>
      </c>
      <c r="N534" s="8">
        <v>-999</v>
      </c>
      <c r="O534" s="8">
        <v>-999</v>
      </c>
      <c r="P534" s="8">
        <v>43619</v>
      </c>
      <c r="Q534" s="9">
        <v>7.89</v>
      </c>
      <c r="R534" s="8">
        <v>-999</v>
      </c>
      <c r="S534" s="8">
        <v>-999</v>
      </c>
      <c r="T534" s="8">
        <v>-999</v>
      </c>
      <c r="U534" s="8">
        <v>-999</v>
      </c>
    </row>
    <row r="535" spans="2:21" x14ac:dyDescent="0.25">
      <c r="B535" s="35">
        <v>2056900</v>
      </c>
      <c r="C535" t="s">
        <v>1490</v>
      </c>
      <c r="D535" s="9" t="str">
        <f t="shared" si="18"/>
        <v>VA</v>
      </c>
      <c r="E535" s="9">
        <v>-79.8441993</v>
      </c>
      <c r="F535" s="9">
        <v>37.045140600000003</v>
      </c>
      <c r="G535" s="25">
        <v>115</v>
      </c>
      <c r="H535" s="24">
        <v>12</v>
      </c>
      <c r="I535" s="8">
        <v>1</v>
      </c>
      <c r="J535" s="24">
        <v>-999</v>
      </c>
      <c r="K535" s="8">
        <v>-999</v>
      </c>
      <c r="L535" s="24">
        <v>-999</v>
      </c>
      <c r="M535" s="8">
        <v>-999</v>
      </c>
      <c r="N535" s="8">
        <v>43624</v>
      </c>
      <c r="O535" s="8">
        <v>5710</v>
      </c>
      <c r="P535" s="8">
        <v>43624</v>
      </c>
      <c r="Q535" s="9">
        <v>12.91</v>
      </c>
      <c r="R535" s="8">
        <v>10</v>
      </c>
      <c r="S535" s="8">
        <v>41</v>
      </c>
      <c r="T535" s="8">
        <v>20800</v>
      </c>
      <c r="U535" s="8">
        <v>1985</v>
      </c>
    </row>
    <row r="536" spans="2:21" x14ac:dyDescent="0.25">
      <c r="B536" s="35">
        <v>2058400</v>
      </c>
      <c r="C536" t="s">
        <v>1491</v>
      </c>
      <c r="D536" s="9" t="str">
        <f t="shared" si="18"/>
        <v>VA</v>
      </c>
      <c r="E536" s="9">
        <v>-79.524750800000007</v>
      </c>
      <c r="F536" s="9">
        <v>36.945976700000003</v>
      </c>
      <c r="G536" s="25">
        <v>351</v>
      </c>
      <c r="H536" s="24">
        <v>15</v>
      </c>
      <c r="I536" s="8">
        <v>1</v>
      </c>
      <c r="J536" s="24">
        <v>22</v>
      </c>
      <c r="K536" s="8">
        <v>0</v>
      </c>
      <c r="L536" s="24">
        <v>27</v>
      </c>
      <c r="M536" s="8">
        <v>0</v>
      </c>
      <c r="N536" s="8">
        <v>43625</v>
      </c>
      <c r="O536" s="8">
        <v>15100</v>
      </c>
      <c r="P536" s="8">
        <v>43625</v>
      </c>
      <c r="Q536" s="9">
        <v>17.739999999999998</v>
      </c>
      <c r="R536" s="8">
        <v>9</v>
      </c>
      <c r="S536" s="8">
        <v>54</v>
      </c>
      <c r="T536" s="8">
        <v>65600</v>
      </c>
      <c r="U536" s="8">
        <v>1987</v>
      </c>
    </row>
    <row r="537" spans="2:21" x14ac:dyDescent="0.25">
      <c r="B537" s="35">
        <v>2087500</v>
      </c>
      <c r="C537" t="s">
        <v>1492</v>
      </c>
      <c r="D537" s="9" t="str">
        <f t="shared" si="18"/>
        <v>NC</v>
      </c>
      <c r="E537" s="9">
        <v>-78.405277799999993</v>
      </c>
      <c r="F537" s="9">
        <v>35.647222200000002</v>
      </c>
      <c r="G537" s="25">
        <v>1150</v>
      </c>
      <c r="H537" s="24">
        <v>9</v>
      </c>
      <c r="I537" s="8">
        <v>1</v>
      </c>
      <c r="J537" s="24">
        <v>13</v>
      </c>
      <c r="K537" s="8">
        <v>0</v>
      </c>
      <c r="L537" s="24">
        <v>16</v>
      </c>
      <c r="M537" s="8">
        <v>0</v>
      </c>
      <c r="N537" s="8">
        <v>43625</v>
      </c>
      <c r="O537" s="8">
        <v>5900</v>
      </c>
      <c r="P537" s="8">
        <v>43625</v>
      </c>
      <c r="Q537" s="9">
        <v>9.51</v>
      </c>
      <c r="R537" s="8">
        <v>81</v>
      </c>
      <c r="S537" s="8">
        <v>91</v>
      </c>
      <c r="T537" s="8">
        <v>22900</v>
      </c>
      <c r="U537" s="8">
        <v>1945</v>
      </c>
    </row>
    <row r="538" spans="2:21" x14ac:dyDescent="0.25">
      <c r="B538" s="35">
        <v>2087570</v>
      </c>
      <c r="C538" t="s">
        <v>1493</v>
      </c>
      <c r="D538" s="9" t="str">
        <f t="shared" si="18"/>
        <v>NC</v>
      </c>
      <c r="E538" s="9">
        <v>-78.349444399999996</v>
      </c>
      <c r="F538" s="9">
        <v>35.512500000000003</v>
      </c>
      <c r="G538" s="25">
        <v>1206</v>
      </c>
      <c r="H538" s="24">
        <v>15</v>
      </c>
      <c r="I538" s="8">
        <v>1</v>
      </c>
      <c r="J538" s="24">
        <v>18</v>
      </c>
      <c r="K538" s="8">
        <v>0</v>
      </c>
      <c r="L538" s="24">
        <v>20</v>
      </c>
      <c r="M538" s="8">
        <v>0</v>
      </c>
      <c r="N538" s="8">
        <v>-999</v>
      </c>
      <c r="O538" s="8">
        <v>-999</v>
      </c>
      <c r="P538" s="8">
        <v>43625</v>
      </c>
      <c r="Q538" s="9">
        <v>15.4</v>
      </c>
      <c r="R538" s="8">
        <v>-999</v>
      </c>
      <c r="S538" s="8">
        <v>-999</v>
      </c>
      <c r="T538" s="8">
        <v>-999</v>
      </c>
      <c r="U538" s="8">
        <v>-999</v>
      </c>
    </row>
    <row r="539" spans="2:21" x14ac:dyDescent="0.25">
      <c r="B539" s="35">
        <v>2095181</v>
      </c>
      <c r="C539" t="s">
        <v>1494</v>
      </c>
      <c r="D539" s="9" t="str">
        <f t="shared" si="18"/>
        <v>NC</v>
      </c>
      <c r="E539" s="9">
        <v>-79.812777800000006</v>
      </c>
      <c r="F539" s="9">
        <v>36.079166669999999</v>
      </c>
      <c r="G539" s="25">
        <v>9.5500000000000007</v>
      </c>
      <c r="H539" s="24">
        <v>10</v>
      </c>
      <c r="I539" s="8">
        <v>1</v>
      </c>
      <c r="J539" s="24">
        <v>13</v>
      </c>
      <c r="K539" s="8">
        <v>0</v>
      </c>
      <c r="L539" s="24">
        <v>16</v>
      </c>
      <c r="M539" s="8">
        <v>0</v>
      </c>
      <c r="N539" s="8">
        <v>43624</v>
      </c>
      <c r="O539" s="8">
        <v>1680</v>
      </c>
      <c r="P539" s="8">
        <v>43624</v>
      </c>
      <c r="Q539" s="9">
        <v>11.07</v>
      </c>
      <c r="R539" s="8">
        <v>13</v>
      </c>
      <c r="S539" s="8">
        <v>19</v>
      </c>
      <c r="T539" s="8">
        <v>2520</v>
      </c>
      <c r="U539" s="8">
        <v>2003</v>
      </c>
    </row>
    <row r="540" spans="2:21" x14ac:dyDescent="0.25">
      <c r="B540" s="35">
        <v>2095271</v>
      </c>
      <c r="C540" t="s">
        <v>1495</v>
      </c>
      <c r="D540" s="9" t="str">
        <f t="shared" si="18"/>
        <v>NC</v>
      </c>
      <c r="E540" s="9">
        <v>-79.782499999999999</v>
      </c>
      <c r="F540" s="9">
        <v>36.097777780000001</v>
      </c>
      <c r="G540" s="25">
        <v>14.2</v>
      </c>
      <c r="H540" s="24">
        <v>14</v>
      </c>
      <c r="I540" s="8">
        <v>1</v>
      </c>
      <c r="J540" s="24">
        <v>16</v>
      </c>
      <c r="K540" s="8">
        <v>0</v>
      </c>
      <c r="L540" s="24">
        <v>18</v>
      </c>
      <c r="M540" s="8">
        <v>0</v>
      </c>
      <c r="N540" s="8">
        <v>43624</v>
      </c>
      <c r="O540" s="8">
        <v>2390</v>
      </c>
      <c r="P540" s="8">
        <v>43624</v>
      </c>
      <c r="Q540" s="9">
        <v>15.02</v>
      </c>
      <c r="R540" s="8">
        <v>8</v>
      </c>
      <c r="S540" s="8">
        <v>20</v>
      </c>
      <c r="T540" s="8">
        <v>3520</v>
      </c>
      <c r="U540" s="8">
        <v>2003</v>
      </c>
    </row>
    <row r="541" spans="2:21" x14ac:dyDescent="0.25">
      <c r="B541" s="35">
        <v>2111000</v>
      </c>
      <c r="C541" t="s">
        <v>1496</v>
      </c>
      <c r="D541" s="9" t="str">
        <f t="shared" si="18"/>
        <v>NC</v>
      </c>
      <c r="E541" s="9">
        <v>-81.558333300000001</v>
      </c>
      <c r="F541" s="9">
        <v>35.990833299999998</v>
      </c>
      <c r="G541" s="25">
        <v>28.8</v>
      </c>
      <c r="H541" s="24">
        <v>5</v>
      </c>
      <c r="I541" s="8">
        <v>1</v>
      </c>
      <c r="J541" s="24">
        <v>7</v>
      </c>
      <c r="K541" s="8">
        <v>0</v>
      </c>
      <c r="L541" s="24">
        <v>10</v>
      </c>
      <c r="M541" s="8">
        <v>0</v>
      </c>
      <c r="N541" s="8">
        <v>43625</v>
      </c>
      <c r="O541" s="8">
        <v>1660</v>
      </c>
      <c r="P541" s="8">
        <v>43625</v>
      </c>
      <c r="Q541" s="9">
        <v>5.73</v>
      </c>
      <c r="R541" s="8">
        <v>22</v>
      </c>
      <c r="S541" s="8">
        <v>77</v>
      </c>
      <c r="T541" s="8">
        <v>16200</v>
      </c>
      <c r="U541" s="8">
        <v>1940</v>
      </c>
    </row>
    <row r="542" spans="2:21" x14ac:dyDescent="0.25">
      <c r="B542" s="35">
        <v>2121500</v>
      </c>
      <c r="C542" t="s">
        <v>1497</v>
      </c>
      <c r="D542" s="9" t="str">
        <f t="shared" si="18"/>
        <v>NC</v>
      </c>
      <c r="E542" s="9">
        <v>-80.234722199999993</v>
      </c>
      <c r="F542" s="9">
        <v>35.806944440000002</v>
      </c>
      <c r="G542" s="25">
        <v>174</v>
      </c>
      <c r="H542" s="24">
        <v>14</v>
      </c>
      <c r="I542" s="8">
        <v>1</v>
      </c>
      <c r="J542" s="24">
        <v>23</v>
      </c>
      <c r="K542" s="8">
        <v>0</v>
      </c>
      <c r="L542" s="24">
        <v>31</v>
      </c>
      <c r="M542" s="8">
        <v>0</v>
      </c>
      <c r="N542" s="8">
        <v>43624</v>
      </c>
      <c r="O542" s="8">
        <v>4130</v>
      </c>
      <c r="P542" s="8">
        <v>43624</v>
      </c>
      <c r="Q542" s="9">
        <v>15.02</v>
      </c>
      <c r="R542" s="8">
        <v>27</v>
      </c>
      <c r="S542" s="8">
        <v>44</v>
      </c>
      <c r="T542" s="8">
        <v>14800</v>
      </c>
      <c r="U542" s="8">
        <v>1947</v>
      </c>
    </row>
    <row r="543" spans="2:21" x14ac:dyDescent="0.25">
      <c r="B543" s="35">
        <v>2146000</v>
      </c>
      <c r="C543" t="s">
        <v>1498</v>
      </c>
      <c r="D543" s="9" t="str">
        <f t="shared" si="18"/>
        <v>SC</v>
      </c>
      <c r="E543" s="9">
        <v>-80.973965800000002</v>
      </c>
      <c r="F543" s="9">
        <v>34.984869349999997</v>
      </c>
      <c r="G543" s="25">
        <v>3050</v>
      </c>
      <c r="H543" s="24">
        <v>15</v>
      </c>
      <c r="I543" s="8">
        <v>1</v>
      </c>
      <c r="J543" s="24">
        <v>25</v>
      </c>
      <c r="K543" s="8">
        <v>0</v>
      </c>
      <c r="L543" s="24">
        <v>30</v>
      </c>
      <c r="M543" s="8">
        <v>0</v>
      </c>
      <c r="N543" s="8">
        <v>43626</v>
      </c>
      <c r="O543" s="8">
        <v>73400</v>
      </c>
      <c r="P543" s="8">
        <v>43626</v>
      </c>
      <c r="Q543" s="9">
        <v>19.05</v>
      </c>
      <c r="R543" s="8">
        <v>6</v>
      </c>
      <c r="S543" s="8">
        <v>84</v>
      </c>
      <c r="T543" s="8">
        <v>151000</v>
      </c>
      <c r="U543" s="8">
        <v>1901</v>
      </c>
    </row>
    <row r="544" spans="2:21" x14ac:dyDescent="0.25">
      <c r="B544" s="35">
        <v>2148000</v>
      </c>
      <c r="C544" t="s">
        <v>1499</v>
      </c>
      <c r="D544" s="9" t="str">
        <f t="shared" si="18"/>
        <v>SC</v>
      </c>
      <c r="E544" s="9">
        <v>-80.653969700000005</v>
      </c>
      <c r="F544" s="9">
        <v>34.244593850000001</v>
      </c>
      <c r="G544" s="25">
        <v>5070</v>
      </c>
      <c r="H544" s="24">
        <v>27</v>
      </c>
      <c r="I544" s="8">
        <v>1</v>
      </c>
      <c r="J544" s="24">
        <v>29</v>
      </c>
      <c r="K544" s="8">
        <v>0</v>
      </c>
      <c r="L544" s="24">
        <v>35</v>
      </c>
      <c r="M544" s="8">
        <v>0</v>
      </c>
      <c r="N544" s="8">
        <v>43628</v>
      </c>
      <c r="O544" s="8">
        <v>33200</v>
      </c>
      <c r="P544" s="8">
        <v>43628</v>
      </c>
      <c r="Q544" s="9">
        <v>27</v>
      </c>
      <c r="R544" s="8">
        <v>50</v>
      </c>
      <c r="S544" s="8">
        <v>127</v>
      </c>
      <c r="T544" s="8">
        <v>400000</v>
      </c>
      <c r="U544" s="8">
        <v>1916</v>
      </c>
    </row>
    <row r="545" spans="2:21" x14ac:dyDescent="0.25">
      <c r="B545" s="35">
        <v>2153051</v>
      </c>
      <c r="C545" t="s">
        <v>1500</v>
      </c>
      <c r="D545" s="9" t="str">
        <f t="shared" si="18"/>
        <v>SC</v>
      </c>
      <c r="E545" s="9">
        <v>-81.597872300000006</v>
      </c>
      <c r="F545" s="9">
        <v>35.137628069999998</v>
      </c>
      <c r="G545" s="25">
        <v>1280</v>
      </c>
      <c r="H545" s="24">
        <v>104.8</v>
      </c>
      <c r="I545" s="8">
        <v>1</v>
      </c>
      <c r="J545" s="24">
        <v>108</v>
      </c>
      <c r="K545" s="8">
        <v>0</v>
      </c>
      <c r="L545" s="24">
        <v>110</v>
      </c>
      <c r="M545" s="8">
        <v>0</v>
      </c>
      <c r="N545" s="8">
        <v>-999</v>
      </c>
      <c r="O545" s="8">
        <v>-999</v>
      </c>
      <c r="P545" s="8">
        <v>43640</v>
      </c>
      <c r="Q545" s="9">
        <v>107.96</v>
      </c>
      <c r="R545" s="8">
        <v>-999</v>
      </c>
      <c r="S545" s="8">
        <v>-999</v>
      </c>
      <c r="T545" s="8">
        <v>-999</v>
      </c>
      <c r="U545" s="8">
        <v>-999</v>
      </c>
    </row>
    <row r="546" spans="2:21" x14ac:dyDescent="0.25">
      <c r="B546" s="35">
        <v>2169506</v>
      </c>
      <c r="C546" t="s">
        <v>1501</v>
      </c>
      <c r="D546" s="9" t="str">
        <f t="shared" si="18"/>
        <v>SC</v>
      </c>
      <c r="E546" s="9">
        <v>-81.027500000000003</v>
      </c>
      <c r="F546" s="9">
        <v>33.987499999999997</v>
      </c>
      <c r="G546" s="25">
        <v>-999</v>
      </c>
      <c r="H546" s="24">
        <v>7.2</v>
      </c>
      <c r="I546" s="8">
        <v>1</v>
      </c>
      <c r="J546" s="24">
        <v>8</v>
      </c>
      <c r="K546" s="8">
        <v>0</v>
      </c>
      <c r="L546" s="24">
        <v>11</v>
      </c>
      <c r="M546" s="8">
        <v>0</v>
      </c>
      <c r="N546" s="8">
        <v>-999</v>
      </c>
      <c r="O546" s="8">
        <v>-999</v>
      </c>
      <c r="P546" s="8">
        <v>43623</v>
      </c>
      <c r="Q546" s="9">
        <v>7.93</v>
      </c>
      <c r="R546" s="8">
        <v>-999</v>
      </c>
      <c r="S546" s="8">
        <v>-999</v>
      </c>
      <c r="T546" s="8">
        <v>-999</v>
      </c>
      <c r="U546" s="8">
        <v>-999</v>
      </c>
    </row>
    <row r="547" spans="2:21" x14ac:dyDescent="0.25">
      <c r="B547" s="35">
        <v>2204520</v>
      </c>
      <c r="C547" t="s">
        <v>1502</v>
      </c>
      <c r="D547" s="9" t="str">
        <f t="shared" si="18"/>
        <v>GA</v>
      </c>
      <c r="E547" s="9">
        <v>-83.957964700000005</v>
      </c>
      <c r="F547" s="9">
        <v>33.484559760000003</v>
      </c>
      <c r="G547" s="25">
        <v>468</v>
      </c>
      <c r="H547" s="24">
        <v>12</v>
      </c>
      <c r="I547" s="8">
        <v>1</v>
      </c>
      <c r="J547" s="24">
        <v>16</v>
      </c>
      <c r="K547" s="8">
        <v>0</v>
      </c>
      <c r="L547" s="24">
        <v>20</v>
      </c>
      <c r="M547" s="8">
        <v>0</v>
      </c>
      <c r="N547" s="8">
        <v>43625</v>
      </c>
      <c r="O547" s="8">
        <v>12800</v>
      </c>
      <c r="P547" s="8">
        <v>43625</v>
      </c>
      <c r="Q547" s="9">
        <v>12.9</v>
      </c>
      <c r="R547" s="8">
        <v>2</v>
      </c>
      <c r="S547" s="8">
        <v>7</v>
      </c>
      <c r="T547" s="8">
        <v>22500</v>
      </c>
      <c r="U547" s="8">
        <v>2015</v>
      </c>
    </row>
    <row r="548" spans="2:21" x14ac:dyDescent="0.25">
      <c r="B548" s="35">
        <v>2208150</v>
      </c>
      <c r="C548" t="s">
        <v>1503</v>
      </c>
      <c r="D548" s="9" t="str">
        <f t="shared" si="18"/>
        <v>GA</v>
      </c>
      <c r="E548" s="9">
        <v>-83.8879582</v>
      </c>
      <c r="F548" s="9">
        <v>33.9176073</v>
      </c>
      <c r="G548" s="25">
        <v>30.8</v>
      </c>
      <c r="H548" s="24">
        <v>9</v>
      </c>
      <c r="I548" s="8">
        <v>1</v>
      </c>
      <c r="J548" s="24">
        <v>11</v>
      </c>
      <c r="K548" s="8">
        <v>0</v>
      </c>
      <c r="L548" s="24">
        <v>16</v>
      </c>
      <c r="M548" s="8">
        <v>0</v>
      </c>
      <c r="N548" s="8">
        <v>43624</v>
      </c>
      <c r="O548" s="8">
        <v>1160</v>
      </c>
      <c r="P548" s="8">
        <v>43624</v>
      </c>
      <c r="Q548" s="9">
        <v>9.0299999999999994</v>
      </c>
      <c r="R548" s="8">
        <v>16</v>
      </c>
      <c r="S548" s="8">
        <v>17</v>
      </c>
      <c r="T548" s="8">
        <v>8630</v>
      </c>
      <c r="U548" s="8">
        <v>2003</v>
      </c>
    </row>
    <row r="549" spans="2:21" x14ac:dyDescent="0.25">
      <c r="B549" s="35">
        <v>2310663</v>
      </c>
      <c r="C549" t="s">
        <v>1504</v>
      </c>
      <c r="D549" s="9" t="str">
        <f t="shared" si="18"/>
        <v>FL</v>
      </c>
      <c r="E549" s="9">
        <v>-82.606210700000005</v>
      </c>
      <c r="F549" s="9">
        <v>28.715264040000001</v>
      </c>
      <c r="G549" s="25">
        <v>76</v>
      </c>
      <c r="H549" s="24">
        <v>3</v>
      </c>
      <c r="I549" s="8">
        <v>1</v>
      </c>
      <c r="J549" s="24">
        <v>6</v>
      </c>
      <c r="K549" s="8">
        <v>0</v>
      </c>
      <c r="L549" s="24">
        <v>8</v>
      </c>
      <c r="M549" s="8">
        <v>0</v>
      </c>
      <c r="N549" s="8">
        <v>43635</v>
      </c>
      <c r="O549" s="8">
        <v>2520</v>
      </c>
      <c r="P549" s="8">
        <v>43635</v>
      </c>
      <c r="Q549" s="9">
        <v>3.23</v>
      </c>
      <c r="R549" s="8">
        <v>-999</v>
      </c>
      <c r="S549" s="8">
        <v>-999</v>
      </c>
      <c r="T549" s="8">
        <v>-999</v>
      </c>
      <c r="U549" s="8">
        <v>-999</v>
      </c>
    </row>
    <row r="550" spans="2:21" x14ac:dyDescent="0.25">
      <c r="B550" s="35">
        <v>2310742</v>
      </c>
      <c r="C550" t="s">
        <v>1505</v>
      </c>
      <c r="D550" s="9" t="str">
        <f t="shared" si="18"/>
        <v>FL</v>
      </c>
      <c r="E550" s="9">
        <v>-82.605555600000002</v>
      </c>
      <c r="F550" s="9">
        <v>28.8933611</v>
      </c>
      <c r="G550" s="25">
        <v>46</v>
      </c>
      <c r="H550" s="24">
        <v>3</v>
      </c>
      <c r="I550" s="8">
        <v>1</v>
      </c>
      <c r="J550" s="24">
        <v>4</v>
      </c>
      <c r="K550" s="8">
        <v>0</v>
      </c>
      <c r="L550" s="24">
        <v>5</v>
      </c>
      <c r="M550" s="8">
        <v>0</v>
      </c>
      <c r="N550" s="8">
        <v>-999</v>
      </c>
      <c r="O550" s="8">
        <v>-999</v>
      </c>
      <c r="P550" s="8">
        <v>43635</v>
      </c>
      <c r="Q550" s="9">
        <v>3.05</v>
      </c>
      <c r="R550" s="8">
        <v>-999</v>
      </c>
      <c r="S550" s="8">
        <v>-999</v>
      </c>
      <c r="T550" s="8">
        <v>-999</v>
      </c>
      <c r="U550" s="8">
        <v>-999</v>
      </c>
    </row>
    <row r="551" spans="2:21" x14ac:dyDescent="0.25">
      <c r="B551" s="35">
        <v>2335580</v>
      </c>
      <c r="C551" t="s">
        <v>1506</v>
      </c>
      <c r="D551" s="9" t="str">
        <f t="shared" si="18"/>
        <v>GA</v>
      </c>
      <c r="E551" s="9">
        <v>-84.2185305</v>
      </c>
      <c r="F551" s="9">
        <v>34.15593045</v>
      </c>
      <c r="G551" s="25">
        <v>37.4</v>
      </c>
      <c r="H551" s="24">
        <v>6</v>
      </c>
      <c r="I551" s="8">
        <v>1</v>
      </c>
      <c r="J551" s="24">
        <v>12</v>
      </c>
      <c r="K551" s="8">
        <v>0</v>
      </c>
      <c r="L551" s="24">
        <v>15</v>
      </c>
      <c r="M551" s="8">
        <v>0</v>
      </c>
      <c r="N551" s="8">
        <v>43628</v>
      </c>
      <c r="O551" s="8">
        <v>872</v>
      </c>
      <c r="P551" s="8">
        <v>43628</v>
      </c>
      <c r="Q551" s="9">
        <v>6.4</v>
      </c>
      <c r="R551" s="8">
        <v>8</v>
      </c>
      <c r="S551" s="8">
        <v>10</v>
      </c>
      <c r="T551" s="8">
        <v>4800</v>
      </c>
      <c r="U551" s="8">
        <v>2009</v>
      </c>
    </row>
    <row r="552" spans="2:21" x14ac:dyDescent="0.25">
      <c r="B552" s="35">
        <v>2344396</v>
      </c>
      <c r="C552" t="s">
        <v>1507</v>
      </c>
      <c r="D552" s="9" t="str">
        <f t="shared" si="18"/>
        <v>GA</v>
      </c>
      <c r="E552" s="9">
        <v>-84.394444399999998</v>
      </c>
      <c r="F552" s="9">
        <v>33.3597222</v>
      </c>
      <c r="G552" s="25">
        <v>160</v>
      </c>
      <c r="H552" s="24">
        <v>48</v>
      </c>
      <c r="I552" s="8">
        <v>1</v>
      </c>
      <c r="J552" s="24">
        <v>55</v>
      </c>
      <c r="K552" s="8">
        <v>0</v>
      </c>
      <c r="L552" s="24">
        <v>60</v>
      </c>
      <c r="M552" s="8">
        <v>0</v>
      </c>
      <c r="N552" s="8">
        <v>43625</v>
      </c>
      <c r="O552" s="8">
        <v>6910</v>
      </c>
      <c r="P552" s="8">
        <v>43625</v>
      </c>
      <c r="Q552" s="9">
        <v>49.03</v>
      </c>
      <c r="R552" s="8">
        <v>2</v>
      </c>
      <c r="S552" s="8">
        <v>10</v>
      </c>
      <c r="T552" s="8">
        <v>9780</v>
      </c>
      <c r="U552" s="8">
        <v>2009</v>
      </c>
    </row>
    <row r="553" spans="2:21" x14ac:dyDescent="0.25">
      <c r="B553" s="35">
        <v>2344620</v>
      </c>
      <c r="C553" t="s">
        <v>1508</v>
      </c>
      <c r="D553" s="9" t="str">
        <f t="shared" si="18"/>
        <v>GA</v>
      </c>
      <c r="E553" s="9">
        <v>-84.624722199999994</v>
      </c>
      <c r="F553" s="9">
        <v>33.389166670000002</v>
      </c>
      <c r="G553" s="25">
        <v>24.1</v>
      </c>
      <c r="H553" s="24">
        <v>10</v>
      </c>
      <c r="I553" s="8">
        <v>1</v>
      </c>
      <c r="J553" s="24">
        <v>16</v>
      </c>
      <c r="K553" s="8">
        <v>0</v>
      </c>
      <c r="L553" s="24">
        <v>22</v>
      </c>
      <c r="M553" s="8">
        <v>0</v>
      </c>
      <c r="N553" s="8">
        <v>43625</v>
      </c>
      <c r="O553" s="8">
        <v>1210</v>
      </c>
      <c r="P553" s="8">
        <v>43624</v>
      </c>
      <c r="Q553" s="9">
        <v>10.46</v>
      </c>
      <c r="R553" s="8">
        <v>1</v>
      </c>
      <c r="S553" s="8">
        <v>3</v>
      </c>
      <c r="T553" s="8">
        <v>648</v>
      </c>
      <c r="U553" s="8">
        <v>2012</v>
      </c>
    </row>
    <row r="554" spans="2:21" x14ac:dyDescent="0.25">
      <c r="B554" s="35">
        <v>2378500</v>
      </c>
      <c r="C554" t="s">
        <v>1509</v>
      </c>
      <c r="D554" s="9" t="str">
        <f t="shared" si="18"/>
        <v>AL</v>
      </c>
      <c r="E554" s="9">
        <v>-87.798601489999996</v>
      </c>
      <c r="F554" s="9">
        <v>30.545471460000002</v>
      </c>
      <c r="G554" s="25">
        <v>55.3</v>
      </c>
      <c r="H554" s="24">
        <v>11</v>
      </c>
      <c r="I554" s="8">
        <v>1</v>
      </c>
      <c r="J554" s="24">
        <v>13</v>
      </c>
      <c r="K554" s="8">
        <v>0</v>
      </c>
      <c r="L554" s="24">
        <v>18</v>
      </c>
      <c r="M554" s="8">
        <v>0</v>
      </c>
      <c r="N554" s="8">
        <v>43623</v>
      </c>
      <c r="O554" s="8">
        <v>1740</v>
      </c>
      <c r="P554" s="8">
        <v>43623</v>
      </c>
      <c r="Q554" s="9">
        <v>11.19</v>
      </c>
      <c r="R554" s="8">
        <v>28</v>
      </c>
      <c r="S554" s="8">
        <v>48</v>
      </c>
      <c r="T554" s="8">
        <v>18700</v>
      </c>
      <c r="U554" s="8">
        <v>2014</v>
      </c>
    </row>
    <row r="555" spans="2:21" x14ac:dyDescent="0.25">
      <c r="B555" s="35">
        <v>2428401</v>
      </c>
      <c r="C555" t="s">
        <v>1510</v>
      </c>
      <c r="D555" s="9" t="s">
        <v>39</v>
      </c>
      <c r="E555" s="9">
        <v>-87.550548000000006</v>
      </c>
      <c r="F555" s="9">
        <v>31.613491889999999</v>
      </c>
      <c r="G555" s="25">
        <v>21473</v>
      </c>
      <c r="H555" s="24">
        <v>42</v>
      </c>
      <c r="I555" s="8">
        <v>1</v>
      </c>
      <c r="J555" s="24">
        <v>48</v>
      </c>
      <c r="K555" s="8">
        <v>1</v>
      </c>
      <c r="L555" s="24">
        <v>52</v>
      </c>
      <c r="M555" s="8">
        <v>1</v>
      </c>
      <c r="N555" s="8">
        <v>-999</v>
      </c>
      <c r="O555" s="8">
        <v>-999</v>
      </c>
      <c r="P555" s="8">
        <v>43646</v>
      </c>
      <c r="Q555" s="9">
        <v>52.27</v>
      </c>
      <c r="R555" s="8">
        <v>-999</v>
      </c>
      <c r="S555" s="8">
        <v>-999</v>
      </c>
      <c r="T555" s="8">
        <v>-999</v>
      </c>
      <c r="U555" s="8">
        <v>-999</v>
      </c>
    </row>
    <row r="556" spans="2:21" x14ac:dyDescent="0.25">
      <c r="B556" s="35">
        <v>3028500</v>
      </c>
      <c r="C556" t="s">
        <v>1511</v>
      </c>
      <c r="D556" s="9" t="str">
        <f t="shared" ref="D556:D586" si="19">RIGHT(C556,2)</f>
        <v>PA</v>
      </c>
      <c r="E556" s="9">
        <v>-78.678359499999999</v>
      </c>
      <c r="F556" s="9">
        <v>41.486172689999997</v>
      </c>
      <c r="G556" s="25">
        <v>204</v>
      </c>
      <c r="H556" s="24">
        <v>7</v>
      </c>
      <c r="I556" s="8">
        <v>1</v>
      </c>
      <c r="J556" s="24">
        <v>9</v>
      </c>
      <c r="K556" s="8">
        <v>0</v>
      </c>
      <c r="L556" s="24">
        <v>10</v>
      </c>
      <c r="M556" s="8">
        <v>0</v>
      </c>
      <c r="N556" s="8">
        <v>43637</v>
      </c>
      <c r="O556" s="8">
        <v>4440</v>
      </c>
      <c r="P556" s="8">
        <v>43637</v>
      </c>
      <c r="Q556" s="9">
        <v>7.02</v>
      </c>
      <c r="R556" s="8">
        <v>27</v>
      </c>
      <c r="S556" s="8">
        <v>73</v>
      </c>
      <c r="T556" s="8">
        <v>12800</v>
      </c>
      <c r="U556" s="8">
        <v>1996</v>
      </c>
    </row>
    <row r="557" spans="2:21" x14ac:dyDescent="0.25">
      <c r="B557" s="35">
        <v>3029000</v>
      </c>
      <c r="C557" t="s">
        <v>1512</v>
      </c>
      <c r="D557" s="9" t="str">
        <f t="shared" si="19"/>
        <v>PA</v>
      </c>
      <c r="E557" s="9">
        <v>-78.735861200000002</v>
      </c>
      <c r="F557" s="9">
        <v>41.420894599999997</v>
      </c>
      <c r="G557" s="25">
        <v>303</v>
      </c>
      <c r="H557" s="24">
        <v>16</v>
      </c>
      <c r="I557" s="8">
        <v>1</v>
      </c>
      <c r="J557" s="24">
        <v>18</v>
      </c>
      <c r="K557" s="8">
        <v>0</v>
      </c>
      <c r="L557" s="24">
        <v>20</v>
      </c>
      <c r="M557" s="8">
        <v>0</v>
      </c>
      <c r="N557" s="8">
        <v>43637</v>
      </c>
      <c r="O557" s="8">
        <v>11200</v>
      </c>
      <c r="P557" s="8">
        <v>43637</v>
      </c>
      <c r="Q557" s="9">
        <v>16.73</v>
      </c>
      <c r="R557" s="8">
        <v>12</v>
      </c>
      <c r="S557" s="8">
        <v>37</v>
      </c>
      <c r="T557" s="8">
        <v>34000</v>
      </c>
      <c r="U557" s="8">
        <v>1942</v>
      </c>
    </row>
    <row r="558" spans="2:21" x14ac:dyDescent="0.25">
      <c r="B558" s="35">
        <v>3029500</v>
      </c>
      <c r="C558" t="s">
        <v>1513</v>
      </c>
      <c r="D558" s="9" t="str">
        <f t="shared" si="19"/>
        <v>PA</v>
      </c>
      <c r="E558" s="9">
        <v>-79.208929800000007</v>
      </c>
      <c r="F558" s="9">
        <v>41.330618899999997</v>
      </c>
      <c r="G558" s="25">
        <v>807</v>
      </c>
      <c r="H558" s="24">
        <v>13</v>
      </c>
      <c r="I558" s="8">
        <v>1</v>
      </c>
      <c r="J558" s="24">
        <v>15</v>
      </c>
      <c r="K558" s="8">
        <v>1</v>
      </c>
      <c r="L558" s="24">
        <v>17</v>
      </c>
      <c r="M558" s="8">
        <v>0</v>
      </c>
      <c r="N558" s="8">
        <v>43637</v>
      </c>
      <c r="O558" s="8">
        <v>25100</v>
      </c>
      <c r="P558" s="8">
        <v>43637</v>
      </c>
      <c r="Q558" s="9">
        <v>15.17</v>
      </c>
      <c r="R558" s="8">
        <v>15</v>
      </c>
      <c r="S558" s="8">
        <v>80</v>
      </c>
      <c r="T558" s="8">
        <v>56000</v>
      </c>
      <c r="U558" s="8">
        <v>1936</v>
      </c>
    </row>
    <row r="559" spans="2:21" x14ac:dyDescent="0.25">
      <c r="B559" s="35">
        <v>3069500</v>
      </c>
      <c r="C559" t="s">
        <v>1514</v>
      </c>
      <c r="D559" s="9" t="str">
        <f t="shared" si="19"/>
        <v>WV</v>
      </c>
      <c r="E559" s="9">
        <v>-79.675527799999998</v>
      </c>
      <c r="F559" s="9">
        <v>39.121555559999997</v>
      </c>
      <c r="G559" s="25">
        <v>722</v>
      </c>
      <c r="H559" s="24">
        <v>16</v>
      </c>
      <c r="I559" s="8">
        <v>1</v>
      </c>
      <c r="J559" s="24">
        <v>18</v>
      </c>
      <c r="K559" s="8">
        <v>0</v>
      </c>
      <c r="L559" s="24">
        <v>20</v>
      </c>
      <c r="M559" s="8">
        <v>0</v>
      </c>
      <c r="N559" s="8">
        <v>43646</v>
      </c>
      <c r="O559" s="8">
        <v>41500</v>
      </c>
      <c r="P559" s="8">
        <v>43646</v>
      </c>
      <c r="Q559" s="9">
        <v>17.14</v>
      </c>
      <c r="R559" s="8">
        <v>16</v>
      </c>
      <c r="S559" s="8">
        <v>106</v>
      </c>
      <c r="T559" s="8">
        <v>170000</v>
      </c>
      <c r="U559" s="8">
        <v>1985</v>
      </c>
    </row>
    <row r="560" spans="2:21" x14ac:dyDescent="0.25">
      <c r="B560" s="35">
        <v>3115400</v>
      </c>
      <c r="C560" t="s">
        <v>1515</v>
      </c>
      <c r="D560" s="9" t="str">
        <f t="shared" si="19"/>
        <v>OH</v>
      </c>
      <c r="E560" s="9">
        <v>-81.203723600000004</v>
      </c>
      <c r="F560" s="9">
        <v>39.563129400000001</v>
      </c>
      <c r="G560" s="25">
        <v>210</v>
      </c>
      <c r="H560" s="24">
        <v>16</v>
      </c>
      <c r="I560" s="8">
        <v>1</v>
      </c>
      <c r="J560" s="24">
        <v>23</v>
      </c>
      <c r="K560" s="8">
        <v>0</v>
      </c>
      <c r="L560" s="24">
        <v>32</v>
      </c>
      <c r="M560" s="8">
        <v>0</v>
      </c>
      <c r="N560" s="8">
        <v>43636</v>
      </c>
      <c r="O560" s="8">
        <v>7400</v>
      </c>
      <c r="P560" s="8">
        <v>43636</v>
      </c>
      <c r="Q560" s="9">
        <v>21.44</v>
      </c>
      <c r="R560" s="8">
        <v>23</v>
      </c>
      <c r="S560" s="8">
        <v>45</v>
      </c>
      <c r="T560" s="8">
        <v>41600</v>
      </c>
      <c r="U560" s="8">
        <v>2004</v>
      </c>
    </row>
    <row r="561" spans="2:21" x14ac:dyDescent="0.25">
      <c r="B561" s="35">
        <v>3117500</v>
      </c>
      <c r="C561" t="s">
        <v>1516</v>
      </c>
      <c r="D561" s="9" t="str">
        <f t="shared" si="19"/>
        <v>OH</v>
      </c>
      <c r="E561" s="9">
        <v>-81.259830800000003</v>
      </c>
      <c r="F561" s="9">
        <v>40.672560900000001</v>
      </c>
      <c r="G561" s="25">
        <v>253</v>
      </c>
      <c r="H561" s="24">
        <v>8</v>
      </c>
      <c r="I561" s="8">
        <v>1</v>
      </c>
      <c r="J561" s="24">
        <v>9</v>
      </c>
      <c r="K561" s="8">
        <v>0</v>
      </c>
      <c r="L561" s="24">
        <v>9.5</v>
      </c>
      <c r="M561" s="8">
        <v>0</v>
      </c>
      <c r="N561" s="8">
        <v>43634</v>
      </c>
      <c r="O561" s="8">
        <v>3600</v>
      </c>
      <c r="P561" s="8">
        <v>43634</v>
      </c>
      <c r="Q561" s="9">
        <v>8.08</v>
      </c>
      <c r="R561" s="8">
        <v>45</v>
      </c>
      <c r="S561" s="8">
        <v>79</v>
      </c>
      <c r="T561" s="8">
        <v>15000</v>
      </c>
      <c r="U561" s="8">
        <v>1959</v>
      </c>
    </row>
    <row r="562" spans="2:21" x14ac:dyDescent="0.25">
      <c r="B562" s="35">
        <v>3118500</v>
      </c>
      <c r="C562" t="s">
        <v>1517</v>
      </c>
      <c r="D562" s="9" t="str">
        <f t="shared" si="19"/>
        <v>OH</v>
      </c>
      <c r="E562" s="9">
        <v>-81.369444400000006</v>
      </c>
      <c r="F562" s="9">
        <v>40.749722200000001</v>
      </c>
      <c r="G562" s="25">
        <v>172</v>
      </c>
      <c r="H562" s="24">
        <v>10</v>
      </c>
      <c r="I562" s="8">
        <v>1</v>
      </c>
      <c r="J562" s="24">
        <v>12</v>
      </c>
      <c r="K562" s="8">
        <v>0</v>
      </c>
      <c r="L562" s="24">
        <v>13</v>
      </c>
      <c r="M562" s="8">
        <v>0</v>
      </c>
      <c r="N562" s="8">
        <v>43634</v>
      </c>
      <c r="O562" s="8">
        <v>3180</v>
      </c>
      <c r="P562" s="8">
        <v>43634</v>
      </c>
      <c r="Q562" s="9">
        <v>10.09</v>
      </c>
      <c r="R562" s="8">
        <v>55</v>
      </c>
      <c r="S562" s="8">
        <v>96</v>
      </c>
      <c r="T562" s="8">
        <v>9310</v>
      </c>
      <c r="U562" s="8">
        <v>2003</v>
      </c>
    </row>
    <row r="563" spans="2:21" x14ac:dyDescent="0.25">
      <c r="B563" s="35">
        <v>3140500</v>
      </c>
      <c r="C563" t="s">
        <v>1518</v>
      </c>
      <c r="D563" s="9" t="str">
        <f t="shared" si="19"/>
        <v>OH</v>
      </c>
      <c r="E563" s="9">
        <v>-81.872909000000007</v>
      </c>
      <c r="F563" s="9">
        <v>40.248404649999998</v>
      </c>
      <c r="G563" s="25">
        <v>4859</v>
      </c>
      <c r="H563" s="24">
        <v>15</v>
      </c>
      <c r="I563" s="8">
        <v>1</v>
      </c>
      <c r="J563" s="24">
        <v>18</v>
      </c>
      <c r="K563" s="8">
        <v>0</v>
      </c>
      <c r="L563" s="24">
        <v>20</v>
      </c>
      <c r="M563" s="8">
        <v>0</v>
      </c>
      <c r="N563" s="8">
        <v>43635</v>
      </c>
      <c r="O563" s="8">
        <v>21100</v>
      </c>
      <c r="P563" s="8">
        <v>43635</v>
      </c>
      <c r="Q563" s="9">
        <v>15.26</v>
      </c>
      <c r="R563" s="8">
        <v>66</v>
      </c>
      <c r="S563" s="8">
        <v>82</v>
      </c>
      <c r="T563" s="8">
        <v>202000</v>
      </c>
      <c r="U563" s="8">
        <v>1913</v>
      </c>
    </row>
    <row r="564" spans="2:21" x14ac:dyDescent="0.25">
      <c r="B564" s="35">
        <v>3223425</v>
      </c>
      <c r="C564" t="s">
        <v>1519</v>
      </c>
      <c r="D564" s="9" t="str">
        <f t="shared" si="19"/>
        <v>OH</v>
      </c>
      <c r="E564" s="9">
        <v>-82.821290200000007</v>
      </c>
      <c r="F564" s="9">
        <v>40.548948699999997</v>
      </c>
      <c r="G564" s="25">
        <v>37.9</v>
      </c>
      <c r="H564" s="24">
        <v>9</v>
      </c>
      <c r="I564" s="8">
        <v>1</v>
      </c>
      <c r="J564" s="24">
        <v>12.5</v>
      </c>
      <c r="K564" s="8">
        <v>0</v>
      </c>
      <c r="L564" s="24">
        <v>18</v>
      </c>
      <c r="M564" s="8">
        <v>0</v>
      </c>
      <c r="N564" s="8">
        <v>43632</v>
      </c>
      <c r="O564" s="8">
        <v>2500</v>
      </c>
      <c r="P564" s="8">
        <v>43632</v>
      </c>
      <c r="Q564" s="9">
        <v>9.83</v>
      </c>
      <c r="R564" s="8">
        <v>5</v>
      </c>
      <c r="S564" s="8">
        <v>21</v>
      </c>
      <c r="T564" s="8">
        <v>6140</v>
      </c>
      <c r="U564" s="8">
        <v>2011</v>
      </c>
    </row>
    <row r="565" spans="2:21" x14ac:dyDescent="0.25">
      <c r="B565" s="35">
        <v>3250500</v>
      </c>
      <c r="C565" t="s">
        <v>1520</v>
      </c>
      <c r="D565" s="9" t="str">
        <f t="shared" si="19"/>
        <v>KY</v>
      </c>
      <c r="E565" s="9">
        <v>-83.997426099999998</v>
      </c>
      <c r="F565" s="9">
        <v>38.420074900000003</v>
      </c>
      <c r="G565" s="25">
        <v>1785</v>
      </c>
      <c r="H565" s="24">
        <v>25</v>
      </c>
      <c r="I565" s="8">
        <v>1</v>
      </c>
      <c r="J565" s="24">
        <v>42</v>
      </c>
      <c r="K565" s="8">
        <v>0</v>
      </c>
      <c r="L565" s="24">
        <v>45</v>
      </c>
      <c r="M565" s="8">
        <v>0</v>
      </c>
      <c r="N565" s="8">
        <v>43634</v>
      </c>
      <c r="O565" s="8">
        <v>16500</v>
      </c>
      <c r="P565" s="8">
        <v>43634</v>
      </c>
      <c r="Q565" s="9">
        <v>26.28</v>
      </c>
      <c r="R565" s="8">
        <v>43</v>
      </c>
      <c r="S565" s="8">
        <v>57</v>
      </c>
      <c r="T565" s="8">
        <v>35900</v>
      </c>
      <c r="U565" s="8">
        <v>1948</v>
      </c>
    </row>
    <row r="566" spans="2:21" x14ac:dyDescent="0.25">
      <c r="B566" s="35">
        <v>3272100</v>
      </c>
      <c r="C566" t="s">
        <v>1521</v>
      </c>
      <c r="D566" s="9" t="str">
        <f t="shared" si="19"/>
        <v>OH</v>
      </c>
      <c r="E566" s="9">
        <v>-84.412677799999997</v>
      </c>
      <c r="F566" s="9">
        <v>39.519886100000001</v>
      </c>
      <c r="G566" s="25">
        <v>3134</v>
      </c>
      <c r="H566" s="24">
        <v>12</v>
      </c>
      <c r="I566" s="8">
        <v>1</v>
      </c>
      <c r="J566" s="24">
        <v>18</v>
      </c>
      <c r="K566" s="8">
        <v>0</v>
      </c>
      <c r="L566" s="24">
        <v>24</v>
      </c>
      <c r="M566" s="8">
        <v>0</v>
      </c>
      <c r="N566" s="8">
        <v>43634</v>
      </c>
      <c r="O566" s="8">
        <v>41500</v>
      </c>
      <c r="P566" s="8">
        <v>43634</v>
      </c>
      <c r="Q566" s="9">
        <v>12.03</v>
      </c>
      <c r="R566" s="8">
        <v>8</v>
      </c>
      <c r="S566" s="8">
        <v>23</v>
      </c>
      <c r="T566" s="8">
        <v>53200</v>
      </c>
      <c r="U566" s="8">
        <v>2013</v>
      </c>
    </row>
    <row r="567" spans="2:21" x14ac:dyDescent="0.25">
      <c r="B567" s="35">
        <v>3274615</v>
      </c>
      <c r="C567" t="s">
        <v>1522</v>
      </c>
      <c r="D567" s="9" t="str">
        <f t="shared" si="19"/>
        <v>OH</v>
      </c>
      <c r="E567" s="9">
        <v>-84.702777800000007</v>
      </c>
      <c r="F567" s="9">
        <v>39.216111099999999</v>
      </c>
      <c r="G567" s="25">
        <v>3838</v>
      </c>
      <c r="H567" s="24">
        <v>16</v>
      </c>
      <c r="I567" s="8">
        <v>1</v>
      </c>
      <c r="J567" s="24">
        <v>24</v>
      </c>
      <c r="K567" s="8">
        <v>0</v>
      </c>
      <c r="L567" s="24">
        <v>30</v>
      </c>
      <c r="M567" s="8">
        <v>0</v>
      </c>
      <c r="N567" s="8">
        <v>-999</v>
      </c>
      <c r="O567" s="8">
        <v>-999</v>
      </c>
      <c r="P567" s="8">
        <v>43634</v>
      </c>
      <c r="Q567" s="9">
        <v>17.75</v>
      </c>
      <c r="R567" s="8">
        <v>-999</v>
      </c>
      <c r="S567" s="8">
        <v>-999</v>
      </c>
      <c r="T567" s="8">
        <v>-999</v>
      </c>
      <c r="U567" s="8">
        <v>-999</v>
      </c>
    </row>
    <row r="568" spans="2:21" x14ac:dyDescent="0.25">
      <c r="B568" s="35">
        <v>3335000</v>
      </c>
      <c r="C568" t="s">
        <v>1523</v>
      </c>
      <c r="D568" s="9" t="str">
        <f t="shared" si="19"/>
        <v>IN</v>
      </c>
      <c r="E568" s="9">
        <v>-86.829175199999995</v>
      </c>
      <c r="F568" s="9">
        <v>40.440591079999997</v>
      </c>
      <c r="G568" s="25">
        <v>794</v>
      </c>
      <c r="H568" s="24">
        <v>10</v>
      </c>
      <c r="I568" s="8">
        <v>1</v>
      </c>
      <c r="J568" s="24">
        <v>15</v>
      </c>
      <c r="K568" s="8">
        <v>0</v>
      </c>
      <c r="L568" s="24">
        <v>-999</v>
      </c>
      <c r="M568" s="8">
        <v>-999</v>
      </c>
      <c r="N568" s="8">
        <v>43617</v>
      </c>
      <c r="O568" s="8">
        <v>4890</v>
      </c>
      <c r="P568" s="8">
        <v>43617</v>
      </c>
      <c r="Q568" s="9">
        <v>10.14</v>
      </c>
      <c r="R568" s="8">
        <v>58</v>
      </c>
      <c r="S568" s="8">
        <v>62</v>
      </c>
      <c r="T568" s="8">
        <v>25000</v>
      </c>
      <c r="U568" s="8">
        <v>1958</v>
      </c>
    </row>
    <row r="569" spans="2:21" x14ac:dyDescent="0.25">
      <c r="B569" s="35">
        <v>3350800</v>
      </c>
      <c r="C569" t="s">
        <v>1524</v>
      </c>
      <c r="D569" s="9" t="str">
        <f t="shared" si="19"/>
        <v>IN</v>
      </c>
      <c r="E569" s="9">
        <v>-86.022484700000007</v>
      </c>
      <c r="F569" s="9">
        <v>40.00031388</v>
      </c>
      <c r="G569" s="25">
        <v>1142</v>
      </c>
      <c r="H569" s="24">
        <v>13</v>
      </c>
      <c r="I569" s="8">
        <v>1</v>
      </c>
      <c r="J569" s="24">
        <v>19</v>
      </c>
      <c r="K569" s="8">
        <v>0</v>
      </c>
      <c r="L569" s="24">
        <v>-999</v>
      </c>
      <c r="M569" s="8">
        <v>-999</v>
      </c>
      <c r="N569" s="8">
        <v>43634</v>
      </c>
      <c r="O569" s="8">
        <v>10500</v>
      </c>
      <c r="P569" s="8">
        <v>43634</v>
      </c>
      <c r="Q569" s="9">
        <v>13.04</v>
      </c>
      <c r="R569" s="8">
        <v>-9</v>
      </c>
      <c r="S569" s="8">
        <v>11</v>
      </c>
      <c r="T569" s="8">
        <v>24700</v>
      </c>
      <c r="U569" s="8">
        <v>2013</v>
      </c>
    </row>
    <row r="570" spans="2:21" x14ac:dyDescent="0.25">
      <c r="B570" s="35">
        <v>3351201</v>
      </c>
      <c r="C570" t="s">
        <v>1525</v>
      </c>
      <c r="D570" s="9" t="str">
        <f t="shared" si="19"/>
        <v>IN</v>
      </c>
      <c r="E570" s="9">
        <v>-86.185543899999999</v>
      </c>
      <c r="F570" s="9">
        <v>39.83115299</v>
      </c>
      <c r="G570" s="25">
        <v>1264</v>
      </c>
      <c r="H570" s="24">
        <v>12</v>
      </c>
      <c r="I570" s="8">
        <v>1</v>
      </c>
      <c r="J570" s="24">
        <v>16</v>
      </c>
      <c r="K570" s="8">
        <v>0</v>
      </c>
      <c r="L570" s="24">
        <v>25</v>
      </c>
      <c r="M570" s="8">
        <v>0</v>
      </c>
      <c r="N570" s="8">
        <v>-999</v>
      </c>
      <c r="O570" s="8">
        <v>-999</v>
      </c>
      <c r="P570" s="8">
        <v>43634</v>
      </c>
      <c r="Q570" s="9">
        <v>12.01</v>
      </c>
      <c r="R570" s="8">
        <v>-999</v>
      </c>
      <c r="S570" s="8">
        <v>-999</v>
      </c>
      <c r="T570" s="8">
        <v>-999</v>
      </c>
      <c r="U570" s="8">
        <v>-999</v>
      </c>
    </row>
    <row r="571" spans="2:21" x14ac:dyDescent="0.25">
      <c r="B571" s="35">
        <v>3353120</v>
      </c>
      <c r="C571" t="s">
        <v>1526</v>
      </c>
      <c r="D571" s="9" t="str">
        <f t="shared" si="19"/>
        <v>IN</v>
      </c>
      <c r="E571" s="9">
        <v>-86.063872900000007</v>
      </c>
      <c r="F571" s="9">
        <v>39.775875790000001</v>
      </c>
      <c r="G571" s="25">
        <v>7.58</v>
      </c>
      <c r="H571" s="24">
        <v>8</v>
      </c>
      <c r="I571" s="8">
        <v>1</v>
      </c>
      <c r="J571" s="24">
        <v>10</v>
      </c>
      <c r="K571" s="8">
        <v>0</v>
      </c>
      <c r="L571" s="24">
        <v>13</v>
      </c>
      <c r="M571" s="8">
        <v>0</v>
      </c>
      <c r="N571" s="8">
        <v>43631</v>
      </c>
      <c r="O571" s="8">
        <v>1520</v>
      </c>
      <c r="P571" s="8">
        <v>43631</v>
      </c>
      <c r="Q571" s="9">
        <v>9.92</v>
      </c>
      <c r="R571" s="8">
        <v>18</v>
      </c>
      <c r="S571" s="8">
        <v>58</v>
      </c>
      <c r="T571" s="8">
        <v>2600</v>
      </c>
      <c r="U571" s="8">
        <v>1978</v>
      </c>
    </row>
    <row r="572" spans="2:21" x14ac:dyDescent="0.25">
      <c r="B572" s="35">
        <v>3353460</v>
      </c>
      <c r="C572" t="s">
        <v>1527</v>
      </c>
      <c r="D572" s="9" t="str">
        <f t="shared" si="19"/>
        <v>IN</v>
      </c>
      <c r="E572" s="9">
        <v>-86.305269800000005</v>
      </c>
      <c r="F572" s="9">
        <v>39.814487640000003</v>
      </c>
      <c r="G572" s="25">
        <v>164</v>
      </c>
      <c r="H572" s="24">
        <v>9</v>
      </c>
      <c r="I572" s="8">
        <v>1</v>
      </c>
      <c r="J572" s="24">
        <v>15</v>
      </c>
      <c r="K572" s="8">
        <v>0</v>
      </c>
      <c r="L572" s="24">
        <v>-999</v>
      </c>
      <c r="M572" s="8">
        <v>-999</v>
      </c>
      <c r="N572" s="8">
        <v>-999</v>
      </c>
      <c r="O572" s="8">
        <v>-999</v>
      </c>
      <c r="P572" s="8">
        <v>43632</v>
      </c>
      <c r="Q572" s="9">
        <v>11.37</v>
      </c>
      <c r="R572" s="8">
        <v>-999</v>
      </c>
      <c r="S572" s="8">
        <v>-999</v>
      </c>
      <c r="T572" s="8">
        <v>-999</v>
      </c>
      <c r="U572" s="8">
        <v>-999</v>
      </c>
    </row>
    <row r="573" spans="2:21" x14ac:dyDescent="0.25">
      <c r="B573" s="35">
        <v>3353500</v>
      </c>
      <c r="C573" t="s">
        <v>1528</v>
      </c>
      <c r="D573" s="9" t="str">
        <f t="shared" si="19"/>
        <v>IN</v>
      </c>
      <c r="E573" s="9">
        <v>-86.250267300000004</v>
      </c>
      <c r="F573" s="9">
        <v>39.777821199999998</v>
      </c>
      <c r="G573" s="25">
        <v>174</v>
      </c>
      <c r="H573" s="24">
        <v>9</v>
      </c>
      <c r="I573" s="8">
        <v>1</v>
      </c>
      <c r="J573" s="24">
        <v>15</v>
      </c>
      <c r="K573" s="8">
        <v>0</v>
      </c>
      <c r="L573" s="24">
        <v>24</v>
      </c>
      <c r="M573" s="8">
        <v>0</v>
      </c>
      <c r="N573" s="8">
        <v>43632</v>
      </c>
      <c r="O573" s="8">
        <v>6780</v>
      </c>
      <c r="P573" s="8">
        <v>43632</v>
      </c>
      <c r="Q573" s="9">
        <v>10.93</v>
      </c>
      <c r="R573" s="8">
        <v>35</v>
      </c>
      <c r="S573" s="8">
        <v>81</v>
      </c>
      <c r="T573" s="8">
        <v>28800</v>
      </c>
      <c r="U573" s="8">
        <v>1957</v>
      </c>
    </row>
    <row r="574" spans="2:21" x14ac:dyDescent="0.25">
      <c r="B574" s="35">
        <v>3353800</v>
      </c>
      <c r="C574" t="s">
        <v>1529</v>
      </c>
      <c r="D574" s="9" t="str">
        <f t="shared" si="19"/>
        <v>IN</v>
      </c>
      <c r="E574" s="9">
        <v>-86.382027800000003</v>
      </c>
      <c r="F574" s="9">
        <v>39.608769440000003</v>
      </c>
      <c r="G574" s="25">
        <v>212</v>
      </c>
      <c r="H574" s="24">
        <v>17</v>
      </c>
      <c r="I574" s="8">
        <v>1</v>
      </c>
      <c r="J574" s="24">
        <v>20</v>
      </c>
      <c r="K574" s="8">
        <v>0</v>
      </c>
      <c r="L574" s="24">
        <v>23</v>
      </c>
      <c r="M574" s="8">
        <v>0</v>
      </c>
      <c r="N574" s="8">
        <v>43632</v>
      </c>
      <c r="O574" s="8">
        <v>8330</v>
      </c>
      <c r="P574" s="8">
        <v>43632</v>
      </c>
      <c r="Q574" s="9">
        <v>17.45</v>
      </c>
      <c r="R574" s="8">
        <v>37</v>
      </c>
      <c r="S574" s="8">
        <v>62</v>
      </c>
      <c r="T574" s="8">
        <v>22000</v>
      </c>
      <c r="U574" s="8">
        <v>2008</v>
      </c>
    </row>
    <row r="575" spans="2:21" x14ac:dyDescent="0.25">
      <c r="B575" s="35">
        <v>3357330</v>
      </c>
      <c r="C575" t="s">
        <v>1530</v>
      </c>
      <c r="D575" s="9" t="str">
        <f t="shared" si="19"/>
        <v>IN</v>
      </c>
      <c r="E575" s="9">
        <v>-86.753339999999994</v>
      </c>
      <c r="F575" s="9">
        <v>39.816156700000001</v>
      </c>
      <c r="G575" s="25">
        <v>131</v>
      </c>
      <c r="H575" s="24">
        <v>12</v>
      </c>
      <c r="I575" s="8">
        <v>1</v>
      </c>
      <c r="J575" s="24">
        <v>15</v>
      </c>
      <c r="K575" s="8">
        <v>0</v>
      </c>
      <c r="L575" s="24">
        <v>-999</v>
      </c>
      <c r="M575" s="8">
        <v>-999</v>
      </c>
      <c r="N575" s="8">
        <v>43632</v>
      </c>
      <c r="O575" s="8">
        <v>3750</v>
      </c>
      <c r="P575" s="8">
        <v>43632</v>
      </c>
      <c r="Q575" s="9">
        <v>12.72</v>
      </c>
      <c r="R575" s="8">
        <v>15</v>
      </c>
      <c r="S575" s="8">
        <v>16</v>
      </c>
      <c r="T575" s="8">
        <v>18600</v>
      </c>
      <c r="U575" s="8">
        <v>2013</v>
      </c>
    </row>
    <row r="576" spans="2:21" x14ac:dyDescent="0.25">
      <c r="B576" s="35">
        <v>3369500</v>
      </c>
      <c r="C576" t="s">
        <v>1531</v>
      </c>
      <c r="D576" s="9" t="str">
        <f t="shared" si="19"/>
        <v>IN</v>
      </c>
      <c r="E576" s="9">
        <v>-85.619690000000006</v>
      </c>
      <c r="F576" s="9">
        <v>38.976443269999997</v>
      </c>
      <c r="G576" s="25">
        <v>198</v>
      </c>
      <c r="H576" s="24">
        <v>17</v>
      </c>
      <c r="I576" s="8">
        <v>1</v>
      </c>
      <c r="J576" s="24">
        <v>27</v>
      </c>
      <c r="K576" s="8">
        <v>0</v>
      </c>
      <c r="L576" s="24">
        <v>32</v>
      </c>
      <c r="M576" s="8">
        <v>0</v>
      </c>
      <c r="N576" s="8">
        <v>43632</v>
      </c>
      <c r="O576" s="8">
        <v>20500</v>
      </c>
      <c r="P576" s="8">
        <v>43632</v>
      </c>
      <c r="Q576" s="9">
        <v>22</v>
      </c>
      <c r="R576" s="8">
        <v>18</v>
      </c>
      <c r="S576" s="8">
        <v>77</v>
      </c>
      <c r="T576" s="8">
        <v>56800</v>
      </c>
      <c r="U576" s="8">
        <v>1959</v>
      </c>
    </row>
    <row r="577" spans="2:21" x14ac:dyDescent="0.25">
      <c r="B577" s="35">
        <v>4184500</v>
      </c>
      <c r="C577" t="s">
        <v>1532</v>
      </c>
      <c r="D577" s="9" t="str">
        <f t="shared" si="19"/>
        <v>OH</v>
      </c>
      <c r="E577" s="9">
        <v>-84.249114800000001</v>
      </c>
      <c r="F577" s="9">
        <v>41.659495100000001</v>
      </c>
      <c r="G577" s="25">
        <v>206</v>
      </c>
      <c r="H577" s="24">
        <v>15</v>
      </c>
      <c r="I577" s="8">
        <v>1</v>
      </c>
      <c r="J577" s="24">
        <v>18</v>
      </c>
      <c r="K577" s="8">
        <v>0</v>
      </c>
      <c r="L577" s="24">
        <v>20</v>
      </c>
      <c r="M577" s="8">
        <v>0</v>
      </c>
      <c r="N577" s="8">
        <v>43618</v>
      </c>
      <c r="O577" s="8">
        <v>2380</v>
      </c>
      <c r="P577" s="8">
        <v>43618</v>
      </c>
      <c r="Q577" s="9">
        <v>17.079999999999998</v>
      </c>
      <c r="R577" s="8">
        <v>32</v>
      </c>
      <c r="S577" s="8">
        <v>59</v>
      </c>
      <c r="T577" s="8">
        <v>4900</v>
      </c>
      <c r="U577" s="8">
        <v>1982</v>
      </c>
    </row>
    <row r="578" spans="2:21" x14ac:dyDescent="0.25">
      <c r="B578" s="35">
        <v>4188337</v>
      </c>
      <c r="C578" t="s">
        <v>1533</v>
      </c>
      <c r="D578" s="9" t="str">
        <f t="shared" si="19"/>
        <v>OH</v>
      </c>
      <c r="E578" s="9">
        <v>-83.557150800000002</v>
      </c>
      <c r="F578" s="9">
        <v>40.9244986</v>
      </c>
      <c r="G578" s="25">
        <v>141</v>
      </c>
      <c r="H578" s="24">
        <v>13</v>
      </c>
      <c r="I578" s="8">
        <v>1</v>
      </c>
      <c r="J578" s="24">
        <v>14</v>
      </c>
      <c r="K578" s="8">
        <v>0</v>
      </c>
      <c r="L578" s="24">
        <v>15</v>
      </c>
      <c r="M578" s="8">
        <v>0</v>
      </c>
      <c r="N578" s="8">
        <v>43633</v>
      </c>
      <c r="O578" s="8">
        <v>3510</v>
      </c>
      <c r="P578" s="8">
        <v>43633</v>
      </c>
      <c r="Q578" s="9">
        <v>13.2</v>
      </c>
      <c r="R578" s="8">
        <v>9</v>
      </c>
      <c r="S578" s="8">
        <v>10</v>
      </c>
      <c r="T578" s="8">
        <v>8790</v>
      </c>
      <c r="U578" s="8">
        <v>2011</v>
      </c>
    </row>
    <row r="579" spans="2:21" x14ac:dyDescent="0.25">
      <c r="B579" s="35">
        <v>4196800</v>
      </c>
      <c r="C579" t="s">
        <v>1534</v>
      </c>
      <c r="D579" s="9" t="str">
        <f t="shared" si="19"/>
        <v>OH</v>
      </c>
      <c r="E579" s="9">
        <v>-83.348811600000005</v>
      </c>
      <c r="F579" s="9">
        <v>40.922833199999999</v>
      </c>
      <c r="G579" s="25">
        <v>229</v>
      </c>
      <c r="H579" s="24">
        <v>8.5</v>
      </c>
      <c r="I579" s="8">
        <v>1</v>
      </c>
      <c r="J579" s="24">
        <v>10</v>
      </c>
      <c r="K579" s="8">
        <v>0</v>
      </c>
      <c r="L579" s="24">
        <v>-999</v>
      </c>
      <c r="M579" s="8">
        <v>-999</v>
      </c>
      <c r="N579" s="8">
        <v>43633</v>
      </c>
      <c r="O579" s="8">
        <v>4750</v>
      </c>
      <c r="P579" s="8">
        <v>43633</v>
      </c>
      <c r="Q579" s="9">
        <v>8.52</v>
      </c>
      <c r="R579" s="8">
        <v>21</v>
      </c>
      <c r="S579" s="8">
        <v>57</v>
      </c>
      <c r="T579" s="8">
        <v>8220</v>
      </c>
      <c r="U579" s="8">
        <v>2008</v>
      </c>
    </row>
    <row r="580" spans="2:21" x14ac:dyDescent="0.25">
      <c r="B580" s="35">
        <v>4200500</v>
      </c>
      <c r="C580" t="s">
        <v>1535</v>
      </c>
      <c r="D580" s="9" t="str">
        <f t="shared" si="19"/>
        <v>OH</v>
      </c>
      <c r="E580" s="9">
        <v>-82.104592789999998</v>
      </c>
      <c r="F580" s="9">
        <v>41.380323679999997</v>
      </c>
      <c r="G580" s="25">
        <v>396</v>
      </c>
      <c r="H580" s="24">
        <v>9.5</v>
      </c>
      <c r="I580" s="8">
        <v>1</v>
      </c>
      <c r="J580" s="24">
        <v>14</v>
      </c>
      <c r="K580" s="8">
        <v>0</v>
      </c>
      <c r="L580" s="24">
        <v>18</v>
      </c>
      <c r="M580" s="8">
        <v>0</v>
      </c>
      <c r="N580" s="8">
        <v>43637</v>
      </c>
      <c r="O580" s="8">
        <v>4900</v>
      </c>
      <c r="P580" s="8">
        <v>43637</v>
      </c>
      <c r="Q580" s="9">
        <v>9.84</v>
      </c>
      <c r="R580" s="8">
        <v>67</v>
      </c>
      <c r="S580" s="8">
        <v>73</v>
      </c>
      <c r="T580" s="8">
        <v>51700</v>
      </c>
      <c r="U580" s="8">
        <v>1969</v>
      </c>
    </row>
    <row r="581" spans="2:21" x14ac:dyDescent="0.25">
      <c r="B581" s="35">
        <v>4235299</v>
      </c>
      <c r="C581" t="s">
        <v>1536</v>
      </c>
      <c r="D581" s="9" t="str">
        <f t="shared" si="19"/>
        <v>NY</v>
      </c>
      <c r="E581" s="9">
        <v>-76.433999999999997</v>
      </c>
      <c r="F581" s="9">
        <v>42.711583300000001</v>
      </c>
      <c r="G581" s="25">
        <v>106</v>
      </c>
      <c r="H581" s="24">
        <v>8.5</v>
      </c>
      <c r="I581" s="8">
        <v>1</v>
      </c>
      <c r="J581" s="24">
        <v>9</v>
      </c>
      <c r="K581" s="8">
        <v>1</v>
      </c>
      <c r="L581" s="24">
        <v>9.5</v>
      </c>
      <c r="M581" s="8">
        <v>1</v>
      </c>
      <c r="N581" s="8">
        <v>43636</v>
      </c>
      <c r="O581" s="8">
        <v>3330</v>
      </c>
      <c r="P581" s="8">
        <v>43636</v>
      </c>
      <c r="Q581" s="9">
        <v>9.6999999999999993</v>
      </c>
      <c r="R581" s="8">
        <v>8</v>
      </c>
      <c r="S581" s="8">
        <v>18</v>
      </c>
      <c r="T581" s="8">
        <v>11600</v>
      </c>
      <c r="U581" s="8">
        <v>1961</v>
      </c>
    </row>
    <row r="582" spans="2:21" x14ac:dyDescent="0.25">
      <c r="B582" s="35">
        <v>4288000</v>
      </c>
      <c r="C582" t="s">
        <v>1537</v>
      </c>
      <c r="D582" s="9" t="str">
        <f t="shared" si="19"/>
        <v>VT</v>
      </c>
      <c r="E582" s="9">
        <v>-72.742616299999995</v>
      </c>
      <c r="F582" s="9">
        <v>44.2772802</v>
      </c>
      <c r="G582" s="25">
        <v>139</v>
      </c>
      <c r="H582" s="24">
        <v>9</v>
      </c>
      <c r="I582" s="8">
        <v>1</v>
      </c>
      <c r="J582" s="24">
        <v>11</v>
      </c>
      <c r="K582" s="8">
        <v>0</v>
      </c>
      <c r="L582" s="24">
        <v>13</v>
      </c>
      <c r="M582" s="8">
        <v>0</v>
      </c>
      <c r="N582" s="8">
        <v>43636</v>
      </c>
      <c r="O582" s="8">
        <v>7110</v>
      </c>
      <c r="P582" s="8">
        <v>43636</v>
      </c>
      <c r="Q582" s="9">
        <v>9.6</v>
      </c>
      <c r="R582" s="8">
        <v>30</v>
      </c>
      <c r="S582" s="8">
        <v>90</v>
      </c>
      <c r="T582" s="8">
        <v>24200</v>
      </c>
      <c r="U582" s="8">
        <v>2011</v>
      </c>
    </row>
    <row r="583" spans="2:21" x14ac:dyDescent="0.25">
      <c r="B583" s="35">
        <v>4294413</v>
      </c>
      <c r="C583" t="s">
        <v>1538</v>
      </c>
      <c r="D583" s="9" t="str">
        <f t="shared" si="19"/>
        <v>NY</v>
      </c>
      <c r="E583" s="9">
        <v>-73.453500000000005</v>
      </c>
      <c r="F583" s="9">
        <v>44.052750000000003</v>
      </c>
      <c r="G583" s="25">
        <v>-999</v>
      </c>
      <c r="H583" s="24">
        <v>100</v>
      </c>
      <c r="I583" s="8">
        <v>1</v>
      </c>
      <c r="J583" s="24">
        <v>101</v>
      </c>
      <c r="K583" s="8">
        <v>0</v>
      </c>
      <c r="L583" s="24">
        <v>103</v>
      </c>
      <c r="M583" s="8">
        <v>0</v>
      </c>
      <c r="N583" s="8">
        <v>-999</v>
      </c>
      <c r="O583" s="8">
        <v>-999</v>
      </c>
      <c r="P583" s="8">
        <v>43617</v>
      </c>
      <c r="Q583" s="9">
        <v>100.02</v>
      </c>
      <c r="R583" s="8">
        <v>-999</v>
      </c>
      <c r="S583" s="8">
        <v>-999</v>
      </c>
      <c r="T583" s="8">
        <v>-999</v>
      </c>
      <c r="U583" s="8">
        <v>-999</v>
      </c>
    </row>
    <row r="584" spans="2:21" x14ac:dyDescent="0.25">
      <c r="B584" s="35">
        <v>5379400</v>
      </c>
      <c r="C584" t="s">
        <v>1539</v>
      </c>
      <c r="D584" s="9" t="str">
        <f t="shared" si="19"/>
        <v>WI</v>
      </c>
      <c r="E584" s="9">
        <v>-91.505277800000002</v>
      </c>
      <c r="F584" s="9">
        <v>44.25444444</v>
      </c>
      <c r="G584" s="25">
        <v>552</v>
      </c>
      <c r="H584" s="24">
        <v>8</v>
      </c>
      <c r="I584" s="8">
        <v>1</v>
      </c>
      <c r="J584" s="24">
        <v>9</v>
      </c>
      <c r="K584" s="8">
        <v>0</v>
      </c>
      <c r="L584" s="24">
        <v>10</v>
      </c>
      <c r="M584" s="8">
        <v>0</v>
      </c>
      <c r="N584" s="8">
        <v>43644</v>
      </c>
      <c r="O584" s="8">
        <v>4500</v>
      </c>
      <c r="P584" s="8">
        <v>43644</v>
      </c>
      <c r="Q584" s="9">
        <v>8.17</v>
      </c>
      <c r="R584" s="8">
        <v>8</v>
      </c>
      <c r="S584" s="8">
        <v>17</v>
      </c>
      <c r="T584" s="8">
        <v>15900</v>
      </c>
      <c r="U584" s="8">
        <v>1975</v>
      </c>
    </row>
    <row r="585" spans="2:21" x14ac:dyDescent="0.25">
      <c r="B585" s="35">
        <v>5388250</v>
      </c>
      <c r="C585" t="s">
        <v>1540</v>
      </c>
      <c r="D585" s="9" t="str">
        <f t="shared" si="19"/>
        <v>IA</v>
      </c>
      <c r="E585" s="9">
        <v>-91.508751899999993</v>
      </c>
      <c r="F585" s="9">
        <v>43.421084100000002</v>
      </c>
      <c r="G585" s="25">
        <v>770</v>
      </c>
      <c r="H585" s="24">
        <v>14</v>
      </c>
      <c r="I585" s="8">
        <v>1</v>
      </c>
      <c r="J585" s="24">
        <v>17</v>
      </c>
      <c r="K585" s="8">
        <v>0</v>
      </c>
      <c r="L585" s="24">
        <v>19</v>
      </c>
      <c r="M585" s="8">
        <v>0</v>
      </c>
      <c r="N585" s="8">
        <v>43644</v>
      </c>
      <c r="O585" s="8">
        <v>9680</v>
      </c>
      <c r="P585" s="8">
        <v>43644</v>
      </c>
      <c r="Q585" s="9">
        <v>14.6</v>
      </c>
      <c r="R585" s="8">
        <v>11</v>
      </c>
      <c r="S585" s="8">
        <v>44</v>
      </c>
      <c r="T585" s="8">
        <v>38000</v>
      </c>
      <c r="U585" s="8">
        <v>2016</v>
      </c>
    </row>
    <row r="586" spans="2:21" x14ac:dyDescent="0.25">
      <c r="B586" s="35">
        <v>5411600</v>
      </c>
      <c r="C586" t="s">
        <v>1541</v>
      </c>
      <c r="D586" s="9" t="str">
        <f t="shared" si="19"/>
        <v>IA</v>
      </c>
      <c r="E586" s="9">
        <v>-91.950333299999997</v>
      </c>
      <c r="F586" s="9">
        <v>43.207277779999998</v>
      </c>
      <c r="G586" s="25">
        <v>177</v>
      </c>
      <c r="H586" s="24">
        <v>9</v>
      </c>
      <c r="I586" s="8">
        <v>1</v>
      </c>
      <c r="J586" s="24">
        <v>11</v>
      </c>
      <c r="K586" s="8">
        <v>0</v>
      </c>
      <c r="L586" s="24">
        <v>13</v>
      </c>
      <c r="M586" s="8">
        <v>0</v>
      </c>
      <c r="N586" s="8">
        <v>43645</v>
      </c>
      <c r="O586" s="8">
        <v>3400</v>
      </c>
      <c r="P586" s="8">
        <v>43645</v>
      </c>
      <c r="Q586" s="9">
        <v>10.82</v>
      </c>
      <c r="R586" s="8">
        <v>20</v>
      </c>
      <c r="S586" s="8">
        <v>40</v>
      </c>
      <c r="T586" s="8">
        <v>15300</v>
      </c>
      <c r="U586" s="8">
        <v>2016</v>
      </c>
    </row>
    <row r="587" spans="2:21" x14ac:dyDescent="0.25">
      <c r="B587" s="35">
        <v>5443500</v>
      </c>
      <c r="C587" t="s">
        <v>1542</v>
      </c>
      <c r="D587" s="9" t="s">
        <v>10</v>
      </c>
      <c r="E587" s="9">
        <v>-89.745555600000003</v>
      </c>
      <c r="F587" s="9">
        <v>41.772222200000002</v>
      </c>
      <c r="G587" s="25">
        <v>8753</v>
      </c>
      <c r="H587" s="24">
        <v>12.5</v>
      </c>
      <c r="I587" s="8">
        <v>1</v>
      </c>
      <c r="J587" s="24">
        <v>15.5</v>
      </c>
      <c r="K587" s="8">
        <v>0</v>
      </c>
      <c r="L587" s="24">
        <v>18</v>
      </c>
      <c r="M587" s="8">
        <v>0</v>
      </c>
      <c r="N587" s="8">
        <v>43617</v>
      </c>
      <c r="O587" s="8">
        <v>29600</v>
      </c>
      <c r="P587" s="8">
        <v>43617</v>
      </c>
      <c r="Q587" s="9">
        <v>12.74</v>
      </c>
      <c r="R587" s="8">
        <v>41</v>
      </c>
      <c r="S587" s="8">
        <v>97</v>
      </c>
      <c r="T587" s="8">
        <v>59700</v>
      </c>
      <c r="U587" s="8">
        <v>1973</v>
      </c>
    </row>
    <row r="588" spans="2:21" x14ac:dyDescent="0.25">
      <c r="B588" s="35">
        <v>5447500</v>
      </c>
      <c r="C588" t="s">
        <v>1543</v>
      </c>
      <c r="D588" s="9" t="str">
        <f t="shared" ref="D588:D597" si="20">RIGHT(C588,2)</f>
        <v>IL</v>
      </c>
      <c r="E588" s="9">
        <v>-90.157618600000006</v>
      </c>
      <c r="F588" s="9">
        <v>41.48892309</v>
      </c>
      <c r="G588" s="25">
        <v>1003</v>
      </c>
      <c r="H588" s="24">
        <v>15</v>
      </c>
      <c r="I588" s="8">
        <v>1</v>
      </c>
      <c r="J588" s="24">
        <v>16.5</v>
      </c>
      <c r="K588" s="8">
        <v>0</v>
      </c>
      <c r="L588" s="24">
        <v>18</v>
      </c>
      <c r="M588" s="8">
        <v>0</v>
      </c>
      <c r="N588" s="8">
        <v>43617</v>
      </c>
      <c r="O588" s="8">
        <v>8730</v>
      </c>
      <c r="P588" s="8">
        <v>43617</v>
      </c>
      <c r="Q588" s="9">
        <v>15.96</v>
      </c>
      <c r="R588" s="8">
        <v>17</v>
      </c>
      <c r="S588" s="8">
        <v>82</v>
      </c>
      <c r="T588" s="8">
        <v>12100</v>
      </c>
      <c r="U588" s="8">
        <v>1974</v>
      </c>
    </row>
    <row r="589" spans="2:21" x14ac:dyDescent="0.25">
      <c r="B589" s="35">
        <v>5455500</v>
      </c>
      <c r="C589" t="s">
        <v>1544</v>
      </c>
      <c r="D589" s="9" t="str">
        <f t="shared" si="20"/>
        <v>IA</v>
      </c>
      <c r="E589" s="9">
        <v>-91.714612900000006</v>
      </c>
      <c r="F589" s="9">
        <v>41.469738700000001</v>
      </c>
      <c r="G589" s="25">
        <v>574</v>
      </c>
      <c r="H589" s="24">
        <v>14</v>
      </c>
      <c r="I589" s="8">
        <v>1</v>
      </c>
      <c r="J589" s="24">
        <v>16</v>
      </c>
      <c r="K589" s="8">
        <v>0</v>
      </c>
      <c r="L589" s="24">
        <v>18</v>
      </c>
      <c r="M589" s="8">
        <v>0</v>
      </c>
      <c r="N589" s="8">
        <v>43617</v>
      </c>
      <c r="O589" s="8">
        <v>5540</v>
      </c>
      <c r="P589" s="8">
        <v>43617</v>
      </c>
      <c r="Q589" s="9">
        <v>15.58</v>
      </c>
      <c r="R589" s="8">
        <v>48</v>
      </c>
      <c r="S589" s="8">
        <v>79</v>
      </c>
      <c r="T589" s="8">
        <v>36100</v>
      </c>
      <c r="U589" s="8">
        <v>1993</v>
      </c>
    </row>
    <row r="590" spans="2:21" x14ac:dyDescent="0.25">
      <c r="B590" s="35">
        <v>5463050</v>
      </c>
      <c r="C590" t="s">
        <v>1545</v>
      </c>
      <c r="D590" s="9" t="str">
        <f t="shared" si="20"/>
        <v>IA</v>
      </c>
      <c r="E590" s="9">
        <v>-92.443492899999995</v>
      </c>
      <c r="F590" s="9">
        <v>42.537567559999999</v>
      </c>
      <c r="G590" s="25">
        <v>4734</v>
      </c>
      <c r="H590" s="24">
        <v>89</v>
      </c>
      <c r="I590" s="8">
        <v>1</v>
      </c>
      <c r="J590" s="24">
        <v>92</v>
      </c>
      <c r="K590" s="8">
        <v>0</v>
      </c>
      <c r="L590" s="24">
        <v>94</v>
      </c>
      <c r="M590" s="8">
        <v>0</v>
      </c>
      <c r="N590" s="8">
        <v>43617</v>
      </c>
      <c r="O590" s="8">
        <v>23000</v>
      </c>
      <c r="P590" s="8">
        <v>43617</v>
      </c>
      <c r="Q590" s="9">
        <v>90.11</v>
      </c>
      <c r="R590" s="8">
        <v>4</v>
      </c>
      <c r="S590" s="8">
        <v>5</v>
      </c>
      <c r="T590" s="8">
        <v>83900</v>
      </c>
      <c r="U590" s="8">
        <v>2016</v>
      </c>
    </row>
    <row r="591" spans="2:21" x14ac:dyDescent="0.25">
      <c r="B591" s="35">
        <v>5534500</v>
      </c>
      <c r="C591" t="s">
        <v>1546</v>
      </c>
      <c r="D591" s="9" t="str">
        <f t="shared" si="20"/>
        <v>IL</v>
      </c>
      <c r="E591" s="9">
        <v>-87.818611099999998</v>
      </c>
      <c r="F591" s="9">
        <v>42.152777780000001</v>
      </c>
      <c r="G591" s="25">
        <v>19.7</v>
      </c>
      <c r="H591" s="24">
        <v>9</v>
      </c>
      <c r="I591" s="8">
        <v>1</v>
      </c>
      <c r="J591" s="24">
        <v>-999</v>
      </c>
      <c r="K591" s="8">
        <v>-999</v>
      </c>
      <c r="L591" s="24">
        <v>-999</v>
      </c>
      <c r="M591" s="8">
        <v>-999</v>
      </c>
      <c r="N591" s="8">
        <v>43621</v>
      </c>
      <c r="O591" s="8">
        <v>390</v>
      </c>
      <c r="P591" s="8">
        <v>43621</v>
      </c>
      <c r="Q591" s="9">
        <v>9.83</v>
      </c>
      <c r="R591" s="8">
        <v>30</v>
      </c>
      <c r="S591" s="8">
        <v>65</v>
      </c>
      <c r="T591" s="8">
        <v>933</v>
      </c>
      <c r="U591" s="8">
        <v>1987</v>
      </c>
    </row>
    <row r="592" spans="2:21" x14ac:dyDescent="0.25">
      <c r="B592" s="35">
        <v>5536179</v>
      </c>
      <c r="C592" t="s">
        <v>1547</v>
      </c>
      <c r="D592" s="9" t="str">
        <f t="shared" si="20"/>
        <v>IN</v>
      </c>
      <c r="E592" s="9">
        <v>-87.510040000000004</v>
      </c>
      <c r="F592" s="9">
        <v>41.507813200000001</v>
      </c>
      <c r="G592" s="25">
        <v>37.6</v>
      </c>
      <c r="H592" s="24">
        <v>12</v>
      </c>
      <c r="I592" s="8">
        <v>1</v>
      </c>
      <c r="J592" s="24">
        <v>13</v>
      </c>
      <c r="K592" s="8">
        <v>0</v>
      </c>
      <c r="L592" s="24">
        <v>14</v>
      </c>
      <c r="M592" s="8">
        <v>0</v>
      </c>
      <c r="N592" s="8">
        <v>43643</v>
      </c>
      <c r="O592" s="8">
        <v>1600</v>
      </c>
      <c r="P592" s="8">
        <v>43643</v>
      </c>
      <c r="Q592" s="9">
        <v>12</v>
      </c>
      <c r="R592" s="8">
        <v>6</v>
      </c>
      <c r="S592" s="8">
        <v>28</v>
      </c>
      <c r="T592" s="8">
        <v>3110</v>
      </c>
      <c r="U592" s="8">
        <v>2008</v>
      </c>
    </row>
    <row r="593" spans="2:21" x14ac:dyDescent="0.25">
      <c r="B593" s="35">
        <v>5552500</v>
      </c>
      <c r="C593" t="s">
        <v>1548</v>
      </c>
      <c r="D593" s="9" t="str">
        <f t="shared" si="20"/>
        <v>IL</v>
      </c>
      <c r="E593" s="9">
        <v>-88.789242299999998</v>
      </c>
      <c r="F593" s="9">
        <v>41.384477349999997</v>
      </c>
      <c r="G593" s="25">
        <v>2642</v>
      </c>
      <c r="H593" s="24">
        <v>12</v>
      </c>
      <c r="I593" s="8">
        <v>1</v>
      </c>
      <c r="J593" s="24">
        <v>14</v>
      </c>
      <c r="K593" s="8">
        <v>0</v>
      </c>
      <c r="L593" s="24">
        <v>24</v>
      </c>
      <c r="M593" s="8">
        <v>0</v>
      </c>
      <c r="N593" s="8">
        <v>43617</v>
      </c>
      <c r="O593" s="8">
        <v>11100</v>
      </c>
      <c r="P593" s="8">
        <v>43617</v>
      </c>
      <c r="Q593" s="9">
        <v>12.06</v>
      </c>
      <c r="R593" s="8">
        <v>65</v>
      </c>
      <c r="S593" s="8">
        <v>102</v>
      </c>
      <c r="T593" s="8">
        <v>55400</v>
      </c>
      <c r="U593" s="8">
        <v>1996</v>
      </c>
    </row>
    <row r="594" spans="2:21" x14ac:dyDescent="0.25">
      <c r="B594" s="35">
        <v>6123030</v>
      </c>
      <c r="C594" t="s">
        <v>1549</v>
      </c>
      <c r="D594" s="9" t="str">
        <f t="shared" si="20"/>
        <v>MT</v>
      </c>
      <c r="E594" s="9">
        <v>-109.46054719999999</v>
      </c>
      <c r="F594" s="9">
        <v>46.318991670000003</v>
      </c>
      <c r="G594" s="25">
        <v>1518</v>
      </c>
      <c r="H594" s="24">
        <v>7</v>
      </c>
      <c r="I594" s="8">
        <v>1</v>
      </c>
      <c r="J594" s="24">
        <v>-999</v>
      </c>
      <c r="K594" s="8">
        <v>-999</v>
      </c>
      <c r="L594" s="24">
        <v>-999</v>
      </c>
      <c r="M594" s="8">
        <v>-999</v>
      </c>
      <c r="N594" s="8">
        <v>43618</v>
      </c>
      <c r="O594" s="8">
        <v>2140</v>
      </c>
      <c r="P594" s="8">
        <v>43618</v>
      </c>
      <c r="Q594" s="9">
        <v>7.03</v>
      </c>
      <c r="R594" s="8">
        <v>4</v>
      </c>
      <c r="S594" s="8">
        <v>20</v>
      </c>
      <c r="T594" s="8">
        <v>8900</v>
      </c>
      <c r="U594" s="8">
        <v>2011</v>
      </c>
    </row>
    <row r="595" spans="2:21" x14ac:dyDescent="0.25">
      <c r="B595" s="35">
        <v>6445685</v>
      </c>
      <c r="C595" t="s">
        <v>1550</v>
      </c>
      <c r="D595" s="9" t="str">
        <f t="shared" si="20"/>
        <v>NE</v>
      </c>
      <c r="E595" s="9">
        <v>-102.83573269999999</v>
      </c>
      <c r="F595" s="9">
        <v>43.013036</v>
      </c>
      <c r="G595" s="25">
        <v>1367</v>
      </c>
      <c r="H595" s="24">
        <v>15</v>
      </c>
      <c r="I595" s="8">
        <v>1</v>
      </c>
      <c r="J595" s="24">
        <v>18</v>
      </c>
      <c r="K595" s="8">
        <v>0</v>
      </c>
      <c r="L595" s="24">
        <v>19</v>
      </c>
      <c r="M595" s="8">
        <v>0</v>
      </c>
      <c r="N595" s="8">
        <v>43617</v>
      </c>
      <c r="O595" s="8">
        <v>1450</v>
      </c>
      <c r="P595" s="8">
        <v>43617</v>
      </c>
      <c r="Q595" s="9">
        <v>15.22</v>
      </c>
      <c r="R595" s="8">
        <v>5</v>
      </c>
      <c r="S595" s="8">
        <v>30</v>
      </c>
      <c r="T595" s="8">
        <v>4520</v>
      </c>
      <c r="U595" s="8">
        <v>2015</v>
      </c>
    </row>
    <row r="596" spans="2:21" x14ac:dyDescent="0.25">
      <c r="B596" s="35">
        <v>6452000</v>
      </c>
      <c r="C596" t="s">
        <v>1551</v>
      </c>
      <c r="D596" s="9" t="str">
        <f t="shared" si="20"/>
        <v>SD</v>
      </c>
      <c r="E596" s="9">
        <v>-99.556494799999996</v>
      </c>
      <c r="F596" s="9">
        <v>43.748327449999998</v>
      </c>
      <c r="G596" s="25">
        <v>9915</v>
      </c>
      <c r="H596" s="24">
        <v>15</v>
      </c>
      <c r="I596" s="8">
        <v>1</v>
      </c>
      <c r="J596" s="24">
        <v>20</v>
      </c>
      <c r="K596" s="8">
        <v>0</v>
      </c>
      <c r="L596" s="24">
        <v>25</v>
      </c>
      <c r="M596" s="8">
        <v>0</v>
      </c>
      <c r="N596" s="8">
        <v>43617</v>
      </c>
      <c r="O596" s="8">
        <v>14700</v>
      </c>
      <c r="P596" s="8">
        <v>43617</v>
      </c>
      <c r="Q596" s="9">
        <v>15.38</v>
      </c>
      <c r="R596" s="8">
        <v>27</v>
      </c>
      <c r="S596" s="8">
        <v>89</v>
      </c>
      <c r="T596" s="8">
        <v>51900</v>
      </c>
      <c r="U596" s="8">
        <v>1952</v>
      </c>
    </row>
    <row r="597" spans="2:21" x14ac:dyDescent="0.25">
      <c r="B597" s="35">
        <v>6483290</v>
      </c>
      <c r="C597" t="s">
        <v>1552</v>
      </c>
      <c r="D597" s="9" t="str">
        <f t="shared" si="20"/>
        <v>IA</v>
      </c>
      <c r="E597" s="9">
        <v>-96.164887199999995</v>
      </c>
      <c r="F597" s="9">
        <v>43.422972299999998</v>
      </c>
      <c r="G597" s="25">
        <v>853</v>
      </c>
      <c r="H597" s="24">
        <v>13</v>
      </c>
      <c r="I597" s="8">
        <v>1</v>
      </c>
      <c r="J597" s="24">
        <v>16</v>
      </c>
      <c r="K597" s="8">
        <v>0</v>
      </c>
      <c r="L597" s="24">
        <v>19</v>
      </c>
      <c r="M597" s="8">
        <v>0</v>
      </c>
      <c r="N597" s="8">
        <v>43617</v>
      </c>
      <c r="O597" s="8">
        <v>3700</v>
      </c>
      <c r="P597" s="8">
        <v>43617</v>
      </c>
      <c r="Q597" s="9">
        <v>13.28</v>
      </c>
      <c r="R597" s="8">
        <v>11</v>
      </c>
      <c r="S597" s="8">
        <v>19</v>
      </c>
      <c r="T597" s="8">
        <v>33800</v>
      </c>
      <c r="U597" s="8">
        <v>2014</v>
      </c>
    </row>
    <row r="598" spans="2:21" x14ac:dyDescent="0.25">
      <c r="B598" s="35">
        <v>6804700</v>
      </c>
      <c r="C598" t="s">
        <v>1553</v>
      </c>
      <c r="D598" s="9" t="s">
        <v>27</v>
      </c>
      <c r="E598" s="9">
        <v>-96.367777799999999</v>
      </c>
      <c r="F598" s="9">
        <v>41.053611099999998</v>
      </c>
      <c r="G598" s="25">
        <v>416</v>
      </c>
      <c r="H598" s="24">
        <v>19</v>
      </c>
      <c r="I598" s="8">
        <v>1</v>
      </c>
      <c r="J598" s="24">
        <v>20</v>
      </c>
      <c r="K598" s="8">
        <v>0</v>
      </c>
      <c r="L598" s="24">
        <v>-999</v>
      </c>
      <c r="M598" s="8">
        <v>-999</v>
      </c>
      <c r="N598" s="8">
        <v>43620</v>
      </c>
      <c r="O598" s="8">
        <v>3430</v>
      </c>
      <c r="P598" s="8">
        <v>43620</v>
      </c>
      <c r="Q598" s="9">
        <v>19.63</v>
      </c>
      <c r="R598" s="8">
        <v>14</v>
      </c>
      <c r="S598" s="8">
        <v>27</v>
      </c>
      <c r="T598" s="8">
        <v>7000</v>
      </c>
      <c r="U598" s="8">
        <v>1991</v>
      </c>
    </row>
    <row r="599" spans="2:21" x14ac:dyDescent="0.25">
      <c r="B599" s="35">
        <v>6814000</v>
      </c>
      <c r="C599" t="s">
        <v>1554</v>
      </c>
      <c r="D599" s="9" t="str">
        <f>RIGHT(C599,2)</f>
        <v>KS</v>
      </c>
      <c r="E599" s="9">
        <v>-96.108614900000006</v>
      </c>
      <c r="F599" s="9">
        <v>39.947777299999998</v>
      </c>
      <c r="G599" s="25">
        <v>276</v>
      </c>
      <c r="H599" s="24">
        <v>21</v>
      </c>
      <c r="I599" s="8">
        <v>1</v>
      </c>
      <c r="J599" s="24">
        <v>23.5</v>
      </c>
      <c r="K599" s="8">
        <v>0</v>
      </c>
      <c r="L599" s="24">
        <v>40</v>
      </c>
      <c r="M599" s="8">
        <v>0</v>
      </c>
      <c r="N599" s="8">
        <v>43639</v>
      </c>
      <c r="O599" s="8">
        <v>9610</v>
      </c>
      <c r="P599" s="8">
        <v>43639</v>
      </c>
      <c r="Q599" s="9">
        <v>22.99</v>
      </c>
      <c r="R599" s="8">
        <v>27</v>
      </c>
      <c r="S599" s="8">
        <v>69</v>
      </c>
      <c r="T599" s="8">
        <v>21400</v>
      </c>
      <c r="U599" s="8">
        <v>1973</v>
      </c>
    </row>
    <row r="600" spans="2:21" x14ac:dyDescent="0.25">
      <c r="B600" s="35">
        <v>6821150</v>
      </c>
      <c r="C600" t="s">
        <v>1555</v>
      </c>
      <c r="D600" s="9" t="str">
        <f>RIGHT(C600,2)</f>
        <v>MO</v>
      </c>
      <c r="E600" s="9">
        <v>-94.579121499999999</v>
      </c>
      <c r="F600" s="9">
        <v>39.388055360000003</v>
      </c>
      <c r="G600" s="25">
        <v>234</v>
      </c>
      <c r="H600" s="24">
        <v>27</v>
      </c>
      <c r="I600" s="8">
        <v>1</v>
      </c>
      <c r="J600" s="24">
        <v>30.5</v>
      </c>
      <c r="K600" s="8">
        <v>0</v>
      </c>
      <c r="L600" s="24">
        <v>35</v>
      </c>
      <c r="M600" s="8">
        <v>0</v>
      </c>
      <c r="N600" s="8">
        <v>43639</v>
      </c>
      <c r="O600" s="8">
        <v>4660</v>
      </c>
      <c r="P600" s="8">
        <v>43639</v>
      </c>
      <c r="Q600" s="9">
        <v>28.31</v>
      </c>
      <c r="R600" s="8">
        <v>29</v>
      </c>
      <c r="S600" s="8">
        <v>54</v>
      </c>
      <c r="T600" s="8">
        <v>76600</v>
      </c>
      <c r="U600" s="8">
        <v>1965</v>
      </c>
    </row>
    <row r="601" spans="2:21" x14ac:dyDescent="0.25">
      <c r="B601" s="35">
        <v>6854500</v>
      </c>
      <c r="C601" t="s">
        <v>1556</v>
      </c>
      <c r="D601" s="9" t="str">
        <f>RIGHT(C601,2)</f>
        <v>KS</v>
      </c>
      <c r="E601" s="9">
        <v>-97.793126599999994</v>
      </c>
      <c r="F601" s="9">
        <v>39.798729999999999</v>
      </c>
      <c r="G601" s="25">
        <v>23560</v>
      </c>
      <c r="H601" s="24">
        <v>10</v>
      </c>
      <c r="I601" s="8">
        <v>1</v>
      </c>
      <c r="J601" s="24">
        <v>13</v>
      </c>
      <c r="K601" s="8">
        <v>0</v>
      </c>
      <c r="L601" s="24">
        <v>15</v>
      </c>
      <c r="M601" s="8">
        <v>0</v>
      </c>
      <c r="N601" s="8">
        <v>43638</v>
      </c>
      <c r="O601" s="8">
        <v>10100</v>
      </c>
      <c r="P601" s="8">
        <v>43638</v>
      </c>
      <c r="Q601" s="9">
        <v>11.22</v>
      </c>
      <c r="R601" s="8">
        <v>25</v>
      </c>
      <c r="S601" s="8">
        <v>58</v>
      </c>
      <c r="T601" s="8">
        <v>215000</v>
      </c>
      <c r="U601" s="8">
        <v>1935</v>
      </c>
    </row>
    <row r="602" spans="2:21" x14ac:dyDescent="0.25">
      <c r="B602" s="35">
        <v>6856000</v>
      </c>
      <c r="C602" t="s">
        <v>1557</v>
      </c>
      <c r="D602" s="9" t="str">
        <f>RIGHT(C602,2)</f>
        <v>KS</v>
      </c>
      <c r="E602" s="9">
        <v>-97.658372999999997</v>
      </c>
      <c r="F602" s="9">
        <v>39.5886134</v>
      </c>
      <c r="G602" s="25">
        <v>23560</v>
      </c>
      <c r="H602" s="24">
        <v>15</v>
      </c>
      <c r="I602" s="8">
        <v>1</v>
      </c>
      <c r="J602" s="24">
        <v>18</v>
      </c>
      <c r="K602" s="8">
        <v>0</v>
      </c>
      <c r="L602" s="24">
        <v>30</v>
      </c>
      <c r="M602" s="8">
        <v>0</v>
      </c>
      <c r="N602" s="8">
        <v>43639</v>
      </c>
      <c r="O602" s="8">
        <v>11800</v>
      </c>
      <c r="P602" s="8">
        <v>43639</v>
      </c>
      <c r="Q602" s="9">
        <v>15.1</v>
      </c>
      <c r="R602" s="8">
        <v>28</v>
      </c>
      <c r="S602" s="8">
        <v>80</v>
      </c>
      <c r="T602" s="8">
        <v>207000</v>
      </c>
      <c r="U602" s="8">
        <v>1935</v>
      </c>
    </row>
    <row r="603" spans="2:21" x14ac:dyDescent="0.25">
      <c r="B603" s="35">
        <v>6879810</v>
      </c>
      <c r="C603" t="s">
        <v>1558</v>
      </c>
      <c r="D603" s="9" t="str">
        <f>RIGHT(C603,2)</f>
        <v>KS</v>
      </c>
      <c r="E603" s="9">
        <v>-96.642555599999994</v>
      </c>
      <c r="F603" s="9">
        <v>39.188388889999999</v>
      </c>
      <c r="G603" s="25">
        <v>86</v>
      </c>
      <c r="H603" s="24">
        <v>14</v>
      </c>
      <c r="I603" s="8">
        <v>1</v>
      </c>
      <c r="J603" s="24">
        <v>17</v>
      </c>
      <c r="K603" s="8">
        <v>0</v>
      </c>
      <c r="L603" s="24">
        <v>23</v>
      </c>
      <c r="M603" s="8">
        <v>0</v>
      </c>
      <c r="N603" s="8">
        <v>43639</v>
      </c>
      <c r="O603" s="8">
        <v>3560</v>
      </c>
      <c r="P603" s="8">
        <v>43639</v>
      </c>
      <c r="Q603" s="9">
        <v>16.75</v>
      </c>
      <c r="R603" s="8">
        <v>2</v>
      </c>
      <c r="S603" s="8">
        <v>6</v>
      </c>
      <c r="T603" s="8">
        <v>3920</v>
      </c>
      <c r="U603" s="8">
        <v>2014</v>
      </c>
    </row>
    <row r="604" spans="2:21" x14ac:dyDescent="0.25">
      <c r="B604" s="35">
        <v>6883000</v>
      </c>
      <c r="C604" t="s">
        <v>1559</v>
      </c>
      <c r="D604" s="9" t="s">
        <v>27</v>
      </c>
      <c r="E604" s="9">
        <v>-98.066944399999997</v>
      </c>
      <c r="F604" s="9">
        <v>40.332500000000003</v>
      </c>
      <c r="G604" s="25">
        <v>984</v>
      </c>
      <c r="H604" s="24">
        <v>10</v>
      </c>
      <c r="I604" s="8">
        <v>1</v>
      </c>
      <c r="J604" s="24">
        <v>16</v>
      </c>
      <c r="K604" s="8">
        <v>0</v>
      </c>
      <c r="L604" s="24">
        <v>17</v>
      </c>
      <c r="M604" s="8">
        <v>0</v>
      </c>
      <c r="N604" s="8">
        <v>43642</v>
      </c>
      <c r="O604" s="8">
        <v>4150</v>
      </c>
      <c r="P604" s="8">
        <v>43642</v>
      </c>
      <c r="Q604" s="9">
        <v>10.27</v>
      </c>
      <c r="R604" s="8">
        <v>29</v>
      </c>
      <c r="S604" s="8">
        <v>65</v>
      </c>
      <c r="T604" s="8">
        <v>25100</v>
      </c>
      <c r="U604" s="8">
        <v>1969</v>
      </c>
    </row>
    <row r="605" spans="2:21" x14ac:dyDescent="0.25">
      <c r="B605" s="35">
        <v>6884400</v>
      </c>
      <c r="C605" t="s">
        <v>1560</v>
      </c>
      <c r="D605" s="9" t="str">
        <f t="shared" ref="D605:D620" si="21">RIGHT(C605,2)</f>
        <v>KS</v>
      </c>
      <c r="E605" s="9">
        <v>-96.804743200000004</v>
      </c>
      <c r="F605" s="9">
        <v>39.725835179999997</v>
      </c>
      <c r="G605" s="25">
        <v>3351</v>
      </c>
      <c r="H605" s="24">
        <v>16</v>
      </c>
      <c r="I605" s="8">
        <v>1</v>
      </c>
      <c r="J605" s="24">
        <v>23</v>
      </c>
      <c r="K605" s="8">
        <v>0</v>
      </c>
      <c r="L605" s="24">
        <v>39</v>
      </c>
      <c r="M605" s="8">
        <v>0</v>
      </c>
      <c r="N605" s="8">
        <v>-999</v>
      </c>
      <c r="O605" s="8">
        <v>-999</v>
      </c>
      <c r="P605" s="8">
        <v>43639</v>
      </c>
      <c r="Q605" s="9">
        <v>16.95</v>
      </c>
      <c r="R605" s="8">
        <v>-999</v>
      </c>
      <c r="S605" s="8">
        <v>-999</v>
      </c>
      <c r="T605" s="8">
        <v>-999</v>
      </c>
      <c r="U605" s="8">
        <v>-999</v>
      </c>
    </row>
    <row r="606" spans="2:21" x14ac:dyDescent="0.25">
      <c r="B606" s="35">
        <v>6888300</v>
      </c>
      <c r="C606" t="s">
        <v>1561</v>
      </c>
      <c r="D606" s="9" t="str">
        <f t="shared" si="21"/>
        <v>KS</v>
      </c>
      <c r="E606" s="9">
        <v>-96.314998200000005</v>
      </c>
      <c r="F606" s="9">
        <v>39.249162859999998</v>
      </c>
      <c r="G606" s="25">
        <v>128</v>
      </c>
      <c r="H606" s="24">
        <v>27</v>
      </c>
      <c r="I606" s="8">
        <v>1</v>
      </c>
      <c r="J606" s="24">
        <v>33</v>
      </c>
      <c r="K606" s="8">
        <v>0</v>
      </c>
      <c r="L606" s="24">
        <v>43</v>
      </c>
      <c r="M606" s="8">
        <v>0</v>
      </c>
      <c r="N606" s="8">
        <v>43639</v>
      </c>
      <c r="O606" s="8">
        <v>14000</v>
      </c>
      <c r="P606" s="8">
        <v>43639</v>
      </c>
      <c r="Q606" s="9">
        <v>28.14</v>
      </c>
      <c r="R606" s="8">
        <v>6</v>
      </c>
      <c r="S606" s="8">
        <v>32</v>
      </c>
      <c r="T606" s="8">
        <v>20000</v>
      </c>
      <c r="U606" s="8">
        <v>1968</v>
      </c>
    </row>
    <row r="607" spans="2:21" x14ac:dyDescent="0.25">
      <c r="B607" s="35">
        <v>6888500</v>
      </c>
      <c r="C607" t="s">
        <v>1562</v>
      </c>
      <c r="D607" s="9" t="str">
        <f t="shared" si="21"/>
        <v>KS</v>
      </c>
      <c r="E607" s="9">
        <v>-96.169160500000004</v>
      </c>
      <c r="F607" s="9">
        <v>39.064721059999997</v>
      </c>
      <c r="G607" s="25">
        <v>318</v>
      </c>
      <c r="H607" s="24">
        <v>21</v>
      </c>
      <c r="I607" s="8">
        <v>1</v>
      </c>
      <c r="J607" s="24">
        <v>31</v>
      </c>
      <c r="K607" s="8">
        <v>0</v>
      </c>
      <c r="L607" s="24">
        <v>33</v>
      </c>
      <c r="M607" s="8">
        <v>0</v>
      </c>
      <c r="N607" s="8">
        <v>43639</v>
      </c>
      <c r="O607" s="8">
        <v>19000</v>
      </c>
      <c r="P607" s="8">
        <v>43639</v>
      </c>
      <c r="Q607" s="9">
        <v>26.34</v>
      </c>
      <c r="R607" s="8">
        <v>17</v>
      </c>
      <c r="S607" s="8">
        <v>65</v>
      </c>
      <c r="T607" s="8">
        <v>77200</v>
      </c>
      <c r="U607" s="8">
        <v>1951</v>
      </c>
    </row>
    <row r="608" spans="2:21" x14ac:dyDescent="0.25">
      <c r="B608" s="35">
        <v>6891200</v>
      </c>
      <c r="C608" t="s">
        <v>1563</v>
      </c>
      <c r="D608" s="9" t="str">
        <f t="shared" si="21"/>
        <v>KS</v>
      </c>
      <c r="E608" s="9">
        <v>-95.696944400000007</v>
      </c>
      <c r="F608" s="9">
        <v>38.881666670000001</v>
      </c>
      <c r="G608" s="25">
        <v>123</v>
      </c>
      <c r="H608" s="24">
        <v>15</v>
      </c>
      <c r="I608" s="8">
        <v>1</v>
      </c>
      <c r="J608" s="24">
        <v>22</v>
      </c>
      <c r="K608" s="8">
        <v>0</v>
      </c>
      <c r="L608" s="24">
        <v>24</v>
      </c>
      <c r="M608" s="8">
        <v>0</v>
      </c>
      <c r="N608" s="8">
        <v>-999</v>
      </c>
      <c r="O608" s="8">
        <v>-999</v>
      </c>
      <c r="P608" s="8">
        <v>43639</v>
      </c>
      <c r="Q608" s="9">
        <v>16.77</v>
      </c>
      <c r="R608" s="8">
        <v>-999</v>
      </c>
      <c r="S608" s="8">
        <v>-999</v>
      </c>
      <c r="T608" s="8">
        <v>-999</v>
      </c>
      <c r="U608" s="8">
        <v>-999</v>
      </c>
    </row>
    <row r="609" spans="2:21" x14ac:dyDescent="0.25">
      <c r="B609" s="35">
        <v>6893390</v>
      </c>
      <c r="C609" t="s">
        <v>1564</v>
      </c>
      <c r="D609" s="9" t="str">
        <f t="shared" si="21"/>
        <v>KS</v>
      </c>
      <c r="E609" s="9">
        <v>-94.607777799999994</v>
      </c>
      <c r="F609" s="9">
        <v>38.938333299999996</v>
      </c>
      <c r="G609" s="25">
        <v>64.17</v>
      </c>
      <c r="H609" s="24">
        <v>20</v>
      </c>
      <c r="I609" s="8">
        <v>1</v>
      </c>
      <c r="J609" s="24">
        <v>24</v>
      </c>
      <c r="K609" s="8">
        <v>0</v>
      </c>
      <c r="L609" s="24">
        <v>27</v>
      </c>
      <c r="M609" s="8">
        <v>0</v>
      </c>
      <c r="N609" s="8">
        <v>43639</v>
      </c>
      <c r="O609" s="8">
        <v>8180</v>
      </c>
      <c r="P609" s="8">
        <v>43639</v>
      </c>
      <c r="Q609" s="9">
        <v>21.17</v>
      </c>
      <c r="R609" s="8">
        <v>11</v>
      </c>
      <c r="S609" s="8">
        <v>14</v>
      </c>
      <c r="T609" s="8">
        <v>23573</v>
      </c>
      <c r="U609" s="8">
        <v>2017</v>
      </c>
    </row>
    <row r="610" spans="2:21" x14ac:dyDescent="0.25">
      <c r="B610" s="35">
        <v>6894000</v>
      </c>
      <c r="C610" t="s">
        <v>1565</v>
      </c>
      <c r="D610" s="9" t="str">
        <f t="shared" si="21"/>
        <v>MO</v>
      </c>
      <c r="E610" s="9">
        <v>-94.300503800000001</v>
      </c>
      <c r="F610" s="9">
        <v>39.100560899999998</v>
      </c>
      <c r="G610" s="25">
        <v>184</v>
      </c>
      <c r="H610" s="24">
        <v>18</v>
      </c>
      <c r="I610" s="8">
        <v>1</v>
      </c>
      <c r="J610" s="24">
        <v>25</v>
      </c>
      <c r="K610" s="8">
        <v>0</v>
      </c>
      <c r="L610" s="24">
        <v>27</v>
      </c>
      <c r="M610" s="8">
        <v>0</v>
      </c>
      <c r="N610" s="8">
        <v>43639</v>
      </c>
      <c r="O610" s="8">
        <v>6020</v>
      </c>
      <c r="P610" s="8">
        <v>43639</v>
      </c>
      <c r="Q610" s="9">
        <v>18.02</v>
      </c>
      <c r="R610" s="8">
        <v>27</v>
      </c>
      <c r="S610" s="8">
        <v>70</v>
      </c>
      <c r="T610" s="8">
        <v>42300</v>
      </c>
      <c r="U610" s="8">
        <v>1982</v>
      </c>
    </row>
    <row r="611" spans="2:21" x14ac:dyDescent="0.25">
      <c r="B611" s="35">
        <v>6899500</v>
      </c>
      <c r="C611" t="s">
        <v>1566</v>
      </c>
      <c r="D611" s="9" t="str">
        <f t="shared" si="21"/>
        <v>MO</v>
      </c>
      <c r="E611" s="9">
        <v>-93.638027800000003</v>
      </c>
      <c r="F611" s="9">
        <v>40.069305559999997</v>
      </c>
      <c r="G611" s="25">
        <v>1720</v>
      </c>
      <c r="H611" s="24">
        <v>27</v>
      </c>
      <c r="I611" s="8">
        <v>1</v>
      </c>
      <c r="J611" s="24">
        <v>31</v>
      </c>
      <c r="K611" s="8">
        <v>0</v>
      </c>
      <c r="L611" s="24">
        <v>34</v>
      </c>
      <c r="M611" s="8">
        <v>0</v>
      </c>
      <c r="N611" s="8">
        <v>43639</v>
      </c>
      <c r="O611" s="8">
        <v>36900</v>
      </c>
      <c r="P611" s="8">
        <v>43639</v>
      </c>
      <c r="Q611" s="9">
        <v>27.94</v>
      </c>
      <c r="R611" s="8">
        <v>26</v>
      </c>
      <c r="S611" s="8">
        <v>93</v>
      </c>
      <c r="T611" s="8">
        <v>95000</v>
      </c>
      <c r="U611" s="8">
        <v>1947</v>
      </c>
    </row>
    <row r="612" spans="2:21" x14ac:dyDescent="0.25">
      <c r="B612" s="35">
        <v>6904500</v>
      </c>
      <c r="C612" t="s">
        <v>1567</v>
      </c>
      <c r="D612" s="9" t="str">
        <f t="shared" si="21"/>
        <v>MO</v>
      </c>
      <c r="E612" s="9">
        <v>-92.686388899999997</v>
      </c>
      <c r="F612" s="9">
        <v>40.234333300000003</v>
      </c>
      <c r="G612" s="25">
        <v>1370</v>
      </c>
      <c r="H612" s="24">
        <v>20</v>
      </c>
      <c r="I612" s="8">
        <v>1</v>
      </c>
      <c r="J612" s="24">
        <v>23</v>
      </c>
      <c r="K612" s="8">
        <v>0</v>
      </c>
      <c r="L612" s="24">
        <v>26</v>
      </c>
      <c r="M612" s="8">
        <v>0</v>
      </c>
      <c r="N612" s="8">
        <v>43639</v>
      </c>
      <c r="O612" s="8">
        <v>20300</v>
      </c>
      <c r="P612" s="8">
        <v>43639</v>
      </c>
      <c r="Q612" s="9">
        <v>21.54</v>
      </c>
      <c r="R612" s="8">
        <v>16</v>
      </c>
      <c r="S612" s="8">
        <v>95</v>
      </c>
      <c r="T612" s="8">
        <v>38800</v>
      </c>
      <c r="U612" s="8">
        <v>2010</v>
      </c>
    </row>
    <row r="613" spans="2:21" x14ac:dyDescent="0.25">
      <c r="B613" s="35">
        <v>6909500</v>
      </c>
      <c r="C613" t="s">
        <v>1568</v>
      </c>
      <c r="D613" s="9" t="str">
        <f t="shared" si="21"/>
        <v>MO</v>
      </c>
      <c r="E613" s="9">
        <v>-92.567222200000003</v>
      </c>
      <c r="F613" s="9">
        <v>39.120833300000001</v>
      </c>
      <c r="G613" s="25">
        <v>75.099999999999994</v>
      </c>
      <c r="H613" s="24">
        <v>16</v>
      </c>
      <c r="I613" s="8">
        <v>1</v>
      </c>
      <c r="J613" s="24">
        <v>21</v>
      </c>
      <c r="K613" s="8">
        <v>0</v>
      </c>
      <c r="L613" s="24">
        <v>25</v>
      </c>
      <c r="M613" s="8">
        <v>0</v>
      </c>
      <c r="N613" s="8">
        <v>43637</v>
      </c>
      <c r="O613" s="8">
        <v>2060</v>
      </c>
      <c r="P613" s="8">
        <v>43637</v>
      </c>
      <c r="Q613" s="9">
        <v>16.04</v>
      </c>
      <c r="R613" s="8">
        <v>46</v>
      </c>
      <c r="S613" s="8">
        <v>60</v>
      </c>
      <c r="T613" s="8">
        <v>13700</v>
      </c>
      <c r="U613" s="8">
        <v>1973</v>
      </c>
    </row>
    <row r="614" spans="2:21" x14ac:dyDescent="0.25">
      <c r="B614" s="35">
        <v>6910800</v>
      </c>
      <c r="C614" t="s">
        <v>1569</v>
      </c>
      <c r="D614" s="9" t="str">
        <f t="shared" si="21"/>
        <v>KS</v>
      </c>
      <c r="E614" s="9">
        <v>-95.961657000000002</v>
      </c>
      <c r="F614" s="9">
        <v>38.566955239999999</v>
      </c>
      <c r="G614" s="25">
        <v>177</v>
      </c>
      <c r="H614" s="24">
        <v>19</v>
      </c>
      <c r="I614" s="8">
        <v>1</v>
      </c>
      <c r="J614" s="24">
        <v>21</v>
      </c>
      <c r="K614" s="8">
        <v>0</v>
      </c>
      <c r="L614" s="24">
        <v>45</v>
      </c>
      <c r="M614" s="8">
        <v>0</v>
      </c>
      <c r="N614" s="8">
        <v>43639</v>
      </c>
      <c r="O614" s="8">
        <v>4110</v>
      </c>
      <c r="P614" s="8">
        <v>43639</v>
      </c>
      <c r="Q614" s="9">
        <v>19.920000000000002</v>
      </c>
      <c r="R614" s="8">
        <v>37</v>
      </c>
      <c r="S614" s="8">
        <v>49</v>
      </c>
      <c r="T614" s="8">
        <v>67400</v>
      </c>
      <c r="U614" s="8">
        <v>1982</v>
      </c>
    </row>
    <row r="615" spans="2:21" x14ac:dyDescent="0.25">
      <c r="B615" s="35">
        <v>6911490</v>
      </c>
      <c r="C615" t="s">
        <v>1570</v>
      </c>
      <c r="D615" s="9" t="str">
        <f t="shared" si="21"/>
        <v>KS</v>
      </c>
      <c r="E615" s="9">
        <v>-95.684706800000001</v>
      </c>
      <c r="F615" s="9">
        <v>38.601399069999999</v>
      </c>
      <c r="G615" s="25">
        <v>97.8</v>
      </c>
      <c r="H615" s="24">
        <v>10</v>
      </c>
      <c r="I615" s="8">
        <v>1</v>
      </c>
      <c r="J615" s="24">
        <v>16</v>
      </c>
      <c r="K615" s="8">
        <v>0</v>
      </c>
      <c r="L615" s="24">
        <v>24</v>
      </c>
      <c r="M615" s="8">
        <v>0</v>
      </c>
      <c r="N615" s="8">
        <v>43639</v>
      </c>
      <c r="O615" s="8">
        <v>5250</v>
      </c>
      <c r="P615" s="8">
        <v>43639</v>
      </c>
      <c r="Q615" s="9">
        <v>11.52</v>
      </c>
      <c r="R615" s="8">
        <v>6</v>
      </c>
      <c r="S615" s="8">
        <v>18</v>
      </c>
      <c r="T615" s="8">
        <v>16400</v>
      </c>
      <c r="U615" s="8">
        <v>2007</v>
      </c>
    </row>
    <row r="616" spans="2:21" x14ac:dyDescent="0.25">
      <c r="B616" s="35">
        <v>6911900</v>
      </c>
      <c r="C616" t="s">
        <v>1571</v>
      </c>
      <c r="D616" s="9" t="str">
        <f t="shared" si="21"/>
        <v>KS</v>
      </c>
      <c r="E616" s="9">
        <v>-95.838320499999995</v>
      </c>
      <c r="F616" s="9">
        <v>38.709173700000001</v>
      </c>
      <c r="G616" s="25">
        <v>114</v>
      </c>
      <c r="H616" s="24">
        <v>19</v>
      </c>
      <c r="I616" s="8">
        <v>1</v>
      </c>
      <c r="J616" s="24">
        <v>-999</v>
      </c>
      <c r="K616" s="8">
        <v>-999</v>
      </c>
      <c r="L616" s="24">
        <v>-999</v>
      </c>
      <c r="M616" s="8">
        <v>-999</v>
      </c>
      <c r="N616" s="8">
        <v>43639</v>
      </c>
      <c r="O616" s="8">
        <v>5400</v>
      </c>
      <c r="P616" s="8">
        <v>43639</v>
      </c>
      <c r="Q616" s="9">
        <v>19.36</v>
      </c>
      <c r="R616" s="8">
        <v>28</v>
      </c>
      <c r="S616" s="8">
        <v>58</v>
      </c>
      <c r="T616" s="8">
        <v>25000</v>
      </c>
      <c r="U616" s="8">
        <v>2007</v>
      </c>
    </row>
    <row r="617" spans="2:21" x14ac:dyDescent="0.25">
      <c r="B617" s="35">
        <v>6914500</v>
      </c>
      <c r="C617" t="s">
        <v>1572</v>
      </c>
      <c r="D617" s="9" t="str">
        <f t="shared" si="21"/>
        <v>KS</v>
      </c>
      <c r="E617" s="9">
        <v>-95.084136000000001</v>
      </c>
      <c r="F617" s="9">
        <v>38.443905700000002</v>
      </c>
      <c r="G617" s="25">
        <v>513</v>
      </c>
      <c r="H617" s="24">
        <v>23</v>
      </c>
      <c r="I617" s="8">
        <v>1</v>
      </c>
      <c r="J617" s="24">
        <v>24</v>
      </c>
      <c r="K617" s="8">
        <v>0</v>
      </c>
      <c r="L617" s="24">
        <v>28.5</v>
      </c>
      <c r="M617" s="8">
        <v>0</v>
      </c>
      <c r="N617" s="8">
        <v>43640</v>
      </c>
      <c r="O617" s="8">
        <v>12100</v>
      </c>
      <c r="P617" s="8">
        <v>43640</v>
      </c>
      <c r="Q617" s="9">
        <v>23.71</v>
      </c>
      <c r="R617" s="8">
        <v>14</v>
      </c>
      <c r="S617" s="8">
        <v>28</v>
      </c>
      <c r="T617" s="8">
        <v>75000</v>
      </c>
      <c r="U617" s="8">
        <v>1961</v>
      </c>
    </row>
    <row r="618" spans="2:21" x14ac:dyDescent="0.25">
      <c r="B618" s="35">
        <v>6918460</v>
      </c>
      <c r="C618" t="s">
        <v>1573</v>
      </c>
      <c r="D618" s="9" t="str">
        <f t="shared" si="21"/>
        <v>MO</v>
      </c>
      <c r="E618" s="9">
        <v>-93.802027800000005</v>
      </c>
      <c r="F618" s="9">
        <v>37.4023611</v>
      </c>
      <c r="G618" s="25">
        <v>252</v>
      </c>
      <c r="H618" s="24">
        <v>15</v>
      </c>
      <c r="I618" s="8">
        <v>1</v>
      </c>
      <c r="J618" s="24">
        <v>20</v>
      </c>
      <c r="K618" s="8">
        <v>0</v>
      </c>
      <c r="L618" s="24">
        <v>25</v>
      </c>
      <c r="M618" s="8">
        <v>0</v>
      </c>
      <c r="N618" s="8">
        <v>-999</v>
      </c>
      <c r="O618" s="8">
        <v>-999</v>
      </c>
      <c r="P618" s="8">
        <v>43617</v>
      </c>
      <c r="Q618" s="9">
        <v>15.05</v>
      </c>
      <c r="R618" s="8">
        <v>-999</v>
      </c>
      <c r="S618" s="8">
        <v>-999</v>
      </c>
      <c r="T618" s="8">
        <v>-999</v>
      </c>
      <c r="U618" s="8">
        <v>-999</v>
      </c>
    </row>
    <row r="619" spans="2:21" x14ac:dyDescent="0.25">
      <c r="B619" s="35">
        <v>7031650</v>
      </c>
      <c r="C619" t="s">
        <v>1574</v>
      </c>
      <c r="D619" s="9" t="str">
        <f t="shared" si="21"/>
        <v>TN</v>
      </c>
      <c r="E619" s="9">
        <v>-89.801474200000001</v>
      </c>
      <c r="F619" s="9">
        <v>35.116479249999998</v>
      </c>
      <c r="G619" s="25">
        <v>699</v>
      </c>
      <c r="H619" s="24">
        <v>20.5</v>
      </c>
      <c r="I619" s="8">
        <v>1</v>
      </c>
      <c r="J619" s="24">
        <v>25</v>
      </c>
      <c r="K619" s="8">
        <v>0</v>
      </c>
      <c r="L619" s="24">
        <v>28</v>
      </c>
      <c r="M619" s="8">
        <v>0</v>
      </c>
      <c r="N619" s="8">
        <v>43623</v>
      </c>
      <c r="O619" s="8">
        <v>13400</v>
      </c>
      <c r="P619" s="8">
        <v>43623</v>
      </c>
      <c r="Q619" s="9">
        <v>20.57</v>
      </c>
      <c r="R619" s="8">
        <v>17</v>
      </c>
      <c r="S619" s="8">
        <v>44</v>
      </c>
      <c r="T619" s="8">
        <v>33400</v>
      </c>
      <c r="U619" s="8">
        <v>1975</v>
      </c>
    </row>
    <row r="620" spans="2:21" x14ac:dyDescent="0.25">
      <c r="B620" s="35">
        <v>7032200</v>
      </c>
      <c r="C620" t="s">
        <v>1575</v>
      </c>
      <c r="D620" s="9" t="str">
        <f t="shared" si="21"/>
        <v>TN</v>
      </c>
      <c r="E620" s="9">
        <v>-89.818975190000003</v>
      </c>
      <c r="F620" s="9">
        <v>35.049813970000002</v>
      </c>
      <c r="G620" s="25">
        <v>68.2</v>
      </c>
      <c r="H620" s="24">
        <v>23</v>
      </c>
      <c r="I620" s="8">
        <v>1</v>
      </c>
      <c r="J620" s="24">
        <v>-999</v>
      </c>
      <c r="K620" s="8">
        <v>-999</v>
      </c>
      <c r="L620" s="24">
        <v>-999</v>
      </c>
      <c r="M620" s="8">
        <v>-999</v>
      </c>
      <c r="N620" s="8">
        <v>43623</v>
      </c>
      <c r="O620" s="8">
        <v>16900</v>
      </c>
      <c r="P620" s="8">
        <v>43623</v>
      </c>
      <c r="Q620" s="9">
        <v>28</v>
      </c>
      <c r="R620" s="8">
        <v>1</v>
      </c>
      <c r="S620" s="8">
        <v>48</v>
      </c>
      <c r="T620" s="8">
        <v>15000</v>
      </c>
      <c r="U620" s="8">
        <v>2014</v>
      </c>
    </row>
    <row r="621" spans="2:21" x14ac:dyDescent="0.25">
      <c r="B621" s="35">
        <v>7050152</v>
      </c>
      <c r="C621" t="s">
        <v>1576</v>
      </c>
      <c r="D621" s="9" t="s">
        <v>16</v>
      </c>
      <c r="E621" s="9">
        <v>-93.833808599999998</v>
      </c>
      <c r="F621" s="9">
        <v>36.580901879999999</v>
      </c>
      <c r="G621" s="25">
        <v>35.700000000000003</v>
      </c>
      <c r="H621" s="24">
        <v>5</v>
      </c>
      <c r="I621" s="8">
        <v>1</v>
      </c>
      <c r="J621" s="24">
        <v>-999</v>
      </c>
      <c r="K621" s="8">
        <v>-999</v>
      </c>
      <c r="L621" s="24">
        <v>-999</v>
      </c>
      <c r="M621" s="8">
        <v>-999</v>
      </c>
      <c r="N621" s="8">
        <v>43639</v>
      </c>
      <c r="O621" s="8">
        <v>5550</v>
      </c>
      <c r="P621" s="8">
        <v>43639</v>
      </c>
      <c r="Q621" s="9">
        <v>7.27</v>
      </c>
      <c r="R621" s="8">
        <v>6</v>
      </c>
      <c r="S621" s="8">
        <v>9</v>
      </c>
      <c r="T621" s="8">
        <v>10600</v>
      </c>
      <c r="U621" s="8">
        <v>2011</v>
      </c>
    </row>
    <row r="622" spans="2:21" x14ac:dyDescent="0.25">
      <c r="B622" s="35">
        <v>7141300</v>
      </c>
      <c r="C622" t="s">
        <v>1577</v>
      </c>
      <c r="D622" s="9" t="str">
        <f t="shared" ref="D622:D647" si="22">RIGHT(C622,2)</f>
        <v>KS</v>
      </c>
      <c r="E622" s="9">
        <v>-98.764251900000005</v>
      </c>
      <c r="F622" s="9">
        <v>38.353067869999997</v>
      </c>
      <c r="G622" s="25">
        <v>34356</v>
      </c>
      <c r="H622" s="24">
        <v>12</v>
      </c>
      <c r="I622" s="8">
        <v>1</v>
      </c>
      <c r="J622" s="24">
        <v>16</v>
      </c>
      <c r="K622" s="8">
        <v>0</v>
      </c>
      <c r="L622" s="24">
        <v>18</v>
      </c>
      <c r="M622" s="8">
        <v>0</v>
      </c>
      <c r="N622" s="8">
        <v>43617</v>
      </c>
      <c r="O622" s="8">
        <v>6640</v>
      </c>
      <c r="P622" s="8">
        <v>43617</v>
      </c>
      <c r="Q622" s="9">
        <v>12.05</v>
      </c>
      <c r="R622" s="8">
        <v>14</v>
      </c>
      <c r="S622" s="8">
        <v>78</v>
      </c>
      <c r="T622" s="8">
        <v>27800</v>
      </c>
      <c r="U622" s="8">
        <v>1965</v>
      </c>
    </row>
    <row r="623" spans="2:21" x14ac:dyDescent="0.25">
      <c r="B623" s="35">
        <v>7144550</v>
      </c>
      <c r="C623" t="s">
        <v>1578</v>
      </c>
      <c r="D623" s="9" t="str">
        <f t="shared" si="22"/>
        <v>KS</v>
      </c>
      <c r="E623" s="9">
        <v>-97.275599900000003</v>
      </c>
      <c r="F623" s="9">
        <v>37.544184569999999</v>
      </c>
      <c r="G623" s="25">
        <v>40830</v>
      </c>
      <c r="H623" s="24">
        <v>12</v>
      </c>
      <c r="I623" s="8">
        <v>1</v>
      </c>
      <c r="J623" s="24">
        <v>15</v>
      </c>
      <c r="K623" s="8">
        <v>0</v>
      </c>
      <c r="L623" s="24">
        <v>16.2</v>
      </c>
      <c r="M623" s="8">
        <v>0</v>
      </c>
      <c r="N623" s="8">
        <v>43640</v>
      </c>
      <c r="O623" s="8">
        <v>26600</v>
      </c>
      <c r="P623" s="8">
        <v>43640</v>
      </c>
      <c r="Q623" s="9">
        <v>12.41</v>
      </c>
      <c r="R623" s="8">
        <v>16</v>
      </c>
      <c r="S623" s="8">
        <v>49</v>
      </c>
      <c r="T623" s="8">
        <v>58300</v>
      </c>
      <c r="U623" s="8">
        <v>1998</v>
      </c>
    </row>
    <row r="624" spans="2:21" x14ac:dyDescent="0.25">
      <c r="B624" s="35">
        <v>7145200</v>
      </c>
      <c r="C624" t="s">
        <v>1579</v>
      </c>
      <c r="D624" s="9" t="str">
        <f t="shared" si="22"/>
        <v>KS</v>
      </c>
      <c r="E624" s="9">
        <v>-97.853109399999994</v>
      </c>
      <c r="F624" s="9">
        <v>37.561683000000002</v>
      </c>
      <c r="G624" s="25">
        <v>597</v>
      </c>
      <c r="H624" s="24">
        <v>8</v>
      </c>
      <c r="I624" s="8">
        <v>1</v>
      </c>
      <c r="J624" s="24">
        <v>10</v>
      </c>
      <c r="K624" s="8">
        <v>0</v>
      </c>
      <c r="L624" s="24">
        <v>12</v>
      </c>
      <c r="M624" s="8">
        <v>0</v>
      </c>
      <c r="N624" s="8">
        <v>43632</v>
      </c>
      <c r="O624" s="8">
        <v>3810</v>
      </c>
      <c r="P624" s="8">
        <v>43632</v>
      </c>
      <c r="Q624" s="9">
        <v>8.52</v>
      </c>
      <c r="R624" s="8">
        <v>43</v>
      </c>
      <c r="S624" s="8">
        <v>67</v>
      </c>
      <c r="T624" s="8">
        <v>28700</v>
      </c>
      <c r="U624" s="8">
        <v>1979</v>
      </c>
    </row>
    <row r="625" spans="2:21" x14ac:dyDescent="0.25">
      <c r="B625" s="35">
        <v>7152500</v>
      </c>
      <c r="C625" t="s">
        <v>1580</v>
      </c>
      <c r="D625" s="9" t="str">
        <f t="shared" si="22"/>
        <v>OK</v>
      </c>
      <c r="E625" s="9">
        <v>-96.728367199999994</v>
      </c>
      <c r="F625" s="9">
        <v>36.504216769999999</v>
      </c>
      <c r="G625" s="25">
        <v>54208</v>
      </c>
      <c r="H625" s="24">
        <v>16</v>
      </c>
      <c r="I625" s="8">
        <v>1</v>
      </c>
      <c r="J625" s="24">
        <v>18</v>
      </c>
      <c r="K625" s="8">
        <v>0</v>
      </c>
      <c r="L625" s="24">
        <v>21</v>
      </c>
      <c r="M625" s="8">
        <v>0</v>
      </c>
      <c r="N625" s="8">
        <v>43617</v>
      </c>
      <c r="O625" s="8">
        <v>83200</v>
      </c>
      <c r="P625" s="8">
        <v>43617</v>
      </c>
      <c r="Q625" s="9">
        <v>16.32</v>
      </c>
      <c r="R625" s="8">
        <v>27</v>
      </c>
      <c r="S625" s="8">
        <v>95</v>
      </c>
      <c r="T625" s="8">
        <v>211000</v>
      </c>
      <c r="U625" s="8">
        <v>1973</v>
      </c>
    </row>
    <row r="626" spans="2:21" x14ac:dyDescent="0.25">
      <c r="B626" s="35">
        <v>7164500</v>
      </c>
      <c r="C626" t="s">
        <v>1581</v>
      </c>
      <c r="D626" s="9" t="str">
        <f t="shared" si="22"/>
        <v>OK</v>
      </c>
      <c r="E626" s="9">
        <v>-96.006386599999999</v>
      </c>
      <c r="F626" s="9">
        <v>36.140648069999997</v>
      </c>
      <c r="G626" s="25">
        <v>74460</v>
      </c>
      <c r="H626" s="24">
        <v>18</v>
      </c>
      <c r="I626" s="8">
        <v>1</v>
      </c>
      <c r="J626" s="24">
        <v>20</v>
      </c>
      <c r="K626" s="8">
        <v>0</v>
      </c>
      <c r="L626" s="24">
        <v>22</v>
      </c>
      <c r="M626" s="8">
        <v>0</v>
      </c>
      <c r="N626" s="8">
        <v>43617</v>
      </c>
      <c r="O626" s="8">
        <v>178000</v>
      </c>
      <c r="P626" s="8">
        <v>43617</v>
      </c>
      <c r="Q626" s="9">
        <v>18.54</v>
      </c>
      <c r="R626" s="8">
        <v>5</v>
      </c>
      <c r="S626" s="8">
        <v>113</v>
      </c>
      <c r="T626" s="8">
        <v>307000</v>
      </c>
      <c r="U626" s="8">
        <v>1986</v>
      </c>
    </row>
    <row r="627" spans="2:21" x14ac:dyDescent="0.25">
      <c r="B627" s="35">
        <v>7165570</v>
      </c>
      <c r="C627" t="s">
        <v>1582</v>
      </c>
      <c r="D627" s="9" t="str">
        <f t="shared" si="22"/>
        <v>OK</v>
      </c>
      <c r="E627" s="9">
        <v>-95.637777799999995</v>
      </c>
      <c r="F627" s="9">
        <v>35.822777780000003</v>
      </c>
      <c r="G627" s="25">
        <v>75293</v>
      </c>
      <c r="H627" s="24">
        <v>19</v>
      </c>
      <c r="I627" s="8">
        <v>1</v>
      </c>
      <c r="J627" s="24">
        <v>21</v>
      </c>
      <c r="K627" s="8">
        <v>0</v>
      </c>
      <c r="L627" s="24">
        <v>23</v>
      </c>
      <c r="M627" s="8">
        <v>0</v>
      </c>
      <c r="N627" s="8">
        <v>43617</v>
      </c>
      <c r="O627" s="8">
        <v>175000</v>
      </c>
      <c r="P627" s="8">
        <v>43617</v>
      </c>
      <c r="Q627" s="9">
        <v>20.76</v>
      </c>
      <c r="R627" s="8">
        <v>2</v>
      </c>
      <c r="S627" s="8">
        <v>45</v>
      </c>
      <c r="T627" s="8">
        <v>259000</v>
      </c>
      <c r="U627" s="8">
        <v>1986</v>
      </c>
    </row>
    <row r="628" spans="2:21" x14ac:dyDescent="0.25">
      <c r="B628" s="35">
        <v>7169500</v>
      </c>
      <c r="C628" t="s">
        <v>1583</v>
      </c>
      <c r="D628" s="9" t="str">
        <f t="shared" si="22"/>
        <v>KS</v>
      </c>
      <c r="E628" s="9">
        <v>-95.833592400000001</v>
      </c>
      <c r="F628" s="9">
        <v>37.508383739999999</v>
      </c>
      <c r="G628" s="25">
        <v>827</v>
      </c>
      <c r="H628" s="24">
        <v>17</v>
      </c>
      <c r="I628" s="8">
        <v>1</v>
      </c>
      <c r="J628" s="24">
        <v>27</v>
      </c>
      <c r="K628" s="8">
        <v>0</v>
      </c>
      <c r="L628" s="24">
        <v>36</v>
      </c>
      <c r="M628" s="8">
        <v>0</v>
      </c>
      <c r="N628" s="8">
        <v>43639</v>
      </c>
      <c r="O628" s="8">
        <v>13600</v>
      </c>
      <c r="P628" s="8">
        <v>43639</v>
      </c>
      <c r="Q628" s="9">
        <v>22.71</v>
      </c>
      <c r="R628" s="8">
        <v>31</v>
      </c>
      <c r="S628" s="8">
        <v>83</v>
      </c>
      <c r="T628" s="8">
        <v>77800</v>
      </c>
      <c r="U628" s="8">
        <v>2007</v>
      </c>
    </row>
    <row r="629" spans="2:21" x14ac:dyDescent="0.25">
      <c r="B629" s="35">
        <v>7175500</v>
      </c>
      <c r="C629" t="s">
        <v>1584</v>
      </c>
      <c r="D629" s="9" t="str">
        <f t="shared" si="22"/>
        <v>OK</v>
      </c>
      <c r="E629" s="9">
        <v>-95.841930599999998</v>
      </c>
      <c r="F629" s="9">
        <v>36.508981599999998</v>
      </c>
      <c r="G629" s="25">
        <v>1936</v>
      </c>
      <c r="H629" s="24">
        <v>26</v>
      </c>
      <c r="I629" s="8">
        <v>1</v>
      </c>
      <c r="J629" s="24">
        <v>28</v>
      </c>
      <c r="K629" s="8">
        <v>0</v>
      </c>
      <c r="L629" s="24">
        <v>31</v>
      </c>
      <c r="M629" s="8">
        <v>0</v>
      </c>
      <c r="N629" s="8">
        <v>43617</v>
      </c>
      <c r="O629" s="8">
        <v>15700</v>
      </c>
      <c r="P629" s="8">
        <v>43617</v>
      </c>
      <c r="Q629" s="9">
        <v>26.17</v>
      </c>
      <c r="R629" s="8">
        <v>33</v>
      </c>
      <c r="S629" s="8">
        <v>79</v>
      </c>
      <c r="T629" s="8">
        <v>85600</v>
      </c>
      <c r="U629" s="8">
        <v>1986</v>
      </c>
    </row>
    <row r="630" spans="2:21" x14ac:dyDescent="0.25">
      <c r="B630" s="35">
        <v>7183000</v>
      </c>
      <c r="C630" t="s">
        <v>1585</v>
      </c>
      <c r="D630" s="9" t="str">
        <f t="shared" si="22"/>
        <v>KS</v>
      </c>
      <c r="E630" s="9">
        <v>-95.427759600000002</v>
      </c>
      <c r="F630" s="9">
        <v>37.922257780000002</v>
      </c>
      <c r="G630" s="25">
        <v>3723</v>
      </c>
      <c r="H630" s="24">
        <v>15</v>
      </c>
      <c r="I630" s="8">
        <v>1</v>
      </c>
      <c r="J630" s="24">
        <v>21</v>
      </c>
      <c r="K630" s="8">
        <v>0</v>
      </c>
      <c r="L630" s="24">
        <v>27</v>
      </c>
      <c r="M630" s="8">
        <v>0</v>
      </c>
      <c r="N630" s="8">
        <v>43617</v>
      </c>
      <c r="O630" s="8">
        <v>22700</v>
      </c>
      <c r="P630" s="8">
        <v>43617</v>
      </c>
      <c r="Q630" s="9">
        <v>17.47</v>
      </c>
      <c r="R630" s="8">
        <v>63</v>
      </c>
      <c r="S630" s="8">
        <v>111</v>
      </c>
      <c r="T630" s="8">
        <v>436000</v>
      </c>
      <c r="U630" s="8">
        <v>1951</v>
      </c>
    </row>
    <row r="631" spans="2:21" x14ac:dyDescent="0.25">
      <c r="B631" s="35">
        <v>7185765</v>
      </c>
      <c r="C631" t="s">
        <v>1586</v>
      </c>
      <c r="D631" s="9" t="str">
        <f t="shared" si="22"/>
        <v>MO</v>
      </c>
      <c r="E631" s="9">
        <v>-94.325916699999993</v>
      </c>
      <c r="F631" s="9">
        <v>37.18863889</v>
      </c>
      <c r="G631" s="25">
        <v>425</v>
      </c>
      <c r="H631" s="24">
        <v>10</v>
      </c>
      <c r="I631" s="8">
        <v>1</v>
      </c>
      <c r="J631" s="24">
        <v>14</v>
      </c>
      <c r="K631" s="8">
        <v>0</v>
      </c>
      <c r="L631" s="24">
        <v>20</v>
      </c>
      <c r="M631" s="8">
        <v>0</v>
      </c>
      <c r="N631" s="8">
        <v>43640</v>
      </c>
      <c r="O631" s="8">
        <v>6850</v>
      </c>
      <c r="P631" s="8">
        <v>43640</v>
      </c>
      <c r="Q631" s="9">
        <v>10.85</v>
      </c>
      <c r="R631" s="8">
        <v>21</v>
      </c>
      <c r="S631" s="8">
        <v>30</v>
      </c>
      <c r="T631" s="8">
        <v>40600</v>
      </c>
      <c r="U631" s="8">
        <v>2015</v>
      </c>
    </row>
    <row r="632" spans="2:21" x14ac:dyDescent="0.25">
      <c r="B632" s="35">
        <v>7189100</v>
      </c>
      <c r="C632" t="s">
        <v>1587</v>
      </c>
      <c r="D632" s="9" t="str">
        <f t="shared" si="22"/>
        <v>MO</v>
      </c>
      <c r="E632" s="9">
        <v>-94.604111900000007</v>
      </c>
      <c r="F632" s="9">
        <v>36.67090486</v>
      </c>
      <c r="G632" s="25">
        <v>60.8</v>
      </c>
      <c r="H632" s="24">
        <v>10</v>
      </c>
      <c r="I632" s="8">
        <v>1</v>
      </c>
      <c r="J632" s="24">
        <v>12</v>
      </c>
      <c r="K632" s="8">
        <v>1</v>
      </c>
      <c r="L632" s="24">
        <v>-999</v>
      </c>
      <c r="M632" s="8">
        <v>-999</v>
      </c>
      <c r="N632" s="8">
        <v>43639</v>
      </c>
      <c r="O632" s="8">
        <v>25000</v>
      </c>
      <c r="P632" s="8">
        <v>43639</v>
      </c>
      <c r="Q632" s="9">
        <v>18.13</v>
      </c>
      <c r="R632" s="8">
        <v>2</v>
      </c>
      <c r="S632" s="8">
        <v>17</v>
      </c>
      <c r="T632" s="8">
        <v>26300</v>
      </c>
      <c r="U632" s="8">
        <v>2011</v>
      </c>
    </row>
    <row r="633" spans="2:21" x14ac:dyDescent="0.25">
      <c r="B633" s="35">
        <v>7197000</v>
      </c>
      <c r="C633" t="s">
        <v>1588</v>
      </c>
      <c r="D633" s="9" t="str">
        <f t="shared" si="22"/>
        <v>OK</v>
      </c>
      <c r="E633" s="9">
        <v>-94.838563300000004</v>
      </c>
      <c r="F633" s="9">
        <v>35.921200370000001</v>
      </c>
      <c r="G633" s="25">
        <v>312</v>
      </c>
      <c r="H633" s="24">
        <v>18</v>
      </c>
      <c r="I633" s="8">
        <v>1</v>
      </c>
      <c r="J633" s="24">
        <v>20</v>
      </c>
      <c r="K633" s="8">
        <v>0</v>
      </c>
      <c r="L633" s="24">
        <v>25</v>
      </c>
      <c r="M633" s="8">
        <v>0</v>
      </c>
      <c r="N633" s="8">
        <v>43639</v>
      </c>
      <c r="O633" s="8">
        <v>23900</v>
      </c>
      <c r="P633" s="8">
        <v>43639</v>
      </c>
      <c r="Q633" s="9">
        <v>18.79</v>
      </c>
      <c r="R633" s="8">
        <v>22</v>
      </c>
      <c r="S633" s="8">
        <v>71</v>
      </c>
      <c r="T633" s="8">
        <v>63400</v>
      </c>
      <c r="U633" s="8">
        <v>2011</v>
      </c>
    </row>
    <row r="634" spans="2:21" x14ac:dyDescent="0.25">
      <c r="B634" s="35">
        <v>7239300</v>
      </c>
      <c r="C634" t="s">
        <v>1589</v>
      </c>
      <c r="D634" s="9" t="str">
        <f t="shared" si="22"/>
        <v>OK</v>
      </c>
      <c r="E634" s="9">
        <v>-98.420905300000001</v>
      </c>
      <c r="F634" s="9">
        <v>35.811988599999999</v>
      </c>
      <c r="G634" s="25">
        <v>13023</v>
      </c>
      <c r="H634" s="24">
        <v>15</v>
      </c>
      <c r="I634" s="8">
        <v>1</v>
      </c>
      <c r="J634" s="24">
        <v>17</v>
      </c>
      <c r="K634" s="8">
        <v>0</v>
      </c>
      <c r="L634" s="24">
        <v>18</v>
      </c>
      <c r="M634" s="8">
        <v>0</v>
      </c>
      <c r="N634" s="8">
        <v>43623</v>
      </c>
      <c r="O634" s="8">
        <v>1800</v>
      </c>
      <c r="P634" s="8">
        <v>43623</v>
      </c>
      <c r="Q634" s="9">
        <v>15.13</v>
      </c>
      <c r="R634" s="8">
        <v>19</v>
      </c>
      <c r="S634" s="8">
        <v>34</v>
      </c>
      <c r="T634" s="8">
        <v>7220</v>
      </c>
      <c r="U634" s="8">
        <v>2007</v>
      </c>
    </row>
    <row r="635" spans="2:21" x14ac:dyDescent="0.25">
      <c r="B635" s="35">
        <v>7297910</v>
      </c>
      <c r="C635" t="s">
        <v>1590</v>
      </c>
      <c r="D635" s="9" t="str">
        <f t="shared" si="22"/>
        <v>TX</v>
      </c>
      <c r="E635" s="9">
        <v>-101.41405779999999</v>
      </c>
      <c r="F635" s="9">
        <v>34.837555049999999</v>
      </c>
      <c r="G635" s="25">
        <v>3754</v>
      </c>
      <c r="H635" s="24">
        <v>10</v>
      </c>
      <c r="I635" s="8">
        <v>1</v>
      </c>
      <c r="J635" s="24">
        <v>15</v>
      </c>
      <c r="K635" s="8">
        <v>0</v>
      </c>
      <c r="L635" s="24">
        <v>20</v>
      </c>
      <c r="M635" s="8">
        <v>0</v>
      </c>
      <c r="N635" s="8">
        <v>43617</v>
      </c>
      <c r="O635" s="8">
        <v>8540</v>
      </c>
      <c r="P635" s="8">
        <v>43617</v>
      </c>
      <c r="Q635" s="9">
        <v>11.07</v>
      </c>
      <c r="R635" s="8">
        <v>21</v>
      </c>
      <c r="S635" s="8">
        <v>50</v>
      </c>
      <c r="T635" s="8">
        <v>58800</v>
      </c>
      <c r="U635" s="8">
        <v>1968</v>
      </c>
    </row>
    <row r="636" spans="2:21" x14ac:dyDescent="0.25">
      <c r="B636" s="35">
        <v>7299540</v>
      </c>
      <c r="C636" t="s">
        <v>1591</v>
      </c>
      <c r="D636" s="9" t="str">
        <f t="shared" si="22"/>
        <v>TX</v>
      </c>
      <c r="E636" s="9">
        <v>-100.19400229999999</v>
      </c>
      <c r="F636" s="9">
        <v>34.56922728</v>
      </c>
      <c r="G636" s="25">
        <v>7725</v>
      </c>
      <c r="H636" s="24">
        <v>10</v>
      </c>
      <c r="I636" s="8">
        <v>1</v>
      </c>
      <c r="J636" s="24">
        <v>14</v>
      </c>
      <c r="K636" s="8">
        <v>0</v>
      </c>
      <c r="L636" s="24">
        <v>20</v>
      </c>
      <c r="M636" s="8">
        <v>0</v>
      </c>
      <c r="N636" s="8">
        <v>43618</v>
      </c>
      <c r="O636" s="8">
        <v>26300</v>
      </c>
      <c r="P636" s="8">
        <v>43618</v>
      </c>
      <c r="Q636" s="9">
        <v>10.99</v>
      </c>
      <c r="R636" s="8">
        <v>12</v>
      </c>
      <c r="S636" s="8">
        <v>53</v>
      </c>
      <c r="T636" s="8">
        <v>92300</v>
      </c>
      <c r="U636" s="8">
        <v>2015</v>
      </c>
    </row>
    <row r="637" spans="2:21" x14ac:dyDescent="0.25">
      <c r="B637" s="35">
        <v>7326500</v>
      </c>
      <c r="C637" t="s">
        <v>1592</v>
      </c>
      <c r="D637" s="9" t="str">
        <f t="shared" si="22"/>
        <v>OK</v>
      </c>
      <c r="E637" s="9">
        <v>-98.243384899999995</v>
      </c>
      <c r="F637" s="9">
        <v>35.084228459999999</v>
      </c>
      <c r="G637" s="25">
        <v>3640</v>
      </c>
      <c r="H637" s="24">
        <v>19</v>
      </c>
      <c r="I637" s="8">
        <v>1</v>
      </c>
      <c r="J637" s="24">
        <v>21</v>
      </c>
      <c r="K637" s="8">
        <v>1</v>
      </c>
      <c r="L637" s="24">
        <v>23</v>
      </c>
      <c r="M637" s="8">
        <v>0</v>
      </c>
      <c r="N637" s="8">
        <v>43617</v>
      </c>
      <c r="O637" s="8">
        <v>8490</v>
      </c>
      <c r="P637" s="8">
        <v>43617</v>
      </c>
      <c r="Q637" s="9">
        <v>21.11</v>
      </c>
      <c r="R637" s="8">
        <v>15</v>
      </c>
      <c r="S637" s="8">
        <v>63</v>
      </c>
      <c r="T637" s="8">
        <v>52800</v>
      </c>
      <c r="U637" s="8">
        <v>1995</v>
      </c>
    </row>
    <row r="638" spans="2:21" x14ac:dyDescent="0.25">
      <c r="B638" s="35">
        <v>7375175</v>
      </c>
      <c r="C638" t="s">
        <v>1593</v>
      </c>
      <c r="D638" s="9" t="str">
        <f t="shared" si="22"/>
        <v>LA</v>
      </c>
      <c r="E638" s="9">
        <v>-90.089444400000005</v>
      </c>
      <c r="F638" s="9">
        <v>30.476388889999999</v>
      </c>
      <c r="G638" s="25">
        <v>-999</v>
      </c>
      <c r="H638" s="24">
        <v>6</v>
      </c>
      <c r="I638" s="8">
        <v>1</v>
      </c>
      <c r="J638" s="24">
        <v>11</v>
      </c>
      <c r="K638" s="8">
        <v>0</v>
      </c>
      <c r="L638" s="24">
        <v>17</v>
      </c>
      <c r="M638" s="8">
        <v>0</v>
      </c>
      <c r="N638" s="8">
        <v>-999</v>
      </c>
      <c r="O638" s="8">
        <v>-999</v>
      </c>
      <c r="P638" s="8">
        <v>43624</v>
      </c>
      <c r="Q638" s="9">
        <v>7.1</v>
      </c>
      <c r="R638" s="8">
        <v>-999</v>
      </c>
      <c r="S638" s="8">
        <v>-999</v>
      </c>
      <c r="T638" s="8">
        <v>-999</v>
      </c>
      <c r="U638" s="8">
        <v>-999</v>
      </c>
    </row>
    <row r="639" spans="2:21" x14ac:dyDescent="0.25">
      <c r="B639" s="35">
        <v>7381515</v>
      </c>
      <c r="C639" t="s">
        <v>1594</v>
      </c>
      <c r="D639" s="9" t="str">
        <f t="shared" si="22"/>
        <v>LA</v>
      </c>
      <c r="E639" s="9">
        <v>-91.686779700000002</v>
      </c>
      <c r="F639" s="9">
        <v>30.28158638</v>
      </c>
      <c r="G639" s="25">
        <v>-999</v>
      </c>
      <c r="H639" s="24">
        <v>20</v>
      </c>
      <c r="I639" s="8">
        <v>1</v>
      </c>
      <c r="J639" s="24">
        <v>25</v>
      </c>
      <c r="K639" s="8">
        <v>0</v>
      </c>
      <c r="L639" s="24">
        <v>28</v>
      </c>
      <c r="M639" s="8">
        <v>0</v>
      </c>
      <c r="N639" s="8">
        <v>-999</v>
      </c>
      <c r="O639" s="8">
        <v>-999</v>
      </c>
      <c r="P639" s="8">
        <v>43622</v>
      </c>
      <c r="Q639" s="9">
        <v>20.12</v>
      </c>
      <c r="R639" s="8">
        <v>-999</v>
      </c>
      <c r="S639" s="8">
        <v>-999</v>
      </c>
      <c r="T639" s="8">
        <v>-999</v>
      </c>
      <c r="U639" s="8">
        <v>-999</v>
      </c>
    </row>
    <row r="640" spans="2:21" x14ac:dyDescent="0.25">
      <c r="B640" s="35">
        <v>8095200</v>
      </c>
      <c r="C640" t="s">
        <v>1595</v>
      </c>
      <c r="D640" s="9" t="str">
        <f t="shared" si="22"/>
        <v>TX</v>
      </c>
      <c r="E640" s="9">
        <v>-97.4694602</v>
      </c>
      <c r="F640" s="9">
        <v>31.669605749999999</v>
      </c>
      <c r="G640" s="25">
        <v>1146</v>
      </c>
      <c r="H640" s="24">
        <v>36</v>
      </c>
      <c r="I640" s="8">
        <v>1</v>
      </c>
      <c r="J640" s="24">
        <v>39</v>
      </c>
      <c r="K640" s="8">
        <v>1</v>
      </c>
      <c r="L640" s="24">
        <v>44</v>
      </c>
      <c r="M640" s="8">
        <v>1</v>
      </c>
      <c r="N640" s="8">
        <v>43619</v>
      </c>
      <c r="O640" s="8">
        <v>2730</v>
      </c>
      <c r="P640" s="8">
        <v>43646</v>
      </c>
      <c r="Q640" s="9">
        <v>46.7</v>
      </c>
      <c r="R640" s="8">
        <v>53</v>
      </c>
      <c r="S640" s="8">
        <v>61</v>
      </c>
      <c r="T640" s="8">
        <v>220000</v>
      </c>
      <c r="U640" s="8">
        <v>1991</v>
      </c>
    </row>
    <row r="641" spans="2:21" x14ac:dyDescent="0.25">
      <c r="B641" s="35">
        <v>8156800</v>
      </c>
      <c r="C641" t="s">
        <v>1596</v>
      </c>
      <c r="D641" s="9" t="str">
        <f t="shared" si="22"/>
        <v>TX</v>
      </c>
      <c r="E641" s="9">
        <v>-97.750283400000001</v>
      </c>
      <c r="F641" s="9">
        <v>30.276597039999999</v>
      </c>
      <c r="G641" s="25">
        <v>12.3</v>
      </c>
      <c r="H641" s="24">
        <v>7</v>
      </c>
      <c r="I641" s="8">
        <v>1</v>
      </c>
      <c r="J641" s="24">
        <v>10</v>
      </c>
      <c r="K641" s="8">
        <v>0</v>
      </c>
      <c r="L641" s="24">
        <v>12</v>
      </c>
      <c r="M641" s="8">
        <v>0</v>
      </c>
      <c r="N641" s="8">
        <v>43625</v>
      </c>
      <c r="O641" s="8">
        <v>2050</v>
      </c>
      <c r="P641" s="8">
        <v>43625</v>
      </c>
      <c r="Q641" s="9">
        <v>9.34</v>
      </c>
      <c r="R641" s="8">
        <v>32</v>
      </c>
      <c r="S641" s="8">
        <v>43</v>
      </c>
      <c r="T641" s="8">
        <v>16000</v>
      </c>
      <c r="U641" s="8">
        <v>1981</v>
      </c>
    </row>
    <row r="642" spans="2:21" x14ac:dyDescent="0.25">
      <c r="B642" s="35">
        <v>8179500</v>
      </c>
      <c r="C642" t="s">
        <v>1597</v>
      </c>
      <c r="D642" s="9" t="str">
        <f t="shared" si="22"/>
        <v>TX</v>
      </c>
      <c r="E642" s="9">
        <v>-98.933918599999998</v>
      </c>
      <c r="F642" s="9">
        <v>29.54022964</v>
      </c>
      <c r="G642" s="25">
        <v>634</v>
      </c>
      <c r="H642" s="24">
        <v>1064.2</v>
      </c>
      <c r="I642" s="8">
        <v>1</v>
      </c>
      <c r="J642" s="24">
        <v>1065</v>
      </c>
      <c r="K642" s="8">
        <v>0</v>
      </c>
      <c r="L642" s="24">
        <v>1069</v>
      </c>
      <c r="M642" s="8">
        <v>0</v>
      </c>
      <c r="N642" s="8">
        <v>-999</v>
      </c>
      <c r="O642" s="8">
        <v>-999</v>
      </c>
      <c r="P642" s="8">
        <v>43646</v>
      </c>
      <c r="Q642" s="9">
        <v>1064.3</v>
      </c>
      <c r="R642" s="8">
        <v>-999</v>
      </c>
      <c r="S642" s="8">
        <v>-999</v>
      </c>
      <c r="T642" s="8">
        <v>-999</v>
      </c>
      <c r="U642" s="8">
        <v>-999</v>
      </c>
    </row>
    <row r="643" spans="2:21" x14ac:dyDescent="0.25">
      <c r="B643" s="35">
        <v>8190000</v>
      </c>
      <c r="C643" t="s">
        <v>1598</v>
      </c>
      <c r="D643" s="9" t="str">
        <f t="shared" si="22"/>
        <v>TX</v>
      </c>
      <c r="E643" s="9">
        <v>-99.997287</v>
      </c>
      <c r="F643" s="9">
        <v>29.428566790000001</v>
      </c>
      <c r="G643" s="25">
        <v>737</v>
      </c>
      <c r="H643" s="24">
        <v>10</v>
      </c>
      <c r="I643" s="8">
        <v>1</v>
      </c>
      <c r="J643" s="24">
        <v>14</v>
      </c>
      <c r="K643" s="8">
        <v>0</v>
      </c>
      <c r="L643" s="24">
        <v>21</v>
      </c>
      <c r="M643" s="8">
        <v>0</v>
      </c>
      <c r="N643" s="8">
        <v>43620</v>
      </c>
      <c r="O643" s="8">
        <v>14400</v>
      </c>
      <c r="P643" s="8">
        <v>43620</v>
      </c>
      <c r="Q643" s="9">
        <v>11.08</v>
      </c>
      <c r="R643" s="8">
        <v>39</v>
      </c>
      <c r="S643" s="8">
        <v>93</v>
      </c>
      <c r="T643" s="8">
        <v>307000</v>
      </c>
      <c r="U643" s="8">
        <v>1955</v>
      </c>
    </row>
    <row r="644" spans="2:21" x14ac:dyDescent="0.25">
      <c r="B644" s="35">
        <v>8190500</v>
      </c>
      <c r="C644" t="s">
        <v>1599</v>
      </c>
      <c r="D644" s="9" t="str">
        <f t="shared" si="22"/>
        <v>TX</v>
      </c>
      <c r="E644" s="9">
        <v>-100.2391667</v>
      </c>
      <c r="F644" s="9">
        <v>29.481083330000001</v>
      </c>
      <c r="G644" s="25">
        <v>694</v>
      </c>
      <c r="H644" s="24">
        <v>15</v>
      </c>
      <c r="I644" s="8">
        <v>1</v>
      </c>
      <c r="J644" s="24">
        <v>17</v>
      </c>
      <c r="K644" s="8">
        <v>1</v>
      </c>
      <c r="L644" s="24">
        <v>18</v>
      </c>
      <c r="M644" s="8">
        <v>1</v>
      </c>
      <c r="N644" s="8">
        <v>43620</v>
      </c>
      <c r="O644" s="8">
        <v>84700</v>
      </c>
      <c r="P644" s="8">
        <v>43620</v>
      </c>
      <c r="Q644" s="9">
        <v>23.69</v>
      </c>
      <c r="R644" s="8">
        <v>6</v>
      </c>
      <c r="S644" s="8">
        <v>75</v>
      </c>
      <c r="T644" s="8">
        <v>550000</v>
      </c>
      <c r="U644" s="8">
        <v>1935</v>
      </c>
    </row>
    <row r="645" spans="2:21" x14ac:dyDescent="0.25">
      <c r="B645" s="35">
        <v>8192000</v>
      </c>
      <c r="C645" t="s">
        <v>1600</v>
      </c>
      <c r="D645" s="9" t="str">
        <f t="shared" si="22"/>
        <v>TX</v>
      </c>
      <c r="E645" s="9">
        <v>-99.894782199999995</v>
      </c>
      <c r="F645" s="9">
        <v>29.123853069999999</v>
      </c>
      <c r="G645" s="25">
        <v>1861</v>
      </c>
      <c r="H645" s="24">
        <v>11</v>
      </c>
      <c r="I645" s="8">
        <v>1</v>
      </c>
      <c r="J645" s="24">
        <v>15</v>
      </c>
      <c r="K645" s="8">
        <v>0</v>
      </c>
      <c r="L645" s="24">
        <v>17</v>
      </c>
      <c r="M645" s="8">
        <v>0</v>
      </c>
      <c r="N645" s="8">
        <v>43621</v>
      </c>
      <c r="O645" s="8">
        <v>38000</v>
      </c>
      <c r="P645" s="8">
        <v>43621</v>
      </c>
      <c r="Q645" s="9">
        <v>14.47</v>
      </c>
      <c r="R645" s="8">
        <v>23</v>
      </c>
      <c r="S645" s="8">
        <v>90</v>
      </c>
      <c r="T645" s="8">
        <v>616000</v>
      </c>
      <c r="U645" s="8">
        <v>1935</v>
      </c>
    </row>
    <row r="646" spans="2:21" x14ac:dyDescent="0.25">
      <c r="B646" s="35">
        <v>9066510</v>
      </c>
      <c r="C646" t="s">
        <v>1601</v>
      </c>
      <c r="D646" s="9" t="str">
        <f t="shared" si="22"/>
        <v>CO</v>
      </c>
      <c r="E646" s="9">
        <v>-106.44780799999999</v>
      </c>
      <c r="F646" s="9">
        <v>39.60943048</v>
      </c>
      <c r="G646" s="25">
        <v>102</v>
      </c>
      <c r="H646" s="24">
        <v>10.3</v>
      </c>
      <c r="I646" s="8">
        <v>1</v>
      </c>
      <c r="J646" s="24">
        <v>11</v>
      </c>
      <c r="K646" s="8">
        <v>1</v>
      </c>
      <c r="L646" s="24">
        <v>12</v>
      </c>
      <c r="M646" s="8">
        <v>0</v>
      </c>
      <c r="N646" s="8">
        <v>43646</v>
      </c>
      <c r="O646" s="8">
        <v>2470</v>
      </c>
      <c r="P646" s="8">
        <v>43646</v>
      </c>
      <c r="Q646" s="9">
        <v>11.06</v>
      </c>
      <c r="R646" s="8">
        <v>3</v>
      </c>
      <c r="S646" s="8">
        <v>22</v>
      </c>
      <c r="T646" s="8">
        <v>2690</v>
      </c>
      <c r="U646" s="8">
        <v>2003</v>
      </c>
    </row>
    <row r="647" spans="2:21" x14ac:dyDescent="0.25">
      <c r="B647" s="35">
        <v>9209400</v>
      </c>
      <c r="C647" t="s">
        <v>1602</v>
      </c>
      <c r="D647" s="9" t="str">
        <f t="shared" si="22"/>
        <v>WY</v>
      </c>
      <c r="E647" s="9">
        <v>-110.163214</v>
      </c>
      <c r="F647" s="9">
        <v>42.192721570000003</v>
      </c>
      <c r="G647" s="25">
        <v>3910</v>
      </c>
      <c r="H647" s="24">
        <v>9</v>
      </c>
      <c r="I647" s="8">
        <v>1</v>
      </c>
      <c r="J647" s="24">
        <v>10</v>
      </c>
      <c r="K647" s="8">
        <v>0</v>
      </c>
      <c r="L647" s="24">
        <v>-999</v>
      </c>
      <c r="M647" s="8">
        <v>-999</v>
      </c>
      <c r="N647" s="8">
        <v>43626</v>
      </c>
      <c r="O647" s="8">
        <v>10500</v>
      </c>
      <c r="P647" s="8">
        <v>43626</v>
      </c>
      <c r="Q647" s="9">
        <v>9.0299999999999994</v>
      </c>
      <c r="R647" s="8">
        <v>26</v>
      </c>
      <c r="S647" s="8">
        <v>71</v>
      </c>
      <c r="T647" s="8">
        <v>18800</v>
      </c>
      <c r="U647" s="8">
        <v>1986</v>
      </c>
    </row>
    <row r="648" spans="2:21" x14ac:dyDescent="0.25">
      <c r="B648" s="35">
        <v>9242500</v>
      </c>
      <c r="C648" t="s">
        <v>1603</v>
      </c>
      <c r="D648" s="9" t="s">
        <v>18</v>
      </c>
      <c r="E648" s="9">
        <v>-106.9539407</v>
      </c>
      <c r="F648" s="9">
        <v>40.514697499999997</v>
      </c>
      <c r="G648" s="25">
        <v>448</v>
      </c>
      <c r="H648" s="24">
        <v>7.5</v>
      </c>
      <c r="I648" s="8">
        <v>1</v>
      </c>
      <c r="J648" s="24">
        <v>8.5</v>
      </c>
      <c r="K648" s="8">
        <v>0</v>
      </c>
      <c r="L648" s="24">
        <v>9.5</v>
      </c>
      <c r="M648" s="8">
        <v>0</v>
      </c>
      <c r="N648" s="8">
        <v>43637</v>
      </c>
      <c r="O648" s="8">
        <v>8080</v>
      </c>
      <c r="P648" s="8">
        <v>43637</v>
      </c>
      <c r="Q648" s="9">
        <v>8.08</v>
      </c>
      <c r="R648" s="8">
        <v>2</v>
      </c>
      <c r="S648" s="8">
        <v>49</v>
      </c>
      <c r="T648" s="8">
        <v>8590</v>
      </c>
      <c r="U648" s="8">
        <v>2011</v>
      </c>
    </row>
    <row r="649" spans="2:21" x14ac:dyDescent="0.25">
      <c r="B649" s="35">
        <v>11266500</v>
      </c>
      <c r="C649" t="s">
        <v>1604</v>
      </c>
      <c r="D649" s="9" t="str">
        <f>RIGHT(C649,2)</f>
        <v>CA</v>
      </c>
      <c r="E649" s="9">
        <v>-119.6662788</v>
      </c>
      <c r="F649" s="9">
        <v>37.716871380000001</v>
      </c>
      <c r="G649" s="25">
        <v>321</v>
      </c>
      <c r="H649" s="24">
        <v>10</v>
      </c>
      <c r="I649" s="8">
        <v>1</v>
      </c>
      <c r="J649" s="24">
        <v>12.5</v>
      </c>
      <c r="K649" s="8">
        <v>0</v>
      </c>
      <c r="L649" s="24">
        <v>20</v>
      </c>
      <c r="M649" s="8">
        <v>0</v>
      </c>
      <c r="N649" s="8">
        <v>43622</v>
      </c>
      <c r="O649" s="8">
        <v>6770</v>
      </c>
      <c r="P649" s="8">
        <v>43622</v>
      </c>
      <c r="Q649" s="9">
        <v>10.130000000000001</v>
      </c>
      <c r="R649" s="8">
        <v>23</v>
      </c>
      <c r="S649" s="8">
        <v>101</v>
      </c>
      <c r="T649" s="8">
        <v>24600</v>
      </c>
      <c r="U649" s="8">
        <v>1997</v>
      </c>
    </row>
    <row r="650" spans="2:21" x14ac:dyDescent="0.25">
      <c r="B650" s="35">
        <v>13014500</v>
      </c>
      <c r="C650" t="s">
        <v>1605</v>
      </c>
      <c r="D650" s="9" t="str">
        <f>RIGHT(C650,2)</f>
        <v>WY</v>
      </c>
      <c r="E650" s="9">
        <v>-110.6230556</v>
      </c>
      <c r="F650" s="9">
        <v>43.620888890000003</v>
      </c>
      <c r="G650" s="25">
        <v>622</v>
      </c>
      <c r="H650" s="24">
        <v>8</v>
      </c>
      <c r="I650" s="8">
        <v>1</v>
      </c>
      <c r="J650" s="24">
        <v>-999</v>
      </c>
      <c r="K650" s="8">
        <v>-999</v>
      </c>
      <c r="L650" s="24">
        <v>-999</v>
      </c>
      <c r="M650" s="8">
        <v>-999</v>
      </c>
      <c r="N650" s="8">
        <v>43624</v>
      </c>
      <c r="O650" s="8">
        <v>3180</v>
      </c>
      <c r="P650" s="8">
        <v>43624</v>
      </c>
      <c r="Q650" s="9">
        <v>8.02</v>
      </c>
      <c r="R650" s="8">
        <v>13</v>
      </c>
      <c r="S650" s="8">
        <v>25</v>
      </c>
      <c r="T650" s="8">
        <v>6960</v>
      </c>
      <c r="U650" s="8">
        <v>1918</v>
      </c>
    </row>
    <row r="651" spans="2:21" x14ac:dyDescent="0.25">
      <c r="B651" s="35">
        <v>40851385</v>
      </c>
      <c r="C651" t="s">
        <v>1606</v>
      </c>
      <c r="D651" s="9" t="str">
        <f>RIGHT(C651,2)</f>
        <v>WI</v>
      </c>
      <c r="E651" s="9">
        <v>-88.01</v>
      </c>
      <c r="F651" s="9">
        <v>44.528611099999999</v>
      </c>
      <c r="G651" s="25">
        <v>6330</v>
      </c>
      <c r="H651" s="24">
        <v>584</v>
      </c>
      <c r="I651" s="8">
        <v>1</v>
      </c>
      <c r="J651" s="24">
        <v>584.29999999999995</v>
      </c>
      <c r="K651" s="8">
        <v>1</v>
      </c>
      <c r="L651" s="24">
        <v>584.70000000000005</v>
      </c>
      <c r="M651" s="8">
        <v>1</v>
      </c>
      <c r="N651" s="8">
        <v>43617</v>
      </c>
      <c r="O651" s="8">
        <v>26200</v>
      </c>
      <c r="P651" s="8">
        <v>43636</v>
      </c>
      <c r="Q651" s="9">
        <v>586.05999999999995</v>
      </c>
      <c r="R651" s="8">
        <v>2</v>
      </c>
      <c r="S651" s="8">
        <v>29</v>
      </c>
      <c r="T651" s="8">
        <v>33800</v>
      </c>
      <c r="U651" s="8">
        <v>1990</v>
      </c>
    </row>
    <row r="652" spans="2:21" x14ac:dyDescent="0.25">
      <c r="B652" s="35">
        <v>208524090</v>
      </c>
      <c r="C652" t="s">
        <v>1607</v>
      </c>
      <c r="D652" s="9" t="str">
        <f>RIGHT(C652,2)</f>
        <v>NC</v>
      </c>
      <c r="E652" s="9">
        <v>-78.896666699999997</v>
      </c>
      <c r="F652" s="9">
        <v>36.149722199999999</v>
      </c>
      <c r="G652" s="25">
        <v>7.97</v>
      </c>
      <c r="H652" s="24">
        <v>10</v>
      </c>
      <c r="I652" s="8">
        <v>1</v>
      </c>
      <c r="J652" s="24">
        <v>12</v>
      </c>
      <c r="K652" s="8">
        <v>0</v>
      </c>
      <c r="L652" s="24">
        <v>-999</v>
      </c>
      <c r="M652" s="8">
        <v>-999</v>
      </c>
      <c r="N652" s="8">
        <v>43635</v>
      </c>
      <c r="O652" s="8">
        <v>1530</v>
      </c>
      <c r="P652" s="8">
        <v>43635</v>
      </c>
      <c r="Q652" s="9">
        <v>10.25</v>
      </c>
      <c r="R652" s="8">
        <v>4</v>
      </c>
      <c r="S652" s="8">
        <v>23</v>
      </c>
      <c r="T652" s="8">
        <v>2680</v>
      </c>
      <c r="U652" s="8">
        <v>2002</v>
      </c>
    </row>
    <row r="653" spans="2:21" x14ac:dyDescent="0.25">
      <c r="B653" s="35">
        <v>357568650</v>
      </c>
      <c r="C653" t="s">
        <v>1608</v>
      </c>
      <c r="D653" s="9" t="s">
        <v>39</v>
      </c>
      <c r="E653" s="9">
        <v>-86.550546699999998</v>
      </c>
      <c r="F653" s="9">
        <v>34.698146600000001</v>
      </c>
      <c r="G653" s="25">
        <v>1.41</v>
      </c>
      <c r="H653" s="24">
        <v>11</v>
      </c>
      <c r="I653" s="8">
        <v>1</v>
      </c>
      <c r="J653" s="24">
        <v>12</v>
      </c>
      <c r="K653" s="8">
        <v>1</v>
      </c>
      <c r="L653" s="24">
        <v>14</v>
      </c>
      <c r="M653" s="8">
        <v>1</v>
      </c>
      <c r="N653" s="8">
        <v>43617</v>
      </c>
      <c r="O653" s="8">
        <v>867</v>
      </c>
      <c r="P653" s="8">
        <v>43617</v>
      </c>
      <c r="Q653" s="9">
        <v>14.04</v>
      </c>
      <c r="R653" s="8">
        <v>6</v>
      </c>
      <c r="S653" s="8">
        <v>22</v>
      </c>
      <c r="T653" s="8">
        <v>2320</v>
      </c>
      <c r="U653" s="8">
        <v>1999</v>
      </c>
    </row>
    <row r="654" spans="2:21" x14ac:dyDescent="0.25">
      <c r="B654" s="35">
        <v>8069500</v>
      </c>
      <c r="C654" t="s">
        <v>1609</v>
      </c>
      <c r="D654" s="9" t="str">
        <f>RIGHT(C654,2)</f>
        <v>TX</v>
      </c>
      <c r="E654" s="9">
        <v>-95.257988800000007</v>
      </c>
      <c r="F654" s="9">
        <v>30.027163850000001</v>
      </c>
      <c r="G654" s="25">
        <v>1741</v>
      </c>
      <c r="H654" s="24">
        <v>-999</v>
      </c>
      <c r="I654" s="8">
        <v>-999</v>
      </c>
      <c r="J654" s="24">
        <v>-999</v>
      </c>
      <c r="K654" s="8">
        <v>-999</v>
      </c>
      <c r="L654" s="24">
        <v>-999</v>
      </c>
      <c r="M654" s="8">
        <v>-999</v>
      </c>
      <c r="N654" s="8">
        <v>43640</v>
      </c>
      <c r="O654" s="8">
        <v>12600</v>
      </c>
      <c r="P654" s="8">
        <v>43640</v>
      </c>
      <c r="Q654" s="9">
        <v>45.05</v>
      </c>
      <c r="R654" s="8">
        <v>18</v>
      </c>
      <c r="S654" s="8">
        <v>33</v>
      </c>
      <c r="T654" s="8">
        <v>187000</v>
      </c>
      <c r="U654" s="8">
        <v>1940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B38BD-B80D-46AB-9745-859A77F339DA}">
  <sheetPr codeName="Sheet1"/>
  <dimension ref="A1:U129"/>
  <sheetViews>
    <sheetView showGridLines="0" zoomScaleNormal="100" workbookViewId="0"/>
  </sheetViews>
  <sheetFormatPr defaultRowHeight="15" x14ac:dyDescent="0.25"/>
  <cols>
    <col min="1" max="1" width="3.7109375" customWidth="1"/>
  </cols>
  <sheetData>
    <row r="1" spans="1:21" x14ac:dyDescent="0.25">
      <c r="B1" s="35"/>
      <c r="D1" s="9"/>
      <c r="E1" s="9"/>
      <c r="F1" s="9"/>
      <c r="G1" s="25"/>
      <c r="H1" s="24"/>
      <c r="I1" s="8"/>
      <c r="J1" s="24"/>
      <c r="K1" s="8"/>
      <c r="L1" s="24"/>
      <c r="M1" s="8"/>
      <c r="N1" s="8"/>
      <c r="O1" s="8"/>
      <c r="P1" s="8"/>
      <c r="Q1" s="9"/>
      <c r="R1" s="8"/>
      <c r="S1" s="8"/>
      <c r="T1" s="8"/>
      <c r="U1" s="8"/>
    </row>
    <row r="2" spans="1:21" ht="26.25" x14ac:dyDescent="0.4">
      <c r="B2" s="45" t="s">
        <v>1822</v>
      </c>
      <c r="D2" s="9"/>
      <c r="E2" s="9"/>
      <c r="F2" s="9"/>
      <c r="G2" s="25"/>
      <c r="H2" s="24"/>
      <c r="I2" s="8"/>
      <c r="J2" s="24"/>
      <c r="K2" s="8"/>
      <c r="L2" s="24"/>
      <c r="M2" s="8"/>
      <c r="N2" s="8"/>
      <c r="O2" s="8"/>
      <c r="P2" s="8"/>
      <c r="Q2" s="9"/>
      <c r="R2" s="8"/>
      <c r="S2" s="8"/>
      <c r="T2" s="8"/>
      <c r="U2" s="8"/>
    </row>
    <row r="3" spans="1:21" ht="15.75" x14ac:dyDescent="0.25">
      <c r="B3" s="48" t="s">
        <v>1824</v>
      </c>
      <c r="D3" s="9"/>
      <c r="E3" s="9"/>
      <c r="F3" s="9"/>
      <c r="G3" s="25"/>
      <c r="H3" s="24"/>
      <c r="I3" s="8"/>
      <c r="J3" s="24"/>
      <c r="K3" s="8"/>
      <c r="L3" s="24"/>
      <c r="M3" s="8"/>
      <c r="N3" s="8"/>
      <c r="O3" s="8"/>
      <c r="P3" s="8"/>
      <c r="Q3" s="9"/>
      <c r="R3" s="8"/>
      <c r="S3" s="8"/>
      <c r="T3" s="8"/>
      <c r="U3" s="8"/>
    </row>
    <row r="4" spans="1:21" ht="15.75" x14ac:dyDescent="0.25">
      <c r="B4" s="31" t="s">
        <v>1823</v>
      </c>
      <c r="D4" s="9"/>
      <c r="E4" s="9"/>
      <c r="F4" s="9"/>
      <c r="G4" s="25"/>
      <c r="H4" s="24"/>
      <c r="I4" s="8"/>
      <c r="J4" s="24"/>
      <c r="K4" s="8"/>
      <c r="L4" s="24"/>
      <c r="M4" s="8"/>
      <c r="N4" s="8"/>
      <c r="O4" s="8"/>
      <c r="P4" s="8"/>
      <c r="Q4" s="9"/>
      <c r="R4" s="8"/>
      <c r="S4" s="8"/>
      <c r="T4" s="8"/>
      <c r="U4" s="8"/>
    </row>
    <row r="7" spans="1:21" s="53" customFormat="1" ht="23.25" x14ac:dyDescent="0.35">
      <c r="A7"/>
      <c r="B7" s="52" t="s">
        <v>1825</v>
      </c>
      <c r="O7" s="52" t="s">
        <v>1826</v>
      </c>
    </row>
    <row r="34" spans="1:18" s="1" customFormat="1" x14ac:dyDescent="0.25">
      <c r="A34"/>
      <c r="C34" s="5" t="s">
        <v>43</v>
      </c>
      <c r="D34" s="6" t="s">
        <v>44</v>
      </c>
      <c r="E34" s="5" t="s">
        <v>42</v>
      </c>
      <c r="M34" s="5"/>
      <c r="P34" s="5" t="s">
        <v>43</v>
      </c>
      <c r="Q34" s="6" t="s">
        <v>44</v>
      </c>
      <c r="R34" s="5" t="s">
        <v>42</v>
      </c>
    </row>
    <row r="35" spans="1:18" x14ac:dyDescent="0.25">
      <c r="B35" t="s">
        <v>1</v>
      </c>
      <c r="C35" s="2">
        <v>0.6</v>
      </c>
      <c r="D35" s="2">
        <v>0.33</v>
      </c>
      <c r="E35" s="2">
        <v>0.93</v>
      </c>
      <c r="M35" s="2"/>
      <c r="O35" t="s">
        <v>6</v>
      </c>
      <c r="P35" s="2">
        <v>0.65</v>
      </c>
      <c r="Q35" s="2">
        <v>0.14000000000000001</v>
      </c>
      <c r="R35" s="2">
        <v>0.79</v>
      </c>
    </row>
    <row r="36" spans="1:18" x14ac:dyDescent="0.25">
      <c r="B36" t="s">
        <v>9</v>
      </c>
      <c r="C36" s="2">
        <v>0.6</v>
      </c>
      <c r="D36" s="2">
        <v>0.31</v>
      </c>
      <c r="E36" s="2">
        <v>0.91</v>
      </c>
      <c r="M36" s="2"/>
      <c r="O36" t="s">
        <v>9</v>
      </c>
      <c r="P36" s="2">
        <v>0.64</v>
      </c>
      <c r="Q36" s="2">
        <v>0.17</v>
      </c>
      <c r="R36" s="2">
        <v>0.81</v>
      </c>
    </row>
    <row r="37" spans="1:18" x14ac:dyDescent="0.25">
      <c r="B37" t="s">
        <v>4</v>
      </c>
      <c r="C37" s="2">
        <v>0.53</v>
      </c>
      <c r="D37" s="2">
        <v>0.32</v>
      </c>
      <c r="E37" s="2">
        <v>0.85</v>
      </c>
      <c r="M37" s="2"/>
      <c r="O37" t="s">
        <v>1</v>
      </c>
      <c r="P37" s="2">
        <v>0.63</v>
      </c>
      <c r="Q37" s="2">
        <v>0.18</v>
      </c>
      <c r="R37" s="2">
        <v>0.81</v>
      </c>
    </row>
    <row r="38" spans="1:18" x14ac:dyDescent="0.25">
      <c r="B38" t="s">
        <v>10</v>
      </c>
      <c r="C38" s="2">
        <v>0.52</v>
      </c>
      <c r="D38" s="2">
        <v>0.45</v>
      </c>
      <c r="E38" s="2">
        <v>0.97</v>
      </c>
      <c r="M38" s="2"/>
      <c r="O38" t="s">
        <v>10</v>
      </c>
      <c r="P38" s="2">
        <v>0.61</v>
      </c>
      <c r="Q38" s="2">
        <v>0.21</v>
      </c>
      <c r="R38" s="2">
        <v>0.82</v>
      </c>
    </row>
    <row r="39" spans="1:18" x14ac:dyDescent="0.25">
      <c r="B39" t="s">
        <v>12</v>
      </c>
      <c r="C39" s="2">
        <v>0.51</v>
      </c>
      <c r="D39" s="2">
        <v>0.4</v>
      </c>
      <c r="E39" s="2">
        <v>0.91</v>
      </c>
      <c r="M39" s="2"/>
      <c r="O39" t="s">
        <v>24</v>
      </c>
      <c r="P39" s="2">
        <v>0.51</v>
      </c>
      <c r="Q39" s="2">
        <v>0.41</v>
      </c>
      <c r="R39" s="2">
        <v>0.92</v>
      </c>
    </row>
    <row r="40" spans="1:18" x14ac:dyDescent="0.25">
      <c r="B40" t="s">
        <v>6</v>
      </c>
      <c r="C40" s="2">
        <v>0.49</v>
      </c>
      <c r="D40" s="2">
        <v>0.44</v>
      </c>
      <c r="E40" s="2">
        <v>0.93</v>
      </c>
      <c r="M40" s="2"/>
      <c r="O40" t="s">
        <v>16</v>
      </c>
      <c r="P40" s="2">
        <v>0.46</v>
      </c>
      <c r="Q40" s="2">
        <v>0.18</v>
      </c>
      <c r="R40" s="2">
        <v>0.64</v>
      </c>
    </row>
    <row r="41" spans="1:18" x14ac:dyDescent="0.25">
      <c r="B41" t="s">
        <v>5</v>
      </c>
      <c r="C41" s="2">
        <v>0.49</v>
      </c>
      <c r="D41" s="2">
        <v>0.42</v>
      </c>
      <c r="E41" s="2">
        <v>0.91</v>
      </c>
      <c r="M41" s="2"/>
      <c r="O41" t="s">
        <v>13</v>
      </c>
      <c r="P41" s="2">
        <v>0.45</v>
      </c>
      <c r="Q41" s="2">
        <v>0.34</v>
      </c>
      <c r="R41" s="2">
        <v>0.79</v>
      </c>
    </row>
    <row r="42" spans="1:18" x14ac:dyDescent="0.25">
      <c r="B42" t="s">
        <v>0</v>
      </c>
      <c r="C42" s="2">
        <v>0.46</v>
      </c>
      <c r="D42" s="2">
        <v>0.31</v>
      </c>
      <c r="E42" s="2">
        <v>0.77</v>
      </c>
      <c r="M42" s="2"/>
      <c r="O42" t="s">
        <v>0</v>
      </c>
      <c r="P42" s="2">
        <v>0.45</v>
      </c>
      <c r="Q42" s="2">
        <v>0.16</v>
      </c>
      <c r="R42" s="2">
        <v>0.61</v>
      </c>
    </row>
    <row r="43" spans="1:18" x14ac:dyDescent="0.25">
      <c r="B43" t="s">
        <v>2</v>
      </c>
      <c r="C43" s="2">
        <v>0.45</v>
      </c>
      <c r="D43" s="2">
        <v>0.3</v>
      </c>
      <c r="E43" s="2">
        <v>0.75</v>
      </c>
      <c r="M43" s="2"/>
      <c r="O43" t="s">
        <v>5</v>
      </c>
      <c r="P43" s="2">
        <v>0.44</v>
      </c>
      <c r="Q43" s="2">
        <v>0.31</v>
      </c>
      <c r="R43" s="2">
        <v>0.75</v>
      </c>
    </row>
    <row r="44" spans="1:18" x14ac:dyDescent="0.25">
      <c r="B44" t="s">
        <v>3</v>
      </c>
      <c r="C44" s="2">
        <v>0.36</v>
      </c>
      <c r="D44" s="2">
        <v>0.41</v>
      </c>
      <c r="E44" s="2">
        <v>0.77</v>
      </c>
      <c r="M44" s="2"/>
      <c r="O44" t="s">
        <v>23</v>
      </c>
      <c r="P44" s="2">
        <v>0.39</v>
      </c>
      <c r="Q44" s="2">
        <v>0.51</v>
      </c>
      <c r="R44" s="2">
        <v>0.9</v>
      </c>
    </row>
    <row r="45" spans="1:18" x14ac:dyDescent="0.25">
      <c r="B45" t="s">
        <v>13</v>
      </c>
      <c r="C45" s="2">
        <v>0.34</v>
      </c>
      <c r="D45" s="2">
        <v>0.57999999999999996</v>
      </c>
      <c r="E45" s="2">
        <v>0.92</v>
      </c>
      <c r="M45" s="2"/>
      <c r="O45" t="s">
        <v>21</v>
      </c>
      <c r="P45" s="2">
        <v>0.27</v>
      </c>
      <c r="Q45" s="2">
        <v>0.26</v>
      </c>
      <c r="R45" s="2">
        <v>0.53</v>
      </c>
    </row>
    <row r="46" spans="1:18" x14ac:dyDescent="0.25">
      <c r="B46" t="s">
        <v>15</v>
      </c>
      <c r="C46" s="2">
        <v>0.25</v>
      </c>
      <c r="D46" s="2">
        <v>0.71</v>
      </c>
      <c r="E46" s="2">
        <v>0.96</v>
      </c>
      <c r="M46" s="2"/>
      <c r="O46" t="s">
        <v>27</v>
      </c>
      <c r="P46" s="2">
        <v>0.24</v>
      </c>
      <c r="Q46" s="2">
        <v>0.64</v>
      </c>
      <c r="R46" s="2">
        <v>0.88</v>
      </c>
    </row>
    <row r="47" spans="1:18" x14ac:dyDescent="0.25">
      <c r="B47" t="s">
        <v>16</v>
      </c>
      <c r="C47" s="2">
        <v>0.22</v>
      </c>
      <c r="D47" s="2">
        <v>0.69</v>
      </c>
      <c r="E47" s="2">
        <v>0.91</v>
      </c>
      <c r="M47" s="2"/>
      <c r="O47" t="s">
        <v>25</v>
      </c>
      <c r="P47" s="2">
        <v>0.18</v>
      </c>
      <c r="Q47" s="2">
        <v>0.7</v>
      </c>
      <c r="R47" s="2">
        <v>0.88</v>
      </c>
    </row>
    <row r="48" spans="1:18" x14ac:dyDescent="0.25">
      <c r="B48" t="s">
        <v>23</v>
      </c>
      <c r="C48" s="2">
        <v>0.2</v>
      </c>
      <c r="D48" s="2">
        <v>0.76</v>
      </c>
      <c r="E48" s="2">
        <v>0.96</v>
      </c>
      <c r="M48" s="2"/>
      <c r="O48" t="s">
        <v>19</v>
      </c>
      <c r="P48" s="2">
        <v>0.14000000000000001</v>
      </c>
      <c r="Q48" s="2">
        <v>0.48</v>
      </c>
      <c r="R48" s="2">
        <v>0.62</v>
      </c>
    </row>
    <row r="49" spans="2:18" x14ac:dyDescent="0.25">
      <c r="B49" t="s">
        <v>24</v>
      </c>
      <c r="C49" s="2">
        <v>0.19</v>
      </c>
      <c r="D49" s="2">
        <v>0.8</v>
      </c>
      <c r="E49" s="2">
        <v>0.99</v>
      </c>
      <c r="M49" s="2"/>
      <c r="O49" t="s">
        <v>14</v>
      </c>
      <c r="P49" s="2">
        <v>0.11</v>
      </c>
      <c r="Q49" s="2">
        <v>0.42</v>
      </c>
      <c r="R49" s="2">
        <v>0.53</v>
      </c>
    </row>
    <row r="50" spans="2:18" x14ac:dyDescent="0.25">
      <c r="B50" t="s">
        <v>22</v>
      </c>
      <c r="C50" s="2">
        <v>0.19</v>
      </c>
      <c r="D50" s="2">
        <v>0.75</v>
      </c>
      <c r="E50" s="2">
        <v>0.94</v>
      </c>
      <c r="M50" s="2"/>
      <c r="O50" t="s">
        <v>36</v>
      </c>
      <c r="P50" s="2">
        <v>0.1</v>
      </c>
      <c r="Q50" s="2">
        <v>0.75</v>
      </c>
      <c r="R50" s="2">
        <v>0.85</v>
      </c>
    </row>
    <row r="51" spans="2:18" x14ac:dyDescent="0.25">
      <c r="B51" t="s">
        <v>21</v>
      </c>
      <c r="C51" s="2">
        <v>0.18</v>
      </c>
      <c r="D51" s="2">
        <v>0.79</v>
      </c>
      <c r="E51" s="2">
        <v>0.97</v>
      </c>
      <c r="M51" s="2"/>
      <c r="O51" t="s">
        <v>7</v>
      </c>
      <c r="P51" s="2">
        <v>0.05</v>
      </c>
      <c r="Q51" s="2">
        <v>0.43</v>
      </c>
      <c r="R51" s="2">
        <v>0.48</v>
      </c>
    </row>
    <row r="52" spans="2:18" x14ac:dyDescent="0.25">
      <c r="B52" t="s">
        <v>18</v>
      </c>
      <c r="C52" s="2">
        <v>0.18</v>
      </c>
      <c r="D52" s="2">
        <v>0.78</v>
      </c>
      <c r="E52" s="2">
        <v>0.96</v>
      </c>
      <c r="M52" s="2"/>
      <c r="O52" t="s">
        <v>38</v>
      </c>
      <c r="P52" s="2">
        <v>0.04</v>
      </c>
      <c r="Q52" s="2">
        <v>0.8</v>
      </c>
      <c r="R52" s="2">
        <v>0.84</v>
      </c>
    </row>
    <row r="53" spans="2:18" x14ac:dyDescent="0.25">
      <c r="B53" t="s">
        <v>25</v>
      </c>
      <c r="C53" s="2">
        <v>0.14000000000000001</v>
      </c>
      <c r="D53" s="2">
        <v>0.81</v>
      </c>
      <c r="E53" s="2">
        <v>0.95</v>
      </c>
      <c r="M53" s="2"/>
      <c r="O53" t="s">
        <v>41</v>
      </c>
      <c r="P53" s="2">
        <v>0.03</v>
      </c>
      <c r="Q53" s="2">
        <v>0.41</v>
      </c>
      <c r="R53" s="2">
        <v>0.44</v>
      </c>
    </row>
    <row r="54" spans="2:18" x14ac:dyDescent="0.25">
      <c r="B54" t="s">
        <v>14</v>
      </c>
      <c r="C54" s="2">
        <v>0.14000000000000001</v>
      </c>
      <c r="D54" s="2">
        <v>0.77</v>
      </c>
      <c r="E54" s="2">
        <v>0.91</v>
      </c>
      <c r="M54" s="2"/>
      <c r="O54" t="s">
        <v>39</v>
      </c>
      <c r="P54" s="2">
        <v>0.02</v>
      </c>
      <c r="Q54" s="2">
        <v>0.56000000000000005</v>
      </c>
      <c r="R54" s="2">
        <v>0.57999999999999996</v>
      </c>
    </row>
    <row r="55" spans="2:18" x14ac:dyDescent="0.25">
      <c r="B55" t="s">
        <v>7</v>
      </c>
      <c r="C55" s="2">
        <v>0.13</v>
      </c>
      <c r="D55" s="2">
        <v>0.6</v>
      </c>
      <c r="E55" s="2">
        <v>0.73</v>
      </c>
      <c r="M55" s="2"/>
      <c r="O55" t="s">
        <v>37</v>
      </c>
      <c r="P55" s="2">
        <v>0.02</v>
      </c>
      <c r="Q55" s="2">
        <v>0.54</v>
      </c>
      <c r="R55" s="2">
        <v>0.56000000000000005</v>
      </c>
    </row>
    <row r="56" spans="2:18" x14ac:dyDescent="0.25">
      <c r="B56" t="s">
        <v>27</v>
      </c>
      <c r="C56" s="2">
        <v>0.11</v>
      </c>
      <c r="D56" s="2">
        <v>0.88</v>
      </c>
      <c r="E56" s="2">
        <v>0.99</v>
      </c>
      <c r="M56" s="2"/>
      <c r="O56" t="s">
        <v>32</v>
      </c>
      <c r="P56" s="2">
        <v>0.01</v>
      </c>
      <c r="Q56" s="2">
        <v>0.4</v>
      </c>
      <c r="R56" s="2">
        <v>0.41</v>
      </c>
    </row>
    <row r="57" spans="2:18" x14ac:dyDescent="0.25">
      <c r="B57" t="s">
        <v>32</v>
      </c>
      <c r="C57" s="2">
        <v>0.1</v>
      </c>
      <c r="D57" s="2">
        <v>0.85</v>
      </c>
      <c r="E57" s="2">
        <v>0.95</v>
      </c>
      <c r="M57" s="2"/>
      <c r="O57" t="s">
        <v>20</v>
      </c>
      <c r="P57" s="2">
        <v>0</v>
      </c>
      <c r="Q57" s="2">
        <v>0.52</v>
      </c>
      <c r="R57" s="2">
        <v>0.52</v>
      </c>
    </row>
    <row r="58" spans="2:18" x14ac:dyDescent="0.25">
      <c r="B58" t="s">
        <v>19</v>
      </c>
      <c r="C58" s="2">
        <v>0.1</v>
      </c>
      <c r="D58" s="2">
        <v>0.74</v>
      </c>
      <c r="E58" s="2">
        <v>0.84</v>
      </c>
      <c r="M58" s="2"/>
      <c r="O58" t="s">
        <v>26</v>
      </c>
      <c r="P58" s="2">
        <v>-0.04</v>
      </c>
      <c r="Q58" s="2">
        <v>0.49</v>
      </c>
      <c r="R58" s="2">
        <v>0.45</v>
      </c>
    </row>
    <row r="59" spans="2:18" x14ac:dyDescent="0.25">
      <c r="B59" t="s">
        <v>33</v>
      </c>
      <c r="C59" s="2">
        <v>6.5000000000000002E-2</v>
      </c>
      <c r="D59" s="2">
        <v>0.89</v>
      </c>
      <c r="E59" s="2">
        <v>0.95499999999999996</v>
      </c>
      <c r="M59" s="2"/>
      <c r="O59" t="s">
        <v>35</v>
      </c>
      <c r="P59" s="2">
        <v>-0.06</v>
      </c>
      <c r="Q59" s="2">
        <v>0.57999999999999996</v>
      </c>
      <c r="R59" s="2">
        <v>0.52</v>
      </c>
    </row>
    <row r="60" spans="2:18" x14ac:dyDescent="0.25">
      <c r="B60" t="s">
        <v>31</v>
      </c>
      <c r="C60" s="2">
        <v>0.06</v>
      </c>
      <c r="D60" s="2">
        <v>0.9</v>
      </c>
      <c r="E60" s="2">
        <v>0.96</v>
      </c>
      <c r="M60" s="2"/>
      <c r="O60" t="s">
        <v>46</v>
      </c>
      <c r="P60" s="2">
        <v>-0.12</v>
      </c>
      <c r="Q60" s="2">
        <v>0.91</v>
      </c>
      <c r="R60" s="2">
        <v>0.79</v>
      </c>
    </row>
    <row r="61" spans="2:18" x14ac:dyDescent="0.25">
      <c r="B61" t="s">
        <v>17</v>
      </c>
      <c r="C61" s="2">
        <v>0.06</v>
      </c>
      <c r="D61" s="2">
        <v>0.77</v>
      </c>
      <c r="E61" s="2">
        <v>0.83</v>
      </c>
      <c r="M61" s="2"/>
      <c r="O61" t="s">
        <v>45</v>
      </c>
      <c r="P61" s="2">
        <v>-0.15</v>
      </c>
      <c r="Q61" s="2">
        <v>0.67</v>
      </c>
      <c r="R61" s="2">
        <v>0.52</v>
      </c>
    </row>
    <row r="62" spans="2:18" x14ac:dyDescent="0.25">
      <c r="B62" t="s">
        <v>35</v>
      </c>
      <c r="C62" s="2">
        <v>0.03</v>
      </c>
      <c r="D62" s="2">
        <v>0.97</v>
      </c>
      <c r="E62" s="2">
        <v>1</v>
      </c>
      <c r="M62" s="2"/>
      <c r="O62" t="s">
        <v>40</v>
      </c>
      <c r="P62" s="2">
        <v>-0.16</v>
      </c>
      <c r="Q62" s="2">
        <v>0.56000000000000005</v>
      </c>
      <c r="R62" s="2">
        <v>0.4</v>
      </c>
    </row>
    <row r="63" spans="2:18" x14ac:dyDescent="0.25">
      <c r="B63" t="s">
        <v>36</v>
      </c>
      <c r="C63" s="2">
        <v>0.03</v>
      </c>
      <c r="D63" s="2">
        <v>0.96</v>
      </c>
      <c r="E63" s="2">
        <v>0.99</v>
      </c>
      <c r="M63" s="2"/>
      <c r="O63" t="s">
        <v>34</v>
      </c>
      <c r="P63" s="2">
        <v>-0.19</v>
      </c>
      <c r="Q63" s="2">
        <v>0.64</v>
      </c>
      <c r="R63" s="2">
        <v>0.45</v>
      </c>
    </row>
    <row r="64" spans="2:18" x14ac:dyDescent="0.25">
      <c r="B64" t="s">
        <v>34</v>
      </c>
      <c r="C64" s="2">
        <v>0.03</v>
      </c>
      <c r="D64" s="2">
        <v>0.95</v>
      </c>
      <c r="E64" s="2">
        <v>0.98</v>
      </c>
      <c r="M64" s="2"/>
      <c r="O64" t="s">
        <v>30</v>
      </c>
      <c r="P64" s="2">
        <v>-0.25</v>
      </c>
      <c r="Q64" s="2">
        <v>0.7</v>
      </c>
      <c r="R64" s="2">
        <v>0.45</v>
      </c>
    </row>
    <row r="65" spans="2:18" x14ac:dyDescent="0.25">
      <c r="B65" t="s">
        <v>26</v>
      </c>
      <c r="C65" s="2">
        <v>0.03</v>
      </c>
      <c r="D65" s="2">
        <v>0.87</v>
      </c>
      <c r="E65" s="2">
        <v>0.9</v>
      </c>
      <c r="M65" s="2"/>
      <c r="P65" s="2"/>
      <c r="Q65" s="2"/>
      <c r="R65" s="2"/>
    </row>
    <row r="66" spans="2:18" x14ac:dyDescent="0.25">
      <c r="B66" t="s">
        <v>20</v>
      </c>
      <c r="C66" s="2">
        <v>0.03</v>
      </c>
      <c r="D66" s="2">
        <v>0.82</v>
      </c>
      <c r="E66" s="2">
        <v>0.85</v>
      </c>
      <c r="M66" s="2"/>
      <c r="P66" s="2"/>
      <c r="Q66" s="2"/>
      <c r="R66" s="2"/>
    </row>
    <row r="67" spans="2:18" x14ac:dyDescent="0.25">
      <c r="B67" t="s">
        <v>37</v>
      </c>
      <c r="C67" s="2">
        <v>0.02</v>
      </c>
      <c r="D67" s="2">
        <v>0.98</v>
      </c>
      <c r="E67" s="2">
        <v>1</v>
      </c>
      <c r="M67" s="2"/>
      <c r="P67" s="2"/>
      <c r="Q67" s="2"/>
      <c r="R67" s="2"/>
    </row>
    <row r="68" spans="2:18" x14ac:dyDescent="0.25">
      <c r="B68" t="s">
        <v>38</v>
      </c>
      <c r="C68" s="2">
        <v>0.01</v>
      </c>
      <c r="D68" s="2">
        <v>0.99</v>
      </c>
      <c r="E68" s="2">
        <v>1</v>
      </c>
      <c r="M68" s="2"/>
      <c r="P68" s="2"/>
      <c r="Q68" s="2"/>
      <c r="R68" s="2"/>
    </row>
    <row r="69" spans="2:18" x14ac:dyDescent="0.25">
      <c r="B69" t="s">
        <v>30</v>
      </c>
      <c r="C69" s="2">
        <v>0</v>
      </c>
      <c r="D69" s="2">
        <v>0.94</v>
      </c>
      <c r="E69" s="2">
        <v>0.94</v>
      </c>
      <c r="M69" s="2"/>
      <c r="P69" s="2"/>
      <c r="Q69" s="2"/>
      <c r="R69" s="2"/>
    </row>
    <row r="70" spans="2:18" x14ac:dyDescent="0.25">
      <c r="B70" t="s">
        <v>29</v>
      </c>
      <c r="C70" s="2">
        <v>0</v>
      </c>
      <c r="D70" s="2">
        <v>0.93</v>
      </c>
      <c r="E70" s="2">
        <v>0.93</v>
      </c>
      <c r="M70" s="2"/>
      <c r="P70" s="2"/>
      <c r="Q70" s="2"/>
      <c r="R70" s="2"/>
    </row>
    <row r="71" spans="2:18" x14ac:dyDescent="0.25">
      <c r="B71" t="s">
        <v>28</v>
      </c>
      <c r="C71" s="2">
        <v>-5.0000000000000001E-3</v>
      </c>
      <c r="D71" s="2">
        <v>0.93</v>
      </c>
      <c r="E71" s="2">
        <v>0.92500000000000004</v>
      </c>
      <c r="M71" s="2"/>
      <c r="P71" s="2"/>
      <c r="Q71" s="2"/>
      <c r="R71" s="2"/>
    </row>
    <row r="72" spans="2:18" x14ac:dyDescent="0.25">
      <c r="B72" t="s">
        <v>11</v>
      </c>
      <c r="C72" s="2">
        <v>-0.01</v>
      </c>
      <c r="D72" s="2">
        <v>0.57999999999999996</v>
      </c>
      <c r="E72" s="2">
        <v>0.56999999999999995</v>
      </c>
      <c r="M72" s="2"/>
    </row>
    <row r="73" spans="2:18" x14ac:dyDescent="0.25">
      <c r="B73" t="s">
        <v>40</v>
      </c>
      <c r="C73" s="2">
        <v>-7.0000000000000007E-2</v>
      </c>
      <c r="D73" s="2">
        <v>0.96</v>
      </c>
      <c r="E73" s="2">
        <v>0.89</v>
      </c>
      <c r="M73" s="2"/>
    </row>
    <row r="74" spans="2:18" x14ac:dyDescent="0.25">
      <c r="B74" t="s">
        <v>8</v>
      </c>
      <c r="C74" s="2">
        <v>-0.28000000000000003</v>
      </c>
      <c r="D74" s="2">
        <v>0.65</v>
      </c>
      <c r="E74" s="2">
        <v>0.37</v>
      </c>
      <c r="M74" s="2"/>
    </row>
    <row r="75" spans="2:18" x14ac:dyDescent="0.25">
      <c r="M75" s="2"/>
    </row>
    <row r="76" spans="2:18" x14ac:dyDescent="0.25">
      <c r="M76" s="2"/>
    </row>
    <row r="77" spans="2:18" x14ac:dyDescent="0.25">
      <c r="M77" s="2"/>
    </row>
    <row r="78" spans="2:18" x14ac:dyDescent="0.25">
      <c r="M78" s="2"/>
    </row>
    <row r="79" spans="2:18" x14ac:dyDescent="0.25">
      <c r="M79" s="2"/>
    </row>
    <row r="80" spans="2:18" x14ac:dyDescent="0.25">
      <c r="M80" s="2"/>
    </row>
    <row r="81" spans="13:13" x14ac:dyDescent="0.25">
      <c r="M81" s="2"/>
    </row>
    <row r="82" spans="13:13" x14ac:dyDescent="0.25">
      <c r="M82" s="2"/>
    </row>
    <row r="83" spans="13:13" x14ac:dyDescent="0.25">
      <c r="M83" s="2"/>
    </row>
    <row r="84" spans="13:13" x14ac:dyDescent="0.25">
      <c r="M84" s="2"/>
    </row>
    <row r="85" spans="13:13" x14ac:dyDescent="0.25">
      <c r="M85" s="2"/>
    </row>
    <row r="86" spans="13:13" x14ac:dyDescent="0.25">
      <c r="M86" s="2"/>
    </row>
    <row r="87" spans="13:13" x14ac:dyDescent="0.25">
      <c r="M87" s="2"/>
    </row>
    <row r="88" spans="13:13" x14ac:dyDescent="0.25">
      <c r="M88" s="2"/>
    </row>
    <row r="89" spans="13:13" x14ac:dyDescent="0.25">
      <c r="M89" s="2"/>
    </row>
    <row r="90" spans="13:13" x14ac:dyDescent="0.25">
      <c r="M90" s="2"/>
    </row>
    <row r="91" spans="13:13" x14ac:dyDescent="0.25">
      <c r="M91" s="2"/>
    </row>
    <row r="92" spans="13:13" x14ac:dyDescent="0.25">
      <c r="M92" s="2"/>
    </row>
    <row r="93" spans="13:13" x14ac:dyDescent="0.25">
      <c r="M93" s="2"/>
    </row>
    <row r="94" spans="13:13" x14ac:dyDescent="0.25">
      <c r="M94" s="2"/>
    </row>
    <row r="95" spans="13:13" x14ac:dyDescent="0.25">
      <c r="M95" s="2"/>
    </row>
    <row r="96" spans="13:13" x14ac:dyDescent="0.25">
      <c r="M96" s="2"/>
    </row>
    <row r="97" spans="13:18" x14ac:dyDescent="0.25">
      <c r="M97" s="2"/>
      <c r="Q97" s="2"/>
      <c r="R97" s="2"/>
    </row>
    <row r="100" spans="13:18" x14ac:dyDescent="0.25">
      <c r="Q100" s="2"/>
      <c r="R100" s="2"/>
    </row>
    <row r="102" spans="13:18" x14ac:dyDescent="0.25">
      <c r="Q102" s="2"/>
      <c r="R102" s="2"/>
    </row>
    <row r="106" spans="13:18" x14ac:dyDescent="0.25">
      <c r="M106" s="2"/>
    </row>
    <row r="107" spans="13:18" x14ac:dyDescent="0.25">
      <c r="M107" s="2"/>
    </row>
    <row r="108" spans="13:18" x14ac:dyDescent="0.25">
      <c r="M108" s="2"/>
    </row>
    <row r="109" spans="13:18" x14ac:dyDescent="0.25">
      <c r="M109" s="2"/>
    </row>
    <row r="110" spans="13:18" x14ac:dyDescent="0.25">
      <c r="M110" s="2"/>
    </row>
    <row r="111" spans="13:18" x14ac:dyDescent="0.25">
      <c r="M111" s="2"/>
    </row>
    <row r="112" spans="13:18" x14ac:dyDescent="0.25">
      <c r="M112" s="2"/>
    </row>
    <row r="113" spans="13:13" x14ac:dyDescent="0.25">
      <c r="M113" s="2"/>
    </row>
    <row r="114" spans="13:13" x14ac:dyDescent="0.25">
      <c r="M114" s="2"/>
    </row>
    <row r="115" spans="13:13" x14ac:dyDescent="0.25">
      <c r="M115" s="2"/>
    </row>
    <row r="116" spans="13:13" x14ac:dyDescent="0.25">
      <c r="M116" s="2"/>
    </row>
    <row r="117" spans="13:13" x14ac:dyDescent="0.25">
      <c r="M117" s="2"/>
    </row>
    <row r="118" spans="13:13" x14ac:dyDescent="0.25">
      <c r="M118" s="2"/>
    </row>
    <row r="119" spans="13:13" x14ac:dyDescent="0.25">
      <c r="M119" s="2"/>
    </row>
    <row r="120" spans="13:13" x14ac:dyDescent="0.25">
      <c r="M120" s="2"/>
    </row>
    <row r="121" spans="13:13" x14ac:dyDescent="0.25">
      <c r="M121" s="2"/>
    </row>
    <row r="122" spans="13:13" x14ac:dyDescent="0.25">
      <c r="M122" s="2"/>
    </row>
    <row r="123" spans="13:13" x14ac:dyDescent="0.25">
      <c r="M123" s="2"/>
    </row>
    <row r="124" spans="13:13" x14ac:dyDescent="0.25">
      <c r="M124" s="2"/>
    </row>
    <row r="125" spans="13:13" x14ac:dyDescent="0.25">
      <c r="M125" s="2"/>
    </row>
    <row r="126" spans="13:13" x14ac:dyDescent="0.25">
      <c r="M126" s="2"/>
    </row>
    <row r="127" spans="13:13" x14ac:dyDescent="0.25">
      <c r="M127" s="2"/>
    </row>
    <row r="128" spans="13:13" x14ac:dyDescent="0.25">
      <c r="M128" s="2"/>
    </row>
    <row r="129" spans="13:13" x14ac:dyDescent="0.25">
      <c r="M129" s="2"/>
    </row>
  </sheetData>
  <sortState ref="AD35:AF127">
    <sortCondition ref="AE35:AE127"/>
  </sortState>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29FAF-4C44-428E-B9AE-B9DCD4F273CB}">
  <sheetPr codeName="Sheet6"/>
  <dimension ref="B2:V135"/>
  <sheetViews>
    <sheetView showGridLines="0" workbookViewId="0"/>
  </sheetViews>
  <sheetFormatPr defaultRowHeight="15" x14ac:dyDescent="0.25"/>
  <cols>
    <col min="1" max="1" width="3.7109375" customWidth="1"/>
    <col min="2" max="2" width="23.42578125" customWidth="1"/>
    <col min="4" max="7" width="14.7109375" customWidth="1"/>
  </cols>
  <sheetData>
    <row r="2" spans="2:13" ht="26.25" x14ac:dyDescent="0.4">
      <c r="B2" s="45" t="s">
        <v>1746</v>
      </c>
    </row>
    <row r="3" spans="2:13" ht="15.75" x14ac:dyDescent="0.25">
      <c r="B3" s="48" t="s">
        <v>1819</v>
      </c>
    </row>
    <row r="4" spans="2:13" ht="15.75" x14ac:dyDescent="0.25">
      <c r="B4" s="31" t="s">
        <v>1747</v>
      </c>
    </row>
    <row r="5" spans="2:13" ht="15.75" x14ac:dyDescent="0.25">
      <c r="B5" s="7"/>
    </row>
    <row r="6" spans="2:13" ht="15.75" x14ac:dyDescent="0.25">
      <c r="B6" s="51" t="s">
        <v>1809</v>
      </c>
    </row>
    <row r="7" spans="2:13" ht="15.75" x14ac:dyDescent="0.25">
      <c r="B7" s="51" t="s">
        <v>1814</v>
      </c>
    </row>
    <row r="8" spans="2:13" ht="15.75" x14ac:dyDescent="0.25">
      <c r="B8" s="51" t="s">
        <v>1810</v>
      </c>
    </row>
    <row r="9" spans="2:13" ht="15.75" x14ac:dyDescent="0.25">
      <c r="B9" s="51" t="s">
        <v>1815</v>
      </c>
    </row>
    <row r="10" spans="2:13" ht="15.75" x14ac:dyDescent="0.25">
      <c r="B10" s="51" t="s">
        <v>1811</v>
      </c>
    </row>
    <row r="11" spans="2:13" ht="15.75" x14ac:dyDescent="0.25">
      <c r="B11" s="7"/>
    </row>
    <row r="12" spans="2:13" x14ac:dyDescent="0.25">
      <c r="G12" s="30" t="s">
        <v>1807</v>
      </c>
    </row>
    <row r="13" spans="2:13" x14ac:dyDescent="0.25">
      <c r="D13" s="30" t="s">
        <v>1614</v>
      </c>
      <c r="E13" s="30" t="s">
        <v>1614</v>
      </c>
      <c r="F13" s="30"/>
      <c r="G13" s="30" t="s">
        <v>1806</v>
      </c>
    </row>
    <row r="14" spans="2:13" x14ac:dyDescent="0.25">
      <c r="D14" s="30" t="s">
        <v>1812</v>
      </c>
      <c r="E14" s="30" t="s">
        <v>1802</v>
      </c>
      <c r="F14" s="30" t="s">
        <v>1802</v>
      </c>
      <c r="G14" s="30" t="s">
        <v>1808</v>
      </c>
    </row>
    <row r="15" spans="2:13" ht="15.75" x14ac:dyDescent="0.25">
      <c r="B15" s="50"/>
      <c r="C15" s="49"/>
      <c r="D15" s="30" t="s">
        <v>1748</v>
      </c>
      <c r="E15" s="30" t="s">
        <v>1803</v>
      </c>
      <c r="F15" s="30" t="s">
        <v>1803</v>
      </c>
      <c r="G15" s="30" t="s">
        <v>63</v>
      </c>
      <c r="M15" s="7"/>
    </row>
    <row r="16" spans="2:13" ht="15.75" x14ac:dyDescent="0.25">
      <c r="B16" s="50"/>
      <c r="C16" s="49"/>
      <c r="D16" s="30" t="s">
        <v>1750</v>
      </c>
      <c r="E16" s="30" t="s">
        <v>1804</v>
      </c>
      <c r="F16" s="30" t="s">
        <v>1806</v>
      </c>
      <c r="G16" s="30" t="s">
        <v>1614</v>
      </c>
      <c r="M16" s="7"/>
    </row>
    <row r="17" spans="2:22" x14ac:dyDescent="0.25">
      <c r="B17" s="50" t="s">
        <v>66</v>
      </c>
      <c r="C17" s="49" t="s">
        <v>1749</v>
      </c>
      <c r="D17" s="30" t="s">
        <v>1813</v>
      </c>
      <c r="E17" s="30" t="s">
        <v>1805</v>
      </c>
      <c r="F17" s="30" t="s">
        <v>1805</v>
      </c>
      <c r="G17" s="30" t="s">
        <v>1805</v>
      </c>
    </row>
    <row r="18" spans="2:22" x14ac:dyDescent="0.25">
      <c r="B18" s="35"/>
      <c r="C18" s="8"/>
      <c r="D18" s="24"/>
      <c r="E18" s="24"/>
      <c r="F18" s="24"/>
      <c r="G18" s="24"/>
    </row>
    <row r="19" spans="2:22" x14ac:dyDescent="0.25">
      <c r="B19" s="35" t="s">
        <v>1751</v>
      </c>
      <c r="C19" s="8" t="s">
        <v>39</v>
      </c>
      <c r="D19" s="11">
        <v>5.478813648223877</v>
      </c>
      <c r="E19" s="11">
        <v>1.3171719312667847</v>
      </c>
      <c r="F19" s="11">
        <v>0</v>
      </c>
      <c r="G19" s="11">
        <f>F19-E19</f>
        <v>-1.3171719312667847</v>
      </c>
      <c r="U19" s="8" t="s">
        <v>39</v>
      </c>
      <c r="V19" s="11">
        <v>-1.3171719312667847</v>
      </c>
    </row>
    <row r="20" spans="2:22" x14ac:dyDescent="0.25">
      <c r="B20" s="35" t="s">
        <v>1752</v>
      </c>
      <c r="C20" s="8" t="s">
        <v>57</v>
      </c>
      <c r="D20" s="11">
        <v>24.639829635620117</v>
      </c>
      <c r="E20" s="11">
        <v>40.391151428222656</v>
      </c>
      <c r="F20" s="11">
        <v>30.711908340454102</v>
      </c>
      <c r="G20" s="11">
        <f t="shared" ref="G20:G69" si="0">F20-E20</f>
        <v>-9.6792430877685547</v>
      </c>
      <c r="U20" s="8" t="s">
        <v>57</v>
      </c>
      <c r="V20" s="11">
        <v>-9.6792430877685547</v>
      </c>
    </row>
    <row r="21" spans="2:22" x14ac:dyDescent="0.25">
      <c r="B21" s="35" t="s">
        <v>1753</v>
      </c>
      <c r="C21" s="8" t="s">
        <v>54</v>
      </c>
      <c r="D21" s="11">
        <v>36.461864471435547</v>
      </c>
      <c r="E21" s="11">
        <v>13.942564010620117</v>
      </c>
      <c r="F21" s="11">
        <v>24.484376907348633</v>
      </c>
      <c r="G21" s="11">
        <f t="shared" si="0"/>
        <v>10.541812896728516</v>
      </c>
      <c r="U21" s="8" t="s">
        <v>54</v>
      </c>
      <c r="V21" s="11">
        <v>10.541812896728516</v>
      </c>
    </row>
    <row r="22" spans="2:22" x14ac:dyDescent="0.25">
      <c r="B22" s="35" t="s">
        <v>1754</v>
      </c>
      <c r="C22" s="8" t="s">
        <v>37</v>
      </c>
      <c r="D22" s="11">
        <v>77.588981628417969</v>
      </c>
      <c r="E22" s="11">
        <v>3.6617352962493896</v>
      </c>
      <c r="F22" s="11">
        <v>0.692158043384552</v>
      </c>
      <c r="G22" s="11">
        <f t="shared" si="0"/>
        <v>-2.9695772528648376</v>
      </c>
      <c r="U22" s="8" t="s">
        <v>37</v>
      </c>
      <c r="V22" s="11">
        <v>-2.9695772528648376</v>
      </c>
    </row>
    <row r="23" spans="2:22" x14ac:dyDescent="0.25">
      <c r="B23" s="35" t="s">
        <v>1755</v>
      </c>
      <c r="C23" s="8" t="s">
        <v>53</v>
      </c>
      <c r="D23" s="11">
        <v>72.762710571289063</v>
      </c>
      <c r="E23" s="11">
        <v>23.836711883544922</v>
      </c>
      <c r="F23" s="11">
        <v>31.752635955810547</v>
      </c>
      <c r="G23" s="11">
        <f t="shared" si="0"/>
        <v>7.915924072265625</v>
      </c>
      <c r="U23" s="8" t="s">
        <v>53</v>
      </c>
      <c r="V23" s="11">
        <v>7.915924072265625</v>
      </c>
    </row>
    <row r="24" spans="2:22" x14ac:dyDescent="0.25">
      <c r="B24" s="35" t="s">
        <v>1756</v>
      </c>
      <c r="C24" s="8" t="s">
        <v>18</v>
      </c>
      <c r="D24" s="11">
        <v>80.88983154296875</v>
      </c>
      <c r="E24" s="11">
        <v>38.648735046386719</v>
      </c>
      <c r="F24" s="11">
        <v>49.373641967773438</v>
      </c>
      <c r="G24" s="11">
        <f t="shared" si="0"/>
        <v>10.724906921386719</v>
      </c>
      <c r="U24" s="8" t="s">
        <v>18</v>
      </c>
      <c r="V24" s="11">
        <v>10.724906921386719</v>
      </c>
    </row>
    <row r="25" spans="2:22" x14ac:dyDescent="0.25">
      <c r="B25" s="35" t="s">
        <v>1757</v>
      </c>
      <c r="C25" s="8" t="s">
        <v>2</v>
      </c>
      <c r="D25" s="11">
        <v>7.6483049392700195</v>
      </c>
      <c r="E25" s="11">
        <v>32.715030670166016</v>
      </c>
      <c r="F25" s="11">
        <v>24.840000152587891</v>
      </c>
      <c r="G25" s="11">
        <f t="shared" si="0"/>
        <v>-7.875030517578125</v>
      </c>
      <c r="U25" s="8" t="s">
        <v>2</v>
      </c>
      <c r="V25" s="11">
        <v>-7.875030517578125</v>
      </c>
    </row>
    <row r="26" spans="2:22" x14ac:dyDescent="0.25">
      <c r="B26" s="35" t="s">
        <v>1758</v>
      </c>
      <c r="C26" s="8" t="s">
        <v>32</v>
      </c>
      <c r="D26" s="11">
        <v>1.9067796468734741</v>
      </c>
      <c r="E26" s="11">
        <v>15.498861312866211</v>
      </c>
      <c r="F26" s="11">
        <v>12.25999927520752</v>
      </c>
      <c r="G26" s="11">
        <f t="shared" si="0"/>
        <v>-3.2388620376586914</v>
      </c>
      <c r="U26" s="8" t="s">
        <v>32</v>
      </c>
      <c r="V26" s="11">
        <v>-3.2388620376586914</v>
      </c>
    </row>
    <row r="27" spans="2:22" x14ac:dyDescent="0.25">
      <c r="B27" s="35" t="s">
        <v>1759</v>
      </c>
      <c r="C27" s="8" t="s">
        <v>59</v>
      </c>
      <c r="D27" s="11">
        <v>0</v>
      </c>
      <c r="E27" s="11"/>
      <c r="F27" s="11"/>
      <c r="G27" s="11"/>
      <c r="U27" s="8" t="s">
        <v>59</v>
      </c>
      <c r="V27" s="11"/>
    </row>
    <row r="28" spans="2:22" x14ac:dyDescent="0.25">
      <c r="B28" s="35" t="s">
        <v>1760</v>
      </c>
      <c r="C28" s="8" t="s">
        <v>51</v>
      </c>
      <c r="D28" s="11">
        <v>9.8177967071533203</v>
      </c>
      <c r="E28" s="11">
        <v>1.185467466711998E-2</v>
      </c>
      <c r="F28" s="11">
        <v>0</v>
      </c>
      <c r="G28" s="11">
        <f t="shared" si="0"/>
        <v>-1.185467466711998E-2</v>
      </c>
      <c r="U28" s="8" t="s">
        <v>51</v>
      </c>
      <c r="V28" s="11">
        <v>-1.185467466711998E-2</v>
      </c>
    </row>
    <row r="29" spans="2:22" x14ac:dyDescent="0.25">
      <c r="B29" s="35" t="s">
        <v>1761</v>
      </c>
      <c r="C29" s="8" t="s">
        <v>45</v>
      </c>
      <c r="D29" s="11">
        <v>41.813560485839844</v>
      </c>
      <c r="E29" s="11">
        <v>0.95259147882461548</v>
      </c>
      <c r="F29" s="11">
        <v>2.7428569737821817E-3</v>
      </c>
      <c r="G29" s="11">
        <f t="shared" si="0"/>
        <v>-0.9498486218508333</v>
      </c>
      <c r="U29" s="8" t="s">
        <v>45</v>
      </c>
      <c r="V29" s="11">
        <v>-0.9498486218508333</v>
      </c>
    </row>
    <row r="30" spans="2:22" x14ac:dyDescent="0.25">
      <c r="B30" s="35" t="s">
        <v>1762</v>
      </c>
      <c r="C30" s="8" t="s">
        <v>58</v>
      </c>
      <c r="D30" s="11">
        <v>0</v>
      </c>
      <c r="E30" s="11"/>
      <c r="F30" s="11"/>
      <c r="G30" s="11"/>
      <c r="U30" s="8" t="s">
        <v>58</v>
      </c>
      <c r="V30" s="11"/>
    </row>
    <row r="31" spans="2:22" x14ac:dyDescent="0.25">
      <c r="B31" s="35" t="s">
        <v>1763</v>
      </c>
      <c r="C31" s="8" t="s">
        <v>28</v>
      </c>
      <c r="D31" s="11">
        <v>36.097457885742188</v>
      </c>
      <c r="E31" s="11">
        <v>29.135370254516602</v>
      </c>
      <c r="F31" s="11">
        <v>40.6890869140625</v>
      </c>
      <c r="G31" s="11">
        <f t="shared" si="0"/>
        <v>11.553716659545898</v>
      </c>
      <c r="U31" s="8" t="s">
        <v>28</v>
      </c>
      <c r="V31" s="11">
        <v>11.553716659545898</v>
      </c>
    </row>
    <row r="32" spans="2:22" x14ac:dyDescent="0.25">
      <c r="B32" s="35" t="s">
        <v>1764</v>
      </c>
      <c r="C32" s="8" t="s">
        <v>10</v>
      </c>
      <c r="D32" s="11">
        <v>66.055084228515625</v>
      </c>
      <c r="E32" s="11">
        <v>16.96086311340332</v>
      </c>
      <c r="F32" s="11">
        <v>20.397943496704102</v>
      </c>
      <c r="G32" s="11">
        <f t="shared" si="0"/>
        <v>3.4370803833007813</v>
      </c>
      <c r="U32" s="8" t="s">
        <v>10</v>
      </c>
      <c r="V32" s="11">
        <v>3.4370803833007813</v>
      </c>
    </row>
    <row r="33" spans="2:22" x14ac:dyDescent="0.25">
      <c r="B33" s="35" t="s">
        <v>1765</v>
      </c>
      <c r="C33" s="8" t="s">
        <v>9</v>
      </c>
      <c r="D33" s="11">
        <v>41.338981628417969</v>
      </c>
      <c r="E33" s="11">
        <v>17.602268218994141</v>
      </c>
      <c r="F33" s="11">
        <v>17.602531433105469</v>
      </c>
      <c r="G33" s="11">
        <f t="shared" si="0"/>
        <v>2.63214111328125E-4</v>
      </c>
      <c r="U33" s="8" t="s">
        <v>9</v>
      </c>
      <c r="V33" s="11">
        <v>2.63214111328125E-4</v>
      </c>
    </row>
    <row r="34" spans="2:22" x14ac:dyDescent="0.25">
      <c r="B34" s="35" t="s">
        <v>1766</v>
      </c>
      <c r="C34" s="8" t="s">
        <v>24</v>
      </c>
      <c r="D34" s="11">
        <v>97.864410400390625</v>
      </c>
      <c r="E34" s="11">
        <v>21.206771850585938</v>
      </c>
      <c r="F34" s="11">
        <v>36.423023223876953</v>
      </c>
      <c r="G34" s="11">
        <f t="shared" si="0"/>
        <v>15.216251373291016</v>
      </c>
      <c r="U34" s="8" t="s">
        <v>24</v>
      </c>
      <c r="V34" s="11">
        <v>15.216251373291016</v>
      </c>
    </row>
    <row r="35" spans="2:22" x14ac:dyDescent="0.25">
      <c r="B35" s="35" t="s">
        <v>1767</v>
      </c>
      <c r="C35" s="8" t="s">
        <v>21</v>
      </c>
      <c r="D35" s="11">
        <v>148.40254211425781</v>
      </c>
      <c r="E35" s="11">
        <v>11.628213882446289</v>
      </c>
      <c r="F35" s="11">
        <v>14.372988700866699</v>
      </c>
      <c r="G35" s="11">
        <f t="shared" si="0"/>
        <v>2.7447748184204102</v>
      </c>
      <c r="U35" s="8" t="s">
        <v>21</v>
      </c>
      <c r="V35" s="11">
        <v>2.7447748184204102</v>
      </c>
    </row>
    <row r="36" spans="2:22" x14ac:dyDescent="0.25">
      <c r="B36" s="35" t="s">
        <v>1768</v>
      </c>
      <c r="C36" s="8" t="s">
        <v>26</v>
      </c>
      <c r="D36" s="11">
        <v>15.296609878540039</v>
      </c>
      <c r="E36" s="11">
        <v>9.8145160675048828</v>
      </c>
      <c r="F36" s="11">
        <v>4.5430502891540527</v>
      </c>
      <c r="G36" s="11">
        <f t="shared" si="0"/>
        <v>-5.2714657783508301</v>
      </c>
      <c r="U36" s="8" t="s">
        <v>26</v>
      </c>
      <c r="V36" s="11">
        <v>-5.2714657783508301</v>
      </c>
    </row>
    <row r="37" spans="2:22" x14ac:dyDescent="0.25">
      <c r="B37" s="35" t="s">
        <v>1769</v>
      </c>
      <c r="C37" s="8" t="s">
        <v>46</v>
      </c>
      <c r="D37" s="11">
        <v>6.5169491767883301</v>
      </c>
      <c r="E37" s="11">
        <v>0.74588906764984131</v>
      </c>
      <c r="F37" s="11">
        <v>0</v>
      </c>
      <c r="G37" s="11">
        <f t="shared" si="0"/>
        <v>-0.74588906764984131</v>
      </c>
      <c r="U37" s="8" t="s">
        <v>46</v>
      </c>
      <c r="V37" s="11">
        <v>-0.74588906764984131</v>
      </c>
    </row>
    <row r="38" spans="2:22" x14ac:dyDescent="0.25">
      <c r="B38" s="35" t="s">
        <v>1770</v>
      </c>
      <c r="C38" s="8" t="s">
        <v>11</v>
      </c>
      <c r="D38" s="11">
        <v>16.906780242919922</v>
      </c>
      <c r="E38" s="11">
        <v>58.639865875244141</v>
      </c>
      <c r="F38" s="11">
        <v>78.261451721191406</v>
      </c>
      <c r="G38" s="11">
        <f t="shared" si="0"/>
        <v>19.621585845947266</v>
      </c>
      <c r="U38" s="8" t="s">
        <v>11</v>
      </c>
      <c r="V38" s="11">
        <v>19.621585845947266</v>
      </c>
    </row>
    <row r="39" spans="2:22" x14ac:dyDescent="0.25">
      <c r="B39" s="35" t="s">
        <v>1771</v>
      </c>
      <c r="C39" s="8" t="s">
        <v>40</v>
      </c>
      <c r="D39" s="11">
        <v>9.9279661178588867</v>
      </c>
      <c r="E39" s="11">
        <v>20.453962326049805</v>
      </c>
      <c r="F39" s="11">
        <v>17.824184417724609</v>
      </c>
      <c r="G39" s="11">
        <f t="shared" si="0"/>
        <v>-2.6297779083251953</v>
      </c>
      <c r="U39" s="8" t="s">
        <v>40</v>
      </c>
      <c r="V39" s="11">
        <v>-2.6297779083251953</v>
      </c>
    </row>
    <row r="40" spans="2:22" x14ac:dyDescent="0.25">
      <c r="B40" s="35" t="s">
        <v>1772</v>
      </c>
      <c r="C40" s="8" t="s">
        <v>4</v>
      </c>
      <c r="D40" s="11">
        <v>24.813558578491211</v>
      </c>
      <c r="E40" s="11">
        <v>37.713886260986328</v>
      </c>
      <c r="F40" s="11">
        <v>30.730369567871094</v>
      </c>
      <c r="G40" s="11">
        <f t="shared" si="0"/>
        <v>-6.9835166931152344</v>
      </c>
      <c r="U40" s="8" t="s">
        <v>4</v>
      </c>
      <c r="V40" s="11">
        <v>-6.9835166931152344</v>
      </c>
    </row>
    <row r="41" spans="2:22" x14ac:dyDescent="0.25">
      <c r="B41" s="35" t="s">
        <v>1773</v>
      </c>
      <c r="C41" s="8" t="s">
        <v>5</v>
      </c>
      <c r="D41" s="11">
        <v>72.762710571289063</v>
      </c>
      <c r="E41" s="11">
        <v>49.428615570068359</v>
      </c>
      <c r="F41" s="11">
        <v>59.334251403808594</v>
      </c>
      <c r="G41" s="11">
        <f t="shared" si="0"/>
        <v>9.9056358337402344</v>
      </c>
      <c r="U41" s="8" t="s">
        <v>5</v>
      </c>
      <c r="V41" s="11">
        <v>9.9056358337402344</v>
      </c>
    </row>
    <row r="42" spans="2:22" x14ac:dyDescent="0.25">
      <c r="B42" s="35" t="s">
        <v>1774</v>
      </c>
      <c r="C42" s="8" t="s">
        <v>23</v>
      </c>
      <c r="D42" s="11">
        <v>74.923728942871094</v>
      </c>
      <c r="E42" s="11">
        <v>29.339946746826172</v>
      </c>
      <c r="F42" s="11">
        <v>55.501094818115234</v>
      </c>
      <c r="G42" s="11">
        <f t="shared" si="0"/>
        <v>26.161148071289063</v>
      </c>
      <c r="U42" s="8" t="s">
        <v>23</v>
      </c>
      <c r="V42" s="11">
        <v>26.161148071289063</v>
      </c>
    </row>
    <row r="43" spans="2:22" x14ac:dyDescent="0.25">
      <c r="B43" s="35" t="s">
        <v>1775</v>
      </c>
      <c r="C43" s="8" t="s">
        <v>38</v>
      </c>
      <c r="D43" s="11">
        <v>23.296609878540039</v>
      </c>
      <c r="E43" s="11">
        <v>1.364899754524231</v>
      </c>
      <c r="F43" s="11">
        <v>0</v>
      </c>
      <c r="G43" s="11">
        <f t="shared" si="0"/>
        <v>-1.364899754524231</v>
      </c>
      <c r="U43" s="8" t="s">
        <v>38</v>
      </c>
      <c r="V43" s="11">
        <v>-1.364899754524231</v>
      </c>
    </row>
    <row r="44" spans="2:22" x14ac:dyDescent="0.25">
      <c r="B44" s="35" t="s">
        <v>1776</v>
      </c>
      <c r="C44" s="8" t="s">
        <v>16</v>
      </c>
      <c r="D44" s="11">
        <v>64.597457885742188</v>
      </c>
      <c r="E44" s="11">
        <v>10.540410041809082</v>
      </c>
      <c r="F44" s="11">
        <v>11.847712516784668</v>
      </c>
      <c r="G44" s="11">
        <f t="shared" si="0"/>
        <v>1.3073024749755859</v>
      </c>
      <c r="U44" s="8" t="s">
        <v>16</v>
      </c>
      <c r="V44" s="11">
        <v>1.3073024749755859</v>
      </c>
    </row>
    <row r="45" spans="2:22" x14ac:dyDescent="0.25">
      <c r="B45" s="35" t="s">
        <v>1777</v>
      </c>
      <c r="C45" s="8" t="s">
        <v>22</v>
      </c>
      <c r="D45" s="11">
        <v>68.156776428222656</v>
      </c>
      <c r="E45" s="11">
        <v>33.215301513671875</v>
      </c>
      <c r="F45" s="11">
        <v>42.842460632324219</v>
      </c>
      <c r="G45" s="11">
        <f t="shared" si="0"/>
        <v>9.6271591186523438</v>
      </c>
      <c r="U45" s="8" t="s">
        <v>22</v>
      </c>
      <c r="V45" s="11">
        <v>9.6271591186523438</v>
      </c>
    </row>
    <row r="46" spans="2:22" x14ac:dyDescent="0.25">
      <c r="B46" s="35" t="s">
        <v>1778</v>
      </c>
      <c r="C46" s="8" t="s">
        <v>27</v>
      </c>
      <c r="D46" s="11">
        <v>89.868644714355469</v>
      </c>
      <c r="E46" s="11">
        <v>19.454830169677734</v>
      </c>
      <c r="F46" s="11">
        <v>27.255533218383789</v>
      </c>
      <c r="G46" s="11">
        <f t="shared" si="0"/>
        <v>7.8007030487060547</v>
      </c>
      <c r="U46" s="8" t="s">
        <v>27</v>
      </c>
      <c r="V46" s="11">
        <v>7.8007030487060547</v>
      </c>
    </row>
    <row r="47" spans="2:22" x14ac:dyDescent="0.25">
      <c r="B47" s="35" t="s">
        <v>1779</v>
      </c>
      <c r="C47" s="8" t="s">
        <v>52</v>
      </c>
      <c r="D47" s="11">
        <v>26.271186828613281</v>
      </c>
      <c r="E47" s="11">
        <v>14.747771263122559</v>
      </c>
      <c r="F47" s="11">
        <v>26.76495361328125</v>
      </c>
      <c r="G47" s="11">
        <f t="shared" si="0"/>
        <v>12.017182350158691</v>
      </c>
      <c r="U47" s="8" t="s">
        <v>52</v>
      </c>
      <c r="V47" s="11">
        <v>12.017182350158691</v>
      </c>
    </row>
    <row r="48" spans="2:22" x14ac:dyDescent="0.25">
      <c r="B48" s="35" t="s">
        <v>1780</v>
      </c>
      <c r="C48" s="8" t="s">
        <v>3</v>
      </c>
      <c r="D48" s="11">
        <v>14.186440467834473</v>
      </c>
      <c r="E48" s="11">
        <v>62.632015228271484</v>
      </c>
      <c r="F48" s="11">
        <v>64.702011108398438</v>
      </c>
      <c r="G48" s="11">
        <f t="shared" si="0"/>
        <v>2.0699958801269531</v>
      </c>
      <c r="U48" s="8" t="s">
        <v>3</v>
      </c>
      <c r="V48" s="11">
        <v>2.0699958801269531</v>
      </c>
    </row>
    <row r="49" spans="2:22" x14ac:dyDescent="0.25">
      <c r="B49" s="35" t="s">
        <v>1781</v>
      </c>
      <c r="C49" s="8" t="s">
        <v>20</v>
      </c>
      <c r="D49" s="11">
        <v>12.385593414306641</v>
      </c>
      <c r="E49" s="11">
        <v>21.088741302490234</v>
      </c>
      <c r="F49" s="11">
        <v>12.304167747497559</v>
      </c>
      <c r="G49" s="11">
        <f t="shared" si="0"/>
        <v>-8.7845735549926758</v>
      </c>
      <c r="U49" s="8" t="s">
        <v>20</v>
      </c>
      <c r="V49" s="11">
        <v>-8.7845735549926758</v>
      </c>
    </row>
    <row r="50" spans="2:22" x14ac:dyDescent="0.25">
      <c r="B50" s="35" t="s">
        <v>1782</v>
      </c>
      <c r="C50" s="8" t="s">
        <v>17</v>
      </c>
      <c r="D50" s="11">
        <v>57.173728942871094</v>
      </c>
      <c r="E50" s="11">
        <v>15.359612464904785</v>
      </c>
      <c r="F50" s="11">
        <v>14.390822410583496</v>
      </c>
      <c r="G50" s="11">
        <f t="shared" si="0"/>
        <v>-0.96879005432128906</v>
      </c>
      <c r="U50" s="8" t="s">
        <v>17</v>
      </c>
      <c r="V50" s="11">
        <v>-0.96879005432128906</v>
      </c>
    </row>
    <row r="51" spans="2:22" x14ac:dyDescent="0.25">
      <c r="B51" s="35" t="s">
        <v>1783</v>
      </c>
      <c r="C51" s="8" t="s">
        <v>0</v>
      </c>
      <c r="D51" s="11">
        <v>56.741523742675781</v>
      </c>
      <c r="E51" s="11">
        <v>57.067123413085938</v>
      </c>
      <c r="F51" s="11">
        <v>52.187778472900391</v>
      </c>
      <c r="G51" s="11">
        <f t="shared" si="0"/>
        <v>-4.8793449401855469</v>
      </c>
      <c r="U51" s="8" t="s">
        <v>0</v>
      </c>
      <c r="V51" s="11">
        <v>-4.8793449401855469</v>
      </c>
    </row>
    <row r="52" spans="2:22" x14ac:dyDescent="0.25">
      <c r="B52" s="35" t="s">
        <v>1784</v>
      </c>
      <c r="C52" s="8" t="s">
        <v>35</v>
      </c>
      <c r="D52" s="11">
        <v>48.635593414306641</v>
      </c>
      <c r="E52" s="11">
        <v>7.5425729751586914</v>
      </c>
      <c r="F52" s="11">
        <v>0.30097091197967529</v>
      </c>
      <c r="G52" s="11">
        <f t="shared" si="0"/>
        <v>-7.2416020631790161</v>
      </c>
      <c r="U52" s="8" t="s">
        <v>35</v>
      </c>
      <c r="V52" s="11">
        <v>-7.2416020631790161</v>
      </c>
    </row>
    <row r="53" spans="2:22" x14ac:dyDescent="0.25">
      <c r="B53" s="35" t="s">
        <v>1785</v>
      </c>
      <c r="C53" s="8" t="s">
        <v>25</v>
      </c>
      <c r="D53" s="11">
        <v>22.504238128662109</v>
      </c>
      <c r="E53" s="11">
        <v>23.653388977050781</v>
      </c>
      <c r="F53" s="11">
        <v>41.168399810791016</v>
      </c>
      <c r="G53" s="11">
        <f t="shared" si="0"/>
        <v>17.515010833740234</v>
      </c>
      <c r="U53" s="8" t="s">
        <v>25</v>
      </c>
      <c r="V53" s="11">
        <v>17.515010833740234</v>
      </c>
    </row>
    <row r="54" spans="2:22" x14ac:dyDescent="0.25">
      <c r="B54" s="35" t="s">
        <v>1786</v>
      </c>
      <c r="C54" s="8" t="s">
        <v>1</v>
      </c>
      <c r="D54" s="11">
        <v>43.309322357177734</v>
      </c>
      <c r="E54" s="11">
        <v>23.106365203857422</v>
      </c>
      <c r="F54" s="11">
        <v>21.441825866699219</v>
      </c>
      <c r="G54" s="11">
        <f t="shared" si="0"/>
        <v>-1.6645393371582031</v>
      </c>
      <c r="U54" s="8" t="s">
        <v>1</v>
      </c>
      <c r="V54" s="11">
        <v>-1.6645393371582031</v>
      </c>
    </row>
    <row r="55" spans="2:22" x14ac:dyDescent="0.25">
      <c r="B55" s="35" t="s">
        <v>1787</v>
      </c>
      <c r="C55" s="8" t="s">
        <v>14</v>
      </c>
      <c r="D55" s="11">
        <v>22.478813171386719</v>
      </c>
      <c r="E55" s="11">
        <v>5.3757567405700684</v>
      </c>
      <c r="F55" s="11">
        <v>2.2794287204742432</v>
      </c>
      <c r="G55" s="11">
        <f t="shared" si="0"/>
        <v>-3.0963280200958252</v>
      </c>
      <c r="U55" s="8" t="s">
        <v>14</v>
      </c>
      <c r="V55" s="11">
        <v>-3.0963280200958252</v>
      </c>
    </row>
    <row r="56" spans="2:22" x14ac:dyDescent="0.25">
      <c r="B56" s="35" t="s">
        <v>1788</v>
      </c>
      <c r="C56" s="8" t="s">
        <v>33</v>
      </c>
      <c r="D56" s="11">
        <v>54.127117156982422</v>
      </c>
      <c r="E56" s="11">
        <v>21.417852401733398</v>
      </c>
      <c r="F56" s="11">
        <v>29.401029586791992</v>
      </c>
      <c r="G56" s="11">
        <f t="shared" si="0"/>
        <v>7.9831771850585938</v>
      </c>
      <c r="U56" s="8" t="s">
        <v>33</v>
      </c>
      <c r="V56" s="11">
        <v>7.9831771850585938</v>
      </c>
    </row>
    <row r="57" spans="2:22" x14ac:dyDescent="0.25">
      <c r="B57" s="35" t="s">
        <v>1789</v>
      </c>
      <c r="C57" s="8" t="s">
        <v>19</v>
      </c>
      <c r="D57" s="11">
        <v>52.271186828613281</v>
      </c>
      <c r="E57" s="11">
        <v>33.838443756103516</v>
      </c>
      <c r="F57" s="11">
        <v>29.041347503662109</v>
      </c>
      <c r="G57" s="11">
        <f t="shared" si="0"/>
        <v>-4.7970962524414063</v>
      </c>
      <c r="U57" s="8" t="s">
        <v>19</v>
      </c>
      <c r="V57" s="11">
        <v>-4.7970962524414063</v>
      </c>
    </row>
    <row r="58" spans="2:22" x14ac:dyDescent="0.25">
      <c r="B58" s="35" t="s">
        <v>1790</v>
      </c>
      <c r="C58" s="8" t="s">
        <v>8</v>
      </c>
      <c r="D58" s="11">
        <v>2.8601694107055664</v>
      </c>
      <c r="E58" s="11">
        <v>29.323297500610352</v>
      </c>
      <c r="F58" s="11">
        <v>23.586668014526367</v>
      </c>
      <c r="G58" s="11">
        <f t="shared" si="0"/>
        <v>-5.7366294860839844</v>
      </c>
      <c r="U58" s="8" t="s">
        <v>8</v>
      </c>
      <c r="V58" s="11">
        <v>-5.7366294860839844</v>
      </c>
    </row>
    <row r="59" spans="2:22" x14ac:dyDescent="0.25">
      <c r="B59" s="35" t="s">
        <v>1791</v>
      </c>
      <c r="C59" s="8" t="s">
        <v>41</v>
      </c>
      <c r="D59" s="11">
        <v>25.266948699951172</v>
      </c>
      <c r="E59" s="11">
        <v>1.8787974119186401</v>
      </c>
      <c r="F59" s="11">
        <v>6.7500002682209015E-2</v>
      </c>
      <c r="G59" s="11">
        <f t="shared" si="0"/>
        <v>-1.8112974092364311</v>
      </c>
      <c r="U59" s="8" t="s">
        <v>41</v>
      </c>
      <c r="V59" s="11">
        <v>-1.8112974092364311</v>
      </c>
    </row>
    <row r="60" spans="2:22" x14ac:dyDescent="0.25">
      <c r="B60" s="35" t="s">
        <v>1792</v>
      </c>
      <c r="C60" s="8" t="s">
        <v>6</v>
      </c>
      <c r="D60" s="11">
        <v>72.86016845703125</v>
      </c>
      <c r="E60" s="11">
        <v>25.984531402587891</v>
      </c>
      <c r="F60" s="11">
        <v>52.309787750244141</v>
      </c>
      <c r="G60" s="11">
        <f t="shared" si="0"/>
        <v>26.32525634765625</v>
      </c>
      <c r="U60" s="8" t="s">
        <v>6</v>
      </c>
      <c r="V60" s="11">
        <v>26.32525634765625</v>
      </c>
    </row>
    <row r="61" spans="2:22" x14ac:dyDescent="0.25">
      <c r="B61" s="35" t="s">
        <v>1793</v>
      </c>
      <c r="C61" s="8" t="s">
        <v>34</v>
      </c>
      <c r="D61" s="11">
        <v>36.669490814208984</v>
      </c>
      <c r="E61" s="11">
        <v>5.5860171318054199</v>
      </c>
      <c r="F61" s="11">
        <v>0.28649351000785828</v>
      </c>
      <c r="G61" s="11">
        <f t="shared" si="0"/>
        <v>-5.2995236217975616</v>
      </c>
      <c r="U61" s="8" t="s">
        <v>34</v>
      </c>
      <c r="V61" s="11">
        <v>-5.2995236217975616</v>
      </c>
    </row>
    <row r="62" spans="2:22" x14ac:dyDescent="0.25">
      <c r="B62" s="35" t="s">
        <v>1794</v>
      </c>
      <c r="C62" s="8" t="s">
        <v>36</v>
      </c>
      <c r="D62" s="11">
        <v>132.93644714355469</v>
      </c>
      <c r="E62" s="11">
        <v>2.5559306144714355</v>
      </c>
      <c r="F62" s="11">
        <v>0.24500003457069397</v>
      </c>
      <c r="G62" s="11">
        <f t="shared" si="0"/>
        <v>-2.3109305799007416</v>
      </c>
      <c r="U62" s="8" t="s">
        <v>36</v>
      </c>
      <c r="V62" s="11">
        <v>-2.3109305799007416</v>
      </c>
    </row>
    <row r="63" spans="2:22" x14ac:dyDescent="0.25">
      <c r="B63" s="35" t="s">
        <v>1795</v>
      </c>
      <c r="C63" s="8" t="s">
        <v>15</v>
      </c>
      <c r="D63" s="11">
        <v>58.733051300048828</v>
      </c>
      <c r="E63" s="11">
        <v>32.954936981201172</v>
      </c>
      <c r="F63" s="11">
        <v>43.495765686035156</v>
      </c>
      <c r="G63" s="11">
        <f t="shared" si="0"/>
        <v>10.540828704833984</v>
      </c>
      <c r="U63" s="8" t="s">
        <v>15</v>
      </c>
      <c r="V63" s="11">
        <v>10.540828704833984</v>
      </c>
    </row>
    <row r="64" spans="2:22" x14ac:dyDescent="0.25">
      <c r="B64" s="35" t="s">
        <v>1796</v>
      </c>
      <c r="C64" s="8" t="s">
        <v>12</v>
      </c>
      <c r="D64" s="11">
        <v>9.4152545928955078</v>
      </c>
      <c r="E64" s="11">
        <v>57.146060943603516</v>
      </c>
      <c r="F64" s="11">
        <v>66.733329772949219</v>
      </c>
      <c r="G64" s="11">
        <f t="shared" si="0"/>
        <v>9.5872688293457031</v>
      </c>
      <c r="U64" s="8" t="s">
        <v>12</v>
      </c>
      <c r="V64" s="11">
        <v>9.5872688293457031</v>
      </c>
    </row>
    <row r="65" spans="2:22" x14ac:dyDescent="0.25">
      <c r="B65" s="35" t="s">
        <v>1797</v>
      </c>
      <c r="C65" s="8" t="s">
        <v>30</v>
      </c>
      <c r="D65" s="11">
        <v>43.432205200195313</v>
      </c>
      <c r="E65" s="11">
        <v>14.469967842102051</v>
      </c>
      <c r="F65" s="11">
        <v>7.0275712013244629</v>
      </c>
      <c r="G65" s="11">
        <f t="shared" si="0"/>
        <v>-7.4423966407775879</v>
      </c>
      <c r="U65" s="8" t="s">
        <v>30</v>
      </c>
      <c r="V65" s="11">
        <v>-7.4423966407775879</v>
      </c>
    </row>
    <row r="66" spans="2:22" x14ac:dyDescent="0.25">
      <c r="B66" s="35" t="s">
        <v>1798</v>
      </c>
      <c r="C66" s="8" t="s">
        <v>29</v>
      </c>
      <c r="D66" s="11">
        <v>30.266948699951172</v>
      </c>
      <c r="E66" s="11">
        <v>35.638572692871094</v>
      </c>
      <c r="F66" s="11">
        <v>46.522853851318359</v>
      </c>
      <c r="G66" s="11">
        <f t="shared" si="0"/>
        <v>10.884281158447266</v>
      </c>
      <c r="U66" s="8" t="s">
        <v>29</v>
      </c>
      <c r="V66" s="11">
        <v>10.884281158447266</v>
      </c>
    </row>
    <row r="67" spans="2:22" x14ac:dyDescent="0.25">
      <c r="B67" s="35" t="s">
        <v>1799</v>
      </c>
      <c r="C67" s="8" t="s">
        <v>7</v>
      </c>
      <c r="D67" s="11">
        <v>30.029661178588867</v>
      </c>
      <c r="E67" s="11">
        <v>29.369390487670898</v>
      </c>
      <c r="F67" s="11">
        <v>13.316719055175781</v>
      </c>
      <c r="G67" s="11">
        <f t="shared" si="0"/>
        <v>-16.052671432495117</v>
      </c>
      <c r="U67" s="8" t="s">
        <v>7</v>
      </c>
      <c r="V67" s="11">
        <v>-16.052671432495117</v>
      </c>
    </row>
    <row r="68" spans="2:22" x14ac:dyDescent="0.25">
      <c r="B68" s="35" t="s">
        <v>1800</v>
      </c>
      <c r="C68" s="8" t="s">
        <v>13</v>
      </c>
      <c r="D68" s="11">
        <v>98.487289428710938</v>
      </c>
      <c r="E68" s="11">
        <v>31.529054641723633</v>
      </c>
      <c r="F68" s="11">
        <v>60.272212982177734</v>
      </c>
      <c r="G68" s="11">
        <f t="shared" si="0"/>
        <v>28.743158340454102</v>
      </c>
      <c r="U68" s="8" t="s">
        <v>13</v>
      </c>
      <c r="V68" s="11">
        <v>28.743158340454102</v>
      </c>
    </row>
    <row r="69" spans="2:22" x14ac:dyDescent="0.25">
      <c r="B69" s="35" t="s">
        <v>1801</v>
      </c>
      <c r="C69" s="8" t="s">
        <v>31</v>
      </c>
      <c r="D69" s="11">
        <v>46.961864471435547</v>
      </c>
      <c r="E69" s="11">
        <v>36.332530975341797</v>
      </c>
      <c r="F69" s="11">
        <v>42.114925384521484</v>
      </c>
      <c r="G69" s="11">
        <f t="shared" si="0"/>
        <v>5.7823944091796875</v>
      </c>
      <c r="U69" s="8" t="s">
        <v>31</v>
      </c>
      <c r="V69" s="11">
        <v>5.7823944091796875</v>
      </c>
    </row>
    <row r="70" spans="2:22" x14ac:dyDescent="0.25">
      <c r="B70" s="35"/>
      <c r="C70" s="8"/>
      <c r="D70" s="24"/>
      <c r="E70" s="24"/>
      <c r="F70" s="24"/>
      <c r="G70" s="24"/>
      <c r="U70" s="8"/>
      <c r="V70" s="24"/>
    </row>
    <row r="71" spans="2:22" x14ac:dyDescent="0.25">
      <c r="B71" s="35"/>
      <c r="C71" s="8"/>
      <c r="D71" s="24"/>
      <c r="E71" s="24"/>
      <c r="F71" s="24"/>
      <c r="G71" s="24"/>
      <c r="U71" s="8"/>
      <c r="V71" s="24"/>
    </row>
    <row r="72" spans="2:22" x14ac:dyDescent="0.25">
      <c r="B72" s="35"/>
      <c r="C72" s="8"/>
      <c r="D72" s="24"/>
      <c r="E72" s="24"/>
      <c r="F72" s="24"/>
      <c r="G72" s="24"/>
      <c r="U72" s="8"/>
      <c r="V72" s="24"/>
    </row>
    <row r="73" spans="2:22" x14ac:dyDescent="0.25">
      <c r="B73" s="35"/>
      <c r="C73" s="8"/>
      <c r="D73" s="24"/>
      <c r="E73" s="24"/>
      <c r="F73" s="24"/>
      <c r="G73" s="24"/>
      <c r="U73" s="8"/>
      <c r="V73" s="24"/>
    </row>
    <row r="74" spans="2:22" x14ac:dyDescent="0.25">
      <c r="B74" s="35"/>
      <c r="C74" s="8"/>
      <c r="D74" s="24"/>
      <c r="E74" s="24"/>
      <c r="F74" s="24"/>
      <c r="G74" s="24"/>
      <c r="U74" s="8"/>
      <c r="V74" s="24"/>
    </row>
    <row r="75" spans="2:22" x14ac:dyDescent="0.25">
      <c r="B75" s="35"/>
      <c r="C75" s="8"/>
      <c r="D75" s="24"/>
      <c r="E75" s="24"/>
      <c r="F75" s="24"/>
      <c r="G75" s="24"/>
      <c r="U75" s="8"/>
      <c r="V75" s="24"/>
    </row>
    <row r="76" spans="2:22" x14ac:dyDescent="0.25">
      <c r="B76" s="35"/>
      <c r="C76" s="8"/>
      <c r="D76" s="24"/>
      <c r="E76" s="24"/>
      <c r="F76" s="24"/>
      <c r="G76" s="24"/>
      <c r="U76" s="8"/>
      <c r="V76" s="24"/>
    </row>
    <row r="77" spans="2:22" x14ac:dyDescent="0.25">
      <c r="B77" s="35"/>
      <c r="C77" s="8"/>
      <c r="D77" s="24"/>
      <c r="E77" s="24"/>
      <c r="F77" s="24"/>
      <c r="G77" s="24"/>
      <c r="U77" s="8"/>
      <c r="V77" s="24"/>
    </row>
    <row r="78" spans="2:22" x14ac:dyDescent="0.25">
      <c r="B78" s="35"/>
      <c r="C78" s="8"/>
      <c r="D78" s="24"/>
      <c r="E78" s="24"/>
      <c r="F78" s="24"/>
      <c r="G78" s="24"/>
      <c r="U78" s="8"/>
      <c r="V78" s="24"/>
    </row>
    <row r="79" spans="2:22" x14ac:dyDescent="0.25">
      <c r="B79" s="35"/>
      <c r="C79" s="8"/>
      <c r="D79" s="24"/>
      <c r="E79" s="24"/>
      <c r="F79" s="24"/>
      <c r="G79" s="24"/>
      <c r="U79" s="8"/>
      <c r="V79" s="24"/>
    </row>
    <row r="80" spans="2:22" x14ac:dyDescent="0.25">
      <c r="B80" s="35"/>
      <c r="C80" s="8"/>
      <c r="D80" s="24"/>
      <c r="E80" s="24"/>
      <c r="F80" s="24"/>
      <c r="G80" s="24"/>
      <c r="U80" s="8"/>
      <c r="V80" s="24"/>
    </row>
    <row r="81" spans="2:22" x14ac:dyDescent="0.25">
      <c r="B81" s="35"/>
      <c r="C81" s="8"/>
      <c r="D81" s="24"/>
      <c r="E81" s="24"/>
      <c r="F81" s="24"/>
      <c r="G81" s="24"/>
      <c r="U81" s="8"/>
      <c r="V81" s="24"/>
    </row>
    <row r="82" spans="2:22" x14ac:dyDescent="0.25">
      <c r="B82" s="35"/>
      <c r="C82" s="8"/>
      <c r="D82" s="24"/>
      <c r="E82" s="24"/>
      <c r="F82" s="24"/>
      <c r="G82" s="24"/>
      <c r="U82" s="8"/>
      <c r="V82" s="24"/>
    </row>
    <row r="83" spans="2:22" x14ac:dyDescent="0.25">
      <c r="B83" s="35"/>
      <c r="C83" s="8"/>
      <c r="D83" s="24"/>
      <c r="E83" s="24"/>
      <c r="F83" s="24"/>
      <c r="G83" s="24"/>
      <c r="U83" s="8"/>
      <c r="V83" s="24"/>
    </row>
    <row r="84" spans="2:22" x14ac:dyDescent="0.25">
      <c r="B84" s="35"/>
      <c r="C84" s="8"/>
      <c r="D84" s="24"/>
      <c r="E84" s="24"/>
      <c r="F84" s="24"/>
      <c r="G84" s="24"/>
      <c r="U84" s="8"/>
      <c r="V84" s="24"/>
    </row>
    <row r="85" spans="2:22" x14ac:dyDescent="0.25">
      <c r="B85" s="35"/>
      <c r="C85" s="8"/>
      <c r="D85" s="24"/>
      <c r="E85" s="24"/>
      <c r="F85" s="24"/>
      <c r="G85" s="24"/>
      <c r="U85" s="8"/>
      <c r="V85" s="24"/>
    </row>
    <row r="86" spans="2:22" x14ac:dyDescent="0.25">
      <c r="B86" s="35"/>
      <c r="C86" s="8"/>
      <c r="D86" s="24"/>
      <c r="E86" s="24"/>
      <c r="F86" s="24"/>
      <c r="G86" s="24"/>
      <c r="U86" s="8"/>
      <c r="V86" s="24"/>
    </row>
    <row r="87" spans="2:22" x14ac:dyDescent="0.25">
      <c r="B87" s="35"/>
      <c r="C87" s="8"/>
      <c r="D87" s="24"/>
      <c r="E87" s="24"/>
      <c r="F87" s="24"/>
      <c r="G87" s="24"/>
      <c r="U87" s="8"/>
      <c r="V87" s="24"/>
    </row>
    <row r="88" spans="2:22" x14ac:dyDescent="0.25">
      <c r="B88" s="35"/>
      <c r="C88" s="8"/>
      <c r="D88" s="24"/>
      <c r="E88" s="24"/>
      <c r="F88" s="24"/>
      <c r="G88" s="24"/>
      <c r="U88" s="8"/>
      <c r="V88" s="24"/>
    </row>
    <row r="89" spans="2:22" x14ac:dyDescent="0.25">
      <c r="B89" s="35"/>
      <c r="C89" s="8"/>
      <c r="D89" s="24"/>
      <c r="E89" s="24"/>
      <c r="F89" s="24"/>
      <c r="G89" s="24"/>
      <c r="U89" s="8"/>
      <c r="V89" s="24"/>
    </row>
    <row r="90" spans="2:22" x14ac:dyDescent="0.25">
      <c r="B90" s="35"/>
      <c r="C90" s="8"/>
      <c r="D90" s="24"/>
      <c r="E90" s="24"/>
      <c r="F90" s="24"/>
      <c r="G90" s="24"/>
      <c r="U90" s="8"/>
      <c r="V90" s="24"/>
    </row>
    <row r="91" spans="2:22" x14ac:dyDescent="0.25">
      <c r="B91" s="35"/>
      <c r="C91" s="8"/>
      <c r="D91" s="24"/>
      <c r="E91" s="24"/>
      <c r="F91" s="24"/>
      <c r="G91" s="24"/>
      <c r="U91" s="8"/>
      <c r="V91" s="24"/>
    </row>
    <row r="92" spans="2:22" x14ac:dyDescent="0.25">
      <c r="B92" s="35"/>
      <c r="C92" s="8"/>
      <c r="D92" s="24"/>
      <c r="E92" s="24"/>
      <c r="F92" s="24"/>
      <c r="G92" s="24"/>
      <c r="U92" s="8"/>
      <c r="V92" s="24"/>
    </row>
    <row r="93" spans="2:22" x14ac:dyDescent="0.25">
      <c r="B93" s="35"/>
      <c r="C93" s="8"/>
      <c r="D93" s="24"/>
      <c r="E93" s="24"/>
      <c r="F93" s="24"/>
      <c r="G93" s="24"/>
      <c r="U93" s="8"/>
      <c r="V93" s="24"/>
    </row>
    <row r="94" spans="2:22" x14ac:dyDescent="0.25">
      <c r="B94" s="35"/>
      <c r="C94" s="8"/>
      <c r="D94" s="24"/>
      <c r="E94" s="24"/>
      <c r="F94" s="24"/>
      <c r="G94" s="24"/>
      <c r="U94" s="8"/>
      <c r="V94" s="24"/>
    </row>
    <row r="95" spans="2:22" x14ac:dyDescent="0.25">
      <c r="B95" s="35"/>
      <c r="C95" s="8"/>
      <c r="D95" s="24"/>
      <c r="E95" s="24"/>
      <c r="F95" s="24"/>
      <c r="G95" s="24"/>
      <c r="U95" s="8"/>
      <c r="V95" s="24"/>
    </row>
    <row r="96" spans="2:22" x14ac:dyDescent="0.25">
      <c r="B96" s="35"/>
      <c r="C96" s="8"/>
      <c r="D96" s="24"/>
      <c r="E96" s="24"/>
      <c r="F96" s="24"/>
      <c r="G96" s="24"/>
      <c r="U96" s="8"/>
      <c r="V96" s="24"/>
    </row>
    <row r="97" spans="2:22" x14ac:dyDescent="0.25">
      <c r="B97" s="35"/>
      <c r="C97" s="8"/>
      <c r="D97" s="24"/>
      <c r="E97" s="24"/>
      <c r="F97" s="24"/>
      <c r="G97" s="24"/>
      <c r="U97" s="8"/>
      <c r="V97" s="24"/>
    </row>
    <row r="98" spans="2:22" x14ac:dyDescent="0.25">
      <c r="B98" s="35"/>
      <c r="C98" s="8"/>
      <c r="D98" s="24"/>
      <c r="E98" s="24"/>
      <c r="F98" s="24"/>
      <c r="G98" s="24"/>
      <c r="U98" s="8"/>
      <c r="V98" s="24"/>
    </row>
    <row r="99" spans="2:22" x14ac:dyDescent="0.25">
      <c r="B99" s="35"/>
      <c r="C99" s="8"/>
      <c r="D99" s="24"/>
      <c r="E99" s="24"/>
      <c r="F99" s="24"/>
      <c r="G99" s="24"/>
      <c r="U99" s="8"/>
      <c r="V99" s="24"/>
    </row>
    <row r="100" spans="2:22" x14ac:dyDescent="0.25">
      <c r="B100" s="35"/>
      <c r="C100" s="8"/>
      <c r="D100" s="24"/>
      <c r="E100" s="24"/>
      <c r="F100" s="24"/>
      <c r="G100" s="24"/>
      <c r="U100" s="8"/>
      <c r="V100" s="24"/>
    </row>
    <row r="101" spans="2:22" x14ac:dyDescent="0.25">
      <c r="B101" s="35"/>
      <c r="C101" s="8"/>
      <c r="D101" s="24"/>
      <c r="E101" s="24"/>
      <c r="F101" s="24"/>
      <c r="G101" s="24"/>
      <c r="U101" s="8"/>
      <c r="V101" s="24"/>
    </row>
    <row r="102" spans="2:22" x14ac:dyDescent="0.25">
      <c r="B102" s="35"/>
      <c r="C102" s="8"/>
      <c r="D102" s="24"/>
      <c r="E102" s="24"/>
      <c r="F102" s="24"/>
      <c r="G102" s="24"/>
      <c r="U102" s="8"/>
      <c r="V102" s="24"/>
    </row>
    <row r="103" spans="2:22" x14ac:dyDescent="0.25">
      <c r="B103" s="35"/>
      <c r="C103" s="8"/>
      <c r="D103" s="24"/>
      <c r="E103" s="24"/>
      <c r="F103" s="24"/>
      <c r="G103" s="24"/>
      <c r="U103" s="8"/>
      <c r="V103" s="24"/>
    </row>
    <row r="104" spans="2:22" x14ac:dyDescent="0.25">
      <c r="B104" s="35"/>
      <c r="C104" s="8"/>
      <c r="D104" s="24"/>
      <c r="E104" s="24"/>
      <c r="F104" s="24"/>
      <c r="G104" s="24"/>
      <c r="U104" s="8"/>
      <c r="V104" s="24"/>
    </row>
    <row r="105" spans="2:22" x14ac:dyDescent="0.25">
      <c r="B105" s="35"/>
      <c r="C105" s="8"/>
      <c r="D105" s="24"/>
      <c r="E105" s="24"/>
      <c r="F105" s="24"/>
      <c r="G105" s="24"/>
      <c r="U105" s="8"/>
      <c r="V105" s="24"/>
    </row>
    <row r="106" spans="2:22" x14ac:dyDescent="0.25">
      <c r="B106" s="35"/>
      <c r="C106" s="8"/>
      <c r="D106" s="24"/>
      <c r="E106" s="24"/>
      <c r="F106" s="24"/>
      <c r="G106" s="24"/>
      <c r="U106" s="8"/>
      <c r="V106" s="24"/>
    </row>
    <row r="107" spans="2:22" x14ac:dyDescent="0.25">
      <c r="B107" s="35"/>
      <c r="C107" s="8"/>
      <c r="D107" s="24"/>
      <c r="E107" s="24"/>
      <c r="F107" s="24"/>
      <c r="G107" s="24"/>
      <c r="U107" s="8"/>
      <c r="V107" s="24"/>
    </row>
    <row r="108" spans="2:22" x14ac:dyDescent="0.25">
      <c r="B108" s="8"/>
      <c r="C108" s="8"/>
      <c r="D108" s="8"/>
      <c r="E108" s="8"/>
      <c r="F108" s="8"/>
      <c r="G108" s="8"/>
      <c r="U108" s="8"/>
      <c r="V108" s="8"/>
    </row>
    <row r="109" spans="2:22" x14ac:dyDescent="0.25">
      <c r="C109" s="10"/>
      <c r="E109" s="10"/>
      <c r="F109" s="10"/>
      <c r="G109" s="10"/>
      <c r="U109" s="10"/>
      <c r="V109" s="10"/>
    </row>
    <row r="110" spans="2:22" x14ac:dyDescent="0.25">
      <c r="E110" s="10"/>
      <c r="F110" s="10"/>
      <c r="G110" s="10"/>
      <c r="V110" s="10"/>
    </row>
    <row r="111" spans="2:22" x14ac:dyDescent="0.25">
      <c r="E111" s="10"/>
      <c r="F111" s="10"/>
      <c r="G111" s="10"/>
      <c r="V111" s="10"/>
    </row>
    <row r="112" spans="2:22" x14ac:dyDescent="0.25">
      <c r="E112" s="10"/>
      <c r="F112" s="10"/>
      <c r="G112" s="10"/>
    </row>
    <row r="113" spans="5:7" x14ac:dyDescent="0.25">
      <c r="E113" s="10"/>
      <c r="F113" s="10"/>
      <c r="G113" s="10"/>
    </row>
    <row r="114" spans="5:7" x14ac:dyDescent="0.25">
      <c r="E114" s="10"/>
      <c r="F114" s="10"/>
      <c r="G114" s="10"/>
    </row>
    <row r="115" spans="5:7" x14ac:dyDescent="0.25">
      <c r="E115" s="10"/>
      <c r="F115" s="10"/>
      <c r="G115" s="10"/>
    </row>
    <row r="116" spans="5:7" x14ac:dyDescent="0.25">
      <c r="E116" s="10"/>
      <c r="F116" s="10"/>
      <c r="G116" s="10"/>
    </row>
    <row r="117" spans="5:7" x14ac:dyDescent="0.25">
      <c r="E117" s="10"/>
      <c r="F117" s="10"/>
      <c r="G117" s="10"/>
    </row>
    <row r="118" spans="5:7" x14ac:dyDescent="0.25">
      <c r="E118" s="10"/>
      <c r="F118" s="10"/>
      <c r="G118" s="10"/>
    </row>
    <row r="119" spans="5:7" x14ac:dyDescent="0.25">
      <c r="E119" s="10"/>
      <c r="F119" s="10"/>
      <c r="G119" s="10"/>
    </row>
    <row r="120" spans="5:7" x14ac:dyDescent="0.25">
      <c r="E120" s="10"/>
      <c r="F120" s="10"/>
      <c r="G120" s="10"/>
    </row>
    <row r="121" spans="5:7" x14ac:dyDescent="0.25">
      <c r="E121" s="10"/>
      <c r="F121" s="10"/>
      <c r="G121" s="10"/>
    </row>
    <row r="122" spans="5:7" x14ac:dyDescent="0.25">
      <c r="E122" s="10"/>
      <c r="F122" s="10"/>
      <c r="G122" s="10"/>
    </row>
    <row r="123" spans="5:7" x14ac:dyDescent="0.25">
      <c r="E123" s="10"/>
      <c r="F123" s="10"/>
      <c r="G123" s="10"/>
    </row>
    <row r="124" spans="5:7" x14ac:dyDescent="0.25">
      <c r="E124" s="10"/>
      <c r="F124" s="10"/>
      <c r="G124" s="10"/>
    </row>
    <row r="125" spans="5:7" x14ac:dyDescent="0.25">
      <c r="E125" s="10"/>
      <c r="F125" s="10"/>
      <c r="G125" s="10"/>
    </row>
    <row r="126" spans="5:7" x14ac:dyDescent="0.25">
      <c r="E126" s="10"/>
      <c r="F126" s="10"/>
      <c r="G126" s="10"/>
    </row>
    <row r="127" spans="5:7" x14ac:dyDescent="0.25">
      <c r="E127" s="10"/>
      <c r="F127" s="10"/>
      <c r="G127" s="10"/>
    </row>
    <row r="128" spans="5:7" x14ac:dyDescent="0.25">
      <c r="E128" s="10"/>
      <c r="F128" s="10"/>
      <c r="G128" s="10"/>
    </row>
    <row r="129" spans="5:7" x14ac:dyDescent="0.25">
      <c r="E129" s="10"/>
      <c r="F129" s="10"/>
      <c r="G129" s="10"/>
    </row>
    <row r="130" spans="5:7" x14ac:dyDescent="0.25">
      <c r="E130" s="10"/>
      <c r="F130" s="10"/>
      <c r="G130" s="10"/>
    </row>
    <row r="131" spans="5:7" x14ac:dyDescent="0.25">
      <c r="E131" s="10"/>
      <c r="F131" s="10"/>
      <c r="G131" s="10"/>
    </row>
    <row r="132" spans="5:7" x14ac:dyDescent="0.25">
      <c r="E132" s="10"/>
      <c r="F132" s="10"/>
      <c r="G132" s="10"/>
    </row>
    <row r="133" spans="5:7" x14ac:dyDescent="0.25">
      <c r="E133" s="10"/>
      <c r="F133" s="10"/>
      <c r="G133" s="10"/>
    </row>
    <row r="134" spans="5:7" x14ac:dyDescent="0.25">
      <c r="E134" s="10"/>
      <c r="F134" s="10"/>
      <c r="G134" s="10"/>
    </row>
    <row r="135" spans="5:7" x14ac:dyDescent="0.25">
      <c r="E135" s="10"/>
      <c r="F135" s="10"/>
      <c r="G135" s="10"/>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B36B4-2564-4BCD-B557-B85590B89F71}">
  <sheetPr codeName="Sheet5"/>
  <dimension ref="B2:W135"/>
  <sheetViews>
    <sheetView showGridLines="0" workbookViewId="0"/>
  </sheetViews>
  <sheetFormatPr defaultRowHeight="15" x14ac:dyDescent="0.25"/>
  <cols>
    <col min="1" max="1" width="3.7109375" customWidth="1"/>
    <col min="2" max="2" width="23.42578125" customWidth="1"/>
    <col min="4" max="7" width="14.7109375" customWidth="1"/>
  </cols>
  <sheetData>
    <row r="2" spans="2:13" ht="26.25" x14ac:dyDescent="0.4">
      <c r="B2" s="45" t="s">
        <v>1818</v>
      </c>
    </row>
    <row r="3" spans="2:13" ht="15.75" x14ac:dyDescent="0.25">
      <c r="B3" s="48" t="s">
        <v>1820</v>
      </c>
    </row>
    <row r="4" spans="2:13" ht="15.75" x14ac:dyDescent="0.25">
      <c r="B4" s="31" t="s">
        <v>1747</v>
      </c>
    </row>
    <row r="5" spans="2:13" ht="15.75" x14ac:dyDescent="0.25">
      <c r="B5" s="7"/>
    </row>
    <row r="6" spans="2:13" ht="15.75" x14ac:dyDescent="0.25">
      <c r="B6" s="51" t="s">
        <v>1809</v>
      </c>
    </row>
    <row r="7" spans="2:13" ht="15.75" x14ac:dyDescent="0.25">
      <c r="B7" s="51" t="s">
        <v>1814</v>
      </c>
    </row>
    <row r="8" spans="2:13" ht="15.75" x14ac:dyDescent="0.25">
      <c r="B8" s="51" t="s">
        <v>1810</v>
      </c>
    </row>
    <row r="9" spans="2:13" ht="15.75" x14ac:dyDescent="0.25">
      <c r="B9" s="51" t="s">
        <v>1815</v>
      </c>
    </row>
    <row r="10" spans="2:13" ht="15.75" x14ac:dyDescent="0.25">
      <c r="B10" s="51" t="s">
        <v>1811</v>
      </c>
    </row>
    <row r="11" spans="2:13" ht="15.75" x14ac:dyDescent="0.25">
      <c r="B11" s="7"/>
    </row>
    <row r="12" spans="2:13" x14ac:dyDescent="0.25">
      <c r="G12" s="30" t="s">
        <v>1817</v>
      </c>
    </row>
    <row r="13" spans="2:13" x14ac:dyDescent="0.25">
      <c r="D13" s="30" t="s">
        <v>1614</v>
      </c>
      <c r="E13" s="30" t="s">
        <v>1614</v>
      </c>
      <c r="F13" s="30"/>
      <c r="G13" s="30" t="s">
        <v>1806</v>
      </c>
    </row>
    <row r="14" spans="2:13" x14ac:dyDescent="0.25">
      <c r="D14" s="30" t="s">
        <v>1812</v>
      </c>
      <c r="E14" s="30" t="s">
        <v>1816</v>
      </c>
      <c r="F14" s="30" t="s">
        <v>1816</v>
      </c>
      <c r="G14" s="30" t="s">
        <v>1808</v>
      </c>
    </row>
    <row r="15" spans="2:13" ht="15.75" x14ac:dyDescent="0.25">
      <c r="B15" s="50"/>
      <c r="C15" s="49"/>
      <c r="D15" s="30" t="s">
        <v>1748</v>
      </c>
      <c r="E15" s="30" t="s">
        <v>1817</v>
      </c>
      <c r="F15" s="30" t="s">
        <v>1817</v>
      </c>
      <c r="G15" s="30" t="s">
        <v>63</v>
      </c>
      <c r="M15" s="7"/>
    </row>
    <row r="16" spans="2:13" ht="15.75" x14ac:dyDescent="0.25">
      <c r="B16" s="50"/>
      <c r="C16" s="49"/>
      <c r="D16" s="30" t="s">
        <v>1750</v>
      </c>
      <c r="E16" s="30" t="s">
        <v>1804</v>
      </c>
      <c r="F16" s="30" t="s">
        <v>1806</v>
      </c>
      <c r="G16" s="30" t="s">
        <v>1614</v>
      </c>
      <c r="M16" s="7"/>
    </row>
    <row r="17" spans="2:23" x14ac:dyDescent="0.25">
      <c r="B17" s="50" t="s">
        <v>66</v>
      </c>
      <c r="C17" s="49" t="s">
        <v>1749</v>
      </c>
      <c r="D17" s="30" t="s">
        <v>1813</v>
      </c>
      <c r="E17" s="30" t="s">
        <v>1805</v>
      </c>
      <c r="F17" s="30" t="s">
        <v>1805</v>
      </c>
      <c r="G17" s="30" t="s">
        <v>1805</v>
      </c>
    </row>
    <row r="18" spans="2:23" x14ac:dyDescent="0.25">
      <c r="B18" s="35"/>
      <c r="C18" s="8"/>
      <c r="D18" s="24"/>
      <c r="E18" s="24"/>
      <c r="F18" s="24"/>
      <c r="G18" s="24"/>
    </row>
    <row r="19" spans="2:23" x14ac:dyDescent="0.25">
      <c r="B19" s="35" t="s">
        <v>1751</v>
      </c>
      <c r="C19" s="8" t="s">
        <v>39</v>
      </c>
      <c r="D19" s="11">
        <v>39.807910919189453</v>
      </c>
      <c r="E19" s="11">
        <v>12.955716133117676</v>
      </c>
      <c r="F19" s="11">
        <v>14.028504371643066</v>
      </c>
      <c r="G19" s="11">
        <f>F19-E19</f>
        <v>1.0727882385253906</v>
      </c>
      <c r="V19" s="8" t="s">
        <v>39</v>
      </c>
      <c r="W19" s="11">
        <f>G19</f>
        <v>1.0727882385253906</v>
      </c>
    </row>
    <row r="20" spans="2:23" x14ac:dyDescent="0.25">
      <c r="B20" s="35" t="s">
        <v>1752</v>
      </c>
      <c r="C20" s="8" t="s">
        <v>57</v>
      </c>
      <c r="D20" s="11">
        <v>32.146892547607422</v>
      </c>
      <c r="E20" s="11">
        <v>6.1671419143676758</v>
      </c>
      <c r="F20" s="11">
        <v>5.7732982635498047</v>
      </c>
      <c r="G20" s="11">
        <f t="shared" ref="G20:G69" si="0">F20-E20</f>
        <v>-0.39384365081787109</v>
      </c>
      <c r="V20" s="8" t="s">
        <v>57</v>
      </c>
      <c r="W20" s="11">
        <f t="shared" ref="W20:W69" si="1">G20</f>
        <v>-0.39384365081787109</v>
      </c>
    </row>
    <row r="21" spans="2:23" x14ac:dyDescent="0.25">
      <c r="B21" s="35" t="s">
        <v>1753</v>
      </c>
      <c r="C21" s="8" t="s">
        <v>54</v>
      </c>
      <c r="D21" s="11">
        <v>40.892654418945313</v>
      </c>
      <c r="E21" s="11">
        <v>1.0114327669143677</v>
      </c>
      <c r="F21" s="11">
        <v>1.2938232421875</v>
      </c>
      <c r="G21" s="11">
        <f t="shared" si="0"/>
        <v>0.28239047527313232</v>
      </c>
      <c r="V21" s="8" t="s">
        <v>54</v>
      </c>
      <c r="W21" s="11">
        <f t="shared" si="1"/>
        <v>0.28239047527313232</v>
      </c>
    </row>
    <row r="22" spans="2:23" x14ac:dyDescent="0.25">
      <c r="B22" s="35" t="s">
        <v>1754</v>
      </c>
      <c r="C22" s="8" t="s">
        <v>37</v>
      </c>
      <c r="D22" s="11">
        <v>82.209037780761719</v>
      </c>
      <c r="E22" s="11">
        <v>13.284412384033203</v>
      </c>
      <c r="F22" s="11">
        <v>23.575368881225586</v>
      </c>
      <c r="G22" s="11">
        <f t="shared" si="0"/>
        <v>10.290956497192383</v>
      </c>
      <c r="V22" s="8" t="s">
        <v>37</v>
      </c>
      <c r="W22" s="11">
        <f t="shared" si="1"/>
        <v>10.290956497192383</v>
      </c>
    </row>
    <row r="23" spans="2:23" x14ac:dyDescent="0.25">
      <c r="B23" s="35" t="s">
        <v>1755</v>
      </c>
      <c r="C23" s="8" t="s">
        <v>53</v>
      </c>
      <c r="D23" s="11">
        <v>137.57061767578125</v>
      </c>
      <c r="E23" s="11">
        <v>2.366157054901123</v>
      </c>
      <c r="F23" s="11">
        <v>3.6270735263824463</v>
      </c>
      <c r="G23" s="11">
        <f t="shared" si="0"/>
        <v>1.2609164714813232</v>
      </c>
      <c r="V23" s="8" t="s">
        <v>53</v>
      </c>
      <c r="W23" s="11">
        <f t="shared" si="1"/>
        <v>1.2609164714813232</v>
      </c>
    </row>
    <row r="24" spans="2:23" x14ac:dyDescent="0.25">
      <c r="B24" s="35" t="s">
        <v>1756</v>
      </c>
      <c r="C24" s="8" t="s">
        <v>18</v>
      </c>
      <c r="D24" s="11">
        <v>72.310737609863281</v>
      </c>
      <c r="E24" s="11">
        <v>4.5374059677124023</v>
      </c>
      <c r="F24" s="11">
        <v>5.214179515838623</v>
      </c>
      <c r="G24" s="11">
        <f t="shared" si="0"/>
        <v>0.6767735481262207</v>
      </c>
      <c r="V24" s="8" t="s">
        <v>18</v>
      </c>
      <c r="W24" s="11">
        <f t="shared" si="1"/>
        <v>0.6767735481262207</v>
      </c>
    </row>
    <row r="25" spans="2:23" x14ac:dyDescent="0.25">
      <c r="B25" s="35" t="s">
        <v>1757</v>
      </c>
      <c r="C25" s="8" t="s">
        <v>2</v>
      </c>
      <c r="D25" s="11">
        <v>8.6666669845581055</v>
      </c>
      <c r="E25" s="11">
        <v>11.533819198608398</v>
      </c>
      <c r="F25" s="11">
        <v>15.129131317138672</v>
      </c>
      <c r="G25" s="11">
        <f t="shared" si="0"/>
        <v>3.5953121185302734</v>
      </c>
      <c r="V25" s="8" t="s">
        <v>2</v>
      </c>
      <c r="W25" s="11">
        <f t="shared" si="1"/>
        <v>3.5953121185302734</v>
      </c>
    </row>
    <row r="26" spans="2:23" x14ac:dyDescent="0.25">
      <c r="B26" s="35" t="s">
        <v>1758</v>
      </c>
      <c r="C26" s="8" t="s">
        <v>32</v>
      </c>
      <c r="D26" s="11">
        <v>1</v>
      </c>
      <c r="E26" s="11">
        <v>10.39864444732666</v>
      </c>
      <c r="F26" s="11">
        <v>15.859999656677246</v>
      </c>
      <c r="G26" s="11">
        <f t="shared" si="0"/>
        <v>5.4613552093505859</v>
      </c>
      <c r="V26" s="8" t="s">
        <v>32</v>
      </c>
      <c r="W26" s="11">
        <f t="shared" si="1"/>
        <v>5.4613552093505859</v>
      </c>
    </row>
    <row r="27" spans="2:23" x14ac:dyDescent="0.25">
      <c r="B27" s="35" t="s">
        <v>1759</v>
      </c>
      <c r="C27" s="8" t="s">
        <v>59</v>
      </c>
      <c r="D27" s="11">
        <v>0</v>
      </c>
      <c r="E27" s="11"/>
      <c r="F27" s="11"/>
      <c r="G27" s="11"/>
      <c r="V27" s="8" t="s">
        <v>59</v>
      </c>
      <c r="W27" s="11"/>
    </row>
    <row r="28" spans="2:23" x14ac:dyDescent="0.25">
      <c r="B28" s="35" t="s">
        <v>1760</v>
      </c>
      <c r="C28" s="8" t="s">
        <v>51</v>
      </c>
      <c r="D28" s="11">
        <v>53.915252685546875</v>
      </c>
      <c r="E28" s="11">
        <v>12.260597229003906</v>
      </c>
      <c r="F28" s="11">
        <v>12.565659523010254</v>
      </c>
      <c r="G28" s="11">
        <f t="shared" si="0"/>
        <v>0.30506229400634766</v>
      </c>
      <c r="V28" s="8" t="s">
        <v>51</v>
      </c>
      <c r="W28" s="11">
        <f t="shared" si="1"/>
        <v>0.30506229400634766</v>
      </c>
    </row>
    <row r="29" spans="2:23" x14ac:dyDescent="0.25">
      <c r="B29" s="35" t="s">
        <v>1761</v>
      </c>
      <c r="C29" s="8" t="s">
        <v>45</v>
      </c>
      <c r="D29" s="11">
        <v>46.457626342773438</v>
      </c>
      <c r="E29" s="11">
        <v>11.330495834350586</v>
      </c>
      <c r="F29" s="11">
        <v>11.993953704833984</v>
      </c>
      <c r="G29" s="11">
        <f t="shared" si="0"/>
        <v>0.66345787048339844</v>
      </c>
      <c r="V29" s="8" t="s">
        <v>45</v>
      </c>
      <c r="W29" s="11">
        <f t="shared" si="1"/>
        <v>0.66345787048339844</v>
      </c>
    </row>
    <row r="30" spans="2:23" x14ac:dyDescent="0.25">
      <c r="B30" s="35" t="s">
        <v>1762</v>
      </c>
      <c r="C30" s="8" t="s">
        <v>58</v>
      </c>
      <c r="D30" s="11">
        <v>15.644067764282227</v>
      </c>
      <c r="E30" s="11">
        <v>7.2693657875061035</v>
      </c>
      <c r="F30" s="11">
        <v>5.4142494201660156</v>
      </c>
      <c r="G30" s="11">
        <f t="shared" si="0"/>
        <v>-1.8551163673400879</v>
      </c>
      <c r="V30" s="8" t="s">
        <v>58</v>
      </c>
      <c r="W30" s="11">
        <f t="shared" si="1"/>
        <v>-1.8551163673400879</v>
      </c>
    </row>
    <row r="31" spans="2:23" x14ac:dyDescent="0.25">
      <c r="B31" s="35" t="s">
        <v>1763</v>
      </c>
      <c r="C31" s="8" t="s">
        <v>28</v>
      </c>
      <c r="D31" s="11">
        <v>34.124294281005859</v>
      </c>
      <c r="E31" s="11">
        <v>4.4894323348999023</v>
      </c>
      <c r="F31" s="11">
        <v>5.991851806640625</v>
      </c>
      <c r="G31" s="11">
        <f t="shared" si="0"/>
        <v>1.5024194717407227</v>
      </c>
      <c r="V31" s="8" t="s">
        <v>28</v>
      </c>
      <c r="W31" s="11">
        <f t="shared" si="1"/>
        <v>1.5024194717407227</v>
      </c>
    </row>
    <row r="32" spans="2:23" x14ac:dyDescent="0.25">
      <c r="B32" s="35" t="s">
        <v>1764</v>
      </c>
      <c r="C32" s="8" t="s">
        <v>10</v>
      </c>
      <c r="D32" s="11">
        <v>77.237289428710938</v>
      </c>
      <c r="E32" s="11">
        <v>11.784614562988281</v>
      </c>
      <c r="F32" s="11">
        <v>17.438840866088867</v>
      </c>
      <c r="G32" s="11">
        <f t="shared" si="0"/>
        <v>5.6542263031005859</v>
      </c>
      <c r="V32" s="8" t="s">
        <v>10</v>
      </c>
      <c r="W32" s="11">
        <f t="shared" si="1"/>
        <v>5.6542263031005859</v>
      </c>
    </row>
    <row r="33" spans="2:23" x14ac:dyDescent="0.25">
      <c r="B33" s="35" t="s">
        <v>1765</v>
      </c>
      <c r="C33" s="8" t="s">
        <v>9</v>
      </c>
      <c r="D33" s="11">
        <v>45.214691162109375</v>
      </c>
      <c r="E33" s="11">
        <v>12.105344772338867</v>
      </c>
      <c r="F33" s="11">
        <v>17.753721237182617</v>
      </c>
      <c r="G33" s="11">
        <f t="shared" si="0"/>
        <v>5.64837646484375</v>
      </c>
      <c r="V33" s="8" t="s">
        <v>9</v>
      </c>
      <c r="W33" s="11">
        <f t="shared" si="1"/>
        <v>5.64837646484375</v>
      </c>
    </row>
    <row r="34" spans="2:23" x14ac:dyDescent="0.25">
      <c r="B34" s="35" t="s">
        <v>1766</v>
      </c>
      <c r="C34" s="8" t="s">
        <v>24</v>
      </c>
      <c r="D34" s="11">
        <v>95.768363952636719</v>
      </c>
      <c r="E34" s="11">
        <v>11.727804183959961</v>
      </c>
      <c r="F34" s="11">
        <v>14.772640228271484</v>
      </c>
      <c r="G34" s="11">
        <f t="shared" si="0"/>
        <v>3.0448360443115234</v>
      </c>
      <c r="V34" s="8" t="s">
        <v>24</v>
      </c>
      <c r="W34" s="11">
        <f t="shared" si="1"/>
        <v>3.0448360443115234</v>
      </c>
    </row>
    <row r="35" spans="2:23" x14ac:dyDescent="0.25">
      <c r="B35" s="35" t="s">
        <v>1767</v>
      </c>
      <c r="C35" s="8" t="s">
        <v>21</v>
      </c>
      <c r="D35" s="11">
        <v>115.96610260009766</v>
      </c>
      <c r="E35" s="11">
        <v>10.622459411621094</v>
      </c>
      <c r="F35" s="11">
        <v>18.198406219482422</v>
      </c>
      <c r="G35" s="11">
        <f t="shared" si="0"/>
        <v>7.5759468078613281</v>
      </c>
      <c r="V35" s="8" t="s">
        <v>21</v>
      </c>
      <c r="W35" s="11">
        <f t="shared" si="1"/>
        <v>7.5759468078613281</v>
      </c>
    </row>
    <row r="36" spans="2:23" x14ac:dyDescent="0.25">
      <c r="B36" s="35" t="s">
        <v>1768</v>
      </c>
      <c r="C36" s="8" t="s">
        <v>26</v>
      </c>
      <c r="D36" s="11">
        <v>32.327682495117188</v>
      </c>
      <c r="E36" s="11">
        <v>12.793576240539551</v>
      </c>
      <c r="F36" s="11">
        <v>16.438276290893555</v>
      </c>
      <c r="G36" s="11">
        <f t="shared" si="0"/>
        <v>3.6447000503540039</v>
      </c>
      <c r="V36" s="8" t="s">
        <v>26</v>
      </c>
      <c r="W36" s="11">
        <f t="shared" si="1"/>
        <v>3.6447000503540039</v>
      </c>
    </row>
    <row r="37" spans="2:23" x14ac:dyDescent="0.25">
      <c r="B37" s="35" t="s">
        <v>1769</v>
      </c>
      <c r="C37" s="8" t="s">
        <v>46</v>
      </c>
      <c r="D37" s="11">
        <v>27.225988388061523</v>
      </c>
      <c r="E37" s="11">
        <v>13.603771209716797</v>
      </c>
      <c r="F37" s="11">
        <v>22.662910461425781</v>
      </c>
      <c r="G37" s="11">
        <f t="shared" si="0"/>
        <v>9.0591392517089844</v>
      </c>
      <c r="V37" s="8" t="s">
        <v>46</v>
      </c>
      <c r="W37" s="11">
        <f t="shared" si="1"/>
        <v>9.0591392517089844</v>
      </c>
    </row>
    <row r="38" spans="2:23" x14ac:dyDescent="0.25">
      <c r="B38" s="35" t="s">
        <v>1770</v>
      </c>
      <c r="C38" s="8" t="s">
        <v>11</v>
      </c>
      <c r="D38" s="11">
        <v>15.451977729797363</v>
      </c>
      <c r="E38" s="11">
        <v>9.9326229095458984</v>
      </c>
      <c r="F38" s="11">
        <v>12.509249687194824</v>
      </c>
      <c r="G38" s="11">
        <f t="shared" si="0"/>
        <v>2.5766267776489258</v>
      </c>
      <c r="V38" s="8" t="s">
        <v>11</v>
      </c>
      <c r="W38" s="11">
        <f t="shared" si="1"/>
        <v>2.5766267776489258</v>
      </c>
    </row>
    <row r="39" spans="2:23" x14ac:dyDescent="0.25">
      <c r="B39" s="35" t="s">
        <v>1771</v>
      </c>
      <c r="C39" s="8" t="s">
        <v>40</v>
      </c>
      <c r="D39" s="11">
        <v>8.5141239166259766</v>
      </c>
      <c r="E39" s="11">
        <v>10.841756820678711</v>
      </c>
      <c r="F39" s="11">
        <v>11.272801399230957</v>
      </c>
      <c r="G39" s="11">
        <f t="shared" si="0"/>
        <v>0.43104457855224609</v>
      </c>
      <c r="V39" s="8" t="s">
        <v>40</v>
      </c>
      <c r="W39" s="11">
        <f t="shared" si="1"/>
        <v>0.43104457855224609</v>
      </c>
    </row>
    <row r="40" spans="2:23" x14ac:dyDescent="0.25">
      <c r="B40" s="35" t="s">
        <v>1772</v>
      </c>
      <c r="C40" s="8" t="s">
        <v>4</v>
      </c>
      <c r="D40" s="11">
        <v>24.762712478637695</v>
      </c>
      <c r="E40" s="11">
        <v>10.924192428588867</v>
      </c>
      <c r="F40" s="11">
        <v>14.345218658447266</v>
      </c>
      <c r="G40" s="11">
        <f t="shared" si="0"/>
        <v>3.4210262298583984</v>
      </c>
      <c r="V40" s="8" t="s">
        <v>4</v>
      </c>
      <c r="W40" s="11">
        <f t="shared" si="1"/>
        <v>3.4210262298583984</v>
      </c>
    </row>
    <row r="41" spans="2:23" x14ac:dyDescent="0.25">
      <c r="B41" s="35" t="s">
        <v>1773</v>
      </c>
      <c r="C41" s="8" t="s">
        <v>5</v>
      </c>
      <c r="D41" s="11">
        <v>69.943504333496094</v>
      </c>
      <c r="E41" s="11">
        <v>8.7711372375488281</v>
      </c>
      <c r="F41" s="11">
        <v>12.146683692932129</v>
      </c>
      <c r="G41" s="11">
        <f t="shared" si="0"/>
        <v>3.3755464553833008</v>
      </c>
      <c r="V41" s="8" t="s">
        <v>5</v>
      </c>
      <c r="W41" s="11">
        <f t="shared" si="1"/>
        <v>3.3755464553833008</v>
      </c>
    </row>
    <row r="42" spans="2:23" x14ac:dyDescent="0.25">
      <c r="B42" s="35" t="s">
        <v>1774</v>
      </c>
      <c r="C42" s="8" t="s">
        <v>23</v>
      </c>
      <c r="D42" s="11">
        <v>76.751411437988281</v>
      </c>
      <c r="E42" s="11">
        <v>9.5200023651123047</v>
      </c>
      <c r="F42" s="11">
        <v>10.882732391357422</v>
      </c>
      <c r="G42" s="11">
        <f t="shared" si="0"/>
        <v>1.3627300262451172</v>
      </c>
      <c r="V42" s="8" t="s">
        <v>23</v>
      </c>
      <c r="W42" s="11">
        <f t="shared" si="1"/>
        <v>1.3627300262451172</v>
      </c>
    </row>
    <row r="43" spans="2:23" x14ac:dyDescent="0.25">
      <c r="B43" s="35" t="s">
        <v>1775</v>
      </c>
      <c r="C43" s="8" t="s">
        <v>38</v>
      </c>
      <c r="D43" s="11">
        <v>43.248588562011719</v>
      </c>
      <c r="E43" s="11">
        <v>13.77305793762207</v>
      </c>
      <c r="F43" s="11">
        <v>20.073369979858398</v>
      </c>
      <c r="G43" s="11">
        <f t="shared" si="0"/>
        <v>6.3003120422363281</v>
      </c>
      <c r="V43" s="8" t="s">
        <v>38</v>
      </c>
      <c r="W43" s="11">
        <f t="shared" si="1"/>
        <v>6.3003120422363281</v>
      </c>
    </row>
    <row r="44" spans="2:23" x14ac:dyDescent="0.25">
      <c r="B44" s="35" t="s">
        <v>1776</v>
      </c>
      <c r="C44" s="8" t="s">
        <v>16</v>
      </c>
      <c r="D44" s="11">
        <v>74.598869323730469</v>
      </c>
      <c r="E44" s="11">
        <v>12.661334991455078</v>
      </c>
      <c r="F44" s="11">
        <v>19.404817581176758</v>
      </c>
      <c r="G44" s="11">
        <f t="shared" si="0"/>
        <v>6.7434825897216797</v>
      </c>
      <c r="V44" s="8" t="s">
        <v>16</v>
      </c>
      <c r="W44" s="11">
        <f t="shared" si="1"/>
        <v>6.7434825897216797</v>
      </c>
    </row>
    <row r="45" spans="2:23" x14ac:dyDescent="0.25">
      <c r="B45" s="35" t="s">
        <v>1777</v>
      </c>
      <c r="C45" s="8" t="s">
        <v>22</v>
      </c>
      <c r="D45" s="11">
        <v>78.553672790527344</v>
      </c>
      <c r="E45" s="11">
        <v>6.0589094161987305</v>
      </c>
      <c r="F45" s="11">
        <v>6.4147396087646484</v>
      </c>
      <c r="G45" s="11">
        <f t="shared" si="0"/>
        <v>0.35583019256591797</v>
      </c>
      <c r="V45" s="8" t="s">
        <v>22</v>
      </c>
      <c r="W45" s="11">
        <f t="shared" si="1"/>
        <v>0.35583019256591797</v>
      </c>
    </row>
    <row r="46" spans="2:23" x14ac:dyDescent="0.25">
      <c r="B46" s="35" t="s">
        <v>1778</v>
      </c>
      <c r="C46" s="8" t="s">
        <v>27</v>
      </c>
      <c r="D46" s="11">
        <v>74.943504333496094</v>
      </c>
      <c r="E46" s="11">
        <v>9.6360893249511719</v>
      </c>
      <c r="F46" s="11">
        <v>11.642754554748535</v>
      </c>
      <c r="G46" s="11">
        <f t="shared" si="0"/>
        <v>2.0066652297973633</v>
      </c>
      <c r="V46" s="8" t="s">
        <v>27</v>
      </c>
      <c r="W46" s="11">
        <f t="shared" si="1"/>
        <v>2.0066652297973633</v>
      </c>
    </row>
    <row r="47" spans="2:23" x14ac:dyDescent="0.25">
      <c r="B47" s="35" t="s">
        <v>1779</v>
      </c>
      <c r="C47" s="8" t="s">
        <v>52</v>
      </c>
      <c r="D47" s="11">
        <v>27.542373657226563</v>
      </c>
      <c r="E47" s="11">
        <v>1.9850866794586182</v>
      </c>
      <c r="F47" s="11">
        <v>3.1417813301086426</v>
      </c>
      <c r="G47" s="11">
        <f t="shared" si="0"/>
        <v>1.1566946506500244</v>
      </c>
      <c r="V47" s="8" t="s">
        <v>52</v>
      </c>
      <c r="W47" s="11">
        <f t="shared" si="1"/>
        <v>1.1566946506500244</v>
      </c>
    </row>
    <row r="48" spans="2:23" x14ac:dyDescent="0.25">
      <c r="B48" s="35" t="s">
        <v>1780</v>
      </c>
      <c r="C48" s="8" t="s">
        <v>3</v>
      </c>
      <c r="D48" s="11">
        <v>12.463276863098145</v>
      </c>
      <c r="E48" s="11">
        <v>11.147195816040039</v>
      </c>
      <c r="F48" s="11">
        <v>13.990714073181152</v>
      </c>
      <c r="G48" s="11">
        <f t="shared" si="0"/>
        <v>2.8435182571411133</v>
      </c>
      <c r="V48" s="8" t="s">
        <v>3</v>
      </c>
      <c r="W48" s="11">
        <f t="shared" si="1"/>
        <v>2.8435182571411133</v>
      </c>
    </row>
    <row r="49" spans="2:23" x14ac:dyDescent="0.25">
      <c r="B49" s="35" t="s">
        <v>1781</v>
      </c>
      <c r="C49" s="8" t="s">
        <v>20</v>
      </c>
      <c r="D49" s="11">
        <v>12.361581802368164</v>
      </c>
      <c r="E49" s="11">
        <v>10.804794311523438</v>
      </c>
      <c r="F49" s="11">
        <v>15.053825378417969</v>
      </c>
      <c r="G49" s="11">
        <f t="shared" si="0"/>
        <v>4.2490310668945313</v>
      </c>
      <c r="V49" s="8" t="s">
        <v>20</v>
      </c>
      <c r="W49" s="11">
        <f t="shared" si="1"/>
        <v>4.2490310668945313</v>
      </c>
    </row>
    <row r="50" spans="2:23" x14ac:dyDescent="0.25">
      <c r="B50" s="35" t="s">
        <v>1782</v>
      </c>
      <c r="C50" s="8" t="s">
        <v>17</v>
      </c>
      <c r="D50" s="11">
        <v>42.463275909423828</v>
      </c>
      <c r="E50" s="11">
        <v>2.4341373443603516</v>
      </c>
      <c r="F50" s="11">
        <v>2.9770090579986572</v>
      </c>
      <c r="G50" s="11">
        <f t="shared" si="0"/>
        <v>0.54287171363830566</v>
      </c>
      <c r="V50" s="8" t="s">
        <v>17</v>
      </c>
      <c r="W50" s="11">
        <f t="shared" si="1"/>
        <v>0.54287171363830566</v>
      </c>
    </row>
    <row r="51" spans="2:23" x14ac:dyDescent="0.25">
      <c r="B51" s="35" t="s">
        <v>1783</v>
      </c>
      <c r="C51" s="8" t="s">
        <v>0</v>
      </c>
      <c r="D51" s="11">
        <v>68.802261352539063</v>
      </c>
      <c r="E51" s="11">
        <v>9.9729480743408203</v>
      </c>
      <c r="F51" s="11">
        <v>13.308541297912598</v>
      </c>
      <c r="G51" s="11">
        <f t="shared" si="0"/>
        <v>3.3355932235717773</v>
      </c>
      <c r="V51" s="8" t="s">
        <v>0</v>
      </c>
      <c r="W51" s="11">
        <f t="shared" si="1"/>
        <v>3.3355932235717773</v>
      </c>
    </row>
    <row r="52" spans="2:23" x14ac:dyDescent="0.25">
      <c r="B52" s="35" t="s">
        <v>1784</v>
      </c>
      <c r="C52" s="8" t="s">
        <v>35</v>
      </c>
      <c r="D52" s="11">
        <v>67.728813171386719</v>
      </c>
      <c r="E52" s="11">
        <v>11.640789985656738</v>
      </c>
      <c r="F52" s="11">
        <v>14.830160140991211</v>
      </c>
      <c r="G52" s="11">
        <f t="shared" si="0"/>
        <v>3.1893701553344727</v>
      </c>
      <c r="V52" s="8" t="s">
        <v>35</v>
      </c>
      <c r="W52" s="11">
        <f t="shared" si="1"/>
        <v>3.1893701553344727</v>
      </c>
    </row>
    <row r="53" spans="2:23" x14ac:dyDescent="0.25">
      <c r="B53" s="35" t="s">
        <v>1785</v>
      </c>
      <c r="C53" s="8" t="s">
        <v>25</v>
      </c>
      <c r="D53" s="11">
        <v>31.655366897583008</v>
      </c>
      <c r="E53" s="11">
        <v>6.7817158699035645</v>
      </c>
      <c r="F53" s="11">
        <v>5.4014115333557129</v>
      </c>
      <c r="G53" s="11">
        <f t="shared" si="0"/>
        <v>-1.3803043365478516</v>
      </c>
      <c r="V53" s="8" t="s">
        <v>25</v>
      </c>
      <c r="W53" s="11">
        <f t="shared" si="1"/>
        <v>-1.3803043365478516</v>
      </c>
    </row>
    <row r="54" spans="2:23" x14ac:dyDescent="0.25">
      <c r="B54" s="35" t="s">
        <v>1786</v>
      </c>
      <c r="C54" s="8" t="s">
        <v>1</v>
      </c>
      <c r="D54" s="11">
        <v>55.796611785888672</v>
      </c>
      <c r="E54" s="11">
        <v>10.889326095581055</v>
      </c>
      <c r="F54" s="11">
        <v>15.17595100402832</v>
      </c>
      <c r="G54" s="11">
        <f t="shared" si="0"/>
        <v>4.2866249084472656</v>
      </c>
      <c r="V54" s="8" t="s">
        <v>1</v>
      </c>
      <c r="W54" s="11">
        <f t="shared" si="1"/>
        <v>4.2866249084472656</v>
      </c>
    </row>
    <row r="55" spans="2:23" x14ac:dyDescent="0.25">
      <c r="B55" s="35" t="s">
        <v>1787</v>
      </c>
      <c r="C55" s="8" t="s">
        <v>14</v>
      </c>
      <c r="D55" s="11">
        <v>55.203388214111328</v>
      </c>
      <c r="E55" s="11">
        <v>11.500005722045898</v>
      </c>
      <c r="F55" s="11">
        <v>19.792264938354492</v>
      </c>
      <c r="G55" s="11">
        <f t="shared" si="0"/>
        <v>8.2922592163085938</v>
      </c>
      <c r="V55" s="8" t="s">
        <v>14</v>
      </c>
      <c r="W55" s="11">
        <f t="shared" si="1"/>
        <v>8.2922592163085938</v>
      </c>
    </row>
    <row r="56" spans="2:23" x14ac:dyDescent="0.25">
      <c r="B56" s="35" t="s">
        <v>1788</v>
      </c>
      <c r="C56" s="8" t="s">
        <v>33</v>
      </c>
      <c r="D56" s="11">
        <v>50.288135528564453</v>
      </c>
      <c r="E56" s="11">
        <v>6.2276816368103027</v>
      </c>
      <c r="F56" s="11">
        <v>7.5461349487304688</v>
      </c>
      <c r="G56" s="11">
        <f t="shared" si="0"/>
        <v>1.318453311920166</v>
      </c>
      <c r="V56" s="8" t="s">
        <v>33</v>
      </c>
      <c r="W56" s="11">
        <f t="shared" si="1"/>
        <v>1.318453311920166</v>
      </c>
    </row>
    <row r="57" spans="2:23" x14ac:dyDescent="0.25">
      <c r="B57" s="35" t="s">
        <v>1789</v>
      </c>
      <c r="C57" s="8" t="s">
        <v>19</v>
      </c>
      <c r="D57" s="11">
        <v>60.406780242919922</v>
      </c>
      <c r="E57" s="11">
        <v>11.013982772827148</v>
      </c>
      <c r="F57" s="11">
        <v>15.687359809875488</v>
      </c>
      <c r="G57" s="11">
        <f t="shared" si="0"/>
        <v>4.6733770370483398</v>
      </c>
      <c r="V57" s="8" t="s">
        <v>19</v>
      </c>
      <c r="W57" s="11">
        <f t="shared" si="1"/>
        <v>4.6733770370483398</v>
      </c>
    </row>
    <row r="58" spans="2:23" x14ac:dyDescent="0.25">
      <c r="B58" s="35" t="s">
        <v>1790</v>
      </c>
      <c r="C58" s="8" t="s">
        <v>8</v>
      </c>
      <c r="D58" s="11">
        <v>1.9774011373519897</v>
      </c>
      <c r="E58" s="11">
        <v>11.037357330322266</v>
      </c>
      <c r="F58" s="11">
        <v>14.795000076293945</v>
      </c>
      <c r="G58" s="11">
        <f t="shared" si="0"/>
        <v>3.7576427459716797</v>
      </c>
      <c r="V58" s="8" t="s">
        <v>8</v>
      </c>
      <c r="W58" s="11">
        <f t="shared" si="1"/>
        <v>3.7576427459716797</v>
      </c>
    </row>
    <row r="59" spans="2:23" x14ac:dyDescent="0.25">
      <c r="B59" s="35" t="s">
        <v>1791</v>
      </c>
      <c r="C59" s="8" t="s">
        <v>41</v>
      </c>
      <c r="D59" s="11">
        <v>39.971752166748047</v>
      </c>
      <c r="E59" s="11">
        <v>10.642412185668945</v>
      </c>
      <c r="F59" s="11">
        <v>11.128418922424316</v>
      </c>
      <c r="G59" s="11">
        <f t="shared" si="0"/>
        <v>0.48600673675537109</v>
      </c>
      <c r="V59" s="8" t="s">
        <v>41</v>
      </c>
      <c r="W59" s="11">
        <f t="shared" si="1"/>
        <v>0.48600673675537109</v>
      </c>
    </row>
    <row r="60" spans="2:23" x14ac:dyDescent="0.25">
      <c r="B60" s="35" t="s">
        <v>1792</v>
      </c>
      <c r="C60" s="8" t="s">
        <v>6</v>
      </c>
      <c r="D60" s="11">
        <v>67.954803466796875</v>
      </c>
      <c r="E60" s="11">
        <v>8.4475612640380859</v>
      </c>
      <c r="F60" s="11">
        <v>11.298943519592285</v>
      </c>
      <c r="G60" s="11">
        <f t="shared" si="0"/>
        <v>2.8513822555541992</v>
      </c>
      <c r="V60" s="8" t="s">
        <v>6</v>
      </c>
      <c r="W60" s="11">
        <f t="shared" si="1"/>
        <v>2.8513822555541992</v>
      </c>
    </row>
    <row r="61" spans="2:23" x14ac:dyDescent="0.25">
      <c r="B61" s="35" t="s">
        <v>1793</v>
      </c>
      <c r="C61" s="8" t="s">
        <v>34</v>
      </c>
      <c r="D61" s="11">
        <v>62.977401733398438</v>
      </c>
      <c r="E61" s="11">
        <v>13.240798950195313</v>
      </c>
      <c r="F61" s="11">
        <v>15.184206008911133</v>
      </c>
      <c r="G61" s="11">
        <f t="shared" si="0"/>
        <v>1.9434070587158203</v>
      </c>
      <c r="V61" s="8" t="s">
        <v>34</v>
      </c>
      <c r="W61" s="11">
        <f t="shared" si="1"/>
        <v>1.9434070587158203</v>
      </c>
    </row>
    <row r="62" spans="2:23" x14ac:dyDescent="0.25">
      <c r="B62" s="35" t="s">
        <v>1794</v>
      </c>
      <c r="C62" s="8" t="s">
        <v>36</v>
      </c>
      <c r="D62" s="11">
        <v>195.31072998046875</v>
      </c>
      <c r="E62" s="11">
        <v>8.7567348480224609</v>
      </c>
      <c r="F62" s="11">
        <v>13.776822090148926</v>
      </c>
      <c r="G62" s="11">
        <f t="shared" si="0"/>
        <v>5.0200872421264648</v>
      </c>
      <c r="V62" s="8" t="s">
        <v>36</v>
      </c>
      <c r="W62" s="11">
        <f t="shared" si="1"/>
        <v>5.0200872421264648</v>
      </c>
    </row>
    <row r="63" spans="2:23" x14ac:dyDescent="0.25">
      <c r="B63" s="35" t="s">
        <v>1795</v>
      </c>
      <c r="C63" s="8" t="s">
        <v>15</v>
      </c>
      <c r="D63" s="11">
        <v>51.033897399902344</v>
      </c>
      <c r="E63" s="11">
        <v>3.2254223823547363</v>
      </c>
      <c r="F63" s="11">
        <v>5.6214089393615723</v>
      </c>
      <c r="G63" s="11">
        <f t="shared" si="0"/>
        <v>2.3959865570068359</v>
      </c>
      <c r="V63" s="8" t="s">
        <v>15</v>
      </c>
      <c r="W63" s="11">
        <f t="shared" si="1"/>
        <v>2.3959865570068359</v>
      </c>
    </row>
    <row r="64" spans="2:23" x14ac:dyDescent="0.25">
      <c r="B64" s="35" t="s">
        <v>1796</v>
      </c>
      <c r="C64" s="8" t="s">
        <v>12</v>
      </c>
      <c r="D64" s="11">
        <v>8.6440677642822266</v>
      </c>
      <c r="E64" s="11">
        <v>10.63300895690918</v>
      </c>
      <c r="F64" s="11">
        <v>14.633999824523926</v>
      </c>
      <c r="G64" s="11">
        <f t="shared" si="0"/>
        <v>4.0009908676147461</v>
      </c>
      <c r="V64" s="8" t="s">
        <v>12</v>
      </c>
      <c r="W64" s="11">
        <f t="shared" si="1"/>
        <v>4.0009908676147461</v>
      </c>
    </row>
    <row r="65" spans="2:23" x14ac:dyDescent="0.25">
      <c r="B65" s="35" t="s">
        <v>1797</v>
      </c>
      <c r="C65" s="8" t="s">
        <v>30</v>
      </c>
      <c r="D65" s="11">
        <v>49.305084228515625</v>
      </c>
      <c r="E65" s="11">
        <v>10.707108497619629</v>
      </c>
      <c r="F65" s="11">
        <v>12.409574508666992</v>
      </c>
      <c r="G65" s="11">
        <f t="shared" si="0"/>
        <v>1.7024660110473633</v>
      </c>
      <c r="V65" s="8" t="s">
        <v>30</v>
      </c>
      <c r="W65" s="11">
        <f t="shared" si="1"/>
        <v>1.7024660110473633</v>
      </c>
    </row>
    <row r="66" spans="2:23" x14ac:dyDescent="0.25">
      <c r="B66" s="35" t="s">
        <v>1798</v>
      </c>
      <c r="C66" s="8" t="s">
        <v>29</v>
      </c>
      <c r="D66" s="11">
        <v>61.813560485839844</v>
      </c>
      <c r="E66" s="11">
        <v>6.5659661293029785</v>
      </c>
      <c r="F66" s="11">
        <v>6.011509895324707</v>
      </c>
      <c r="G66" s="11">
        <f t="shared" si="0"/>
        <v>-0.55445623397827148</v>
      </c>
      <c r="V66" s="8" t="s">
        <v>29</v>
      </c>
      <c r="W66" s="11">
        <f t="shared" si="1"/>
        <v>-0.55445623397827148</v>
      </c>
    </row>
    <row r="67" spans="2:23" x14ac:dyDescent="0.25">
      <c r="B67" s="35" t="s">
        <v>1799</v>
      </c>
      <c r="C67" s="8" t="s">
        <v>7</v>
      </c>
      <c r="D67" s="11">
        <v>36.661018371582031</v>
      </c>
      <c r="E67" s="11">
        <v>11.615093231201172</v>
      </c>
      <c r="F67" s="11">
        <v>13.10588264465332</v>
      </c>
      <c r="G67" s="11">
        <f t="shared" si="0"/>
        <v>1.4907894134521484</v>
      </c>
      <c r="V67" s="8" t="s">
        <v>7</v>
      </c>
      <c r="W67" s="11">
        <f t="shared" si="1"/>
        <v>1.4907894134521484</v>
      </c>
    </row>
    <row r="68" spans="2:23" x14ac:dyDescent="0.25">
      <c r="B68" s="35" t="s">
        <v>1800</v>
      </c>
      <c r="C68" s="8" t="s">
        <v>13</v>
      </c>
      <c r="D68" s="11">
        <v>94.118644714355469</v>
      </c>
      <c r="E68" s="11">
        <v>10.135190963745117</v>
      </c>
      <c r="F68" s="11">
        <v>12.048892974853516</v>
      </c>
      <c r="G68" s="11">
        <f t="shared" si="0"/>
        <v>1.9137020111083984</v>
      </c>
      <c r="V68" s="8" t="s">
        <v>13</v>
      </c>
      <c r="W68" s="11">
        <f t="shared" si="1"/>
        <v>1.9137020111083984</v>
      </c>
    </row>
    <row r="69" spans="2:23" x14ac:dyDescent="0.25">
      <c r="B69" s="35" t="s">
        <v>1801</v>
      </c>
      <c r="C69" s="8" t="s">
        <v>31</v>
      </c>
      <c r="D69" s="11">
        <v>43.293785095214844</v>
      </c>
      <c r="E69" s="11">
        <v>4.6923661231994629</v>
      </c>
      <c r="F69" s="11">
        <v>6.6366410255432129</v>
      </c>
      <c r="G69" s="11">
        <f t="shared" si="0"/>
        <v>1.94427490234375</v>
      </c>
      <c r="V69" s="8" t="s">
        <v>31</v>
      </c>
      <c r="W69" s="11">
        <f t="shared" si="1"/>
        <v>1.94427490234375</v>
      </c>
    </row>
    <row r="70" spans="2:23" x14ac:dyDescent="0.25">
      <c r="B70" s="35"/>
      <c r="C70" s="8"/>
      <c r="D70" s="24"/>
      <c r="E70" s="24"/>
      <c r="F70" s="24"/>
      <c r="G70" s="24"/>
      <c r="V70" s="8"/>
      <c r="W70" s="24"/>
    </row>
    <row r="71" spans="2:23" x14ac:dyDescent="0.25">
      <c r="B71" s="35"/>
      <c r="C71" s="8"/>
      <c r="D71" s="24"/>
      <c r="E71" s="24"/>
      <c r="F71" s="24"/>
      <c r="G71" s="24"/>
      <c r="V71" s="8"/>
      <c r="W71" s="24"/>
    </row>
    <row r="72" spans="2:23" x14ac:dyDescent="0.25">
      <c r="B72" s="35"/>
      <c r="C72" s="8"/>
      <c r="D72" s="24"/>
      <c r="E72" s="24"/>
      <c r="F72" s="24"/>
      <c r="G72" s="24"/>
      <c r="V72" s="8"/>
      <c r="W72" s="24"/>
    </row>
    <row r="73" spans="2:23" x14ac:dyDescent="0.25">
      <c r="B73" s="35"/>
      <c r="C73" s="8"/>
      <c r="D73" s="24"/>
      <c r="E73" s="24"/>
      <c r="F73" s="24"/>
      <c r="G73" s="24"/>
      <c r="V73" s="8"/>
      <c r="W73" s="24"/>
    </row>
    <row r="74" spans="2:23" x14ac:dyDescent="0.25">
      <c r="B74" s="35"/>
      <c r="C74" s="8"/>
      <c r="D74" s="24"/>
      <c r="E74" s="24"/>
      <c r="F74" s="24"/>
      <c r="G74" s="24"/>
      <c r="V74" s="8"/>
      <c r="W74" s="24"/>
    </row>
    <row r="75" spans="2:23" x14ac:dyDescent="0.25">
      <c r="B75" s="35"/>
      <c r="C75" s="8"/>
      <c r="D75" s="24"/>
      <c r="E75" s="24"/>
      <c r="F75" s="24"/>
      <c r="G75" s="24"/>
      <c r="V75" s="8"/>
      <c r="W75" s="24"/>
    </row>
    <row r="76" spans="2:23" x14ac:dyDescent="0.25">
      <c r="B76" s="35"/>
      <c r="C76" s="8"/>
      <c r="D76" s="24"/>
      <c r="E76" s="24"/>
      <c r="F76" s="24"/>
      <c r="G76" s="24"/>
      <c r="V76" s="8"/>
      <c r="W76" s="24"/>
    </row>
    <row r="77" spans="2:23" x14ac:dyDescent="0.25">
      <c r="B77" s="35"/>
      <c r="C77" s="8"/>
      <c r="D77" s="24"/>
      <c r="E77" s="24"/>
      <c r="F77" s="24"/>
      <c r="G77" s="24"/>
      <c r="V77" s="8"/>
      <c r="W77" s="24"/>
    </row>
    <row r="78" spans="2:23" x14ac:dyDescent="0.25">
      <c r="B78" s="35"/>
      <c r="C78" s="8"/>
      <c r="D78" s="24"/>
      <c r="E78" s="24"/>
      <c r="F78" s="24"/>
      <c r="G78" s="24"/>
      <c r="V78" s="8"/>
      <c r="W78" s="24"/>
    </row>
    <row r="79" spans="2:23" x14ac:dyDescent="0.25">
      <c r="B79" s="35"/>
      <c r="C79" s="8"/>
      <c r="D79" s="24"/>
      <c r="E79" s="24"/>
      <c r="F79" s="24"/>
      <c r="G79" s="24"/>
      <c r="V79" s="8"/>
      <c r="W79" s="24"/>
    </row>
    <row r="80" spans="2:23" x14ac:dyDescent="0.25">
      <c r="B80" s="35"/>
      <c r="C80" s="8"/>
      <c r="D80" s="24"/>
      <c r="E80" s="24"/>
      <c r="F80" s="24"/>
      <c r="G80" s="24"/>
      <c r="V80" s="8"/>
      <c r="W80" s="24"/>
    </row>
    <row r="81" spans="2:23" x14ac:dyDescent="0.25">
      <c r="B81" s="35"/>
      <c r="C81" s="8"/>
      <c r="D81" s="24"/>
      <c r="E81" s="24"/>
      <c r="F81" s="24"/>
      <c r="G81" s="24"/>
      <c r="V81" s="8"/>
      <c r="W81" s="24"/>
    </row>
    <row r="82" spans="2:23" x14ac:dyDescent="0.25">
      <c r="B82" s="35"/>
      <c r="C82" s="8"/>
      <c r="D82" s="24"/>
      <c r="E82" s="24"/>
      <c r="F82" s="24"/>
      <c r="G82" s="24"/>
      <c r="V82" s="8"/>
      <c r="W82" s="24"/>
    </row>
    <row r="83" spans="2:23" x14ac:dyDescent="0.25">
      <c r="B83" s="35"/>
      <c r="C83" s="8"/>
      <c r="D83" s="24"/>
      <c r="E83" s="24"/>
      <c r="F83" s="24"/>
      <c r="G83" s="24"/>
      <c r="V83" s="8"/>
      <c r="W83" s="24"/>
    </row>
    <row r="84" spans="2:23" x14ac:dyDescent="0.25">
      <c r="B84" s="35"/>
      <c r="C84" s="8"/>
      <c r="D84" s="24"/>
      <c r="E84" s="24"/>
      <c r="F84" s="24"/>
      <c r="G84" s="24"/>
      <c r="V84" s="8"/>
      <c r="W84" s="24"/>
    </row>
    <row r="85" spans="2:23" x14ac:dyDescent="0.25">
      <c r="B85" s="35"/>
      <c r="C85" s="8"/>
      <c r="D85" s="24"/>
      <c r="E85" s="24"/>
      <c r="F85" s="24"/>
      <c r="G85" s="24"/>
      <c r="V85" s="8"/>
      <c r="W85" s="24"/>
    </row>
    <row r="86" spans="2:23" x14ac:dyDescent="0.25">
      <c r="B86" s="35"/>
      <c r="C86" s="8"/>
      <c r="D86" s="24"/>
      <c r="E86" s="24"/>
      <c r="F86" s="24"/>
      <c r="G86" s="24"/>
      <c r="V86" s="8"/>
      <c r="W86" s="24"/>
    </row>
    <row r="87" spans="2:23" x14ac:dyDescent="0.25">
      <c r="B87" s="35"/>
      <c r="C87" s="8"/>
      <c r="D87" s="24"/>
      <c r="E87" s="24"/>
      <c r="F87" s="24"/>
      <c r="G87" s="24"/>
      <c r="V87" s="8"/>
      <c r="W87" s="24"/>
    </row>
    <row r="88" spans="2:23" x14ac:dyDescent="0.25">
      <c r="B88" s="35"/>
      <c r="C88" s="8"/>
      <c r="D88" s="24"/>
      <c r="E88" s="24"/>
      <c r="F88" s="24"/>
      <c r="G88" s="24"/>
      <c r="V88" s="8"/>
      <c r="W88" s="24"/>
    </row>
    <row r="89" spans="2:23" x14ac:dyDescent="0.25">
      <c r="B89" s="35"/>
      <c r="C89" s="8"/>
      <c r="D89" s="24"/>
      <c r="E89" s="24"/>
      <c r="F89" s="24"/>
      <c r="G89" s="24"/>
      <c r="V89" s="8"/>
      <c r="W89" s="24"/>
    </row>
    <row r="90" spans="2:23" x14ac:dyDescent="0.25">
      <c r="B90" s="35"/>
      <c r="C90" s="8"/>
      <c r="D90" s="24"/>
      <c r="E90" s="24"/>
      <c r="F90" s="24"/>
      <c r="G90" s="24"/>
      <c r="V90" s="8"/>
      <c r="W90" s="24"/>
    </row>
    <row r="91" spans="2:23" x14ac:dyDescent="0.25">
      <c r="B91" s="35"/>
      <c r="C91" s="8"/>
      <c r="D91" s="24"/>
      <c r="E91" s="24"/>
      <c r="F91" s="24"/>
      <c r="G91" s="24"/>
      <c r="V91" s="8"/>
      <c r="W91" s="24"/>
    </row>
    <row r="92" spans="2:23" x14ac:dyDescent="0.25">
      <c r="B92" s="35"/>
      <c r="C92" s="8"/>
      <c r="D92" s="24"/>
      <c r="E92" s="24"/>
      <c r="F92" s="24"/>
      <c r="G92" s="24"/>
      <c r="V92" s="8"/>
      <c r="W92" s="24"/>
    </row>
    <row r="93" spans="2:23" x14ac:dyDescent="0.25">
      <c r="B93" s="35"/>
      <c r="C93" s="8"/>
      <c r="D93" s="24"/>
      <c r="E93" s="24"/>
      <c r="F93" s="24"/>
      <c r="G93" s="24"/>
      <c r="V93" s="8"/>
      <c r="W93" s="24"/>
    </row>
    <row r="94" spans="2:23" x14ac:dyDescent="0.25">
      <c r="B94" s="35"/>
      <c r="C94" s="8"/>
      <c r="D94" s="24"/>
      <c r="E94" s="24"/>
      <c r="F94" s="24"/>
      <c r="G94" s="24"/>
      <c r="V94" s="8"/>
      <c r="W94" s="24"/>
    </row>
    <row r="95" spans="2:23" x14ac:dyDescent="0.25">
      <c r="B95" s="35"/>
      <c r="C95" s="8"/>
      <c r="D95" s="24"/>
      <c r="E95" s="24"/>
      <c r="F95" s="24"/>
      <c r="G95" s="24"/>
      <c r="V95" s="8"/>
      <c r="W95" s="24"/>
    </row>
    <row r="96" spans="2:23" x14ac:dyDescent="0.25">
      <c r="B96" s="35"/>
      <c r="C96" s="8"/>
      <c r="D96" s="24"/>
      <c r="E96" s="24"/>
      <c r="F96" s="24"/>
      <c r="G96" s="24"/>
      <c r="V96" s="8"/>
      <c r="W96" s="24"/>
    </row>
    <row r="97" spans="2:23" x14ac:dyDescent="0.25">
      <c r="B97" s="35"/>
      <c r="C97" s="8"/>
      <c r="D97" s="24"/>
      <c r="E97" s="24"/>
      <c r="F97" s="24"/>
      <c r="G97" s="24"/>
      <c r="V97" s="8"/>
      <c r="W97" s="24"/>
    </row>
    <row r="98" spans="2:23" x14ac:dyDescent="0.25">
      <c r="B98" s="35"/>
      <c r="C98" s="8"/>
      <c r="D98" s="24"/>
      <c r="E98" s="24"/>
      <c r="F98" s="24"/>
      <c r="G98" s="24"/>
      <c r="V98" s="8"/>
      <c r="W98" s="24"/>
    </row>
    <row r="99" spans="2:23" x14ac:dyDescent="0.25">
      <c r="B99" s="35"/>
      <c r="C99" s="8"/>
      <c r="D99" s="24"/>
      <c r="E99" s="24"/>
      <c r="F99" s="24"/>
      <c r="G99" s="24"/>
      <c r="V99" s="8"/>
      <c r="W99" s="24"/>
    </row>
    <row r="100" spans="2:23" x14ac:dyDescent="0.25">
      <c r="B100" s="35"/>
      <c r="C100" s="8"/>
      <c r="D100" s="24"/>
      <c r="E100" s="24"/>
      <c r="F100" s="24"/>
      <c r="G100" s="24"/>
      <c r="V100" s="8"/>
      <c r="W100" s="24"/>
    </row>
    <row r="101" spans="2:23" x14ac:dyDescent="0.25">
      <c r="B101" s="35"/>
      <c r="C101" s="8"/>
      <c r="D101" s="24"/>
      <c r="E101" s="24"/>
      <c r="F101" s="24"/>
      <c r="G101" s="24"/>
      <c r="V101" s="8"/>
      <c r="W101" s="24"/>
    </row>
    <row r="102" spans="2:23" x14ac:dyDescent="0.25">
      <c r="B102" s="35"/>
      <c r="C102" s="8"/>
      <c r="D102" s="24"/>
      <c r="E102" s="24"/>
      <c r="F102" s="24"/>
      <c r="G102" s="24"/>
      <c r="V102" s="8"/>
      <c r="W102" s="24"/>
    </row>
    <row r="103" spans="2:23" x14ac:dyDescent="0.25">
      <c r="B103" s="35"/>
      <c r="C103" s="8"/>
      <c r="D103" s="24"/>
      <c r="E103" s="24"/>
      <c r="F103" s="24"/>
      <c r="G103" s="24"/>
      <c r="V103" s="8"/>
      <c r="W103" s="24"/>
    </row>
    <row r="104" spans="2:23" x14ac:dyDescent="0.25">
      <c r="B104" s="35"/>
      <c r="C104" s="8"/>
      <c r="D104" s="24"/>
      <c r="E104" s="24"/>
      <c r="F104" s="24"/>
      <c r="G104" s="24"/>
      <c r="V104" s="8"/>
      <c r="W104" s="24"/>
    </row>
    <row r="105" spans="2:23" x14ac:dyDescent="0.25">
      <c r="B105" s="35"/>
      <c r="C105" s="8"/>
      <c r="D105" s="24"/>
      <c r="E105" s="24"/>
      <c r="F105" s="24"/>
      <c r="G105" s="24"/>
      <c r="V105" s="8"/>
      <c r="W105" s="24"/>
    </row>
    <row r="106" spans="2:23" x14ac:dyDescent="0.25">
      <c r="B106" s="35"/>
      <c r="C106" s="8"/>
      <c r="D106" s="24"/>
      <c r="E106" s="24"/>
      <c r="F106" s="24"/>
      <c r="G106" s="24"/>
      <c r="V106" s="8"/>
      <c r="W106" s="24"/>
    </row>
    <row r="107" spans="2:23" x14ac:dyDescent="0.25">
      <c r="B107" s="35"/>
      <c r="C107" s="8"/>
      <c r="D107" s="24"/>
      <c r="E107" s="24"/>
      <c r="F107" s="24"/>
      <c r="G107" s="24"/>
      <c r="V107" s="8"/>
      <c r="W107" s="24"/>
    </row>
    <row r="108" spans="2:23" x14ac:dyDescent="0.25">
      <c r="B108" s="8"/>
      <c r="C108" s="8"/>
      <c r="D108" s="8"/>
      <c r="E108" s="8"/>
      <c r="F108" s="8"/>
      <c r="G108" s="8"/>
      <c r="V108" s="8"/>
      <c r="W108" s="8"/>
    </row>
    <row r="109" spans="2:23" x14ac:dyDescent="0.25">
      <c r="C109" s="10"/>
      <c r="E109" s="10"/>
      <c r="F109" s="10"/>
      <c r="G109" s="10"/>
      <c r="V109" s="10"/>
      <c r="W109" s="10"/>
    </row>
    <row r="110" spans="2:23" x14ac:dyDescent="0.25">
      <c r="E110" s="10"/>
      <c r="F110" s="10"/>
      <c r="G110" s="10"/>
      <c r="W110" s="10"/>
    </row>
    <row r="111" spans="2:23" x14ac:dyDescent="0.25">
      <c r="E111" s="10"/>
      <c r="F111" s="10"/>
      <c r="G111" s="10"/>
      <c r="W111" s="10"/>
    </row>
    <row r="112" spans="2:23" x14ac:dyDescent="0.25">
      <c r="E112" s="10"/>
      <c r="F112" s="10"/>
      <c r="G112" s="10"/>
    </row>
    <row r="113" spans="5:7" x14ac:dyDescent="0.25">
      <c r="E113" s="10"/>
      <c r="F113" s="10"/>
      <c r="G113" s="10"/>
    </row>
    <row r="114" spans="5:7" x14ac:dyDescent="0.25">
      <c r="E114" s="10"/>
      <c r="F114" s="10"/>
      <c r="G114" s="10"/>
    </row>
    <row r="115" spans="5:7" x14ac:dyDescent="0.25">
      <c r="E115" s="10"/>
      <c r="F115" s="10"/>
      <c r="G115" s="10"/>
    </row>
    <row r="116" spans="5:7" x14ac:dyDescent="0.25">
      <c r="E116" s="10"/>
      <c r="F116" s="10"/>
      <c r="G116" s="10"/>
    </row>
    <row r="117" spans="5:7" x14ac:dyDescent="0.25">
      <c r="E117" s="10"/>
      <c r="F117" s="10"/>
      <c r="G117" s="10"/>
    </row>
    <row r="118" spans="5:7" x14ac:dyDescent="0.25">
      <c r="E118" s="10"/>
      <c r="F118" s="10"/>
      <c r="G118" s="10"/>
    </row>
    <row r="119" spans="5:7" x14ac:dyDescent="0.25">
      <c r="E119" s="10"/>
      <c r="F119" s="10"/>
      <c r="G119" s="10"/>
    </row>
    <row r="120" spans="5:7" x14ac:dyDescent="0.25">
      <c r="E120" s="10"/>
      <c r="F120" s="10"/>
      <c r="G120" s="10"/>
    </row>
    <row r="121" spans="5:7" x14ac:dyDescent="0.25">
      <c r="E121" s="10"/>
      <c r="F121" s="10"/>
      <c r="G121" s="10"/>
    </row>
    <row r="122" spans="5:7" x14ac:dyDescent="0.25">
      <c r="E122" s="10"/>
      <c r="F122" s="10"/>
      <c r="G122" s="10"/>
    </row>
    <row r="123" spans="5:7" x14ac:dyDescent="0.25">
      <c r="E123" s="10"/>
      <c r="F123" s="10"/>
      <c r="G123" s="10"/>
    </row>
    <row r="124" spans="5:7" x14ac:dyDescent="0.25">
      <c r="E124" s="10"/>
      <c r="F124" s="10"/>
      <c r="G124" s="10"/>
    </row>
    <row r="125" spans="5:7" x14ac:dyDescent="0.25">
      <c r="E125" s="10"/>
      <c r="F125" s="10"/>
      <c r="G125" s="10"/>
    </row>
    <row r="126" spans="5:7" x14ac:dyDescent="0.25">
      <c r="E126" s="10"/>
      <c r="F126" s="10"/>
      <c r="G126" s="10"/>
    </row>
    <row r="127" spans="5:7" x14ac:dyDescent="0.25">
      <c r="E127" s="10"/>
      <c r="F127" s="10"/>
      <c r="G127" s="10"/>
    </row>
    <row r="128" spans="5:7" x14ac:dyDescent="0.25">
      <c r="E128" s="10"/>
      <c r="F128" s="10"/>
      <c r="G128" s="10"/>
    </row>
    <row r="129" spans="5:7" x14ac:dyDescent="0.25">
      <c r="E129" s="10"/>
      <c r="F129" s="10"/>
      <c r="G129" s="10"/>
    </row>
    <row r="130" spans="5:7" x14ac:dyDescent="0.25">
      <c r="E130" s="10"/>
      <c r="F130" s="10"/>
      <c r="G130" s="10"/>
    </row>
    <row r="131" spans="5:7" x14ac:dyDescent="0.25">
      <c r="E131" s="10"/>
      <c r="F131" s="10"/>
      <c r="G131" s="10"/>
    </row>
    <row r="132" spans="5:7" x14ac:dyDescent="0.25">
      <c r="E132" s="10"/>
      <c r="F132" s="10"/>
      <c r="G132" s="10"/>
    </row>
    <row r="133" spans="5:7" x14ac:dyDescent="0.25">
      <c r="E133" s="10"/>
      <c r="F133" s="10"/>
      <c r="G133" s="10"/>
    </row>
    <row r="134" spans="5:7" x14ac:dyDescent="0.25">
      <c r="E134" s="10"/>
      <c r="F134" s="10"/>
      <c r="G134" s="10"/>
    </row>
    <row r="135" spans="5:7" x14ac:dyDescent="0.25">
      <c r="E135" s="10"/>
      <c r="F135" s="10"/>
      <c r="G135" s="10"/>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4AB5-5F68-44ED-B69F-489FC44075D8}">
  <dimension ref="B2:L99"/>
  <sheetViews>
    <sheetView showGridLines="0" workbookViewId="0"/>
  </sheetViews>
  <sheetFormatPr defaultRowHeight="15" x14ac:dyDescent="0.25"/>
  <cols>
    <col min="1" max="1" width="3.7109375" customWidth="1"/>
    <col min="2" max="2" width="10.85546875" customWidth="1"/>
    <col min="3" max="4" width="15.5703125" customWidth="1"/>
    <col min="6" max="7" width="11.7109375" customWidth="1"/>
    <col min="10" max="10" width="12.42578125" style="57" customWidth="1"/>
    <col min="11" max="12" width="11.7109375" customWidth="1"/>
  </cols>
  <sheetData>
    <row r="2" spans="2:12" ht="26.25" x14ac:dyDescent="0.4">
      <c r="B2" s="45" t="s">
        <v>2196</v>
      </c>
    </row>
    <row r="3" spans="2:12" ht="15.75" x14ac:dyDescent="0.25">
      <c r="B3" s="48" t="s">
        <v>2197</v>
      </c>
    </row>
    <row r="4" spans="2:12" ht="15.75" x14ac:dyDescent="0.25">
      <c r="B4" s="31"/>
    </row>
    <row r="8" spans="2:12" x14ac:dyDescent="0.25">
      <c r="C8" s="8" t="s">
        <v>1834</v>
      </c>
      <c r="D8" s="8" t="s">
        <v>1838</v>
      </c>
      <c r="F8" t="s">
        <v>2195</v>
      </c>
    </row>
    <row r="9" spans="2:12" x14ac:dyDescent="0.25">
      <c r="B9" s="8"/>
      <c r="C9" s="8"/>
      <c r="D9" s="8"/>
    </row>
    <row r="10" spans="2:12" x14ac:dyDescent="0.25">
      <c r="C10" s="8" t="s">
        <v>1825</v>
      </c>
      <c r="D10" s="8" t="s">
        <v>1835</v>
      </c>
      <c r="F10" s="8" t="s">
        <v>1825</v>
      </c>
      <c r="G10" s="8" t="s">
        <v>1835</v>
      </c>
      <c r="K10" s="8" t="s">
        <v>1825</v>
      </c>
      <c r="L10" s="8" t="s">
        <v>1835</v>
      </c>
    </row>
    <row r="11" spans="2:12" x14ac:dyDescent="0.25">
      <c r="C11" s="8"/>
      <c r="D11" s="8"/>
      <c r="F11" s="8"/>
      <c r="G11" s="8"/>
      <c r="K11" s="8"/>
      <c r="L11" s="8"/>
    </row>
    <row r="12" spans="2:12" x14ac:dyDescent="0.25">
      <c r="B12" s="54">
        <v>43556</v>
      </c>
      <c r="C12" s="55">
        <v>379.25</v>
      </c>
      <c r="D12" s="55">
        <v>919.25</v>
      </c>
      <c r="F12" s="56">
        <f>C12/C$12</f>
        <v>1</v>
      </c>
      <c r="G12" s="56">
        <f t="shared" ref="G12:G74" si="0">D12/D$12</f>
        <v>1</v>
      </c>
      <c r="J12" s="54">
        <v>43556</v>
      </c>
      <c r="K12" s="56">
        <f>F12</f>
        <v>1</v>
      </c>
      <c r="L12" s="56">
        <f t="shared" ref="L12:L74" si="1">G12</f>
        <v>1</v>
      </c>
    </row>
    <row r="13" spans="2:12" x14ac:dyDescent="0.25">
      <c r="B13" s="54">
        <v>43557</v>
      </c>
      <c r="C13" s="55">
        <v>379.25</v>
      </c>
      <c r="D13" s="55">
        <v>924</v>
      </c>
      <c r="F13" s="56">
        <f t="shared" ref="F13:F74" si="2">C13/C$12</f>
        <v>1</v>
      </c>
      <c r="G13" s="56">
        <f t="shared" si="0"/>
        <v>1.0051672559151483</v>
      </c>
      <c r="J13" s="54">
        <v>43557</v>
      </c>
      <c r="K13" s="56">
        <f t="shared" ref="K13:K74" si="3">F13</f>
        <v>1</v>
      </c>
      <c r="L13" s="56">
        <f t="shared" si="1"/>
        <v>1.0051672559151483</v>
      </c>
    </row>
    <row r="14" spans="2:12" x14ac:dyDescent="0.25">
      <c r="B14" s="54">
        <v>43558</v>
      </c>
      <c r="C14" s="55">
        <v>380.5</v>
      </c>
      <c r="D14" s="55">
        <v>922.5</v>
      </c>
      <c r="F14" s="56">
        <f t="shared" si="2"/>
        <v>1.003295978905735</v>
      </c>
      <c r="G14" s="56">
        <f t="shared" si="0"/>
        <v>1.0035354908893119</v>
      </c>
      <c r="J14" s="54">
        <v>43558</v>
      </c>
      <c r="K14" s="56">
        <f t="shared" si="3"/>
        <v>1.003295978905735</v>
      </c>
      <c r="L14" s="56">
        <f t="shared" si="1"/>
        <v>1.0035354908893119</v>
      </c>
    </row>
    <row r="15" spans="2:12" x14ac:dyDescent="0.25">
      <c r="B15" s="54">
        <v>43559</v>
      </c>
      <c r="C15" s="55">
        <v>382.5</v>
      </c>
      <c r="D15" s="55">
        <v>929.75</v>
      </c>
      <c r="F15" s="56">
        <f t="shared" si="2"/>
        <v>1.008569545154911</v>
      </c>
      <c r="G15" s="56">
        <f t="shared" si="0"/>
        <v>1.0114223551808539</v>
      </c>
      <c r="J15" s="54">
        <v>43559</v>
      </c>
      <c r="K15" s="56">
        <f t="shared" si="3"/>
        <v>1.008569545154911</v>
      </c>
      <c r="L15" s="56">
        <f t="shared" si="1"/>
        <v>1.0114223551808539</v>
      </c>
    </row>
    <row r="16" spans="2:12" x14ac:dyDescent="0.25">
      <c r="B16" s="54">
        <v>43560</v>
      </c>
      <c r="C16" s="55">
        <v>379.5</v>
      </c>
      <c r="D16" s="55">
        <v>923</v>
      </c>
      <c r="F16" s="56">
        <f t="shared" si="2"/>
        <v>1.000659195781147</v>
      </c>
      <c r="G16" s="56">
        <f t="shared" si="0"/>
        <v>1.0040794125645907</v>
      </c>
      <c r="J16" s="54">
        <v>43560</v>
      </c>
      <c r="K16" s="56">
        <f t="shared" si="3"/>
        <v>1.000659195781147</v>
      </c>
      <c r="L16" s="56">
        <f t="shared" si="1"/>
        <v>1.0040794125645907</v>
      </c>
    </row>
    <row r="17" spans="2:12" x14ac:dyDescent="0.25">
      <c r="B17" s="54">
        <v>43563</v>
      </c>
      <c r="C17" s="55">
        <v>377.25</v>
      </c>
      <c r="D17" s="55">
        <v>922</v>
      </c>
      <c r="F17" s="56">
        <f t="shared" si="2"/>
        <v>0.99472643375082404</v>
      </c>
      <c r="G17" s="56">
        <f t="shared" si="0"/>
        <v>1.0029915692140332</v>
      </c>
      <c r="J17" s="54">
        <v>43563</v>
      </c>
      <c r="K17" s="56">
        <f t="shared" si="3"/>
        <v>0.99472643375082404</v>
      </c>
      <c r="L17" s="56">
        <f t="shared" si="1"/>
        <v>1.0029915692140332</v>
      </c>
    </row>
    <row r="18" spans="2:12" x14ac:dyDescent="0.25">
      <c r="B18" s="54">
        <v>43564</v>
      </c>
      <c r="C18" s="55">
        <v>377.25</v>
      </c>
      <c r="D18" s="55">
        <v>922.25</v>
      </c>
      <c r="F18" s="56">
        <f t="shared" si="2"/>
        <v>0.99472643375082404</v>
      </c>
      <c r="G18" s="56">
        <f t="shared" si="0"/>
        <v>1.0032635300516726</v>
      </c>
      <c r="J18" s="54">
        <v>43564</v>
      </c>
      <c r="K18" s="56">
        <f t="shared" si="3"/>
        <v>0.99472643375082404</v>
      </c>
      <c r="L18" s="56">
        <f t="shared" si="1"/>
        <v>1.0032635300516726</v>
      </c>
    </row>
    <row r="19" spans="2:12" x14ac:dyDescent="0.25">
      <c r="B19" s="54">
        <v>43565</v>
      </c>
      <c r="C19" s="55">
        <v>379</v>
      </c>
      <c r="D19" s="55">
        <v>925.25</v>
      </c>
      <c r="F19" s="56">
        <f t="shared" si="2"/>
        <v>0.99934080421885296</v>
      </c>
      <c r="G19" s="56">
        <f t="shared" si="0"/>
        <v>1.0065270601033451</v>
      </c>
      <c r="J19" s="54">
        <v>43565</v>
      </c>
      <c r="K19" s="56">
        <f t="shared" si="3"/>
        <v>0.99934080421885296</v>
      </c>
      <c r="L19" s="56">
        <f t="shared" si="1"/>
        <v>1.0065270601033451</v>
      </c>
    </row>
    <row r="20" spans="2:12" x14ac:dyDescent="0.25">
      <c r="B20" s="54">
        <v>43566</v>
      </c>
      <c r="C20" s="55">
        <v>376.75</v>
      </c>
      <c r="D20" s="55">
        <v>919</v>
      </c>
      <c r="F20" s="56">
        <f t="shared" si="2"/>
        <v>0.99340804218852996</v>
      </c>
      <c r="G20" s="56">
        <f t="shared" si="0"/>
        <v>0.99972803916236064</v>
      </c>
      <c r="J20" s="54">
        <v>43566</v>
      </c>
      <c r="K20" s="56">
        <f t="shared" si="3"/>
        <v>0.99340804218852996</v>
      </c>
      <c r="L20" s="56">
        <f t="shared" si="1"/>
        <v>0.99972803916236064</v>
      </c>
    </row>
    <row r="21" spans="2:12" x14ac:dyDescent="0.25">
      <c r="B21" s="54">
        <v>43567</v>
      </c>
      <c r="C21" s="55">
        <v>377.5</v>
      </c>
      <c r="D21" s="55">
        <v>918.75</v>
      </c>
      <c r="F21" s="56">
        <f t="shared" si="2"/>
        <v>0.99538562953197096</v>
      </c>
      <c r="G21" s="56">
        <f t="shared" si="0"/>
        <v>0.99945607832472128</v>
      </c>
      <c r="J21" s="54">
        <v>43567</v>
      </c>
      <c r="K21" s="56">
        <f t="shared" si="3"/>
        <v>0.99538562953197096</v>
      </c>
      <c r="L21" s="56">
        <f t="shared" si="1"/>
        <v>0.99945607832472128</v>
      </c>
    </row>
    <row r="22" spans="2:12" x14ac:dyDescent="0.25">
      <c r="B22" s="54">
        <v>43570</v>
      </c>
      <c r="C22" s="55">
        <v>379.5</v>
      </c>
      <c r="D22" s="55">
        <v>922.25</v>
      </c>
      <c r="F22" s="56">
        <f t="shared" si="2"/>
        <v>1.000659195781147</v>
      </c>
      <c r="G22" s="56">
        <f t="shared" si="0"/>
        <v>1.0032635300516726</v>
      </c>
      <c r="J22" s="54">
        <v>43570</v>
      </c>
      <c r="K22" s="56">
        <f t="shared" si="3"/>
        <v>1.000659195781147</v>
      </c>
      <c r="L22" s="56">
        <f t="shared" si="1"/>
        <v>1.0032635300516726</v>
      </c>
    </row>
    <row r="23" spans="2:12" x14ac:dyDescent="0.25">
      <c r="B23" s="54">
        <v>43571</v>
      </c>
      <c r="C23" s="55">
        <v>376</v>
      </c>
      <c r="D23" s="55">
        <v>912.25</v>
      </c>
      <c r="F23" s="56">
        <f t="shared" si="2"/>
        <v>0.99143045484508896</v>
      </c>
      <c r="G23" s="56">
        <f t="shared" si="0"/>
        <v>0.99238509654609741</v>
      </c>
      <c r="J23" s="54">
        <v>43571</v>
      </c>
      <c r="K23" s="56">
        <f t="shared" si="3"/>
        <v>0.99143045484508896</v>
      </c>
      <c r="L23" s="56">
        <f t="shared" si="1"/>
        <v>0.99238509654609741</v>
      </c>
    </row>
    <row r="24" spans="2:12" x14ac:dyDescent="0.25">
      <c r="B24" s="54">
        <v>43572</v>
      </c>
      <c r="C24" s="55">
        <v>375</v>
      </c>
      <c r="D24" s="55">
        <v>903.5</v>
      </c>
      <c r="F24" s="56">
        <f t="shared" si="2"/>
        <v>0.98879367172050103</v>
      </c>
      <c r="G24" s="56">
        <f t="shared" si="0"/>
        <v>0.98286646722871907</v>
      </c>
      <c r="J24" s="54">
        <v>43572</v>
      </c>
      <c r="K24" s="56">
        <f t="shared" si="3"/>
        <v>0.98879367172050103</v>
      </c>
      <c r="L24" s="56">
        <f t="shared" si="1"/>
        <v>0.98286646722871907</v>
      </c>
    </row>
    <row r="25" spans="2:12" x14ac:dyDescent="0.25">
      <c r="B25" s="54">
        <v>43573</v>
      </c>
      <c r="C25" s="55">
        <v>375</v>
      </c>
      <c r="D25" s="55">
        <v>904.75</v>
      </c>
      <c r="F25" s="56">
        <f t="shared" si="2"/>
        <v>0.98879367172050103</v>
      </c>
      <c r="G25" s="56">
        <f t="shared" si="0"/>
        <v>0.98422627141691599</v>
      </c>
      <c r="J25" s="54">
        <v>43573</v>
      </c>
      <c r="K25" s="56">
        <f t="shared" si="3"/>
        <v>0.98879367172050103</v>
      </c>
      <c r="L25" s="56">
        <f t="shared" si="1"/>
        <v>0.98422627141691599</v>
      </c>
    </row>
    <row r="26" spans="2:12" x14ac:dyDescent="0.25">
      <c r="B26" s="54">
        <v>43577</v>
      </c>
      <c r="C26" s="55">
        <v>371</v>
      </c>
      <c r="D26" s="55">
        <v>900.75</v>
      </c>
      <c r="F26" s="56">
        <f t="shared" si="2"/>
        <v>0.97824653922214899</v>
      </c>
      <c r="G26" s="56">
        <f t="shared" si="0"/>
        <v>0.97987489801468586</v>
      </c>
      <c r="J26" s="54">
        <v>43577</v>
      </c>
      <c r="K26" s="56">
        <f t="shared" si="3"/>
        <v>0.97824653922214899</v>
      </c>
      <c r="L26" s="56">
        <f t="shared" si="1"/>
        <v>0.97987489801468586</v>
      </c>
    </row>
    <row r="27" spans="2:12" x14ac:dyDescent="0.25">
      <c r="B27" s="54">
        <v>43578</v>
      </c>
      <c r="C27" s="55">
        <v>368.25</v>
      </c>
      <c r="D27" s="55">
        <v>886.75</v>
      </c>
      <c r="F27" s="56">
        <f t="shared" si="2"/>
        <v>0.97099538562953203</v>
      </c>
      <c r="G27" s="56">
        <f t="shared" si="0"/>
        <v>0.96464509110688057</v>
      </c>
      <c r="J27" s="54">
        <v>43578</v>
      </c>
      <c r="K27" s="56">
        <f t="shared" si="3"/>
        <v>0.97099538562953203</v>
      </c>
      <c r="L27" s="56">
        <f t="shared" si="1"/>
        <v>0.96464509110688057</v>
      </c>
    </row>
    <row r="28" spans="2:12" x14ac:dyDescent="0.25">
      <c r="B28" s="54">
        <v>43579</v>
      </c>
      <c r="C28" s="55">
        <v>364.25</v>
      </c>
      <c r="D28" s="55">
        <v>880</v>
      </c>
      <c r="F28" s="56">
        <f t="shared" si="2"/>
        <v>0.96044825313117999</v>
      </c>
      <c r="G28" s="56">
        <f t="shared" si="0"/>
        <v>0.95730214849061734</v>
      </c>
      <c r="J28" s="54">
        <v>43579</v>
      </c>
      <c r="K28" s="56">
        <f t="shared" si="3"/>
        <v>0.96044825313117999</v>
      </c>
      <c r="L28" s="56">
        <f t="shared" si="1"/>
        <v>0.95730214849061734</v>
      </c>
    </row>
    <row r="29" spans="2:12" x14ac:dyDescent="0.25">
      <c r="B29" s="54">
        <v>43580</v>
      </c>
      <c r="C29" s="55">
        <v>365.5</v>
      </c>
      <c r="D29" s="55">
        <v>884</v>
      </c>
      <c r="F29" s="56">
        <f t="shared" si="2"/>
        <v>0.96374423203691495</v>
      </c>
      <c r="G29" s="56">
        <f t="shared" si="0"/>
        <v>0.96165352189284747</v>
      </c>
      <c r="J29" s="54">
        <v>43580</v>
      </c>
      <c r="K29" s="56">
        <f t="shared" si="3"/>
        <v>0.96374423203691495</v>
      </c>
      <c r="L29" s="56">
        <f t="shared" si="1"/>
        <v>0.96165352189284747</v>
      </c>
    </row>
    <row r="30" spans="2:12" x14ac:dyDescent="0.25">
      <c r="B30" s="54">
        <v>43581</v>
      </c>
      <c r="C30" s="55">
        <v>369.5</v>
      </c>
      <c r="D30" s="55">
        <v>878.25</v>
      </c>
      <c r="F30" s="56">
        <f t="shared" si="2"/>
        <v>0.97429136453526699</v>
      </c>
      <c r="G30" s="56">
        <f t="shared" si="0"/>
        <v>0.9553984226271417</v>
      </c>
      <c r="J30" s="54">
        <v>43581</v>
      </c>
      <c r="K30" s="56">
        <f t="shared" si="3"/>
        <v>0.97429136453526699</v>
      </c>
      <c r="L30" s="56">
        <f t="shared" si="1"/>
        <v>0.9553984226271417</v>
      </c>
    </row>
    <row r="31" spans="2:12" x14ac:dyDescent="0.25">
      <c r="B31" s="54">
        <v>43584</v>
      </c>
      <c r="C31" s="55">
        <v>370</v>
      </c>
      <c r="D31" s="55">
        <v>871.5</v>
      </c>
      <c r="F31" s="56">
        <f t="shared" si="2"/>
        <v>0.97560975609756095</v>
      </c>
      <c r="G31" s="56">
        <f t="shared" si="0"/>
        <v>0.94805548001087847</v>
      </c>
      <c r="J31" s="54">
        <v>43584</v>
      </c>
      <c r="K31" s="56">
        <f t="shared" si="3"/>
        <v>0.97560975609756095</v>
      </c>
      <c r="L31" s="56">
        <f t="shared" si="1"/>
        <v>0.94805548001087847</v>
      </c>
    </row>
    <row r="32" spans="2:12" x14ac:dyDescent="0.25">
      <c r="B32" s="54">
        <v>43585</v>
      </c>
      <c r="C32" s="55">
        <v>370.5</v>
      </c>
      <c r="D32" s="55">
        <v>865.25</v>
      </c>
      <c r="F32" s="56">
        <f t="shared" si="2"/>
        <v>0.97692814765985503</v>
      </c>
      <c r="G32" s="56">
        <f t="shared" si="0"/>
        <v>0.94125645906989397</v>
      </c>
      <c r="J32" s="54">
        <v>43585</v>
      </c>
      <c r="K32" s="56">
        <f t="shared" si="3"/>
        <v>0.97692814765985503</v>
      </c>
      <c r="L32" s="56">
        <f t="shared" si="1"/>
        <v>0.94125645906989397</v>
      </c>
    </row>
    <row r="33" spans="2:12" x14ac:dyDescent="0.25">
      <c r="B33" s="54">
        <v>43586</v>
      </c>
      <c r="C33" s="55">
        <v>376.25</v>
      </c>
      <c r="D33" s="55">
        <v>863.25</v>
      </c>
      <c r="F33" s="56">
        <f t="shared" si="2"/>
        <v>0.992089650626236</v>
      </c>
      <c r="G33" s="56">
        <f t="shared" si="0"/>
        <v>0.93908077236877885</v>
      </c>
      <c r="J33" s="54">
        <v>43586</v>
      </c>
      <c r="K33" s="56">
        <f t="shared" si="3"/>
        <v>0.992089650626236</v>
      </c>
      <c r="L33" s="56">
        <f t="shared" si="1"/>
        <v>0.93908077236877885</v>
      </c>
    </row>
    <row r="34" spans="2:12" x14ac:dyDescent="0.25">
      <c r="B34" s="54">
        <v>43587</v>
      </c>
      <c r="C34" s="55">
        <v>377.75</v>
      </c>
      <c r="D34" s="55">
        <v>854.75</v>
      </c>
      <c r="F34" s="56">
        <f t="shared" si="2"/>
        <v>0.996044825313118</v>
      </c>
      <c r="G34" s="56">
        <f t="shared" si="0"/>
        <v>0.92983410388903998</v>
      </c>
      <c r="J34" s="54">
        <v>43587</v>
      </c>
      <c r="K34" s="56">
        <f t="shared" si="3"/>
        <v>0.996044825313118</v>
      </c>
      <c r="L34" s="56">
        <f t="shared" si="1"/>
        <v>0.92983410388903998</v>
      </c>
    </row>
    <row r="35" spans="2:12" x14ac:dyDescent="0.25">
      <c r="B35" s="54">
        <v>43588</v>
      </c>
      <c r="C35" s="55">
        <v>377.75</v>
      </c>
      <c r="D35" s="55">
        <v>854</v>
      </c>
      <c r="F35" s="56">
        <f t="shared" si="2"/>
        <v>0.996044825313118</v>
      </c>
      <c r="G35" s="56">
        <f t="shared" si="0"/>
        <v>0.92901822137612189</v>
      </c>
      <c r="J35" s="54">
        <v>43588</v>
      </c>
      <c r="K35" s="56">
        <f t="shared" si="3"/>
        <v>0.996044825313118</v>
      </c>
      <c r="L35" s="56">
        <f t="shared" si="1"/>
        <v>0.92901822137612189</v>
      </c>
    </row>
    <row r="36" spans="2:12" x14ac:dyDescent="0.25">
      <c r="B36" s="54">
        <v>43591</v>
      </c>
      <c r="C36" s="55">
        <v>371.75</v>
      </c>
      <c r="D36" s="55">
        <v>842.25</v>
      </c>
      <c r="F36" s="56">
        <f t="shared" si="2"/>
        <v>0.98022412656558999</v>
      </c>
      <c r="G36" s="56">
        <f t="shared" si="0"/>
        <v>0.91623606200707097</v>
      </c>
      <c r="J36" s="54">
        <v>43591</v>
      </c>
      <c r="K36" s="56">
        <f t="shared" si="3"/>
        <v>0.98022412656558999</v>
      </c>
      <c r="L36" s="56">
        <f t="shared" si="1"/>
        <v>0.91623606200707097</v>
      </c>
    </row>
    <row r="37" spans="2:12" x14ac:dyDescent="0.25">
      <c r="B37" s="54">
        <v>43592</v>
      </c>
      <c r="C37" s="55">
        <v>374</v>
      </c>
      <c r="D37" s="55">
        <v>842.5</v>
      </c>
      <c r="F37" s="56">
        <f t="shared" si="2"/>
        <v>0.98615688859591299</v>
      </c>
      <c r="G37" s="56">
        <f t="shared" si="0"/>
        <v>0.91650802284471033</v>
      </c>
      <c r="J37" s="54">
        <v>43592</v>
      </c>
      <c r="K37" s="56">
        <f t="shared" si="3"/>
        <v>0.98615688859591299</v>
      </c>
      <c r="L37" s="56">
        <f t="shared" si="1"/>
        <v>0.91650802284471033</v>
      </c>
    </row>
    <row r="38" spans="2:12" x14ac:dyDescent="0.25">
      <c r="B38" s="54">
        <v>43593</v>
      </c>
      <c r="C38" s="55">
        <v>372.25</v>
      </c>
      <c r="D38" s="55">
        <v>839.25</v>
      </c>
      <c r="F38" s="56">
        <f t="shared" si="2"/>
        <v>0.98154251812788396</v>
      </c>
      <c r="G38" s="56">
        <f t="shared" si="0"/>
        <v>0.9129725319553984</v>
      </c>
      <c r="J38" s="54">
        <v>43593</v>
      </c>
      <c r="K38" s="56">
        <f t="shared" si="3"/>
        <v>0.98154251812788396</v>
      </c>
      <c r="L38" s="56">
        <f t="shared" si="1"/>
        <v>0.9129725319553984</v>
      </c>
    </row>
    <row r="39" spans="2:12" x14ac:dyDescent="0.25">
      <c r="B39" s="54">
        <v>43594</v>
      </c>
      <c r="C39" s="55">
        <v>362</v>
      </c>
      <c r="D39" s="55">
        <v>825</v>
      </c>
      <c r="F39" s="56">
        <f t="shared" si="2"/>
        <v>0.95451549110085698</v>
      </c>
      <c r="G39" s="56">
        <f t="shared" si="0"/>
        <v>0.89747076420995375</v>
      </c>
      <c r="J39" s="54">
        <v>43594</v>
      </c>
      <c r="K39" s="56">
        <f t="shared" si="3"/>
        <v>0.95451549110085698</v>
      </c>
      <c r="L39" s="56">
        <f t="shared" si="1"/>
        <v>0.89747076420995375</v>
      </c>
    </row>
    <row r="40" spans="2:12" x14ac:dyDescent="0.25">
      <c r="B40" s="54">
        <v>43595</v>
      </c>
      <c r="C40" s="55">
        <v>361</v>
      </c>
      <c r="D40" s="55">
        <v>821.5</v>
      </c>
      <c r="F40" s="56">
        <f t="shared" si="2"/>
        <v>0.95187870797626895</v>
      </c>
      <c r="G40" s="56">
        <f t="shared" si="0"/>
        <v>0.89366331248300246</v>
      </c>
      <c r="J40" s="54">
        <v>43595</v>
      </c>
      <c r="K40" s="56">
        <f t="shared" si="3"/>
        <v>0.95187870797626895</v>
      </c>
      <c r="L40" s="56">
        <f t="shared" si="1"/>
        <v>0.89366331248300246</v>
      </c>
    </row>
    <row r="41" spans="2:12" x14ac:dyDescent="0.25">
      <c r="B41" s="54">
        <v>43598</v>
      </c>
      <c r="C41" s="55">
        <v>365.75</v>
      </c>
      <c r="D41" s="55">
        <v>815</v>
      </c>
      <c r="F41" s="56">
        <f t="shared" si="2"/>
        <v>0.96440342781806199</v>
      </c>
      <c r="G41" s="56">
        <f t="shared" si="0"/>
        <v>0.8865923307043786</v>
      </c>
      <c r="J41" s="54">
        <v>43598</v>
      </c>
      <c r="K41" s="56">
        <f t="shared" si="3"/>
        <v>0.96440342781806199</v>
      </c>
      <c r="L41" s="56">
        <f t="shared" si="1"/>
        <v>0.8865923307043786</v>
      </c>
    </row>
    <row r="42" spans="2:12" x14ac:dyDescent="0.25">
      <c r="B42" s="54">
        <v>43599</v>
      </c>
      <c r="C42" s="55">
        <v>377.25</v>
      </c>
      <c r="D42" s="55">
        <v>844</v>
      </c>
      <c r="F42" s="56">
        <f t="shared" si="2"/>
        <v>0.99472643375082404</v>
      </c>
      <c r="G42" s="56">
        <f t="shared" si="0"/>
        <v>0.91813978787054662</v>
      </c>
      <c r="J42" s="54">
        <v>43599</v>
      </c>
      <c r="K42" s="56">
        <f t="shared" si="3"/>
        <v>0.99472643375082404</v>
      </c>
      <c r="L42" s="56">
        <f t="shared" si="1"/>
        <v>0.91813978787054662</v>
      </c>
    </row>
    <row r="43" spans="2:12" x14ac:dyDescent="0.25">
      <c r="B43" s="54">
        <v>43600</v>
      </c>
      <c r="C43" s="55">
        <v>378.25</v>
      </c>
      <c r="D43" s="55">
        <v>848</v>
      </c>
      <c r="F43" s="56">
        <f t="shared" si="2"/>
        <v>0.99736321687541196</v>
      </c>
      <c r="G43" s="56">
        <f t="shared" si="0"/>
        <v>0.92249116127277675</v>
      </c>
      <c r="J43" s="54">
        <v>43600</v>
      </c>
      <c r="K43" s="56">
        <f t="shared" si="3"/>
        <v>0.99736321687541196</v>
      </c>
      <c r="L43" s="56">
        <f t="shared" si="1"/>
        <v>0.92249116127277675</v>
      </c>
    </row>
    <row r="44" spans="2:12" x14ac:dyDescent="0.25">
      <c r="B44" s="54">
        <v>43601</v>
      </c>
      <c r="C44" s="55">
        <v>387</v>
      </c>
      <c r="D44" s="55">
        <v>852.5</v>
      </c>
      <c r="F44" s="56">
        <f t="shared" si="2"/>
        <v>1.020435069215557</v>
      </c>
      <c r="G44" s="56">
        <f t="shared" si="0"/>
        <v>0.9273864563502856</v>
      </c>
      <c r="J44" s="54">
        <v>43601</v>
      </c>
      <c r="K44" s="56">
        <f t="shared" si="3"/>
        <v>1.020435069215557</v>
      </c>
      <c r="L44" s="56">
        <f t="shared" si="1"/>
        <v>0.9273864563502856</v>
      </c>
    </row>
    <row r="45" spans="2:12" x14ac:dyDescent="0.25">
      <c r="B45" s="54">
        <v>43602</v>
      </c>
      <c r="C45" s="55">
        <v>390.5</v>
      </c>
      <c r="D45" s="55">
        <v>834.75</v>
      </c>
      <c r="F45" s="56">
        <f t="shared" si="2"/>
        <v>1.0296638101516151</v>
      </c>
      <c r="G45" s="56">
        <f t="shared" si="0"/>
        <v>0.90807723687788955</v>
      </c>
      <c r="J45" s="54">
        <v>43602</v>
      </c>
      <c r="K45" s="56">
        <f t="shared" si="3"/>
        <v>1.0296638101516151</v>
      </c>
      <c r="L45" s="56">
        <f t="shared" si="1"/>
        <v>0.90807723687788955</v>
      </c>
    </row>
    <row r="46" spans="2:12" x14ac:dyDescent="0.25">
      <c r="B46" s="54">
        <v>43605</v>
      </c>
      <c r="C46" s="55">
        <v>396.75</v>
      </c>
      <c r="D46" s="55">
        <v>845</v>
      </c>
      <c r="F46" s="56">
        <f t="shared" si="2"/>
        <v>1.0461437046802899</v>
      </c>
      <c r="G46" s="56">
        <f t="shared" si="0"/>
        <v>0.91922763122110418</v>
      </c>
      <c r="J46" s="54">
        <v>43605</v>
      </c>
      <c r="K46" s="56">
        <f t="shared" si="3"/>
        <v>1.0461437046802899</v>
      </c>
      <c r="L46" s="56">
        <f t="shared" si="1"/>
        <v>0.91922763122110418</v>
      </c>
    </row>
    <row r="47" spans="2:12" x14ac:dyDescent="0.25">
      <c r="B47" s="54">
        <v>43606</v>
      </c>
      <c r="C47" s="55">
        <v>402.75</v>
      </c>
      <c r="D47" s="55">
        <v>835.5</v>
      </c>
      <c r="F47" s="56">
        <f t="shared" si="2"/>
        <v>1.0619644034278182</v>
      </c>
      <c r="G47" s="56">
        <f t="shared" si="0"/>
        <v>0.90889311939080775</v>
      </c>
      <c r="J47" s="54">
        <v>43606</v>
      </c>
      <c r="K47" s="56">
        <f t="shared" si="3"/>
        <v>1.0619644034278182</v>
      </c>
      <c r="L47" s="56">
        <f t="shared" si="1"/>
        <v>0.90889311939080775</v>
      </c>
    </row>
    <row r="48" spans="2:12" x14ac:dyDescent="0.25">
      <c r="B48" s="54">
        <v>43607</v>
      </c>
      <c r="C48" s="55">
        <v>403.75</v>
      </c>
      <c r="D48" s="55">
        <v>842.25</v>
      </c>
      <c r="F48" s="56">
        <f t="shared" si="2"/>
        <v>1.0646011865524061</v>
      </c>
      <c r="G48" s="56">
        <f t="shared" si="0"/>
        <v>0.91623606200707097</v>
      </c>
      <c r="J48" s="54">
        <v>43607</v>
      </c>
      <c r="K48" s="56">
        <f t="shared" si="3"/>
        <v>1.0646011865524061</v>
      </c>
      <c r="L48" s="56">
        <f t="shared" si="1"/>
        <v>0.91623606200707097</v>
      </c>
    </row>
    <row r="49" spans="2:12" x14ac:dyDescent="0.25">
      <c r="B49" s="54">
        <v>43608</v>
      </c>
      <c r="C49" s="55">
        <v>398.5</v>
      </c>
      <c r="D49" s="55">
        <v>835.25</v>
      </c>
      <c r="F49" s="56">
        <f t="shared" si="2"/>
        <v>1.050758075148319</v>
      </c>
      <c r="G49" s="56">
        <f t="shared" si="0"/>
        <v>0.90862115855316838</v>
      </c>
      <c r="J49" s="54">
        <v>43608</v>
      </c>
      <c r="K49" s="56">
        <f t="shared" si="3"/>
        <v>1.050758075148319</v>
      </c>
      <c r="L49" s="56">
        <f t="shared" si="1"/>
        <v>0.90862115855316838</v>
      </c>
    </row>
    <row r="50" spans="2:12" x14ac:dyDescent="0.25">
      <c r="B50" s="54">
        <v>43609</v>
      </c>
      <c r="C50" s="55">
        <v>412.5</v>
      </c>
      <c r="D50" s="55">
        <v>843.5</v>
      </c>
      <c r="F50" s="56">
        <f t="shared" si="2"/>
        <v>1.0876730388925511</v>
      </c>
      <c r="G50" s="56">
        <f t="shared" si="0"/>
        <v>0.9175958661952679</v>
      </c>
      <c r="J50" s="54">
        <v>43609</v>
      </c>
      <c r="K50" s="56">
        <f t="shared" si="3"/>
        <v>1.0876730388925511</v>
      </c>
      <c r="L50" s="56">
        <f t="shared" si="1"/>
        <v>0.9175958661952679</v>
      </c>
    </row>
    <row r="51" spans="2:12" x14ac:dyDescent="0.25">
      <c r="B51" s="54">
        <v>43613</v>
      </c>
      <c r="C51" s="55">
        <v>429.5</v>
      </c>
      <c r="D51" s="55">
        <v>869.5</v>
      </c>
      <c r="F51" s="56">
        <f t="shared" si="2"/>
        <v>1.1324983520105472</v>
      </c>
      <c r="G51" s="56">
        <f t="shared" si="0"/>
        <v>0.94587979330976335</v>
      </c>
      <c r="J51" s="54">
        <v>43613</v>
      </c>
      <c r="K51" s="56">
        <f t="shared" si="3"/>
        <v>1.1324983520105472</v>
      </c>
      <c r="L51" s="56">
        <f t="shared" si="1"/>
        <v>0.94587979330976335</v>
      </c>
    </row>
    <row r="52" spans="2:12" x14ac:dyDescent="0.25">
      <c r="B52" s="54">
        <v>43614</v>
      </c>
      <c r="C52" s="55">
        <v>428</v>
      </c>
      <c r="D52" s="55">
        <v>885.5</v>
      </c>
      <c r="F52" s="56">
        <f t="shared" si="2"/>
        <v>1.1285431773236652</v>
      </c>
      <c r="G52" s="56">
        <f t="shared" si="0"/>
        <v>0.96328528691868376</v>
      </c>
      <c r="J52" s="54">
        <v>43614</v>
      </c>
      <c r="K52" s="56">
        <f t="shared" si="3"/>
        <v>1.1285431773236652</v>
      </c>
      <c r="L52" s="56">
        <f t="shared" si="1"/>
        <v>0.96328528691868376</v>
      </c>
    </row>
    <row r="53" spans="2:12" x14ac:dyDescent="0.25">
      <c r="B53" s="54">
        <v>43615</v>
      </c>
      <c r="C53" s="55">
        <v>445.25</v>
      </c>
      <c r="D53" s="55">
        <v>902.25</v>
      </c>
      <c r="F53" s="56">
        <f t="shared" si="2"/>
        <v>1.1740276862228081</v>
      </c>
      <c r="G53" s="56">
        <f t="shared" si="0"/>
        <v>0.98150666304052214</v>
      </c>
      <c r="J53" s="54">
        <v>43615</v>
      </c>
      <c r="K53" s="56">
        <f t="shared" si="3"/>
        <v>1.1740276862228081</v>
      </c>
      <c r="L53" s="56">
        <f t="shared" si="1"/>
        <v>0.98150666304052214</v>
      </c>
    </row>
    <row r="54" spans="2:12" x14ac:dyDescent="0.25">
      <c r="B54" s="54">
        <v>43616</v>
      </c>
      <c r="C54" s="55">
        <v>436</v>
      </c>
      <c r="D54" s="55">
        <v>891.75</v>
      </c>
      <c r="F54" s="56">
        <f t="shared" si="2"/>
        <v>1.1496374423203692</v>
      </c>
      <c r="G54" s="56">
        <f t="shared" si="0"/>
        <v>0.97008430785966826</v>
      </c>
      <c r="J54" s="54">
        <v>43616</v>
      </c>
      <c r="K54" s="56">
        <f t="shared" si="3"/>
        <v>1.1496374423203692</v>
      </c>
      <c r="L54" s="56">
        <f t="shared" si="1"/>
        <v>0.97008430785966826</v>
      </c>
    </row>
    <row r="55" spans="2:12" x14ac:dyDescent="0.25">
      <c r="B55" s="54">
        <v>43619</v>
      </c>
      <c r="C55" s="55">
        <v>433.75</v>
      </c>
      <c r="D55" s="55">
        <v>893</v>
      </c>
      <c r="F55" s="56">
        <f t="shared" si="2"/>
        <v>1.1437046802900461</v>
      </c>
      <c r="G55" s="56">
        <f t="shared" si="0"/>
        <v>0.97144411204786507</v>
      </c>
      <c r="J55" s="54">
        <v>43619</v>
      </c>
      <c r="K55" s="56">
        <f t="shared" si="3"/>
        <v>1.1437046802900461</v>
      </c>
      <c r="L55" s="56">
        <f t="shared" si="1"/>
        <v>0.97144411204786507</v>
      </c>
    </row>
    <row r="56" spans="2:12" x14ac:dyDescent="0.25">
      <c r="B56" s="54">
        <v>43620</v>
      </c>
      <c r="C56" s="55">
        <v>434.75</v>
      </c>
      <c r="D56" s="55">
        <v>896</v>
      </c>
      <c r="F56" s="56">
        <f t="shared" si="2"/>
        <v>1.1463414634146341</v>
      </c>
      <c r="G56" s="56">
        <f t="shared" si="0"/>
        <v>0.97470764209953764</v>
      </c>
      <c r="J56" s="54">
        <v>43620</v>
      </c>
      <c r="K56" s="56">
        <f t="shared" si="3"/>
        <v>1.1463414634146341</v>
      </c>
      <c r="L56" s="56">
        <f t="shared" si="1"/>
        <v>0.97470764209953764</v>
      </c>
    </row>
    <row r="57" spans="2:12" x14ac:dyDescent="0.25">
      <c r="B57" s="54">
        <v>43621</v>
      </c>
      <c r="C57" s="55">
        <v>424.25</v>
      </c>
      <c r="D57" s="55">
        <v>883.75</v>
      </c>
      <c r="F57" s="56">
        <f t="shared" si="2"/>
        <v>1.11865524060646</v>
      </c>
      <c r="G57" s="56">
        <f t="shared" si="0"/>
        <v>0.961381561055208</v>
      </c>
      <c r="J57" s="54">
        <v>43621</v>
      </c>
      <c r="K57" s="56">
        <f t="shared" si="3"/>
        <v>1.11865524060646</v>
      </c>
      <c r="L57" s="56">
        <f t="shared" si="1"/>
        <v>0.961381561055208</v>
      </c>
    </row>
    <row r="58" spans="2:12" x14ac:dyDescent="0.25">
      <c r="B58" s="54">
        <v>43622</v>
      </c>
      <c r="C58" s="55">
        <v>429.5</v>
      </c>
      <c r="D58" s="55">
        <v>882.25</v>
      </c>
      <c r="F58" s="56">
        <f t="shared" si="2"/>
        <v>1.1324983520105472</v>
      </c>
      <c r="G58" s="56">
        <f t="shared" si="0"/>
        <v>0.95974979602937172</v>
      </c>
      <c r="J58" s="54">
        <v>43622</v>
      </c>
      <c r="K58" s="56">
        <f t="shared" si="3"/>
        <v>1.1324983520105472</v>
      </c>
      <c r="L58" s="56">
        <f t="shared" si="1"/>
        <v>0.95974979602937172</v>
      </c>
    </row>
    <row r="59" spans="2:12" x14ac:dyDescent="0.25">
      <c r="B59" s="54">
        <v>43623</v>
      </c>
      <c r="C59" s="55">
        <v>424.25</v>
      </c>
      <c r="D59" s="55">
        <v>870</v>
      </c>
      <c r="F59" s="56">
        <f t="shared" si="2"/>
        <v>1.11865524060646</v>
      </c>
      <c r="G59" s="56">
        <f t="shared" si="0"/>
        <v>0.94642371498504219</v>
      </c>
      <c r="J59" s="54">
        <v>43623</v>
      </c>
      <c r="K59" s="56">
        <f t="shared" si="3"/>
        <v>1.11865524060646</v>
      </c>
      <c r="L59" s="56">
        <f t="shared" si="1"/>
        <v>0.94642371498504219</v>
      </c>
    </row>
    <row r="60" spans="2:12" x14ac:dyDescent="0.25">
      <c r="B60" s="54">
        <v>43626</v>
      </c>
      <c r="C60" s="55">
        <v>424</v>
      </c>
      <c r="D60" s="55">
        <v>872.25</v>
      </c>
      <c r="F60" s="56">
        <f t="shared" si="2"/>
        <v>1.1179960448253132</v>
      </c>
      <c r="G60" s="56">
        <f t="shared" si="0"/>
        <v>0.94887136252379656</v>
      </c>
      <c r="J60" s="54">
        <v>43626</v>
      </c>
      <c r="K60" s="56">
        <f t="shared" si="3"/>
        <v>1.1179960448253132</v>
      </c>
      <c r="L60" s="56">
        <f t="shared" si="1"/>
        <v>0.94887136252379656</v>
      </c>
    </row>
    <row r="61" spans="2:12" x14ac:dyDescent="0.25">
      <c r="B61" s="54">
        <v>43627</v>
      </c>
      <c r="C61" s="55">
        <v>436.25</v>
      </c>
      <c r="D61" s="55">
        <v>873.25</v>
      </c>
      <c r="F61" s="56">
        <f t="shared" si="2"/>
        <v>1.1502966381015161</v>
      </c>
      <c r="G61" s="56">
        <f t="shared" si="0"/>
        <v>0.94995920587435412</v>
      </c>
      <c r="J61" s="54">
        <v>43627</v>
      </c>
      <c r="K61" s="56">
        <f t="shared" si="3"/>
        <v>1.1502966381015161</v>
      </c>
      <c r="L61" s="56">
        <f t="shared" si="1"/>
        <v>0.94995920587435412</v>
      </c>
    </row>
    <row r="62" spans="2:12" x14ac:dyDescent="0.25">
      <c r="B62" s="54">
        <v>43628</v>
      </c>
      <c r="C62" s="55">
        <v>438.25</v>
      </c>
      <c r="D62" s="55">
        <v>891.75</v>
      </c>
      <c r="F62" s="56">
        <f t="shared" si="2"/>
        <v>1.1555702043506921</v>
      </c>
      <c r="G62" s="56">
        <f t="shared" si="0"/>
        <v>0.97008430785966826</v>
      </c>
      <c r="J62" s="54">
        <v>43628</v>
      </c>
      <c r="K62" s="56">
        <f t="shared" si="3"/>
        <v>1.1555702043506921</v>
      </c>
      <c r="L62" s="56">
        <f t="shared" si="1"/>
        <v>0.97008430785966826</v>
      </c>
    </row>
    <row r="63" spans="2:12" x14ac:dyDescent="0.25">
      <c r="B63" s="54">
        <v>43629</v>
      </c>
      <c r="C63" s="55">
        <v>447.75</v>
      </c>
      <c r="D63" s="55">
        <v>901.75</v>
      </c>
      <c r="F63" s="56">
        <f t="shared" si="2"/>
        <v>1.1806196440342782</v>
      </c>
      <c r="G63" s="56">
        <f t="shared" si="0"/>
        <v>0.98096274136524342</v>
      </c>
      <c r="J63" s="54">
        <v>43629</v>
      </c>
      <c r="K63" s="56">
        <f t="shared" si="3"/>
        <v>1.1806196440342782</v>
      </c>
      <c r="L63" s="56">
        <f t="shared" si="1"/>
        <v>0.98096274136524342</v>
      </c>
    </row>
    <row r="64" spans="2:12" x14ac:dyDescent="0.25">
      <c r="B64" s="54">
        <v>43630</v>
      </c>
      <c r="C64" s="55">
        <v>458.25</v>
      </c>
      <c r="D64" s="55">
        <v>910</v>
      </c>
      <c r="F64" s="56">
        <f t="shared" si="2"/>
        <v>1.2083058668424522</v>
      </c>
      <c r="G64" s="56">
        <f t="shared" si="0"/>
        <v>0.98993744900734293</v>
      </c>
      <c r="J64" s="54">
        <v>43630</v>
      </c>
      <c r="K64" s="56">
        <f t="shared" si="3"/>
        <v>1.2083058668424522</v>
      </c>
      <c r="L64" s="56">
        <f t="shared" si="1"/>
        <v>0.98993744900734293</v>
      </c>
    </row>
    <row r="65" spans="2:12" x14ac:dyDescent="0.25">
      <c r="B65" s="54">
        <v>43633</v>
      </c>
      <c r="C65" s="55">
        <v>461.5</v>
      </c>
      <c r="D65" s="55">
        <v>926.25</v>
      </c>
      <c r="F65" s="56">
        <f t="shared" si="2"/>
        <v>1.2168754119973633</v>
      </c>
      <c r="G65" s="56">
        <f t="shared" si="0"/>
        <v>1.0076149034539026</v>
      </c>
      <c r="J65" s="54">
        <v>43633</v>
      </c>
      <c r="K65" s="56">
        <f t="shared" si="3"/>
        <v>1.2168754119973633</v>
      </c>
      <c r="L65" s="56">
        <f t="shared" si="1"/>
        <v>1.0076149034539026</v>
      </c>
    </row>
    <row r="66" spans="2:12" x14ac:dyDescent="0.25">
      <c r="B66" s="54">
        <v>43634</v>
      </c>
      <c r="C66" s="55">
        <v>455.5</v>
      </c>
      <c r="D66" s="55">
        <v>927.25</v>
      </c>
      <c r="F66" s="56">
        <f t="shared" si="2"/>
        <v>1.2010547132498353</v>
      </c>
      <c r="G66" s="56">
        <f t="shared" si="0"/>
        <v>1.0087027468044603</v>
      </c>
      <c r="J66" s="54">
        <v>43634</v>
      </c>
      <c r="K66" s="56">
        <f t="shared" si="3"/>
        <v>1.2010547132498353</v>
      </c>
      <c r="L66" s="56">
        <f t="shared" si="1"/>
        <v>1.0087027468044603</v>
      </c>
    </row>
    <row r="67" spans="2:12" x14ac:dyDescent="0.25">
      <c r="B67" s="54">
        <v>43635</v>
      </c>
      <c r="C67" s="55">
        <v>446.25</v>
      </c>
      <c r="D67" s="55">
        <v>916</v>
      </c>
      <c r="F67" s="56">
        <f t="shared" si="2"/>
        <v>1.1766644693473962</v>
      </c>
      <c r="G67" s="56">
        <f t="shared" si="0"/>
        <v>0.99646450911068807</v>
      </c>
      <c r="J67" s="54">
        <v>43635</v>
      </c>
      <c r="K67" s="56">
        <f t="shared" si="3"/>
        <v>1.1766644693473962</v>
      </c>
      <c r="L67" s="56">
        <f t="shared" si="1"/>
        <v>0.99646450911068807</v>
      </c>
    </row>
    <row r="68" spans="2:12" x14ac:dyDescent="0.25">
      <c r="B68" s="54">
        <v>43636</v>
      </c>
      <c r="C68" s="55">
        <v>454.75</v>
      </c>
      <c r="D68" s="55">
        <v>928</v>
      </c>
      <c r="F68" s="56">
        <f t="shared" si="2"/>
        <v>1.1990771259063941</v>
      </c>
      <c r="G68" s="56">
        <f t="shared" si="0"/>
        <v>1.0095186293173783</v>
      </c>
      <c r="J68" s="54">
        <v>43636</v>
      </c>
      <c r="K68" s="56">
        <f t="shared" si="3"/>
        <v>1.1990771259063941</v>
      </c>
      <c r="L68" s="56">
        <f t="shared" si="1"/>
        <v>1.0095186293173783</v>
      </c>
    </row>
    <row r="69" spans="2:12" x14ac:dyDescent="0.25">
      <c r="B69" s="54">
        <v>43637</v>
      </c>
      <c r="C69" s="55">
        <v>447.5</v>
      </c>
      <c r="D69" s="55">
        <v>914.75</v>
      </c>
      <c r="F69" s="56">
        <f t="shared" si="2"/>
        <v>1.1799604482531312</v>
      </c>
      <c r="G69" s="56">
        <f t="shared" si="0"/>
        <v>0.99510470492249115</v>
      </c>
      <c r="J69" s="54">
        <v>43637</v>
      </c>
      <c r="K69" s="56">
        <f t="shared" si="3"/>
        <v>1.1799604482531312</v>
      </c>
      <c r="L69" s="56">
        <f t="shared" si="1"/>
        <v>0.99510470492249115</v>
      </c>
    </row>
    <row r="70" spans="2:12" x14ac:dyDescent="0.25">
      <c r="B70" s="54">
        <v>43640</v>
      </c>
      <c r="C70" s="55">
        <v>451.75</v>
      </c>
      <c r="D70" s="55">
        <v>920.5</v>
      </c>
      <c r="F70" s="56">
        <f t="shared" si="2"/>
        <v>1.1911667765326301</v>
      </c>
      <c r="G70" s="56">
        <f t="shared" si="0"/>
        <v>1.0013598041881968</v>
      </c>
      <c r="J70" s="54">
        <v>43640</v>
      </c>
      <c r="K70" s="56">
        <f t="shared" si="3"/>
        <v>1.1911667765326301</v>
      </c>
      <c r="L70" s="56">
        <f t="shared" si="1"/>
        <v>1.0013598041881968</v>
      </c>
    </row>
    <row r="71" spans="2:12" x14ac:dyDescent="0.25">
      <c r="B71" s="54">
        <v>43641</v>
      </c>
      <c r="C71" s="55">
        <v>453</v>
      </c>
      <c r="D71" s="55">
        <v>914.5</v>
      </c>
      <c r="F71" s="56">
        <f t="shared" si="2"/>
        <v>1.1944627554383651</v>
      </c>
      <c r="G71" s="56">
        <f t="shared" si="0"/>
        <v>0.99483274408485178</v>
      </c>
      <c r="J71" s="54">
        <v>43641</v>
      </c>
      <c r="K71" s="56">
        <f t="shared" si="3"/>
        <v>1.1944627554383651</v>
      </c>
      <c r="L71" s="56">
        <f t="shared" si="1"/>
        <v>0.99483274408485178</v>
      </c>
    </row>
    <row r="72" spans="2:12" x14ac:dyDescent="0.25">
      <c r="B72" s="54">
        <v>43642</v>
      </c>
      <c r="C72" s="55">
        <v>449.5</v>
      </c>
      <c r="D72" s="55">
        <v>906</v>
      </c>
      <c r="F72" s="56">
        <f t="shared" si="2"/>
        <v>1.1852340145023073</v>
      </c>
      <c r="G72" s="56">
        <f t="shared" si="0"/>
        <v>0.98558607560511291</v>
      </c>
      <c r="J72" s="54">
        <v>43642</v>
      </c>
      <c r="K72" s="56">
        <f t="shared" si="3"/>
        <v>1.1852340145023073</v>
      </c>
      <c r="L72" s="56">
        <f t="shared" si="1"/>
        <v>0.98558607560511291</v>
      </c>
    </row>
    <row r="73" spans="2:12" x14ac:dyDescent="0.25">
      <c r="B73" s="54">
        <v>43643</v>
      </c>
      <c r="C73" s="55">
        <v>445.75</v>
      </c>
      <c r="D73" s="55">
        <v>900</v>
      </c>
      <c r="F73" s="56">
        <f t="shared" si="2"/>
        <v>1.1753460777851021</v>
      </c>
      <c r="G73" s="56">
        <f t="shared" si="0"/>
        <v>0.97905901550176777</v>
      </c>
      <c r="J73" s="54">
        <v>43643</v>
      </c>
      <c r="K73" s="56">
        <f t="shared" si="3"/>
        <v>1.1753460777851021</v>
      </c>
      <c r="L73" s="56">
        <f t="shared" si="1"/>
        <v>0.97905901550176777</v>
      </c>
    </row>
    <row r="74" spans="2:12" x14ac:dyDescent="0.25">
      <c r="B74" s="54">
        <v>43644</v>
      </c>
      <c r="C74" s="55">
        <v>424.75</v>
      </c>
      <c r="D74" s="55">
        <v>911</v>
      </c>
      <c r="F74" s="56">
        <f t="shared" si="2"/>
        <v>1.1199736321687541</v>
      </c>
      <c r="G74" s="56">
        <f t="shared" si="0"/>
        <v>0.99102529235790049</v>
      </c>
      <c r="J74" s="54">
        <v>43644</v>
      </c>
      <c r="K74" s="56">
        <f t="shared" si="3"/>
        <v>1.1199736321687541</v>
      </c>
      <c r="L74" s="56">
        <f t="shared" si="1"/>
        <v>0.99102529235790049</v>
      </c>
    </row>
    <row r="75" spans="2:12" x14ac:dyDescent="0.25">
      <c r="B75" s="54"/>
      <c r="C75" s="55"/>
      <c r="D75" s="55"/>
      <c r="F75" s="56"/>
      <c r="G75" s="56"/>
      <c r="K75" s="56"/>
      <c r="L75" s="56"/>
    </row>
    <row r="76" spans="2:12" x14ac:dyDescent="0.25">
      <c r="B76" s="54"/>
    </row>
    <row r="77" spans="2:12" x14ac:dyDescent="0.25">
      <c r="B77" s="54"/>
    </row>
    <row r="79" spans="2:12" x14ac:dyDescent="0.25">
      <c r="B79" s="54"/>
      <c r="C79" s="55"/>
      <c r="D79" s="55"/>
      <c r="F79" s="56"/>
      <c r="G79" s="56"/>
    </row>
    <row r="80" spans="2:12" x14ac:dyDescent="0.25">
      <c r="B80" s="54"/>
      <c r="C80" s="55"/>
      <c r="D80" s="55"/>
      <c r="F80" s="56"/>
      <c r="G80" s="56"/>
    </row>
    <row r="81" spans="2:7" x14ac:dyDescent="0.25">
      <c r="B81" s="54"/>
      <c r="C81" s="55"/>
      <c r="D81" s="55"/>
      <c r="F81" s="56"/>
      <c r="G81" s="56"/>
    </row>
    <row r="82" spans="2:7" x14ac:dyDescent="0.25">
      <c r="B82" s="54"/>
      <c r="C82" s="55"/>
      <c r="D82" s="55"/>
      <c r="F82" s="56"/>
      <c r="G82" s="56"/>
    </row>
    <row r="83" spans="2:7" x14ac:dyDescent="0.25">
      <c r="B83" s="54"/>
      <c r="C83" s="55"/>
      <c r="D83" s="55"/>
      <c r="F83" s="56"/>
      <c r="G83" s="56"/>
    </row>
    <row r="84" spans="2:7" x14ac:dyDescent="0.25">
      <c r="B84" s="54"/>
      <c r="C84" s="55"/>
      <c r="D84" s="55"/>
      <c r="F84" s="56"/>
      <c r="G84" s="56"/>
    </row>
    <row r="85" spans="2:7" x14ac:dyDescent="0.25">
      <c r="B85" s="54"/>
      <c r="C85" s="55"/>
      <c r="D85" s="55"/>
      <c r="F85" s="56"/>
      <c r="G85" s="56"/>
    </row>
    <row r="86" spans="2:7" x14ac:dyDescent="0.25">
      <c r="B86" s="54"/>
      <c r="C86" s="55"/>
      <c r="D86" s="55"/>
      <c r="F86" s="56"/>
      <c r="G86" s="56"/>
    </row>
    <row r="87" spans="2:7" x14ac:dyDescent="0.25">
      <c r="B87" s="54"/>
      <c r="C87" s="55"/>
      <c r="D87" s="55"/>
      <c r="F87" s="56"/>
      <c r="G87" s="56"/>
    </row>
    <row r="88" spans="2:7" x14ac:dyDescent="0.25">
      <c r="B88" s="54"/>
      <c r="C88" s="55"/>
      <c r="D88" s="55"/>
      <c r="F88" s="56"/>
      <c r="G88" s="56"/>
    </row>
    <row r="89" spans="2:7" x14ac:dyDescent="0.25">
      <c r="B89" s="54"/>
      <c r="C89" s="55"/>
      <c r="D89" s="55"/>
      <c r="F89" s="56"/>
      <c r="G89" s="56"/>
    </row>
    <row r="90" spans="2:7" x14ac:dyDescent="0.25">
      <c r="B90" s="54"/>
      <c r="C90" s="55"/>
      <c r="D90" s="55"/>
      <c r="F90" s="56"/>
      <c r="G90" s="56"/>
    </row>
    <row r="91" spans="2:7" x14ac:dyDescent="0.25">
      <c r="B91" s="54"/>
      <c r="C91" s="55"/>
      <c r="D91" s="55"/>
      <c r="F91" s="56"/>
      <c r="G91" s="56"/>
    </row>
    <row r="92" spans="2:7" x14ac:dyDescent="0.25">
      <c r="B92" s="54"/>
      <c r="C92" s="55"/>
      <c r="D92" s="55"/>
      <c r="F92" s="56"/>
      <c r="G92" s="56"/>
    </row>
    <row r="93" spans="2:7" x14ac:dyDescent="0.25">
      <c r="B93" s="54"/>
      <c r="C93" s="55"/>
      <c r="D93" s="55"/>
      <c r="F93" s="56"/>
      <c r="G93" s="56"/>
    </row>
    <row r="94" spans="2:7" x14ac:dyDescent="0.25">
      <c r="B94" s="54"/>
      <c r="C94" s="55"/>
      <c r="D94" s="55"/>
      <c r="F94" s="56"/>
      <c r="G94" s="56"/>
    </row>
    <row r="95" spans="2:7" x14ac:dyDescent="0.25">
      <c r="B95" s="54"/>
      <c r="C95" s="55"/>
      <c r="D95" s="55"/>
      <c r="F95" s="56"/>
      <c r="G95" s="56"/>
    </row>
    <row r="96" spans="2:7" x14ac:dyDescent="0.25">
      <c r="B96" s="54"/>
      <c r="C96" s="55"/>
      <c r="D96" s="55"/>
      <c r="F96" s="56"/>
      <c r="G96" s="56"/>
    </row>
    <row r="97" spans="2:7" x14ac:dyDescent="0.25">
      <c r="B97" s="54"/>
      <c r="C97" s="55"/>
      <c r="D97" s="55"/>
      <c r="F97" s="56"/>
      <c r="G97" s="56"/>
    </row>
    <row r="98" spans="2:7" x14ac:dyDescent="0.25">
      <c r="B98" s="54"/>
      <c r="C98" s="55"/>
      <c r="D98" s="55"/>
      <c r="F98" s="56"/>
      <c r="G98" s="56"/>
    </row>
    <row r="99" spans="2:7" x14ac:dyDescent="0.25">
      <c r="B99" s="54"/>
      <c r="C99" s="55"/>
      <c r="D99" s="55"/>
      <c r="F99" s="56"/>
      <c r="G99" s="56"/>
    </row>
  </sheetData>
  <sortState ref="B12:D75">
    <sortCondition ref="B13:B75"/>
  </sortState>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3949-D6A4-4F69-A55E-C8B4B87E9D04}">
  <dimension ref="B2:K69"/>
  <sheetViews>
    <sheetView workbookViewId="0">
      <selection activeCell="K4" sqref="K4:K69"/>
    </sheetView>
  </sheetViews>
  <sheetFormatPr defaultRowHeight="15" x14ac:dyDescent="0.25"/>
  <cols>
    <col min="2" max="2" width="18.42578125" style="35" customWidth="1"/>
  </cols>
  <sheetData>
    <row r="2" spans="2:11" x14ac:dyDescent="0.25">
      <c r="B2" s="35" t="s">
        <v>2023</v>
      </c>
    </row>
    <row r="3" spans="2:11" x14ac:dyDescent="0.25">
      <c r="C3" t="s">
        <v>2019</v>
      </c>
      <c r="D3" t="s">
        <v>2020</v>
      </c>
      <c r="E3" t="s">
        <v>2021</v>
      </c>
      <c r="F3" t="s">
        <v>2022</v>
      </c>
    </row>
    <row r="4" spans="2:11" x14ac:dyDescent="0.25">
      <c r="B4" s="61">
        <v>43556</v>
      </c>
      <c r="C4" s="59" t="s">
        <v>2016</v>
      </c>
      <c r="D4" s="59" t="s">
        <v>2017</v>
      </c>
      <c r="E4" s="59" t="s">
        <v>2016</v>
      </c>
      <c r="F4" s="59" t="s">
        <v>2018</v>
      </c>
      <c r="G4" s="59">
        <f>9-6</f>
        <v>3</v>
      </c>
      <c r="H4" s="60">
        <v>5016</v>
      </c>
      <c r="I4" s="60">
        <v>10045</v>
      </c>
      <c r="K4">
        <f>LEFT(F4,3)+RIGHT(F4,2)/8</f>
        <v>919.25</v>
      </c>
    </row>
    <row r="5" spans="2:11" x14ac:dyDescent="0.25">
      <c r="B5" s="61">
        <v>43557</v>
      </c>
      <c r="C5" s="59" t="s">
        <v>2008</v>
      </c>
      <c r="D5" s="59" t="s">
        <v>2013</v>
      </c>
      <c r="E5" s="59" t="s">
        <v>2014</v>
      </c>
      <c r="F5" s="59" t="s">
        <v>2015</v>
      </c>
      <c r="G5" s="59">
        <f>4-6</f>
        <v>-2</v>
      </c>
      <c r="H5" s="60">
        <v>2284</v>
      </c>
      <c r="I5" s="60">
        <v>10367</v>
      </c>
      <c r="K5">
        <f t="shared" ref="K5:K68" si="0">LEFT(F5,3)+RIGHT(F5,2)/8</f>
        <v>924</v>
      </c>
    </row>
    <row r="6" spans="2:11" x14ac:dyDescent="0.25">
      <c r="B6" s="61">
        <v>43558</v>
      </c>
      <c r="C6" s="59" t="s">
        <v>2011</v>
      </c>
      <c r="D6" s="59" t="s">
        <v>2012</v>
      </c>
      <c r="E6" s="59" t="s">
        <v>2006</v>
      </c>
      <c r="F6" s="59" t="s">
        <v>1995</v>
      </c>
      <c r="G6" s="59">
        <f>-1-4</f>
        <v>-5</v>
      </c>
      <c r="H6" s="60">
        <v>2243</v>
      </c>
      <c r="I6" s="60">
        <v>10544</v>
      </c>
      <c r="K6">
        <f t="shared" si="0"/>
        <v>922.5</v>
      </c>
    </row>
    <row r="7" spans="2:11" x14ac:dyDescent="0.25">
      <c r="B7" s="61">
        <v>43559</v>
      </c>
      <c r="C7" s="59" t="s">
        <v>2009</v>
      </c>
      <c r="D7" s="59" t="s">
        <v>2010</v>
      </c>
      <c r="E7" s="59" t="s">
        <v>2009</v>
      </c>
      <c r="F7" s="59" t="s">
        <v>1869</v>
      </c>
      <c r="G7" s="59">
        <f>7-2</f>
        <v>5</v>
      </c>
      <c r="H7" s="60">
        <v>1169</v>
      </c>
      <c r="I7" s="60">
        <v>10458</v>
      </c>
      <c r="K7">
        <f t="shared" si="0"/>
        <v>929.75</v>
      </c>
    </row>
    <row r="8" spans="2:11" x14ac:dyDescent="0.25">
      <c r="B8" s="61">
        <v>43560</v>
      </c>
      <c r="C8" s="59" t="s">
        <v>1873</v>
      </c>
      <c r="D8" s="59" t="s">
        <v>1873</v>
      </c>
      <c r="E8" s="59" t="s">
        <v>1867</v>
      </c>
      <c r="F8" s="59" t="s">
        <v>1865</v>
      </c>
      <c r="G8" s="59">
        <f>-6-6</f>
        <v>-12</v>
      </c>
      <c r="H8" s="60">
        <v>2014</v>
      </c>
      <c r="I8" s="60">
        <v>10673</v>
      </c>
      <c r="K8">
        <f t="shared" si="0"/>
        <v>923</v>
      </c>
    </row>
    <row r="9" spans="2:11" x14ac:dyDescent="0.25">
      <c r="B9" s="61">
        <v>43563</v>
      </c>
      <c r="C9" s="59" t="s">
        <v>2007</v>
      </c>
      <c r="D9" s="59" t="s">
        <v>1868</v>
      </c>
      <c r="E9" s="59" t="s">
        <v>2008</v>
      </c>
      <c r="F9" s="59" t="s">
        <v>2001</v>
      </c>
      <c r="G9" s="59">
        <f>-1-0</f>
        <v>-1</v>
      </c>
      <c r="H9" s="60">
        <v>1793</v>
      </c>
      <c r="I9" s="60">
        <v>11274</v>
      </c>
      <c r="K9">
        <f t="shared" si="0"/>
        <v>922</v>
      </c>
    </row>
    <row r="10" spans="2:11" x14ac:dyDescent="0.25">
      <c r="B10" s="61">
        <v>43564</v>
      </c>
      <c r="C10" s="59" t="s">
        <v>2001</v>
      </c>
      <c r="D10" s="59" t="s">
        <v>1998</v>
      </c>
      <c r="E10" s="59" t="s">
        <v>2000</v>
      </c>
      <c r="F10" s="59" t="s">
        <v>1848</v>
      </c>
      <c r="G10" s="59">
        <f>0-2</f>
        <v>-2</v>
      </c>
      <c r="H10" s="60">
        <v>3469</v>
      </c>
      <c r="I10" s="60">
        <v>11973</v>
      </c>
      <c r="K10">
        <f t="shared" si="0"/>
        <v>922.25</v>
      </c>
    </row>
    <row r="11" spans="2:11" x14ac:dyDescent="0.25">
      <c r="B11" s="61">
        <v>43565</v>
      </c>
      <c r="C11" s="59" t="s">
        <v>2001</v>
      </c>
      <c r="D11" s="59" t="s">
        <v>1868</v>
      </c>
      <c r="E11" s="59" t="s">
        <v>1847</v>
      </c>
      <c r="F11" s="59" t="s">
        <v>1998</v>
      </c>
      <c r="G11" s="59">
        <f>3-0</f>
        <v>3</v>
      </c>
      <c r="H11" s="60">
        <v>1969</v>
      </c>
      <c r="I11" s="60">
        <v>12128</v>
      </c>
      <c r="K11">
        <f t="shared" si="0"/>
        <v>925.25</v>
      </c>
    </row>
    <row r="12" spans="2:11" x14ac:dyDescent="0.25">
      <c r="B12" s="61">
        <v>43566</v>
      </c>
      <c r="C12" s="59" t="s">
        <v>2004</v>
      </c>
      <c r="D12" s="59" t="s">
        <v>1860</v>
      </c>
      <c r="E12" s="59" t="s">
        <v>2005</v>
      </c>
      <c r="F12" s="59" t="s">
        <v>2006</v>
      </c>
      <c r="G12" s="59">
        <f>-6-2</f>
        <v>-8</v>
      </c>
      <c r="H12" s="60">
        <v>3104</v>
      </c>
      <c r="I12" s="60">
        <v>11348</v>
      </c>
      <c r="K12">
        <f t="shared" si="0"/>
        <v>919</v>
      </c>
    </row>
    <row r="13" spans="2:11" x14ac:dyDescent="0.25">
      <c r="B13" s="61">
        <v>43567</v>
      </c>
      <c r="C13" s="59" t="s">
        <v>2000</v>
      </c>
      <c r="D13" s="59" t="s">
        <v>2001</v>
      </c>
      <c r="E13" s="59" t="s">
        <v>2002</v>
      </c>
      <c r="F13" s="59" t="s">
        <v>2003</v>
      </c>
      <c r="G13" s="59">
        <f>0-2</f>
        <v>-2</v>
      </c>
      <c r="H13" s="60">
        <v>1511</v>
      </c>
      <c r="I13" s="60">
        <v>11608</v>
      </c>
      <c r="K13">
        <f t="shared" si="0"/>
        <v>918.75</v>
      </c>
    </row>
    <row r="14" spans="2:11" x14ac:dyDescent="0.25">
      <c r="B14" s="61">
        <v>43570</v>
      </c>
      <c r="C14" s="59" t="s">
        <v>1997</v>
      </c>
      <c r="D14" s="59" t="s">
        <v>1998</v>
      </c>
      <c r="E14" s="59" t="s">
        <v>1999</v>
      </c>
      <c r="F14" s="59" t="s">
        <v>1848</v>
      </c>
      <c r="G14" s="59">
        <f>3-4</f>
        <v>-1</v>
      </c>
      <c r="H14" s="60">
        <v>1701</v>
      </c>
      <c r="I14" s="60">
        <v>11552</v>
      </c>
      <c r="K14">
        <f t="shared" si="0"/>
        <v>922.25</v>
      </c>
    </row>
    <row r="15" spans="2:11" x14ac:dyDescent="0.25">
      <c r="B15" s="61">
        <v>43571</v>
      </c>
      <c r="C15" s="59" t="s">
        <v>1995</v>
      </c>
      <c r="D15" s="59" t="s">
        <v>1995</v>
      </c>
      <c r="E15" s="59" t="s">
        <v>1996</v>
      </c>
      <c r="F15" s="59" t="s">
        <v>1993</v>
      </c>
      <c r="G15" s="59">
        <f>-10-0</f>
        <v>-10</v>
      </c>
      <c r="H15" s="60">
        <v>3892</v>
      </c>
      <c r="I15" s="60">
        <v>11782</v>
      </c>
      <c r="K15">
        <f t="shared" si="0"/>
        <v>912.25</v>
      </c>
    </row>
    <row r="16" spans="2:11" x14ac:dyDescent="0.25">
      <c r="B16" s="61">
        <v>43572</v>
      </c>
      <c r="C16" s="59" t="s">
        <v>1993</v>
      </c>
      <c r="D16" s="59" t="s">
        <v>1864</v>
      </c>
      <c r="E16" s="59" t="s">
        <v>1914</v>
      </c>
      <c r="F16" s="59" t="s">
        <v>1994</v>
      </c>
      <c r="G16" s="59">
        <f>-8-6</f>
        <v>-14</v>
      </c>
      <c r="H16" s="60">
        <v>3302</v>
      </c>
      <c r="I16" s="60">
        <v>12262</v>
      </c>
      <c r="K16">
        <f t="shared" si="0"/>
        <v>903.5</v>
      </c>
    </row>
    <row r="17" spans="2:11" x14ac:dyDescent="0.25">
      <c r="B17" s="61">
        <v>43573</v>
      </c>
      <c r="C17" s="59" t="s">
        <v>1991</v>
      </c>
      <c r="D17" s="59" t="s">
        <v>1859</v>
      </c>
      <c r="E17" s="59" t="s">
        <v>1844</v>
      </c>
      <c r="F17" s="59" t="s">
        <v>1992</v>
      </c>
      <c r="G17" s="59">
        <f>1-2</f>
        <v>-1</v>
      </c>
      <c r="H17" s="60">
        <v>3113</v>
      </c>
      <c r="I17" s="60">
        <v>12766</v>
      </c>
      <c r="K17">
        <f t="shared" si="0"/>
        <v>904.75</v>
      </c>
    </row>
    <row r="18" spans="2:11" x14ac:dyDescent="0.25">
      <c r="B18" s="61">
        <v>43577</v>
      </c>
      <c r="C18" s="59" t="s">
        <v>1988</v>
      </c>
      <c r="D18" s="59" t="s">
        <v>1989</v>
      </c>
      <c r="E18" s="59" t="s">
        <v>1990</v>
      </c>
      <c r="F18" s="59" t="s">
        <v>1844</v>
      </c>
      <c r="G18" s="59">
        <f>-4-0</f>
        <v>-4</v>
      </c>
      <c r="H18" s="60">
        <v>3192</v>
      </c>
      <c r="I18" s="60">
        <v>13416</v>
      </c>
      <c r="K18">
        <f t="shared" si="0"/>
        <v>900.75</v>
      </c>
    </row>
    <row r="19" spans="2:11" x14ac:dyDescent="0.25">
      <c r="B19" s="61">
        <v>43578</v>
      </c>
      <c r="C19" s="59" t="s">
        <v>1844</v>
      </c>
      <c r="D19" s="59" t="s">
        <v>1916</v>
      </c>
      <c r="E19" s="59" t="s">
        <v>1845</v>
      </c>
      <c r="F19" s="59" t="s">
        <v>1987</v>
      </c>
      <c r="G19" s="59">
        <f>-14-0</f>
        <v>-14</v>
      </c>
      <c r="H19" s="60">
        <v>6403</v>
      </c>
      <c r="I19" s="60">
        <v>14031</v>
      </c>
      <c r="K19">
        <f t="shared" si="0"/>
        <v>886.75</v>
      </c>
    </row>
    <row r="20" spans="2:11" x14ac:dyDescent="0.25">
      <c r="B20" s="61">
        <v>43579</v>
      </c>
      <c r="C20" s="59" t="s">
        <v>1984</v>
      </c>
      <c r="D20" s="59" t="s">
        <v>1985</v>
      </c>
      <c r="E20" s="59" t="s">
        <v>1896</v>
      </c>
      <c r="F20" s="59" t="s">
        <v>1986</v>
      </c>
      <c r="G20" s="59">
        <f>-6-6</f>
        <v>-12</v>
      </c>
      <c r="H20" s="60">
        <v>6856</v>
      </c>
      <c r="I20" s="60">
        <v>14657</v>
      </c>
      <c r="K20">
        <f t="shared" si="0"/>
        <v>880</v>
      </c>
    </row>
    <row r="21" spans="2:11" x14ac:dyDescent="0.25">
      <c r="B21" s="61">
        <v>43580</v>
      </c>
      <c r="C21" s="59" t="s">
        <v>1981</v>
      </c>
      <c r="D21" s="59" t="s">
        <v>1982</v>
      </c>
      <c r="E21" s="59" t="s">
        <v>1983</v>
      </c>
      <c r="F21" s="59" t="s">
        <v>1979</v>
      </c>
      <c r="G21" s="59">
        <f>4-0</f>
        <v>4</v>
      </c>
      <c r="H21" s="60">
        <v>5024</v>
      </c>
      <c r="I21" s="60">
        <v>14657</v>
      </c>
      <c r="K21">
        <f t="shared" si="0"/>
        <v>884</v>
      </c>
    </row>
    <row r="22" spans="2:11" x14ac:dyDescent="0.25">
      <c r="B22" s="61">
        <v>43581</v>
      </c>
      <c r="C22" s="59" t="s">
        <v>1841</v>
      </c>
      <c r="D22" s="59" t="s">
        <v>1979</v>
      </c>
      <c r="E22" s="59" t="s">
        <v>1893</v>
      </c>
      <c r="F22" s="59" t="s">
        <v>1980</v>
      </c>
      <c r="G22" s="59">
        <f>-5-6</f>
        <v>-11</v>
      </c>
      <c r="H22" s="60">
        <v>3370</v>
      </c>
      <c r="I22" s="60">
        <v>15002</v>
      </c>
      <c r="K22">
        <f t="shared" si="0"/>
        <v>878.25</v>
      </c>
    </row>
    <row r="23" spans="2:11" x14ac:dyDescent="0.25">
      <c r="B23" s="61">
        <v>43584</v>
      </c>
      <c r="C23" s="59" t="s">
        <v>1978</v>
      </c>
      <c r="D23" s="59" t="s">
        <v>1906</v>
      </c>
      <c r="E23" s="59" t="s">
        <v>1888</v>
      </c>
      <c r="F23" s="59" t="s">
        <v>1888</v>
      </c>
      <c r="G23" s="59">
        <f>-6-6</f>
        <v>-12</v>
      </c>
      <c r="H23" s="60">
        <v>3854</v>
      </c>
      <c r="I23" s="60">
        <v>15338</v>
      </c>
      <c r="K23">
        <f t="shared" si="0"/>
        <v>871.5</v>
      </c>
    </row>
    <row r="24" spans="2:11" x14ac:dyDescent="0.25">
      <c r="B24" s="61">
        <v>43585</v>
      </c>
      <c r="C24" s="59" t="s">
        <v>1974</v>
      </c>
      <c r="D24" s="59" t="s">
        <v>1975</v>
      </c>
      <c r="E24" s="59" t="s">
        <v>1976</v>
      </c>
      <c r="F24" s="59" t="s">
        <v>1977</v>
      </c>
      <c r="G24" s="59">
        <f>-6-2</f>
        <v>-8</v>
      </c>
      <c r="H24" s="60">
        <v>6562</v>
      </c>
      <c r="I24" s="60">
        <v>16168</v>
      </c>
      <c r="K24">
        <f t="shared" si="0"/>
        <v>865.25</v>
      </c>
    </row>
    <row r="25" spans="2:11" x14ac:dyDescent="0.25">
      <c r="B25" s="61">
        <v>43586</v>
      </c>
      <c r="C25" s="59" t="s">
        <v>1971</v>
      </c>
      <c r="D25" s="59" t="s">
        <v>1901</v>
      </c>
      <c r="E25" s="59" t="s">
        <v>1972</v>
      </c>
      <c r="F25" s="59" t="s">
        <v>1973</v>
      </c>
      <c r="G25" s="59">
        <f>-2-0</f>
        <v>-2</v>
      </c>
      <c r="H25" s="60">
        <v>5827</v>
      </c>
      <c r="I25" s="60">
        <v>16686</v>
      </c>
      <c r="K25">
        <f t="shared" si="0"/>
        <v>863.25</v>
      </c>
    </row>
    <row r="26" spans="2:11" x14ac:dyDescent="0.25">
      <c r="B26" s="61">
        <v>43587</v>
      </c>
      <c r="C26" s="59" t="s">
        <v>1894</v>
      </c>
      <c r="D26" s="59" t="s">
        <v>1969</v>
      </c>
      <c r="E26" s="59" t="s">
        <v>1918</v>
      </c>
      <c r="F26" s="59" t="s">
        <v>1970</v>
      </c>
      <c r="G26" s="59">
        <f>-8-4</f>
        <v>-12</v>
      </c>
      <c r="H26" s="60">
        <v>3592</v>
      </c>
      <c r="I26" s="60">
        <v>17313</v>
      </c>
      <c r="K26">
        <f t="shared" si="0"/>
        <v>854.75</v>
      </c>
    </row>
    <row r="27" spans="2:11" x14ac:dyDescent="0.25">
      <c r="B27" s="61">
        <v>43588</v>
      </c>
      <c r="C27" s="59" t="s">
        <v>1930</v>
      </c>
      <c r="D27" s="59" t="s">
        <v>1931</v>
      </c>
      <c r="E27" s="59" t="s">
        <v>1942</v>
      </c>
      <c r="F27" s="59" t="s">
        <v>1968</v>
      </c>
      <c r="G27" s="59">
        <f>0-6</f>
        <v>-6</v>
      </c>
      <c r="H27" s="60">
        <v>3974</v>
      </c>
      <c r="I27" s="60">
        <v>17634</v>
      </c>
      <c r="K27">
        <f t="shared" si="0"/>
        <v>854</v>
      </c>
    </row>
    <row r="28" spans="2:11" x14ac:dyDescent="0.25">
      <c r="B28" s="61">
        <v>43591</v>
      </c>
      <c r="C28" s="59" t="s">
        <v>1965</v>
      </c>
      <c r="D28" s="59" t="s">
        <v>1966</v>
      </c>
      <c r="E28" s="59" t="s">
        <v>1967</v>
      </c>
      <c r="F28" s="59" t="s">
        <v>1929</v>
      </c>
      <c r="G28" s="59">
        <f>-11-6</f>
        <v>-17</v>
      </c>
      <c r="H28" s="60">
        <v>17703</v>
      </c>
      <c r="I28" s="60">
        <v>18567</v>
      </c>
      <c r="K28">
        <f t="shared" si="0"/>
        <v>842.25</v>
      </c>
    </row>
    <row r="29" spans="2:11" x14ac:dyDescent="0.25">
      <c r="B29" s="61">
        <v>43592</v>
      </c>
      <c r="C29" s="59" t="s">
        <v>1963</v>
      </c>
      <c r="D29" s="59" t="s">
        <v>1964</v>
      </c>
      <c r="E29" s="59" t="s">
        <v>1962</v>
      </c>
      <c r="F29" s="59" t="s">
        <v>1924</v>
      </c>
      <c r="G29" s="59">
        <f>0-2</f>
        <v>-2</v>
      </c>
      <c r="H29" s="60">
        <v>6761</v>
      </c>
      <c r="I29" s="60">
        <v>18737</v>
      </c>
      <c r="K29">
        <f t="shared" si="0"/>
        <v>842.5</v>
      </c>
    </row>
    <row r="30" spans="2:11" x14ac:dyDescent="0.25">
      <c r="B30" s="61">
        <v>43593</v>
      </c>
      <c r="C30" s="59" t="s">
        <v>1924</v>
      </c>
      <c r="D30" s="59" t="s">
        <v>1960</v>
      </c>
      <c r="E30" s="59" t="s">
        <v>1961</v>
      </c>
      <c r="F30" s="59" t="s">
        <v>1962</v>
      </c>
      <c r="G30" s="59">
        <f>-3-2</f>
        <v>-5</v>
      </c>
      <c r="H30" s="60">
        <v>8617</v>
      </c>
      <c r="I30" s="60">
        <v>19493</v>
      </c>
      <c r="K30">
        <f t="shared" si="0"/>
        <v>839.25</v>
      </c>
    </row>
    <row r="31" spans="2:11" x14ac:dyDescent="0.25">
      <c r="B31" s="61">
        <v>43594</v>
      </c>
      <c r="C31" s="59" t="s">
        <v>1958</v>
      </c>
      <c r="D31" s="59" t="s">
        <v>1935</v>
      </c>
      <c r="E31" s="59" t="s">
        <v>1959</v>
      </c>
      <c r="F31" s="59" t="s">
        <v>1955</v>
      </c>
      <c r="G31" s="59">
        <f>-14-2</f>
        <v>-16</v>
      </c>
      <c r="H31" s="60">
        <v>13099</v>
      </c>
      <c r="I31" s="60">
        <v>20540</v>
      </c>
      <c r="K31">
        <f t="shared" si="0"/>
        <v>825</v>
      </c>
    </row>
    <row r="32" spans="2:11" x14ac:dyDescent="0.25">
      <c r="B32" s="61">
        <v>43595</v>
      </c>
      <c r="C32" s="59" t="s">
        <v>1955</v>
      </c>
      <c r="D32" s="59" t="s">
        <v>1956</v>
      </c>
      <c r="E32" s="59" t="s">
        <v>1952</v>
      </c>
      <c r="F32" s="59" t="s">
        <v>1957</v>
      </c>
      <c r="G32" s="59">
        <f>-3-4</f>
        <v>-7</v>
      </c>
      <c r="H32" s="60">
        <v>10179</v>
      </c>
      <c r="I32" s="60">
        <v>20149</v>
      </c>
      <c r="K32">
        <f t="shared" si="0"/>
        <v>821.5</v>
      </c>
    </row>
    <row r="33" spans="2:11" x14ac:dyDescent="0.25">
      <c r="B33" s="61">
        <v>43598</v>
      </c>
      <c r="C33" s="59" t="s">
        <v>1951</v>
      </c>
      <c r="D33" s="59" t="s">
        <v>1952</v>
      </c>
      <c r="E33" s="59" t="s">
        <v>1953</v>
      </c>
      <c r="F33" s="59" t="s">
        <v>1954</v>
      </c>
      <c r="G33" s="59">
        <f>-6-4</f>
        <v>-10</v>
      </c>
      <c r="H33" s="60">
        <v>9369</v>
      </c>
      <c r="I33" s="60">
        <v>20319</v>
      </c>
      <c r="K33">
        <f t="shared" si="0"/>
        <v>815</v>
      </c>
    </row>
    <row r="34" spans="2:11" x14ac:dyDescent="0.25">
      <c r="B34" s="61">
        <v>43599</v>
      </c>
      <c r="C34" s="59" t="s">
        <v>1947</v>
      </c>
      <c r="D34" s="59" t="s">
        <v>1948</v>
      </c>
      <c r="E34" s="59" t="s">
        <v>1949</v>
      </c>
      <c r="F34" s="59" t="s">
        <v>1950</v>
      </c>
      <c r="G34" s="59">
        <f>29-0</f>
        <v>29</v>
      </c>
      <c r="H34" s="60">
        <v>14425</v>
      </c>
      <c r="I34" s="60">
        <v>21327</v>
      </c>
      <c r="K34">
        <f t="shared" si="0"/>
        <v>844</v>
      </c>
    </row>
    <row r="35" spans="2:11" x14ac:dyDescent="0.25">
      <c r="B35" s="61">
        <v>43600</v>
      </c>
      <c r="C35" s="59" t="s">
        <v>1943</v>
      </c>
      <c r="D35" s="59" t="s">
        <v>1944</v>
      </c>
      <c r="E35" s="59" t="s">
        <v>1945</v>
      </c>
      <c r="F35" s="59" t="s">
        <v>1946</v>
      </c>
      <c r="G35" s="59">
        <f>4-0</f>
        <v>4</v>
      </c>
      <c r="H35" s="60">
        <v>11980</v>
      </c>
      <c r="I35" s="60">
        <v>20358</v>
      </c>
      <c r="K35">
        <f t="shared" si="0"/>
        <v>848</v>
      </c>
    </row>
    <row r="36" spans="2:11" x14ac:dyDescent="0.25">
      <c r="B36" s="61">
        <v>43601</v>
      </c>
      <c r="C36" s="59" t="s">
        <v>1940</v>
      </c>
      <c r="D36" s="59" t="s">
        <v>1941</v>
      </c>
      <c r="E36" s="59" t="s">
        <v>1940</v>
      </c>
      <c r="F36" s="59" t="s">
        <v>1942</v>
      </c>
      <c r="G36" s="59">
        <f>4-4</f>
        <v>0</v>
      </c>
      <c r="H36" s="60">
        <v>6930</v>
      </c>
      <c r="I36" s="60">
        <v>20918</v>
      </c>
      <c r="K36">
        <f t="shared" si="0"/>
        <v>852.5</v>
      </c>
    </row>
    <row r="37" spans="2:11" x14ac:dyDescent="0.25">
      <c r="B37" s="61">
        <v>43602</v>
      </c>
      <c r="C37" s="59" t="s">
        <v>1936</v>
      </c>
      <c r="D37" s="59" t="s">
        <v>1937</v>
      </c>
      <c r="E37" s="59" t="s">
        <v>1938</v>
      </c>
      <c r="F37" s="59" t="s">
        <v>1939</v>
      </c>
      <c r="G37" s="59">
        <f>-17-6</f>
        <v>-23</v>
      </c>
      <c r="H37" s="60">
        <v>5784</v>
      </c>
      <c r="I37" s="60">
        <v>21648</v>
      </c>
      <c r="K37">
        <f t="shared" si="0"/>
        <v>834.75</v>
      </c>
    </row>
    <row r="38" spans="2:11" x14ac:dyDescent="0.25">
      <c r="B38" s="61">
        <v>43605</v>
      </c>
      <c r="C38" s="59" t="s">
        <v>1934</v>
      </c>
      <c r="D38" s="59" t="s">
        <v>1919</v>
      </c>
      <c r="E38" s="59" t="s">
        <v>1935</v>
      </c>
      <c r="F38" s="59" t="s">
        <v>1921</v>
      </c>
      <c r="G38" s="59">
        <f>10-2</f>
        <v>8</v>
      </c>
      <c r="H38" s="60">
        <v>12063</v>
      </c>
      <c r="I38" s="60">
        <v>23750</v>
      </c>
      <c r="K38">
        <f t="shared" si="0"/>
        <v>845</v>
      </c>
    </row>
    <row r="39" spans="2:11" x14ac:dyDescent="0.25">
      <c r="B39" s="61">
        <v>43606</v>
      </c>
      <c r="C39" s="59" t="s">
        <v>1930</v>
      </c>
      <c r="D39" s="59" t="s">
        <v>1931</v>
      </c>
      <c r="E39" s="59" t="s">
        <v>1932</v>
      </c>
      <c r="F39" s="59" t="s">
        <v>1933</v>
      </c>
      <c r="G39" s="59">
        <f>-9-4</f>
        <v>-13</v>
      </c>
      <c r="H39" s="60">
        <v>21919</v>
      </c>
      <c r="I39" s="60">
        <v>25628</v>
      </c>
      <c r="K39">
        <f t="shared" si="0"/>
        <v>835.5</v>
      </c>
    </row>
    <row r="40" spans="2:11" x14ac:dyDescent="0.25">
      <c r="B40" s="61">
        <v>43607</v>
      </c>
      <c r="C40" s="59" t="s">
        <v>1927</v>
      </c>
      <c r="D40" s="59" t="s">
        <v>1928</v>
      </c>
      <c r="E40" s="59" t="s">
        <v>1927</v>
      </c>
      <c r="F40" s="59" t="s">
        <v>1929</v>
      </c>
      <c r="G40" s="59">
        <f>6-6</f>
        <v>0</v>
      </c>
      <c r="H40" s="60">
        <v>8956</v>
      </c>
      <c r="I40" s="60">
        <v>26612</v>
      </c>
      <c r="K40">
        <f t="shared" si="0"/>
        <v>842.25</v>
      </c>
    </row>
    <row r="41" spans="2:11" x14ac:dyDescent="0.25">
      <c r="B41" s="61">
        <v>43608</v>
      </c>
      <c r="C41" s="59" t="s">
        <v>1924</v>
      </c>
      <c r="D41" s="59" t="s">
        <v>1925</v>
      </c>
      <c r="E41" s="59" t="s">
        <v>1926</v>
      </c>
      <c r="F41" s="59" t="s">
        <v>1920</v>
      </c>
      <c r="G41" s="59">
        <f>-7-0</f>
        <v>-7</v>
      </c>
      <c r="H41" s="60">
        <v>7581</v>
      </c>
      <c r="I41" s="60">
        <v>26837</v>
      </c>
      <c r="K41">
        <f t="shared" si="0"/>
        <v>835.25</v>
      </c>
    </row>
    <row r="42" spans="2:11" x14ac:dyDescent="0.25">
      <c r="B42" s="61">
        <v>43609</v>
      </c>
      <c r="C42" s="59" t="s">
        <v>1920</v>
      </c>
      <c r="D42" s="59" t="s">
        <v>1921</v>
      </c>
      <c r="E42" s="59" t="s">
        <v>1922</v>
      </c>
      <c r="F42" s="59" t="s">
        <v>1923</v>
      </c>
      <c r="G42" s="59">
        <f>8-2</f>
        <v>6</v>
      </c>
      <c r="H42" s="60">
        <v>7680</v>
      </c>
      <c r="I42" s="60">
        <v>26855</v>
      </c>
      <c r="K42">
        <f t="shared" si="0"/>
        <v>843.5</v>
      </c>
    </row>
    <row r="43" spans="2:11" x14ac:dyDescent="0.25">
      <c r="B43" s="61">
        <v>43613</v>
      </c>
      <c r="C43" s="59" t="s">
        <v>1918</v>
      </c>
      <c r="D43" s="59" t="s">
        <v>1888</v>
      </c>
      <c r="E43" s="59" t="s">
        <v>1919</v>
      </c>
      <c r="F43" s="59" t="s">
        <v>1892</v>
      </c>
      <c r="G43" s="59">
        <f>26-0</f>
        <v>26</v>
      </c>
      <c r="H43" s="60">
        <v>12463</v>
      </c>
      <c r="I43" s="60">
        <v>28232</v>
      </c>
      <c r="K43">
        <f t="shared" si="0"/>
        <v>869.5</v>
      </c>
    </row>
    <row r="44" spans="2:11" x14ac:dyDescent="0.25">
      <c r="B44" s="61">
        <v>43614</v>
      </c>
      <c r="C44" s="59" t="s">
        <v>1896</v>
      </c>
      <c r="D44" s="59" t="s">
        <v>1917</v>
      </c>
      <c r="E44" s="59" t="s">
        <v>1893</v>
      </c>
      <c r="F44" s="59" t="s">
        <v>1845</v>
      </c>
      <c r="G44" s="59">
        <f>16-0</f>
        <v>16</v>
      </c>
      <c r="H44" s="60">
        <v>22153</v>
      </c>
      <c r="I44" s="60">
        <v>27915</v>
      </c>
      <c r="K44">
        <f t="shared" si="0"/>
        <v>885.5</v>
      </c>
    </row>
    <row r="45" spans="2:11" x14ac:dyDescent="0.25">
      <c r="B45" s="61">
        <v>43615</v>
      </c>
      <c r="C45" s="59" t="s">
        <v>1900</v>
      </c>
      <c r="D45" s="59" t="s">
        <v>1914</v>
      </c>
      <c r="E45" s="59" t="s">
        <v>1915</v>
      </c>
      <c r="F45" s="59" t="s">
        <v>1916</v>
      </c>
      <c r="G45" s="59">
        <f>16-6</f>
        <v>10</v>
      </c>
      <c r="H45" s="60">
        <v>11433</v>
      </c>
      <c r="I45" s="60">
        <v>28210</v>
      </c>
      <c r="K45">
        <f t="shared" si="0"/>
        <v>902.25</v>
      </c>
    </row>
    <row r="46" spans="2:11" x14ac:dyDescent="0.25">
      <c r="B46" s="61">
        <v>43616</v>
      </c>
      <c r="C46" s="59" t="s">
        <v>1886</v>
      </c>
      <c r="D46" s="59" t="s">
        <v>1854</v>
      </c>
      <c r="E46" s="59" t="s">
        <v>1913</v>
      </c>
      <c r="F46" s="59" t="s">
        <v>1891</v>
      </c>
      <c r="G46" s="59">
        <f>-10-4</f>
        <v>-14</v>
      </c>
      <c r="H46" s="60">
        <v>14001</v>
      </c>
      <c r="I46" s="60">
        <v>29870</v>
      </c>
      <c r="K46">
        <f t="shared" si="0"/>
        <v>891.75</v>
      </c>
    </row>
    <row r="47" spans="2:11" x14ac:dyDescent="0.25">
      <c r="B47" s="61">
        <v>43619</v>
      </c>
      <c r="C47" s="59" t="s">
        <v>1911</v>
      </c>
      <c r="D47" s="59" t="s">
        <v>1850</v>
      </c>
      <c r="E47" s="59" t="s">
        <v>1912</v>
      </c>
      <c r="F47" s="59" t="s">
        <v>1909</v>
      </c>
      <c r="G47" s="59">
        <f>1-2</f>
        <v>-1</v>
      </c>
      <c r="H47" s="60">
        <v>9306</v>
      </c>
      <c r="I47" s="60">
        <v>30600</v>
      </c>
      <c r="K47">
        <f t="shared" si="0"/>
        <v>893</v>
      </c>
    </row>
    <row r="48" spans="2:11" x14ac:dyDescent="0.25">
      <c r="B48" s="61">
        <v>43620</v>
      </c>
      <c r="C48" s="59" t="s">
        <v>1907</v>
      </c>
      <c r="D48" s="59" t="s">
        <v>1908</v>
      </c>
      <c r="E48" s="59" t="s">
        <v>1909</v>
      </c>
      <c r="F48" s="59" t="s">
        <v>1910</v>
      </c>
      <c r="G48" s="59">
        <f>3-0</f>
        <v>3</v>
      </c>
      <c r="H48" s="60">
        <v>13705</v>
      </c>
      <c r="I48" s="60">
        <v>29453</v>
      </c>
      <c r="K48">
        <f t="shared" si="0"/>
        <v>896</v>
      </c>
    </row>
    <row r="49" spans="2:11" x14ac:dyDescent="0.25">
      <c r="B49" s="61">
        <v>43621</v>
      </c>
      <c r="C49" s="59" t="s">
        <v>1905</v>
      </c>
      <c r="D49" s="59" t="s">
        <v>1842</v>
      </c>
      <c r="E49" s="59" t="s">
        <v>1899</v>
      </c>
      <c r="F49" s="59" t="s">
        <v>1906</v>
      </c>
      <c r="G49" s="59">
        <f>-12-2</f>
        <v>-14</v>
      </c>
      <c r="H49" s="60">
        <v>10144</v>
      </c>
      <c r="I49" s="60">
        <v>28316</v>
      </c>
      <c r="K49">
        <f t="shared" si="0"/>
        <v>883.75</v>
      </c>
    </row>
    <row r="50" spans="2:11" x14ac:dyDescent="0.25">
      <c r="B50" s="61">
        <v>43622</v>
      </c>
      <c r="C50" s="59" t="s">
        <v>1903</v>
      </c>
      <c r="D50" s="59" t="s">
        <v>1904</v>
      </c>
      <c r="E50" s="59" t="s">
        <v>1888</v>
      </c>
      <c r="F50" s="59" t="s">
        <v>1899</v>
      </c>
      <c r="G50" s="59">
        <f>-1-4</f>
        <v>-5</v>
      </c>
      <c r="H50" s="60">
        <v>10104</v>
      </c>
      <c r="I50" s="60">
        <v>27856</v>
      </c>
      <c r="K50">
        <f t="shared" si="0"/>
        <v>882.25</v>
      </c>
    </row>
    <row r="51" spans="2:11" x14ac:dyDescent="0.25">
      <c r="B51" s="61">
        <v>43623</v>
      </c>
      <c r="C51" s="59" t="s">
        <v>1899</v>
      </c>
      <c r="D51" s="59" t="s">
        <v>1900</v>
      </c>
      <c r="E51" s="59" t="s">
        <v>1901</v>
      </c>
      <c r="F51" s="59" t="s">
        <v>1902</v>
      </c>
      <c r="G51" s="59">
        <f>-12-2</f>
        <v>-14</v>
      </c>
      <c r="H51" s="60">
        <v>10414</v>
      </c>
      <c r="I51" s="60">
        <v>26799</v>
      </c>
      <c r="K51">
        <f t="shared" si="0"/>
        <v>870</v>
      </c>
    </row>
    <row r="52" spans="2:11" x14ac:dyDescent="0.25">
      <c r="B52" s="61">
        <v>43626</v>
      </c>
      <c r="C52" s="59" t="s">
        <v>1890</v>
      </c>
      <c r="D52" s="59" t="s">
        <v>1896</v>
      </c>
      <c r="E52" s="59" t="s">
        <v>1897</v>
      </c>
      <c r="F52" s="59" t="s">
        <v>1898</v>
      </c>
      <c r="G52" s="59">
        <f>2-2</f>
        <v>0</v>
      </c>
      <c r="H52" s="60">
        <v>7581</v>
      </c>
      <c r="I52" s="60">
        <v>27102</v>
      </c>
      <c r="K52">
        <f t="shared" si="0"/>
        <v>872.25</v>
      </c>
    </row>
    <row r="53" spans="2:11" x14ac:dyDescent="0.25">
      <c r="B53" s="61">
        <v>43627</v>
      </c>
      <c r="C53" s="59" t="s">
        <v>1892</v>
      </c>
      <c r="D53" s="59" t="s">
        <v>1893</v>
      </c>
      <c r="E53" s="59" t="s">
        <v>1894</v>
      </c>
      <c r="F53" s="59" t="s">
        <v>1895</v>
      </c>
      <c r="G53" s="59">
        <f>1-0</f>
        <v>1</v>
      </c>
      <c r="H53" s="60">
        <v>9202</v>
      </c>
      <c r="I53" s="60">
        <v>26832</v>
      </c>
      <c r="K53">
        <f t="shared" si="0"/>
        <v>873.25</v>
      </c>
    </row>
    <row r="54" spans="2:11" x14ac:dyDescent="0.25">
      <c r="B54" s="61">
        <v>43628</v>
      </c>
      <c r="C54" s="59" t="s">
        <v>1888</v>
      </c>
      <c r="D54" s="59" t="s">
        <v>1889</v>
      </c>
      <c r="E54" s="59" t="s">
        <v>1890</v>
      </c>
      <c r="F54" s="59" t="s">
        <v>1891</v>
      </c>
      <c r="G54" s="59">
        <f>18-4</f>
        <v>14</v>
      </c>
      <c r="H54" s="60">
        <v>9204</v>
      </c>
      <c r="I54" s="60">
        <v>27660</v>
      </c>
      <c r="K54">
        <f t="shared" si="0"/>
        <v>891.75</v>
      </c>
    </row>
    <row r="55" spans="2:11" x14ac:dyDescent="0.25">
      <c r="B55" s="61">
        <v>43629</v>
      </c>
      <c r="C55" s="59" t="s">
        <v>1885</v>
      </c>
      <c r="D55" s="59" t="s">
        <v>1886</v>
      </c>
      <c r="E55" s="59" t="s">
        <v>1885</v>
      </c>
      <c r="F55" s="59" t="s">
        <v>1887</v>
      </c>
      <c r="G55" s="59">
        <f>10-0</f>
        <v>10</v>
      </c>
      <c r="H55" s="60">
        <v>15857</v>
      </c>
      <c r="I55" s="60">
        <v>28708</v>
      </c>
      <c r="K55">
        <f t="shared" si="0"/>
        <v>901.75</v>
      </c>
    </row>
    <row r="56" spans="2:11" x14ac:dyDescent="0.25">
      <c r="B56" s="61">
        <v>43630</v>
      </c>
      <c r="C56" s="59" t="s">
        <v>1883</v>
      </c>
      <c r="D56" s="59" t="s">
        <v>1862</v>
      </c>
      <c r="E56" s="59" t="s">
        <v>1884</v>
      </c>
      <c r="F56" s="59" t="s">
        <v>1872</v>
      </c>
      <c r="G56" s="59">
        <f>8-2</f>
        <v>6</v>
      </c>
      <c r="H56" s="60">
        <v>23947</v>
      </c>
      <c r="I56" s="60">
        <v>31821</v>
      </c>
      <c r="K56">
        <f t="shared" si="0"/>
        <v>910</v>
      </c>
    </row>
    <row r="57" spans="2:11" x14ac:dyDescent="0.25">
      <c r="B57" s="61">
        <v>43633</v>
      </c>
      <c r="C57" s="59" t="s">
        <v>1880</v>
      </c>
      <c r="D57" s="59" t="s">
        <v>1881</v>
      </c>
      <c r="E57" s="59" t="s">
        <v>1863</v>
      </c>
      <c r="F57" s="59" t="s">
        <v>1882</v>
      </c>
      <c r="G57" s="59">
        <f>16-2</f>
        <v>14</v>
      </c>
      <c r="H57" s="60">
        <v>13258</v>
      </c>
      <c r="I57" s="60">
        <v>31863</v>
      </c>
      <c r="K57">
        <f t="shared" si="0"/>
        <v>926.25</v>
      </c>
    </row>
    <row r="58" spans="2:11" x14ac:dyDescent="0.25">
      <c r="B58" s="61">
        <v>43634</v>
      </c>
      <c r="C58" s="59" t="s">
        <v>1877</v>
      </c>
      <c r="D58" s="59" t="s">
        <v>1878</v>
      </c>
      <c r="E58" s="59" t="s">
        <v>1879</v>
      </c>
      <c r="F58" s="59" t="s">
        <v>1868</v>
      </c>
      <c r="G58" s="59">
        <f>1-0</f>
        <v>1</v>
      </c>
      <c r="H58" s="60">
        <v>11186</v>
      </c>
      <c r="I58" s="60">
        <v>33386</v>
      </c>
      <c r="K58">
        <f t="shared" si="0"/>
        <v>927.25</v>
      </c>
    </row>
    <row r="59" spans="2:11" x14ac:dyDescent="0.25">
      <c r="B59" s="61">
        <v>43635</v>
      </c>
      <c r="C59" s="59" t="s">
        <v>1874</v>
      </c>
      <c r="D59" s="59" t="s">
        <v>1860</v>
      </c>
      <c r="E59" s="59" t="s">
        <v>1875</v>
      </c>
      <c r="F59" s="59" t="s">
        <v>1876</v>
      </c>
      <c r="G59" s="59">
        <f>-11-2</f>
        <v>-13</v>
      </c>
      <c r="H59" s="60">
        <v>17119</v>
      </c>
      <c r="I59" s="60">
        <v>32268</v>
      </c>
      <c r="K59">
        <f t="shared" si="0"/>
        <v>916</v>
      </c>
    </row>
    <row r="60" spans="2:11" x14ac:dyDescent="0.25">
      <c r="B60" s="61">
        <v>43636</v>
      </c>
      <c r="C60" s="59" t="s">
        <v>1870</v>
      </c>
      <c r="D60" s="59" t="s">
        <v>1871</v>
      </c>
      <c r="E60" s="59" t="s">
        <v>1872</v>
      </c>
      <c r="F60" s="59" t="s">
        <v>1873</v>
      </c>
      <c r="G60" s="59">
        <f>12-0</f>
        <v>12</v>
      </c>
      <c r="H60" s="60">
        <v>17267</v>
      </c>
      <c r="I60" s="60">
        <v>34242</v>
      </c>
      <c r="K60">
        <f t="shared" si="0"/>
        <v>928</v>
      </c>
    </row>
    <row r="61" spans="2:11" x14ac:dyDescent="0.25">
      <c r="B61" s="61">
        <v>43637</v>
      </c>
      <c r="C61" s="59" t="s">
        <v>1868</v>
      </c>
      <c r="D61" s="59" t="s">
        <v>1869</v>
      </c>
      <c r="E61" s="59" t="s">
        <v>1864</v>
      </c>
      <c r="F61" s="59" t="s">
        <v>1864</v>
      </c>
      <c r="G61" s="59">
        <f>-13-2</f>
        <v>-15</v>
      </c>
      <c r="H61" s="60">
        <v>11824</v>
      </c>
      <c r="I61" s="60">
        <v>34140</v>
      </c>
      <c r="K61">
        <f t="shared" si="0"/>
        <v>914.75</v>
      </c>
    </row>
    <row r="62" spans="2:11" x14ac:dyDescent="0.25">
      <c r="B62" s="61">
        <v>43640</v>
      </c>
      <c r="C62" s="59" t="s">
        <v>1864</v>
      </c>
      <c r="D62" s="59" t="s">
        <v>1865</v>
      </c>
      <c r="E62" s="59" t="s">
        <v>1866</v>
      </c>
      <c r="F62" s="59" t="s">
        <v>1867</v>
      </c>
      <c r="G62" s="59">
        <f>5-6</f>
        <v>-1</v>
      </c>
      <c r="H62" s="60">
        <v>14989</v>
      </c>
      <c r="I62" s="60">
        <v>33598</v>
      </c>
      <c r="K62">
        <f t="shared" si="0"/>
        <v>920.5</v>
      </c>
    </row>
    <row r="63" spans="2:11" x14ac:dyDescent="0.25">
      <c r="B63" s="61">
        <v>43641</v>
      </c>
      <c r="C63" s="59" t="s">
        <v>1860</v>
      </c>
      <c r="D63" s="59" t="s">
        <v>1861</v>
      </c>
      <c r="E63" s="59" t="s">
        <v>1862</v>
      </c>
      <c r="F63" s="59" t="s">
        <v>1863</v>
      </c>
      <c r="G63" s="59">
        <f>-6-0</f>
        <v>-6</v>
      </c>
      <c r="H63" s="60">
        <v>20494</v>
      </c>
      <c r="I63" s="60">
        <v>35399</v>
      </c>
      <c r="K63">
        <f t="shared" si="0"/>
        <v>914.5</v>
      </c>
    </row>
    <row r="64" spans="2:11" x14ac:dyDescent="0.25">
      <c r="B64" s="61">
        <v>43642</v>
      </c>
      <c r="C64" s="59" t="s">
        <v>1857</v>
      </c>
      <c r="D64" s="59" t="s">
        <v>1857</v>
      </c>
      <c r="E64" s="59" t="s">
        <v>1858</v>
      </c>
      <c r="F64" s="59" t="s">
        <v>1859</v>
      </c>
      <c r="G64" s="59">
        <f>-8-4</f>
        <v>-12</v>
      </c>
      <c r="H64" s="60">
        <v>22628</v>
      </c>
      <c r="I64" s="60">
        <v>36842</v>
      </c>
      <c r="K64">
        <f t="shared" si="0"/>
        <v>906</v>
      </c>
    </row>
    <row r="65" spans="2:11" x14ac:dyDescent="0.25">
      <c r="B65" s="61">
        <v>43643</v>
      </c>
      <c r="C65" s="59" t="s">
        <v>1854</v>
      </c>
      <c r="D65" s="59" t="s">
        <v>1855</v>
      </c>
      <c r="E65" s="59" t="s">
        <v>1856</v>
      </c>
      <c r="F65" s="59" t="s">
        <v>1850</v>
      </c>
      <c r="G65" s="59">
        <f>-6-0</f>
        <v>-6</v>
      </c>
      <c r="H65" s="60">
        <v>18722</v>
      </c>
      <c r="I65" s="60">
        <v>39738</v>
      </c>
      <c r="K65">
        <f t="shared" si="0"/>
        <v>900</v>
      </c>
    </row>
    <row r="66" spans="2:11" x14ac:dyDescent="0.25">
      <c r="B66" s="61">
        <v>43644</v>
      </c>
      <c r="C66" s="59" t="s">
        <v>1850</v>
      </c>
      <c r="D66" s="59" t="s">
        <v>1851</v>
      </c>
      <c r="E66" s="59" t="s">
        <v>1852</v>
      </c>
      <c r="F66" s="59" t="s">
        <v>1853</v>
      </c>
      <c r="G66" s="59">
        <f>11-0</f>
        <v>11</v>
      </c>
      <c r="H66" s="60">
        <v>26692</v>
      </c>
      <c r="I66" s="60">
        <v>42212</v>
      </c>
      <c r="K66">
        <f t="shared" si="0"/>
        <v>911</v>
      </c>
    </row>
    <row r="67" spans="2:11" x14ac:dyDescent="0.25">
      <c r="B67" s="61">
        <v>43647</v>
      </c>
      <c r="C67" s="59" t="s">
        <v>1847</v>
      </c>
      <c r="D67" s="59" t="s">
        <v>1848</v>
      </c>
      <c r="E67" s="59" t="s">
        <v>1849</v>
      </c>
      <c r="F67" s="59" t="s">
        <v>1842</v>
      </c>
      <c r="G67" s="59">
        <f>-14-6</f>
        <v>-20</v>
      </c>
      <c r="H67" s="60">
        <v>16934</v>
      </c>
      <c r="I67" s="60">
        <v>41838</v>
      </c>
      <c r="K67">
        <f t="shared" si="0"/>
        <v>896.25</v>
      </c>
    </row>
    <row r="68" spans="2:11" x14ac:dyDescent="0.25">
      <c r="B68" s="61">
        <v>43648</v>
      </c>
      <c r="C68" s="59" t="s">
        <v>1843</v>
      </c>
      <c r="D68" s="59" t="s">
        <v>1844</v>
      </c>
      <c r="E68" s="59" t="s">
        <v>1845</v>
      </c>
      <c r="F68" s="59" t="s">
        <v>1846</v>
      </c>
      <c r="G68" s="59">
        <f>-10-2</f>
        <v>-12</v>
      </c>
      <c r="H68" s="60">
        <v>17852</v>
      </c>
      <c r="I68" s="60">
        <v>43220</v>
      </c>
      <c r="K68">
        <f t="shared" si="0"/>
        <v>886</v>
      </c>
    </row>
    <row r="69" spans="2:11" x14ac:dyDescent="0.25">
      <c r="B69" s="61">
        <v>43649</v>
      </c>
      <c r="C69" s="59" t="s">
        <v>1839</v>
      </c>
      <c r="D69" s="59" t="s">
        <v>1840</v>
      </c>
      <c r="E69" s="59" t="s">
        <v>1841</v>
      </c>
      <c r="F69" s="59" t="s">
        <v>1842</v>
      </c>
      <c r="G69" s="59">
        <f>10-2</f>
        <v>8</v>
      </c>
      <c r="H69" s="60">
        <v>7239</v>
      </c>
      <c r="I69" s="59">
        <v>0</v>
      </c>
      <c r="K69">
        <f t="shared" ref="K69" si="1">LEFT(F69,3)+RIGHT(F69,2)/8</f>
        <v>896.25</v>
      </c>
    </row>
  </sheetData>
  <sortState ref="B4:I69">
    <sortCondition ref="B4:B6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1 Heat Wave</vt:lpstr>
      <vt:lpstr>2 Derecho</vt:lpstr>
      <vt:lpstr>3 Floods</vt:lpstr>
      <vt:lpstr>4 Crop Planting Progress</vt:lpstr>
      <vt:lpstr>5 Snowfall Jan to April</vt:lpstr>
      <vt:lpstr>6 Rainfall April to June</vt:lpstr>
      <vt:lpstr>7 Corn and Soybean Prices</vt: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Wiese</dc:creator>
  <cp:lastModifiedBy>Patrick Wiese</cp:lastModifiedBy>
  <dcterms:created xsi:type="dcterms:W3CDTF">2019-06-27T10:21:09Z</dcterms:created>
  <dcterms:modified xsi:type="dcterms:W3CDTF">2019-07-08T18:47:24Z</dcterms:modified>
</cp:coreProperties>
</file>