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D:\JPW\Extreme Weather Reports\Report 2019 - 12\"/>
    </mc:Choice>
  </mc:AlternateContent>
  <xr:revisionPtr revIDLastSave="0" documentId="13_ncr:1_{CF37DE72-75A2-4055-83C2-1ADD1C511D4E}" xr6:coauthVersionLast="41" xr6:coauthVersionMax="41" xr10:uidLastSave="{00000000-0000-0000-0000-000000000000}"/>
  <bookViews>
    <workbookView xWindow="-120" yWindow="-120" windowWidth="24240" windowHeight="13140" xr2:uid="{669D29C4-17A6-4C9E-AFFB-8A7E01BA723C}"/>
  </bookViews>
  <sheets>
    <sheet name="Contents" sheetId="2" r:id="rId1"/>
    <sheet name="1" sheetId="25" r:id="rId2"/>
    <sheet name="2" sheetId="23" r:id="rId3"/>
    <sheet name="3" sheetId="29" r:id="rId4"/>
    <sheet name="4" sheetId="32" r:id="rId5"/>
    <sheet name="Sheet1" sheetId="12" state="hidden" r:id="rId6"/>
    <sheet name="Sheet2" sheetId="13"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3" i="29" l="1"/>
  <c r="F412" i="29"/>
  <c r="F411" i="29"/>
  <c r="F410" i="29"/>
  <c r="F292" i="29"/>
  <c r="F291" i="29"/>
  <c r="F290" i="29"/>
  <c r="F289" i="29"/>
  <c r="F409" i="29"/>
  <c r="F408" i="29"/>
  <c r="F407" i="29"/>
  <c r="F288" i="29"/>
  <c r="F287" i="29"/>
  <c r="F286" i="29"/>
  <c r="F285" i="29"/>
  <c r="F284" i="29"/>
  <c r="F283" i="29"/>
  <c r="F282" i="29"/>
  <c r="F281" i="29"/>
  <c r="F280" i="29"/>
  <c r="F406" i="29"/>
  <c r="F405" i="29"/>
  <c r="F279" i="29"/>
  <c r="F404" i="29"/>
  <c r="F278" i="29"/>
  <c r="F277" i="29"/>
  <c r="F403" i="29"/>
  <c r="F402" i="29"/>
  <c r="F276" i="29"/>
  <c r="F275" i="29"/>
  <c r="F274" i="29"/>
  <c r="F273" i="29"/>
  <c r="F272" i="29"/>
  <c r="F271" i="29"/>
  <c r="F270" i="29"/>
  <c r="F269" i="29"/>
  <c r="F401" i="29"/>
  <c r="F268" i="29"/>
  <c r="F400" i="29"/>
  <c r="F267" i="29"/>
  <c r="F399" i="29"/>
  <c r="F266" i="29"/>
  <c r="F265" i="29"/>
  <c r="F264" i="29"/>
  <c r="F398" i="29"/>
  <c r="F397" i="29"/>
  <c r="F263" i="29"/>
  <c r="F262" i="29"/>
  <c r="F396" i="29"/>
  <c r="F395" i="29"/>
  <c r="F394" i="29"/>
  <c r="F261" i="29"/>
  <c r="F260" i="29"/>
  <c r="F393" i="29"/>
  <c r="F259" i="29"/>
  <c r="F258" i="29"/>
  <c r="F257" i="29"/>
  <c r="F256" i="29"/>
  <c r="F255" i="29"/>
  <c r="F254" i="29"/>
  <c r="F253" i="29"/>
  <c r="F392" i="29"/>
  <c r="F252" i="29"/>
  <c r="F391" i="29"/>
  <c r="F251" i="29"/>
  <c r="F390" i="29"/>
  <c r="F250" i="29"/>
  <c r="F389" i="29"/>
  <c r="F388" i="29"/>
  <c r="F387" i="29"/>
  <c r="F249" i="29"/>
  <c r="F386" i="29"/>
  <c r="F248" i="29"/>
  <c r="F247" i="29"/>
  <c r="F246" i="29"/>
  <c r="F245" i="29"/>
  <c r="F244" i="29"/>
  <c r="F243" i="29"/>
  <c r="F242" i="29"/>
  <c r="F241" i="29"/>
  <c r="F240" i="29"/>
  <c r="F239" i="29"/>
  <c r="F385" i="29"/>
  <c r="F238" i="29"/>
  <c r="F237" i="29"/>
  <c r="F384" i="29"/>
  <c r="F236" i="29"/>
  <c r="F235" i="29"/>
  <c r="F383" i="29"/>
  <c r="F234" i="29"/>
  <c r="F233" i="29"/>
  <c r="F232" i="29"/>
  <c r="F231" i="29"/>
  <c r="F382" i="29"/>
  <c r="F230" i="29"/>
  <c r="F381" i="29"/>
  <c r="F229" i="29"/>
  <c r="F228" i="29"/>
  <c r="F227" i="29"/>
  <c r="F226" i="29"/>
  <c r="F225" i="29"/>
  <c r="F380" i="29"/>
  <c r="F224" i="29"/>
  <c r="F223" i="29"/>
  <c r="F222" i="29"/>
  <c r="F221" i="29"/>
  <c r="F220" i="29"/>
  <c r="F219" i="29"/>
  <c r="F218" i="29"/>
  <c r="F217" i="29"/>
  <c r="F216" i="29"/>
  <c r="F215" i="29"/>
  <c r="F379" i="29"/>
  <c r="F214" i="29"/>
  <c r="F213" i="29"/>
  <c r="F212" i="29"/>
  <c r="F211" i="29"/>
  <c r="F210" i="29"/>
  <c r="F378" i="29"/>
  <c r="F209" i="29"/>
  <c r="F208" i="29"/>
  <c r="F377" i="29"/>
  <c r="F207" i="29"/>
  <c r="F206" i="29"/>
  <c r="F205" i="29"/>
  <c r="F204" i="29"/>
  <c r="F203" i="29"/>
  <c r="F376" i="29"/>
  <c r="F202" i="29"/>
  <c r="F201" i="29"/>
  <c r="F200" i="29"/>
  <c r="F199" i="29"/>
  <c r="F375" i="29"/>
  <c r="F198" i="29"/>
  <c r="F197" i="29"/>
  <c r="F196" i="29"/>
  <c r="F195" i="29"/>
  <c r="F194" i="29"/>
  <c r="F193" i="29"/>
  <c r="F192" i="29"/>
  <c r="F374" i="29"/>
  <c r="F191" i="29"/>
  <c r="F190" i="29"/>
  <c r="F373" i="29"/>
  <c r="F372" i="29"/>
  <c r="F189" i="29"/>
  <c r="F188" i="29"/>
  <c r="F187" i="29"/>
  <c r="F186" i="29"/>
  <c r="F185" i="29"/>
  <c r="F371" i="29"/>
  <c r="F370" i="29"/>
  <c r="F184" i="29"/>
  <c r="F183" i="29"/>
  <c r="F182" i="29"/>
  <c r="F369" i="29"/>
  <c r="F181" i="29"/>
  <c r="F368" i="29"/>
  <c r="F180" i="29"/>
  <c r="F179" i="29"/>
  <c r="F367" i="29"/>
  <c r="F178" i="29"/>
  <c r="F366" i="29"/>
  <c r="F177" i="29"/>
  <c r="F365" i="29"/>
  <c r="F176" i="29"/>
  <c r="F364" i="29"/>
  <c r="F175" i="29"/>
  <c r="F174" i="29"/>
  <c r="F173" i="29"/>
  <c r="F172" i="29"/>
  <c r="F171" i="29"/>
  <c r="F170" i="29"/>
  <c r="F169" i="29"/>
  <c r="F168" i="29"/>
  <c r="F167" i="29"/>
  <c r="F363" i="29"/>
  <c r="F166" i="29"/>
  <c r="F165" i="29"/>
  <c r="F362" i="29"/>
  <c r="F164" i="29"/>
  <c r="F361" i="29"/>
  <c r="F163" i="29"/>
  <c r="F162" i="29"/>
  <c r="F161" i="29"/>
  <c r="F160" i="29"/>
  <c r="F360" i="29"/>
  <c r="F159" i="29"/>
  <c r="F158" i="29"/>
  <c r="F157" i="29"/>
  <c r="F359" i="29"/>
  <c r="F156" i="29"/>
  <c r="F155" i="29"/>
  <c r="F154" i="29"/>
  <c r="F153" i="29"/>
  <c r="F358" i="29"/>
  <c r="F152" i="29"/>
  <c r="F151" i="29"/>
  <c r="F150" i="29"/>
  <c r="F357" i="29"/>
  <c r="F149" i="29"/>
  <c r="F148" i="29"/>
  <c r="F147" i="29"/>
  <c r="F146" i="29"/>
  <c r="F145" i="29"/>
  <c r="F144" i="29"/>
  <c r="F143" i="29"/>
  <c r="F356" i="29"/>
  <c r="F355" i="29"/>
  <c r="F142" i="29"/>
  <c r="F141" i="29"/>
  <c r="F140" i="29"/>
  <c r="F354" i="29"/>
  <c r="F139" i="29"/>
  <c r="F138" i="29"/>
  <c r="F137" i="29"/>
  <c r="F353" i="29"/>
  <c r="F136" i="29"/>
  <c r="F352" i="29"/>
  <c r="F135" i="29"/>
  <c r="F351" i="29"/>
  <c r="F134" i="29"/>
  <c r="F350" i="29"/>
  <c r="F133" i="29"/>
  <c r="F132" i="29"/>
  <c r="F131" i="29"/>
  <c r="F130" i="29"/>
  <c r="F129" i="29"/>
  <c r="F128" i="29"/>
  <c r="F127" i="29"/>
  <c r="F126" i="29"/>
  <c r="F349" i="29"/>
  <c r="F348" i="29"/>
  <c r="F347" i="29"/>
  <c r="F125" i="29"/>
  <c r="F124" i="29"/>
  <c r="F123" i="29"/>
  <c r="F122" i="29"/>
  <c r="F346" i="29"/>
  <c r="F121" i="29"/>
  <c r="F120" i="29"/>
  <c r="F345" i="29"/>
  <c r="F119" i="29"/>
  <c r="F118" i="29"/>
  <c r="F344" i="29"/>
  <c r="F343" i="29"/>
  <c r="F342" i="29"/>
  <c r="F341" i="29"/>
  <c r="F117" i="29"/>
  <c r="F116" i="29"/>
  <c r="F115" i="29"/>
  <c r="F340" i="29"/>
  <c r="F114" i="29"/>
  <c r="F339" i="29"/>
  <c r="F338" i="29"/>
  <c r="F337" i="29"/>
  <c r="F113" i="29"/>
  <c r="F336" i="29"/>
  <c r="F112" i="29"/>
  <c r="F335" i="29"/>
  <c r="F111" i="29"/>
  <c r="F110" i="29"/>
  <c r="F109" i="29"/>
  <c r="F334" i="29"/>
  <c r="F108" i="29"/>
  <c r="F107" i="29"/>
  <c r="F106" i="29"/>
  <c r="F105" i="29"/>
  <c r="F333" i="29"/>
  <c r="F104" i="29"/>
  <c r="F103" i="29"/>
  <c r="F102" i="29"/>
  <c r="F332" i="29"/>
  <c r="F331" i="29"/>
  <c r="F330" i="29"/>
  <c r="F101" i="29"/>
  <c r="F100" i="29"/>
  <c r="F329" i="29"/>
  <c r="F99" i="29"/>
  <c r="F98" i="29"/>
  <c r="F97" i="29"/>
  <c r="F96" i="29"/>
  <c r="F328" i="29"/>
  <c r="F95" i="29"/>
  <c r="F327" i="29"/>
  <c r="F94" i="29"/>
  <c r="F326" i="29"/>
  <c r="F93" i="29"/>
  <c r="F325" i="29"/>
  <c r="F92" i="29"/>
  <c r="F324" i="29"/>
  <c r="F91" i="29"/>
  <c r="F323" i="29"/>
  <c r="F322" i="29"/>
  <c r="F321" i="29"/>
  <c r="F90" i="29"/>
  <c r="F89" i="29"/>
  <c r="F88" i="29"/>
  <c r="F320" i="29"/>
  <c r="F319" i="29"/>
  <c r="F87" i="29"/>
  <c r="F318" i="29"/>
  <c r="F86" i="29"/>
  <c r="F85" i="29"/>
  <c r="F84" i="29"/>
  <c r="F317" i="29"/>
  <c r="F83" i="29"/>
  <c r="F316" i="29"/>
  <c r="F315" i="29"/>
  <c r="F82" i="29"/>
  <c r="F314" i="29"/>
  <c r="F81" i="29"/>
  <c r="F313" i="29"/>
  <c r="F80" i="29"/>
  <c r="F79" i="29"/>
  <c r="F78" i="29"/>
  <c r="F77" i="29"/>
  <c r="F76" i="29"/>
  <c r="F75" i="29"/>
  <c r="F74" i="29"/>
  <c r="F312" i="29"/>
  <c r="F73" i="29"/>
  <c r="F311" i="29"/>
  <c r="F72" i="29"/>
  <c r="F71" i="29"/>
  <c r="F70" i="29"/>
  <c r="F69" i="29"/>
  <c r="F68" i="29"/>
  <c r="F67" i="29"/>
  <c r="F310" i="29"/>
  <c r="F66" i="29"/>
  <c r="F309" i="29"/>
  <c r="F65" i="29"/>
  <c r="F64" i="29"/>
  <c r="F63" i="29"/>
  <c r="F62" i="29"/>
  <c r="F61" i="29"/>
  <c r="F60" i="29"/>
  <c r="F59" i="29"/>
  <c r="F308" i="29"/>
  <c r="F58" i="29"/>
  <c r="F307" i="29"/>
  <c r="F306" i="29"/>
  <c r="F305" i="29"/>
  <c r="F304" i="29"/>
  <c r="F303" i="29"/>
  <c r="F57" i="29"/>
  <c r="F302" i="29"/>
  <c r="F301" i="29"/>
  <c r="F56" i="29"/>
  <c r="F55" i="29"/>
  <c r="F54" i="29"/>
  <c r="F53" i="29"/>
  <c r="F300" i="29"/>
  <c r="F299" i="29"/>
  <c r="F52" i="29"/>
  <c r="F298" i="29"/>
  <c r="F51" i="29"/>
  <c r="F297" i="29"/>
  <c r="F50" i="29"/>
  <c r="F49" i="29"/>
  <c r="F48" i="29"/>
  <c r="F47" i="29"/>
  <c r="F296" i="29"/>
  <c r="F46" i="29"/>
  <c r="F45" i="29"/>
  <c r="F295" i="29"/>
  <c r="F44" i="29"/>
  <c r="F43" i="29"/>
  <c r="F42" i="29"/>
  <c r="F41" i="29"/>
  <c r="F40" i="29"/>
  <c r="F39" i="29"/>
  <c r="F38" i="29"/>
  <c r="F37" i="29"/>
  <c r="F36" i="29"/>
  <c r="F35" i="29"/>
  <c r="F34" i="29"/>
  <c r="F33" i="29"/>
  <c r="F32" i="29"/>
  <c r="F31" i="29"/>
  <c r="F30" i="29"/>
  <c r="F29" i="29"/>
  <c r="F28" i="29"/>
  <c r="F27" i="29"/>
  <c r="F26" i="29"/>
  <c r="F25" i="29"/>
  <c r="F24" i="29"/>
  <c r="F23" i="29"/>
  <c r="F22" i="29"/>
  <c r="F21" i="29"/>
  <c r="F294" i="29"/>
  <c r="F20" i="29"/>
  <c r="BK102" i="32"/>
  <c r="F99" i="32" l="1"/>
  <c r="F98" i="32"/>
  <c r="F97" i="32"/>
  <c r="F96" i="32"/>
  <c r="F95" i="32"/>
  <c r="F94" i="32"/>
  <c r="F93" i="32"/>
  <c r="F92" i="32"/>
  <c r="F91" i="32"/>
  <c r="F90" i="32"/>
  <c r="F89" i="32"/>
  <c r="F88" i="32"/>
  <c r="F87" i="32"/>
  <c r="F86" i="32"/>
  <c r="F85" i="32"/>
  <c r="F84" i="32"/>
  <c r="F83" i="32"/>
  <c r="F82" i="32"/>
  <c r="F81" i="32"/>
  <c r="F80" i="32"/>
  <c r="F79" i="32"/>
  <c r="F78" i="32"/>
  <c r="F77" i="32"/>
  <c r="F76" i="32"/>
  <c r="F75" i="32"/>
  <c r="F74" i="32"/>
  <c r="F73" i="32"/>
  <c r="F72" i="32"/>
  <c r="F71" i="32"/>
  <c r="F70" i="32"/>
  <c r="F69" i="32"/>
  <c r="F68" i="32"/>
  <c r="F67" i="32"/>
  <c r="F66" i="32"/>
  <c r="F65" i="32"/>
  <c r="F64" i="32"/>
  <c r="F63" i="32"/>
  <c r="F62" i="32"/>
  <c r="F61" i="32"/>
  <c r="F60" i="32"/>
  <c r="F59" i="32"/>
  <c r="F58" i="32"/>
  <c r="F57" i="32"/>
  <c r="F56" i="32"/>
  <c r="F55" i="32"/>
  <c r="F54" i="32"/>
  <c r="F53" i="32"/>
  <c r="F52" i="32"/>
  <c r="F51" i="32"/>
  <c r="F50" i="32"/>
  <c r="F49" i="32"/>
  <c r="F48" i="32"/>
  <c r="F47" i="32"/>
  <c r="F46" i="32"/>
  <c r="F45" i="32"/>
  <c r="F44" i="32"/>
  <c r="F43" i="32"/>
  <c r="F42" i="32"/>
  <c r="F41" i="32"/>
  <c r="F40" i="32"/>
  <c r="F39" i="32"/>
  <c r="F38" i="32"/>
  <c r="F37" i="32"/>
  <c r="F36" i="32"/>
  <c r="F35" i="32"/>
  <c r="F34" i="32"/>
  <c r="F33" i="32"/>
  <c r="F32" i="32"/>
  <c r="F31" i="32"/>
  <c r="F30" i="32"/>
  <c r="F29" i="32"/>
  <c r="F28" i="32"/>
  <c r="F27" i="32"/>
  <c r="F26" i="32"/>
  <c r="F25" i="32"/>
  <c r="F24" i="32"/>
  <c r="F23" i="32"/>
  <c r="F22" i="32"/>
  <c r="F21" i="32"/>
  <c r="F20" i="32"/>
  <c r="K26" i="25" l="1"/>
  <c r="M25" i="25" l="1"/>
  <c r="M24" i="25"/>
  <c r="M23" i="25"/>
  <c r="M22" i="25"/>
  <c r="M21" i="25"/>
  <c r="M20" i="25"/>
  <c r="M19" i="25"/>
  <c r="M18" i="25"/>
  <c r="M17" i="25"/>
  <c r="M16" i="25"/>
  <c r="M15" i="25"/>
  <c r="M14" i="25"/>
  <c r="M13" i="25"/>
  <c r="M12" i="25"/>
  <c r="M11" i="25"/>
  <c r="K44" i="25"/>
  <c r="L26" i="25"/>
  <c r="BQ99" i="32" l="1"/>
  <c r="BQ98" i="32"/>
  <c r="BQ97" i="32"/>
  <c r="BQ96" i="32"/>
  <c r="BQ95" i="32"/>
  <c r="BQ94" i="32"/>
  <c r="BQ93" i="32"/>
  <c r="BQ92" i="32"/>
  <c r="BQ91" i="32"/>
  <c r="BQ90" i="32"/>
  <c r="BQ89" i="32"/>
  <c r="BQ88" i="32"/>
  <c r="BQ87" i="32"/>
  <c r="BQ86" i="32"/>
  <c r="BQ85" i="32"/>
  <c r="BQ84" i="32"/>
  <c r="BQ83" i="32"/>
  <c r="BQ82" i="32"/>
  <c r="BQ81" i="32"/>
  <c r="BQ80" i="32"/>
  <c r="BQ79" i="32"/>
  <c r="BQ78" i="32"/>
  <c r="BQ77" i="32"/>
  <c r="BQ76" i="32"/>
  <c r="BQ75" i="32"/>
  <c r="BQ74" i="32"/>
  <c r="BQ73" i="32"/>
  <c r="BQ72" i="32"/>
  <c r="BQ71" i="32"/>
  <c r="BQ70" i="32"/>
  <c r="BQ69" i="32"/>
  <c r="BQ68" i="32"/>
  <c r="BQ67" i="32"/>
  <c r="BQ66" i="32"/>
  <c r="BQ65" i="32"/>
  <c r="BQ64" i="32"/>
  <c r="BQ63" i="32"/>
  <c r="BQ62" i="32"/>
  <c r="BQ61" i="32"/>
  <c r="BQ60" i="32"/>
  <c r="BQ59" i="32"/>
  <c r="BQ58" i="32"/>
  <c r="BQ57" i="32"/>
  <c r="BQ56" i="32"/>
  <c r="BQ55" i="32"/>
  <c r="BQ54" i="32"/>
  <c r="BQ53" i="32"/>
  <c r="BQ52" i="32"/>
  <c r="BQ51" i="32"/>
  <c r="BQ50" i="32"/>
  <c r="BQ49" i="32"/>
  <c r="BQ48" i="32"/>
  <c r="BQ47" i="32"/>
  <c r="BQ46" i="32"/>
  <c r="BQ45" i="32"/>
  <c r="BQ44" i="32"/>
  <c r="BQ43" i="32"/>
  <c r="BQ42" i="32"/>
  <c r="BQ41" i="32"/>
  <c r="BQ40" i="32"/>
  <c r="BQ39" i="32"/>
  <c r="BQ38" i="32"/>
  <c r="BQ37" i="32"/>
  <c r="BQ36" i="32"/>
  <c r="BQ35" i="32"/>
  <c r="BQ34" i="32"/>
  <c r="BQ33" i="32"/>
  <c r="BQ32" i="32"/>
  <c r="BQ31" i="32"/>
  <c r="BQ30" i="32"/>
  <c r="BQ29" i="32"/>
  <c r="BQ28" i="32"/>
  <c r="BQ27" i="32"/>
  <c r="BQ26" i="32"/>
  <c r="BQ25" i="32"/>
  <c r="BQ24" i="32"/>
  <c r="BQ23" i="32"/>
  <c r="BQ22" i="32"/>
  <c r="BQ21" i="32"/>
  <c r="BQ20" i="32"/>
  <c r="BQ412" i="29"/>
  <c r="BQ411" i="29"/>
  <c r="BQ410" i="29"/>
  <c r="BQ409" i="29"/>
  <c r="BQ408" i="29"/>
  <c r="BQ407" i="29"/>
  <c r="BQ406" i="29"/>
  <c r="BQ405" i="29"/>
  <c r="BQ404" i="29"/>
  <c r="BQ403" i="29"/>
  <c r="BQ402" i="29"/>
  <c r="BQ401" i="29"/>
  <c r="BQ400" i="29"/>
  <c r="BQ399" i="29"/>
  <c r="BQ398" i="29"/>
  <c r="BQ397" i="29"/>
  <c r="BQ396" i="29"/>
  <c r="BQ395" i="29"/>
  <c r="BQ394" i="29"/>
  <c r="BQ393" i="29"/>
  <c r="BQ392" i="29"/>
  <c r="BQ391" i="29"/>
  <c r="BQ390" i="29"/>
  <c r="BQ389" i="29"/>
  <c r="BQ388" i="29"/>
  <c r="BQ387" i="29"/>
  <c r="BQ386" i="29"/>
  <c r="BQ385" i="29"/>
  <c r="BQ384" i="29"/>
  <c r="BQ383" i="29"/>
  <c r="BQ382" i="29"/>
  <c r="BQ381" i="29"/>
  <c r="BQ380" i="29"/>
  <c r="BQ379" i="29"/>
  <c r="BQ378" i="29"/>
  <c r="BQ377" i="29"/>
  <c r="BQ376" i="29"/>
  <c r="BQ375" i="29"/>
  <c r="BQ374" i="29"/>
  <c r="BQ373" i="29"/>
  <c r="BQ372" i="29"/>
  <c r="BQ371" i="29"/>
  <c r="BQ370" i="29"/>
  <c r="BQ369" i="29"/>
  <c r="BQ368" i="29"/>
  <c r="BQ367" i="29"/>
  <c r="BQ366" i="29"/>
  <c r="BQ365" i="29"/>
  <c r="BQ364" i="29"/>
  <c r="BQ363" i="29"/>
  <c r="BQ362" i="29"/>
  <c r="BQ361" i="29"/>
  <c r="BQ360" i="29"/>
  <c r="BQ359" i="29"/>
  <c r="BQ358" i="29"/>
  <c r="BQ357" i="29"/>
  <c r="BQ356" i="29"/>
  <c r="BQ355" i="29"/>
  <c r="BQ354" i="29"/>
  <c r="BQ353" i="29"/>
  <c r="BQ352" i="29"/>
  <c r="BQ351" i="29"/>
  <c r="BQ350" i="29"/>
  <c r="BQ349" i="29"/>
  <c r="BQ348" i="29"/>
  <c r="BQ347" i="29"/>
  <c r="BQ346" i="29"/>
  <c r="BQ345" i="29"/>
  <c r="BQ344" i="29"/>
  <c r="BQ343" i="29"/>
  <c r="BQ342" i="29"/>
  <c r="BQ341" i="29"/>
  <c r="BQ340" i="29"/>
  <c r="BQ339" i="29"/>
  <c r="BQ338" i="29"/>
  <c r="BQ337" i="29"/>
  <c r="BQ336" i="29"/>
  <c r="BQ335" i="29"/>
  <c r="BQ334" i="29"/>
  <c r="BQ333" i="29"/>
  <c r="BQ332" i="29"/>
  <c r="BQ331" i="29"/>
  <c r="BQ330" i="29"/>
  <c r="BQ329" i="29"/>
  <c r="BQ328" i="29"/>
  <c r="BQ327" i="29"/>
  <c r="BQ326" i="29"/>
  <c r="BQ325" i="29"/>
  <c r="BQ324" i="29"/>
  <c r="BQ323" i="29"/>
  <c r="BQ322" i="29"/>
  <c r="BQ321" i="29"/>
  <c r="BQ320" i="29"/>
  <c r="BQ319" i="29"/>
  <c r="BQ318" i="29"/>
  <c r="BQ317" i="29"/>
  <c r="BQ316" i="29"/>
  <c r="BQ315" i="29"/>
  <c r="BQ314" i="29"/>
  <c r="BQ313" i="29"/>
  <c r="BQ312" i="29"/>
  <c r="BQ311" i="29"/>
  <c r="BQ310" i="29"/>
  <c r="BQ309" i="29"/>
  <c r="BQ308" i="29"/>
  <c r="BQ307" i="29"/>
  <c r="BQ306" i="29"/>
  <c r="BQ305" i="29"/>
  <c r="BQ304" i="29"/>
  <c r="BQ303" i="29"/>
  <c r="BQ302" i="29"/>
  <c r="BQ301" i="29"/>
  <c r="BQ300" i="29"/>
  <c r="BQ299" i="29"/>
  <c r="BQ298" i="29"/>
  <c r="BQ297" i="29"/>
  <c r="BQ296" i="29"/>
  <c r="BQ295" i="29"/>
  <c r="BQ294" i="29"/>
  <c r="BQ293" i="29"/>
  <c r="BQ292" i="29"/>
  <c r="BQ291" i="29"/>
  <c r="BQ290" i="29"/>
  <c r="BQ289" i="29"/>
  <c r="BQ288" i="29"/>
  <c r="BQ287" i="29"/>
  <c r="BQ286" i="29"/>
  <c r="BQ285" i="29"/>
  <c r="BQ284" i="29"/>
  <c r="BQ283" i="29"/>
  <c r="BQ282" i="29"/>
  <c r="BQ281" i="29"/>
  <c r="BQ280" i="29"/>
  <c r="BQ279" i="29"/>
  <c r="BQ278" i="29"/>
  <c r="BQ277" i="29"/>
  <c r="BQ276" i="29"/>
  <c r="BQ275" i="29"/>
  <c r="BQ274" i="29"/>
  <c r="BQ273" i="29"/>
  <c r="BQ272" i="29"/>
  <c r="BQ271" i="29"/>
  <c r="BQ270" i="29"/>
  <c r="BQ269" i="29"/>
  <c r="BQ268" i="29"/>
  <c r="BQ267" i="29"/>
  <c r="BQ266" i="29"/>
  <c r="BQ265" i="29"/>
  <c r="BQ264" i="29"/>
  <c r="BQ263" i="29"/>
  <c r="BQ262" i="29"/>
  <c r="BQ261" i="29"/>
  <c r="BQ260" i="29"/>
  <c r="BQ259" i="29"/>
  <c r="BQ258" i="29"/>
  <c r="BQ257" i="29"/>
  <c r="BQ256" i="29"/>
  <c r="BQ255" i="29"/>
  <c r="BQ254" i="29"/>
  <c r="BQ253" i="29"/>
  <c r="BQ252" i="29"/>
  <c r="BQ251" i="29"/>
  <c r="BQ250" i="29"/>
  <c r="BQ249" i="29"/>
  <c r="BQ248" i="29"/>
  <c r="BQ247" i="29"/>
  <c r="BQ246" i="29"/>
  <c r="BQ245" i="29"/>
  <c r="BQ244" i="29"/>
  <c r="BQ243" i="29"/>
  <c r="BQ242" i="29"/>
  <c r="BQ241" i="29"/>
  <c r="BQ240" i="29"/>
  <c r="BQ239" i="29"/>
  <c r="BQ238" i="29"/>
  <c r="BQ237" i="29"/>
  <c r="BQ236" i="29"/>
  <c r="BQ235" i="29"/>
  <c r="BQ234" i="29"/>
  <c r="BQ233" i="29"/>
  <c r="BQ232" i="29"/>
  <c r="BQ231" i="29"/>
  <c r="BQ230" i="29"/>
  <c r="BQ229" i="29"/>
  <c r="BQ228" i="29"/>
  <c r="BQ227" i="29"/>
  <c r="BQ226" i="29"/>
  <c r="BQ225" i="29"/>
  <c r="BQ224" i="29"/>
  <c r="BQ223" i="29"/>
  <c r="BQ222" i="29"/>
  <c r="BQ221" i="29"/>
  <c r="BQ220" i="29"/>
  <c r="BQ219" i="29"/>
  <c r="BQ218" i="29"/>
  <c r="BQ217" i="29"/>
  <c r="BQ216" i="29"/>
  <c r="BQ215" i="29"/>
  <c r="BQ214" i="29"/>
  <c r="BQ213" i="29"/>
  <c r="BQ212" i="29"/>
  <c r="BQ211" i="29"/>
  <c r="BQ210" i="29"/>
  <c r="BQ209" i="29"/>
  <c r="BQ208" i="29"/>
  <c r="BQ207" i="29"/>
  <c r="BQ206" i="29"/>
  <c r="BQ205" i="29"/>
  <c r="BQ204" i="29"/>
  <c r="BQ203" i="29"/>
  <c r="BQ202" i="29"/>
  <c r="BQ201" i="29"/>
  <c r="BQ200" i="29"/>
  <c r="BQ199" i="29"/>
  <c r="BQ198" i="29"/>
  <c r="BQ197" i="29"/>
  <c r="BQ196" i="29"/>
  <c r="BQ195" i="29"/>
  <c r="BQ194" i="29"/>
  <c r="BQ193" i="29"/>
  <c r="BQ192" i="29"/>
  <c r="BQ191" i="29"/>
  <c r="BQ190" i="29"/>
  <c r="BQ189" i="29"/>
  <c r="BQ188" i="29"/>
  <c r="BQ187" i="29"/>
  <c r="BQ186" i="29"/>
  <c r="BQ185" i="29"/>
  <c r="BQ184" i="29"/>
  <c r="BQ183" i="29"/>
  <c r="BQ182" i="29"/>
  <c r="BQ181" i="29"/>
  <c r="BQ180" i="29"/>
  <c r="BQ179" i="29"/>
  <c r="BQ178" i="29"/>
  <c r="BQ177" i="29"/>
  <c r="BQ176" i="29"/>
  <c r="BQ175" i="29"/>
  <c r="BQ174" i="29"/>
  <c r="BQ173" i="29"/>
  <c r="BQ172" i="29"/>
  <c r="BQ171" i="29"/>
  <c r="BQ170" i="29"/>
  <c r="BQ169" i="29"/>
  <c r="BQ168" i="29"/>
  <c r="BQ167" i="29"/>
  <c r="BQ166" i="29"/>
  <c r="BQ165" i="29"/>
  <c r="BQ164" i="29"/>
  <c r="BQ163" i="29"/>
  <c r="BQ162" i="29"/>
  <c r="BQ161" i="29"/>
  <c r="BQ160" i="29"/>
  <c r="BQ159" i="29"/>
  <c r="BQ158" i="29"/>
  <c r="BQ157" i="29"/>
  <c r="BQ156" i="29"/>
  <c r="BQ155" i="29"/>
  <c r="BQ154" i="29"/>
  <c r="BQ153" i="29"/>
  <c r="BQ152" i="29"/>
  <c r="BQ151" i="29"/>
  <c r="BQ150" i="29"/>
  <c r="BQ149" i="29"/>
  <c r="BQ148" i="29"/>
  <c r="BQ147" i="29"/>
  <c r="BQ146" i="29"/>
  <c r="BQ145" i="29"/>
  <c r="BQ144" i="29"/>
  <c r="BQ143" i="29"/>
  <c r="BQ142" i="29"/>
  <c r="BQ141" i="29"/>
  <c r="BQ140" i="29"/>
  <c r="BQ139" i="29"/>
  <c r="BQ138" i="29"/>
  <c r="BQ137" i="29"/>
  <c r="BQ136" i="29"/>
  <c r="BQ135" i="29"/>
  <c r="BQ134" i="29"/>
  <c r="BQ133" i="29"/>
  <c r="BQ132" i="29"/>
  <c r="BQ131" i="29"/>
  <c r="BQ130" i="29"/>
  <c r="BQ129" i="29"/>
  <c r="BQ128" i="29"/>
  <c r="BQ127" i="29"/>
  <c r="BQ126" i="29"/>
  <c r="BQ125" i="29"/>
  <c r="BQ124" i="29"/>
  <c r="BQ123" i="29"/>
  <c r="BQ122" i="29"/>
  <c r="BQ121" i="29"/>
  <c r="BQ120" i="29"/>
  <c r="BQ119" i="29"/>
  <c r="BQ118" i="29"/>
  <c r="BQ117" i="29"/>
  <c r="BQ116" i="29"/>
  <c r="BQ115" i="29"/>
  <c r="BQ114" i="29"/>
  <c r="BQ113" i="29"/>
  <c r="BQ112" i="29"/>
  <c r="BQ111" i="29"/>
  <c r="BQ110" i="29"/>
  <c r="BQ109" i="29"/>
  <c r="BQ108" i="29"/>
  <c r="BQ107" i="29"/>
  <c r="BQ106" i="29"/>
  <c r="BQ105" i="29"/>
  <c r="BQ104" i="29"/>
  <c r="BQ103" i="29"/>
  <c r="BQ102" i="29"/>
  <c r="BQ101" i="29"/>
  <c r="BQ100" i="29"/>
  <c r="BQ99" i="29"/>
  <c r="BQ98" i="29"/>
  <c r="BQ97" i="29"/>
  <c r="BQ96" i="29"/>
  <c r="BQ95" i="29"/>
  <c r="BQ94" i="29"/>
  <c r="BQ93" i="29"/>
  <c r="BQ92" i="29"/>
  <c r="BQ91" i="29"/>
  <c r="BQ90" i="29"/>
  <c r="BQ89" i="29"/>
  <c r="BQ88" i="29"/>
  <c r="BQ87" i="29"/>
  <c r="BQ86" i="29"/>
  <c r="BQ85" i="29"/>
  <c r="BQ84" i="29"/>
  <c r="BQ83" i="29"/>
  <c r="BQ82" i="29"/>
  <c r="BQ81" i="29"/>
  <c r="BQ80" i="29"/>
  <c r="BQ79" i="29"/>
  <c r="BQ78" i="29"/>
  <c r="BQ77" i="29"/>
  <c r="BQ76" i="29"/>
  <c r="BQ75" i="29"/>
  <c r="BQ74" i="29"/>
  <c r="BQ73" i="29"/>
  <c r="BQ72" i="29"/>
  <c r="BQ71" i="29"/>
  <c r="BQ70" i="29"/>
  <c r="BQ69" i="29"/>
  <c r="BQ68" i="29"/>
  <c r="BQ67" i="29"/>
  <c r="BQ66" i="29"/>
  <c r="BQ65" i="29"/>
  <c r="BQ64" i="29"/>
  <c r="BQ63" i="29"/>
  <c r="BQ62" i="29"/>
  <c r="BQ61" i="29"/>
  <c r="BQ60" i="29"/>
  <c r="BQ59" i="29"/>
  <c r="BQ58" i="29"/>
  <c r="BQ57" i="29"/>
  <c r="BQ56" i="29"/>
  <c r="BQ55" i="29"/>
  <c r="BQ54" i="29"/>
  <c r="BQ53" i="29"/>
  <c r="BQ52" i="29"/>
  <c r="BQ51" i="29"/>
  <c r="BQ50" i="29"/>
  <c r="BQ49" i="29"/>
  <c r="BQ48" i="29"/>
  <c r="BQ47" i="29"/>
  <c r="BQ46" i="29"/>
  <c r="BQ45" i="29"/>
  <c r="BQ44" i="29"/>
  <c r="BQ43" i="29"/>
  <c r="BQ42" i="29"/>
  <c r="BQ41" i="29"/>
  <c r="BQ40" i="29"/>
  <c r="BQ39" i="29"/>
  <c r="BQ38" i="29"/>
  <c r="BQ37" i="29"/>
  <c r="BQ36" i="29"/>
  <c r="BQ35" i="29"/>
  <c r="BQ34" i="29"/>
  <c r="BQ33" i="29"/>
  <c r="BQ32" i="29"/>
  <c r="BQ31" i="29"/>
  <c r="BQ30" i="29"/>
  <c r="BQ29" i="29"/>
  <c r="BQ28" i="29"/>
  <c r="BQ27" i="29"/>
  <c r="BQ26" i="29"/>
  <c r="BQ25" i="29"/>
  <c r="BQ24" i="29"/>
  <c r="BQ23" i="29"/>
  <c r="BQ22" i="29"/>
  <c r="BQ21" i="29"/>
  <c r="BQ20" i="29"/>
  <c r="BO105" i="32"/>
  <c r="BS105" i="32" s="1"/>
  <c r="BN105" i="32"/>
  <c r="BM105" i="32"/>
  <c r="BL105" i="32"/>
  <c r="BK105" i="32"/>
  <c r="BJ105" i="32"/>
  <c r="BI105" i="32"/>
  <c r="BH105" i="32"/>
  <c r="BG105" i="32"/>
  <c r="BF105" i="32"/>
  <c r="BE105" i="32"/>
  <c r="BD105" i="32"/>
  <c r="BC105" i="32"/>
  <c r="BB105" i="32"/>
  <c r="BA105" i="32"/>
  <c r="AZ105" i="32"/>
  <c r="AY105" i="32"/>
  <c r="AX105" i="32"/>
  <c r="AW105" i="32"/>
  <c r="AV105" i="32"/>
  <c r="AU105" i="32"/>
  <c r="AT105" i="32"/>
  <c r="AS105" i="32"/>
  <c r="AR105" i="32"/>
  <c r="AQ105" i="32"/>
  <c r="AP105" i="32"/>
  <c r="AO105" i="32"/>
  <c r="AN105" i="32"/>
  <c r="AM105" i="32"/>
  <c r="AL105" i="32"/>
  <c r="AK105" i="32"/>
  <c r="AJ105" i="32"/>
  <c r="AI105" i="32"/>
  <c r="AH105" i="32"/>
  <c r="AG105" i="32"/>
  <c r="AF105" i="32"/>
  <c r="AE105" i="32"/>
  <c r="AD105" i="32"/>
  <c r="AC105" i="32"/>
  <c r="AB105" i="32"/>
  <c r="AA105" i="32"/>
  <c r="Z105" i="32"/>
  <c r="Y105" i="32"/>
  <c r="X105" i="32"/>
  <c r="W105" i="32"/>
  <c r="V105" i="32"/>
  <c r="U105" i="32"/>
  <c r="T105" i="32"/>
  <c r="S105" i="32"/>
  <c r="R105" i="32"/>
  <c r="Q105" i="32"/>
  <c r="P105" i="32"/>
  <c r="O105" i="32"/>
  <c r="N105" i="32"/>
  <c r="M105" i="32"/>
  <c r="L105" i="32"/>
  <c r="K105" i="32"/>
  <c r="J105" i="32"/>
  <c r="I105" i="32"/>
  <c r="H105" i="32"/>
  <c r="BO102" i="32"/>
  <c r="BN102" i="32"/>
  <c r="BM102" i="32"/>
  <c r="BL102" i="32"/>
  <c r="BJ102" i="32"/>
  <c r="BI102" i="32"/>
  <c r="BH102" i="32"/>
  <c r="BG102" i="32"/>
  <c r="BF102" i="32"/>
  <c r="BE102" i="32"/>
  <c r="BD102" i="32"/>
  <c r="BC102" i="32"/>
  <c r="BB102" i="32"/>
  <c r="BA102" i="32"/>
  <c r="AZ102" i="32"/>
  <c r="AY102" i="32"/>
  <c r="AX102" i="32"/>
  <c r="AW102" i="32"/>
  <c r="AV102" i="32"/>
  <c r="AU102" i="32"/>
  <c r="AT102" i="32"/>
  <c r="AS102" i="32"/>
  <c r="AR102" i="32"/>
  <c r="AQ102" i="32"/>
  <c r="AP102" i="32"/>
  <c r="AO102" i="32"/>
  <c r="AN102" i="32"/>
  <c r="AM102" i="32"/>
  <c r="AL102" i="32"/>
  <c r="AK102" i="32"/>
  <c r="AJ102" i="32"/>
  <c r="AI102" i="32"/>
  <c r="AH102" i="32"/>
  <c r="AG102" i="32"/>
  <c r="AF102" i="32"/>
  <c r="AE102" i="32"/>
  <c r="AD102" i="32"/>
  <c r="AC102" i="32"/>
  <c r="AB102" i="32"/>
  <c r="AA102" i="32"/>
  <c r="Z102" i="32"/>
  <c r="Y102" i="32"/>
  <c r="X102" i="32"/>
  <c r="W102" i="32"/>
  <c r="V102" i="32"/>
  <c r="U102" i="32"/>
  <c r="T102" i="32"/>
  <c r="S102" i="32"/>
  <c r="R102" i="32"/>
  <c r="Q102" i="32"/>
  <c r="P102" i="32"/>
  <c r="O102" i="32"/>
  <c r="N102" i="32"/>
  <c r="M102" i="32"/>
  <c r="L102" i="32"/>
  <c r="K102" i="32"/>
  <c r="J102" i="32"/>
  <c r="I102" i="32"/>
  <c r="H102" i="32"/>
  <c r="BS102" i="32" l="1"/>
  <c r="BQ105" i="32"/>
  <c r="BQ102" i="32"/>
  <c r="BR105" i="32"/>
  <c r="BR102" i="32"/>
  <c r="BE103" i="32" s="1"/>
  <c r="AN103" i="32" l="1"/>
  <c r="AS103" i="32"/>
  <c r="AM103" i="32"/>
  <c r="AJ103" i="32"/>
  <c r="T103" i="32"/>
  <c r="AV103" i="32"/>
  <c r="Q103" i="32"/>
  <c r="BL103" i="32"/>
  <c r="AY103" i="32"/>
  <c r="BB103" i="32"/>
  <c r="AO103" i="32"/>
  <c r="P103" i="32"/>
  <c r="M103" i="32"/>
  <c r="AH106" i="32"/>
  <c r="BG103" i="32"/>
  <c r="BO103" i="32"/>
  <c r="BC103" i="32"/>
  <c r="S103" i="32"/>
  <c r="N103" i="32"/>
  <c r="BH103" i="32"/>
  <c r="AZ103" i="32"/>
  <c r="AB103" i="32"/>
  <c r="Y103" i="32"/>
  <c r="BI103" i="32"/>
  <c r="AD103" i="32"/>
  <c r="AW103" i="32"/>
  <c r="AZ106" i="32"/>
  <c r="BD106" i="32"/>
  <c r="AQ103" i="32"/>
  <c r="AU103" i="32"/>
  <c r="AS106" i="32"/>
  <c r="BK103" i="32"/>
  <c r="AJ106" i="32"/>
  <c r="AF103" i="32"/>
  <c r="Q106" i="32"/>
  <c r="H106" i="32"/>
  <c r="V106" i="32"/>
  <c r="AR106" i="32"/>
  <c r="BM106" i="32"/>
  <c r="BE106" i="32"/>
  <c r="BA103" i="32"/>
  <c r="W106" i="32"/>
  <c r="I103" i="32"/>
  <c r="AV106" i="32"/>
  <c r="AR103" i="32"/>
  <c r="BK106" i="32"/>
  <c r="AI103" i="32"/>
  <c r="O103" i="32"/>
  <c r="AK106" i="32"/>
  <c r="W103" i="32"/>
  <c r="AB106" i="32"/>
  <c r="X103" i="32"/>
  <c r="O106" i="32"/>
  <c r="I106" i="32"/>
  <c r="AW106" i="32"/>
  <c r="AX106" i="32"/>
  <c r="AO106" i="32"/>
  <c r="AK103" i="32"/>
  <c r="AA103" i="32"/>
  <c r="AE103" i="32"/>
  <c r="AF106" i="32"/>
  <c r="L103" i="32"/>
  <c r="AU106" i="32"/>
  <c r="BB106" i="32"/>
  <c r="Z106" i="32"/>
  <c r="U106" i="32"/>
  <c r="R106" i="32"/>
  <c r="L106" i="32"/>
  <c r="H103" i="32"/>
  <c r="AL106" i="32"/>
  <c r="BI106" i="32"/>
  <c r="BA106" i="32"/>
  <c r="AN106" i="32"/>
  <c r="BC106" i="32"/>
  <c r="BF106" i="32"/>
  <c r="AG106" i="32"/>
  <c r="AC103" i="32"/>
  <c r="K103" i="32"/>
  <c r="BN106" i="32"/>
  <c r="X106" i="32"/>
  <c r="AT106" i="32"/>
  <c r="AM106" i="32"/>
  <c r="AD106" i="32"/>
  <c r="BJ103" i="32"/>
  <c r="M106" i="32"/>
  <c r="AL103" i="32"/>
  <c r="AI106" i="32"/>
  <c r="AA106" i="32"/>
  <c r="BO106" i="32"/>
  <c r="AQ106" i="32"/>
  <c r="BG106" i="32"/>
  <c r="K106" i="32"/>
  <c r="S106" i="32"/>
  <c r="AY106" i="32"/>
  <c r="BL106" i="32"/>
  <c r="AP106" i="32"/>
  <c r="AC106" i="32"/>
  <c r="T106" i="32"/>
  <c r="AX103" i="32"/>
  <c r="BN103" i="32"/>
  <c r="R103" i="32"/>
  <c r="AH103" i="32"/>
  <c r="BF103" i="32"/>
  <c r="Z103" i="32"/>
  <c r="AP103" i="32"/>
  <c r="J103" i="32"/>
  <c r="Y106" i="32"/>
  <c r="U103" i="32"/>
  <c r="BJ106" i="32"/>
  <c r="J106" i="32"/>
  <c r="P106" i="32"/>
  <c r="AG103" i="32"/>
  <c r="AE106" i="32"/>
  <c r="N106" i="32"/>
  <c r="V103" i="32"/>
  <c r="BM103" i="32"/>
  <c r="BH106" i="32"/>
  <c r="BD103" i="32"/>
  <c r="AT103" i="32"/>
  <c r="BO418" i="29"/>
  <c r="BN418" i="29"/>
  <c r="BM418" i="29"/>
  <c r="BL418" i="29"/>
  <c r="BK418" i="29"/>
  <c r="BJ418" i="29"/>
  <c r="BI418" i="29"/>
  <c r="BH418" i="29"/>
  <c r="BG418" i="29"/>
  <c r="BF418" i="29"/>
  <c r="BE418" i="29"/>
  <c r="BD418" i="29"/>
  <c r="BC418" i="29"/>
  <c r="BB418" i="29"/>
  <c r="BA418" i="29"/>
  <c r="AZ418" i="29"/>
  <c r="AY418" i="29"/>
  <c r="AX418" i="29"/>
  <c r="AW418" i="29"/>
  <c r="AV418" i="29"/>
  <c r="AU418" i="29"/>
  <c r="AT418" i="29"/>
  <c r="AS418" i="29"/>
  <c r="AR418" i="29"/>
  <c r="AQ418" i="29"/>
  <c r="AP418" i="29"/>
  <c r="AO418" i="29"/>
  <c r="AN418" i="29"/>
  <c r="AM418" i="29"/>
  <c r="AL418" i="29"/>
  <c r="AK418" i="29"/>
  <c r="AJ418" i="29"/>
  <c r="AI418" i="29"/>
  <c r="AH418" i="29"/>
  <c r="AG418" i="29"/>
  <c r="AF418" i="29"/>
  <c r="AE418" i="29"/>
  <c r="AD418" i="29"/>
  <c r="AC418" i="29"/>
  <c r="AB418" i="29"/>
  <c r="AA418" i="29"/>
  <c r="Z418" i="29"/>
  <c r="Y418" i="29"/>
  <c r="X418" i="29"/>
  <c r="W418" i="29"/>
  <c r="V418" i="29"/>
  <c r="U418" i="29"/>
  <c r="T418" i="29"/>
  <c r="S418" i="29"/>
  <c r="R418" i="29"/>
  <c r="Q418" i="29"/>
  <c r="P418" i="29"/>
  <c r="O418" i="29"/>
  <c r="N418" i="29"/>
  <c r="M418" i="29"/>
  <c r="L418" i="29"/>
  <c r="K418" i="29"/>
  <c r="J418" i="29"/>
  <c r="I418" i="29"/>
  <c r="H418" i="29"/>
  <c r="BO415" i="29"/>
  <c r="BN415" i="29"/>
  <c r="BM415" i="29"/>
  <c r="BL415" i="29"/>
  <c r="BK415" i="29"/>
  <c r="BJ415" i="29"/>
  <c r="BI415" i="29"/>
  <c r="BH415" i="29"/>
  <c r="BG415" i="29"/>
  <c r="BF415" i="29"/>
  <c r="BE415" i="29"/>
  <c r="BD415" i="29"/>
  <c r="BC415" i="29"/>
  <c r="BB415" i="29"/>
  <c r="BA415" i="29"/>
  <c r="AZ415" i="29"/>
  <c r="AY415" i="29"/>
  <c r="AX415" i="29"/>
  <c r="AW415" i="29"/>
  <c r="AV415" i="29"/>
  <c r="AU415" i="29"/>
  <c r="AT415" i="29"/>
  <c r="AS415" i="29"/>
  <c r="AR415" i="29"/>
  <c r="AQ415" i="29"/>
  <c r="AP415" i="29"/>
  <c r="AO415" i="29"/>
  <c r="AN415" i="29"/>
  <c r="AM415" i="29"/>
  <c r="AL415" i="29"/>
  <c r="AK415" i="29"/>
  <c r="AJ415" i="29"/>
  <c r="AI415" i="29"/>
  <c r="AH415" i="29"/>
  <c r="AG415" i="29"/>
  <c r="AF415" i="29"/>
  <c r="AE415" i="29"/>
  <c r="AD415" i="29"/>
  <c r="AC415" i="29"/>
  <c r="AB415" i="29"/>
  <c r="AA415" i="29"/>
  <c r="Z415" i="29"/>
  <c r="Y415" i="29"/>
  <c r="X415" i="29"/>
  <c r="W415" i="29"/>
  <c r="V415" i="29"/>
  <c r="U415" i="29"/>
  <c r="T415" i="29"/>
  <c r="S415" i="29"/>
  <c r="R415" i="29"/>
  <c r="Q415" i="29"/>
  <c r="P415" i="29"/>
  <c r="O415" i="29"/>
  <c r="N415" i="29"/>
  <c r="M415" i="29"/>
  <c r="L415" i="29"/>
  <c r="K415" i="29"/>
  <c r="J415" i="29"/>
  <c r="I415" i="29"/>
  <c r="H415" i="29"/>
  <c r="BS103" i="32" l="1"/>
  <c r="BR103" i="32"/>
  <c r="BQ103" i="32"/>
  <c r="BS106" i="32"/>
  <c r="BR106" i="32"/>
  <c r="BQ106" i="32"/>
  <c r="BS415" i="29"/>
  <c r="BS418" i="29"/>
  <c r="BQ418" i="29"/>
  <c r="BR418" i="29"/>
  <c r="BQ415" i="29"/>
  <c r="BR415" i="29"/>
  <c r="E15" i="23"/>
  <c r="E14" i="23"/>
  <c r="E13" i="23"/>
  <c r="E12" i="23"/>
  <c r="E11" i="23"/>
  <c r="E10" i="23"/>
  <c r="E9" i="23"/>
  <c r="D17" i="23"/>
  <c r="E17" i="23" s="1"/>
  <c r="C17" i="23"/>
  <c r="B2" i="23"/>
  <c r="M52" i="25"/>
  <c r="J52" i="25"/>
  <c r="I52" i="25"/>
  <c r="H52" i="25"/>
  <c r="G52" i="25"/>
  <c r="F52" i="25"/>
  <c r="E52" i="25"/>
  <c r="D52" i="25"/>
  <c r="M51" i="25"/>
  <c r="L51" i="25"/>
  <c r="K51" i="25"/>
  <c r="K52" i="25" s="1"/>
  <c r="M50" i="25"/>
  <c r="L50" i="25"/>
  <c r="L52" i="25" s="1"/>
  <c r="K50" i="25"/>
  <c r="L44" i="25"/>
  <c r="L54" i="25" s="1"/>
  <c r="E44" i="25"/>
  <c r="E54" i="25" s="1"/>
  <c r="D44" i="25"/>
  <c r="D54" i="25" s="1"/>
  <c r="F46" i="25"/>
  <c r="F53" i="25" s="1"/>
  <c r="J43" i="25"/>
  <c r="I43" i="25"/>
  <c r="H43" i="25"/>
  <c r="G43" i="25"/>
  <c r="F43" i="25"/>
  <c r="E43" i="25"/>
  <c r="D43" i="25"/>
  <c r="J42" i="25"/>
  <c r="I42" i="25"/>
  <c r="H42" i="25"/>
  <c r="G42" i="25"/>
  <c r="F42" i="25"/>
  <c r="E42" i="25"/>
  <c r="D42" i="25"/>
  <c r="J41" i="25"/>
  <c r="I41" i="25"/>
  <c r="H41" i="25"/>
  <c r="G41" i="25"/>
  <c r="F41" i="25"/>
  <c r="E41" i="25"/>
  <c r="D41" i="25"/>
  <c r="J40" i="25"/>
  <c r="I40" i="25"/>
  <c r="H40" i="25"/>
  <c r="G40" i="25"/>
  <c r="F40" i="25"/>
  <c r="E40" i="25"/>
  <c r="D40" i="25"/>
  <c r="J39" i="25"/>
  <c r="I39" i="25"/>
  <c r="H39" i="25"/>
  <c r="G39" i="25"/>
  <c r="F39" i="25"/>
  <c r="E39" i="25"/>
  <c r="D39" i="25"/>
  <c r="J38" i="25"/>
  <c r="I38" i="25"/>
  <c r="H38" i="25"/>
  <c r="G38" i="25"/>
  <c r="F38" i="25"/>
  <c r="E38" i="25"/>
  <c r="D38" i="25"/>
  <c r="J37" i="25"/>
  <c r="I37" i="25"/>
  <c r="H37" i="25"/>
  <c r="G37" i="25"/>
  <c r="F37" i="25"/>
  <c r="E37" i="25"/>
  <c r="D37" i="25"/>
  <c r="J36" i="25"/>
  <c r="I36" i="25"/>
  <c r="H36" i="25"/>
  <c r="G36" i="25"/>
  <c r="F36" i="25"/>
  <c r="E36" i="25"/>
  <c r="D36" i="25"/>
  <c r="J35" i="25"/>
  <c r="I35" i="25"/>
  <c r="H35" i="25"/>
  <c r="G35" i="25"/>
  <c r="F35" i="25"/>
  <c r="E35" i="25"/>
  <c r="D35" i="25"/>
  <c r="J34" i="25"/>
  <c r="I34" i="25"/>
  <c r="H34" i="25"/>
  <c r="G34" i="25"/>
  <c r="F34" i="25"/>
  <c r="E34" i="25"/>
  <c r="D34" i="25"/>
  <c r="J33" i="25"/>
  <c r="I33" i="25"/>
  <c r="H33" i="25"/>
  <c r="G33" i="25"/>
  <c r="F33" i="25"/>
  <c r="E33" i="25"/>
  <c r="D33" i="25"/>
  <c r="J32" i="25"/>
  <c r="I32" i="25"/>
  <c r="H32" i="25"/>
  <c r="G32" i="25"/>
  <c r="F32" i="25"/>
  <c r="E32" i="25"/>
  <c r="D32" i="25"/>
  <c r="J31" i="25"/>
  <c r="I31" i="25"/>
  <c r="H31" i="25"/>
  <c r="G31" i="25"/>
  <c r="F31" i="25"/>
  <c r="E31" i="25"/>
  <c r="D31" i="25"/>
  <c r="J30" i="25"/>
  <c r="I30" i="25"/>
  <c r="H30" i="25"/>
  <c r="H46" i="25" s="1"/>
  <c r="H53" i="25" s="1"/>
  <c r="G30" i="25"/>
  <c r="F30" i="25"/>
  <c r="E30" i="25"/>
  <c r="D30" i="25"/>
  <c r="K29" i="25"/>
  <c r="J29" i="25"/>
  <c r="J46" i="25" s="1"/>
  <c r="J53" i="25" s="1"/>
  <c r="I29" i="25"/>
  <c r="I46" i="25" s="1"/>
  <c r="I53" i="25" s="1"/>
  <c r="H29" i="25"/>
  <c r="G29" i="25"/>
  <c r="G46" i="25" s="1"/>
  <c r="G53" i="25" s="1"/>
  <c r="F29" i="25"/>
  <c r="E29" i="25"/>
  <c r="E46" i="25" s="1"/>
  <c r="E53" i="25" s="1"/>
  <c r="D29" i="25"/>
  <c r="D46" i="25" s="1"/>
  <c r="D53" i="25" s="1"/>
  <c r="K25" i="25"/>
  <c r="K43" i="25" s="1"/>
  <c r="K24" i="25"/>
  <c r="K42" i="25" s="1"/>
  <c r="K23" i="25"/>
  <c r="K41" i="25" s="1"/>
  <c r="K22" i="25"/>
  <c r="K40" i="25" s="1"/>
  <c r="K21" i="25"/>
  <c r="K39" i="25" s="1"/>
  <c r="K20" i="25"/>
  <c r="K38" i="25" s="1"/>
  <c r="K19" i="25"/>
  <c r="K37" i="25" s="1"/>
  <c r="K18" i="25"/>
  <c r="K36" i="25" s="1"/>
  <c r="K17" i="25"/>
  <c r="K35" i="25" s="1"/>
  <c r="K16" i="25"/>
  <c r="K34" i="25" s="1"/>
  <c r="K15" i="25"/>
  <c r="K33" i="25" s="1"/>
  <c r="K14" i="25"/>
  <c r="K32" i="25" s="1"/>
  <c r="K13" i="25"/>
  <c r="K31" i="25" s="1"/>
  <c r="K12" i="25"/>
  <c r="K30" i="25" s="1"/>
  <c r="K11" i="25"/>
  <c r="M43" i="25"/>
  <c r="L25" i="25"/>
  <c r="L43" i="25" s="1"/>
  <c r="M42" i="25"/>
  <c r="L24" i="25"/>
  <c r="L42" i="25" s="1"/>
  <c r="M41" i="25"/>
  <c r="L23" i="25"/>
  <c r="L41" i="25" s="1"/>
  <c r="M40" i="25"/>
  <c r="L22" i="25"/>
  <c r="L40" i="25" s="1"/>
  <c r="M39" i="25"/>
  <c r="L21" i="25"/>
  <c r="L39" i="25" s="1"/>
  <c r="M38" i="25"/>
  <c r="L20" i="25"/>
  <c r="L38" i="25" s="1"/>
  <c r="M37" i="25"/>
  <c r="L19" i="25"/>
  <c r="L37" i="25" s="1"/>
  <c r="M36" i="25"/>
  <c r="L18" i="25"/>
  <c r="L36" i="25" s="1"/>
  <c r="M35" i="25"/>
  <c r="L17" i="25"/>
  <c r="L35" i="25" s="1"/>
  <c r="M34" i="25"/>
  <c r="L16" i="25"/>
  <c r="L34" i="25" s="1"/>
  <c r="M33" i="25"/>
  <c r="L15" i="25"/>
  <c r="L33" i="25" s="1"/>
  <c r="M32" i="25"/>
  <c r="L14" i="25"/>
  <c r="L32" i="25" s="1"/>
  <c r="M31" i="25"/>
  <c r="L13" i="25"/>
  <c r="L31" i="25" s="1"/>
  <c r="M30" i="25"/>
  <c r="L12" i="25"/>
  <c r="L30" i="25" s="1"/>
  <c r="M29" i="25"/>
  <c r="L11" i="25"/>
  <c r="L29" i="25" s="1"/>
  <c r="AG419" i="29" l="1"/>
  <c r="AA419" i="29"/>
  <c r="AM419" i="29"/>
  <c r="AF419" i="29"/>
  <c r="N419" i="29"/>
  <c r="AS419" i="29"/>
  <c r="AJ419" i="29"/>
  <c r="K419" i="29"/>
  <c r="W419" i="29"/>
  <c r="T419" i="29"/>
  <c r="S419" i="29"/>
  <c r="BF419" i="29"/>
  <c r="AH419" i="29"/>
  <c r="R419" i="29"/>
  <c r="AX419" i="29"/>
  <c r="BN419" i="29"/>
  <c r="AP419" i="29"/>
  <c r="Z419" i="29"/>
  <c r="J419" i="29"/>
  <c r="O419" i="29"/>
  <c r="BB419" i="29"/>
  <c r="BL419" i="29"/>
  <c r="U419" i="29"/>
  <c r="L419" i="29"/>
  <c r="BE419" i="29"/>
  <c r="H419" i="29"/>
  <c r="AK419" i="29"/>
  <c r="BJ419" i="29"/>
  <c r="BO419" i="29"/>
  <c r="AN419" i="29"/>
  <c r="AO419" i="29"/>
  <c r="BK419" i="29"/>
  <c r="Y419" i="29"/>
  <c r="AL419" i="29"/>
  <c r="P419" i="29"/>
  <c r="BH419" i="29"/>
  <c r="AY419" i="29"/>
  <c r="Q419" i="29"/>
  <c r="BF416" i="29"/>
  <c r="AW419" i="29"/>
  <c r="AC419" i="29"/>
  <c r="BM419" i="29"/>
  <c r="M419" i="29"/>
  <c r="BC419" i="29"/>
  <c r="I419" i="29"/>
  <c r="AD419" i="29"/>
  <c r="BI419" i="29"/>
  <c r="AZ419" i="29"/>
  <c r="AQ419" i="29"/>
  <c r="AV419" i="29"/>
  <c r="AE419" i="29"/>
  <c r="AB419" i="29"/>
  <c r="AT419" i="29"/>
  <c r="BG419" i="29"/>
  <c r="AU419" i="29"/>
  <c r="BD419" i="29"/>
  <c r="V419" i="29"/>
  <c r="BA419" i="29"/>
  <c r="AR419" i="29"/>
  <c r="AI419" i="29"/>
  <c r="X419" i="29"/>
  <c r="AK416" i="29"/>
  <c r="M416" i="29"/>
  <c r="AZ416" i="29"/>
  <c r="AB416" i="29"/>
  <c r="L416" i="29"/>
  <c r="AS416" i="29"/>
  <c r="BI416" i="29"/>
  <c r="AC416" i="29"/>
  <c r="BA416" i="29"/>
  <c r="U416" i="29"/>
  <c r="BH416" i="29"/>
  <c r="AR416" i="29"/>
  <c r="AJ416" i="29"/>
  <c r="T416" i="29"/>
  <c r="W416" i="29"/>
  <c r="AO416" i="29"/>
  <c r="BG416" i="29"/>
  <c r="AX416" i="29"/>
  <c r="Y416" i="29"/>
  <c r="AT416" i="29"/>
  <c r="AU416" i="29"/>
  <c r="BC416" i="29"/>
  <c r="S416" i="29"/>
  <c r="AM416" i="29"/>
  <c r="AF416" i="29"/>
  <c r="H416" i="29"/>
  <c r="BL416" i="29"/>
  <c r="V416" i="29"/>
  <c r="AQ416" i="29"/>
  <c r="AH416" i="29"/>
  <c r="AN416" i="29"/>
  <c r="BN416" i="29"/>
  <c r="AL416" i="29"/>
  <c r="BB416" i="29"/>
  <c r="BE416" i="29"/>
  <c r="I416" i="29"/>
  <c r="BD416" i="29"/>
  <c r="BJ416" i="29"/>
  <c r="AP416" i="29"/>
  <c r="AE416" i="29"/>
  <c r="AI416" i="29"/>
  <c r="Z416" i="29"/>
  <c r="X416" i="29"/>
  <c r="J416" i="29"/>
  <c r="BM416" i="29"/>
  <c r="AD416" i="29"/>
  <c r="AV416" i="29"/>
  <c r="K416" i="29"/>
  <c r="AW416" i="29"/>
  <c r="BO416" i="29"/>
  <c r="P416" i="29"/>
  <c r="AY416" i="29"/>
  <c r="O416" i="29"/>
  <c r="AA416" i="29"/>
  <c r="R416" i="29"/>
  <c r="BK416" i="29"/>
  <c r="Q416" i="29"/>
  <c r="AG416" i="29"/>
  <c r="N416" i="29"/>
  <c r="L46" i="25"/>
  <c r="L53" i="25" s="1"/>
  <c r="M46" i="25"/>
  <c r="M53" i="25" s="1"/>
  <c r="K46" i="25"/>
  <c r="K53" i="25" s="1"/>
  <c r="BR416" i="29" l="1"/>
  <c r="BQ416" i="29"/>
  <c r="BS419" i="29"/>
  <c r="BS416" i="29"/>
  <c r="BR419" i="29"/>
  <c r="BQ419" i="29"/>
  <c r="B2" i="25"/>
  <c r="M70" i="13" l="1"/>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6" i="13"/>
  <c r="M5" i="13"/>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K4" i="12"/>
  <c r="I70" i="13"/>
  <c r="I69" i="13"/>
  <c r="I68" i="13"/>
  <c r="I67" i="13"/>
  <c r="I66" i="13"/>
  <c r="I65" i="13"/>
  <c r="I64" i="13"/>
  <c r="I63" i="13"/>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7" i="13"/>
  <c r="I26" i="13"/>
  <c r="I25" i="13"/>
  <c r="I24" i="13"/>
  <c r="I23" i="13"/>
  <c r="I22" i="13"/>
  <c r="I21" i="13"/>
  <c r="I20" i="13"/>
  <c r="I19" i="13"/>
  <c r="I17" i="13"/>
  <c r="I16" i="13"/>
  <c r="I15" i="13"/>
  <c r="I14" i="13"/>
  <c r="I13" i="13"/>
  <c r="I12" i="13"/>
  <c r="I10" i="13"/>
  <c r="I9" i="13"/>
  <c r="I8" i="13"/>
  <c r="I7" i="13"/>
  <c r="I5" i="13"/>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alcChain>
</file>

<file path=xl/sharedStrings.xml><?xml version="1.0" encoding="utf-8"?>
<sst xmlns="http://schemas.openxmlformats.org/spreadsheetml/2006/main" count="1662" uniqueCount="1254">
  <si>
    <t>Tab 1</t>
  </si>
  <si>
    <t>Tab 2</t>
  </si>
  <si>
    <t xml:space="preserve">This spreadsheet contains data for the maps and graphs that appear in the following Society of Actuaries' Report: </t>
  </si>
  <si>
    <t>zcu19</t>
  </si>
  <si>
    <t xml:space="preserve">886-4 </t>
  </si>
  <si>
    <t xml:space="preserve">896-6 </t>
  </si>
  <si>
    <t xml:space="preserve">883-4 </t>
  </si>
  <si>
    <t xml:space="preserve">896-2 </t>
  </si>
  <si>
    <t xml:space="preserve">897-4 </t>
  </si>
  <si>
    <t xml:space="preserve">900-6 </t>
  </si>
  <si>
    <t xml:space="preserve">885-4 </t>
  </si>
  <si>
    <t xml:space="preserve">886-0 </t>
  </si>
  <si>
    <t xml:space="preserve">921-0 </t>
  </si>
  <si>
    <t xml:space="preserve">922-2 </t>
  </si>
  <si>
    <t xml:space="preserve">894-4 </t>
  </si>
  <si>
    <t xml:space="preserve">900-0 </t>
  </si>
  <si>
    <t xml:space="preserve">918-0 </t>
  </si>
  <si>
    <t xml:space="preserve">899-6 </t>
  </si>
  <si>
    <t xml:space="preserve">911-0 </t>
  </si>
  <si>
    <t xml:space="preserve">904-2 </t>
  </si>
  <si>
    <t xml:space="preserve">910-2 </t>
  </si>
  <si>
    <t xml:space="preserve">895-6 </t>
  </si>
  <si>
    <t xml:space="preserve">913-4 </t>
  </si>
  <si>
    <t xml:space="preserve">905-2 </t>
  </si>
  <si>
    <t xml:space="preserve">906-0 </t>
  </si>
  <si>
    <t xml:space="preserve">926-6 </t>
  </si>
  <si>
    <t xml:space="preserve">929-0 </t>
  </si>
  <si>
    <t xml:space="preserve">911-4 </t>
  </si>
  <si>
    <t xml:space="preserve">914-4 </t>
  </si>
  <si>
    <t xml:space="preserve">914-6 </t>
  </si>
  <si>
    <t xml:space="preserve">923-0 </t>
  </si>
  <si>
    <t xml:space="preserve">912-0 </t>
  </si>
  <si>
    <t xml:space="preserve">920-4 </t>
  </si>
  <si>
    <t xml:space="preserve">927-2 </t>
  </si>
  <si>
    <t xml:space="preserve">929-6 </t>
  </si>
  <si>
    <t xml:space="preserve">914-0 </t>
  </si>
  <si>
    <t xml:space="preserve">930-0 </t>
  </si>
  <si>
    <t xml:space="preserve">910-0 </t>
  </si>
  <si>
    <t xml:space="preserve">928-0 </t>
  </si>
  <si>
    <t xml:space="preserve">925-6 </t>
  </si>
  <si>
    <t xml:space="preserve">914-2 </t>
  </si>
  <si>
    <t xml:space="preserve">916-0 </t>
  </si>
  <si>
    <t xml:space="preserve">931-6 </t>
  </si>
  <si>
    <t xml:space="preserve">935-0 </t>
  </si>
  <si>
    <t xml:space="preserve">916-4 </t>
  </si>
  <si>
    <t xml:space="preserve">915-0 </t>
  </si>
  <si>
    <t xml:space="preserve">927-4 </t>
  </si>
  <si>
    <t xml:space="preserve">926-2 </t>
  </si>
  <si>
    <t xml:space="preserve">901-0 </t>
  </si>
  <si>
    <t xml:space="preserve">898-6 </t>
  </si>
  <si>
    <t xml:space="preserve">892-0 </t>
  </si>
  <si>
    <t xml:space="preserve">902-4 </t>
  </si>
  <si>
    <t xml:space="preserve">901-6 </t>
  </si>
  <si>
    <t xml:space="preserve">871-4 </t>
  </si>
  <si>
    <t xml:space="preserve">897-0 </t>
  </si>
  <si>
    <t xml:space="preserve">867-2 </t>
  </si>
  <si>
    <t xml:space="preserve">891-6 </t>
  </si>
  <si>
    <t xml:space="preserve">869-4 </t>
  </si>
  <si>
    <t xml:space="preserve">877-2 </t>
  </si>
  <si>
    <t xml:space="preserve">864-2 </t>
  </si>
  <si>
    <t xml:space="preserve">873-2 </t>
  </si>
  <si>
    <t xml:space="preserve">879-4 </t>
  </si>
  <si>
    <t xml:space="preserve">862-0 </t>
  </si>
  <si>
    <t xml:space="preserve">872-2 </t>
  </si>
  <si>
    <t xml:space="preserve">882-2 </t>
  </si>
  <si>
    <t xml:space="preserve">884-6 </t>
  </si>
  <si>
    <t xml:space="preserve">868-6 </t>
  </si>
  <si>
    <t xml:space="preserve">870-0 </t>
  </si>
  <si>
    <t xml:space="preserve">882-6 </t>
  </si>
  <si>
    <t xml:space="preserve">885-6 </t>
  </si>
  <si>
    <t xml:space="preserve">895-4 </t>
  </si>
  <si>
    <t xml:space="preserve">883-6 </t>
  </si>
  <si>
    <t xml:space="preserve">905-0 </t>
  </si>
  <si>
    <t xml:space="preserve">907-6 </t>
  </si>
  <si>
    <t xml:space="preserve">893-0 </t>
  </si>
  <si>
    <t xml:space="preserve">896-0 </t>
  </si>
  <si>
    <t xml:space="preserve">890-2 </t>
  </si>
  <si>
    <t xml:space="preserve">888-0 </t>
  </si>
  <si>
    <t xml:space="preserve">890-6 </t>
  </si>
  <si>
    <t xml:space="preserve">902-6 </t>
  </si>
  <si>
    <t xml:space="preserve">877-4 </t>
  </si>
  <si>
    <t xml:space="preserve">902-2 </t>
  </si>
  <si>
    <t xml:space="preserve">905-6 </t>
  </si>
  <si>
    <t xml:space="preserve">853-2 </t>
  </si>
  <si>
    <t xml:space="preserve">851-4 </t>
  </si>
  <si>
    <t xml:space="preserve">835-2 </t>
  </si>
  <si>
    <t xml:space="preserve">845-0 </t>
  </si>
  <si>
    <t xml:space="preserve">834-0 </t>
  </si>
  <si>
    <t xml:space="preserve">843-4 </t>
  </si>
  <si>
    <t xml:space="preserve">842-4 </t>
  </si>
  <si>
    <t xml:space="preserve">847-0 </t>
  </si>
  <si>
    <t xml:space="preserve">830-6 </t>
  </si>
  <si>
    <t xml:space="preserve">833-0 </t>
  </si>
  <si>
    <t xml:space="preserve">848-2 </t>
  </si>
  <si>
    <t xml:space="preserve">842-2 </t>
  </si>
  <si>
    <t xml:space="preserve">855-4 </t>
  </si>
  <si>
    <t xml:space="preserve">859-2 </t>
  </si>
  <si>
    <t xml:space="preserve">832-6 </t>
  </si>
  <si>
    <t xml:space="preserve">835-4 </t>
  </si>
  <si>
    <t xml:space="preserve">841-0 </t>
  </si>
  <si>
    <t xml:space="preserve">838-0 </t>
  </si>
  <si>
    <t xml:space="preserve">853-4 </t>
  </si>
  <si>
    <t xml:space="preserve">854-2 </t>
  </si>
  <si>
    <t xml:space="preserve">833-6 </t>
  </si>
  <si>
    <t xml:space="preserve">834-6 </t>
  </si>
  <si>
    <t xml:space="preserve">847-2 </t>
  </si>
  <si>
    <t xml:space="preserve">857-2 </t>
  </si>
  <si>
    <t xml:space="preserve">852-4 </t>
  </si>
  <si>
    <t xml:space="preserve">845-6 </t>
  </si>
  <si>
    <t xml:space="preserve">860-0 </t>
  </si>
  <si>
    <t xml:space="preserve">839-4 </t>
  </si>
  <si>
    <t xml:space="preserve">848-0 </t>
  </si>
  <si>
    <t xml:space="preserve">819-0 </t>
  </si>
  <si>
    <t xml:space="preserve">850-2 </t>
  </si>
  <si>
    <t xml:space="preserve">818-6 </t>
  </si>
  <si>
    <t xml:space="preserve">844-0 </t>
  </si>
  <si>
    <t xml:space="preserve">817-6 </t>
  </si>
  <si>
    <t xml:space="preserve">819-4 </t>
  </si>
  <si>
    <t xml:space="preserve">803-6 </t>
  </si>
  <si>
    <t xml:space="preserve">815-0 </t>
  </si>
  <si>
    <t xml:space="preserve">825-0 </t>
  </si>
  <si>
    <t xml:space="preserve">831-0 </t>
  </si>
  <si>
    <t xml:space="preserve">821-4 </t>
  </si>
  <si>
    <t xml:space="preserve">837-6 </t>
  </si>
  <si>
    <t xml:space="preserve">819-2 </t>
  </si>
  <si>
    <t xml:space="preserve">846-4 </t>
  </si>
  <si>
    <t xml:space="preserve">837-0 </t>
  </si>
  <si>
    <t xml:space="preserve">839-2 </t>
  </si>
  <si>
    <t xml:space="preserve">841-6 </t>
  </si>
  <si>
    <t xml:space="preserve">847-6 </t>
  </si>
  <si>
    <t xml:space="preserve">839-6 </t>
  </si>
  <si>
    <t xml:space="preserve">845-4 </t>
  </si>
  <si>
    <t xml:space="preserve">829-0 </t>
  </si>
  <si>
    <t xml:space="preserve">854-0 </t>
  </si>
  <si>
    <t xml:space="preserve">864-4 </t>
  </si>
  <si>
    <t xml:space="preserve">854-6 </t>
  </si>
  <si>
    <t xml:space="preserve">864-6 </t>
  </si>
  <si>
    <t xml:space="preserve">856-0 </t>
  </si>
  <si>
    <t xml:space="preserve">863-2 </t>
  </si>
  <si>
    <t xml:space="preserve">872-4 </t>
  </si>
  <si>
    <t xml:space="preserve">875-2 </t>
  </si>
  <si>
    <t xml:space="preserve">862-4 </t>
  </si>
  <si>
    <t xml:space="preserve">865-2 </t>
  </si>
  <si>
    <t xml:space="preserve">879-6 </t>
  </si>
  <si>
    <t xml:space="preserve">884-0 </t>
  </si>
  <si>
    <t xml:space="preserve">878-2 </t>
  </si>
  <si>
    <t xml:space="preserve">880-2 </t>
  </si>
  <si>
    <t xml:space="preserve">887-2 </t>
  </si>
  <si>
    <t xml:space="preserve">878-4 </t>
  </si>
  <si>
    <t xml:space="preserve">887-4 </t>
  </si>
  <si>
    <t xml:space="preserve">889-6 </t>
  </si>
  <si>
    <t xml:space="preserve">880-0 </t>
  </si>
  <si>
    <t xml:space="preserve">886-6 </t>
  </si>
  <si>
    <t xml:space="preserve">904-0 </t>
  </si>
  <si>
    <t xml:space="preserve">907-0 </t>
  </si>
  <si>
    <t xml:space="preserve">900-4 </t>
  </si>
  <si>
    <t xml:space="preserve">903-2 </t>
  </si>
  <si>
    <t xml:space="preserve">904-6 </t>
  </si>
  <si>
    <t xml:space="preserve">912-2 </t>
  </si>
  <si>
    <t xml:space="preserve">903-4 </t>
  </si>
  <si>
    <t xml:space="preserve">922-4 </t>
  </si>
  <si>
    <t xml:space="preserve">910-4 </t>
  </si>
  <si>
    <t xml:space="preserve">920-0 </t>
  </si>
  <si>
    <t xml:space="preserve">925-2 </t>
  </si>
  <si>
    <t xml:space="preserve">919-6 </t>
  </si>
  <si>
    <t xml:space="preserve">918-2 </t>
  </si>
  <si>
    <t xml:space="preserve">922-0 </t>
  </si>
  <si>
    <t xml:space="preserve">917-6 </t>
  </si>
  <si>
    <t xml:space="preserve">918-6 </t>
  </si>
  <si>
    <t xml:space="preserve">924-6 </t>
  </si>
  <si>
    <t xml:space="preserve">917-4 </t>
  </si>
  <si>
    <t xml:space="preserve">919-0 </t>
  </si>
  <si>
    <t xml:space="preserve">923-2 </t>
  </si>
  <si>
    <t xml:space="preserve">921-6 </t>
  </si>
  <si>
    <t xml:space="preserve">920-6 </t>
  </si>
  <si>
    <t xml:space="preserve">930-6 </t>
  </si>
  <si>
    <t xml:space="preserve">924-4 </t>
  </si>
  <si>
    <t xml:space="preserve">926-4 </t>
  </si>
  <si>
    <t xml:space="preserve">925-0 </t>
  </si>
  <si>
    <t xml:space="preserve">916-6 </t>
  </si>
  <si>
    <t xml:space="preserve">924-0 </t>
  </si>
  <si>
    <t xml:space="preserve">909-0 </t>
  </si>
  <si>
    <t xml:space="preserve">922-6 </t>
  </si>
  <si>
    <t xml:space="preserve">919-2 </t>
  </si>
  <si>
    <t>open</t>
  </si>
  <si>
    <t>high</t>
  </si>
  <si>
    <t>low</t>
  </si>
  <si>
    <t>last</t>
  </si>
  <si>
    <t>soybean sept zsu19</t>
  </si>
  <si>
    <t xml:space="preserve">420-2 </t>
  </si>
  <si>
    <t xml:space="preserve">437-0 </t>
  </si>
  <si>
    <t xml:space="preserve">419-6 </t>
  </si>
  <si>
    <t xml:space="preserve">436-6 </t>
  </si>
  <si>
    <t xml:space="preserve">416-0 </t>
  </si>
  <si>
    <t xml:space="preserve">421-0 </t>
  </si>
  <si>
    <t xml:space="preserve">413-2 </t>
  </si>
  <si>
    <t xml:space="preserve">419-0 </t>
  </si>
  <si>
    <t xml:space="preserve">429-0 </t>
  </si>
  <si>
    <t xml:space="preserve">429-4 </t>
  </si>
  <si>
    <t xml:space="preserve">413-4 </t>
  </si>
  <si>
    <t xml:space="preserve">415-4 </t>
  </si>
  <si>
    <t xml:space="preserve">445-4 </t>
  </si>
  <si>
    <t xml:space="preserve">460-0 </t>
  </si>
  <si>
    <t xml:space="preserve">420-6 </t>
  </si>
  <si>
    <t xml:space="preserve">424-6 </t>
  </si>
  <si>
    <t xml:space="preserve">449-2 </t>
  </si>
  <si>
    <t xml:space="preserve">451-4 </t>
  </si>
  <si>
    <t xml:space="preserve">445-2 </t>
  </si>
  <si>
    <t xml:space="preserve">445-6 </t>
  </si>
  <si>
    <t xml:space="preserve">452-0 </t>
  </si>
  <si>
    <t xml:space="preserve">452-4 </t>
  </si>
  <si>
    <t xml:space="preserve">446-4 </t>
  </si>
  <si>
    <t xml:space="preserve">449-4 </t>
  </si>
  <si>
    <t xml:space="preserve">455-6 </t>
  </si>
  <si>
    <t xml:space="preserve">458-2 </t>
  </si>
  <si>
    <t xml:space="preserve">453-0 </t>
  </si>
  <si>
    <t xml:space="preserve">447-4 </t>
  </si>
  <si>
    <t xml:space="preserve">453-4 </t>
  </si>
  <si>
    <t xml:space="preserve">446-0 </t>
  </si>
  <si>
    <t xml:space="preserve">451-6 </t>
  </si>
  <si>
    <t xml:space="preserve">457-0 </t>
  </si>
  <si>
    <t xml:space="preserve">447-0 </t>
  </si>
  <si>
    <t xml:space="preserve">446-2 </t>
  </si>
  <si>
    <t xml:space="preserve">455-2 </t>
  </si>
  <si>
    <t xml:space="preserve">442-0 </t>
  </si>
  <si>
    <t xml:space="preserve">454-6 </t>
  </si>
  <si>
    <t xml:space="preserve">455-4 </t>
  </si>
  <si>
    <t xml:space="preserve">443-0 </t>
  </si>
  <si>
    <t xml:space="preserve">462-4 </t>
  </si>
  <si>
    <t xml:space="preserve">464-6 </t>
  </si>
  <si>
    <t xml:space="preserve">463-0 </t>
  </si>
  <si>
    <t xml:space="preserve">468-6 </t>
  </si>
  <si>
    <t xml:space="preserve">461-4 </t>
  </si>
  <si>
    <t xml:space="preserve">447-2 </t>
  </si>
  <si>
    <t xml:space="preserve">438-0 </t>
  </si>
  <si>
    <t xml:space="preserve">448-0 </t>
  </si>
  <si>
    <t xml:space="preserve">437-6 </t>
  </si>
  <si>
    <t xml:space="preserve">447-6 </t>
  </si>
  <si>
    <t xml:space="preserve">436-2 </t>
  </si>
  <si>
    <t xml:space="preserve">442-4 </t>
  </si>
  <si>
    <t xml:space="preserve">432-4 </t>
  </si>
  <si>
    <t xml:space="preserve">438-2 </t>
  </si>
  <si>
    <t xml:space="preserve">423-4 </t>
  </si>
  <si>
    <t xml:space="preserve">416-6 </t>
  </si>
  <si>
    <t xml:space="preserve">421-4 </t>
  </si>
  <si>
    <t xml:space="preserve">417-4 </t>
  </si>
  <si>
    <t xml:space="preserve">424-0 </t>
  </si>
  <si>
    <t xml:space="preserve">430-0 </t>
  </si>
  <si>
    <t xml:space="preserve">423-6 </t>
  </si>
  <si>
    <t xml:space="preserve">424-2 </t>
  </si>
  <si>
    <t xml:space="preserve">430-4 </t>
  </si>
  <si>
    <t xml:space="preserve">416-4 </t>
  </si>
  <si>
    <t xml:space="preserve">433-6 </t>
  </si>
  <si>
    <t xml:space="preserve">434-0 </t>
  </si>
  <si>
    <t xml:space="preserve">421-6 </t>
  </si>
  <si>
    <t xml:space="preserve">445-0 </t>
  </si>
  <si>
    <t xml:space="preserve">431-0 </t>
  </si>
  <si>
    <t xml:space="preserve">434-6 </t>
  </si>
  <si>
    <t xml:space="preserve">435-2 </t>
  </si>
  <si>
    <t xml:space="preserve">439-6 </t>
  </si>
  <si>
    <t xml:space="preserve">427-4 </t>
  </si>
  <si>
    <t xml:space="preserve">443-6 </t>
  </si>
  <si>
    <t xml:space="preserve">436-0 </t>
  </si>
  <si>
    <t xml:space="preserve">422-6 </t>
  </si>
  <si>
    <t xml:space="preserve">438-6 </t>
  </si>
  <si>
    <t xml:space="preserve">428-0 </t>
  </si>
  <si>
    <t xml:space="preserve">415-2 </t>
  </si>
  <si>
    <t xml:space="preserve">399-2 </t>
  </si>
  <si>
    <t xml:space="preserve">413-0 </t>
  </si>
  <si>
    <t xml:space="preserve">398-2 </t>
  </si>
  <si>
    <t xml:space="preserve">412-4 </t>
  </si>
  <si>
    <t xml:space="preserve">403-0 </t>
  </si>
  <si>
    <t xml:space="preserve">407-6 </t>
  </si>
  <si>
    <t xml:space="preserve">395-6 </t>
  </si>
  <si>
    <t xml:space="preserve">398-4 </t>
  </si>
  <si>
    <t xml:space="preserve">402-0 </t>
  </si>
  <si>
    <t xml:space="preserve">405-2 </t>
  </si>
  <si>
    <t xml:space="preserve">395-4 </t>
  </si>
  <si>
    <t xml:space="preserve">403-6 </t>
  </si>
  <si>
    <t xml:space="preserve">400-0 </t>
  </si>
  <si>
    <t xml:space="preserve">406-4 </t>
  </si>
  <si>
    <t xml:space="preserve">399-4 </t>
  </si>
  <si>
    <t xml:space="preserve">402-6 </t>
  </si>
  <si>
    <t xml:space="preserve">393-0 </t>
  </si>
  <si>
    <t xml:space="preserve">392-6 </t>
  </si>
  <si>
    <t xml:space="preserve">396-6 </t>
  </si>
  <si>
    <t xml:space="preserve">388-0 </t>
  </si>
  <si>
    <t xml:space="preserve">392-0 </t>
  </si>
  <si>
    <t xml:space="preserve">390-4 </t>
  </si>
  <si>
    <t xml:space="preserve">377-6 </t>
  </si>
  <si>
    <t xml:space="preserve">388-4 </t>
  </si>
  <si>
    <t xml:space="preserve">377-4 </t>
  </si>
  <si>
    <t xml:space="preserve">387-0 </t>
  </si>
  <si>
    <t xml:space="preserve">388-2 </t>
  </si>
  <si>
    <t xml:space="preserve">376-6 </t>
  </si>
  <si>
    <t xml:space="preserve">378-2 </t>
  </si>
  <si>
    <t xml:space="preserve">369-4 </t>
  </si>
  <si>
    <t xml:space="preserve">379-2 </t>
  </si>
  <si>
    <t xml:space="preserve">377-2 </t>
  </si>
  <si>
    <t xml:space="preserve">360-2 </t>
  </si>
  <si>
    <t xml:space="preserve">366-4 </t>
  </si>
  <si>
    <t xml:space="preserve">352-4 </t>
  </si>
  <si>
    <t xml:space="preserve">365-6 </t>
  </si>
  <si>
    <t xml:space="preserve">362-4 </t>
  </si>
  <si>
    <t xml:space="preserve">364-0 </t>
  </si>
  <si>
    <t xml:space="preserve">354-6 </t>
  </si>
  <si>
    <t xml:space="preserve">361-0 </t>
  </si>
  <si>
    <t xml:space="preserve">370-2 </t>
  </si>
  <si>
    <t xml:space="preserve">370-6 </t>
  </si>
  <si>
    <t xml:space="preserve">362-0 </t>
  </si>
  <si>
    <t xml:space="preserve">375-0 </t>
  </si>
  <si>
    <t xml:space="preserve">375-6 </t>
  </si>
  <si>
    <t xml:space="preserve">372-2 </t>
  </si>
  <si>
    <t xml:space="preserve">372-4 </t>
  </si>
  <si>
    <t xml:space="preserve">375-4 </t>
  </si>
  <si>
    <t xml:space="preserve">374-0 </t>
  </si>
  <si>
    <t xml:space="preserve">367-0 </t>
  </si>
  <si>
    <t xml:space="preserve">363-4 </t>
  </si>
  <si>
    <t xml:space="preserve">371-6 </t>
  </si>
  <si>
    <t xml:space="preserve">378-4 </t>
  </si>
  <si>
    <t xml:space="preserve">373-2 </t>
  </si>
  <si>
    <t xml:space="preserve">unch </t>
  </si>
  <si>
    <t xml:space="preserve">376-2 </t>
  </si>
  <si>
    <t xml:space="preserve">370-0 </t>
  </si>
  <si>
    <t xml:space="preserve">371-2 </t>
  </si>
  <si>
    <t xml:space="preserve">366-6 </t>
  </si>
  <si>
    <t xml:space="preserve">370-4 </t>
  </si>
  <si>
    <t xml:space="preserve">371-0 </t>
  </si>
  <si>
    <t xml:space="preserve">365-2 </t>
  </si>
  <si>
    <t xml:space="preserve">365-0 </t>
  </si>
  <si>
    <t xml:space="preserve">368-4 </t>
  </si>
  <si>
    <t xml:space="preserve">360-0 </t>
  </si>
  <si>
    <t xml:space="preserve">365-4 </t>
  </si>
  <si>
    <t xml:space="preserve">368-0 </t>
  </si>
  <si>
    <t xml:space="preserve">369-0 </t>
  </si>
  <si>
    <t xml:space="preserve">363-0 </t>
  </si>
  <si>
    <t xml:space="preserve">364-2 </t>
  </si>
  <si>
    <t xml:space="preserve">368-2 </t>
  </si>
  <si>
    <t xml:space="preserve">375-2 </t>
  </si>
  <si>
    <t xml:space="preserve">374-6 </t>
  </si>
  <si>
    <t xml:space="preserve">373-6 </t>
  </si>
  <si>
    <t xml:space="preserve">377-0 </t>
  </si>
  <si>
    <t xml:space="preserve">379-0 </t>
  </si>
  <si>
    <t xml:space="preserve">374-2 </t>
  </si>
  <si>
    <t xml:space="preserve">376-0 </t>
  </si>
  <si>
    <t xml:space="preserve">380-6 </t>
  </si>
  <si>
    <t xml:space="preserve">378-0 </t>
  </si>
  <si>
    <t xml:space="preserve">379-4 </t>
  </si>
  <si>
    <t xml:space="preserve">379-6 </t>
  </si>
  <si>
    <t xml:space="preserve">373-0 </t>
  </si>
  <si>
    <t xml:space="preserve">380-2 </t>
  </si>
  <si>
    <t xml:space="preserve">381-6 </t>
  </si>
  <si>
    <t xml:space="preserve">382-0 </t>
  </si>
  <si>
    <t xml:space="preserve">383-6 </t>
  </si>
  <si>
    <t xml:space="preserve">382-4 </t>
  </si>
  <si>
    <t xml:space="preserve">378-6 </t>
  </si>
  <si>
    <t xml:space="preserve">380-4 </t>
  </si>
  <si>
    <t xml:space="preserve">380-0 </t>
  </si>
  <si>
    <t xml:space="preserve">381-2 </t>
  </si>
  <si>
    <t>corn sept 19</t>
  </si>
  <si>
    <t>Station ID</t>
  </si>
  <si>
    <t>Tab 3</t>
  </si>
  <si>
    <t xml:space="preserve">ALBANY                        </t>
  </si>
  <si>
    <t>Tab 4</t>
  </si>
  <si>
    <t xml:space="preserve">ROCHESTER                     </t>
  </si>
  <si>
    <t>Station Name</t>
  </si>
  <si>
    <t>Latitude</t>
  </si>
  <si>
    <t>Longitude</t>
  </si>
  <si>
    <t>This data was used in Figure 3</t>
  </si>
  <si>
    <t>Rank</t>
  </si>
  <si>
    <t xml:space="preserve">AUBURN                        </t>
  </si>
  <si>
    <t>Avg</t>
  </si>
  <si>
    <t>Stdev</t>
  </si>
  <si>
    <t>Source: NOAA's GHCN daily database</t>
  </si>
  <si>
    <t xml:space="preserve">ELLISTON                      </t>
  </si>
  <si>
    <t>Total</t>
  </si>
  <si>
    <t>ftp://ftp.ncdc.noaa.gov/pub/data/ghcn/daily/</t>
  </si>
  <si>
    <t>Actuarial Weather Extremes: December 2019</t>
  </si>
  <si>
    <t>Source: Australia's quinquennial "State of the Forest Report". Data from the 2008, 2013 and 2018 reports was used.</t>
  </si>
  <si>
    <t>Total Square Miles of Forest Burned by Unplanned Bushfires</t>
  </si>
  <si>
    <t>This data was used in Figures 1 and 2</t>
  </si>
  <si>
    <t>2001–02</t>
  </si>
  <si>
    <t>2002–03</t>
  </si>
  <si>
    <t>2003–04</t>
  </si>
  <si>
    <t>2004–05</t>
  </si>
  <si>
    <t>2005–06</t>
  </si>
  <si>
    <t>2006-07</t>
  </si>
  <si>
    <t>2007-08</t>
  </si>
  <si>
    <t>2008-09</t>
  </si>
  <si>
    <t>2009-10</t>
  </si>
  <si>
    <t>2010-11</t>
  </si>
  <si>
    <t>2011–12</t>
  </si>
  <si>
    <t>2012–13</t>
  </si>
  <si>
    <t>2013–14</t>
  </si>
  <si>
    <t>2014–15</t>
  </si>
  <si>
    <t>2015–16</t>
  </si>
  <si>
    <t>Year</t>
  </si>
  <si>
    <t>Victoria</t>
  </si>
  <si>
    <t>Northern</t>
  </si>
  <si>
    <t>Territory</t>
  </si>
  <si>
    <t>South</t>
  </si>
  <si>
    <t>Australia</t>
  </si>
  <si>
    <t>Western</t>
  </si>
  <si>
    <t>Tasmania</t>
  </si>
  <si>
    <t>Queensland</t>
  </si>
  <si>
    <t>New South</t>
  </si>
  <si>
    <t>Wales</t>
  </si>
  <si>
    <t>NSW &amp;</t>
  </si>
  <si>
    <t>All Other</t>
  </si>
  <si>
    <t>States</t>
  </si>
  <si>
    <t>Nov Dec 2019</t>
  </si>
  <si>
    <t>Total Land Area in Sq Miles</t>
  </si>
  <si>
    <t>Additional Information</t>
  </si>
  <si>
    <t>Total Forest Area in Sq Miles</t>
  </si>
  <si>
    <t>Forest / Total Land</t>
  </si>
  <si>
    <t>Average 2001 - 2015(16)</t>
  </si>
  <si>
    <t>Average Burn Area / Forest</t>
  </si>
  <si>
    <t>2019 Burn Area / Forest</t>
  </si>
  <si>
    <t>source: 2018 State of the Forest Report</t>
  </si>
  <si>
    <t>Area Burned, in Hectares</t>
  </si>
  <si>
    <t>Population Density</t>
  </si>
  <si>
    <t>South Australia</t>
  </si>
  <si>
    <t>Western Australia</t>
  </si>
  <si>
    <t>Northern Territory</t>
  </si>
  <si>
    <t>Population</t>
  </si>
  <si>
    <t>Land Area in</t>
  </si>
  <si>
    <t>Square Miles</t>
  </si>
  <si>
    <t>Source: population data was obtained from the Australian Bureau of Statistics, and land area was obtained from the 2018 State of the Forest Report</t>
  </si>
  <si>
    <t>Per Sq Mile</t>
  </si>
  <si>
    <t>June 2019</t>
  </si>
  <si>
    <t>New South Wales (*)</t>
  </si>
  <si>
    <t>(*) The 426,700 people living in the Australian Capital Territory are included in the population total for New South Wales.</t>
  </si>
  <si>
    <t xml:space="preserve">Data obtained from NOAA's GHCN Daily Database. The data was downloaded on January 6, 2020. </t>
  </si>
  <si>
    <t>Same data as above, but converted to square miles (1 square miles = 259 hectares)</t>
  </si>
  <si>
    <t>Temperature Data</t>
  </si>
  <si>
    <t>Precipitation Data</t>
  </si>
  <si>
    <t>ASN00008157</t>
  </si>
  <si>
    <t xml:space="preserve">CANNA                         </t>
  </si>
  <si>
    <t>ASN00009581</t>
  </si>
  <si>
    <t xml:space="preserve">MOUNT BARKER                  </t>
  </si>
  <si>
    <t>ASN00010542</t>
  </si>
  <si>
    <t xml:space="preserve">DARKAN                        </t>
  </si>
  <si>
    <t>ASN00010626</t>
  </si>
  <si>
    <t xml:space="preserve">PINGELLY                      </t>
  </si>
  <si>
    <t>ASN00012038</t>
  </si>
  <si>
    <t xml:space="preserve">KALGOORLIE-BOULDER AIRPORT    </t>
  </si>
  <si>
    <t>ASN00013012</t>
  </si>
  <si>
    <t xml:space="preserve">WILUNA                        </t>
  </si>
  <si>
    <t>ASN00015085</t>
  </si>
  <si>
    <t xml:space="preserve">BRUNETTE DOWNS                </t>
  </si>
  <si>
    <t>ASN00018001</t>
  </si>
  <si>
    <t xml:space="preserve">ARNO BAY                      </t>
  </si>
  <si>
    <t>ASN00019032</t>
  </si>
  <si>
    <t xml:space="preserve">ORROROO                       </t>
  </si>
  <si>
    <t>ASN00021031</t>
  </si>
  <si>
    <t xml:space="preserve">LAURA                         </t>
  </si>
  <si>
    <t>ASN00022008</t>
  </si>
  <si>
    <t xml:space="preserve">MAITLAND                      </t>
  </si>
  <si>
    <t>ASN00023011</t>
  </si>
  <si>
    <t xml:space="preserve">NORTH ADELAIDE                </t>
  </si>
  <si>
    <t>ASN00023310</t>
  </si>
  <si>
    <t xml:space="preserve">MANOORA                       </t>
  </si>
  <si>
    <t>ASN00023318</t>
  </si>
  <si>
    <t xml:space="preserve">TANUNDA                       </t>
  </si>
  <si>
    <t>ASN00028004</t>
  </si>
  <si>
    <t xml:space="preserve">PALMERVILLE                   </t>
  </si>
  <si>
    <t>ASN00033076</t>
  </si>
  <si>
    <t xml:space="preserve">YAAMBA                        </t>
  </si>
  <si>
    <t>ASN00033119</t>
  </si>
  <si>
    <t xml:space="preserve">MACKAY M.O                    </t>
  </si>
  <si>
    <t>ASN00035065</t>
  </si>
  <si>
    <t xml:space="preserve">SPRINGSURE COMET ST           </t>
  </si>
  <si>
    <t>ASN00035070</t>
  </si>
  <si>
    <t xml:space="preserve">TAROOM POST OFFICE            </t>
  </si>
  <si>
    <t>ASN00039059</t>
  </si>
  <si>
    <t xml:space="preserve">LADY ELLIOT ISLAND            </t>
  </si>
  <si>
    <t>ASN00040004</t>
  </si>
  <si>
    <t xml:space="preserve">AMBERLEY AMO                  </t>
  </si>
  <si>
    <t>ASN00040020</t>
  </si>
  <si>
    <t xml:space="preserve">BLACKBUTT POST OFFICE         </t>
  </si>
  <si>
    <t>ASN00040075</t>
  </si>
  <si>
    <t xml:space="preserve">ESK POST OFFICE               </t>
  </si>
  <si>
    <t>ASN00040082</t>
  </si>
  <si>
    <t>UNIVERSITY OF QUEENSLAND GATTO</t>
  </si>
  <si>
    <t>ASN00040094</t>
  </si>
  <si>
    <t xml:space="preserve">HARRISVILLE POST OFFICE       </t>
  </si>
  <si>
    <t>ASN00040106</t>
  </si>
  <si>
    <t xml:space="preserve">KENILWORTH TOWNSHIP           </t>
  </si>
  <si>
    <t>ASN00040169</t>
  </si>
  <si>
    <t xml:space="preserve">PEACHESTER                    </t>
  </si>
  <si>
    <t>ASN00040197</t>
  </si>
  <si>
    <t xml:space="preserve">MT TAMBORINE FERN ST          </t>
  </si>
  <si>
    <t>ASN00040247</t>
  </si>
  <si>
    <t xml:space="preserve">LINDFIELD                     </t>
  </si>
  <si>
    <t>ASN00040455</t>
  </si>
  <si>
    <t xml:space="preserve">DUNOLLIE                      </t>
  </si>
  <si>
    <t>ASN00041053</t>
  </si>
  <si>
    <t xml:space="preserve">JONDARYAN POST OFFICE         </t>
  </si>
  <si>
    <t>ASN00041085</t>
  </si>
  <si>
    <t xml:space="preserve">QUEEN MARY FALLS              </t>
  </si>
  <si>
    <t>ASN00041100</t>
  </si>
  <si>
    <t xml:space="preserve">TEXAS POST OFFICE             </t>
  </si>
  <si>
    <t>ASN00042009</t>
  </si>
  <si>
    <t xml:space="preserve">DRILLHAM POST OFFICE          </t>
  </si>
  <si>
    <t>ASN00048031</t>
  </si>
  <si>
    <t xml:space="preserve">COLLARENEBRI (ALBERT ST)      </t>
  </si>
  <si>
    <t>ASN00053018</t>
  </si>
  <si>
    <t xml:space="preserve">CROPPA CREEK (KRUI PLAINS)    </t>
  </si>
  <si>
    <t>ASN00054073</t>
  </si>
  <si>
    <t xml:space="preserve">NULLAMANNA (BELMORE)          </t>
  </si>
  <si>
    <t>ASN00055023</t>
  </si>
  <si>
    <t xml:space="preserve">GUNNEDAH POOL                 </t>
  </si>
  <si>
    <t>ASN00055066</t>
  </si>
  <si>
    <t xml:space="preserve">WALLABADAH (WOODTON)          </t>
  </si>
  <si>
    <t>ASN00055136</t>
  </si>
  <si>
    <t xml:space="preserve">WOOLBROOK (DANGLEMAH ROAD)    </t>
  </si>
  <si>
    <t>ASN00055164</t>
  </si>
  <si>
    <t xml:space="preserve">WEABONGA (STONELEIGH)         </t>
  </si>
  <si>
    <t>ASN00056008</t>
  </si>
  <si>
    <t xml:space="preserve">DEEPWATER POST OFFICE         </t>
  </si>
  <si>
    <t>ASN00056028</t>
  </si>
  <si>
    <t xml:space="preserve">URALLA (SALISBURY COURT)      </t>
  </si>
  <si>
    <t>ASN00056032</t>
  </si>
  <si>
    <t xml:space="preserve">TENTERFIELD (FEDERATION PARK) </t>
  </si>
  <si>
    <t>ASN00057005</t>
  </si>
  <si>
    <t>DRAKE (VILLAGE RESOURCE CENTRE</t>
  </si>
  <si>
    <t>ASN00058012</t>
  </si>
  <si>
    <t xml:space="preserve">YAMBA PILOT STATION           </t>
  </si>
  <si>
    <t>ASN00058040</t>
  </si>
  <si>
    <t xml:space="preserve">MULLUMBIMBY (FAIRVIEW FARM)   </t>
  </si>
  <si>
    <t>ASN00058061</t>
  </si>
  <si>
    <t xml:space="preserve">WOODBURN POST OFFICE          </t>
  </si>
  <si>
    <t>ASN00058070</t>
  </si>
  <si>
    <t xml:space="preserve">ROSEBANK (REPENTANCE CREEK)   </t>
  </si>
  <si>
    <t>ASN00059030</t>
  </si>
  <si>
    <t>SOUTH WEST ROCKS (SMOKY CAPE L</t>
  </si>
  <si>
    <t>ASN00061097</t>
  </si>
  <si>
    <t xml:space="preserve">MOONAN FLAT (HIGH ST)         </t>
  </si>
  <si>
    <t>ASN00062013</t>
  </si>
  <si>
    <t xml:space="preserve">GULGONG POST OFFICE           </t>
  </si>
  <si>
    <t>ASN00064008</t>
  </si>
  <si>
    <t xml:space="preserve">COONABARABRAN (NAMOI STREET)  </t>
  </si>
  <si>
    <t>ASN00064009</t>
  </si>
  <si>
    <t xml:space="preserve">DUNEDOO POST OFFICE           </t>
  </si>
  <si>
    <t>ASN00070005</t>
  </si>
  <si>
    <t xml:space="preserve">BOMBALA (THERRY STREET)       </t>
  </si>
  <si>
    <t>ASN00070025</t>
  </si>
  <si>
    <t xml:space="preserve">CROOKWELL POST OFFICE         </t>
  </si>
  <si>
    <t>ASN00074188</t>
  </si>
  <si>
    <t xml:space="preserve">CULCAIRN BOWLING CLUB         </t>
  </si>
  <si>
    <t>ASN00079036</t>
  </si>
  <si>
    <t xml:space="preserve">NATIMUK                       </t>
  </si>
  <si>
    <t>ASN00081049</t>
  </si>
  <si>
    <t xml:space="preserve">TATURA INST SUSTAINABLE AG    </t>
  </si>
  <si>
    <t>ASN00084003</t>
  </si>
  <si>
    <t xml:space="preserve">BRUTHEN (POST OFFICE)         </t>
  </si>
  <si>
    <t>ASN00009518</t>
  </si>
  <si>
    <t xml:space="preserve">CAPE LEEUWIN                  </t>
  </si>
  <si>
    <t>ASN00009574</t>
  </si>
  <si>
    <t xml:space="preserve">MARGARET RIVER                </t>
  </si>
  <si>
    <t>ASN00010058</t>
  </si>
  <si>
    <t xml:space="preserve">GOOMALLING                    </t>
  </si>
  <si>
    <t>ASN00010073</t>
  </si>
  <si>
    <t xml:space="preserve">KELLERBERRIN                  </t>
  </si>
  <si>
    <t>ASN00010524</t>
  </si>
  <si>
    <t xml:space="preserve">BROOKTON                      </t>
  </si>
  <si>
    <t>ASN00010614</t>
  </si>
  <si>
    <t xml:space="preserve">NARROGIN                      </t>
  </si>
  <si>
    <t>ASN00010635</t>
  </si>
  <si>
    <t xml:space="preserve">RIVERDALE                     </t>
  </si>
  <si>
    <t>ASN00013017</t>
  </si>
  <si>
    <t xml:space="preserve">GILES METEOROLOGICAL OFFICE   </t>
  </si>
  <si>
    <t>ASN00014401</t>
  </si>
  <si>
    <t xml:space="preserve">WARRUWI                       </t>
  </si>
  <si>
    <t>ASN00014612</t>
  </si>
  <si>
    <t xml:space="preserve">LARRIMAH                      </t>
  </si>
  <si>
    <t>ASN00019017</t>
  </si>
  <si>
    <t xml:space="preserve">HAWKER                        </t>
  </si>
  <si>
    <t>ASN00023728</t>
  </si>
  <si>
    <t xml:space="preserve">MACCLESFIELD                  </t>
  </si>
  <si>
    <t>ASN00029126</t>
  </si>
  <si>
    <t xml:space="preserve">MOUNT ISA MINE                </t>
  </si>
  <si>
    <t>ASN00030045</t>
  </si>
  <si>
    <t xml:space="preserve">RICHMOND POST OFFICE          </t>
  </si>
  <si>
    <t>ASN00031037</t>
  </si>
  <si>
    <t xml:space="preserve">LOW ISLES LIGHTHOUSE          </t>
  </si>
  <si>
    <t>ASN00032001</t>
  </si>
  <si>
    <t xml:space="preserve">BAMBAROO                      </t>
  </si>
  <si>
    <t>ASN00032004</t>
  </si>
  <si>
    <t xml:space="preserve">CARDWELL MARINE PDE           </t>
  </si>
  <si>
    <t>ASN00032040</t>
  </si>
  <si>
    <t xml:space="preserve">TOWNSVILLE AERO               </t>
  </si>
  <si>
    <t>ASN00033077</t>
  </si>
  <si>
    <t xml:space="preserve">PACIFIC HEIGHTS               </t>
  </si>
  <si>
    <t>ASN00034010</t>
  </si>
  <si>
    <t xml:space="preserve">TRAFALGAR STATION             </t>
  </si>
  <si>
    <t>ASN00039089</t>
  </si>
  <si>
    <t xml:space="preserve">THANGOOL AIRPORT              </t>
  </si>
  <si>
    <t>ASN00040043</t>
  </si>
  <si>
    <t xml:space="preserve">CAPE MORETON LIGHTHOUSE       </t>
  </si>
  <si>
    <t>ASN00040126</t>
  </si>
  <si>
    <t xml:space="preserve">MARYBOROUGH                   </t>
  </si>
  <si>
    <t>ASN00040205</t>
  </si>
  <si>
    <t xml:space="preserve">TOOGOOLAWAH POST OFFICE       </t>
  </si>
  <si>
    <t>ASN00040390</t>
  </si>
  <si>
    <t xml:space="preserve">TEDDINGTON WATERWORKS         </t>
  </si>
  <si>
    <t>ASN00041022</t>
  </si>
  <si>
    <t xml:space="preserve">DALVEEN                       </t>
  </si>
  <si>
    <t>ASN00043015</t>
  </si>
  <si>
    <t xml:space="preserve">INJUNE POST OFFICE            </t>
  </si>
  <si>
    <t>ASN00043035</t>
  </si>
  <si>
    <t xml:space="preserve">SURAT                         </t>
  </si>
  <si>
    <t>ASN00051049</t>
  </si>
  <si>
    <t xml:space="preserve">TRANGIE RESEARCH STATION AWS  </t>
  </si>
  <si>
    <t>ASN00056013</t>
  </si>
  <si>
    <t xml:space="preserve">GLEN INNES AG RESEARCH STN    </t>
  </si>
  <si>
    <t>ASN00058056</t>
  </si>
  <si>
    <t xml:space="preserve">TWEED HEADS GOLF CLUB         </t>
  </si>
  <si>
    <t>ASN00063271</t>
  </si>
  <si>
    <t xml:space="preserve">TUENA (WYOMING)               </t>
  </si>
  <si>
    <t>ASN00068045</t>
  </si>
  <si>
    <t xml:space="preserve">MOSS VALE (HOSKINS STREET)    </t>
  </si>
  <si>
    <t>ASN00070032</t>
  </si>
  <si>
    <t xml:space="preserve">FAIRLIGHT STATION             </t>
  </si>
  <si>
    <t>ASN00070043</t>
  </si>
  <si>
    <t xml:space="preserve">GUNNING RURAL SUPPLIES        </t>
  </si>
  <si>
    <t>ASN00073007</t>
  </si>
  <si>
    <t xml:space="preserve">BURRINJUCK DAM                </t>
  </si>
  <si>
    <t>ASN00082029</t>
  </si>
  <si>
    <t xml:space="preserve">MILAWA BROWN BROS             </t>
  </si>
  <si>
    <t>ASN00083019</t>
  </si>
  <si>
    <t xml:space="preserve">MANSFIELD (POST OFFICE)       </t>
  </si>
  <si>
    <t>ASN00086111</t>
  </si>
  <si>
    <t xml:space="preserve">SPRINGVALE NECROPOLIS         </t>
  </si>
  <si>
    <t>ASN00086127</t>
  </si>
  <si>
    <t xml:space="preserve">WONTHAGGI                     </t>
  </si>
  <si>
    <t>ASN00088020</t>
  </si>
  <si>
    <t xml:space="preserve">DAYLESFORD                    </t>
  </si>
  <si>
    <t>ASN00088051</t>
  </si>
  <si>
    <t xml:space="preserve">REDESDALE                     </t>
  </si>
  <si>
    <t>ASN00006011</t>
  </si>
  <si>
    <t xml:space="preserve">CARNARVON AIRPORT             </t>
  </si>
  <si>
    <t>ASN00008025</t>
  </si>
  <si>
    <t xml:space="preserve">CARNAMAH                      </t>
  </si>
  <si>
    <t>ASN00008051</t>
  </si>
  <si>
    <t xml:space="preserve">GERALDTON AIRPORT             </t>
  </si>
  <si>
    <t>ASN00008113</t>
  </si>
  <si>
    <t xml:space="preserve">RIVERSIDE                     </t>
  </si>
  <si>
    <t>ASN00010534</t>
  </si>
  <si>
    <t xml:space="preserve">COLORADO                      </t>
  </si>
  <si>
    <t>ASN00010546</t>
  </si>
  <si>
    <t xml:space="preserve">DUMBLEYUNG                    </t>
  </si>
  <si>
    <t>ASN00010622</t>
  </si>
  <si>
    <t xml:space="preserve">ONGERUP                       </t>
  </si>
  <si>
    <t>ASN00014015</t>
  </si>
  <si>
    <t xml:space="preserve">DARWIN AIRPORT                </t>
  </si>
  <si>
    <t>ASN00019006</t>
  </si>
  <si>
    <t xml:space="preserve">BOOLEROO CENTRE               </t>
  </si>
  <si>
    <t>ASN00019052</t>
  </si>
  <si>
    <t xml:space="preserve">WIRRABARA                     </t>
  </si>
  <si>
    <t>ASN00019062</t>
  </si>
  <si>
    <t xml:space="preserve">YONGALA                       </t>
  </si>
  <si>
    <t>ASN00021001</t>
  </si>
  <si>
    <t>ASN00021057</t>
  </si>
  <si>
    <t xml:space="preserve">YACKA                         </t>
  </si>
  <si>
    <t>ASN00023735</t>
  </si>
  <si>
    <t xml:space="preserve">MOUNT COMPASS                 </t>
  </si>
  <si>
    <t>ASN00033051</t>
  </si>
  <si>
    <t xml:space="preserve">MINGELA POST OFFICE           </t>
  </si>
  <si>
    <t>ASN00037010</t>
  </si>
  <si>
    <t xml:space="preserve">CAMOOWEAL TOWNSHIP            </t>
  </si>
  <si>
    <t>ASN00039036</t>
  </si>
  <si>
    <t xml:space="preserve">EIDSVOLD POST OFFICE          </t>
  </si>
  <si>
    <t>ASN00039083</t>
  </si>
  <si>
    <t xml:space="preserve">ROCKHAMPTON AERO              </t>
  </si>
  <si>
    <t>ASN00039204</t>
  </si>
  <si>
    <t xml:space="preserve">COLODAN                       </t>
  </si>
  <si>
    <t>ASN00040089</t>
  </si>
  <si>
    <t xml:space="preserve">GOOMBOORIAN                   </t>
  </si>
  <si>
    <t>ASN00040120</t>
  </si>
  <si>
    <t xml:space="preserve">LOWOOD DON ST                 </t>
  </si>
  <si>
    <t>ASN00044010</t>
  </si>
  <si>
    <t xml:space="preserve">BOLLON MARY ST                </t>
  </si>
  <si>
    <t>ASN00044075</t>
  </si>
  <si>
    <t xml:space="preserve">WOODLANDS                     </t>
  </si>
  <si>
    <t>ASN00049055</t>
  </si>
  <si>
    <t xml:space="preserve">OXLEY (WALMER DOWNS)          </t>
  </si>
  <si>
    <t>ASN00050031</t>
  </si>
  <si>
    <t xml:space="preserve">PEAK HILL POST OFFICE         </t>
  </si>
  <si>
    <t>ASN00050052</t>
  </si>
  <si>
    <t xml:space="preserve">CONDOBOLIN AG RESEARCH STN    </t>
  </si>
  <si>
    <t>ASN00051018</t>
  </si>
  <si>
    <t xml:space="preserve">GILGANDRA (CHELMSFORD AVE)    </t>
  </si>
  <si>
    <t>ASN00051066</t>
  </si>
  <si>
    <t xml:space="preserve">EUMUNGERIE POST OFFICE        </t>
  </si>
  <si>
    <t>ASN00063076</t>
  </si>
  <si>
    <t xml:space="preserve">SOFALA OLD POST OFFICE        </t>
  </si>
  <si>
    <t>ASN00070015</t>
  </si>
  <si>
    <t xml:space="preserve">CANBERRA FORESTRY             </t>
  </si>
  <si>
    <t>ASN00083043</t>
  </si>
  <si>
    <t xml:space="preserve">FALLS CREEK (ROCKY VALLEY)    </t>
  </si>
  <si>
    <t>ASN00086088</t>
  </si>
  <si>
    <t>OAKLEIGH (METROPOLITAN GOLF CL</t>
  </si>
  <si>
    <t>ASN00009021</t>
  </si>
  <si>
    <t xml:space="preserve">PERTH AIRPORT                 </t>
  </si>
  <si>
    <t>ASN00009519</t>
  </si>
  <si>
    <t xml:space="preserve">CAPE NATURALISTE              </t>
  </si>
  <si>
    <t>ASN00009552</t>
  </si>
  <si>
    <t xml:space="preserve">GREENBUSHES                   </t>
  </si>
  <si>
    <t>ASN00009592</t>
  </si>
  <si>
    <t xml:space="preserve">PEMBERTON                     </t>
  </si>
  <si>
    <t>ASN00010111</t>
  </si>
  <si>
    <t xml:space="preserve">NORTHAM                       </t>
  </si>
  <si>
    <t>ASN00010192</t>
  </si>
  <si>
    <t xml:space="preserve">JOURERDINE                    </t>
  </si>
  <si>
    <t>ASN00010866</t>
  </si>
  <si>
    <t xml:space="preserve">CRANHAM                       </t>
  </si>
  <si>
    <t>ASN00012011</t>
  </si>
  <si>
    <t xml:space="preserve">BULLFINCH                     </t>
  </si>
  <si>
    <t>ASN00019038</t>
  </si>
  <si>
    <t xml:space="preserve">QUORN                         </t>
  </si>
  <si>
    <t>ASN00019047</t>
  </si>
  <si>
    <t xml:space="preserve">BOOLEROO CENTRE (WILLOWIE)    </t>
  </si>
  <si>
    <t>ASN00031062</t>
  </si>
  <si>
    <t xml:space="preserve">WHYANBEEL VALLEY              </t>
  </si>
  <si>
    <t>ASN00032042</t>
  </si>
  <si>
    <t xml:space="preserve">TULLY SUGAR MILL              </t>
  </si>
  <si>
    <t>ASN00032043</t>
  </si>
  <si>
    <t xml:space="preserve">UPPER STONE EXELBY            </t>
  </si>
  <si>
    <t>ASN00033013</t>
  </si>
  <si>
    <t xml:space="preserve">COLLINSVILLE POST OFFICE      </t>
  </si>
  <si>
    <t>ASN00033060</t>
  </si>
  <si>
    <t xml:space="preserve">PLEYSTOWE SUGAR MILL          </t>
  </si>
  <si>
    <t>ASN00041116</t>
  </si>
  <si>
    <t xml:space="preserve">WALLANGARRA POST OFFICE       </t>
  </si>
  <si>
    <t>ASN00046117</t>
  </si>
  <si>
    <t xml:space="preserve">BROKEN HILL (WATERBAG)        </t>
  </si>
  <si>
    <t>ASN00047016</t>
  </si>
  <si>
    <t xml:space="preserve">LAKE VICTORIA STORAGE         </t>
  </si>
  <si>
    <t>ASN00047019</t>
  </si>
  <si>
    <t xml:space="preserve">MENINDEE POST OFFICE          </t>
  </si>
  <si>
    <t>ASN00060013</t>
  </si>
  <si>
    <t xml:space="preserve">FORSTER - TUNCURRY R.V.C.P.   </t>
  </si>
  <si>
    <t>ASN00069018</t>
  </si>
  <si>
    <t xml:space="preserve">MORUYA HEADS PILOT STATION    </t>
  </si>
  <si>
    <t>ASN00071000</t>
  </si>
  <si>
    <t xml:space="preserve">ADAMINABY ALPINE TOURIST PARK </t>
  </si>
  <si>
    <t>ASN00074034</t>
  </si>
  <si>
    <t xml:space="preserve">COROWA AIRPORT                </t>
  </si>
  <si>
    <t>ASN00075032</t>
  </si>
  <si>
    <t xml:space="preserve">HILLSTON AIRPORT              </t>
  </si>
  <si>
    <t>ASN00091039</t>
  </si>
  <si>
    <t xml:space="preserve">NORTHDOWN (HAMLEY)            </t>
  </si>
  <si>
    <t>ASN00094029</t>
  </si>
  <si>
    <t xml:space="preserve">HOBART (ELLERSLIE ROAD)       </t>
  </si>
  <si>
    <t>ASN00097020</t>
  </si>
  <si>
    <t xml:space="preserve">LAKE MARGARET POWER STATION   </t>
  </si>
  <si>
    <t>ASN00009573</t>
  </si>
  <si>
    <t xml:space="preserve">MANJIMUP                      </t>
  </si>
  <si>
    <t>ASN00009585</t>
  </si>
  <si>
    <t xml:space="preserve">NANNUP                        </t>
  </si>
  <si>
    <t>ASN00010633</t>
  </si>
  <si>
    <t xml:space="preserve">RAVENSTHORPE                  </t>
  </si>
  <si>
    <t>ASN00010692</t>
  </si>
  <si>
    <t xml:space="preserve">NEWDEGATE RESEARCH STATION    </t>
  </si>
  <si>
    <t>ASN00012071</t>
  </si>
  <si>
    <t xml:space="preserve">SALMON GUMS RES.STN.          </t>
  </si>
  <si>
    <t>ASN00015590</t>
  </si>
  <si>
    <t xml:space="preserve">ALICE SPRINGS AIRPORT         </t>
  </si>
  <si>
    <t>ASN00021013</t>
  </si>
  <si>
    <t xml:space="preserve">CALTOWIE                      </t>
  </si>
  <si>
    <t>ASN00021019</t>
  </si>
  <si>
    <t xml:space="preserve">FARRELL FLAT                  </t>
  </si>
  <si>
    <t>ASN00023307</t>
  </si>
  <si>
    <t xml:space="preserve">KAPUNDA                       </t>
  </si>
  <si>
    <t>ASN00024508</t>
  </si>
  <si>
    <t xml:space="preserve">CALLINGTON                    </t>
  </si>
  <si>
    <t>ASN00025002</t>
  </si>
  <si>
    <t xml:space="preserve">PURNONG (CLAYPANS)            </t>
  </si>
  <si>
    <t>ASN00026016</t>
  </si>
  <si>
    <t xml:space="preserve">LUCINDALE POST OFFICE         </t>
  </si>
  <si>
    <t>ASN00032031</t>
  </si>
  <si>
    <t xml:space="preserve">LUCINDA TOWNSHIP              </t>
  </si>
  <si>
    <t>ASN00032045</t>
  </si>
  <si>
    <t xml:space="preserve">VICTORIA SUGAR MILL           </t>
  </si>
  <si>
    <t>ASN00036007</t>
  </si>
  <si>
    <t xml:space="preserve">BARCALDINE POST OFFICE        </t>
  </si>
  <si>
    <t>ASN00040093</t>
  </si>
  <si>
    <t xml:space="preserve">GYMPIE                        </t>
  </si>
  <si>
    <t>ASN00044054</t>
  </si>
  <si>
    <t xml:space="preserve">MULGA DOWNS                   </t>
  </si>
  <si>
    <t>ASN00057003</t>
  </si>
  <si>
    <t xml:space="preserve">BONALBO POST OFFICE           </t>
  </si>
  <si>
    <t>ASN00063005</t>
  </si>
  <si>
    <t xml:space="preserve">BATHURST AGRICULTURAL STATION </t>
  </si>
  <si>
    <t>ASN00064015</t>
  </si>
  <si>
    <t xml:space="preserve">MENDOORAN POST OFFICE         </t>
  </si>
  <si>
    <t>ASN00065034</t>
  </si>
  <si>
    <t xml:space="preserve">WELLINGTON (AGROWPLOW)        </t>
  </si>
  <si>
    <t>ASN00072023</t>
  </si>
  <si>
    <t xml:space="preserve">HUME RESERVOIR                </t>
  </si>
  <si>
    <t>ASN00072150</t>
  </si>
  <si>
    <t xml:space="preserve">WAGGA WAGGA AMO               </t>
  </si>
  <si>
    <t>ASN00075039</t>
  </si>
  <si>
    <t xml:space="preserve">LAKE CARGELLIGO AIRPORT       </t>
  </si>
  <si>
    <t>ASN00076103</t>
  </si>
  <si>
    <t xml:space="preserve">BRONZEWING                    </t>
  </si>
  <si>
    <t>ASN00080015</t>
  </si>
  <si>
    <t xml:space="preserve">ECHUCA  AERODROME             </t>
  </si>
  <si>
    <t>ASN00080027</t>
  </si>
  <si>
    <t xml:space="preserve">KORONG VALE (BURNBANK)        </t>
  </si>
  <si>
    <t>ASN00080049</t>
  </si>
  <si>
    <t>ASN00081046</t>
  </si>
  <si>
    <t xml:space="preserve">STANHOPE                      </t>
  </si>
  <si>
    <t>ASN00081085</t>
  </si>
  <si>
    <t xml:space="preserve">DUNOLLY                       </t>
  </si>
  <si>
    <t>ASN00084016</t>
  </si>
  <si>
    <t xml:space="preserve">GABO ISLAND LIGHTHOUSE        </t>
  </si>
  <si>
    <t>ASN00085072</t>
  </si>
  <si>
    <t xml:space="preserve">EAST SALE AIRPORT             </t>
  </si>
  <si>
    <t>ASN00086117</t>
  </si>
  <si>
    <t>TOOROURRONG RESERVOIR (TOOROUR</t>
  </si>
  <si>
    <t>ASN00087031</t>
  </si>
  <si>
    <t xml:space="preserve">LAVERTON RAAF                 </t>
  </si>
  <si>
    <t>ASN00088043</t>
  </si>
  <si>
    <t>ASN00091109</t>
  </si>
  <si>
    <t xml:space="preserve">YOLLA (SEA VIEW)              </t>
  </si>
  <si>
    <t>ASN00094010</t>
  </si>
  <si>
    <t xml:space="preserve">CAPE BRUNY LIGHTHOUSE         </t>
  </si>
  <si>
    <t>ASN00095003</t>
  </si>
  <si>
    <t>BUSHY PARK (BUSHY PARK ESTATES</t>
  </si>
  <si>
    <t>ASN00002012</t>
  </si>
  <si>
    <t xml:space="preserve">HALLS CREEK AIRPORT           </t>
  </si>
  <si>
    <t>ASN00008143</t>
  </si>
  <si>
    <t xml:space="preserve">YANDANOOKA                    </t>
  </si>
  <si>
    <t>ASN00009500</t>
  </si>
  <si>
    <t>ASN00009534</t>
  </si>
  <si>
    <t xml:space="preserve">DONNYBROOK                    </t>
  </si>
  <si>
    <t>ASN00009538</t>
  </si>
  <si>
    <t xml:space="preserve">DWELLINGUP                    </t>
  </si>
  <si>
    <t>ASN00010061</t>
  </si>
  <si>
    <t xml:space="preserve">HAPPY VALLEY                  </t>
  </si>
  <si>
    <t>ASN00010124</t>
  </si>
  <si>
    <t xml:space="preserve">NANGEENAN                     </t>
  </si>
  <si>
    <t>ASN00018012</t>
  </si>
  <si>
    <t xml:space="preserve">CEDUNA AMO                    </t>
  </si>
  <si>
    <t>ASN00018069</t>
  </si>
  <si>
    <t>ASN00021010</t>
  </si>
  <si>
    <t xml:space="preserve">BRINKWORTH (BUNGAREE)         </t>
  </si>
  <si>
    <t>ASN00021029</t>
  </si>
  <si>
    <t xml:space="preserve">KOOLUNGA                      </t>
  </si>
  <si>
    <t>ASN00021077</t>
  </si>
  <si>
    <t xml:space="preserve">BURRA COMMUNITY SCHOOL        </t>
  </si>
  <si>
    <t>ASN00024511</t>
  </si>
  <si>
    <t xml:space="preserve">EUDUNDA                       </t>
  </si>
  <si>
    <t>ASN00024521</t>
  </si>
  <si>
    <t xml:space="preserve">MURRAY BRIDGE COMPARISON      </t>
  </si>
  <si>
    <t>ASN00027042</t>
  </si>
  <si>
    <t xml:space="preserve">WEIPA EASTERN AVE             </t>
  </si>
  <si>
    <t>ASN00041145</t>
  </si>
  <si>
    <t xml:space="preserve">MARNHULL                      </t>
  </si>
  <si>
    <t>ASN00043020</t>
  </si>
  <si>
    <t xml:space="preserve">MITCHELL POST OFFICE          </t>
  </si>
  <si>
    <t>ASN00076038</t>
  </si>
  <si>
    <t xml:space="preserve">MURRAYVILLE                   </t>
  </si>
  <si>
    <t>ASN00082068</t>
  </si>
  <si>
    <t xml:space="preserve">MITTA MITTA FORESTRY          </t>
  </si>
  <si>
    <t>ASN00083010</t>
  </si>
  <si>
    <t xml:space="preserve">EUROBIN                       </t>
  </si>
  <si>
    <t>ASN00089033</t>
  </si>
  <si>
    <t xml:space="preserve">WICKLIFFE                     </t>
  </si>
  <si>
    <t>ASN00092030</t>
  </si>
  <si>
    <t xml:space="preserve">PIONEER (MAIN ROAD)           </t>
  </si>
  <si>
    <t>ASN00010112</t>
  </si>
  <si>
    <t xml:space="preserve">NUNGARIN                      </t>
  </si>
  <si>
    <t>ASN00010568</t>
  </si>
  <si>
    <t xml:space="preserve">HYDEN                         </t>
  </si>
  <si>
    <t>ASN00010612</t>
  </si>
  <si>
    <t xml:space="preserve">NAREMBEEN                     </t>
  </si>
  <si>
    <t>ASN00010647</t>
  </si>
  <si>
    <t xml:space="preserve">WAGIN                         </t>
  </si>
  <si>
    <t>ASN00010654</t>
  </si>
  <si>
    <t xml:space="preserve">WICKEPIN                      </t>
  </si>
  <si>
    <t>ASN00019037</t>
  </si>
  <si>
    <t xml:space="preserve">PORT GERMEIN                  </t>
  </si>
  <si>
    <t>ASN00021016</t>
  </si>
  <si>
    <t xml:space="preserve">CRYSTAL BROOK                 </t>
  </si>
  <si>
    <t>ASN00021045</t>
  </si>
  <si>
    <t xml:space="preserve">REDHILL                       </t>
  </si>
  <si>
    <t>ASN00023319</t>
  </si>
  <si>
    <t xml:space="preserve">TARLEE                        </t>
  </si>
  <si>
    <t>ASN00023739</t>
  </si>
  <si>
    <t xml:space="preserve">NAIRNE                        </t>
  </si>
  <si>
    <t>ASN00024528</t>
  </si>
  <si>
    <t xml:space="preserve">ROBERTSTOWN                   </t>
  </si>
  <si>
    <t>ASN00024573</t>
  </si>
  <si>
    <t xml:space="preserve">TRURO                         </t>
  </si>
  <si>
    <t>ASN00044021</t>
  </si>
  <si>
    <t xml:space="preserve">CHARLEVILLE AERO              </t>
  </si>
  <si>
    <t>ASN00066037</t>
  </si>
  <si>
    <t xml:space="preserve">SYDNEY AIRPORT AMO            </t>
  </si>
  <si>
    <t>ASN00066052</t>
  </si>
  <si>
    <t xml:space="preserve">RANDWICK BOWLING CLUB         </t>
  </si>
  <si>
    <t>ASN00073025</t>
  </si>
  <si>
    <t xml:space="preserve">OLD JUNEE (MILLBANK)          </t>
  </si>
  <si>
    <t>ASN00074110</t>
  </si>
  <si>
    <t xml:space="preserve">URANA POST OFFICE             </t>
  </si>
  <si>
    <t>ASN00076031</t>
  </si>
  <si>
    <t xml:space="preserve">MILDURA AIRPORT               </t>
  </si>
  <si>
    <t>ASN00076064</t>
  </si>
  <si>
    <t xml:space="preserve">WALPEUP RESEARCH              </t>
  </si>
  <si>
    <t>ASN00080023</t>
  </si>
  <si>
    <t xml:space="preserve">KERANG                        </t>
  </si>
  <si>
    <t>ASN00081019</t>
  </si>
  <si>
    <t xml:space="preserve">NAGAMBIE (GOULBURN WEIR)      </t>
  </si>
  <si>
    <t>ASN00088060</t>
  </si>
  <si>
    <t xml:space="preserve">KINGLAKE WEST (WALLABY CREEK) </t>
  </si>
  <si>
    <t>ASN00010515</t>
  </si>
  <si>
    <t xml:space="preserve">BEVERLEY                      </t>
  </si>
  <si>
    <t>ASN00016001</t>
  </si>
  <si>
    <t xml:space="preserve">WOOMERA AERODROME             </t>
  </si>
  <si>
    <t>ASN00017014</t>
  </si>
  <si>
    <t xml:space="preserve">BLINMAN                       </t>
  </si>
  <si>
    <t>ASN00018014</t>
  </si>
  <si>
    <t xml:space="preserve">CLEVE                         </t>
  </si>
  <si>
    <t>ASN00018040</t>
  </si>
  <si>
    <t xml:space="preserve">KIMBA                         </t>
  </si>
  <si>
    <t>ASN00044038</t>
  </si>
  <si>
    <t xml:space="preserve">GLENORIE                      </t>
  </si>
  <si>
    <t>ASN00047029</t>
  </si>
  <si>
    <t xml:space="preserve">POONCARIE MAIL AGENCY         </t>
  </si>
  <si>
    <t>ASN00053044</t>
  </si>
  <si>
    <t xml:space="preserve">WEE WAA (GEORGE ST)           </t>
  </si>
  <si>
    <t>ASN00072091</t>
  </si>
  <si>
    <t xml:space="preserve">CABRAMURRA SMHEA              </t>
  </si>
  <si>
    <t>ASN00079028</t>
  </si>
  <si>
    <t xml:space="preserve">LONGERENONG                   </t>
  </si>
  <si>
    <t>ASN00080036</t>
  </si>
  <si>
    <t xml:space="preserve">MINCHA                        </t>
  </si>
  <si>
    <t>ASN00081008</t>
  </si>
  <si>
    <t xml:space="preserve">COLBINABBIN                   </t>
  </si>
  <si>
    <t>ASN00082015</t>
  </si>
  <si>
    <t xml:space="preserve">ELDORADO                      </t>
  </si>
  <si>
    <t>ASN00087043</t>
  </si>
  <si>
    <t xml:space="preserve">MEREDITH (DARRA)              </t>
  </si>
  <si>
    <t>ASN00089009</t>
  </si>
  <si>
    <t xml:space="preserve">CAVENDISH (POST OFFICE)       </t>
  </si>
  <si>
    <t>ASN00094008</t>
  </si>
  <si>
    <t xml:space="preserve">HOBART AIRPORT                </t>
  </si>
  <si>
    <t>ASN00008137</t>
  </si>
  <si>
    <t xml:space="preserve">WONGAN HILLS                  </t>
  </si>
  <si>
    <t>ASN00009636</t>
  </si>
  <si>
    <t xml:space="preserve">COWARAMUP                     </t>
  </si>
  <si>
    <t>ASN00010121</t>
  </si>
  <si>
    <t xml:space="preserve">TAMMIN                        </t>
  </si>
  <si>
    <t>ASN00010143</t>
  </si>
  <si>
    <t xml:space="preserve">YGNATTERING                   </t>
  </si>
  <si>
    <t>ASN00023031</t>
  </si>
  <si>
    <t xml:space="preserve">ADELAIDE (WAITE INSTITUTE)    </t>
  </si>
  <si>
    <t>ASN00023705</t>
  </si>
  <si>
    <t xml:space="preserve">BIRDWOOD                      </t>
  </si>
  <si>
    <t>ASN00025502</t>
  </si>
  <si>
    <t xml:space="preserve">COOKE PLAINS                  </t>
  </si>
  <si>
    <t>ASN00028008</t>
  </si>
  <si>
    <t xml:space="preserve">LOCKHART RIVER AIRPORT        </t>
  </si>
  <si>
    <t>ASN00031011</t>
  </si>
  <si>
    <t xml:space="preserve">CAIRNS AERO                   </t>
  </si>
  <si>
    <t>ASN00032009</t>
  </si>
  <si>
    <t xml:space="preserve">BINGIL BAY                    </t>
  </si>
  <si>
    <t>ASN00032037</t>
  </si>
  <si>
    <t xml:space="preserve">SOUTH JOHNSTONE EXP STN       </t>
  </si>
  <si>
    <t>ASN00044026</t>
  </si>
  <si>
    <t xml:space="preserve">CUNNAMULLA POST OFFICE        </t>
  </si>
  <si>
    <t>ASN00052020</t>
  </si>
  <si>
    <t xml:space="preserve">MUNGINDI POST OFFICE          </t>
  </si>
  <si>
    <t>ASN00063039</t>
  </si>
  <si>
    <t xml:space="preserve">KATOOMBA (MURRI ST)           </t>
  </si>
  <si>
    <t>ASN00066062</t>
  </si>
  <si>
    <t xml:space="preserve">SYDNEY (OBSERVATORY HILL)     </t>
  </si>
  <si>
    <t>ASN00076050</t>
  </si>
  <si>
    <t xml:space="preserve">PIRA WILD HORSE PLAINS        </t>
  </si>
  <si>
    <t>ASN00082039</t>
  </si>
  <si>
    <t xml:space="preserve">RUTHERGLEN RESEARCH           </t>
  </si>
  <si>
    <t>ASN00009628</t>
  </si>
  <si>
    <t xml:space="preserve">COLLIE                        </t>
  </si>
  <si>
    <t>ASN00016055</t>
  </si>
  <si>
    <t xml:space="preserve">YARDEA                        </t>
  </si>
  <si>
    <t>ASN00018011</t>
  </si>
  <si>
    <t xml:space="preserve">CEDUNA POST OFFICE            </t>
  </si>
  <si>
    <t>ASN00018079</t>
  </si>
  <si>
    <t xml:space="preserve">STREAKY BAY                   </t>
  </si>
  <si>
    <t>ASN00021042</t>
  </si>
  <si>
    <t xml:space="preserve">PORT BROUGHTON                </t>
  </si>
  <si>
    <t>ASN00022018</t>
  </si>
  <si>
    <t xml:space="preserve">WAROOKA                       </t>
  </si>
  <si>
    <t>ASN00022803</t>
  </si>
  <si>
    <t xml:space="preserve">CAPE WILLOUGHBY               </t>
  </si>
  <si>
    <t>ASN00023721</t>
  </si>
  <si>
    <t xml:space="preserve">HAPPY VALLEY RESERVOIR        </t>
  </si>
  <si>
    <t>ASN00031004</t>
  </si>
  <si>
    <t xml:space="preserve">BABINDA POST OFFICE           </t>
  </si>
  <si>
    <t>ASN00049002</t>
  </si>
  <si>
    <t xml:space="preserve">BALRANALD (RSL)               </t>
  </si>
  <si>
    <t>ASN00061055</t>
  </si>
  <si>
    <t>NEWCASTLE NOBBYS SIGNAL STATIO</t>
  </si>
  <si>
    <t>ASN00066058</t>
  </si>
  <si>
    <t xml:space="preserve">SANS SOUCI (PUBLIC SCHOOL)    </t>
  </si>
  <si>
    <t>ASN00072044</t>
  </si>
  <si>
    <t xml:space="preserve">TUMUT (WATTLE CRES)           </t>
  </si>
  <si>
    <t>ASN00074106</t>
  </si>
  <si>
    <t xml:space="preserve">TOCUMWAL AIRPORT              </t>
  </si>
  <si>
    <t>ASN00076047</t>
  </si>
  <si>
    <t xml:space="preserve">OUYEN (POST OFFICE)           </t>
  </si>
  <si>
    <t>ASN00082010</t>
  </si>
  <si>
    <t xml:space="preserve">CHILTERN (POST OFFICE)        </t>
  </si>
  <si>
    <t>ASN00086096</t>
  </si>
  <si>
    <t xml:space="preserve">PRESTON RESERVOIR             </t>
  </si>
  <si>
    <t>ASN00089002</t>
  </si>
  <si>
    <t xml:space="preserve">BALLARAT AERODROME            </t>
  </si>
  <si>
    <t>ASN00023005</t>
  </si>
  <si>
    <t xml:space="preserve">ADELAIDE (GLEN OSMOND)        </t>
  </si>
  <si>
    <t>ASN00023733</t>
  </si>
  <si>
    <t>ASN00023734</t>
  </si>
  <si>
    <t xml:space="preserve">MOUNT BOLD RESERVOIR          </t>
  </si>
  <si>
    <t>ASN00023752</t>
  </si>
  <si>
    <t xml:space="preserve">WILLIAMSTOWN                  </t>
  </si>
  <si>
    <t>ASN00025000</t>
  </si>
  <si>
    <t xml:space="preserve">ALAWOONA                      </t>
  </si>
  <si>
    <t>ASN00033059</t>
  </si>
  <si>
    <t xml:space="preserve">PLANE CREEK SUGAR MILL        </t>
  </si>
  <si>
    <t>ASN00035069</t>
  </si>
  <si>
    <t xml:space="preserve">TAMBO POST OFFICE             </t>
  </si>
  <si>
    <t>ASN00047013</t>
  </si>
  <si>
    <t>POONCARIE (KARPA KORA STATION)</t>
  </si>
  <si>
    <t>ASN00061078</t>
  </si>
  <si>
    <t xml:space="preserve">WILLIAMTOWN RAAF              </t>
  </si>
  <si>
    <t>ASN00065020</t>
  </si>
  <si>
    <t xml:space="preserve">MANILDRA (GEORGE ST)          </t>
  </si>
  <si>
    <t>ASN00076000</t>
  </si>
  <si>
    <t xml:space="preserve">ANNUELLO                      </t>
  </si>
  <si>
    <t>ASN00077039</t>
  </si>
  <si>
    <t xml:space="preserve">SEA LAKE (POST OFFICE)        </t>
  </si>
  <si>
    <t>ASN00086074</t>
  </si>
  <si>
    <t xml:space="preserve">MITCHAM                       </t>
  </si>
  <si>
    <t>ASN00089018</t>
  </si>
  <si>
    <t xml:space="preserve">LISMORE (POST OFFICE)         </t>
  </si>
  <si>
    <t>ASN00009531</t>
  </si>
  <si>
    <t xml:space="preserve">DENMARK                       </t>
  </si>
  <si>
    <t>ASN00009626</t>
  </si>
  <si>
    <t xml:space="preserve">PLEASANT VALLEY               </t>
  </si>
  <si>
    <t>ASN00018171</t>
  </si>
  <si>
    <t xml:space="preserve">MOUNT HOPE (FAIRVIEW)         </t>
  </si>
  <si>
    <t>ASN00023034</t>
  </si>
  <si>
    <t xml:space="preserve">ADELAIDE AIRPORT              </t>
  </si>
  <si>
    <t>ASN00024526</t>
  </si>
  <si>
    <t xml:space="preserve">POINT PASS                    </t>
  </si>
  <si>
    <t>ASN00039054</t>
  </si>
  <si>
    <t xml:space="preserve">JAMBIN POST OFFICE            </t>
  </si>
  <si>
    <t>ASN00040284</t>
  </si>
  <si>
    <t xml:space="preserve">BEERBURRUM FOREST STATION     </t>
  </si>
  <si>
    <t>ASN00069017</t>
  </si>
  <si>
    <t xml:space="preserve">MONTAGUE ISLAND LIGHTHOUSE    </t>
  </si>
  <si>
    <t>ASN00072043</t>
  </si>
  <si>
    <t xml:space="preserve">TUMBARUMBA POST OFFICE        </t>
  </si>
  <si>
    <t>ASN00081007</t>
  </si>
  <si>
    <t xml:space="preserve">CANIAMBO                      </t>
  </si>
  <si>
    <t>ASN00085096</t>
  </si>
  <si>
    <t xml:space="preserve">WILSONS PROMONTORY LIGHTHOUSE </t>
  </si>
  <si>
    <t>ASN00088023</t>
  </si>
  <si>
    <t xml:space="preserve">LAKE EILDON                   </t>
  </si>
  <si>
    <t>ASN00090057</t>
  </si>
  <si>
    <t xml:space="preserve">MERINO                        </t>
  </si>
  <si>
    <t>ASN00092019</t>
  </si>
  <si>
    <t xml:space="preserve">LAKE LEAKE (ELIZABETH RIVER)  </t>
  </si>
  <si>
    <t>ASN00007045</t>
  </si>
  <si>
    <t xml:space="preserve">MEEKATHARRA AIRPORT           </t>
  </si>
  <si>
    <t>ASN00039123</t>
  </si>
  <si>
    <t xml:space="preserve">GLADSTONE RADAR               </t>
  </si>
  <si>
    <t>ASN00048015</t>
  </si>
  <si>
    <t xml:space="preserve">BREWARRINA HOSPITAL           </t>
  </si>
  <si>
    <t>ASN00088029</t>
  </si>
  <si>
    <t xml:space="preserve">HEATHCOTE                     </t>
  </si>
  <si>
    <t>ASN00090015</t>
  </si>
  <si>
    <t xml:space="preserve">CAPE OTWAY LIGHTHOUSE         </t>
  </si>
  <si>
    <t>ASN00094064</t>
  </si>
  <si>
    <t xml:space="preserve">WATTLE HILL                   </t>
  </si>
  <si>
    <t>ASN00010582</t>
  </si>
  <si>
    <t xml:space="preserve">KOJONUP                       </t>
  </si>
  <si>
    <t>ASN00018024</t>
  </si>
  <si>
    <t xml:space="preserve">DARKE PEAK                    </t>
  </si>
  <si>
    <t>ASN00021044</t>
  </si>
  <si>
    <t xml:space="preserve">PORT WAKEFIELD                </t>
  </si>
  <si>
    <t>ASN00022817</t>
  </si>
  <si>
    <t xml:space="preserve">FLINDERS CHASE (ROCKY RIVER)  </t>
  </si>
  <si>
    <t>ASN00023730</t>
  </si>
  <si>
    <t xml:space="preserve">MEADOWS                       </t>
  </si>
  <si>
    <t>ASN00023731</t>
  </si>
  <si>
    <t xml:space="preserve">CUDLEE CREEK (MILLBROOK)      </t>
  </si>
  <si>
    <t>ASN00023753</t>
  </si>
  <si>
    <t xml:space="preserve">WILLUNGA                      </t>
  </si>
  <si>
    <t>ASN00026007</t>
  </si>
  <si>
    <t xml:space="preserve">FRANCES                       </t>
  </si>
  <si>
    <t>ASN00036037</t>
  </si>
  <si>
    <t xml:space="preserve">MUTTABURRA                    </t>
  </si>
  <si>
    <t>ASN00067019</t>
  </si>
  <si>
    <t xml:space="preserve">PROSPECT RESERVOIR            </t>
  </si>
  <si>
    <t>ASN00089103</t>
  </si>
  <si>
    <t xml:space="preserve">DERRINALLUM (CRAIGMORE)       </t>
  </si>
  <si>
    <t>ASN00098000</t>
  </si>
  <si>
    <t xml:space="preserve">CITY OF MELBOURNE BAY         </t>
  </si>
  <si>
    <t>ASN00099005</t>
  </si>
  <si>
    <t xml:space="preserve">FLINDERS ISLAND AIRPORT       </t>
  </si>
  <si>
    <t>ASN00039000</t>
  </si>
  <si>
    <t xml:space="preserve">ABERCORN                      </t>
  </si>
  <si>
    <t>ASN00047022</t>
  </si>
  <si>
    <t xml:space="preserve">IVANHOE (MT MANARA)           </t>
  </si>
  <si>
    <t>ASN00061096</t>
  </si>
  <si>
    <t xml:space="preserve">PATERSON POST OFFICE          </t>
  </si>
  <si>
    <t>ASN00086090</t>
  </si>
  <si>
    <t>WARBURTON (O'SHANNASSY RESERVO</t>
  </si>
  <si>
    <t>ASN00086213</t>
  </si>
  <si>
    <t xml:space="preserve">ROSEBUD (COUNTRY CLUB)        </t>
  </si>
  <si>
    <t>ASN00088015</t>
  </si>
  <si>
    <t xml:space="preserve">CLUNES                        </t>
  </si>
  <si>
    <t>ASN00090010</t>
  </si>
  <si>
    <t xml:space="preserve">BRANXHOLME (BASSETT)          </t>
  </si>
  <si>
    <t>ASN00090021</t>
  </si>
  <si>
    <t xml:space="preserve">COBDEN (POST OFFICE)          </t>
  </si>
  <si>
    <t>ASN00009613</t>
  </si>
  <si>
    <t xml:space="preserve">WARNER GLEN                   </t>
  </si>
  <si>
    <t>ASN00023723</t>
  </si>
  <si>
    <t xml:space="preserve">YANKALILLA (INMAN VALLEY)     </t>
  </si>
  <si>
    <t>ASN00031036</t>
  </si>
  <si>
    <t xml:space="preserve">KURANDA RAILWAY STATION       </t>
  </si>
  <si>
    <t>ASN00068024</t>
  </si>
  <si>
    <t xml:space="preserve">DARKES FOREST (KINTYRE)       </t>
  </si>
  <si>
    <t>ASN00088109</t>
  </si>
  <si>
    <t xml:space="preserve">MANGALORE AIRPORT             </t>
  </si>
  <si>
    <t>ASN00092045</t>
  </si>
  <si>
    <t xml:space="preserve">EDDYSTONE POINT               </t>
  </si>
  <si>
    <t>ASN00094020</t>
  </si>
  <si>
    <t xml:space="preserve">DOVER                         </t>
  </si>
  <si>
    <t>ASN00009599</t>
  </si>
  <si>
    <t xml:space="preserve">BARRETT MEADOWS               </t>
  </si>
  <si>
    <t>ASN00018019</t>
  </si>
  <si>
    <t xml:space="preserve">COULTA                        </t>
  </si>
  <si>
    <t>ASN00023704</t>
  </si>
  <si>
    <t xml:space="preserve">BELAIR (STATE FLORA NURSERY)  </t>
  </si>
  <si>
    <t>ASN00024518</t>
  </si>
  <si>
    <t xml:space="preserve">MENINGIE                      </t>
  </si>
  <si>
    <t>ASN00025006</t>
  </si>
  <si>
    <t xml:space="preserve">KAROONDA                      </t>
  </si>
  <si>
    <t>ASN00040223</t>
  </si>
  <si>
    <t xml:space="preserve">BRISBANE AERO                 </t>
  </si>
  <si>
    <t>ASN00061071</t>
  </si>
  <si>
    <t xml:space="preserve">STROUD POST OFFICE            </t>
  </si>
  <si>
    <t>ASN00085160</t>
  </si>
  <si>
    <t xml:space="preserve">DARRIMAN (TARRALANGI)         </t>
  </si>
  <si>
    <t>ASN00089074</t>
  </si>
  <si>
    <t xml:space="preserve">DERRINALLUM (POST OFFICE)     </t>
  </si>
  <si>
    <t>ASN00003003</t>
  </si>
  <si>
    <t xml:space="preserve">BROOME AIRPORT                </t>
  </si>
  <si>
    <t>ASN00087006</t>
  </si>
  <si>
    <t xml:space="preserve">BALLAN                        </t>
  </si>
  <si>
    <t>ASN00098004</t>
  </si>
  <si>
    <t xml:space="preserve">NARACOOPA                     </t>
  </si>
  <si>
    <t>ASN00026021</t>
  </si>
  <si>
    <t xml:space="preserve">MOUNT GAMBIER AERO            </t>
  </si>
  <si>
    <t>ASN00077052</t>
  </si>
  <si>
    <t xml:space="preserve">WOOMELANG                     </t>
  </si>
  <si>
    <t>ASN00090063</t>
  </si>
  <si>
    <t xml:space="preserve">PENSHURST (POST OFFICE)       </t>
  </si>
  <si>
    <t>ASN00003030</t>
  </si>
  <si>
    <t xml:space="preserve">BIDYADANGA                    </t>
  </si>
  <si>
    <t>ASN00079017</t>
  </si>
  <si>
    <t xml:space="preserve">GOROKE (POST OFFICE)          </t>
  </si>
  <si>
    <t>ASN00025507</t>
  </si>
  <si>
    <t xml:space="preserve">KEITH                         </t>
  </si>
  <si>
    <t>ASN00005008</t>
  </si>
  <si>
    <t xml:space="preserve">MARDIE                        </t>
  </si>
  <si>
    <t>ASN00025512</t>
  </si>
  <si>
    <t xml:space="preserve">PARRAKIE                      </t>
  </si>
  <si>
    <t>ASN00085042</t>
  </si>
  <si>
    <t xml:space="preserve">JINDIVICK                     </t>
  </si>
  <si>
    <t>ASN00090060</t>
  </si>
  <si>
    <t xml:space="preserve">NULLAWARRE                    </t>
  </si>
  <si>
    <t>ASN00022014</t>
  </si>
  <si>
    <t xml:space="preserve">PORT VINCENT                  </t>
  </si>
  <si>
    <t>ASN00092012</t>
  </si>
  <si>
    <t xml:space="preserve">FINGAL (LEGGE STREET)         </t>
  </si>
  <si>
    <t>ASN00023750</t>
  </si>
  <si>
    <t xml:space="preserve">URAIDLA                       </t>
  </si>
  <si>
    <t>ASN00085053</t>
  </si>
  <si>
    <t xml:space="preserve">MADALYA                       </t>
  </si>
  <si>
    <t>ASN00094041</t>
  </si>
  <si>
    <t xml:space="preserve">MAATSUYKER ISLAND LIGHTHOUSE  </t>
  </si>
  <si>
    <t>ASN00029012</t>
  </si>
  <si>
    <t xml:space="preserve">CROYDON TOWNSHIP              </t>
  </si>
  <si>
    <t>ASN00063077</t>
  </si>
  <si>
    <t xml:space="preserve">SPRINGWOOD BOWLING CLUB       </t>
  </si>
  <si>
    <t>ASN00036026</t>
  </si>
  <si>
    <t xml:space="preserve">ISISFORD POST OFFICE          </t>
  </si>
  <si>
    <t>ASN00089003</t>
  </si>
  <si>
    <t xml:space="preserve">BALMORAL (POST OFFICE)        </t>
  </si>
  <si>
    <t>ASN00018044</t>
  </si>
  <si>
    <t xml:space="preserve">KYANCUTTA                     </t>
  </si>
  <si>
    <t>ASN00004032</t>
  </si>
  <si>
    <t xml:space="preserve">PORT HEDLAND AIRPORT          </t>
  </si>
  <si>
    <t>ASN00026012</t>
  </si>
  <si>
    <t xml:space="preserve">KINGSTON SE                   </t>
  </si>
  <si>
    <t>ASN00026026</t>
  </si>
  <si>
    <t xml:space="preserve">ROBE COMPARISON               </t>
  </si>
  <si>
    <t>ASN00023754</t>
  </si>
  <si>
    <t xml:space="preserve">YANKALILLA                    </t>
  </si>
  <si>
    <t>ASN00018046</t>
  </si>
  <si>
    <t xml:space="preserve">LOCK                          </t>
  </si>
  <si>
    <t>ASN00026018</t>
  </si>
  <si>
    <t xml:space="preserve">MILLICENT                     </t>
  </si>
  <si>
    <t>(East)</t>
  </si>
  <si>
    <t>(North)</t>
  </si>
  <si>
    <t>Victoria?</t>
  </si>
  <si>
    <t>Wales or</t>
  </si>
  <si>
    <t>Average for Australia as a Whole</t>
  </si>
  <si>
    <t xml:space="preserve"> -- stdevs from mean</t>
  </si>
  <si>
    <t>In</t>
  </si>
  <si>
    <t>Average for NSW and Victoria</t>
  </si>
  <si>
    <t>Total Precipitation (Inches) Across the Period from September 1 to December 15</t>
  </si>
  <si>
    <t>Only GHCN stations with at least 59 years of precipitation data between 1960 and 2019 are included in this analysis.</t>
  </si>
  <si>
    <t>Separately for each station and for each year, total precipitation was computed across the period from September 1 to December 15.</t>
  </si>
  <si>
    <t>The period from December 16 to 31 was excluded because the data is still incomplete for 2019.</t>
  </si>
  <si>
    <t>The period from September to December 15 was selected because dryness over an extended period is a contributing factor to bushfires.</t>
  </si>
  <si>
    <t>We also examined the period from June to December 15, but did not include it in our report (or in the data below) because the same basic story emerged regardless of the period we examined.</t>
  </si>
  <si>
    <t xml:space="preserve">Note that while the GHCN data provides the latitude and longitude of each station in Australia, it doesn't provide the state (e.g. New South Wales, Victoria, etc), but we required the state </t>
  </si>
  <si>
    <t>(1) the station must be in Australia, (2) it must have a longitude greater than 141 degrees east, and (3) it must have a latitude between 29 and 40 degrees south.</t>
  </si>
  <si>
    <t>in order to separate out data for New South Wales and Victoria. Therefore, as a rough measure, we assumed that a state was in NSW or Victoria if it satisfied the following conditions:</t>
  </si>
  <si>
    <t>ASN00010536</t>
  </si>
  <si>
    <t xml:space="preserve">CORRIGIN                      </t>
  </si>
  <si>
    <t>ASN00070080</t>
  </si>
  <si>
    <t xml:space="preserve">TARALGA POST OFFICE           </t>
  </si>
  <si>
    <t>ASN00032025</t>
  </si>
  <si>
    <t xml:space="preserve">INNISFAIL                     </t>
  </si>
  <si>
    <t>Average Daily High Temperature (Degrees Fahrenheit) Across the Period from September 1 to December 15</t>
  </si>
  <si>
    <t>Separately for each station and for each year, the average daily high temperature was computed across the period from September 1 to December 15.</t>
  </si>
  <si>
    <t>The period from September to December 15 was selected because high temperatures over an extended period is a contributing factor to bushfires.</t>
  </si>
  <si>
    <t>This data was used in Table 1, Figure 5, Figure 6 and Figure 7</t>
  </si>
  <si>
    <t>This data was used in Table 1, Figure 5, Figure 6 and Figure 8</t>
  </si>
  <si>
    <t>Source: data for 2001 to 2016 was obtained from Australia's quinquennial "State of the Forest Report", using the reports issued in 2008, 2013 and 2018.</t>
  </si>
  <si>
    <t>Data for 2019 was obtained from the British Broadcasting Service (BBC). The 2019 values should be viewed as a very rough estimate subject.</t>
  </si>
  <si>
    <t>na</t>
  </si>
  <si>
    <t>Because the 2019 bushfires are ongoing, offical burn area</t>
  </si>
  <si>
    <t>estimates are not yet available. In early January, BBC</t>
  </si>
  <si>
    <t>estimated that, across Australia as a whole, 12.35 million</t>
  </si>
  <si>
    <t>acres have burned, equivalent to about 5 million hectares.</t>
  </si>
  <si>
    <t>Most of this damage is in New South Wales and Victoria.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</si>
</sst>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17" x14ac:knownFonts="1">
    <font>
      <sz val="11"/>
      <color theme="1"/>
      <name val="Calibri"/>
      <family val="2"/>
      <scheme val="minor"/>
    </font>
    <font>
      <b/>
      <sz val="15"/>
      <color theme="1"/>
      <name val="Calibri"/>
      <family val="2"/>
      <scheme val="minor"/>
    </font>
    <font>
      <b/>
      <sz val="12"/>
      <color rgb="FFFF0000"/>
      <name val="Calibri"/>
      <family val="2"/>
      <scheme val="minor"/>
    </font>
    <font>
      <b/>
      <sz val="14"/>
      <color theme="1"/>
      <name val="Calibri"/>
      <family val="2"/>
      <scheme val="minor"/>
    </font>
    <font>
      <b/>
      <sz val="25"/>
      <color rgb="FF0070C0"/>
      <name val="Calibri"/>
      <family val="2"/>
      <scheme val="minor"/>
    </font>
    <font>
      <b/>
      <sz val="14"/>
      <color rgb="FF024D7C"/>
      <name val="Calibri Light"/>
      <family val="2"/>
    </font>
    <font>
      <b/>
      <sz val="12"/>
      <color rgb="FFFF0000"/>
      <name val="Calibri Light"/>
      <family val="2"/>
    </font>
    <font>
      <b/>
      <sz val="20"/>
      <color rgb="FF0070C0"/>
      <name val="Calibri"/>
      <family val="2"/>
      <scheme val="minor"/>
    </font>
    <font>
      <b/>
      <sz val="12"/>
      <color rgb="FFC00000"/>
      <name val="Calibri"/>
      <family val="2"/>
      <scheme val="minor"/>
    </font>
    <font>
      <b/>
      <sz val="11"/>
      <color theme="1"/>
      <name val="Calibri"/>
      <family val="2"/>
      <scheme val="minor"/>
    </font>
    <font>
      <b/>
      <sz val="12"/>
      <color theme="4"/>
      <name val="Calibri Light"/>
      <family val="2"/>
    </font>
    <font>
      <sz val="9"/>
      <color theme="1"/>
      <name val="Calibri"/>
      <family val="2"/>
      <scheme val="minor"/>
    </font>
    <font>
      <u/>
      <sz val="11"/>
      <color theme="10"/>
      <name val="Calibri"/>
      <family val="2"/>
      <scheme val="minor"/>
    </font>
    <font>
      <sz val="11"/>
      <color theme="1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right/>
      <top/>
      <bottom style="hair">
        <color auto="1"/>
      </bottom>
      <diagonal/>
    </border>
    <border>
      <left/>
      <right/>
      <top style="hair">
        <color auto="1"/>
      </top>
      <bottom/>
      <diagonal/>
    </border>
  </borders>
  <cellStyleXfs count="3">
    <xf numFmtId="0" fontId="0" fillId="0" borderId="0"/>
    <xf numFmtId="0" fontId="12" fillId="0" borderId="0" applyNumberFormat="0" applyFill="0" applyBorder="0" applyAlignment="0" applyProtection="0"/>
    <xf numFmtId="9" fontId="14" fillId="0" borderId="0" applyFont="0" applyFill="0" applyBorder="0" applyAlignment="0" applyProtection="0"/>
  </cellStyleXfs>
  <cellXfs count="56">
    <xf numFmtId="0" fontId="0" fillId="0" borderId="0" xfId="0"/>
    <xf numFmtId="0" fontId="1" fillId="0" borderId="0" xfId="0" applyFont="1"/>
    <xf numFmtId="0" fontId="0" fillId="0" borderId="0" xfId="0" applyAlignment="1">
      <alignment horizontal="left"/>
    </xf>
    <xf numFmtId="0" fontId="4" fillId="0" borderId="0" xfId="0" applyFont="1"/>
    <xf numFmtId="0" fontId="3" fillId="0" borderId="0" xfId="0" applyFont="1"/>
    <xf numFmtId="0" fontId="5" fillId="0" borderId="0" xfId="0" applyFont="1" applyAlignment="1">
      <alignment vertical="center"/>
    </xf>
    <xf numFmtId="0" fontId="6" fillId="0" borderId="0" xfId="0" applyFont="1" applyAlignment="1">
      <alignment vertical="center"/>
    </xf>
    <xf numFmtId="14" fontId="0" fillId="0" borderId="0" xfId="0" applyNumberFormat="1" applyAlignment="1">
      <alignment vertical="center" wrapText="1"/>
    </xf>
    <xf numFmtId="0" fontId="0" fillId="0" borderId="0" xfId="0" applyAlignment="1">
      <alignment vertical="center" wrapText="1"/>
    </xf>
    <xf numFmtId="3" fontId="0" fillId="0" borderId="0" xfId="0" applyNumberFormat="1" applyAlignment="1">
      <alignment vertical="center" wrapText="1"/>
    </xf>
    <xf numFmtId="14" fontId="0" fillId="0" borderId="0" xfId="0" applyNumberFormat="1" applyAlignment="1">
      <alignment horizontal="left" vertical="center" wrapText="1"/>
    </xf>
    <xf numFmtId="0" fontId="10" fillId="0" borderId="0" xfId="0" applyFont="1" applyAlignment="1">
      <alignment vertical="center"/>
    </xf>
    <xf numFmtId="164" fontId="0" fillId="0" borderId="0" xfId="0" applyNumberFormat="1"/>
    <xf numFmtId="0" fontId="9" fillId="0" borderId="0" xfId="0" applyFont="1" applyAlignment="1">
      <alignment horizontal="right"/>
    </xf>
    <xf numFmtId="0" fontId="0" fillId="0" borderId="0" xfId="0" applyAlignment="1"/>
    <xf numFmtId="0" fontId="0" fillId="0" borderId="0" xfId="0" applyFont="1" applyAlignment="1"/>
    <xf numFmtId="0" fontId="7" fillId="0" borderId="0" xfId="0" applyFont="1" applyAlignment="1"/>
    <xf numFmtId="0" fontId="8" fillId="0" borderId="0" xfId="0" applyFont="1" applyAlignment="1"/>
    <xf numFmtId="0" fontId="2" fillId="0" borderId="0" xfId="0" applyFont="1" applyAlignment="1"/>
    <xf numFmtId="2" fontId="0" fillId="0" borderId="0" xfId="0" applyNumberFormat="1" applyAlignment="1">
      <alignment horizontal="right"/>
    </xf>
    <xf numFmtId="0" fontId="11" fillId="0" borderId="0" xfId="0" applyFont="1" applyAlignment="1">
      <alignment horizontal="left"/>
    </xf>
    <xf numFmtId="1" fontId="0" fillId="0" borderId="0" xfId="0" applyNumberFormat="1"/>
    <xf numFmtId="164" fontId="0" fillId="0" borderId="0" xfId="0" applyNumberFormat="1" applyAlignment="1">
      <alignment horizontal="left" indent="2"/>
    </xf>
    <xf numFmtId="0" fontId="7" fillId="0" borderId="0" xfId="0" applyFont="1" applyAlignment="1">
      <alignment horizontal="left"/>
    </xf>
    <xf numFmtId="0" fontId="8" fillId="0" borderId="0" xfId="0" applyFont="1" applyAlignment="1">
      <alignment horizontal="left"/>
    </xf>
    <xf numFmtId="0" fontId="2" fillId="0" borderId="0" xfId="0" applyFont="1" applyAlignment="1">
      <alignment horizontal="left"/>
    </xf>
    <xf numFmtId="0" fontId="12" fillId="0" borderId="0" xfId="1"/>
    <xf numFmtId="2" fontId="0" fillId="0" borderId="0" xfId="0" applyNumberFormat="1"/>
    <xf numFmtId="0" fontId="13" fillId="0" borderId="0" xfId="1" applyFont="1"/>
    <xf numFmtId="0" fontId="0" fillId="0" borderId="0" xfId="0" applyAlignment="1">
      <alignment horizontal="right"/>
    </xf>
    <xf numFmtId="3" fontId="0" fillId="0" borderId="0" xfId="0" applyNumberFormat="1" applyAlignment="1">
      <alignment horizontal="right"/>
    </xf>
    <xf numFmtId="0" fontId="0" fillId="0" borderId="1" xfId="0" applyBorder="1" applyAlignment="1">
      <alignment horizontal="left"/>
    </xf>
    <xf numFmtId="2" fontId="0" fillId="0" borderId="1" xfId="0" applyNumberFormat="1" applyBorder="1" applyAlignment="1">
      <alignment horizontal="right"/>
    </xf>
    <xf numFmtId="0" fontId="0" fillId="0" borderId="1" xfId="0" applyBorder="1" applyAlignment="1"/>
    <xf numFmtId="1" fontId="0" fillId="0" borderId="1" xfId="0" applyNumberFormat="1" applyBorder="1"/>
    <xf numFmtId="0" fontId="0" fillId="0" borderId="1" xfId="0" applyBorder="1"/>
    <xf numFmtId="0" fontId="3" fillId="0" borderId="0" xfId="0" applyFont="1" applyAlignment="1">
      <alignment horizontal="left"/>
    </xf>
    <xf numFmtId="165" fontId="0" fillId="0" borderId="0" xfId="2" applyNumberFormat="1" applyFont="1" applyAlignment="1">
      <alignment horizontal="right"/>
    </xf>
    <xf numFmtId="0" fontId="0" fillId="0" borderId="0" xfId="0" applyAlignment="1">
      <alignment horizontal="left" indent="1"/>
    </xf>
    <xf numFmtId="3" fontId="0" fillId="0" borderId="0" xfId="0" applyNumberFormat="1"/>
    <xf numFmtId="4" fontId="0" fillId="0" borderId="0" xfId="0" applyNumberFormat="1" applyAlignment="1">
      <alignment horizontal="right"/>
    </xf>
    <xf numFmtId="17" fontId="9" fillId="0" borderId="0" xfId="0" quotePrefix="1" applyNumberFormat="1" applyFont="1" applyAlignment="1">
      <alignment horizontal="right"/>
    </xf>
    <xf numFmtId="0" fontId="9" fillId="0" borderId="1" xfId="0" applyFont="1" applyBorder="1" applyAlignment="1">
      <alignment horizontal="left"/>
    </xf>
    <xf numFmtId="9" fontId="0" fillId="0" borderId="0" xfId="2" applyFont="1"/>
    <xf numFmtId="0" fontId="0" fillId="0" borderId="0" xfId="0" applyAlignment="1">
      <alignment horizontal="left" indent="2"/>
    </xf>
    <xf numFmtId="0" fontId="15" fillId="0" borderId="0" xfId="0" applyFont="1" applyAlignment="1">
      <alignment horizontal="right"/>
    </xf>
    <xf numFmtId="2" fontId="15" fillId="0" borderId="0" xfId="0" applyNumberFormat="1" applyFont="1" applyAlignment="1">
      <alignment horizontal="right"/>
    </xf>
    <xf numFmtId="0" fontId="15" fillId="0" borderId="0" xfId="0" applyFont="1" applyAlignment="1">
      <alignment horizontal="left" indent="2"/>
    </xf>
    <xf numFmtId="2" fontId="15" fillId="0" borderId="0" xfId="0" applyNumberFormat="1" applyFont="1"/>
    <xf numFmtId="0" fontId="15" fillId="0" borderId="0" xfId="0" applyFont="1"/>
    <xf numFmtId="0" fontId="15" fillId="0" borderId="2" xfId="0" applyFont="1" applyBorder="1" applyAlignment="1">
      <alignment horizontal="right"/>
    </xf>
    <xf numFmtId="2" fontId="9" fillId="0" borderId="0" xfId="0" applyNumberFormat="1" applyFont="1"/>
    <xf numFmtId="0" fontId="16" fillId="0" borderId="0" xfId="0" applyFont="1" applyAlignment="1">
      <alignment horizontal="left"/>
    </xf>
    <xf numFmtId="1" fontId="15" fillId="0" borderId="0" xfId="0" applyNumberFormat="1" applyFont="1" applyAlignment="1">
      <alignment horizontal="right"/>
    </xf>
    <xf numFmtId="166" fontId="0" fillId="0" borderId="0" xfId="0" applyNumberFormat="1"/>
    <xf numFmtId="0" fontId="0" fillId="0" borderId="0" xfId="0" applyAlignment="1">
      <alignment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E49C5-FCFC-4254-84F1-EA7A1FE3A0CB}">
  <sheetPr codeName="Sheet2"/>
  <dimension ref="B2:D19"/>
  <sheetViews>
    <sheetView showGridLines="0" tabSelected="1" workbookViewId="0"/>
  </sheetViews>
  <sheetFormatPr defaultRowHeight="15" x14ac:dyDescent="0.25"/>
  <cols>
    <col min="1" max="1" width="3.7109375" customWidth="1"/>
    <col min="2" max="2" width="11.5703125" customWidth="1"/>
    <col min="3" max="3" width="1.7109375" customWidth="1"/>
  </cols>
  <sheetData>
    <row r="2" spans="2:4" ht="19.5" x14ac:dyDescent="0.3">
      <c r="B2" s="1" t="s">
        <v>2</v>
      </c>
    </row>
    <row r="3" spans="2:4" ht="40.5" customHeight="1" x14ac:dyDescent="0.5">
      <c r="B3" s="3" t="s">
        <v>377</v>
      </c>
    </row>
    <row r="4" spans="2:4" ht="25.9" customHeight="1" x14ac:dyDescent="0.25"/>
    <row r="5" spans="2:4" ht="18.75" x14ac:dyDescent="0.3">
      <c r="B5" s="4" t="s">
        <v>0</v>
      </c>
      <c r="D5" s="5" t="s">
        <v>379</v>
      </c>
    </row>
    <row r="6" spans="2:4" ht="18.75" x14ac:dyDescent="0.3">
      <c r="B6" s="4"/>
      <c r="D6" s="11" t="s">
        <v>380</v>
      </c>
    </row>
    <row r="7" spans="2:4" ht="18.75" x14ac:dyDescent="0.3">
      <c r="B7" s="4"/>
      <c r="D7" s="6" t="s">
        <v>378</v>
      </c>
    </row>
    <row r="8" spans="2:4" ht="10.15" customHeight="1" x14ac:dyDescent="0.25"/>
    <row r="9" spans="2:4" ht="18.75" x14ac:dyDescent="0.3">
      <c r="B9" s="4" t="s">
        <v>1</v>
      </c>
      <c r="D9" s="5" t="s">
        <v>420</v>
      </c>
    </row>
    <row r="10" spans="2:4" ht="18.75" x14ac:dyDescent="0.3">
      <c r="B10" s="4"/>
      <c r="D10" s="11" t="s">
        <v>368</v>
      </c>
    </row>
    <row r="11" spans="2:4" ht="18.75" x14ac:dyDescent="0.3">
      <c r="B11" s="4"/>
      <c r="D11" s="6" t="s">
        <v>378</v>
      </c>
    </row>
    <row r="12" spans="2:4" ht="10.15" customHeight="1" x14ac:dyDescent="0.25"/>
    <row r="13" spans="2:4" ht="18.75" x14ac:dyDescent="0.3">
      <c r="B13" s="4" t="s">
        <v>361</v>
      </c>
      <c r="D13" s="5" t="s">
        <v>435</v>
      </c>
    </row>
    <row r="14" spans="2:4" ht="18.75" x14ac:dyDescent="0.3">
      <c r="B14" s="4"/>
      <c r="D14" s="11" t="s">
        <v>1244</v>
      </c>
    </row>
    <row r="15" spans="2:4" ht="18.75" x14ac:dyDescent="0.3">
      <c r="B15" s="4"/>
      <c r="D15" s="6" t="s">
        <v>373</v>
      </c>
    </row>
    <row r="16" spans="2:4" ht="10.15" customHeight="1" x14ac:dyDescent="0.25"/>
    <row r="17" spans="2:4" ht="18.75" x14ac:dyDescent="0.3">
      <c r="B17" s="4" t="s">
        <v>363</v>
      </c>
      <c r="D17" s="5" t="s">
        <v>434</v>
      </c>
    </row>
    <row r="18" spans="2:4" ht="18.75" x14ac:dyDescent="0.3">
      <c r="B18" s="4"/>
      <c r="D18" s="11" t="s">
        <v>1245</v>
      </c>
    </row>
    <row r="19" spans="2:4" ht="18.75" x14ac:dyDescent="0.3">
      <c r="B19" s="4"/>
      <c r="D19" s="6" t="s">
        <v>373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98463-E101-44B7-9C5E-E4078621360E}">
  <sheetPr codeName="Sheet4">
    <pageSetUpPr autoPageBreaks="0"/>
  </sheetPr>
  <dimension ref="B2:O54"/>
  <sheetViews>
    <sheetView showGridLines="0" zoomScaleNormal="100" workbookViewId="0"/>
  </sheetViews>
  <sheetFormatPr defaultRowHeight="15" x14ac:dyDescent="0.25"/>
  <cols>
    <col min="1" max="1" width="3.7109375" customWidth="1"/>
    <col min="2" max="3" width="13.140625" style="2" customWidth="1"/>
    <col min="4" max="4" width="13.7109375" style="2" customWidth="1"/>
    <col min="5" max="5" width="13.7109375" style="19" customWidth="1"/>
    <col min="6" max="6" width="13.7109375" style="14" customWidth="1"/>
    <col min="7" max="7" width="13.7109375" style="19" customWidth="1"/>
    <col min="8" max="8" width="13.7109375" style="21" customWidth="1"/>
    <col min="9" max="13" width="13.7109375" customWidth="1"/>
    <col min="14" max="26" width="8.7109375" customWidth="1"/>
    <col min="27" max="57" width="9.7109375" customWidth="1"/>
  </cols>
  <sheetData>
    <row r="2" spans="2:13" ht="26.25" x14ac:dyDescent="0.4">
      <c r="B2" s="23" t="str">
        <f>Contents!D5</f>
        <v>Total Square Miles of Forest Burned by Unplanned Bushfires</v>
      </c>
      <c r="D2" s="23"/>
      <c r="F2" s="16"/>
    </row>
    <row r="3" spans="2:13" ht="15.75" x14ac:dyDescent="0.25">
      <c r="B3" s="24" t="s">
        <v>1246</v>
      </c>
      <c r="D3" s="24"/>
      <c r="F3" s="17"/>
    </row>
    <row r="4" spans="2:13" ht="15.75" x14ac:dyDescent="0.25">
      <c r="B4" s="24" t="s">
        <v>1247</v>
      </c>
      <c r="C4" s="28"/>
      <c r="D4" s="25"/>
      <c r="F4" s="18"/>
    </row>
    <row r="5" spans="2:13" ht="15.75" x14ac:dyDescent="0.25">
      <c r="B5" s="24"/>
      <c r="C5" s="28"/>
      <c r="D5" s="25"/>
      <c r="F5" s="18"/>
    </row>
    <row r="6" spans="2:13" ht="15.75" x14ac:dyDescent="0.25">
      <c r="B6" s="26"/>
      <c r="C6" s="26"/>
      <c r="D6" s="25"/>
      <c r="F6" s="18"/>
    </row>
    <row r="7" spans="2:13" x14ac:dyDescent="0.25">
      <c r="D7" s="29" t="s">
        <v>405</v>
      </c>
      <c r="G7" s="19" t="s">
        <v>398</v>
      </c>
      <c r="H7" s="19" t="s">
        <v>400</v>
      </c>
      <c r="I7" s="19" t="s">
        <v>402</v>
      </c>
      <c r="L7" s="19" t="s">
        <v>407</v>
      </c>
      <c r="M7" s="19" t="s">
        <v>408</v>
      </c>
    </row>
    <row r="8" spans="2:13" x14ac:dyDescent="0.25">
      <c r="B8" s="13"/>
      <c r="C8" s="13" t="s">
        <v>396</v>
      </c>
      <c r="D8" s="29" t="s">
        <v>406</v>
      </c>
      <c r="E8" s="19" t="s">
        <v>397</v>
      </c>
      <c r="F8" s="29" t="s">
        <v>404</v>
      </c>
      <c r="G8" s="19" t="s">
        <v>399</v>
      </c>
      <c r="H8" s="19" t="s">
        <v>401</v>
      </c>
      <c r="I8" s="19" t="s">
        <v>401</v>
      </c>
      <c r="J8" s="29" t="s">
        <v>403</v>
      </c>
      <c r="K8" s="29" t="s">
        <v>375</v>
      </c>
      <c r="L8" s="29" t="s">
        <v>397</v>
      </c>
      <c r="M8" s="29" t="s">
        <v>409</v>
      </c>
    </row>
    <row r="9" spans="2:13" x14ac:dyDescent="0.25">
      <c r="B9" s="29"/>
      <c r="C9" s="29"/>
    </row>
    <row r="10" spans="2:13" x14ac:dyDescent="0.25">
      <c r="B10" s="42" t="s">
        <v>419</v>
      </c>
      <c r="C10" s="31"/>
      <c r="D10" s="31"/>
      <c r="E10" s="32"/>
      <c r="F10" s="33"/>
      <c r="G10" s="32"/>
      <c r="H10" s="34"/>
      <c r="I10" s="35"/>
      <c r="J10" s="35"/>
      <c r="K10" s="35"/>
      <c r="L10" s="35"/>
      <c r="M10" s="35"/>
    </row>
    <row r="11" spans="2:13" x14ac:dyDescent="0.25">
      <c r="B11" s="29"/>
      <c r="C11" s="29" t="s">
        <v>381</v>
      </c>
      <c r="D11" s="30">
        <v>679755</v>
      </c>
      <c r="E11" s="30">
        <v>38448</v>
      </c>
      <c r="F11" s="30">
        <v>2189488</v>
      </c>
      <c r="G11" s="30">
        <v>2157920</v>
      </c>
      <c r="H11" s="30">
        <v>11</v>
      </c>
      <c r="I11" s="30">
        <v>196031</v>
      </c>
      <c r="J11" s="30">
        <v>378</v>
      </c>
      <c r="K11" s="30">
        <f>SUM(D11:J11)</f>
        <v>5262031</v>
      </c>
      <c r="L11" s="30">
        <f>D11+E11</f>
        <v>718203</v>
      </c>
      <c r="M11" s="30">
        <f>SUM(D11:J11)-L11</f>
        <v>4543828</v>
      </c>
    </row>
    <row r="12" spans="2:13" x14ac:dyDescent="0.25">
      <c r="B12" s="29"/>
      <c r="C12" s="29" t="s">
        <v>382</v>
      </c>
      <c r="D12" s="30">
        <v>1167835</v>
      </c>
      <c r="E12" s="30">
        <v>1141828</v>
      </c>
      <c r="F12" s="30">
        <v>1319413</v>
      </c>
      <c r="G12" s="30">
        <v>1459565</v>
      </c>
      <c r="H12" s="30">
        <v>146</v>
      </c>
      <c r="I12" s="30">
        <v>364288</v>
      </c>
      <c r="J12" s="30">
        <v>32468</v>
      </c>
      <c r="K12" s="30">
        <f t="shared" ref="K12:K25" si="0">SUM(D12:J12)</f>
        <v>5485543</v>
      </c>
      <c r="L12" s="30">
        <f t="shared" ref="L12:L25" si="1">D12+E12</f>
        <v>2309663</v>
      </c>
      <c r="M12" s="30">
        <f t="shared" ref="M12:M25" si="2">SUM(D12:J12)-L12</f>
        <v>3175880</v>
      </c>
    </row>
    <row r="13" spans="2:13" x14ac:dyDescent="0.25">
      <c r="B13" s="29"/>
      <c r="C13" s="29" t="s">
        <v>383</v>
      </c>
      <c r="D13" s="30">
        <v>76705</v>
      </c>
      <c r="E13" s="30">
        <v>12167</v>
      </c>
      <c r="F13" s="30">
        <v>948369</v>
      </c>
      <c r="G13" s="30">
        <v>1075819</v>
      </c>
      <c r="H13" s="30">
        <v>6</v>
      </c>
      <c r="I13" s="30">
        <v>160405</v>
      </c>
      <c r="J13" s="30">
        <v>60203</v>
      </c>
      <c r="K13" s="30">
        <f t="shared" si="0"/>
        <v>2333674</v>
      </c>
      <c r="L13" s="30">
        <f t="shared" si="1"/>
        <v>88872</v>
      </c>
      <c r="M13" s="30">
        <f t="shared" si="2"/>
        <v>2244802</v>
      </c>
    </row>
    <row r="14" spans="2:13" x14ac:dyDescent="0.25">
      <c r="B14" s="29"/>
      <c r="C14" s="29" t="s">
        <v>384</v>
      </c>
      <c r="D14" s="30">
        <v>24130</v>
      </c>
      <c r="E14" s="30">
        <v>19157</v>
      </c>
      <c r="F14" s="30">
        <v>1240991</v>
      </c>
      <c r="G14" s="30">
        <v>2714257</v>
      </c>
      <c r="H14" s="30">
        <v>24</v>
      </c>
      <c r="I14" s="30">
        <v>348521</v>
      </c>
      <c r="J14" s="30">
        <v>11472</v>
      </c>
      <c r="K14" s="30">
        <f t="shared" si="0"/>
        <v>4358552</v>
      </c>
      <c r="L14" s="30">
        <f t="shared" si="1"/>
        <v>43287</v>
      </c>
      <c r="M14" s="30">
        <f t="shared" si="2"/>
        <v>4315265</v>
      </c>
    </row>
    <row r="15" spans="2:13" x14ac:dyDescent="0.25">
      <c r="B15" s="29"/>
      <c r="C15" s="29" t="s">
        <v>385</v>
      </c>
      <c r="D15" s="30">
        <v>44222</v>
      </c>
      <c r="E15" s="30">
        <v>103975</v>
      </c>
      <c r="F15" s="30">
        <v>1144032</v>
      </c>
      <c r="G15" s="30">
        <v>886696</v>
      </c>
      <c r="H15" s="30">
        <v>13</v>
      </c>
      <c r="I15" s="30">
        <v>136372</v>
      </c>
      <c r="J15" s="30">
        <v>787</v>
      </c>
      <c r="K15" s="30">
        <f t="shared" si="0"/>
        <v>2316097</v>
      </c>
      <c r="L15" s="30">
        <f t="shared" si="1"/>
        <v>148197</v>
      </c>
      <c r="M15" s="30">
        <f t="shared" si="2"/>
        <v>2167900</v>
      </c>
    </row>
    <row r="16" spans="2:13" x14ac:dyDescent="0.25">
      <c r="B16" s="29"/>
      <c r="C16" s="29" t="s">
        <v>386</v>
      </c>
      <c r="D16" s="30">
        <v>352000</v>
      </c>
      <c r="E16" s="30">
        <v>1205000</v>
      </c>
      <c r="F16" s="30">
        <v>3480000</v>
      </c>
      <c r="G16" s="30">
        <v>3899000</v>
      </c>
      <c r="H16" s="30">
        <v>353000</v>
      </c>
      <c r="I16" s="30">
        <v>228000</v>
      </c>
      <c r="J16" s="30">
        <v>63000</v>
      </c>
      <c r="K16" s="30">
        <f t="shared" si="0"/>
        <v>9580000</v>
      </c>
      <c r="L16" s="30">
        <f t="shared" si="1"/>
        <v>1557000</v>
      </c>
      <c r="M16" s="30">
        <f t="shared" si="2"/>
        <v>8023000</v>
      </c>
    </row>
    <row r="17" spans="2:15" x14ac:dyDescent="0.25">
      <c r="B17" s="29"/>
      <c r="C17" s="29" t="s">
        <v>387</v>
      </c>
      <c r="D17" s="30">
        <v>51000</v>
      </c>
      <c r="E17" s="30">
        <v>32000</v>
      </c>
      <c r="F17" s="30">
        <v>2125000</v>
      </c>
      <c r="G17" s="30">
        <v>2583000</v>
      </c>
      <c r="H17" s="30">
        <v>500000</v>
      </c>
      <c r="I17" s="30">
        <v>951000</v>
      </c>
      <c r="J17" s="30">
        <v>17000</v>
      </c>
      <c r="K17" s="30">
        <f t="shared" si="0"/>
        <v>6259000</v>
      </c>
      <c r="L17" s="30">
        <f t="shared" si="1"/>
        <v>83000</v>
      </c>
      <c r="M17" s="30">
        <f t="shared" si="2"/>
        <v>6176000</v>
      </c>
    </row>
    <row r="18" spans="2:15" x14ac:dyDescent="0.25">
      <c r="B18" s="29"/>
      <c r="C18" s="29" t="s">
        <v>388</v>
      </c>
      <c r="D18" s="30">
        <v>23000</v>
      </c>
      <c r="E18" s="30">
        <v>437000</v>
      </c>
      <c r="F18" s="30">
        <v>2013000</v>
      </c>
      <c r="G18" s="30">
        <v>2031000</v>
      </c>
      <c r="H18" s="30">
        <v>33000</v>
      </c>
      <c r="I18" s="30">
        <v>501000</v>
      </c>
      <c r="J18" s="30">
        <v>7000</v>
      </c>
      <c r="K18" s="30">
        <f t="shared" si="0"/>
        <v>5045000</v>
      </c>
      <c r="L18" s="30">
        <f t="shared" si="1"/>
        <v>460000</v>
      </c>
      <c r="M18" s="30">
        <f t="shared" si="2"/>
        <v>4585000</v>
      </c>
    </row>
    <row r="19" spans="2:15" x14ac:dyDescent="0.25">
      <c r="B19" s="29"/>
      <c r="C19" s="29" t="s">
        <v>389</v>
      </c>
      <c r="D19" s="30">
        <v>160000</v>
      </c>
      <c r="E19" s="30">
        <v>37000</v>
      </c>
      <c r="F19" s="30">
        <v>5149000</v>
      </c>
      <c r="G19" s="30">
        <v>2712000</v>
      </c>
      <c r="H19" s="30">
        <v>15000</v>
      </c>
      <c r="I19" s="30">
        <v>476000</v>
      </c>
      <c r="J19" s="30">
        <v>15000</v>
      </c>
      <c r="K19" s="30">
        <f t="shared" si="0"/>
        <v>8564000</v>
      </c>
      <c r="L19" s="30">
        <f t="shared" si="1"/>
        <v>197000</v>
      </c>
      <c r="M19" s="30">
        <f t="shared" si="2"/>
        <v>8367000</v>
      </c>
    </row>
    <row r="20" spans="2:15" x14ac:dyDescent="0.25">
      <c r="B20" s="29"/>
      <c r="C20" s="29" t="s">
        <v>390</v>
      </c>
      <c r="D20" s="30">
        <v>2000</v>
      </c>
      <c r="E20" s="30">
        <v>14000</v>
      </c>
      <c r="F20" s="30">
        <v>450000</v>
      </c>
      <c r="G20" s="30">
        <v>1245000</v>
      </c>
      <c r="H20" s="30">
        <v>137000</v>
      </c>
      <c r="I20" s="30">
        <v>123000</v>
      </c>
      <c r="J20" s="30">
        <v>500</v>
      </c>
      <c r="K20" s="30">
        <f t="shared" si="0"/>
        <v>1971500</v>
      </c>
      <c r="L20" s="30">
        <f t="shared" si="1"/>
        <v>16000</v>
      </c>
      <c r="M20" s="30">
        <f t="shared" si="2"/>
        <v>1955500</v>
      </c>
    </row>
    <row r="21" spans="2:15" x14ac:dyDescent="0.25">
      <c r="B21" s="29"/>
      <c r="C21" s="29" t="s">
        <v>391</v>
      </c>
      <c r="D21" s="30">
        <v>11000</v>
      </c>
      <c r="E21" s="30">
        <v>2000</v>
      </c>
      <c r="F21" s="30">
        <v>11940000</v>
      </c>
      <c r="G21" s="30">
        <v>6299000</v>
      </c>
      <c r="H21" s="30">
        <v>6000</v>
      </c>
      <c r="I21" s="30">
        <v>363000</v>
      </c>
      <c r="J21" s="30">
        <v>3000</v>
      </c>
      <c r="K21" s="30">
        <f t="shared" si="0"/>
        <v>18624000</v>
      </c>
      <c r="L21" s="30">
        <f t="shared" si="1"/>
        <v>13000</v>
      </c>
      <c r="M21" s="30">
        <f t="shared" si="2"/>
        <v>18611000</v>
      </c>
    </row>
    <row r="22" spans="2:15" x14ac:dyDescent="0.25">
      <c r="B22" s="29"/>
      <c r="C22" s="29" t="s">
        <v>392</v>
      </c>
      <c r="D22" s="30">
        <v>318000</v>
      </c>
      <c r="E22" s="30">
        <v>136000</v>
      </c>
      <c r="F22" s="30">
        <v>12360000</v>
      </c>
      <c r="G22" s="30">
        <v>8107000</v>
      </c>
      <c r="H22" s="30">
        <v>28000</v>
      </c>
      <c r="I22" s="30">
        <v>153000</v>
      </c>
      <c r="J22" s="30">
        <v>51000</v>
      </c>
      <c r="K22" s="30">
        <f t="shared" si="0"/>
        <v>21153000</v>
      </c>
      <c r="L22" s="30">
        <f t="shared" si="1"/>
        <v>454000</v>
      </c>
      <c r="M22" s="30">
        <f t="shared" si="2"/>
        <v>20699000</v>
      </c>
      <c r="O22" t="s">
        <v>1249</v>
      </c>
    </row>
    <row r="23" spans="2:15" x14ac:dyDescent="0.25">
      <c r="B23" s="29"/>
      <c r="C23" s="29" t="s">
        <v>393</v>
      </c>
      <c r="D23" s="30">
        <v>485000</v>
      </c>
      <c r="E23" s="30">
        <v>318000</v>
      </c>
      <c r="F23" s="30">
        <v>3088000</v>
      </c>
      <c r="G23" s="30">
        <v>4310000</v>
      </c>
      <c r="H23" s="30">
        <v>221000</v>
      </c>
      <c r="I23" s="30">
        <v>467000</v>
      </c>
      <c r="J23" s="30">
        <v>7000</v>
      </c>
      <c r="K23" s="30">
        <f t="shared" si="0"/>
        <v>8896000</v>
      </c>
      <c r="L23" s="30">
        <f t="shared" si="1"/>
        <v>803000</v>
      </c>
      <c r="M23" s="30">
        <f t="shared" si="2"/>
        <v>8093000</v>
      </c>
      <c r="O23" t="s">
        <v>1250</v>
      </c>
    </row>
    <row r="24" spans="2:15" x14ac:dyDescent="0.25">
      <c r="B24" s="29"/>
      <c r="C24" s="29" t="s">
        <v>394</v>
      </c>
      <c r="D24" s="30">
        <v>119000</v>
      </c>
      <c r="E24" s="30">
        <v>28000</v>
      </c>
      <c r="F24" s="30">
        <v>6082000</v>
      </c>
      <c r="G24" s="30">
        <v>7532000</v>
      </c>
      <c r="H24" s="30">
        <v>8000</v>
      </c>
      <c r="I24" s="30">
        <v>398000</v>
      </c>
      <c r="J24" s="30">
        <v>6000</v>
      </c>
      <c r="K24" s="30">
        <f t="shared" si="0"/>
        <v>14173000</v>
      </c>
      <c r="L24" s="30">
        <f t="shared" si="1"/>
        <v>147000</v>
      </c>
      <c r="M24" s="30">
        <f t="shared" si="2"/>
        <v>14026000</v>
      </c>
      <c r="O24" t="s">
        <v>1251</v>
      </c>
    </row>
    <row r="25" spans="2:15" x14ac:dyDescent="0.25">
      <c r="B25" s="29"/>
      <c r="C25" s="29" t="s">
        <v>395</v>
      </c>
      <c r="D25" s="30">
        <v>41000</v>
      </c>
      <c r="E25" s="30">
        <v>14000</v>
      </c>
      <c r="F25" s="30">
        <v>3273000</v>
      </c>
      <c r="G25" s="30">
        <v>6152000</v>
      </c>
      <c r="H25" s="30">
        <v>16000</v>
      </c>
      <c r="I25" s="30">
        <v>457000</v>
      </c>
      <c r="J25" s="30">
        <v>80000</v>
      </c>
      <c r="K25" s="30">
        <f t="shared" si="0"/>
        <v>10033000</v>
      </c>
      <c r="L25" s="30">
        <f t="shared" si="1"/>
        <v>55000</v>
      </c>
      <c r="M25" s="30">
        <f t="shared" si="2"/>
        <v>9978000</v>
      </c>
      <c r="O25" t="s">
        <v>1252</v>
      </c>
    </row>
    <row r="26" spans="2:15" x14ac:dyDescent="0.25">
      <c r="B26" s="29"/>
      <c r="C26" s="29" t="s">
        <v>410</v>
      </c>
      <c r="D26" s="30">
        <v>3600000</v>
      </c>
      <c r="E26" s="30">
        <v>800000</v>
      </c>
      <c r="F26" s="30" t="s">
        <v>1248</v>
      </c>
      <c r="G26" s="30" t="s">
        <v>1248</v>
      </c>
      <c r="H26" s="30" t="s">
        <v>1248</v>
      </c>
      <c r="I26" s="30" t="s">
        <v>1248</v>
      </c>
      <c r="J26" s="30" t="s">
        <v>1248</v>
      </c>
      <c r="K26" s="30">
        <f>12350000/2.47</f>
        <v>5000000</v>
      </c>
      <c r="L26" s="30">
        <f t="shared" ref="L26" si="3">D26+E26</f>
        <v>4400000</v>
      </c>
      <c r="M26" s="30" t="s">
        <v>1248</v>
      </c>
      <c r="O26" s="54" t="s">
        <v>1253</v>
      </c>
    </row>
    <row r="27" spans="2:15" x14ac:dyDescent="0.25">
      <c r="D27" s="30"/>
      <c r="K27" s="30"/>
    </row>
    <row r="28" spans="2:15" x14ac:dyDescent="0.25">
      <c r="B28" s="42" t="s">
        <v>433</v>
      </c>
      <c r="C28" s="31"/>
      <c r="D28" s="31"/>
      <c r="E28" s="32"/>
      <c r="F28" s="33"/>
      <c r="G28" s="32"/>
      <c r="H28" s="34"/>
      <c r="I28" s="35"/>
      <c r="J28" s="35"/>
      <c r="K28" s="35"/>
      <c r="L28" s="35"/>
      <c r="M28" s="35"/>
    </row>
    <row r="29" spans="2:15" x14ac:dyDescent="0.25">
      <c r="C29" s="29" t="s">
        <v>381</v>
      </c>
      <c r="D29" s="30">
        <f>D11/259</f>
        <v>2624.5366795366795</v>
      </c>
      <c r="E29" s="30">
        <f t="shared" ref="E29:M29" si="4">E11/259</f>
        <v>148.44787644787644</v>
      </c>
      <c r="F29" s="30">
        <f t="shared" si="4"/>
        <v>8453.6216216216217</v>
      </c>
      <c r="G29" s="30">
        <f t="shared" si="4"/>
        <v>8331.7374517374519</v>
      </c>
      <c r="H29" s="30">
        <f t="shared" si="4"/>
        <v>4.2471042471042469E-2</v>
      </c>
      <c r="I29" s="30">
        <f t="shared" si="4"/>
        <v>756.87644787644786</v>
      </c>
      <c r="J29" s="30">
        <f t="shared" si="4"/>
        <v>1.4594594594594594</v>
      </c>
      <c r="K29" s="30">
        <f t="shared" si="4"/>
        <v>20316.722007722008</v>
      </c>
      <c r="L29" s="30">
        <f t="shared" si="4"/>
        <v>2772.9845559845562</v>
      </c>
      <c r="M29" s="30">
        <f t="shared" si="4"/>
        <v>17543.737451737452</v>
      </c>
    </row>
    <row r="30" spans="2:15" x14ac:dyDescent="0.25">
      <c r="C30" s="29" t="s">
        <v>382</v>
      </c>
      <c r="D30" s="30">
        <f t="shared" ref="D30:M30" si="5">D12/259</f>
        <v>4509.0154440154438</v>
      </c>
      <c r="E30" s="30">
        <f t="shared" si="5"/>
        <v>4408.6023166023169</v>
      </c>
      <c r="F30" s="30">
        <f t="shared" si="5"/>
        <v>5094.2586872586871</v>
      </c>
      <c r="G30" s="30">
        <f t="shared" si="5"/>
        <v>5635.3861003861002</v>
      </c>
      <c r="H30" s="30">
        <f t="shared" si="5"/>
        <v>0.56370656370656369</v>
      </c>
      <c r="I30" s="30">
        <f t="shared" si="5"/>
        <v>1406.5173745173745</v>
      </c>
      <c r="J30" s="30">
        <f t="shared" si="5"/>
        <v>125.35907335907336</v>
      </c>
      <c r="K30" s="30">
        <f t="shared" si="5"/>
        <v>21179.702702702703</v>
      </c>
      <c r="L30" s="30">
        <f t="shared" si="5"/>
        <v>8917.6177606177607</v>
      </c>
      <c r="M30" s="30">
        <f t="shared" si="5"/>
        <v>12262.084942084943</v>
      </c>
    </row>
    <row r="31" spans="2:15" x14ac:dyDescent="0.25">
      <c r="C31" s="29" t="s">
        <v>383</v>
      </c>
      <c r="D31" s="30">
        <f t="shared" ref="D31:M31" si="6">D13/259</f>
        <v>296.15830115830119</v>
      </c>
      <c r="E31" s="30">
        <f t="shared" si="6"/>
        <v>46.97683397683398</v>
      </c>
      <c r="F31" s="30">
        <f t="shared" si="6"/>
        <v>3661.6563706563707</v>
      </c>
      <c r="G31" s="30">
        <f t="shared" si="6"/>
        <v>4153.7413127413129</v>
      </c>
      <c r="H31" s="30">
        <f t="shared" si="6"/>
        <v>2.3166023166023165E-2</v>
      </c>
      <c r="I31" s="30">
        <f t="shared" si="6"/>
        <v>619.32432432432438</v>
      </c>
      <c r="J31" s="30">
        <f t="shared" si="6"/>
        <v>232.44401544401543</v>
      </c>
      <c r="K31" s="30">
        <f t="shared" si="6"/>
        <v>9010.3243243243251</v>
      </c>
      <c r="L31" s="30">
        <f t="shared" si="6"/>
        <v>343.13513513513516</v>
      </c>
      <c r="M31" s="30">
        <f t="shared" si="6"/>
        <v>8667.1891891891901</v>
      </c>
    </row>
    <row r="32" spans="2:15" x14ac:dyDescent="0.25">
      <c r="C32" s="29" t="s">
        <v>384</v>
      </c>
      <c r="D32" s="30">
        <f t="shared" ref="D32:M32" si="7">D14/259</f>
        <v>93.166023166023166</v>
      </c>
      <c r="E32" s="30">
        <f t="shared" si="7"/>
        <v>73.965250965250959</v>
      </c>
      <c r="F32" s="30">
        <f t="shared" si="7"/>
        <v>4791.4710424710429</v>
      </c>
      <c r="G32" s="30">
        <f t="shared" si="7"/>
        <v>10479.756756756757</v>
      </c>
      <c r="H32" s="30">
        <f t="shared" si="7"/>
        <v>9.2664092664092659E-2</v>
      </c>
      <c r="I32" s="30">
        <f t="shared" si="7"/>
        <v>1345.6409266409266</v>
      </c>
      <c r="J32" s="30">
        <f t="shared" si="7"/>
        <v>44.293436293436294</v>
      </c>
      <c r="K32" s="30">
        <f t="shared" si="7"/>
        <v>16828.386100386102</v>
      </c>
      <c r="L32" s="30">
        <f t="shared" si="7"/>
        <v>167.13127413127413</v>
      </c>
      <c r="M32" s="30">
        <f t="shared" si="7"/>
        <v>16661.254826254826</v>
      </c>
    </row>
    <row r="33" spans="2:13" x14ac:dyDescent="0.25">
      <c r="C33" s="29" t="s">
        <v>385</v>
      </c>
      <c r="D33" s="30">
        <f t="shared" ref="D33:M33" si="8">D15/259</f>
        <v>170.74131274131275</v>
      </c>
      <c r="E33" s="30">
        <f t="shared" si="8"/>
        <v>401.44787644787647</v>
      </c>
      <c r="F33" s="30">
        <f t="shared" si="8"/>
        <v>4417.1119691119693</v>
      </c>
      <c r="G33" s="30">
        <f t="shared" si="8"/>
        <v>3423.5366795366795</v>
      </c>
      <c r="H33" s="30">
        <f t="shared" si="8"/>
        <v>5.019305019305019E-2</v>
      </c>
      <c r="I33" s="30">
        <f t="shared" si="8"/>
        <v>526.53281853281851</v>
      </c>
      <c r="J33" s="30">
        <f t="shared" si="8"/>
        <v>3.0386100386100385</v>
      </c>
      <c r="K33" s="30">
        <f t="shared" si="8"/>
        <v>8942.45945945946</v>
      </c>
      <c r="L33" s="30">
        <f t="shared" si="8"/>
        <v>572.18918918918916</v>
      </c>
      <c r="M33" s="30">
        <f t="shared" si="8"/>
        <v>8370.27027027027</v>
      </c>
    </row>
    <row r="34" spans="2:13" x14ac:dyDescent="0.25">
      <c r="C34" s="29" t="s">
        <v>386</v>
      </c>
      <c r="D34" s="30">
        <f t="shared" ref="D34:M34" si="9">D16/259</f>
        <v>1359.0733590733591</v>
      </c>
      <c r="E34" s="30">
        <f t="shared" si="9"/>
        <v>4652.5096525096524</v>
      </c>
      <c r="F34" s="30">
        <f t="shared" si="9"/>
        <v>13436.293436293436</v>
      </c>
      <c r="G34" s="30">
        <f t="shared" si="9"/>
        <v>15054.054054054053</v>
      </c>
      <c r="H34" s="30">
        <f t="shared" si="9"/>
        <v>1362.934362934363</v>
      </c>
      <c r="I34" s="30">
        <f t="shared" si="9"/>
        <v>880.30888030888036</v>
      </c>
      <c r="J34" s="30">
        <f t="shared" si="9"/>
        <v>243.24324324324326</v>
      </c>
      <c r="K34" s="30">
        <f t="shared" si="9"/>
        <v>36988.41698841699</v>
      </c>
      <c r="L34" s="30">
        <f t="shared" si="9"/>
        <v>6011.5830115830113</v>
      </c>
      <c r="M34" s="30">
        <f t="shared" si="9"/>
        <v>30976.833976833976</v>
      </c>
    </row>
    <row r="35" spans="2:13" x14ac:dyDescent="0.25">
      <c r="C35" s="29" t="s">
        <v>387</v>
      </c>
      <c r="D35" s="30">
        <f t="shared" ref="D35:M35" si="10">D17/259</f>
        <v>196.91119691119692</v>
      </c>
      <c r="E35" s="30">
        <f t="shared" si="10"/>
        <v>123.55212355212355</v>
      </c>
      <c r="F35" s="30">
        <f t="shared" si="10"/>
        <v>8204.6332046332045</v>
      </c>
      <c r="G35" s="30">
        <f t="shared" si="10"/>
        <v>9972.9729729729734</v>
      </c>
      <c r="H35" s="30">
        <f t="shared" si="10"/>
        <v>1930.5019305019305</v>
      </c>
      <c r="I35" s="30">
        <f t="shared" si="10"/>
        <v>3671.8146718146718</v>
      </c>
      <c r="J35" s="30">
        <f t="shared" si="10"/>
        <v>65.637065637065632</v>
      </c>
      <c r="K35" s="30">
        <f t="shared" si="10"/>
        <v>24166.023166023166</v>
      </c>
      <c r="L35" s="30">
        <f t="shared" si="10"/>
        <v>320.46332046332049</v>
      </c>
      <c r="M35" s="30">
        <f t="shared" si="10"/>
        <v>23845.559845559845</v>
      </c>
    </row>
    <row r="36" spans="2:13" x14ac:dyDescent="0.25">
      <c r="C36" s="29" t="s">
        <v>388</v>
      </c>
      <c r="D36" s="30">
        <f t="shared" ref="D36:M36" si="11">D18/259</f>
        <v>88.803088803088798</v>
      </c>
      <c r="E36" s="30">
        <f t="shared" si="11"/>
        <v>1687.2586872586874</v>
      </c>
      <c r="F36" s="30">
        <f t="shared" si="11"/>
        <v>7772.200772200772</v>
      </c>
      <c r="G36" s="30">
        <f t="shared" si="11"/>
        <v>7841.6988416988415</v>
      </c>
      <c r="H36" s="30">
        <f t="shared" si="11"/>
        <v>127.41312741312741</v>
      </c>
      <c r="I36" s="30">
        <f t="shared" si="11"/>
        <v>1934.3629343629343</v>
      </c>
      <c r="J36" s="30">
        <f t="shared" si="11"/>
        <v>27.027027027027028</v>
      </c>
      <c r="K36" s="30">
        <f t="shared" si="11"/>
        <v>19478.764478764479</v>
      </c>
      <c r="L36" s="30">
        <f t="shared" si="11"/>
        <v>1776.0617760617761</v>
      </c>
      <c r="M36" s="30">
        <f t="shared" si="11"/>
        <v>17702.702702702703</v>
      </c>
    </row>
    <row r="37" spans="2:13" x14ac:dyDescent="0.25">
      <c r="C37" s="29" t="s">
        <v>389</v>
      </c>
      <c r="D37" s="30">
        <f t="shared" ref="D37:M37" si="12">D19/259</f>
        <v>617.76061776061772</v>
      </c>
      <c r="E37" s="30">
        <f t="shared" si="12"/>
        <v>142.85714285714286</v>
      </c>
      <c r="F37" s="30">
        <f t="shared" si="12"/>
        <v>19880.308880308879</v>
      </c>
      <c r="G37" s="30">
        <f t="shared" si="12"/>
        <v>10471.04247104247</v>
      </c>
      <c r="H37" s="30">
        <f t="shared" si="12"/>
        <v>57.915057915057915</v>
      </c>
      <c r="I37" s="30">
        <f t="shared" si="12"/>
        <v>1837.8378378378379</v>
      </c>
      <c r="J37" s="30">
        <f t="shared" si="12"/>
        <v>57.915057915057915</v>
      </c>
      <c r="K37" s="30">
        <f t="shared" si="12"/>
        <v>33065.637065637064</v>
      </c>
      <c r="L37" s="30">
        <f t="shared" si="12"/>
        <v>760.61776061776061</v>
      </c>
      <c r="M37" s="30">
        <f t="shared" si="12"/>
        <v>32305.019305019305</v>
      </c>
    </row>
    <row r="38" spans="2:13" x14ac:dyDescent="0.25">
      <c r="C38" s="29" t="s">
        <v>390</v>
      </c>
      <c r="D38" s="30">
        <f t="shared" ref="D38:M38" si="13">D20/259</f>
        <v>7.7220077220077217</v>
      </c>
      <c r="E38" s="30">
        <f t="shared" si="13"/>
        <v>54.054054054054056</v>
      </c>
      <c r="F38" s="30">
        <f t="shared" si="13"/>
        <v>1737.4517374517375</v>
      </c>
      <c r="G38" s="30">
        <f t="shared" si="13"/>
        <v>4806.9498069498068</v>
      </c>
      <c r="H38" s="30">
        <f t="shared" si="13"/>
        <v>528.95752895752901</v>
      </c>
      <c r="I38" s="30">
        <f t="shared" si="13"/>
        <v>474.90347490347489</v>
      </c>
      <c r="J38" s="30">
        <f t="shared" si="13"/>
        <v>1.9305019305019304</v>
      </c>
      <c r="K38" s="30">
        <f t="shared" si="13"/>
        <v>7611.9691119691124</v>
      </c>
      <c r="L38" s="30">
        <f t="shared" si="13"/>
        <v>61.776061776061773</v>
      </c>
      <c r="M38" s="30">
        <f t="shared" si="13"/>
        <v>7550.1930501930501</v>
      </c>
    </row>
    <row r="39" spans="2:13" x14ac:dyDescent="0.25">
      <c r="C39" s="29" t="s">
        <v>391</v>
      </c>
      <c r="D39" s="30">
        <f t="shared" ref="D39:M39" si="14">D21/259</f>
        <v>42.471042471042473</v>
      </c>
      <c r="E39" s="30">
        <f t="shared" si="14"/>
        <v>7.7220077220077217</v>
      </c>
      <c r="F39" s="30">
        <f t="shared" si="14"/>
        <v>46100.386100386102</v>
      </c>
      <c r="G39" s="30">
        <f t="shared" si="14"/>
        <v>24320.463320463321</v>
      </c>
      <c r="H39" s="30">
        <f t="shared" si="14"/>
        <v>23.166023166023166</v>
      </c>
      <c r="I39" s="30">
        <f t="shared" si="14"/>
        <v>1401.5444015444016</v>
      </c>
      <c r="J39" s="30">
        <f t="shared" si="14"/>
        <v>11.583011583011583</v>
      </c>
      <c r="K39" s="30">
        <f t="shared" si="14"/>
        <v>71907.335907335902</v>
      </c>
      <c r="L39" s="30">
        <f t="shared" si="14"/>
        <v>50.19305019305019</v>
      </c>
      <c r="M39" s="30">
        <f t="shared" si="14"/>
        <v>71857.142857142855</v>
      </c>
    </row>
    <row r="40" spans="2:13" x14ac:dyDescent="0.25">
      <c r="C40" s="29" t="s">
        <v>392</v>
      </c>
      <c r="D40" s="30">
        <f t="shared" ref="D40:M40" si="15">D22/259</f>
        <v>1227.7992277992278</v>
      </c>
      <c r="E40" s="30">
        <f t="shared" si="15"/>
        <v>525.09652509652506</v>
      </c>
      <c r="F40" s="30">
        <f t="shared" si="15"/>
        <v>47722.007722007722</v>
      </c>
      <c r="G40" s="30">
        <f t="shared" si="15"/>
        <v>31301.158301158302</v>
      </c>
      <c r="H40" s="30">
        <f t="shared" si="15"/>
        <v>108.10810810810811</v>
      </c>
      <c r="I40" s="30">
        <f t="shared" si="15"/>
        <v>590.73359073359075</v>
      </c>
      <c r="J40" s="30">
        <f t="shared" si="15"/>
        <v>196.91119691119692</v>
      </c>
      <c r="K40" s="30">
        <f t="shared" si="15"/>
        <v>81671.814671814675</v>
      </c>
      <c r="L40" s="30">
        <f t="shared" si="15"/>
        <v>1752.8957528957528</v>
      </c>
      <c r="M40" s="30">
        <f t="shared" si="15"/>
        <v>79918.91891891892</v>
      </c>
    </row>
    <row r="41" spans="2:13" x14ac:dyDescent="0.25">
      <c r="C41" s="29" t="s">
        <v>393</v>
      </c>
      <c r="D41" s="30">
        <f t="shared" ref="D41:M41" si="16">D23/259</f>
        <v>1872.5868725868727</v>
      </c>
      <c r="E41" s="30">
        <f t="shared" si="16"/>
        <v>1227.7992277992278</v>
      </c>
      <c r="F41" s="30">
        <f t="shared" si="16"/>
        <v>11922.779922779922</v>
      </c>
      <c r="G41" s="30">
        <f t="shared" si="16"/>
        <v>16640.926640926642</v>
      </c>
      <c r="H41" s="30">
        <f t="shared" si="16"/>
        <v>853.28185328185327</v>
      </c>
      <c r="I41" s="30">
        <f t="shared" si="16"/>
        <v>1803.0888030888032</v>
      </c>
      <c r="J41" s="30">
        <f t="shared" si="16"/>
        <v>27.027027027027028</v>
      </c>
      <c r="K41" s="30">
        <f t="shared" si="16"/>
        <v>34347.490347490348</v>
      </c>
      <c r="L41" s="30">
        <f t="shared" si="16"/>
        <v>3100.3861003861002</v>
      </c>
      <c r="M41" s="30">
        <f t="shared" si="16"/>
        <v>31247.104247104246</v>
      </c>
    </row>
    <row r="42" spans="2:13" x14ac:dyDescent="0.25">
      <c r="C42" s="29" t="s">
        <v>394</v>
      </c>
      <c r="D42" s="30">
        <f t="shared" ref="D42:M42" si="17">D24/259</f>
        <v>459.45945945945948</v>
      </c>
      <c r="E42" s="30">
        <f t="shared" si="17"/>
        <v>108.10810810810811</v>
      </c>
      <c r="F42" s="30">
        <f t="shared" si="17"/>
        <v>23482.625482625484</v>
      </c>
      <c r="G42" s="30">
        <f t="shared" si="17"/>
        <v>29081.08108108108</v>
      </c>
      <c r="H42" s="30">
        <f t="shared" si="17"/>
        <v>30.888030888030887</v>
      </c>
      <c r="I42" s="30">
        <f t="shared" si="17"/>
        <v>1536.6795366795366</v>
      </c>
      <c r="J42" s="30">
        <f t="shared" si="17"/>
        <v>23.166023166023166</v>
      </c>
      <c r="K42" s="30">
        <f t="shared" si="17"/>
        <v>54722.007722007722</v>
      </c>
      <c r="L42" s="30">
        <f t="shared" si="17"/>
        <v>567.56756756756761</v>
      </c>
      <c r="M42" s="30">
        <f t="shared" si="17"/>
        <v>54154.440154440155</v>
      </c>
    </row>
    <row r="43" spans="2:13" x14ac:dyDescent="0.25">
      <c r="C43" s="29" t="s">
        <v>395</v>
      </c>
      <c r="D43" s="30">
        <f t="shared" ref="D43:M44" si="18">D25/259</f>
        <v>158.3011583011583</v>
      </c>
      <c r="E43" s="30">
        <f t="shared" si="18"/>
        <v>54.054054054054056</v>
      </c>
      <c r="F43" s="30">
        <f t="shared" si="18"/>
        <v>12637.065637065638</v>
      </c>
      <c r="G43" s="30">
        <f t="shared" si="18"/>
        <v>23752.895752895754</v>
      </c>
      <c r="H43" s="30">
        <f t="shared" si="18"/>
        <v>61.776061776061773</v>
      </c>
      <c r="I43" s="30">
        <f t="shared" si="18"/>
        <v>1764.4787644787646</v>
      </c>
      <c r="J43" s="30">
        <f t="shared" si="18"/>
        <v>308.88030888030886</v>
      </c>
      <c r="K43" s="30">
        <f t="shared" si="18"/>
        <v>38737.451737451738</v>
      </c>
      <c r="L43" s="30">
        <f t="shared" si="18"/>
        <v>212.35521235521236</v>
      </c>
      <c r="M43" s="30">
        <f t="shared" si="18"/>
        <v>38525.096525096524</v>
      </c>
    </row>
    <row r="44" spans="2:13" x14ac:dyDescent="0.25">
      <c r="C44" s="29" t="s">
        <v>410</v>
      </c>
      <c r="D44" s="30">
        <f t="shared" si="18"/>
        <v>13899.6138996139</v>
      </c>
      <c r="E44" s="30">
        <f t="shared" si="18"/>
        <v>3088.8030888030889</v>
      </c>
      <c r="F44" s="30" t="s">
        <v>1248</v>
      </c>
      <c r="G44" s="30" t="s">
        <v>1248</v>
      </c>
      <c r="H44" s="30" t="s">
        <v>1248</v>
      </c>
      <c r="I44" s="30" t="s">
        <v>1248</v>
      </c>
      <c r="J44" s="30" t="s">
        <v>1248</v>
      </c>
      <c r="K44" s="30">
        <f t="shared" si="18"/>
        <v>19305.019305019305</v>
      </c>
      <c r="L44" s="30">
        <f t="shared" si="18"/>
        <v>16988.41698841699</v>
      </c>
      <c r="M44" s="30" t="s">
        <v>1248</v>
      </c>
    </row>
    <row r="46" spans="2:13" x14ac:dyDescent="0.25">
      <c r="C46" s="29" t="s">
        <v>415</v>
      </c>
      <c r="D46" s="30">
        <f>AVERAGE(D29:D43)</f>
        <v>914.96705276705279</v>
      </c>
      <c r="E46" s="30">
        <f t="shared" ref="E46:M46" si="19">AVERAGE(E29:E43)</f>
        <v>910.8301158301158</v>
      </c>
      <c r="F46" s="30">
        <f t="shared" si="19"/>
        <v>14620.924839124838</v>
      </c>
      <c r="G46" s="30">
        <f t="shared" si="19"/>
        <v>13684.493436293436</v>
      </c>
      <c r="H46" s="30">
        <f t="shared" si="19"/>
        <v>339.04761904761898</v>
      </c>
      <c r="I46" s="30">
        <f t="shared" si="19"/>
        <v>1370.0429858429859</v>
      </c>
      <c r="J46" s="30">
        <f t="shared" si="19"/>
        <v>91.32767052767052</v>
      </c>
      <c r="K46" s="30">
        <f t="shared" si="19"/>
        <v>31931.633719433721</v>
      </c>
      <c r="L46" s="30">
        <f t="shared" si="19"/>
        <v>1825.7971685971684</v>
      </c>
      <c r="M46" s="30">
        <f t="shared" si="19"/>
        <v>30105.836550836553</v>
      </c>
    </row>
    <row r="48" spans="2:13" ht="18.75" x14ac:dyDescent="0.3">
      <c r="B48" s="36" t="s">
        <v>412</v>
      </c>
    </row>
    <row r="50" spans="2:14" x14ac:dyDescent="0.25">
      <c r="B50" s="2" t="s">
        <v>411</v>
      </c>
      <c r="D50" s="30">
        <v>323108.87096774194</v>
      </c>
      <c r="E50" s="30">
        <v>91701.612903225803</v>
      </c>
      <c r="F50" s="30">
        <v>697588.70967741939</v>
      </c>
      <c r="G50" s="30">
        <v>543697.58064516133</v>
      </c>
      <c r="H50" s="30">
        <v>396895.16129032255</v>
      </c>
      <c r="I50" s="30">
        <v>1018959.6774193549</v>
      </c>
      <c r="J50" s="30">
        <v>27536.290322580644</v>
      </c>
      <c r="K50" s="30">
        <f t="shared" ref="K50:K51" si="20">SUM(D50:J50)</f>
        <v>3099487.903225807</v>
      </c>
      <c r="L50" s="30">
        <f t="shared" ref="L50:M50" si="21">D50+E50</f>
        <v>414810.48387096776</v>
      </c>
      <c r="M50" s="30">
        <f t="shared" si="21"/>
        <v>789290.32258064521</v>
      </c>
      <c r="N50" s="38" t="s">
        <v>418</v>
      </c>
    </row>
    <row r="51" spans="2:14" x14ac:dyDescent="0.25">
      <c r="B51" s="2" t="s">
        <v>413</v>
      </c>
      <c r="D51" s="30">
        <v>78640.926640926642</v>
      </c>
      <c r="E51" s="30">
        <v>31745.173745173743</v>
      </c>
      <c r="F51" s="30">
        <v>200115.83011583012</v>
      </c>
      <c r="G51" s="30">
        <v>91640.926640926642</v>
      </c>
      <c r="H51" s="30">
        <v>19536.679536679534</v>
      </c>
      <c r="I51" s="30">
        <v>81007.722007722012</v>
      </c>
      <c r="J51" s="30">
        <v>14281.853281853282</v>
      </c>
      <c r="K51" s="30">
        <f t="shared" si="20"/>
        <v>516969.11196911195</v>
      </c>
      <c r="L51" s="30">
        <f t="shared" ref="L51" si="22">D51+E51</f>
        <v>110386.10038610038</v>
      </c>
      <c r="M51" s="30">
        <f t="shared" ref="M51" si="23">E51+F51</f>
        <v>231861.00386100385</v>
      </c>
      <c r="N51" s="38" t="s">
        <v>418</v>
      </c>
    </row>
    <row r="52" spans="2:14" x14ac:dyDescent="0.25">
      <c r="B52" s="2" t="s">
        <v>414</v>
      </c>
      <c r="D52" s="37">
        <f>D51/D50</f>
        <v>0.24338832420598527</v>
      </c>
      <c r="E52" s="37">
        <f t="shared" ref="E52:M52" si="24">E51/E50</f>
        <v>0.34617901190761974</v>
      </c>
      <c r="F52" s="37">
        <f t="shared" si="24"/>
        <v>0.28686793140383271</v>
      </c>
      <c r="G52" s="37">
        <f t="shared" si="24"/>
        <v>0.16855128641952732</v>
      </c>
      <c r="H52" s="37">
        <f t="shared" si="24"/>
        <v>4.9223778574586249E-2</v>
      </c>
      <c r="I52" s="37">
        <f t="shared" si="24"/>
        <v>7.9500419695590296E-2</v>
      </c>
      <c r="J52" s="37">
        <f t="shared" si="24"/>
        <v>0.51865567636544352</v>
      </c>
      <c r="K52" s="37">
        <f t="shared" si="24"/>
        <v>0.16679178242027459</v>
      </c>
      <c r="L52" s="37">
        <f t="shared" si="24"/>
        <v>0.26611212753349173</v>
      </c>
      <c r="M52" s="37">
        <f t="shared" si="24"/>
        <v>0.29375883274853354</v>
      </c>
    </row>
    <row r="53" spans="2:14" x14ac:dyDescent="0.25">
      <c r="B53" s="2" t="s">
        <v>416</v>
      </c>
      <c r="D53" s="37">
        <f>D46/D51</f>
        <v>1.1634744042943179E-2</v>
      </c>
      <c r="E53" s="37">
        <f t="shared" ref="E53:M53" si="25">E46/E51</f>
        <v>2.8691924106056921E-2</v>
      </c>
      <c r="F53" s="37">
        <f t="shared" si="25"/>
        <v>7.3062310116406196E-2</v>
      </c>
      <c r="G53" s="37">
        <f t="shared" si="25"/>
        <v>0.14932731409311145</v>
      </c>
      <c r="H53" s="37">
        <f t="shared" si="25"/>
        <v>1.735441370223979E-2</v>
      </c>
      <c r="I53" s="37">
        <f t="shared" si="25"/>
        <v>1.691249860985336E-2</v>
      </c>
      <c r="J53" s="37">
        <f t="shared" si="25"/>
        <v>6.3946652248355407E-3</v>
      </c>
      <c r="K53" s="37">
        <f t="shared" si="25"/>
        <v>6.1767004991473425E-2</v>
      </c>
      <c r="L53" s="37">
        <f t="shared" si="25"/>
        <v>1.6540100268159028E-2</v>
      </c>
      <c r="M53" s="37">
        <f t="shared" si="25"/>
        <v>0.129844329359</v>
      </c>
    </row>
    <row r="54" spans="2:14" x14ac:dyDescent="0.25">
      <c r="B54" s="2" t="s">
        <v>417</v>
      </c>
      <c r="D54" s="37">
        <f>D44/D51</f>
        <v>0.17674783974862529</v>
      </c>
      <c r="E54" s="37">
        <f t="shared" ref="E54:L54" si="26">E44/E51</f>
        <v>9.7299927025054744E-2</v>
      </c>
      <c r="F54" s="37"/>
      <c r="G54" s="37"/>
      <c r="H54" s="37"/>
      <c r="I54" s="37"/>
      <c r="J54" s="37"/>
      <c r="K54" s="37"/>
      <c r="L54" s="37">
        <f t="shared" si="26"/>
        <v>0.15389996502273523</v>
      </c>
      <c r="M54" s="37"/>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A32C5-8FF3-4E16-8773-FCF3C0BAAC15}">
  <sheetPr codeName="Sheet5"/>
  <dimension ref="B1:I19"/>
  <sheetViews>
    <sheetView showGridLines="0" workbookViewId="0"/>
  </sheetViews>
  <sheetFormatPr defaultRowHeight="15" x14ac:dyDescent="0.25"/>
  <cols>
    <col min="1" max="1" width="3.7109375" customWidth="1"/>
    <col min="2" max="2" width="25.42578125" customWidth="1"/>
    <col min="3" max="5" width="16.5703125" customWidth="1"/>
    <col min="6" max="6" width="10.7109375" style="12" customWidth="1"/>
  </cols>
  <sheetData>
    <row r="1" spans="2:9" x14ac:dyDescent="0.25">
      <c r="B1" s="20"/>
      <c r="C1" s="2"/>
      <c r="D1" s="2"/>
      <c r="E1" s="2"/>
      <c r="F1" s="22"/>
    </row>
    <row r="2" spans="2:9" ht="26.25" x14ac:dyDescent="0.4">
      <c r="B2" s="23" t="str">
        <f>Contents!D9</f>
        <v>Population Density</v>
      </c>
      <c r="C2" s="2"/>
      <c r="D2" s="2"/>
      <c r="E2" s="2"/>
      <c r="F2" s="22"/>
    </row>
    <row r="3" spans="2:9" ht="15.75" x14ac:dyDescent="0.25">
      <c r="B3" s="17" t="s">
        <v>427</v>
      </c>
      <c r="C3" s="2"/>
      <c r="D3" s="2"/>
      <c r="E3" s="2"/>
      <c r="F3" s="22"/>
    </row>
    <row r="4" spans="2:9" x14ac:dyDescent="0.25">
      <c r="B4" s="28"/>
      <c r="C4" s="2"/>
      <c r="D4" s="2"/>
      <c r="E4" s="2"/>
      <c r="F4" s="22"/>
    </row>
    <row r="5" spans="2:9" x14ac:dyDescent="0.25">
      <c r="B5" s="28"/>
      <c r="C5" s="2"/>
      <c r="D5" s="2"/>
      <c r="E5" s="2"/>
      <c r="F5" s="22"/>
    </row>
    <row r="6" spans="2:9" x14ac:dyDescent="0.25">
      <c r="B6" s="15"/>
      <c r="C6" s="13" t="s">
        <v>425</v>
      </c>
      <c r="D6" s="13" t="s">
        <v>424</v>
      </c>
      <c r="E6" s="13" t="s">
        <v>424</v>
      </c>
      <c r="F6" s="22"/>
    </row>
    <row r="7" spans="2:9" x14ac:dyDescent="0.25">
      <c r="C7" s="13" t="s">
        <v>426</v>
      </c>
      <c r="D7" s="41" t="s">
        <v>429</v>
      </c>
      <c r="E7" s="13" t="s">
        <v>428</v>
      </c>
    </row>
    <row r="9" spans="2:9" x14ac:dyDescent="0.25">
      <c r="B9" t="s">
        <v>430</v>
      </c>
      <c r="C9" s="30">
        <v>323108.87096774194</v>
      </c>
      <c r="D9" s="30">
        <v>8516200</v>
      </c>
      <c r="E9" s="40">
        <f>D9/C9</f>
        <v>26.357060313736255</v>
      </c>
      <c r="G9" s="55"/>
      <c r="I9" s="39"/>
    </row>
    <row r="10" spans="2:9" x14ac:dyDescent="0.25">
      <c r="B10" t="s">
        <v>397</v>
      </c>
      <c r="C10" s="30">
        <v>91701.612903225803</v>
      </c>
      <c r="D10" s="30">
        <v>6594800</v>
      </c>
      <c r="E10" s="40">
        <f t="shared" ref="E10:E17" si="0">D10/C10</f>
        <v>71.915856125230846</v>
      </c>
      <c r="G10" s="55"/>
    </row>
    <row r="11" spans="2:9" x14ac:dyDescent="0.25">
      <c r="B11" t="s">
        <v>404</v>
      </c>
      <c r="C11" s="30">
        <v>697588.70967741939</v>
      </c>
      <c r="D11" s="30">
        <v>5095100</v>
      </c>
      <c r="E11" s="40">
        <f t="shared" si="0"/>
        <v>7.30387394365383</v>
      </c>
      <c r="G11" s="55"/>
    </row>
    <row r="12" spans="2:9" x14ac:dyDescent="0.25">
      <c r="B12" t="s">
        <v>423</v>
      </c>
      <c r="C12" s="30">
        <v>543697.58064516133</v>
      </c>
      <c r="D12" s="30">
        <v>245900</v>
      </c>
      <c r="E12" s="40">
        <f t="shared" si="0"/>
        <v>0.45227348576429316</v>
      </c>
      <c r="G12" s="55"/>
    </row>
    <row r="13" spans="2:9" x14ac:dyDescent="0.25">
      <c r="B13" t="s">
        <v>421</v>
      </c>
      <c r="C13" s="30">
        <v>396895.16129032255</v>
      </c>
      <c r="D13" s="30">
        <v>1751700</v>
      </c>
      <c r="E13" s="40">
        <f t="shared" si="0"/>
        <v>4.4135080768058526</v>
      </c>
      <c r="G13" s="55"/>
    </row>
    <row r="14" spans="2:9" x14ac:dyDescent="0.25">
      <c r="B14" t="s">
        <v>422</v>
      </c>
      <c r="C14" s="30">
        <v>1018959.6774193549</v>
      </c>
      <c r="D14" s="30">
        <v>2621700</v>
      </c>
      <c r="E14" s="40">
        <f t="shared" si="0"/>
        <v>2.5729182990241468</v>
      </c>
      <c r="G14" s="55"/>
    </row>
    <row r="15" spans="2:9" x14ac:dyDescent="0.25">
      <c r="B15" t="s">
        <v>403</v>
      </c>
      <c r="C15" s="30">
        <v>27536.290322580644</v>
      </c>
      <c r="D15" s="30">
        <v>534300</v>
      </c>
      <c r="E15" s="40">
        <f t="shared" si="0"/>
        <v>19.403485136916093</v>
      </c>
      <c r="G15" s="55"/>
    </row>
    <row r="16" spans="2:9" x14ac:dyDescent="0.25">
      <c r="G16" s="55"/>
    </row>
    <row r="17" spans="2:7" x14ac:dyDescent="0.25">
      <c r="B17" t="s">
        <v>375</v>
      </c>
      <c r="C17" s="39">
        <f>SUM(C9:C15)</f>
        <v>3099487.903225807</v>
      </c>
      <c r="D17" s="39">
        <f>SUM(D9:D15)</f>
        <v>25359700</v>
      </c>
      <c r="E17" s="40">
        <f t="shared" si="0"/>
        <v>8.1818999756723585</v>
      </c>
      <c r="G17" s="55"/>
    </row>
    <row r="19" spans="2:7" x14ac:dyDescent="0.25">
      <c r="B19" t="s">
        <v>431</v>
      </c>
    </row>
  </sheetData>
  <mergeCells count="1">
    <mergeCell ref="G9:G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8D622-74D5-4ECD-A3AE-ABF246C9BFE9}">
  <sheetPr codeName="Sheet6"/>
  <dimension ref="B2:BV419"/>
  <sheetViews>
    <sheetView showGridLines="0" workbookViewId="0"/>
  </sheetViews>
  <sheetFormatPr defaultRowHeight="15" x14ac:dyDescent="0.25"/>
  <cols>
    <col min="1" max="1" width="3.7109375" customWidth="1"/>
    <col min="2" max="2" width="20.42578125" style="44" customWidth="1"/>
    <col min="3" max="3" width="43" style="44" customWidth="1"/>
    <col min="4" max="6" width="12.7109375" customWidth="1"/>
    <col min="8" max="69" width="9.140625" style="27"/>
  </cols>
  <sheetData>
    <row r="2" spans="2:7" ht="26.25" x14ac:dyDescent="0.4">
      <c r="B2" s="23" t="s">
        <v>435</v>
      </c>
    </row>
    <row r="3" spans="2:7" ht="15.75" x14ac:dyDescent="0.25">
      <c r="B3" s="17" t="s">
        <v>432</v>
      </c>
    </row>
    <row r="4" spans="2:7" x14ac:dyDescent="0.25">
      <c r="B4" s="28" t="s">
        <v>376</v>
      </c>
      <c r="G4" s="43"/>
    </row>
    <row r="5" spans="2:7" x14ac:dyDescent="0.25">
      <c r="G5" s="43"/>
    </row>
    <row r="6" spans="2:7" ht="15.75" x14ac:dyDescent="0.25">
      <c r="B6" s="52" t="s">
        <v>1227</v>
      </c>
      <c r="G6" s="43"/>
    </row>
    <row r="7" spans="2:7" x14ac:dyDescent="0.25">
      <c r="B7" s="2" t="s">
        <v>1228</v>
      </c>
    </row>
    <row r="8" spans="2:7" x14ac:dyDescent="0.25">
      <c r="B8" s="2" t="s">
        <v>1229</v>
      </c>
    </row>
    <row r="9" spans="2:7" x14ac:dyDescent="0.25">
      <c r="B9" s="2" t="s">
        <v>1230</v>
      </c>
    </row>
    <row r="10" spans="2:7" x14ac:dyDescent="0.25">
      <c r="B10" s="2" t="s">
        <v>1231</v>
      </c>
    </row>
    <row r="11" spans="2:7" x14ac:dyDescent="0.25">
      <c r="B11" s="2" t="s">
        <v>1232</v>
      </c>
    </row>
    <row r="12" spans="2:7" x14ac:dyDescent="0.25">
      <c r="B12" s="2" t="s">
        <v>1234</v>
      </c>
    </row>
    <row r="13" spans="2:7" x14ac:dyDescent="0.25">
      <c r="B13" s="2" t="s">
        <v>1233</v>
      </c>
    </row>
    <row r="14" spans="2:7" x14ac:dyDescent="0.25">
      <c r="B14" s="2"/>
    </row>
    <row r="15" spans="2:7" ht="15.75" x14ac:dyDescent="0.25">
      <c r="F15" s="45" t="s">
        <v>1224</v>
      </c>
    </row>
    <row r="16" spans="2:7" ht="15.75" x14ac:dyDescent="0.25">
      <c r="F16" s="45" t="s">
        <v>405</v>
      </c>
    </row>
    <row r="17" spans="2:74" ht="15.75" x14ac:dyDescent="0.25">
      <c r="D17" s="45" t="s">
        <v>366</v>
      </c>
      <c r="E17" s="45" t="s">
        <v>367</v>
      </c>
      <c r="F17" s="45" t="s">
        <v>1221</v>
      </c>
      <c r="H17" s="51" t="s">
        <v>1226</v>
      </c>
      <c r="BQ17" s="53">
        <v>2019</v>
      </c>
    </row>
    <row r="18" spans="2:74" ht="15.75" x14ac:dyDescent="0.25">
      <c r="B18" s="47" t="s">
        <v>360</v>
      </c>
      <c r="C18" s="47" t="s">
        <v>365</v>
      </c>
      <c r="D18" s="45" t="s">
        <v>1219</v>
      </c>
      <c r="E18" s="45" t="s">
        <v>1218</v>
      </c>
      <c r="F18" s="45" t="s">
        <v>1220</v>
      </c>
      <c r="G18" s="45"/>
      <c r="H18" s="50">
        <v>1960</v>
      </c>
      <c r="I18" s="50">
        <v>1961</v>
      </c>
      <c r="J18" s="50">
        <v>1962</v>
      </c>
      <c r="K18" s="50">
        <v>1963</v>
      </c>
      <c r="L18" s="50">
        <v>1964</v>
      </c>
      <c r="M18" s="50">
        <v>1965</v>
      </c>
      <c r="N18" s="50">
        <v>1966</v>
      </c>
      <c r="O18" s="50">
        <v>1967</v>
      </c>
      <c r="P18" s="50">
        <v>1968</v>
      </c>
      <c r="Q18" s="50">
        <v>1969</v>
      </c>
      <c r="R18" s="50">
        <v>1970</v>
      </c>
      <c r="S18" s="50">
        <v>1971</v>
      </c>
      <c r="T18" s="50">
        <v>1972</v>
      </c>
      <c r="U18" s="50">
        <v>1973</v>
      </c>
      <c r="V18" s="50">
        <v>1974</v>
      </c>
      <c r="W18" s="50">
        <v>1975</v>
      </c>
      <c r="X18" s="50">
        <v>1976</v>
      </c>
      <c r="Y18" s="50">
        <v>1977</v>
      </c>
      <c r="Z18" s="50">
        <v>1978</v>
      </c>
      <c r="AA18" s="50">
        <v>1979</v>
      </c>
      <c r="AB18" s="50">
        <v>1980</v>
      </c>
      <c r="AC18" s="50">
        <v>1981</v>
      </c>
      <c r="AD18" s="50">
        <v>1982</v>
      </c>
      <c r="AE18" s="50">
        <v>1983</v>
      </c>
      <c r="AF18" s="50">
        <v>1984</v>
      </c>
      <c r="AG18" s="50">
        <v>1985</v>
      </c>
      <c r="AH18" s="50">
        <v>1986</v>
      </c>
      <c r="AI18" s="50">
        <v>1987</v>
      </c>
      <c r="AJ18" s="50">
        <v>1988</v>
      </c>
      <c r="AK18" s="50">
        <v>1989</v>
      </c>
      <c r="AL18" s="50">
        <v>1990</v>
      </c>
      <c r="AM18" s="50">
        <v>1991</v>
      </c>
      <c r="AN18" s="50">
        <v>1992</v>
      </c>
      <c r="AO18" s="50">
        <v>1993</v>
      </c>
      <c r="AP18" s="50">
        <v>1994</v>
      </c>
      <c r="AQ18" s="50">
        <v>1995</v>
      </c>
      <c r="AR18" s="50">
        <v>1996</v>
      </c>
      <c r="AS18" s="50">
        <v>1997</v>
      </c>
      <c r="AT18" s="50">
        <v>1998</v>
      </c>
      <c r="AU18" s="50">
        <v>1999</v>
      </c>
      <c r="AV18" s="50">
        <v>2000</v>
      </c>
      <c r="AW18" s="50">
        <v>2001</v>
      </c>
      <c r="AX18" s="50">
        <v>2002</v>
      </c>
      <c r="AY18" s="50">
        <v>2003</v>
      </c>
      <c r="AZ18" s="50">
        <v>2004</v>
      </c>
      <c r="BA18" s="50">
        <v>2005</v>
      </c>
      <c r="BB18" s="50">
        <v>2006</v>
      </c>
      <c r="BC18" s="50">
        <v>2007</v>
      </c>
      <c r="BD18" s="50">
        <v>2008</v>
      </c>
      <c r="BE18" s="50">
        <v>2009</v>
      </c>
      <c r="BF18" s="50">
        <v>2010</v>
      </c>
      <c r="BG18" s="50">
        <v>2011</v>
      </c>
      <c r="BH18" s="50">
        <v>2012</v>
      </c>
      <c r="BI18" s="50">
        <v>2013</v>
      </c>
      <c r="BJ18" s="50">
        <v>2014</v>
      </c>
      <c r="BK18" s="50">
        <v>2015</v>
      </c>
      <c r="BL18" s="50">
        <v>2016</v>
      </c>
      <c r="BM18" s="50">
        <v>2017</v>
      </c>
      <c r="BN18" s="50">
        <v>2018</v>
      </c>
      <c r="BO18" s="50">
        <v>2019</v>
      </c>
      <c r="BP18" s="48"/>
      <c r="BQ18" s="46" t="s">
        <v>369</v>
      </c>
      <c r="BR18" s="45"/>
      <c r="BS18" s="49"/>
      <c r="BT18" s="49"/>
      <c r="BU18" s="49"/>
      <c r="BV18" s="49"/>
    </row>
    <row r="20" spans="2:74" x14ac:dyDescent="0.25">
      <c r="B20" s="44" t="s">
        <v>436</v>
      </c>
      <c r="C20" s="44" t="s">
        <v>437</v>
      </c>
      <c r="D20" s="12">
        <v>-28.8</v>
      </c>
      <c r="E20" s="12">
        <v>115.8</v>
      </c>
      <c r="F20" s="29" t="b">
        <f t="shared" ref="F20:F83" si="0">AND(E20&gt;=141,D20&lt;=-29,D20&gt;=-40)</f>
        <v>0</v>
      </c>
      <c r="G20" s="27"/>
      <c r="H20" s="27">
        <v>0.9370078444480896</v>
      </c>
      <c r="I20" s="27">
        <v>0.55511808395385742</v>
      </c>
      <c r="J20" s="27">
        <v>2.3582677841186523</v>
      </c>
      <c r="K20" s="27">
        <v>1.0236220359802246</v>
      </c>
      <c r="L20" s="27">
        <v>1.5314960479736328</v>
      </c>
      <c r="M20" s="27">
        <v>5.6062994003295898</v>
      </c>
      <c r="N20" s="27">
        <v>1.7362204790115356</v>
      </c>
      <c r="O20" s="27">
        <v>1.0118110179901123</v>
      </c>
      <c r="P20" s="27">
        <v>2.5826771259307861</v>
      </c>
      <c r="Q20" s="27">
        <v>1.6850394010543823</v>
      </c>
      <c r="R20" s="27">
        <v>2.5354330539703369</v>
      </c>
      <c r="S20" s="27">
        <v>2.5511810779571533</v>
      </c>
      <c r="T20" s="27">
        <v>1.3346456289291382</v>
      </c>
      <c r="U20" s="27">
        <v>3.0354330539703369</v>
      </c>
      <c r="V20" s="27">
        <v>3.0196850299835205</v>
      </c>
      <c r="W20" s="27">
        <v>2.4173228740692139</v>
      </c>
      <c r="X20" s="27">
        <v>2.5433070659637451</v>
      </c>
      <c r="Y20" s="27">
        <v>0.70866143703460693</v>
      </c>
      <c r="Z20" s="27">
        <v>1.6889764070510864</v>
      </c>
      <c r="AA20" s="27">
        <v>1.078740119934082</v>
      </c>
      <c r="AB20" s="27">
        <v>0.68503934144973755</v>
      </c>
      <c r="AC20" s="27">
        <v>1.6574803590774536</v>
      </c>
      <c r="AD20" s="27">
        <v>2.6023621559143066</v>
      </c>
      <c r="AE20" s="27">
        <v>3.7165353298187256</v>
      </c>
      <c r="AF20" s="27">
        <v>2.0314960479736328</v>
      </c>
      <c r="AG20" s="27">
        <v>1.5275590419769287</v>
      </c>
      <c r="AH20" s="27">
        <v>1.1417323350906372</v>
      </c>
      <c r="AI20" s="27">
        <v>1.3897638320922852</v>
      </c>
      <c r="AJ20" s="27">
        <v>1.4488189220428467</v>
      </c>
      <c r="AK20" s="27">
        <v>1.0472440719604492</v>
      </c>
      <c r="AL20" s="27">
        <v>1.921259880065918</v>
      </c>
      <c r="AM20" s="27">
        <v>2.8267717361450195</v>
      </c>
      <c r="AN20" s="27">
        <v>2.2519686222076416</v>
      </c>
      <c r="AO20" s="27">
        <v>3.5196850299835205</v>
      </c>
      <c r="AP20" s="27">
        <v>0.86614173650741577</v>
      </c>
      <c r="AQ20" s="27">
        <v>1.9055118560791016</v>
      </c>
      <c r="AR20" s="27">
        <v>2.9409449100494385</v>
      </c>
      <c r="AS20" s="27">
        <v>2.2834646701812744</v>
      </c>
      <c r="AT20" s="27">
        <v>1.5354330539703369</v>
      </c>
      <c r="AU20" s="27">
        <v>3.5511810779571533</v>
      </c>
      <c r="AV20" s="27">
        <v>1.2440944910049438</v>
      </c>
      <c r="AW20" s="27">
        <v>3.4645669460296631</v>
      </c>
      <c r="AX20" s="27">
        <v>1.2834645509719849</v>
      </c>
      <c r="AY20" s="27">
        <v>2.0944881439208984</v>
      </c>
      <c r="AZ20" s="27">
        <v>3.692913293838501</v>
      </c>
      <c r="BA20" s="27">
        <v>2.2125983238220215</v>
      </c>
      <c r="BB20" s="27">
        <v>1.2992125749588013</v>
      </c>
      <c r="BC20" s="27">
        <v>1.6377953290939331</v>
      </c>
      <c r="BD20" s="27">
        <v>1.9133858680725098</v>
      </c>
      <c r="BE20" s="27">
        <v>1.921259880065918</v>
      </c>
      <c r="BF20" s="27">
        <v>0.55905508995056152</v>
      </c>
      <c r="BG20" s="27">
        <v>3.4330708980560303</v>
      </c>
      <c r="BH20" s="27">
        <v>3.4173228740692139</v>
      </c>
      <c r="BI20" s="27">
        <v>1.9921259880065918</v>
      </c>
      <c r="BJ20" s="27">
        <v>3.3622047901153564</v>
      </c>
      <c r="BK20" s="27">
        <v>1</v>
      </c>
      <c r="BL20" s="27">
        <v>0.82677167654037476</v>
      </c>
      <c r="BM20" s="27">
        <v>2.267716646194458</v>
      </c>
      <c r="BN20" s="27">
        <v>1.7322834730148315</v>
      </c>
      <c r="BO20" s="27">
        <v>0.52755904197692871</v>
      </c>
      <c r="BQ20" s="21">
        <f>RANK(BO20,H20:BO20)</f>
        <v>60</v>
      </c>
    </row>
    <row r="21" spans="2:74" x14ac:dyDescent="0.25">
      <c r="B21" s="44" t="s">
        <v>440</v>
      </c>
      <c r="C21" s="44" t="s">
        <v>441</v>
      </c>
      <c r="D21" s="12">
        <v>-33.299999999999997</v>
      </c>
      <c r="E21" s="12">
        <v>116.7</v>
      </c>
      <c r="F21" s="29" t="b">
        <f t="shared" si="0"/>
        <v>0</v>
      </c>
      <c r="G21" s="27"/>
      <c r="H21" s="27">
        <v>3.6220471858978271</v>
      </c>
      <c r="I21" s="27">
        <v>2.9251968860626221</v>
      </c>
      <c r="J21" s="27">
        <v>6.6653542518615723</v>
      </c>
      <c r="K21" s="27">
        <v>5.074803352355957</v>
      </c>
      <c r="L21" s="27">
        <v>3.7519686222076416</v>
      </c>
      <c r="M21" s="27">
        <v>7.4015746116638184</v>
      </c>
      <c r="N21" s="27">
        <v>4.8937005996704102</v>
      </c>
      <c r="O21" s="27">
        <v>1.5669291019439697</v>
      </c>
      <c r="P21" s="27">
        <v>4.6023621559143066</v>
      </c>
      <c r="Q21" s="27">
        <v>2.7952756881713867</v>
      </c>
      <c r="R21" s="27">
        <v>4.7598423957824707</v>
      </c>
      <c r="S21" s="27">
        <v>10.039370536804199</v>
      </c>
      <c r="T21" s="27">
        <v>1.5078740119934082</v>
      </c>
      <c r="U21" s="27">
        <v>5.1496062278747559</v>
      </c>
      <c r="V21" s="27">
        <v>4.5590553283691406</v>
      </c>
      <c r="W21" s="27">
        <v>3.9055118560791016</v>
      </c>
      <c r="X21" s="27">
        <v>4.0866141319274902</v>
      </c>
      <c r="Y21" s="27">
        <v>4.6771655082702637</v>
      </c>
      <c r="Z21" s="27">
        <v>4.1574802398681641</v>
      </c>
      <c r="AA21" s="27">
        <v>4.3543305397033691</v>
      </c>
      <c r="AB21" s="27">
        <v>4.7716536521911621</v>
      </c>
      <c r="AC21" s="27">
        <v>3.8149607181549072</v>
      </c>
      <c r="AD21" s="27">
        <v>2.9803149700164795</v>
      </c>
      <c r="AE21" s="27">
        <v>5.4566926956176758</v>
      </c>
      <c r="AF21" s="27">
        <v>6.8307085037231445</v>
      </c>
      <c r="AG21" s="27">
        <v>2.84645676612854</v>
      </c>
      <c r="AH21" s="27">
        <v>2.2519686222076416</v>
      </c>
      <c r="AI21" s="27">
        <v>3.732283353805542</v>
      </c>
      <c r="AJ21" s="27">
        <v>5.1259841918945313</v>
      </c>
      <c r="AK21" s="27">
        <v>3.6102361679077148</v>
      </c>
      <c r="AL21" s="27">
        <v>4.3149604797363281</v>
      </c>
      <c r="AM21" s="27">
        <v>3.9055118560791016</v>
      </c>
      <c r="AN21" s="27">
        <v>5.4960627555847168</v>
      </c>
      <c r="AO21" s="27">
        <v>3.9133858680725098</v>
      </c>
      <c r="AP21" s="27">
        <v>2.3700788021087646</v>
      </c>
      <c r="AQ21" s="27">
        <v>5.0944881439208984</v>
      </c>
      <c r="AR21" s="27">
        <v>6.5984253883361816</v>
      </c>
      <c r="AS21" s="27">
        <v>2.5669291019439697</v>
      </c>
      <c r="AT21" s="27">
        <v>6.1574802398681641</v>
      </c>
      <c r="AU21" s="27">
        <v>6.039370059967041</v>
      </c>
      <c r="AV21" s="27">
        <v>1.8897638320922852</v>
      </c>
      <c r="AW21" s="27">
        <v>5.8031497001647949</v>
      </c>
      <c r="AX21" s="27">
        <v>3.1496062278747559</v>
      </c>
      <c r="AY21" s="27">
        <v>3.8267717361450195</v>
      </c>
      <c r="AZ21" s="27">
        <v>3.2913386821746826</v>
      </c>
      <c r="BA21" s="27">
        <v>4.1968502998352051</v>
      </c>
      <c r="BB21" s="27">
        <v>2.0157480239868164</v>
      </c>
      <c r="BC21" s="27">
        <v>3.4015748500823975</v>
      </c>
      <c r="BD21" s="27">
        <v>4.0314960479736328</v>
      </c>
      <c r="BE21" s="27">
        <v>3.7244093418121338</v>
      </c>
      <c r="BF21" s="27">
        <v>1.9842519760131836</v>
      </c>
      <c r="BG21" s="27">
        <v>7.7086615562438965</v>
      </c>
      <c r="BH21" s="27">
        <v>5.5984253883361816</v>
      </c>
      <c r="BI21" s="27">
        <v>3.5826771259307861</v>
      </c>
      <c r="BJ21" s="27">
        <v>1.5511810779571533</v>
      </c>
      <c r="BK21" s="27">
        <v>1.4763779640197754</v>
      </c>
      <c r="BL21" s="27">
        <v>4.5039372444152832</v>
      </c>
      <c r="BM21" s="27">
        <v>1.7637795209884644</v>
      </c>
      <c r="BN21" s="27">
        <v>1.8503936529159546</v>
      </c>
      <c r="BO21" s="27">
        <v>1.3464566469192505</v>
      </c>
      <c r="BQ21" s="21">
        <f t="shared" ref="BQ21:BQ84" si="1">RANK(BO21,H21:BO21)</f>
        <v>60</v>
      </c>
    </row>
    <row r="22" spans="2:74" x14ac:dyDescent="0.25">
      <c r="B22" s="44" t="s">
        <v>442</v>
      </c>
      <c r="C22" s="44" t="s">
        <v>443</v>
      </c>
      <c r="D22" s="12">
        <v>-32.5</v>
      </c>
      <c r="E22" s="12">
        <v>117</v>
      </c>
      <c r="F22" s="29" t="b">
        <f t="shared" si="0"/>
        <v>0</v>
      </c>
      <c r="G22" s="27"/>
      <c r="H22" s="27">
        <v>1.8385826349258423</v>
      </c>
      <c r="I22" s="27">
        <v>1.4133858680725098</v>
      </c>
      <c r="J22" s="27">
        <v>3.6456692218780518</v>
      </c>
      <c r="K22" s="27">
        <v>3.3700788021087646</v>
      </c>
      <c r="L22" s="27">
        <v>2.0748031139373779</v>
      </c>
      <c r="M22" s="27">
        <v>4.5275592803955078</v>
      </c>
      <c r="N22" s="27">
        <v>3.8976378440856934</v>
      </c>
      <c r="O22" s="27">
        <v>1.8228346109390259</v>
      </c>
      <c r="P22" s="27">
        <v>2.4881889820098877</v>
      </c>
      <c r="Q22" s="27">
        <v>1.9370079040527344</v>
      </c>
      <c r="R22" s="27">
        <v>4.539370059967041</v>
      </c>
      <c r="S22" s="27">
        <v>4.7401576042175293</v>
      </c>
      <c r="T22" s="27">
        <v>1.2204724550247192</v>
      </c>
      <c r="U22" s="27">
        <v>5.3188977241516113</v>
      </c>
      <c r="V22" s="27">
        <v>2.9448819160461426</v>
      </c>
      <c r="W22" s="27">
        <v>2.1338582038879395</v>
      </c>
      <c r="X22" s="27">
        <v>3.6023621559143066</v>
      </c>
      <c r="Y22" s="27">
        <v>4.3307085037231445</v>
      </c>
      <c r="Z22" s="27">
        <v>3.3503937721252441</v>
      </c>
      <c r="AA22" s="27">
        <v>2.1496062278747559</v>
      </c>
      <c r="AB22" s="27">
        <v>2.1614172458648682</v>
      </c>
      <c r="AC22" s="27">
        <v>2.307086706161499</v>
      </c>
      <c r="AD22" s="27">
        <v>3.921259880065918</v>
      </c>
      <c r="AE22" s="27">
        <v>5.6456694602966309</v>
      </c>
      <c r="AF22" s="27">
        <v>4.3622045516967773</v>
      </c>
      <c r="AG22" s="27">
        <v>1.8070865869522095</v>
      </c>
      <c r="AH22" s="27">
        <v>1.9527559280395508</v>
      </c>
      <c r="AI22" s="27">
        <v>2.5905511379241943</v>
      </c>
      <c r="AJ22" s="27">
        <v>3.65354323387146</v>
      </c>
      <c r="AK22" s="27">
        <v>2.4094488620758057</v>
      </c>
      <c r="AL22" s="27">
        <v>2.5196850299835205</v>
      </c>
      <c r="AM22" s="27">
        <v>3.7165353298187256</v>
      </c>
      <c r="AN22" s="27">
        <v>3.8228347301483154</v>
      </c>
      <c r="AO22" s="27">
        <v>3.8661417961120605</v>
      </c>
      <c r="AP22" s="27">
        <v>1.787401556968689</v>
      </c>
      <c r="AQ22" s="27">
        <v>4.1732282638549805</v>
      </c>
      <c r="AR22" s="27">
        <v>4.5905513763427734</v>
      </c>
      <c r="AS22" s="27">
        <v>2.9448819160461426</v>
      </c>
      <c r="AT22" s="27">
        <v>4.4133858680725098</v>
      </c>
      <c r="AU22" s="27">
        <v>5.1732282638549805</v>
      </c>
      <c r="AV22" s="27">
        <v>1.133858323097229</v>
      </c>
      <c r="AW22" s="27">
        <v>3.7086613178253174</v>
      </c>
      <c r="AX22" s="27">
        <v>3.0078740119934082</v>
      </c>
      <c r="AY22" s="27">
        <v>3.3149607181549072</v>
      </c>
      <c r="AZ22" s="27">
        <v>2.4094488620758057</v>
      </c>
      <c r="BA22" s="27">
        <v>3.9842519760131836</v>
      </c>
      <c r="BB22" s="27">
        <v>1.9842519760131836</v>
      </c>
      <c r="BC22" s="27">
        <v>2.8188977241516113</v>
      </c>
      <c r="BD22" s="27">
        <v>5.425196647644043</v>
      </c>
      <c r="BE22" s="27">
        <v>3.4251968860626221</v>
      </c>
      <c r="BF22" s="27">
        <v>1.2204724550247192</v>
      </c>
      <c r="BG22" s="27">
        <v>9.0314960479736328</v>
      </c>
      <c r="BH22" s="27">
        <v>4.464566707611084</v>
      </c>
      <c r="BI22" s="27">
        <v>5.6889762878417969</v>
      </c>
      <c r="BJ22" s="27">
        <v>3.8897638320922852</v>
      </c>
      <c r="BK22" s="27">
        <v>2.9921259880065918</v>
      </c>
      <c r="BL22" s="27">
        <v>4.0551180839538574</v>
      </c>
      <c r="BM22" s="27">
        <v>3.7047243118286133</v>
      </c>
      <c r="BN22" s="27">
        <v>2.2559056282043457</v>
      </c>
      <c r="BO22" s="27">
        <v>0.80708658695220947</v>
      </c>
      <c r="BQ22" s="21">
        <f t="shared" si="1"/>
        <v>60</v>
      </c>
    </row>
    <row r="23" spans="2:74" x14ac:dyDescent="0.25">
      <c r="B23" s="44" t="s">
        <v>444</v>
      </c>
      <c r="C23" s="44" t="s">
        <v>445</v>
      </c>
      <c r="D23" s="12">
        <v>-30.7</v>
      </c>
      <c r="E23" s="12">
        <v>121.4</v>
      </c>
      <c r="F23" s="29" t="b">
        <f t="shared" si="0"/>
        <v>0</v>
      </c>
      <c r="G23" s="27"/>
      <c r="H23" s="27">
        <v>1.4921259880065918</v>
      </c>
      <c r="I23" s="27">
        <v>0.18503937125205994</v>
      </c>
      <c r="J23" s="27">
        <v>1.0275590419769287</v>
      </c>
      <c r="K23" s="27">
        <v>0.83464568853378296</v>
      </c>
      <c r="L23" s="27">
        <v>1.8307086229324341</v>
      </c>
      <c r="M23" s="27">
        <v>3.5</v>
      </c>
      <c r="N23" s="27">
        <v>2.881889820098877</v>
      </c>
      <c r="O23" s="27">
        <v>1.0590550899505615</v>
      </c>
      <c r="P23" s="27">
        <v>2.9133858680725098</v>
      </c>
      <c r="Q23" s="27">
        <v>1.4881889820098877</v>
      </c>
      <c r="R23" s="27">
        <v>1.7283464670181274</v>
      </c>
      <c r="S23" s="27">
        <v>1.32677161693573</v>
      </c>
      <c r="T23" s="27">
        <v>1.3149605989456177</v>
      </c>
      <c r="U23" s="27">
        <v>2.9921259880065918</v>
      </c>
      <c r="V23" s="27">
        <v>3.8897638320922852</v>
      </c>
      <c r="W23" s="27">
        <v>3.6771652698516846</v>
      </c>
      <c r="X23" s="27">
        <v>2.732283353805542</v>
      </c>
      <c r="Y23" s="27">
        <v>1.5669291019439697</v>
      </c>
      <c r="Z23" s="27">
        <v>1.4330708980560303</v>
      </c>
      <c r="AA23" s="27">
        <v>1.9803149700164795</v>
      </c>
      <c r="AB23" s="27">
        <v>0.47244095802307129</v>
      </c>
      <c r="AC23" s="27">
        <v>5.5905513763427734</v>
      </c>
      <c r="AD23" s="27">
        <v>5.4409446716308594</v>
      </c>
      <c r="AE23" s="27">
        <v>2.8582677841186523</v>
      </c>
      <c r="AF23" s="27">
        <v>3.5511810779571533</v>
      </c>
      <c r="AG23" s="27">
        <v>1.9527559280395508</v>
      </c>
      <c r="AH23" s="27">
        <v>3.5669291019439697</v>
      </c>
      <c r="AI23" s="27">
        <v>2.0866141319274902</v>
      </c>
      <c r="AJ23" s="27">
        <v>2.4645669460296631</v>
      </c>
      <c r="AK23" s="27">
        <v>0.4960629940032959</v>
      </c>
      <c r="AL23" s="27">
        <v>2.4645669460296631</v>
      </c>
      <c r="AM23" s="27">
        <v>0.67716532945632935</v>
      </c>
      <c r="AN23" s="27">
        <v>3.2283463478088379</v>
      </c>
      <c r="AO23" s="27">
        <v>2.2519686222076416</v>
      </c>
      <c r="AP23" s="27">
        <v>1.1417323350906372</v>
      </c>
      <c r="AQ23" s="27">
        <v>2.118110179901123</v>
      </c>
      <c r="AR23" s="27">
        <v>1.8740156888961792</v>
      </c>
      <c r="AS23" s="27">
        <v>2.1496062278747559</v>
      </c>
      <c r="AT23" s="27">
        <v>3.692913293838501</v>
      </c>
      <c r="AU23" s="27">
        <v>2.4645669460296631</v>
      </c>
      <c r="AV23" s="27">
        <v>1.7637795209884644</v>
      </c>
      <c r="AW23" s="27">
        <v>2.9291338920593262</v>
      </c>
      <c r="AX23" s="27">
        <v>1.133858323097229</v>
      </c>
      <c r="AY23" s="27">
        <v>3.5905511379241943</v>
      </c>
      <c r="AZ23" s="27">
        <v>1.4566929340362549</v>
      </c>
      <c r="BA23" s="27">
        <v>0.9370078444480896</v>
      </c>
      <c r="BB23" s="27">
        <v>1.6614173650741577</v>
      </c>
      <c r="BC23" s="27">
        <v>0.54330706596374512</v>
      </c>
      <c r="BD23" s="27">
        <v>3.2992126941680908</v>
      </c>
      <c r="BE23" s="27">
        <v>0.84251970052719116</v>
      </c>
      <c r="BF23" s="27">
        <v>1.8188976049423218</v>
      </c>
      <c r="BG23" s="27">
        <v>3.0944881439208984</v>
      </c>
      <c r="BH23" s="27">
        <v>1.8031495809555054</v>
      </c>
      <c r="BI23" s="27">
        <v>1.787401556968689</v>
      </c>
      <c r="BJ23" s="27">
        <v>2.8188977241516113</v>
      </c>
      <c r="BK23" s="27">
        <v>1.1811023950576782</v>
      </c>
      <c r="BL23" s="27">
        <v>2.2440943717956543</v>
      </c>
      <c r="BM23" s="27">
        <v>2.1732282638549805</v>
      </c>
      <c r="BN23" s="27">
        <v>5.7716536521911621</v>
      </c>
      <c r="BO23" s="27">
        <v>0.11023622006177902</v>
      </c>
      <c r="BQ23" s="21">
        <f t="shared" si="1"/>
        <v>60</v>
      </c>
    </row>
    <row r="24" spans="2:74" x14ac:dyDescent="0.25">
      <c r="B24" s="44" t="s">
        <v>446</v>
      </c>
      <c r="C24" s="44" t="s">
        <v>447</v>
      </c>
      <c r="D24" s="12">
        <v>-26.5</v>
      </c>
      <c r="E24" s="12">
        <v>120.2</v>
      </c>
      <c r="F24" s="29" t="b">
        <f t="shared" si="0"/>
        <v>0</v>
      </c>
      <c r="G24" s="27"/>
      <c r="H24" s="27">
        <v>0.90551179647445679</v>
      </c>
      <c r="I24" s="27">
        <v>0.12204724550247192</v>
      </c>
      <c r="J24" s="27">
        <v>0.44094488024711609</v>
      </c>
      <c r="K24" s="27">
        <v>0.59055119752883911</v>
      </c>
      <c r="L24" s="27">
        <v>1.2007874250411987</v>
      </c>
      <c r="M24" s="27">
        <v>2.1102361679077148</v>
      </c>
      <c r="N24" s="27">
        <v>0.62204724550247192</v>
      </c>
      <c r="O24" s="27">
        <v>0.77952754497528076</v>
      </c>
      <c r="P24" s="27">
        <v>0.27559053897857666</v>
      </c>
      <c r="Q24" s="27">
        <v>0.47244095802307129</v>
      </c>
      <c r="R24" s="27">
        <v>0.87795275449752808</v>
      </c>
      <c r="S24" s="27">
        <v>0.11811023950576782</v>
      </c>
      <c r="T24" s="27">
        <v>0.83464568853378296</v>
      </c>
      <c r="U24" s="27">
        <v>1.9960629940032959</v>
      </c>
      <c r="V24" s="27">
        <v>2.4015748500823975</v>
      </c>
      <c r="W24" s="27">
        <v>6.7795276641845703</v>
      </c>
      <c r="X24" s="27">
        <v>0.98425197601318359</v>
      </c>
      <c r="Y24" s="27">
        <v>0.75590550899505615</v>
      </c>
      <c r="Z24" s="27">
        <v>2.1811022758483887</v>
      </c>
      <c r="AA24" s="27">
        <v>1.1377953290939331</v>
      </c>
      <c r="AB24" s="27">
        <v>0.91338580846786499</v>
      </c>
      <c r="AC24" s="27">
        <v>1.3937008380889893</v>
      </c>
      <c r="AD24" s="27">
        <v>5.1417322158813477</v>
      </c>
      <c r="AE24" s="27">
        <v>1.921259880065918</v>
      </c>
      <c r="AF24" s="27">
        <v>1.5984251499176025</v>
      </c>
      <c r="AG24" s="27">
        <v>0.15748031437397003</v>
      </c>
      <c r="AH24" s="27">
        <v>1.4803149700164795</v>
      </c>
      <c r="AI24" s="27">
        <v>0.19685038924217224</v>
      </c>
      <c r="AJ24" s="27">
        <v>0.96456694602966309</v>
      </c>
      <c r="AK24" s="27">
        <v>0.5708661675453186</v>
      </c>
      <c r="AL24" s="27">
        <v>0.69291341304779053</v>
      </c>
      <c r="AM24" s="27">
        <v>3.9370078593492508E-2</v>
      </c>
      <c r="AN24" s="27">
        <v>1.2598425149917603</v>
      </c>
      <c r="AO24" s="27">
        <v>0.21259842813014984</v>
      </c>
      <c r="AP24" s="27">
        <v>0.55118107795715332</v>
      </c>
      <c r="AQ24" s="27">
        <v>1.2362204790115356</v>
      </c>
      <c r="AR24" s="27">
        <v>0.74409449100494385</v>
      </c>
      <c r="AS24" s="27">
        <v>0.65748029947280884</v>
      </c>
      <c r="AT24" s="27">
        <v>4.118110179901123</v>
      </c>
      <c r="AU24" s="27">
        <v>2.1417322158813477</v>
      </c>
      <c r="AV24" s="27">
        <v>2.4724409580230713</v>
      </c>
      <c r="AW24" s="27">
        <v>4.8307085037231445</v>
      </c>
      <c r="AX24" s="27">
        <v>1.0708661079406738</v>
      </c>
      <c r="AY24" s="27">
        <v>0.70866143703460693</v>
      </c>
      <c r="AZ24" s="27">
        <v>2.2598426342010498</v>
      </c>
      <c r="BA24" s="27">
        <v>0.17322835326194763</v>
      </c>
      <c r="BB24" s="27">
        <v>3.8740158081054688</v>
      </c>
      <c r="BC24" s="27">
        <v>1.9527559280395508</v>
      </c>
      <c r="BD24" s="27">
        <v>2.0984251499176025</v>
      </c>
      <c r="BE24" s="27">
        <v>1.539370059967041</v>
      </c>
      <c r="BF24" s="27">
        <v>2.267716646194458</v>
      </c>
      <c r="BG24" s="27">
        <v>6.2559056282043457</v>
      </c>
      <c r="BH24" s="27">
        <v>2.1417322158813477</v>
      </c>
      <c r="BI24" s="27">
        <v>3.0708661079406738</v>
      </c>
      <c r="BJ24" s="27">
        <v>1.7047244310379028</v>
      </c>
      <c r="BK24" s="27">
        <v>0.70078742504119873</v>
      </c>
      <c r="BL24" s="27">
        <v>2.5275590419769287</v>
      </c>
      <c r="BM24" s="27">
        <v>1.8503936529159546</v>
      </c>
      <c r="BN24" s="27">
        <v>3.4094488620758057</v>
      </c>
      <c r="BO24" s="27">
        <v>0</v>
      </c>
      <c r="BQ24" s="21">
        <f t="shared" si="1"/>
        <v>60</v>
      </c>
    </row>
    <row r="25" spans="2:74" x14ac:dyDescent="0.25">
      <c r="B25" s="44" t="s">
        <v>448</v>
      </c>
      <c r="C25" s="44" t="s">
        <v>449</v>
      </c>
      <c r="D25" s="12">
        <v>-18.600000000000001</v>
      </c>
      <c r="E25" s="12">
        <v>135.9</v>
      </c>
      <c r="F25" s="29" t="b">
        <f t="shared" si="0"/>
        <v>0</v>
      </c>
      <c r="G25" s="27"/>
      <c r="H25" s="27">
        <v>2.0118110179901123</v>
      </c>
      <c r="I25" s="27">
        <v>2.4370079040527344</v>
      </c>
      <c r="J25" s="27">
        <v>2.7519686222076416</v>
      </c>
      <c r="K25" s="27">
        <v>0.77952754497528076</v>
      </c>
      <c r="L25" s="27">
        <v>2.5944881439208984</v>
      </c>
      <c r="M25" s="27">
        <v>4.0118112564086914</v>
      </c>
      <c r="N25" s="27">
        <v>5.6062994003295898</v>
      </c>
      <c r="O25" s="27">
        <v>1.4488189220428467</v>
      </c>
      <c r="P25" s="27">
        <v>0.20866142213344574</v>
      </c>
      <c r="Q25" s="27">
        <v>6.0433073043823242</v>
      </c>
      <c r="R25" s="27">
        <v>2.4724409580230713</v>
      </c>
      <c r="S25" s="27">
        <v>9.7165355682373047</v>
      </c>
      <c r="T25" s="27">
        <v>1.9291338920593262</v>
      </c>
      <c r="U25" s="27">
        <v>6.9094486236572266</v>
      </c>
      <c r="V25" s="27">
        <v>3.2834646701812744</v>
      </c>
      <c r="W25" s="27">
        <v>9.3700790405273438</v>
      </c>
      <c r="X25" s="27">
        <v>4.3188977241516113</v>
      </c>
      <c r="Y25" s="27">
        <v>3.4409449100494385</v>
      </c>
      <c r="Z25" s="27">
        <v>8.3070869445800781</v>
      </c>
      <c r="AA25" s="27">
        <v>1.618110179901123</v>
      </c>
      <c r="AB25" s="27">
        <v>1.1968504190444946</v>
      </c>
      <c r="AC25" s="27">
        <v>2.9881889820098877</v>
      </c>
      <c r="AD25" s="27">
        <v>0.75196850299835205</v>
      </c>
      <c r="AE25" s="27">
        <v>3.1968502998352051</v>
      </c>
      <c r="AF25" s="27">
        <v>1.7716535329818726</v>
      </c>
      <c r="AG25" s="27">
        <v>4.6968502998352051</v>
      </c>
      <c r="AH25" s="27">
        <v>3.9842519760131836</v>
      </c>
      <c r="AI25" s="27">
        <v>2.4488189220428467</v>
      </c>
      <c r="AJ25" s="27">
        <v>3.9763779640197754</v>
      </c>
      <c r="AK25" s="27">
        <v>7.3464565277099609</v>
      </c>
      <c r="AL25" s="27">
        <v>1.4960629940032959</v>
      </c>
      <c r="AM25" s="27">
        <v>2.8937008380889893</v>
      </c>
      <c r="AN25" s="27">
        <v>2.1653542518615723</v>
      </c>
      <c r="AO25" s="27">
        <v>1.2047244310379028</v>
      </c>
      <c r="AP25" s="27">
        <v>2.4133858680725098</v>
      </c>
      <c r="AQ25" s="27">
        <v>3.3149607181549072</v>
      </c>
      <c r="AR25" s="27">
        <v>2.3307087421417236</v>
      </c>
      <c r="AS25" s="27">
        <v>5.6220474243164063</v>
      </c>
      <c r="AT25" s="27">
        <v>4.1732282638549805</v>
      </c>
      <c r="AU25" s="27">
        <v>9.0629920959472656</v>
      </c>
      <c r="AV25" s="27">
        <v>15.035432815551758</v>
      </c>
      <c r="AW25" s="27">
        <v>3.5590550899505615</v>
      </c>
      <c r="AX25" s="27">
        <v>1.2755905389785767</v>
      </c>
      <c r="AY25" s="27">
        <v>1.4803149700164795</v>
      </c>
      <c r="AZ25" s="27">
        <v>1.4330708980560303</v>
      </c>
      <c r="BA25" s="27">
        <v>7.7165355682373047</v>
      </c>
      <c r="BB25" s="27">
        <v>0.14173229038715363</v>
      </c>
      <c r="BC25" s="27">
        <v>4.4409446716308594</v>
      </c>
      <c r="BD25" s="27">
        <v>1.2992125749588013</v>
      </c>
      <c r="BE25" s="27">
        <v>1.212598443031311</v>
      </c>
      <c r="BF25" s="27">
        <v>2.9488189220428467</v>
      </c>
      <c r="BG25" s="27">
        <v>6.6377954483032227</v>
      </c>
      <c r="BH25" s="27">
        <v>3.4842519760131836</v>
      </c>
      <c r="BI25" s="27">
        <v>2.9488189220428467</v>
      </c>
      <c r="BJ25" s="27">
        <v>3.267716646194458</v>
      </c>
      <c r="BK25" s="27">
        <v>1.0236220359802246</v>
      </c>
      <c r="BL25" s="27">
        <v>4.5905513763427734</v>
      </c>
      <c r="BM25" s="27">
        <v>3.6377952098846436</v>
      </c>
      <c r="BN25" s="27">
        <v>2.2440943717956543</v>
      </c>
      <c r="BO25" s="27">
        <v>0</v>
      </c>
      <c r="BQ25" s="21">
        <f t="shared" si="1"/>
        <v>60</v>
      </c>
    </row>
    <row r="26" spans="2:74" x14ac:dyDescent="0.25">
      <c r="B26" s="44" t="s">
        <v>450</v>
      </c>
      <c r="C26" s="44" t="s">
        <v>451</v>
      </c>
      <c r="D26" s="12">
        <v>-33.9</v>
      </c>
      <c r="E26" s="12">
        <v>136.5</v>
      </c>
      <c r="F26" s="29" t="b">
        <f t="shared" si="0"/>
        <v>0</v>
      </c>
      <c r="G26" s="27"/>
      <c r="H26" s="27">
        <v>3.2874016761779785</v>
      </c>
      <c r="I26" s="27">
        <v>1.8622046709060669</v>
      </c>
      <c r="J26" s="27">
        <v>3.4251968860626221</v>
      </c>
      <c r="K26" s="27">
        <v>1.9488189220428467</v>
      </c>
      <c r="L26" s="27">
        <v>5.6811022758483887</v>
      </c>
      <c r="M26" s="27">
        <v>2.232283353805542</v>
      </c>
      <c r="N26" s="27">
        <v>8.2480316162109375</v>
      </c>
      <c r="O26" s="27">
        <v>0.85433071851730347</v>
      </c>
      <c r="P26" s="27">
        <v>3.2283463478088379</v>
      </c>
      <c r="Q26" s="27">
        <v>2.5196850299835205</v>
      </c>
      <c r="R26" s="27">
        <v>2.267716646194458</v>
      </c>
      <c r="S26" s="27">
        <v>3.5275590419769287</v>
      </c>
      <c r="T26" s="27">
        <v>1.2244094610214233</v>
      </c>
      <c r="U26" s="27">
        <v>3.2401573657989502</v>
      </c>
      <c r="V26" s="27">
        <v>4.0472440719604492</v>
      </c>
      <c r="W26" s="27">
        <v>5.8188977241516113</v>
      </c>
      <c r="X26" s="27">
        <v>4.118110179901123</v>
      </c>
      <c r="Y26" s="27">
        <v>5.5196852684020996</v>
      </c>
      <c r="Z26" s="27">
        <v>3.6850392818450928</v>
      </c>
      <c r="AA26" s="27">
        <v>6.1732282638549805</v>
      </c>
      <c r="AB26" s="27">
        <v>2.3385827541351318</v>
      </c>
      <c r="AC26" s="27">
        <v>1.4330708980560303</v>
      </c>
      <c r="AD26" s="27">
        <v>0.98425197601318359</v>
      </c>
      <c r="AE26" s="27">
        <v>3.5157480239868164</v>
      </c>
      <c r="AF26" s="27">
        <v>3.7874016761779785</v>
      </c>
      <c r="AG26" s="27">
        <v>3.2913386821746826</v>
      </c>
      <c r="AH26" s="27">
        <v>2.6771652698516846</v>
      </c>
      <c r="AI26" s="27">
        <v>1.9685039520263672</v>
      </c>
      <c r="AJ26" s="27">
        <v>1.9527559280395508</v>
      </c>
      <c r="AK26" s="27">
        <v>2.8897638320922852</v>
      </c>
      <c r="AL26" s="27">
        <v>4.0629920959472656</v>
      </c>
      <c r="AM26" s="27">
        <v>0.88976377248764038</v>
      </c>
      <c r="AN26" s="27">
        <v>8.1496067047119141</v>
      </c>
      <c r="AO26" s="27">
        <v>4.3622045516967773</v>
      </c>
      <c r="AP26" s="27">
        <v>1.3464566469192505</v>
      </c>
      <c r="AQ26" s="27">
        <v>1.4015748500823975</v>
      </c>
      <c r="AR26" s="27">
        <v>2.3937008380889893</v>
      </c>
      <c r="AS26" s="27">
        <v>3.4015748500823975</v>
      </c>
      <c r="AT26" s="27">
        <v>3.4803149700164795</v>
      </c>
      <c r="AU26" s="27">
        <v>3.9055118560791016</v>
      </c>
      <c r="AV26" s="27">
        <v>2.1338582038879395</v>
      </c>
      <c r="AW26" s="27">
        <v>2.7165353298187256</v>
      </c>
      <c r="AX26" s="27">
        <v>2.2519686222076416</v>
      </c>
      <c r="AY26" s="27">
        <v>2.8346457481384277</v>
      </c>
      <c r="AZ26" s="27">
        <v>1.4015748500823975</v>
      </c>
      <c r="BA26" s="27">
        <v>3.9842519760131836</v>
      </c>
      <c r="BB26" s="27">
        <v>0.38582676649093628</v>
      </c>
      <c r="BC26" s="27">
        <v>1.1259843111038208</v>
      </c>
      <c r="BD26" s="27">
        <v>1.6299213171005249</v>
      </c>
      <c r="BE26" s="27">
        <v>2.1889762878417969</v>
      </c>
      <c r="BF26" s="27">
        <v>6.7244095802307129</v>
      </c>
      <c r="BG26" s="27">
        <v>2.3700788021087646</v>
      </c>
      <c r="BH26" s="27">
        <v>0.92125982046127319</v>
      </c>
      <c r="BI26" s="27">
        <v>2.3307087421417236</v>
      </c>
      <c r="BJ26" s="27">
        <v>1.0078740119934082</v>
      </c>
      <c r="BK26" s="27">
        <v>3.1259841918945313</v>
      </c>
      <c r="BL26" s="27">
        <v>2.5905511379241943</v>
      </c>
      <c r="BM26" s="27">
        <v>2.7480313777923584</v>
      </c>
      <c r="BN26" s="27">
        <v>1.2834645509719849</v>
      </c>
      <c r="BO26" s="27">
        <v>0.18110236525535583</v>
      </c>
      <c r="BQ26" s="21">
        <f t="shared" si="1"/>
        <v>60</v>
      </c>
    </row>
    <row r="27" spans="2:74" x14ac:dyDescent="0.25">
      <c r="B27" s="44" t="s">
        <v>452</v>
      </c>
      <c r="C27" s="44" t="s">
        <v>453</v>
      </c>
      <c r="D27" s="12">
        <v>-32.700000000000003</v>
      </c>
      <c r="E27" s="12">
        <v>138.6</v>
      </c>
      <c r="F27" s="29" t="b">
        <f t="shared" si="0"/>
        <v>0</v>
      </c>
      <c r="G27" s="27"/>
      <c r="H27" s="27">
        <v>4.7913384437561035</v>
      </c>
      <c r="I27" s="27">
        <v>5.0039372444152832</v>
      </c>
      <c r="J27" s="27">
        <v>1.9055118560791016</v>
      </c>
      <c r="K27" s="27">
        <v>0.9330708384513855</v>
      </c>
      <c r="L27" s="27">
        <v>4.6850395202636719</v>
      </c>
      <c r="M27" s="27">
        <v>2.5905511379241943</v>
      </c>
      <c r="N27" s="27">
        <v>6.3385825157165527</v>
      </c>
      <c r="O27" s="27">
        <v>1.4803149700164795</v>
      </c>
      <c r="P27" s="27">
        <v>3.3188977241516113</v>
      </c>
      <c r="Q27" s="27">
        <v>2.5236220359802246</v>
      </c>
      <c r="R27" s="27">
        <v>4.5629920959472656</v>
      </c>
      <c r="S27" s="27">
        <v>4.4527559280395508</v>
      </c>
      <c r="T27" s="27">
        <v>1.4842519760131836</v>
      </c>
      <c r="U27" s="27">
        <v>6.5905513763427734</v>
      </c>
      <c r="V27" s="27">
        <v>3.5590550899505615</v>
      </c>
      <c r="W27" s="27">
        <v>4.4015746116638184</v>
      </c>
      <c r="X27" s="27">
        <v>3.4724409580230713</v>
      </c>
      <c r="Y27" s="27">
        <v>8.1496067047119141</v>
      </c>
      <c r="Z27" s="27">
        <v>2.6771652698516846</v>
      </c>
      <c r="AA27" s="27">
        <v>4.7086615562438965</v>
      </c>
      <c r="AB27" s="27">
        <v>1.5275590419769287</v>
      </c>
      <c r="AC27" s="27">
        <v>1.8031495809555054</v>
      </c>
      <c r="AD27" s="27">
        <v>0.82677167654037476</v>
      </c>
      <c r="AE27" s="27">
        <v>2.4330708980560303</v>
      </c>
      <c r="AF27" s="27">
        <v>1.9370079040527344</v>
      </c>
      <c r="AG27" s="27">
        <v>2.9685039520263672</v>
      </c>
      <c r="AH27" s="27">
        <v>3.7007873058319092</v>
      </c>
      <c r="AI27" s="27">
        <v>0.86614173650741577</v>
      </c>
      <c r="AJ27" s="27">
        <v>1.2913385629653931</v>
      </c>
      <c r="AK27" s="27">
        <v>2.6062991619110107</v>
      </c>
      <c r="AL27" s="27">
        <v>1.0708661079406738</v>
      </c>
      <c r="AM27" s="27">
        <v>3.5984251499176025</v>
      </c>
      <c r="AN27" s="27">
        <v>7.6692914962768555</v>
      </c>
      <c r="AO27" s="27">
        <v>2.0078740119934082</v>
      </c>
      <c r="AP27" s="27">
        <v>1.4488189220428467</v>
      </c>
      <c r="AQ27" s="27">
        <v>1.3385826349258423</v>
      </c>
      <c r="AR27" s="27">
        <v>3.2834646701812744</v>
      </c>
      <c r="AS27" s="27">
        <v>4.7874016761779785</v>
      </c>
      <c r="AT27" s="27">
        <v>3.7795276641845703</v>
      </c>
      <c r="AU27" s="27">
        <v>2.65354323387146</v>
      </c>
      <c r="AV27" s="27">
        <v>4.5118112564086914</v>
      </c>
      <c r="AW27" s="27">
        <v>4.3543305397033691</v>
      </c>
      <c r="AX27" s="27">
        <v>1.4881889820098877</v>
      </c>
      <c r="AY27" s="27">
        <v>3.8897638320922852</v>
      </c>
      <c r="AZ27" s="27">
        <v>3.65354323387146</v>
      </c>
      <c r="BA27" s="27">
        <v>4.0551180839538574</v>
      </c>
      <c r="BB27" s="27">
        <v>1.3464566469192505</v>
      </c>
      <c r="BC27" s="27">
        <v>1.7795275449752808</v>
      </c>
      <c r="BD27" s="27">
        <v>2.7165353298187256</v>
      </c>
      <c r="BE27" s="27">
        <v>4.4015746116638184</v>
      </c>
      <c r="BF27" s="27">
        <v>6.8346457481384277</v>
      </c>
      <c r="BG27" s="27">
        <v>3.3622047901153564</v>
      </c>
      <c r="BH27" s="27">
        <v>1.2519685029983521</v>
      </c>
      <c r="BI27" s="27">
        <v>1.6929134130477905</v>
      </c>
      <c r="BJ27" s="27">
        <v>1.8110235929489136</v>
      </c>
      <c r="BK27" s="27">
        <v>2.4251968860626221</v>
      </c>
      <c r="BL27" s="27">
        <v>4.6220474243164063</v>
      </c>
      <c r="BM27" s="27">
        <v>3.2007873058319092</v>
      </c>
      <c r="BN27" s="27">
        <v>1.1299213171005249</v>
      </c>
      <c r="BO27" s="27">
        <v>0.20866142213344574</v>
      </c>
      <c r="BQ27" s="21">
        <f t="shared" si="1"/>
        <v>60</v>
      </c>
    </row>
    <row r="28" spans="2:74" x14ac:dyDescent="0.25">
      <c r="B28" s="44" t="s">
        <v>454</v>
      </c>
      <c r="C28" s="44" t="s">
        <v>455</v>
      </c>
      <c r="D28" s="12">
        <v>-33.1</v>
      </c>
      <c r="E28" s="12">
        <v>138.30000000000001</v>
      </c>
      <c r="F28" s="29" t="b">
        <f t="shared" si="0"/>
        <v>0</v>
      </c>
      <c r="G28" s="27"/>
      <c r="H28" s="27">
        <v>5.3661417961120605</v>
      </c>
      <c r="I28" s="27">
        <v>5.421259880065918</v>
      </c>
      <c r="J28" s="27">
        <v>4.4370079040527344</v>
      </c>
      <c r="K28" s="27">
        <v>4.3110237121582031</v>
      </c>
      <c r="L28" s="27">
        <v>3.8976378440856934</v>
      </c>
      <c r="M28" s="27">
        <v>2.5944881439208984</v>
      </c>
      <c r="N28" s="27">
        <v>5.7716536521911621</v>
      </c>
      <c r="O28" s="27">
        <v>1.5748031139373779</v>
      </c>
      <c r="P28" s="27">
        <v>3.9055118560791016</v>
      </c>
      <c r="Q28" s="27">
        <v>2.2795276641845703</v>
      </c>
      <c r="R28" s="27">
        <v>5.6929135322570801</v>
      </c>
      <c r="S28" s="27">
        <v>5.4566926956176758</v>
      </c>
      <c r="T28" s="27">
        <v>2.4370079040527344</v>
      </c>
      <c r="U28" s="27">
        <v>9.2834644317626953</v>
      </c>
      <c r="V28" s="27">
        <v>4.8740158081054688</v>
      </c>
      <c r="W28" s="27">
        <v>6.1811022758483887</v>
      </c>
      <c r="X28" s="27">
        <v>6.425196647644043</v>
      </c>
      <c r="Y28" s="27">
        <v>3.8897638320922852</v>
      </c>
      <c r="Z28" s="27">
        <v>5.0629920959472656</v>
      </c>
      <c r="AA28" s="27">
        <v>7.7165355682373047</v>
      </c>
      <c r="AB28" s="27">
        <v>3.2519686222076416</v>
      </c>
      <c r="AC28" s="27">
        <v>2.0472440719604492</v>
      </c>
      <c r="AD28" s="27">
        <v>2.3385827541351318</v>
      </c>
      <c r="AE28" s="27">
        <v>2.5551180839538574</v>
      </c>
      <c r="AF28" s="27">
        <v>7.0314960479736328</v>
      </c>
      <c r="AG28" s="27">
        <v>3.9291338920593262</v>
      </c>
      <c r="AH28" s="27">
        <v>2.7952756881713867</v>
      </c>
      <c r="AI28" s="27">
        <v>1.7559055089950562</v>
      </c>
      <c r="AJ28" s="27">
        <v>2.4566929340362549</v>
      </c>
      <c r="AK28" s="27">
        <v>3.118110179901123</v>
      </c>
      <c r="AL28" s="27">
        <v>2.8267717361450195</v>
      </c>
      <c r="AM28" s="27">
        <v>5.0039372444152832</v>
      </c>
      <c r="AN28" s="27">
        <v>11.5</v>
      </c>
      <c r="AO28" s="27">
        <v>3.5905511379241943</v>
      </c>
      <c r="AP28" s="27">
        <v>3.8740158081054688</v>
      </c>
      <c r="AQ28" s="27">
        <v>1.6220471858978271</v>
      </c>
      <c r="AR28" s="27">
        <v>1.7716535329818726</v>
      </c>
      <c r="AS28" s="27">
        <v>7.8976378440856934</v>
      </c>
      <c r="AT28" s="27">
        <v>3.3385827541351318</v>
      </c>
      <c r="AU28" s="27">
        <v>2.7086613178253174</v>
      </c>
      <c r="AV28" s="27">
        <v>6.2519683837890625</v>
      </c>
      <c r="AW28" s="27">
        <v>6.1653542518615723</v>
      </c>
      <c r="AX28" s="27">
        <v>2.7086613178253174</v>
      </c>
      <c r="AY28" s="27">
        <v>3.2440943717956543</v>
      </c>
      <c r="AZ28" s="27">
        <v>5.8346457481384277</v>
      </c>
      <c r="BA28" s="27">
        <v>5.0708661079406738</v>
      </c>
      <c r="BB28" s="27">
        <v>1.4409449100494385</v>
      </c>
      <c r="BC28" s="27">
        <v>5.5984253883361816</v>
      </c>
      <c r="BD28" s="27">
        <v>4.4133858680725098</v>
      </c>
      <c r="BE28" s="27">
        <v>11.511811256408691</v>
      </c>
      <c r="BF28" s="27">
        <v>8.2047243118286133</v>
      </c>
      <c r="BG28" s="27">
        <v>3.3740158081054688</v>
      </c>
      <c r="BH28" s="27">
        <v>2.0669291019439697</v>
      </c>
      <c r="BI28" s="27">
        <v>3.5433070659637451</v>
      </c>
      <c r="BJ28" s="27">
        <v>1.5157480239868164</v>
      </c>
      <c r="BK28" s="27">
        <v>3.4291338920593262</v>
      </c>
      <c r="BL28" s="27">
        <v>4.4370079040527344</v>
      </c>
      <c r="BM28" s="27">
        <v>3.4133858680725098</v>
      </c>
      <c r="BN28" s="27">
        <v>4.3385825157165527</v>
      </c>
      <c r="BO28" s="27">
        <v>0.21259842813014984</v>
      </c>
      <c r="BQ28" s="21">
        <f t="shared" si="1"/>
        <v>60</v>
      </c>
    </row>
    <row r="29" spans="2:74" x14ac:dyDescent="0.25">
      <c r="B29" s="44" t="s">
        <v>456</v>
      </c>
      <c r="C29" s="44" t="s">
        <v>457</v>
      </c>
      <c r="D29" s="12">
        <v>-34.299999999999997</v>
      </c>
      <c r="E29" s="12">
        <v>137.6</v>
      </c>
      <c r="F29" s="29" t="b">
        <f t="shared" si="0"/>
        <v>0</v>
      </c>
      <c r="G29" s="27"/>
      <c r="H29" s="27">
        <v>5.8385825157165527</v>
      </c>
      <c r="I29" s="27">
        <v>3.3661417961120605</v>
      </c>
      <c r="J29" s="27">
        <v>4.9566926956176758</v>
      </c>
      <c r="K29" s="27">
        <v>3.2204723358154297</v>
      </c>
      <c r="L29" s="27">
        <v>10.318897247314453</v>
      </c>
      <c r="M29" s="27">
        <v>3.0551180839538574</v>
      </c>
      <c r="N29" s="27">
        <v>7.2598423957824707</v>
      </c>
      <c r="O29" s="27">
        <v>2.1968502998352051</v>
      </c>
      <c r="P29" s="27">
        <v>6.2677164077758789</v>
      </c>
      <c r="Q29" s="27">
        <v>4.7007875442504883</v>
      </c>
      <c r="R29" s="27">
        <v>5.381889820098877</v>
      </c>
      <c r="S29" s="27">
        <v>6.1299214363098145</v>
      </c>
      <c r="T29" s="27">
        <v>2.4763779640197754</v>
      </c>
      <c r="U29" s="27">
        <v>6.0551180839538574</v>
      </c>
      <c r="V29" s="27">
        <v>6.4448819160461426</v>
      </c>
      <c r="W29" s="27">
        <v>7.8976378440856934</v>
      </c>
      <c r="X29" s="27">
        <v>5.2834644317626953</v>
      </c>
      <c r="Y29" s="27">
        <v>5.6929135322570801</v>
      </c>
      <c r="Z29" s="27">
        <v>6.2007875442504883</v>
      </c>
      <c r="AA29" s="27">
        <v>9.6141729354858398</v>
      </c>
      <c r="AB29" s="27">
        <v>6.0472440719604492</v>
      </c>
      <c r="AC29" s="27">
        <v>3.4566929340362549</v>
      </c>
      <c r="AD29" s="27">
        <v>1.6259843111038208</v>
      </c>
      <c r="AE29" s="27">
        <v>5.3385825157165527</v>
      </c>
      <c r="AF29" s="27">
        <v>6.539370059967041</v>
      </c>
      <c r="AG29" s="27">
        <v>4.574803352355957</v>
      </c>
      <c r="AH29" s="27">
        <v>6.4448819160461426</v>
      </c>
      <c r="AI29" s="27">
        <v>2.9055118560791016</v>
      </c>
      <c r="AJ29" s="27">
        <v>5.039370059967041</v>
      </c>
      <c r="AK29" s="27">
        <v>5.1259841918945313</v>
      </c>
      <c r="AL29" s="27">
        <v>4.8740158081054688</v>
      </c>
      <c r="AM29" s="27">
        <v>3.6850392818450928</v>
      </c>
      <c r="AN29" s="27">
        <v>13.763779640197754</v>
      </c>
      <c r="AO29" s="27">
        <v>8.3307085037231445</v>
      </c>
      <c r="AP29" s="27">
        <v>3.921259880065918</v>
      </c>
      <c r="AQ29" s="27">
        <v>3.7952756881713867</v>
      </c>
      <c r="AR29" s="27">
        <v>5.7322835922241211</v>
      </c>
      <c r="AS29" s="27">
        <v>7.535433292388916</v>
      </c>
      <c r="AT29" s="27">
        <v>4.2834644317626953</v>
      </c>
      <c r="AU29" s="27">
        <v>6.7322835922241211</v>
      </c>
      <c r="AV29" s="27">
        <v>5.9133858680725098</v>
      </c>
      <c r="AW29" s="27">
        <v>7.385826587677002</v>
      </c>
      <c r="AX29" s="27">
        <v>4.3464565277099609</v>
      </c>
      <c r="AY29" s="27">
        <v>3.6850392818450928</v>
      </c>
      <c r="AZ29" s="27">
        <v>5.4803147315979004</v>
      </c>
      <c r="BA29" s="27">
        <v>9.5905513763427734</v>
      </c>
      <c r="BB29" s="27">
        <v>1.4173228740692139</v>
      </c>
      <c r="BC29" s="27">
        <v>3.5984251499176025</v>
      </c>
      <c r="BD29" s="27">
        <v>3.4960629940032959</v>
      </c>
      <c r="BE29" s="27">
        <v>6.0866141319274902</v>
      </c>
      <c r="BF29" s="27">
        <v>8.2677164077758789</v>
      </c>
      <c r="BG29" s="27">
        <v>4.6299214363098145</v>
      </c>
      <c r="BH29" s="27">
        <v>2.7086613178253174</v>
      </c>
      <c r="BI29" s="27">
        <v>4.1338582038879395</v>
      </c>
      <c r="BJ29" s="27">
        <v>2.307086706161499</v>
      </c>
      <c r="BK29" s="27">
        <v>2.5590550899505615</v>
      </c>
      <c r="BL29" s="27">
        <v>8.5118112564086914</v>
      </c>
      <c r="BM29" s="27">
        <v>4.3700785636901855</v>
      </c>
      <c r="BN29" s="27">
        <v>4.3779525756835938</v>
      </c>
      <c r="BO29" s="27">
        <v>1.1496063470840454</v>
      </c>
      <c r="BQ29" s="21">
        <f t="shared" si="1"/>
        <v>60</v>
      </c>
    </row>
    <row r="30" spans="2:74" x14ac:dyDescent="0.25">
      <c r="B30" s="44" t="s">
        <v>458</v>
      </c>
      <c r="C30" s="44" t="s">
        <v>459</v>
      </c>
      <c r="D30" s="12">
        <v>-34.9</v>
      </c>
      <c r="E30" s="12">
        <v>138.5</v>
      </c>
      <c r="F30" s="29" t="b">
        <f t="shared" si="0"/>
        <v>0</v>
      </c>
      <c r="G30" s="27"/>
      <c r="H30" s="27">
        <v>8.1574802398681641</v>
      </c>
      <c r="I30" s="27">
        <v>2.1338582038879395</v>
      </c>
      <c r="J30" s="27">
        <v>4.7913384437561035</v>
      </c>
      <c r="K30" s="27">
        <v>3.2086613178253174</v>
      </c>
      <c r="L30" s="27">
        <v>10.460629463195801</v>
      </c>
      <c r="M30" s="27">
        <v>3.5590550899505615</v>
      </c>
      <c r="N30" s="27">
        <v>5.2677164077758789</v>
      </c>
      <c r="O30" s="27">
        <v>2.2716536521911621</v>
      </c>
      <c r="P30" s="27">
        <v>5.9173226356506348</v>
      </c>
      <c r="Q30" s="27">
        <v>4.6653542518615723</v>
      </c>
      <c r="R30" s="27">
        <v>5.0905513763427734</v>
      </c>
      <c r="S30" s="27">
        <v>6.9055118560791016</v>
      </c>
      <c r="T30" s="27">
        <v>3.5866141319274902</v>
      </c>
      <c r="U30" s="27">
        <v>7.9370079040527344</v>
      </c>
      <c r="V30" s="27">
        <v>7.6535434722900391</v>
      </c>
      <c r="W30" s="27">
        <v>6.4881887435913086</v>
      </c>
      <c r="X30" s="27">
        <v>4.0314960479736328</v>
      </c>
      <c r="Y30" s="27">
        <v>3.767716646194458</v>
      </c>
      <c r="Z30" s="27">
        <v>3.9448819160461426</v>
      </c>
      <c r="AA30" s="27">
        <v>8.6141729354858398</v>
      </c>
      <c r="AB30" s="27">
        <v>6.8110237121582031</v>
      </c>
      <c r="AC30" s="27">
        <v>5.1968502998352051</v>
      </c>
      <c r="AD30" s="27">
        <v>1.4645669460296631</v>
      </c>
      <c r="AE30" s="27">
        <v>5.3149604797363281</v>
      </c>
      <c r="AF30" s="27">
        <v>4.960629940032959</v>
      </c>
      <c r="AG30" s="27">
        <v>7.1417322158813477</v>
      </c>
      <c r="AH30" s="27">
        <v>7.0472440719604492</v>
      </c>
      <c r="AI30" s="27">
        <v>3.4133858680725098</v>
      </c>
      <c r="AJ30" s="27">
        <v>3.6732282638549805</v>
      </c>
      <c r="AK30" s="27">
        <v>4.7362203598022461</v>
      </c>
      <c r="AL30" s="27">
        <v>4.7755904197692871</v>
      </c>
      <c r="AM30" s="27">
        <v>4.4724407196044922</v>
      </c>
      <c r="AN30" s="27">
        <v>13.275590896606445</v>
      </c>
      <c r="AO30" s="27">
        <v>8.4055118560791016</v>
      </c>
      <c r="AP30" s="27">
        <v>3.9409449100494385</v>
      </c>
      <c r="AQ30" s="27">
        <v>2.7007873058319092</v>
      </c>
      <c r="AR30" s="27">
        <v>4.5196852684020996</v>
      </c>
      <c r="AS30" s="27">
        <v>8.2047243118286133</v>
      </c>
      <c r="AT30" s="27">
        <v>4.9527559280395508</v>
      </c>
      <c r="AU30" s="27">
        <v>7.1968502998352051</v>
      </c>
      <c r="AV30" s="27">
        <v>4.7086615562438965</v>
      </c>
      <c r="AW30" s="27">
        <v>8.1220474243164063</v>
      </c>
      <c r="AX30" s="27">
        <v>2.8267717361450195</v>
      </c>
      <c r="AY30" s="27">
        <v>3.921259880065918</v>
      </c>
      <c r="AZ30" s="27">
        <v>4.2677164077758789</v>
      </c>
      <c r="BA30" s="27">
        <v>8.0551185607910156</v>
      </c>
      <c r="BB30" s="27">
        <v>2.1338582038879395</v>
      </c>
      <c r="BC30" s="27">
        <v>3.4488189220428467</v>
      </c>
      <c r="BD30" s="27">
        <v>2.5118110179901123</v>
      </c>
      <c r="BE30" s="27">
        <v>4.7637796401977539</v>
      </c>
      <c r="BF30" s="27">
        <v>6.9921259880065918</v>
      </c>
      <c r="BG30" s="27">
        <v>4</v>
      </c>
      <c r="BH30" s="27">
        <v>2.6299211978912354</v>
      </c>
      <c r="BI30" s="27">
        <v>2.8740158081054688</v>
      </c>
      <c r="BJ30" s="27">
        <v>2.118110179901123</v>
      </c>
      <c r="BK30" s="27">
        <v>1.9133858680725098</v>
      </c>
      <c r="BL30" s="27">
        <v>5.5118112564086914</v>
      </c>
      <c r="BM30" s="27">
        <v>2.307086706161499</v>
      </c>
      <c r="BN30" s="27">
        <v>2.4330708980560303</v>
      </c>
      <c r="BO30" s="27">
        <v>1.460629940032959</v>
      </c>
      <c r="BQ30" s="21">
        <f t="shared" si="1"/>
        <v>60</v>
      </c>
    </row>
    <row r="31" spans="2:74" x14ac:dyDescent="0.25">
      <c r="B31" s="44" t="s">
        <v>460</v>
      </c>
      <c r="C31" s="44" t="s">
        <v>461</v>
      </c>
      <c r="D31" s="12">
        <v>-34</v>
      </c>
      <c r="E31" s="12">
        <v>138.80000000000001</v>
      </c>
      <c r="F31" s="29" t="b">
        <f t="shared" si="0"/>
        <v>0</v>
      </c>
      <c r="G31" s="27"/>
      <c r="H31" s="27">
        <v>5.1535434722900391</v>
      </c>
      <c r="I31" s="27">
        <v>4.4055118560791016</v>
      </c>
      <c r="J31" s="27">
        <v>4.4803147315979004</v>
      </c>
      <c r="K31" s="27">
        <v>1.7913385629653931</v>
      </c>
      <c r="L31" s="27">
        <v>6.7519683837890625</v>
      </c>
      <c r="M31" s="27">
        <v>3.7834646701812744</v>
      </c>
      <c r="N31" s="27">
        <v>8.425196647644043</v>
      </c>
      <c r="O31" s="27">
        <v>1.6811023950576782</v>
      </c>
      <c r="P31" s="27">
        <v>5.8582677841186523</v>
      </c>
      <c r="Q31" s="27">
        <v>4.3425197601318359</v>
      </c>
      <c r="R31" s="27">
        <v>4.1574802398681641</v>
      </c>
      <c r="S31" s="27">
        <v>5.4133858680725098</v>
      </c>
      <c r="T31" s="27">
        <v>2.1062991619110107</v>
      </c>
      <c r="U31" s="27">
        <v>8.9094486236572266</v>
      </c>
      <c r="V31" s="27">
        <v>6.5039372444152832</v>
      </c>
      <c r="W31" s="27">
        <v>9.8582677841186523</v>
      </c>
      <c r="X31" s="27">
        <v>8.4645671844482422</v>
      </c>
      <c r="Y31" s="27">
        <v>5.8188977241516113</v>
      </c>
      <c r="Z31" s="27">
        <v>6.5433073043823242</v>
      </c>
      <c r="AA31" s="27">
        <v>12.417323112487793</v>
      </c>
      <c r="AB31" s="27">
        <v>7.039370059967041</v>
      </c>
      <c r="AC31" s="27">
        <v>3.8976378440856934</v>
      </c>
      <c r="AD31" s="27">
        <v>2.4724409580230713</v>
      </c>
      <c r="AE31" s="27">
        <v>6.1811022758483887</v>
      </c>
      <c r="AF31" s="27">
        <v>4.8346457481384277</v>
      </c>
      <c r="AG31" s="27">
        <v>8.7322835922241211</v>
      </c>
      <c r="AH31" s="27">
        <v>6.921259880065918</v>
      </c>
      <c r="AI31" s="27">
        <v>3.9055118560791016</v>
      </c>
      <c r="AJ31" s="27">
        <v>4.7401576042175293</v>
      </c>
      <c r="AK31" s="27">
        <v>3.9055118560791016</v>
      </c>
      <c r="AL31" s="27">
        <v>3.5748031139373779</v>
      </c>
      <c r="AM31" s="27">
        <v>4.7716536521911621</v>
      </c>
      <c r="AN31" s="27">
        <v>11.283464431762695</v>
      </c>
      <c r="AO31" s="27">
        <v>6.0236220359802246</v>
      </c>
      <c r="AP31" s="27">
        <v>5.3385825157165527</v>
      </c>
      <c r="AQ31" s="27">
        <v>4.8897638320922852</v>
      </c>
      <c r="AR31" s="27">
        <v>4.2834644317626953</v>
      </c>
      <c r="AS31" s="27">
        <v>8.9763774871826172</v>
      </c>
      <c r="AT31" s="27">
        <v>6.0708661079406738</v>
      </c>
      <c r="AU31" s="27">
        <v>6.5590553283691406</v>
      </c>
      <c r="AV31" s="27">
        <v>6.118110179901123</v>
      </c>
      <c r="AW31" s="27">
        <v>7.9763779640197754</v>
      </c>
      <c r="AX31" s="27">
        <v>2.9448819160461426</v>
      </c>
      <c r="AY31" s="27">
        <v>1.8858268260955811</v>
      </c>
      <c r="AZ31" s="27">
        <v>8.0433073043823242</v>
      </c>
      <c r="BA31" s="27">
        <v>6.8503937721252441</v>
      </c>
      <c r="BB31" s="27">
        <v>2.1496062278747559</v>
      </c>
      <c r="BC31" s="27">
        <v>3.5354330539703369</v>
      </c>
      <c r="BD31" s="27">
        <v>6.0314960479736328</v>
      </c>
      <c r="BE31" s="27">
        <v>8.3070869445800781</v>
      </c>
      <c r="BF31" s="27">
        <v>8.1653547286987305</v>
      </c>
      <c r="BG31" s="27">
        <v>3.7165353298187256</v>
      </c>
      <c r="BH31" s="27">
        <v>2.2834646701812744</v>
      </c>
      <c r="BI31" s="27">
        <v>3.7952756881713867</v>
      </c>
      <c r="BJ31" s="27">
        <v>1.2598425149917603</v>
      </c>
      <c r="BK31" s="27">
        <v>2.5</v>
      </c>
      <c r="BL31" s="27">
        <v>4.0472440719604492</v>
      </c>
      <c r="BM31" s="27">
        <v>0.9370078444480896</v>
      </c>
      <c r="BN31" s="27">
        <v>3.2440943717956543</v>
      </c>
      <c r="BO31" s="27">
        <v>0.13385826349258423</v>
      </c>
      <c r="BQ31" s="21">
        <f t="shared" si="1"/>
        <v>60</v>
      </c>
    </row>
    <row r="32" spans="2:74" x14ac:dyDescent="0.25">
      <c r="B32" s="44" t="s">
        <v>462</v>
      </c>
      <c r="C32" s="44" t="s">
        <v>463</v>
      </c>
      <c r="D32" s="12">
        <v>-34.5</v>
      </c>
      <c r="E32" s="12">
        <v>138.9</v>
      </c>
      <c r="F32" s="29" t="b">
        <f t="shared" si="0"/>
        <v>0</v>
      </c>
      <c r="G32" s="27"/>
      <c r="H32" s="27">
        <v>4.9330706596374512</v>
      </c>
      <c r="I32" s="27">
        <v>3.7795276641845703</v>
      </c>
      <c r="J32" s="27">
        <v>5.0669293403625488</v>
      </c>
      <c r="K32" s="27">
        <v>1.8543306589126587</v>
      </c>
      <c r="L32" s="27">
        <v>6.9960627555847168</v>
      </c>
      <c r="M32" s="27">
        <v>2.9763779640197754</v>
      </c>
      <c r="N32" s="27">
        <v>8.2716531753540039</v>
      </c>
      <c r="O32" s="27">
        <v>2.0078740119934082</v>
      </c>
      <c r="P32" s="27">
        <v>5.7677164077758789</v>
      </c>
      <c r="Q32" s="27">
        <v>2.9763779640197754</v>
      </c>
      <c r="R32" s="27">
        <v>4.9685039520263672</v>
      </c>
      <c r="S32" s="27">
        <v>5.9763779640197754</v>
      </c>
      <c r="T32" s="27">
        <v>1.7165354490280151</v>
      </c>
      <c r="U32" s="27">
        <v>7.2559056282043457</v>
      </c>
      <c r="V32" s="27">
        <v>5.6299214363098145</v>
      </c>
      <c r="W32" s="27">
        <v>6.5669293403625488</v>
      </c>
      <c r="X32" s="27">
        <v>4.2204723358154297</v>
      </c>
      <c r="Y32" s="27">
        <v>3.8897638320922852</v>
      </c>
      <c r="Z32" s="27">
        <v>4.9960627555847168</v>
      </c>
      <c r="AA32" s="27">
        <v>7.6614174842834473</v>
      </c>
      <c r="AB32" s="27">
        <v>3.1338582038879395</v>
      </c>
      <c r="AC32" s="27">
        <v>2.6653542518615723</v>
      </c>
      <c r="AD32" s="27">
        <v>1.3149605989456177</v>
      </c>
      <c r="AE32" s="27">
        <v>3.7165353298187256</v>
      </c>
      <c r="AF32" s="27">
        <v>2.8425197601318359</v>
      </c>
      <c r="AG32" s="27">
        <v>3.881889820098877</v>
      </c>
      <c r="AH32" s="27">
        <v>3.2283463478088379</v>
      </c>
      <c r="AI32" s="27">
        <v>2.9763779640197754</v>
      </c>
      <c r="AJ32" s="27">
        <v>2.2952756881713867</v>
      </c>
      <c r="AK32" s="27">
        <v>3.5905511379241943</v>
      </c>
      <c r="AL32" s="27">
        <v>3.3149607181549072</v>
      </c>
      <c r="AM32" s="27">
        <v>3.1417322158813477</v>
      </c>
      <c r="AN32" s="27">
        <v>10.307086944580078</v>
      </c>
      <c r="AO32" s="27">
        <v>4.6220474243164063</v>
      </c>
      <c r="AP32" s="27">
        <v>2.5118110179901123</v>
      </c>
      <c r="AQ32" s="27">
        <v>1.4803149700164795</v>
      </c>
      <c r="AR32" s="27">
        <v>3.1653542518615723</v>
      </c>
      <c r="AS32" s="27">
        <v>6.7559056282043457</v>
      </c>
      <c r="AT32" s="27">
        <v>5.4881887435913086</v>
      </c>
      <c r="AU32" s="27">
        <v>3.5196850299835205</v>
      </c>
      <c r="AV32" s="27">
        <v>3.65354323387146</v>
      </c>
      <c r="AW32" s="27">
        <v>5.3149604797363281</v>
      </c>
      <c r="AX32" s="27">
        <v>4.0078740119934082</v>
      </c>
      <c r="AY32" s="27">
        <v>4.9330706596374512</v>
      </c>
      <c r="AZ32" s="27">
        <v>7.9409446716308594</v>
      </c>
      <c r="BA32" s="27">
        <v>12.157480239868164</v>
      </c>
      <c r="BB32" s="27">
        <v>2.1811022758483887</v>
      </c>
      <c r="BC32" s="27">
        <v>3.6141731739044189</v>
      </c>
      <c r="BD32" s="27">
        <v>5.5944881439208984</v>
      </c>
      <c r="BE32" s="27">
        <v>6.8503937721252441</v>
      </c>
      <c r="BF32" s="27">
        <v>13.145668983459473</v>
      </c>
      <c r="BG32" s="27">
        <v>5.1653542518615723</v>
      </c>
      <c r="BH32" s="27">
        <v>3.2440943717956543</v>
      </c>
      <c r="BI32" s="27">
        <v>3.9724409580230713</v>
      </c>
      <c r="BJ32" s="27">
        <v>3.0314960479736328</v>
      </c>
      <c r="BK32" s="27">
        <v>2.7165353298187256</v>
      </c>
      <c r="BL32" s="27">
        <v>10.023622512817383</v>
      </c>
      <c r="BM32" s="27">
        <v>4.1968502998352051</v>
      </c>
      <c r="BN32" s="27">
        <v>3.8582677841186523</v>
      </c>
      <c r="BO32" s="27">
        <v>1.3110235929489136</v>
      </c>
      <c r="BQ32" s="21">
        <f t="shared" si="1"/>
        <v>60</v>
      </c>
    </row>
    <row r="33" spans="2:69" x14ac:dyDescent="0.25">
      <c r="B33" s="44" t="s">
        <v>464</v>
      </c>
      <c r="C33" s="44" t="s">
        <v>465</v>
      </c>
      <c r="D33" s="12">
        <v>-16</v>
      </c>
      <c r="E33" s="12">
        <v>144</v>
      </c>
      <c r="F33" s="29" t="b">
        <f t="shared" si="0"/>
        <v>0</v>
      </c>
      <c r="G33" s="27"/>
      <c r="H33" s="27">
        <v>8.1968507766723633</v>
      </c>
      <c r="I33" s="27">
        <v>2.5944881439208984</v>
      </c>
      <c r="J33" s="27">
        <v>3.2913386821746826</v>
      </c>
      <c r="K33" s="27">
        <v>0.59055119752883911</v>
      </c>
      <c r="L33" s="27">
        <v>12.318897247314453</v>
      </c>
      <c r="M33" s="27">
        <v>3.0118110179901123</v>
      </c>
      <c r="N33" s="27">
        <v>3.4921259880065918</v>
      </c>
      <c r="O33" s="27">
        <v>7.7125983238220215</v>
      </c>
      <c r="P33" s="27">
        <v>2.1889762878417969</v>
      </c>
      <c r="Q33" s="27">
        <v>2.3188977241516113</v>
      </c>
      <c r="R33" s="27">
        <v>5.6614174842834473</v>
      </c>
      <c r="S33" s="27">
        <v>4.0669293403625488</v>
      </c>
      <c r="T33" s="27">
        <v>2.2992126941680908</v>
      </c>
      <c r="U33" s="27">
        <v>21.20472526550293</v>
      </c>
      <c r="V33" s="27">
        <v>7.3385825157165527</v>
      </c>
      <c r="W33" s="27">
        <v>9.7874011993408203</v>
      </c>
      <c r="X33" s="27">
        <v>10.677165031433105</v>
      </c>
      <c r="Y33" s="27">
        <v>1.3858268260955811</v>
      </c>
      <c r="Z33" s="27">
        <v>5.1889762878417969</v>
      </c>
      <c r="AA33" s="27">
        <v>1.2992125749588013</v>
      </c>
      <c r="AB33" s="27">
        <v>0.43307086825370789</v>
      </c>
      <c r="AC33" s="27">
        <v>5.9763779640197754</v>
      </c>
      <c r="AD33" s="27">
        <v>5.2598423957824707</v>
      </c>
      <c r="AE33" s="27">
        <v>7.9921259880065918</v>
      </c>
      <c r="AF33" s="27">
        <v>5.9960627555847168</v>
      </c>
      <c r="AG33" s="27">
        <v>7.1417322158813477</v>
      </c>
      <c r="AH33" s="27">
        <v>2.3622047901153564</v>
      </c>
      <c r="AI33" s="27">
        <v>4.4015746116638184</v>
      </c>
      <c r="AJ33" s="27">
        <v>5.9291338920593262</v>
      </c>
      <c r="AK33" s="27">
        <v>9.4724407196044922</v>
      </c>
      <c r="AL33" s="27">
        <v>2.5905511379241943</v>
      </c>
      <c r="AM33" s="27">
        <v>5.7637796401977539</v>
      </c>
      <c r="AN33" s="27">
        <v>4.9448819160461426</v>
      </c>
      <c r="AO33" s="27">
        <v>3.1811022758483887</v>
      </c>
      <c r="AP33" s="27">
        <v>1.1496063470840454</v>
      </c>
      <c r="AQ33" s="27">
        <v>7.7952756881713867</v>
      </c>
      <c r="AR33" s="27">
        <v>7.4330706596374512</v>
      </c>
      <c r="AS33" s="27">
        <v>4.118110179901123</v>
      </c>
      <c r="AT33" s="27">
        <v>8.925196647644043</v>
      </c>
      <c r="AU33" s="27">
        <v>6</v>
      </c>
      <c r="AV33" s="27">
        <v>14</v>
      </c>
      <c r="AW33" s="27">
        <v>6.3622045516967773</v>
      </c>
      <c r="AX33" s="27">
        <v>1.9763779640197754</v>
      </c>
      <c r="AY33" s="27">
        <v>4.118110179901123</v>
      </c>
      <c r="AZ33" s="27">
        <v>3.8897638320922852</v>
      </c>
      <c r="BA33" s="27">
        <v>4.1968502998352051</v>
      </c>
      <c r="BB33" s="27">
        <v>3.5984251499176025</v>
      </c>
      <c r="BC33" s="27">
        <v>6.7086615562438965</v>
      </c>
      <c r="BD33" s="27">
        <v>6.1889762878417969</v>
      </c>
      <c r="BE33" s="27">
        <v>0.69291341304779053</v>
      </c>
      <c r="BF33" s="27">
        <v>18.543306350708008</v>
      </c>
      <c r="BG33" s="27">
        <v>2.8346457481384277</v>
      </c>
      <c r="BH33" s="27">
        <v>1.7795275449752808</v>
      </c>
      <c r="BI33" s="27">
        <v>9.2204723358154297</v>
      </c>
      <c r="BJ33" s="27">
        <v>1.3700786828994751</v>
      </c>
      <c r="BK33" s="27">
        <v>4.5984253883361816</v>
      </c>
      <c r="BL33" s="27">
        <v>4.7480316162109375</v>
      </c>
      <c r="BM33" s="27">
        <v>6.6377954483032227</v>
      </c>
      <c r="BN33" s="27">
        <v>10.259842872619629</v>
      </c>
      <c r="BO33" s="27">
        <v>3.1496062874794006E-2</v>
      </c>
      <c r="BQ33" s="21">
        <f t="shared" si="1"/>
        <v>60</v>
      </c>
    </row>
    <row r="34" spans="2:69" x14ac:dyDescent="0.25">
      <c r="B34" s="44" t="s">
        <v>466</v>
      </c>
      <c r="C34" s="44" t="s">
        <v>467</v>
      </c>
      <c r="D34" s="12">
        <v>-23.1</v>
      </c>
      <c r="E34" s="12">
        <v>150.30000000000001</v>
      </c>
      <c r="F34" s="29" t="b">
        <f t="shared" si="0"/>
        <v>0</v>
      </c>
      <c r="G34" s="27"/>
      <c r="H34" s="27">
        <v>3.578740119934082</v>
      </c>
      <c r="I34" s="27">
        <v>7.6968502998352051</v>
      </c>
      <c r="J34" s="27">
        <v>3.0472440719604492</v>
      </c>
      <c r="K34" s="27">
        <v>5.118110179901123</v>
      </c>
      <c r="L34" s="27">
        <v>12.862204551696777</v>
      </c>
      <c r="M34" s="27">
        <v>9.6889762878417969</v>
      </c>
      <c r="N34" s="27">
        <v>3.9960629940032959</v>
      </c>
      <c r="O34" s="27">
        <v>5.385826587677002</v>
      </c>
      <c r="P34" s="27">
        <v>5.1535434722900391</v>
      </c>
      <c r="Q34" s="27">
        <v>5.3503937721252441</v>
      </c>
      <c r="R34" s="27">
        <v>10.881889343261719</v>
      </c>
      <c r="S34" s="27">
        <v>7.2244095802307129</v>
      </c>
      <c r="T34" s="27">
        <v>5.6299214363098145</v>
      </c>
      <c r="U34" s="27">
        <v>13.984251976013184</v>
      </c>
      <c r="V34" s="27">
        <v>3.1811022758483887</v>
      </c>
      <c r="W34" s="27">
        <v>9.7086610794067383</v>
      </c>
      <c r="X34" s="27">
        <v>10.795275688171387</v>
      </c>
      <c r="Y34" s="27">
        <v>3.1338582038879395</v>
      </c>
      <c r="Z34" s="27">
        <v>7.1496062278747559</v>
      </c>
      <c r="AA34" s="27">
        <v>3.1102361679077148</v>
      </c>
      <c r="AB34" s="27">
        <v>5.535433292388916</v>
      </c>
      <c r="AC34" s="27">
        <v>8.9448814392089844</v>
      </c>
      <c r="AD34" s="27">
        <v>4.1259841918945313</v>
      </c>
      <c r="AE34" s="27">
        <v>8.2204723358154297</v>
      </c>
      <c r="AF34" s="27">
        <v>8.5669288635253906</v>
      </c>
      <c r="AG34" s="27">
        <v>9.0236225128173828</v>
      </c>
      <c r="AH34" s="27">
        <v>6.6771655082702637</v>
      </c>
      <c r="AI34" s="27">
        <v>6.5196852684020996</v>
      </c>
      <c r="AJ34" s="27">
        <v>4.7204723358154297</v>
      </c>
      <c r="AK34" s="27">
        <v>3.0866141319274902</v>
      </c>
      <c r="AL34" s="27">
        <v>3.8661417961120605</v>
      </c>
      <c r="AM34" s="27">
        <v>6.078740119934082</v>
      </c>
      <c r="AN34" s="27">
        <v>4.6062994003295898</v>
      </c>
      <c r="AO34" s="27">
        <v>6.6377954483032227</v>
      </c>
      <c r="AP34" s="27">
        <v>4.7519683837890625</v>
      </c>
      <c r="AQ34" s="27">
        <v>6.6377954483032227</v>
      </c>
      <c r="AR34" s="27">
        <v>7.535433292388916</v>
      </c>
      <c r="AS34" s="27">
        <v>4.0629920959472656</v>
      </c>
      <c r="AT34" s="27">
        <v>11.645668983459473</v>
      </c>
      <c r="AU34" s="27">
        <v>3.8149607181549072</v>
      </c>
      <c r="AV34" s="27">
        <v>10.669291496276855</v>
      </c>
      <c r="AW34" s="27">
        <v>5.0629920959472656</v>
      </c>
      <c r="AX34" s="27">
        <v>1.5590550899505615</v>
      </c>
      <c r="AY34" s="27">
        <v>8.0393705368041992</v>
      </c>
      <c r="AZ34" s="27">
        <v>6.7086615562438965</v>
      </c>
      <c r="BA34" s="27">
        <v>8.070866584777832</v>
      </c>
      <c r="BB34" s="27">
        <v>3.2362203598022461</v>
      </c>
      <c r="BC34" s="27">
        <v>10.952755928039551</v>
      </c>
      <c r="BD34" s="27">
        <v>8.2795276641845703</v>
      </c>
      <c r="BE34" s="27">
        <v>1.2283464670181274</v>
      </c>
      <c r="BF34" s="27">
        <v>20.874015808105469</v>
      </c>
      <c r="BG34" s="27">
        <v>8.6456689834594727</v>
      </c>
      <c r="BH34" s="27">
        <v>6.0944881439208984</v>
      </c>
      <c r="BI34" s="27">
        <v>1.712598443031311</v>
      </c>
      <c r="BJ34" s="27">
        <v>10.539370536804199</v>
      </c>
      <c r="BK34" s="27">
        <v>4.6062994003295898</v>
      </c>
      <c r="BL34" s="27">
        <v>6.5196852684020996</v>
      </c>
      <c r="BM34" s="27">
        <v>12.480315208435059</v>
      </c>
      <c r="BN34" s="27">
        <v>6.0078740119934082</v>
      </c>
      <c r="BO34" s="27">
        <v>0.64566928148269653</v>
      </c>
      <c r="BQ34" s="21">
        <f t="shared" si="1"/>
        <v>60</v>
      </c>
    </row>
    <row r="35" spans="2:69" x14ac:dyDescent="0.25">
      <c r="B35" s="44" t="s">
        <v>468</v>
      </c>
      <c r="C35" s="44" t="s">
        <v>469</v>
      </c>
      <c r="D35" s="12">
        <v>-21.1</v>
      </c>
      <c r="E35" s="12">
        <v>149.19999999999999</v>
      </c>
      <c r="F35" s="29" t="b">
        <f t="shared" si="0"/>
        <v>0</v>
      </c>
      <c r="G35" s="27"/>
      <c r="H35" s="27">
        <v>2.3779528141021729</v>
      </c>
      <c r="I35" s="27">
        <v>10.023622512817383</v>
      </c>
      <c r="J35" s="27">
        <v>3.9094488620758057</v>
      </c>
      <c r="K35" s="27">
        <v>4.2952756881713867</v>
      </c>
      <c r="L35" s="27">
        <v>14.940944671630859</v>
      </c>
      <c r="M35" s="27">
        <v>6.7322835922241211</v>
      </c>
      <c r="N35" s="27">
        <v>7.8149604797363281</v>
      </c>
      <c r="O35" s="27">
        <v>16.019685745239258</v>
      </c>
      <c r="P35" s="27">
        <v>3.7795276641845703</v>
      </c>
      <c r="Q35" s="27">
        <v>6.9685039520263672</v>
      </c>
      <c r="R35" s="27">
        <v>6.6968502998352051</v>
      </c>
      <c r="S35" s="27">
        <v>4.614173412322998</v>
      </c>
      <c r="T35" s="27">
        <v>4.539370059967041</v>
      </c>
      <c r="U35" s="27">
        <v>16.452754974365234</v>
      </c>
      <c r="V35" s="27">
        <v>11.511811256408691</v>
      </c>
      <c r="W35" s="27">
        <v>15.023622512817383</v>
      </c>
      <c r="X35" s="27">
        <v>9.3582677841186523</v>
      </c>
      <c r="Y35" s="27">
        <v>3.1574802398681641</v>
      </c>
      <c r="Z35" s="27">
        <v>7.1889762878417969</v>
      </c>
      <c r="AA35" s="27">
        <v>3.4645669460296631</v>
      </c>
      <c r="AB35" s="27">
        <v>5.9133858680725098</v>
      </c>
      <c r="AC35" s="27">
        <v>8.7244091033935547</v>
      </c>
      <c r="AD35" s="27">
        <v>1.3385826349258423</v>
      </c>
      <c r="AE35" s="27">
        <v>8.0393705368041992</v>
      </c>
      <c r="AF35" s="27">
        <v>5.7637796401977539</v>
      </c>
      <c r="AG35" s="27">
        <v>20.811023712158203</v>
      </c>
      <c r="AH35" s="27">
        <v>6.5433073043823242</v>
      </c>
      <c r="AI35" s="27">
        <v>6.2598423957824707</v>
      </c>
      <c r="AJ35" s="27">
        <v>17.559055328369141</v>
      </c>
      <c r="AK35" s="27">
        <v>6.0472440719604492</v>
      </c>
      <c r="AL35" s="27">
        <v>2.2047243118286133</v>
      </c>
      <c r="AM35" s="27">
        <v>12.669291496276855</v>
      </c>
      <c r="AN35" s="27">
        <v>3.1574802398681641</v>
      </c>
      <c r="AO35" s="27">
        <v>11.188976287841797</v>
      </c>
      <c r="AP35" s="27">
        <v>5.5826773643493652</v>
      </c>
      <c r="AQ35" s="27">
        <v>10.188976287841797</v>
      </c>
      <c r="AR35" s="27">
        <v>6.6771655082702637</v>
      </c>
      <c r="AS35" s="27">
        <v>3.2362203598022461</v>
      </c>
      <c r="AT35" s="27">
        <v>15.78740119934082</v>
      </c>
      <c r="AU35" s="27">
        <v>7.425196647644043</v>
      </c>
      <c r="AV35" s="27">
        <v>24.283464431762695</v>
      </c>
      <c r="AW35" s="27">
        <v>5.9921259880065918</v>
      </c>
      <c r="AX35" s="27">
        <v>1.1889764070510864</v>
      </c>
      <c r="AY35" s="27">
        <v>2.5511810779571533</v>
      </c>
      <c r="AZ35" s="27">
        <v>9.3464565277099609</v>
      </c>
      <c r="BA35" s="27">
        <v>3.7165353298187256</v>
      </c>
      <c r="BB35" s="27">
        <v>4.9133858680725098</v>
      </c>
      <c r="BC35" s="27">
        <v>8.3937005996704102</v>
      </c>
      <c r="BD35" s="27">
        <v>5.6850395202636719</v>
      </c>
      <c r="BE35" s="27">
        <v>3.7244093418121338</v>
      </c>
      <c r="BF35" s="27">
        <v>50.511810302734375</v>
      </c>
      <c r="BG35" s="27">
        <v>3.3543307781219482</v>
      </c>
      <c r="BH35" s="27">
        <v>1.078740119934082</v>
      </c>
      <c r="BI35" s="27">
        <v>6.074803352355957</v>
      </c>
      <c r="BJ35" s="27">
        <v>3.6456692218780518</v>
      </c>
      <c r="BK35" s="27">
        <v>5.4724407196044922</v>
      </c>
      <c r="BL35" s="27">
        <v>7.8740158081054688</v>
      </c>
      <c r="BM35" s="27">
        <v>7.6614174842834473</v>
      </c>
      <c r="BN35" s="27">
        <v>10.551180839538574</v>
      </c>
      <c r="BO35" s="27">
        <v>0.75590550899505615</v>
      </c>
      <c r="BQ35" s="21">
        <f t="shared" si="1"/>
        <v>60</v>
      </c>
    </row>
    <row r="36" spans="2:69" x14ac:dyDescent="0.25">
      <c r="B36" s="44" t="s">
        <v>470</v>
      </c>
      <c r="C36" s="44" t="s">
        <v>471</v>
      </c>
      <c r="D36" s="12">
        <v>-24.1</v>
      </c>
      <c r="E36" s="12">
        <v>148</v>
      </c>
      <c r="F36" s="29" t="b">
        <f t="shared" si="0"/>
        <v>0</v>
      </c>
      <c r="G36" s="27"/>
      <c r="H36" s="27">
        <v>7.3582677841186523</v>
      </c>
      <c r="I36" s="27">
        <v>11.732283592224121</v>
      </c>
      <c r="J36" s="27">
        <v>5.5039372444152832</v>
      </c>
      <c r="K36" s="27">
        <v>3.5472440719604492</v>
      </c>
      <c r="L36" s="27">
        <v>7.8110237121582031</v>
      </c>
      <c r="M36" s="27">
        <v>11.740157127380371</v>
      </c>
      <c r="N36" s="27">
        <v>5.618110179901123</v>
      </c>
      <c r="O36" s="27">
        <v>5.2519683837890625</v>
      </c>
      <c r="P36" s="27">
        <v>4.6102361679077148</v>
      </c>
      <c r="Q36" s="27">
        <v>3.7480313777923584</v>
      </c>
      <c r="R36" s="27">
        <v>8.4685039520263672</v>
      </c>
      <c r="S36" s="27">
        <v>4.3661417961120605</v>
      </c>
      <c r="T36" s="27">
        <v>5.1771655082702637</v>
      </c>
      <c r="U36" s="27">
        <v>7.3503937721252441</v>
      </c>
      <c r="V36" s="27">
        <v>4.8110237121582031</v>
      </c>
      <c r="W36" s="27">
        <v>6.1023621559143066</v>
      </c>
      <c r="X36" s="27">
        <v>9.3700790405273438</v>
      </c>
      <c r="Y36" s="27">
        <v>7.6771655082702637</v>
      </c>
      <c r="Z36" s="27">
        <v>8.2125988006591797</v>
      </c>
      <c r="AA36" s="27">
        <v>2.5196850299835205</v>
      </c>
      <c r="AB36" s="27">
        <v>2.8661417961120605</v>
      </c>
      <c r="AC36" s="27">
        <v>6.7637796401977539</v>
      </c>
      <c r="AD36" s="27">
        <v>2.8188977241516113</v>
      </c>
      <c r="AE36" s="27">
        <v>5.7322835922241211</v>
      </c>
      <c r="AF36" s="27">
        <v>10.61417293548584</v>
      </c>
      <c r="AG36" s="27">
        <v>6.7480316162109375</v>
      </c>
      <c r="AH36" s="27">
        <v>7.2480316162109375</v>
      </c>
      <c r="AI36" s="27">
        <v>3.1850392818450928</v>
      </c>
      <c r="AJ36" s="27">
        <v>2.1653542518615723</v>
      </c>
      <c r="AK36" s="27">
        <v>8.0905513763427734</v>
      </c>
      <c r="AL36" s="27">
        <v>2.0866141319274902</v>
      </c>
      <c r="AM36" s="27">
        <v>5.464566707611084</v>
      </c>
      <c r="AN36" s="27">
        <v>9.5275592803955078</v>
      </c>
      <c r="AO36" s="27">
        <v>9.2440948486328125</v>
      </c>
      <c r="AP36" s="27">
        <v>3.5748031139373779</v>
      </c>
      <c r="AQ36" s="27">
        <v>6.9527559280395508</v>
      </c>
      <c r="AR36" s="27">
        <v>14.60629940032959</v>
      </c>
      <c r="AS36" s="27">
        <v>10.342519760131836</v>
      </c>
      <c r="AT36" s="27">
        <v>15.291338920593262</v>
      </c>
      <c r="AU36" s="27">
        <v>6.0433073043823242</v>
      </c>
      <c r="AV36" s="27">
        <v>8.5984249114990234</v>
      </c>
      <c r="AW36" s="27">
        <v>6.9527559280395508</v>
      </c>
      <c r="AX36" s="27">
        <v>1.2716535329818726</v>
      </c>
      <c r="AY36" s="27">
        <v>5.425196647644043</v>
      </c>
      <c r="AZ36" s="27">
        <v>7.0472440719604492</v>
      </c>
      <c r="BA36" s="27">
        <v>9.3307085037231445</v>
      </c>
      <c r="BB36" s="27">
        <v>3.5590550899505615</v>
      </c>
      <c r="BC36" s="27">
        <v>13.39370059967041</v>
      </c>
      <c r="BD36" s="27">
        <v>7.6614174842834473</v>
      </c>
      <c r="BE36" s="27">
        <v>2.1141731739044189</v>
      </c>
      <c r="BF36" s="27">
        <v>26.818897247314453</v>
      </c>
      <c r="BG36" s="27">
        <v>10.566928863525391</v>
      </c>
      <c r="BH36" s="27">
        <v>5.0078740119934082</v>
      </c>
      <c r="BI36" s="27">
        <v>6.6574802398681641</v>
      </c>
      <c r="BJ36" s="27">
        <v>14.413385391235352</v>
      </c>
      <c r="BK36" s="27">
        <v>3.5118110179901123</v>
      </c>
      <c r="BL36" s="27">
        <v>5.7795276641845703</v>
      </c>
      <c r="BM36" s="27">
        <v>11.700787544250488</v>
      </c>
      <c r="BN36" s="27">
        <v>6.0708661079406738</v>
      </c>
      <c r="BO36" s="27">
        <v>1.2283464670181274</v>
      </c>
      <c r="BQ36" s="21">
        <f t="shared" si="1"/>
        <v>60</v>
      </c>
    </row>
    <row r="37" spans="2:69" x14ac:dyDescent="0.25">
      <c r="B37" s="44" t="s">
        <v>472</v>
      </c>
      <c r="C37" s="44" t="s">
        <v>473</v>
      </c>
      <c r="D37" s="12">
        <v>-25.6</v>
      </c>
      <c r="E37" s="12">
        <v>149.69999999999999</v>
      </c>
      <c r="F37" s="29" t="b">
        <f t="shared" si="0"/>
        <v>0</v>
      </c>
      <c r="G37" s="27"/>
      <c r="H37" s="27">
        <v>7.2007875442504883</v>
      </c>
      <c r="I37" s="27">
        <v>13.61417293548584</v>
      </c>
      <c r="J37" s="27">
        <v>5.2283463478088379</v>
      </c>
      <c r="K37" s="27">
        <v>5.6417322158813477</v>
      </c>
      <c r="L37" s="27">
        <v>7.1614174842834473</v>
      </c>
      <c r="M37" s="27">
        <v>8.8346452713012695</v>
      </c>
      <c r="N37" s="27">
        <v>5.1574802398681641</v>
      </c>
      <c r="O37" s="27">
        <v>5.7519683837890625</v>
      </c>
      <c r="P37" s="27">
        <v>2.7637796401977539</v>
      </c>
      <c r="Q37" s="27">
        <v>16.413385391235352</v>
      </c>
      <c r="R37" s="27">
        <v>15.877952575683594</v>
      </c>
      <c r="S37" s="27">
        <v>5.1102361679077148</v>
      </c>
      <c r="T37" s="27">
        <v>8.7007875442504883</v>
      </c>
      <c r="U37" s="27">
        <v>11.751968383789063</v>
      </c>
      <c r="V37" s="27">
        <v>9.5236225128173828</v>
      </c>
      <c r="W37" s="27">
        <v>7.2165355682373047</v>
      </c>
      <c r="X37" s="27">
        <v>11.996063232421875</v>
      </c>
      <c r="Y37" s="27">
        <v>2.8149607181549072</v>
      </c>
      <c r="Z37" s="27">
        <v>8.7401571273803711</v>
      </c>
      <c r="AA37" s="27">
        <v>8.9685039520263672</v>
      </c>
      <c r="AB37" s="27">
        <v>6.5905513763427734</v>
      </c>
      <c r="AC37" s="27">
        <v>6.6535434722900391</v>
      </c>
      <c r="AD37" s="27">
        <v>2.4881889820098877</v>
      </c>
      <c r="AE37" s="27">
        <v>13.523622512817383</v>
      </c>
      <c r="AF37" s="27">
        <v>10.283464431762695</v>
      </c>
      <c r="AG37" s="27">
        <v>8.2283468246459961</v>
      </c>
      <c r="AH37" s="27">
        <v>9.6929130554199219</v>
      </c>
      <c r="AI37" s="27">
        <v>7.3070864677429199</v>
      </c>
      <c r="AJ37" s="27">
        <v>2.7086613178253174</v>
      </c>
      <c r="AK37" s="27">
        <v>9.5354328155517578</v>
      </c>
      <c r="AL37" s="27">
        <v>4.881889820098877</v>
      </c>
      <c r="AM37" s="27">
        <v>7.2716536521911621</v>
      </c>
      <c r="AN37" s="27">
        <v>10.216535568237305</v>
      </c>
      <c r="AO37" s="27">
        <v>17.551181793212891</v>
      </c>
      <c r="AP37" s="27">
        <v>7.8661417961120605</v>
      </c>
      <c r="AQ37" s="27">
        <v>13.732283592224121</v>
      </c>
      <c r="AR37" s="27">
        <v>8.078740119934082</v>
      </c>
      <c r="AS37" s="27">
        <v>8.0157480239868164</v>
      </c>
      <c r="AT37" s="27">
        <v>12.531496047973633</v>
      </c>
      <c r="AU37" s="27">
        <v>5.9566926956176758</v>
      </c>
      <c r="AV37" s="27">
        <v>9.6377954483032227</v>
      </c>
      <c r="AW37" s="27">
        <v>11.429133415222168</v>
      </c>
      <c r="AX37" s="27">
        <v>1.4173228740692139</v>
      </c>
      <c r="AY37" s="27">
        <v>3.3267717361450195</v>
      </c>
      <c r="AZ37" s="27">
        <v>13.318897247314453</v>
      </c>
      <c r="BA37" s="27">
        <v>10.232283592224121</v>
      </c>
      <c r="BB37" s="27">
        <v>3.2913386821746826</v>
      </c>
      <c r="BC37" s="27">
        <v>10.968503952026367</v>
      </c>
      <c r="BD37" s="27">
        <v>9.070866584777832</v>
      </c>
      <c r="BE37" s="27">
        <v>2.8031497001647949</v>
      </c>
      <c r="BF37" s="27">
        <v>18.161417007446289</v>
      </c>
      <c r="BG37" s="27">
        <v>4.7952756881713867</v>
      </c>
      <c r="BH37" s="27">
        <v>5.2362203598022461</v>
      </c>
      <c r="BI37" s="27">
        <v>6.3149604797363281</v>
      </c>
      <c r="BJ37" s="27">
        <v>8.3149604797363281</v>
      </c>
      <c r="BK37" s="27">
        <v>7.4055118560791016</v>
      </c>
      <c r="BL37" s="27">
        <v>6.3543305397033691</v>
      </c>
      <c r="BM37" s="27">
        <v>6.7755904197692871</v>
      </c>
      <c r="BN37" s="27">
        <v>6.3740158081054688</v>
      </c>
      <c r="BO37" s="27">
        <v>0.98425197601318359</v>
      </c>
      <c r="BQ37" s="21">
        <f t="shared" si="1"/>
        <v>60</v>
      </c>
    </row>
    <row r="38" spans="2:69" x14ac:dyDescent="0.25">
      <c r="B38" s="44" t="s">
        <v>474</v>
      </c>
      <c r="C38" s="44" t="s">
        <v>475</v>
      </c>
      <c r="D38" s="12">
        <v>-24.1</v>
      </c>
      <c r="E38" s="12">
        <v>152.69999999999999</v>
      </c>
      <c r="F38" s="29" t="b">
        <f t="shared" si="0"/>
        <v>0</v>
      </c>
      <c r="G38" s="27"/>
      <c r="H38" s="27">
        <v>6.9566926956176758</v>
      </c>
      <c r="I38" s="27">
        <v>13.700787544250488</v>
      </c>
      <c r="J38" s="27">
        <v>8.570866584777832</v>
      </c>
      <c r="K38" s="27">
        <v>8.7992124557495117</v>
      </c>
      <c r="L38" s="27">
        <v>8.4724407196044922</v>
      </c>
      <c r="M38" s="27">
        <v>8.3110237121582031</v>
      </c>
      <c r="N38" s="27">
        <v>7.1732282638549805</v>
      </c>
      <c r="O38" s="27">
        <v>10.874015808105469</v>
      </c>
      <c r="P38" s="27">
        <v>5.0236220359802246</v>
      </c>
      <c r="Q38" s="27">
        <v>8.5866146087646484</v>
      </c>
      <c r="R38" s="27">
        <v>16.929134368896484</v>
      </c>
      <c r="S38" s="27">
        <v>10.854331016540527</v>
      </c>
      <c r="T38" s="27">
        <v>4.921259880065918</v>
      </c>
      <c r="U38" s="27">
        <v>15.515748023986816</v>
      </c>
      <c r="V38" s="27">
        <v>12.137795448303223</v>
      </c>
      <c r="W38" s="27">
        <v>8.4527559280395508</v>
      </c>
      <c r="X38" s="27">
        <v>14.074803352355957</v>
      </c>
      <c r="Y38" s="27">
        <v>3.1456692218780518</v>
      </c>
      <c r="Z38" s="27">
        <v>10.881889343261719</v>
      </c>
      <c r="AA38" s="27">
        <v>3.0551180839538574</v>
      </c>
      <c r="AB38" s="27">
        <v>4.039370059967041</v>
      </c>
      <c r="AC38" s="27">
        <v>11.736220359802246</v>
      </c>
      <c r="AD38" s="27">
        <v>3.9842519760131836</v>
      </c>
      <c r="AE38" s="27">
        <v>10.858267784118652</v>
      </c>
      <c r="AF38" s="27">
        <v>8.6220474243164063</v>
      </c>
      <c r="AG38" s="27">
        <v>7.921259880065918</v>
      </c>
      <c r="AH38" s="27">
        <v>9.6141729354858398</v>
      </c>
      <c r="AI38" s="27">
        <v>9.4803152084350586</v>
      </c>
      <c r="AJ38" s="27">
        <v>5.3385825157165527</v>
      </c>
      <c r="AK38" s="27">
        <v>5.5629920959472656</v>
      </c>
      <c r="AL38" s="27">
        <v>2.2204723358154297</v>
      </c>
      <c r="AM38" s="27">
        <v>7.1732282638549805</v>
      </c>
      <c r="AN38" s="27">
        <v>6.7913384437561035</v>
      </c>
      <c r="AO38" s="27">
        <v>10.940944671630859</v>
      </c>
      <c r="AP38" s="27">
        <v>4.5669293403625488</v>
      </c>
      <c r="AQ38" s="27">
        <v>5.3385825157165527</v>
      </c>
      <c r="AR38" s="27">
        <v>10.637795448303223</v>
      </c>
      <c r="AS38" s="27">
        <v>4.4488186836242676</v>
      </c>
      <c r="AT38" s="27">
        <v>16.047245025634766</v>
      </c>
      <c r="AU38" s="27">
        <v>6.8425197601318359</v>
      </c>
      <c r="AV38" s="27">
        <v>6</v>
      </c>
      <c r="AW38" s="27">
        <v>3.5826771259307861</v>
      </c>
      <c r="AX38" s="27">
        <v>3.1338582038879395</v>
      </c>
      <c r="AY38" s="27">
        <v>8.4724407196044922</v>
      </c>
      <c r="AZ38" s="27">
        <v>6.3070864677429199</v>
      </c>
      <c r="BA38" s="27">
        <v>5.7244095802307129</v>
      </c>
      <c r="BB38" s="27">
        <v>2.7795276641845703</v>
      </c>
      <c r="BC38" s="27">
        <v>14.21259880065918</v>
      </c>
      <c r="BD38" s="27">
        <v>4.4015746116638184</v>
      </c>
      <c r="BE38" s="27">
        <v>3.9448819160461426</v>
      </c>
      <c r="BF38" s="27">
        <v>23.039369583129883</v>
      </c>
      <c r="BG38" s="27">
        <v>16.440944671630859</v>
      </c>
      <c r="BH38" s="27">
        <v>4.3779525756835938</v>
      </c>
      <c r="BI38" s="27">
        <v>3.3858268260955811</v>
      </c>
      <c r="BJ38" s="27">
        <v>8.7244091033935547</v>
      </c>
      <c r="BK38" s="27">
        <v>3.7874016761779785</v>
      </c>
      <c r="BL38" s="27">
        <v>7.5433073043823242</v>
      </c>
      <c r="BM38" s="27">
        <v>14.740157127380371</v>
      </c>
      <c r="BN38" s="27">
        <v>4.7244095802307129</v>
      </c>
      <c r="BO38" s="27">
        <v>1.2834645509719849</v>
      </c>
      <c r="BQ38" s="21">
        <f t="shared" si="1"/>
        <v>60</v>
      </c>
    </row>
    <row r="39" spans="2:69" x14ac:dyDescent="0.25">
      <c r="B39" s="44" t="s">
        <v>476</v>
      </c>
      <c r="C39" s="44" t="s">
        <v>477</v>
      </c>
      <c r="D39" s="12">
        <v>-27.6</v>
      </c>
      <c r="E39" s="12">
        <v>152.69999999999999</v>
      </c>
      <c r="F39" s="29" t="b">
        <f t="shared" si="0"/>
        <v>0</v>
      </c>
      <c r="G39" s="27"/>
      <c r="H39" s="27">
        <v>8.0866146087646484</v>
      </c>
      <c r="I39" s="27">
        <v>13.307086944580078</v>
      </c>
      <c r="J39" s="27">
        <v>7.9409446716308594</v>
      </c>
      <c r="K39" s="27">
        <v>13.944881439208984</v>
      </c>
      <c r="L39" s="27">
        <v>13.224409103393555</v>
      </c>
      <c r="M39" s="27">
        <v>8.1377954483032227</v>
      </c>
      <c r="N39" s="27">
        <v>7.0236220359802246</v>
      </c>
      <c r="O39" s="27">
        <v>6.6023621559143066</v>
      </c>
      <c r="P39" s="27">
        <v>5.5826773643493652</v>
      </c>
      <c r="Q39" s="27">
        <v>10.149606704711914</v>
      </c>
      <c r="R39" s="27">
        <v>17.169290542602539</v>
      </c>
      <c r="S39" s="27">
        <v>9.0314960479736328</v>
      </c>
      <c r="T39" s="27">
        <v>17.425197601318359</v>
      </c>
      <c r="U39" s="27">
        <v>10.389763832092285</v>
      </c>
      <c r="V39" s="27">
        <v>11.330708503723145</v>
      </c>
      <c r="W39" s="27">
        <v>13.236220359802246</v>
      </c>
      <c r="X39" s="27">
        <v>15.964567184448242</v>
      </c>
      <c r="Y39" s="27">
        <v>6.1574802398681641</v>
      </c>
      <c r="Z39" s="27">
        <v>9.8897638320922852</v>
      </c>
      <c r="AA39" s="27">
        <v>10.17322826385498</v>
      </c>
      <c r="AB39" s="27">
        <v>5.2992124557495117</v>
      </c>
      <c r="AC39" s="27">
        <v>13.89370059967041</v>
      </c>
      <c r="AD39" s="27">
        <v>9.4566926956176758</v>
      </c>
      <c r="AE39" s="27">
        <v>12.850393295288086</v>
      </c>
      <c r="AF39" s="27">
        <v>9.1023626327514648</v>
      </c>
      <c r="AG39" s="27">
        <v>8.6692914962768555</v>
      </c>
      <c r="AH39" s="27">
        <v>9.9055118560791016</v>
      </c>
      <c r="AI39" s="27">
        <v>11.346456527709961</v>
      </c>
      <c r="AJ39" s="27">
        <v>7.0629920959472656</v>
      </c>
      <c r="AK39" s="27">
        <v>8.1653547286987305</v>
      </c>
      <c r="AL39" s="27">
        <v>3.65354323387146</v>
      </c>
      <c r="AM39" s="27">
        <v>17.527559280395508</v>
      </c>
      <c r="AN39" s="27">
        <v>6.2677164077758789</v>
      </c>
      <c r="AO39" s="27">
        <v>7.6614174842834473</v>
      </c>
      <c r="AP39" s="27">
        <v>3.8110237121582031</v>
      </c>
      <c r="AQ39" s="27">
        <v>14.039370536804199</v>
      </c>
      <c r="AR39" s="27">
        <v>7.8503937721252441</v>
      </c>
      <c r="AS39" s="27">
        <v>11.472440719604492</v>
      </c>
      <c r="AT39" s="27">
        <v>9.1968507766723633</v>
      </c>
      <c r="AU39" s="27">
        <v>10.377952575683594</v>
      </c>
      <c r="AV39" s="27">
        <v>5.5590553283691406</v>
      </c>
      <c r="AW39" s="27">
        <v>10.047244071960449</v>
      </c>
      <c r="AX39" s="27">
        <v>8.582676887512207</v>
      </c>
      <c r="AY39" s="27">
        <v>3.692913293838501</v>
      </c>
      <c r="AZ39" s="27">
        <v>8.5984249114990234</v>
      </c>
      <c r="BA39" s="27">
        <v>5.5078740119934082</v>
      </c>
      <c r="BB39" s="27">
        <v>4.7755904197692871</v>
      </c>
      <c r="BC39" s="27">
        <v>7.5196852684020996</v>
      </c>
      <c r="BD39" s="27">
        <v>9.921259880065918</v>
      </c>
      <c r="BE39" s="27">
        <v>4.9921259880065918</v>
      </c>
      <c r="BF39" s="27">
        <v>10.511811256408691</v>
      </c>
      <c r="BG39" s="27">
        <v>12.488188743591309</v>
      </c>
      <c r="BH39" s="27">
        <v>6.1732282638549805</v>
      </c>
      <c r="BI39" s="27">
        <v>7.960629940032959</v>
      </c>
      <c r="BJ39" s="27">
        <v>3.9370079040527344</v>
      </c>
      <c r="BK39" s="27">
        <v>12.070866584777832</v>
      </c>
      <c r="BL39" s="27">
        <v>8.0393705368041992</v>
      </c>
      <c r="BM39" s="27">
        <v>9.6299209594726563</v>
      </c>
      <c r="BN39" s="27">
        <v>6.0078740119934082</v>
      </c>
      <c r="BO39" s="27">
        <v>3.2834646701812744</v>
      </c>
      <c r="BQ39" s="21">
        <f t="shared" si="1"/>
        <v>60</v>
      </c>
    </row>
    <row r="40" spans="2:69" x14ac:dyDescent="0.25">
      <c r="B40" s="44" t="s">
        <v>478</v>
      </c>
      <c r="C40" s="44" t="s">
        <v>479</v>
      </c>
      <c r="D40" s="12">
        <v>-26.8</v>
      </c>
      <c r="E40" s="12">
        <v>152.1</v>
      </c>
      <c r="F40" s="29" t="b">
        <f t="shared" si="0"/>
        <v>0</v>
      </c>
      <c r="G40" s="27"/>
      <c r="H40" s="27">
        <v>6.7283463478088379</v>
      </c>
      <c r="I40" s="27">
        <v>14.003936767578125</v>
      </c>
      <c r="J40" s="27">
        <v>6.2598423957824707</v>
      </c>
      <c r="K40" s="27">
        <v>9.5314960479736328</v>
      </c>
      <c r="L40" s="27">
        <v>10.811023712158203</v>
      </c>
      <c r="M40" s="27">
        <v>9.5118112564086914</v>
      </c>
      <c r="N40" s="27">
        <v>7.5</v>
      </c>
      <c r="O40" s="27">
        <v>3.9960629940032959</v>
      </c>
      <c r="P40" s="27">
        <v>4.4015746116638184</v>
      </c>
      <c r="Q40" s="27">
        <v>12.185039520263672</v>
      </c>
      <c r="R40" s="27">
        <v>11.803149223327637</v>
      </c>
      <c r="S40" s="27">
        <v>7.7007875442504883</v>
      </c>
      <c r="T40" s="27">
        <v>12.61417293548584</v>
      </c>
      <c r="U40" s="27">
        <v>10.440944671630859</v>
      </c>
      <c r="V40" s="27">
        <v>10</v>
      </c>
      <c r="W40" s="27">
        <v>12.685039520263672</v>
      </c>
      <c r="X40" s="27">
        <v>11.38582706451416</v>
      </c>
      <c r="Y40" s="27">
        <v>3.2204723358154297</v>
      </c>
      <c r="Z40" s="27">
        <v>9.6771650314331055</v>
      </c>
      <c r="AA40" s="27">
        <v>6.7086615562438965</v>
      </c>
      <c r="AB40" s="27">
        <v>5.0472440719604492</v>
      </c>
      <c r="AC40" s="27">
        <v>12.574803352355957</v>
      </c>
      <c r="AD40" s="27">
        <v>5.8188977241516113</v>
      </c>
      <c r="AE40" s="27">
        <v>13.38582706451416</v>
      </c>
      <c r="AF40" s="27">
        <v>11.661417007446289</v>
      </c>
      <c r="AG40" s="27">
        <v>8.6653547286987305</v>
      </c>
      <c r="AH40" s="27">
        <v>9.2362203598022461</v>
      </c>
      <c r="AI40" s="27">
        <v>13.401575088500977</v>
      </c>
      <c r="AJ40" s="27">
        <v>5.1968502998352051</v>
      </c>
      <c r="AK40" s="27">
        <v>10.283464431762695</v>
      </c>
      <c r="AL40" s="27">
        <v>5.3070864677429199</v>
      </c>
      <c r="AM40" s="27">
        <v>10.582676887512207</v>
      </c>
      <c r="AN40" s="27">
        <v>8.2834644317626953</v>
      </c>
      <c r="AO40" s="27">
        <v>8.2047243118286133</v>
      </c>
      <c r="AP40" s="27">
        <v>3.8897638320922852</v>
      </c>
      <c r="AQ40" s="27">
        <v>14.976377487182617</v>
      </c>
      <c r="AR40" s="27">
        <v>9.1417322158813477</v>
      </c>
      <c r="AS40" s="27">
        <v>10.074803352355957</v>
      </c>
      <c r="AT40" s="27">
        <v>5.4724407196044922</v>
      </c>
      <c r="AU40" s="27">
        <v>2.4763779640197754</v>
      </c>
      <c r="AV40" s="27">
        <v>10.519684791564941</v>
      </c>
      <c r="AW40" s="27">
        <v>13.795275688171387</v>
      </c>
      <c r="AX40" s="27">
        <v>5.1102361679077148</v>
      </c>
      <c r="AY40" s="27">
        <v>7.381889820098877</v>
      </c>
      <c r="AZ40" s="27">
        <v>9.3228349685668945</v>
      </c>
      <c r="BA40" s="27">
        <v>13.960629463195801</v>
      </c>
      <c r="BB40" s="27">
        <v>7.1811022758483887</v>
      </c>
      <c r="BC40" s="27">
        <v>8.9055118560791016</v>
      </c>
      <c r="BD40" s="27">
        <v>12.047244071960449</v>
      </c>
      <c r="BE40" s="27">
        <v>3.5039370059967041</v>
      </c>
      <c r="BF40" s="27">
        <v>17.22047233581543</v>
      </c>
      <c r="BG40" s="27">
        <v>7.5984253883361816</v>
      </c>
      <c r="BH40" s="27">
        <v>5.3543305397033691</v>
      </c>
      <c r="BI40" s="27">
        <v>8.8779525756835938</v>
      </c>
      <c r="BJ40" s="27">
        <v>3.3937008380889893</v>
      </c>
      <c r="BK40" s="27">
        <v>8.8976373672485352</v>
      </c>
      <c r="BL40" s="27">
        <v>8.5433073043823242</v>
      </c>
      <c r="BM40" s="27">
        <v>10.314960479736328</v>
      </c>
      <c r="BN40" s="27">
        <v>6.118110179901123</v>
      </c>
      <c r="BO40" s="27">
        <v>1.4251968860626221</v>
      </c>
      <c r="BQ40" s="21">
        <f t="shared" si="1"/>
        <v>60</v>
      </c>
    </row>
    <row r="41" spans="2:69" x14ac:dyDescent="0.25">
      <c r="B41" s="44" t="s">
        <v>480</v>
      </c>
      <c r="C41" s="44" t="s">
        <v>481</v>
      </c>
      <c r="D41" s="12">
        <v>-27.2</v>
      </c>
      <c r="E41" s="12">
        <v>152.4</v>
      </c>
      <c r="F41" s="29" t="b">
        <f t="shared" si="0"/>
        <v>0</v>
      </c>
      <c r="G41" s="27"/>
      <c r="H41" s="27">
        <v>10.33464527130127</v>
      </c>
      <c r="I41" s="27">
        <v>19.22047233581543</v>
      </c>
      <c r="J41" s="27">
        <v>9.8425197601318359</v>
      </c>
      <c r="K41" s="27">
        <v>11.157480239868164</v>
      </c>
      <c r="L41" s="27">
        <v>10.149606704711914</v>
      </c>
      <c r="M41" s="27">
        <v>6.8661417961120605</v>
      </c>
      <c r="N41" s="27">
        <v>7.8425197601318359</v>
      </c>
      <c r="O41" s="27">
        <v>7.2677164077758789</v>
      </c>
      <c r="P41" s="27">
        <v>5.0157480239868164</v>
      </c>
      <c r="Q41" s="27">
        <v>12.555118560791016</v>
      </c>
      <c r="R41" s="27">
        <v>10.791338920593262</v>
      </c>
      <c r="S41" s="27">
        <v>7.6338582038879395</v>
      </c>
      <c r="T41" s="27">
        <v>10.409448623657227</v>
      </c>
      <c r="U41" s="27">
        <v>8.3503932952880859</v>
      </c>
      <c r="V41" s="27">
        <v>9.7716531753540039</v>
      </c>
      <c r="W41" s="27">
        <v>7.6614174842834473</v>
      </c>
      <c r="X41" s="27">
        <v>9.1338586807250977</v>
      </c>
      <c r="Y41" s="27">
        <v>4.4881887435913086</v>
      </c>
      <c r="Z41" s="27">
        <v>7.8346457481384277</v>
      </c>
      <c r="AA41" s="27">
        <v>3.7401573657989502</v>
      </c>
      <c r="AB41" s="27">
        <v>2.4251968860626221</v>
      </c>
      <c r="AC41" s="27">
        <v>9.1968507766723633</v>
      </c>
      <c r="AD41" s="27">
        <v>2.6377952098846436</v>
      </c>
      <c r="AE41" s="27">
        <v>9.7795276641845703</v>
      </c>
      <c r="AF41" s="27">
        <v>6.7874016761779785</v>
      </c>
      <c r="AG41" s="27">
        <v>2.3622047901153564</v>
      </c>
      <c r="AH41" s="27">
        <v>9</v>
      </c>
      <c r="AI41" s="27">
        <v>6.7165355682373047</v>
      </c>
      <c r="AJ41" s="27">
        <v>8.074803352355957</v>
      </c>
      <c r="AK41" s="27">
        <v>11.531496047973633</v>
      </c>
      <c r="AL41" s="27">
        <v>6.0157480239868164</v>
      </c>
      <c r="AM41" s="27">
        <v>14.921259880065918</v>
      </c>
      <c r="AN41" s="27">
        <v>7.8267717361450195</v>
      </c>
      <c r="AO41" s="27">
        <v>5.6377954483032227</v>
      </c>
      <c r="AP41" s="27">
        <v>4.574803352355957</v>
      </c>
      <c r="AQ41" s="27">
        <v>13.255905151367188</v>
      </c>
      <c r="AR41" s="27">
        <v>12.736220359802246</v>
      </c>
      <c r="AS41" s="27">
        <v>10.984251976013184</v>
      </c>
      <c r="AT41" s="27">
        <v>7.5472440719604492</v>
      </c>
      <c r="AU41" s="27">
        <v>11.240157127380371</v>
      </c>
      <c r="AV41" s="27">
        <v>7.614173412322998</v>
      </c>
      <c r="AW41" s="27">
        <v>12.625984191894531</v>
      </c>
      <c r="AX41" s="27">
        <v>7.3661417961120605</v>
      </c>
      <c r="AY41" s="27">
        <v>8.0905513763427734</v>
      </c>
      <c r="AZ41" s="27">
        <v>9.1771650314331055</v>
      </c>
      <c r="BA41" s="27">
        <v>11.984251976013184</v>
      </c>
      <c r="BB41" s="27">
        <v>7.4055118560791016</v>
      </c>
      <c r="BC41" s="27">
        <v>13.137795448303223</v>
      </c>
      <c r="BD41" s="27">
        <v>14.984251976013184</v>
      </c>
      <c r="BE41" s="27">
        <v>6.385826587677002</v>
      </c>
      <c r="BF41" s="27">
        <v>16.77952766418457</v>
      </c>
      <c r="BG41" s="27">
        <v>8.7559051513671875</v>
      </c>
      <c r="BH41" s="27">
        <v>6.5590553283691406</v>
      </c>
      <c r="BI41" s="27">
        <v>11.948819160461426</v>
      </c>
      <c r="BJ41" s="27">
        <v>5.9448819160461426</v>
      </c>
      <c r="BK41" s="27">
        <v>7.6062994003295898</v>
      </c>
      <c r="BL41" s="27">
        <v>6.425196647644043</v>
      </c>
      <c r="BM41" s="27">
        <v>14.677165031433105</v>
      </c>
      <c r="BN41" s="27">
        <v>9.503936767578125</v>
      </c>
      <c r="BO41" s="27">
        <v>1.3385826349258423</v>
      </c>
      <c r="BQ41" s="21">
        <f t="shared" si="1"/>
        <v>60</v>
      </c>
    </row>
    <row r="42" spans="2:69" x14ac:dyDescent="0.25">
      <c r="B42" s="44" t="s">
        <v>482</v>
      </c>
      <c r="C42" s="44" t="s">
        <v>483</v>
      </c>
      <c r="D42" s="12">
        <v>-27.5</v>
      </c>
      <c r="E42" s="12">
        <v>152.30000000000001</v>
      </c>
      <c r="F42" s="29" t="b">
        <f t="shared" si="0"/>
        <v>0</v>
      </c>
      <c r="G42" s="27"/>
      <c r="H42" s="27">
        <v>9.6259841918945313</v>
      </c>
      <c r="I42" s="27">
        <v>13.259842872619629</v>
      </c>
      <c r="J42" s="27">
        <v>8.0196847915649414</v>
      </c>
      <c r="K42" s="27">
        <v>12.047244071960449</v>
      </c>
      <c r="L42" s="27">
        <v>13.070866584777832</v>
      </c>
      <c r="M42" s="27">
        <v>9.1496067047119141</v>
      </c>
      <c r="N42" s="27">
        <v>7.7834644317626953</v>
      </c>
      <c r="O42" s="27">
        <v>8.574803352355957</v>
      </c>
      <c r="P42" s="27">
        <v>5.8976378440856934</v>
      </c>
      <c r="Q42" s="27">
        <v>12.17322826385498</v>
      </c>
      <c r="R42" s="27">
        <v>14.83464527130127</v>
      </c>
      <c r="S42" s="27">
        <v>11.77952766418457</v>
      </c>
      <c r="T42" s="27">
        <v>11.519684791564941</v>
      </c>
      <c r="U42" s="27">
        <v>7.5314960479736328</v>
      </c>
      <c r="V42" s="27">
        <v>11.271653175354004</v>
      </c>
      <c r="W42" s="27">
        <v>12.937007904052734</v>
      </c>
      <c r="X42" s="27">
        <v>12.5</v>
      </c>
      <c r="Y42" s="27">
        <v>6.3582677841186523</v>
      </c>
      <c r="Z42" s="27">
        <v>10.055118560791016</v>
      </c>
      <c r="AA42" s="27">
        <v>6.3385825157165527</v>
      </c>
      <c r="AB42" s="27">
        <v>7.2559056282043457</v>
      </c>
      <c r="AC42" s="27">
        <v>9.7637796401977539</v>
      </c>
      <c r="AD42" s="27">
        <v>11.137795448303223</v>
      </c>
      <c r="AE42" s="27">
        <v>11.732283592224121</v>
      </c>
      <c r="AF42" s="27">
        <v>6.8622045516967773</v>
      </c>
      <c r="AG42" s="27">
        <v>11.204724311828613</v>
      </c>
      <c r="AH42" s="27">
        <v>8.5511808395385742</v>
      </c>
      <c r="AI42" s="27">
        <v>12.318897247314453</v>
      </c>
      <c r="AJ42" s="27">
        <v>5.7992124557495117</v>
      </c>
      <c r="AK42" s="27">
        <v>11.889763832092285</v>
      </c>
      <c r="AL42" s="27">
        <v>3.8031497001647949</v>
      </c>
      <c r="AM42" s="27">
        <v>13.070866584777832</v>
      </c>
      <c r="AN42" s="27">
        <v>6.5551180839538574</v>
      </c>
      <c r="AO42" s="27">
        <v>5.4763779640197754</v>
      </c>
      <c r="AP42" s="27">
        <v>3.7362203598022461</v>
      </c>
      <c r="AQ42" s="27">
        <v>13.618110656738281</v>
      </c>
      <c r="AR42" s="27">
        <v>6.2559056282043457</v>
      </c>
      <c r="AS42" s="27">
        <v>10.728346824645996</v>
      </c>
      <c r="AT42" s="27">
        <v>9.2047243118286133</v>
      </c>
      <c r="AU42" s="27">
        <v>8.5157480239868164</v>
      </c>
      <c r="AV42" s="27">
        <v>6.2755904197692871</v>
      </c>
      <c r="AW42" s="27">
        <v>9.6141729354858398</v>
      </c>
      <c r="AX42" s="27">
        <v>5.1968502998352051</v>
      </c>
      <c r="AY42" s="27">
        <v>8.6929130554199219</v>
      </c>
      <c r="AZ42" s="27">
        <v>9.4803152084350586</v>
      </c>
      <c r="BA42" s="27">
        <v>13.118110656738281</v>
      </c>
      <c r="BB42" s="27">
        <v>7.3149604797363281</v>
      </c>
      <c r="BC42" s="27">
        <v>9.3307085037231445</v>
      </c>
      <c r="BD42" s="27">
        <v>17.921258926391602</v>
      </c>
      <c r="BE42" s="27">
        <v>4.5826773643493652</v>
      </c>
      <c r="BF42" s="27">
        <v>14.992125511169434</v>
      </c>
      <c r="BG42" s="27">
        <v>14.078740119934082</v>
      </c>
      <c r="BH42" s="27">
        <v>7.078740119934082</v>
      </c>
      <c r="BI42" s="27">
        <v>5.7007875442504883</v>
      </c>
      <c r="BJ42" s="27">
        <v>7.1968502998352051</v>
      </c>
      <c r="BK42" s="27">
        <v>8.7007875442504883</v>
      </c>
      <c r="BL42" s="27">
        <v>7.3700785636901855</v>
      </c>
      <c r="BM42" s="27">
        <v>11.740157127380371</v>
      </c>
      <c r="BN42" s="27">
        <v>5.7637796401977539</v>
      </c>
      <c r="BO42" s="27">
        <v>1.6771653890609741</v>
      </c>
      <c r="BQ42" s="21">
        <f t="shared" si="1"/>
        <v>60</v>
      </c>
    </row>
    <row r="43" spans="2:69" x14ac:dyDescent="0.25">
      <c r="B43" s="44" t="s">
        <v>484</v>
      </c>
      <c r="C43" s="44" t="s">
        <v>485</v>
      </c>
      <c r="D43" s="12">
        <v>-27.8</v>
      </c>
      <c r="E43" s="12">
        <v>152.6</v>
      </c>
      <c r="F43" s="29" t="b">
        <f t="shared" si="0"/>
        <v>0</v>
      </c>
      <c r="G43" s="27"/>
      <c r="H43" s="27">
        <v>8.2677164077758789</v>
      </c>
      <c r="I43" s="27">
        <v>16.559055328369141</v>
      </c>
      <c r="J43" s="27">
        <v>7.3976378440856934</v>
      </c>
      <c r="K43" s="27">
        <v>9.8346452713012695</v>
      </c>
      <c r="L43" s="27">
        <v>7.8267717361450195</v>
      </c>
      <c r="M43" s="27">
        <v>8.3937005996704102</v>
      </c>
      <c r="N43" s="27">
        <v>11.216535568237305</v>
      </c>
      <c r="O43" s="27">
        <v>5.9724407196044922</v>
      </c>
      <c r="P43" s="27">
        <v>10.342519760131836</v>
      </c>
      <c r="Q43" s="27">
        <v>7.7244095802307129</v>
      </c>
      <c r="R43" s="27">
        <v>16.177165985107422</v>
      </c>
      <c r="S43" s="27">
        <v>9.3779525756835938</v>
      </c>
      <c r="T43" s="27">
        <v>16.488189697265625</v>
      </c>
      <c r="U43" s="27">
        <v>11.708661079406738</v>
      </c>
      <c r="V43" s="27">
        <v>10.803149223327637</v>
      </c>
      <c r="W43" s="27">
        <v>11.039370536804199</v>
      </c>
      <c r="X43" s="27">
        <v>15.322834968566895</v>
      </c>
      <c r="Y43" s="27">
        <v>3.8661417961120605</v>
      </c>
      <c r="Z43" s="27">
        <v>12.866141319274902</v>
      </c>
      <c r="AA43" s="27">
        <v>9.9448814392089844</v>
      </c>
      <c r="AB43" s="27">
        <v>4.9527559280395508</v>
      </c>
      <c r="AC43" s="27">
        <v>10.507874488830566</v>
      </c>
      <c r="AD43" s="27">
        <v>9.8188972473144531</v>
      </c>
      <c r="AE43" s="27">
        <v>13.740157127380371</v>
      </c>
      <c r="AF43" s="27">
        <v>9.5511808395385742</v>
      </c>
      <c r="AG43" s="27">
        <v>10.960629463195801</v>
      </c>
      <c r="AH43" s="27">
        <v>7.7322835922241211</v>
      </c>
      <c r="AI43" s="27">
        <v>7.0472440719604492</v>
      </c>
      <c r="AJ43" s="27">
        <v>4.9724407196044922</v>
      </c>
      <c r="AK43" s="27">
        <v>12.283464431762695</v>
      </c>
      <c r="AL43" s="27">
        <v>4.1259841918945313</v>
      </c>
      <c r="AM43" s="27">
        <v>16.472440719604492</v>
      </c>
      <c r="AN43" s="27">
        <v>8.2913389205932617</v>
      </c>
      <c r="AO43" s="27">
        <v>9.8267717361450195</v>
      </c>
      <c r="AP43" s="27">
        <v>4.8897638320922852</v>
      </c>
      <c r="AQ43" s="27">
        <v>14.023622512817383</v>
      </c>
      <c r="AR43" s="27">
        <v>12.125984191894531</v>
      </c>
      <c r="AS43" s="27">
        <v>14.39370059967041</v>
      </c>
      <c r="AT43" s="27">
        <v>8.6929130554199219</v>
      </c>
      <c r="AU43" s="27">
        <v>8.1259841918945313</v>
      </c>
      <c r="AV43" s="27">
        <v>5.6220474243164063</v>
      </c>
      <c r="AW43" s="27">
        <v>8.574803352355957</v>
      </c>
      <c r="AX43" s="27">
        <v>6.4566926956176758</v>
      </c>
      <c r="AY43" s="27">
        <v>8.1968507766723633</v>
      </c>
      <c r="AZ43" s="27">
        <v>10.464567184448242</v>
      </c>
      <c r="BA43" s="27">
        <v>12.83464527130127</v>
      </c>
      <c r="BB43" s="27">
        <v>6.9921259880065918</v>
      </c>
      <c r="BC43" s="27">
        <v>7.2362203598022461</v>
      </c>
      <c r="BD43" s="27">
        <v>15.992125511169434</v>
      </c>
      <c r="BE43" s="27">
        <v>4.4921259880065918</v>
      </c>
      <c r="BF43" s="27">
        <v>10.748031616210938</v>
      </c>
      <c r="BG43" s="27">
        <v>10.921259880065918</v>
      </c>
      <c r="BH43" s="27">
        <v>5.7952756881713867</v>
      </c>
      <c r="BI43" s="27">
        <v>8.3858270645141602</v>
      </c>
      <c r="BJ43" s="27">
        <v>6.4173226356506348</v>
      </c>
      <c r="BK43" s="27">
        <v>12.275590896606445</v>
      </c>
      <c r="BL43" s="27">
        <v>7.5629920959472656</v>
      </c>
      <c r="BM43" s="27">
        <v>11.539370536804199</v>
      </c>
      <c r="BN43" s="27">
        <v>7.6692914962768555</v>
      </c>
      <c r="BO43" s="27">
        <v>3.0039370059967041</v>
      </c>
      <c r="BQ43" s="21">
        <f t="shared" si="1"/>
        <v>60</v>
      </c>
    </row>
    <row r="44" spans="2:69" x14ac:dyDescent="0.25">
      <c r="B44" s="44" t="s">
        <v>486</v>
      </c>
      <c r="C44" s="44" t="s">
        <v>487</v>
      </c>
      <c r="D44" s="12">
        <v>-26.5</v>
      </c>
      <c r="E44" s="12">
        <v>152.69999999999999</v>
      </c>
      <c r="F44" s="29" t="b">
        <f t="shared" si="0"/>
        <v>0</v>
      </c>
      <c r="G44" s="27"/>
      <c r="H44" s="27">
        <v>8.6850395202636719</v>
      </c>
      <c r="I44" s="27">
        <v>23.003936767578125</v>
      </c>
      <c r="J44" s="27">
        <v>8.1535434722900391</v>
      </c>
      <c r="K44" s="27">
        <v>11.763779640197754</v>
      </c>
      <c r="L44" s="27">
        <v>13.22047233581543</v>
      </c>
      <c r="M44" s="27">
        <v>12.401575088500977</v>
      </c>
      <c r="N44" s="27">
        <v>12.944881439208984</v>
      </c>
      <c r="O44" s="27">
        <v>10.377952575683594</v>
      </c>
      <c r="P44" s="27">
        <v>8.1023626327514648</v>
      </c>
      <c r="Q44" s="27">
        <v>14.232283592224121</v>
      </c>
      <c r="R44" s="27">
        <v>7.9921259880065918</v>
      </c>
      <c r="S44" s="27">
        <v>6.1535434722900391</v>
      </c>
      <c r="T44" s="27">
        <v>19.940944671630859</v>
      </c>
      <c r="U44" s="27">
        <v>13.110236167907715</v>
      </c>
      <c r="V44" s="27">
        <v>13.031496047973633</v>
      </c>
      <c r="W44" s="27">
        <v>10.799212455749512</v>
      </c>
      <c r="X44" s="27">
        <v>14.078740119934082</v>
      </c>
      <c r="Y44" s="27">
        <v>7.6850395202636719</v>
      </c>
      <c r="Z44" s="27">
        <v>15.921259880065918</v>
      </c>
      <c r="AA44" s="27">
        <v>9.5118112564086914</v>
      </c>
      <c r="AB44" s="27">
        <v>5</v>
      </c>
      <c r="AC44" s="27">
        <v>15.346456527709961</v>
      </c>
      <c r="AD44" s="27">
        <v>5.7874016761779785</v>
      </c>
      <c r="AE44" s="27">
        <v>18.881889343261719</v>
      </c>
      <c r="AF44" s="27">
        <v>16.629920959472656</v>
      </c>
      <c r="AG44" s="27">
        <v>10.803149223327637</v>
      </c>
      <c r="AH44" s="27">
        <v>16.157480239868164</v>
      </c>
      <c r="AI44" s="27">
        <v>20.669290542602539</v>
      </c>
      <c r="AJ44" s="27">
        <v>8.2834644317626953</v>
      </c>
      <c r="AK44" s="27">
        <v>10.401575088500977</v>
      </c>
      <c r="AL44" s="27">
        <v>8.5354328155517578</v>
      </c>
      <c r="AM44" s="27">
        <v>17.748031616210938</v>
      </c>
      <c r="AN44" s="27">
        <v>9.9763774871826172</v>
      </c>
      <c r="AO44" s="27">
        <v>11.921259880065918</v>
      </c>
      <c r="AP44" s="27">
        <v>3.9370079040527344</v>
      </c>
      <c r="AQ44" s="27">
        <v>14.39370059967041</v>
      </c>
      <c r="AR44" s="27">
        <v>9.7952756881713867</v>
      </c>
      <c r="AS44" s="27">
        <v>13.236220359802246</v>
      </c>
      <c r="AT44" s="27">
        <v>14.748031616210938</v>
      </c>
      <c r="AU44" s="27">
        <v>11.464567184448242</v>
      </c>
      <c r="AV44" s="27">
        <v>12.275590896606445</v>
      </c>
      <c r="AW44" s="27">
        <v>12.649606704711914</v>
      </c>
      <c r="AX44" s="27">
        <v>6.0669293403625488</v>
      </c>
      <c r="AY44" s="27">
        <v>10.661417007446289</v>
      </c>
      <c r="AZ44" s="27">
        <v>18.559055328369141</v>
      </c>
      <c r="BA44" s="27">
        <v>15.5</v>
      </c>
      <c r="BB44" s="27">
        <v>7.0078740119934082</v>
      </c>
      <c r="BC44" s="27">
        <v>15.275590896606445</v>
      </c>
      <c r="BD44" s="27">
        <v>16.157480239868164</v>
      </c>
      <c r="BE44" s="27">
        <v>4.3582677841186523</v>
      </c>
      <c r="BF44" s="27">
        <v>25.748031616210938</v>
      </c>
      <c r="BG44" s="27">
        <v>11.929133415222168</v>
      </c>
      <c r="BH44" s="27">
        <v>4.4566926956176758</v>
      </c>
      <c r="BI44" s="27">
        <v>7.0275592803955078</v>
      </c>
      <c r="BJ44" s="27">
        <v>9.3307085037231445</v>
      </c>
      <c r="BK44" s="27">
        <v>11.228346824645996</v>
      </c>
      <c r="BL44" s="27">
        <v>7.2559056282043457</v>
      </c>
      <c r="BM44" s="27">
        <v>22.775590896606445</v>
      </c>
      <c r="BN44" s="27">
        <v>15.350393295288086</v>
      </c>
      <c r="BO44" s="27">
        <v>3.3897638320922852</v>
      </c>
      <c r="BQ44" s="21">
        <f t="shared" si="1"/>
        <v>60</v>
      </c>
    </row>
    <row r="45" spans="2:69" x14ac:dyDescent="0.25">
      <c r="B45" s="44" t="s">
        <v>490</v>
      </c>
      <c r="C45" s="44" t="s">
        <v>491</v>
      </c>
      <c r="D45" s="12">
        <v>-27.9</v>
      </c>
      <c r="E45" s="12">
        <v>153.1</v>
      </c>
      <c r="F45" s="29" t="b">
        <f t="shared" si="0"/>
        <v>0</v>
      </c>
      <c r="G45" s="27"/>
      <c r="H45" s="27">
        <v>11.122047424316406</v>
      </c>
      <c r="I45" s="27">
        <v>37.850395202636719</v>
      </c>
      <c r="J45" s="27">
        <v>10.059055328369141</v>
      </c>
      <c r="K45" s="27">
        <v>17.751968383789063</v>
      </c>
      <c r="L45" s="27">
        <v>12.988188743591309</v>
      </c>
      <c r="M45" s="27">
        <v>13.224409103393555</v>
      </c>
      <c r="N45" s="27">
        <v>13.944881439208984</v>
      </c>
      <c r="O45" s="27">
        <v>6.9488186836242676</v>
      </c>
      <c r="P45" s="27">
        <v>8.4488191604614258</v>
      </c>
      <c r="Q45" s="27">
        <v>20.468503952026367</v>
      </c>
      <c r="R45" s="27">
        <v>32.149604797363281</v>
      </c>
      <c r="S45" s="27">
        <v>8.9527559280395508</v>
      </c>
      <c r="T45" s="27">
        <v>25.862205505371094</v>
      </c>
      <c r="U45" s="27">
        <v>15.771653175354004</v>
      </c>
      <c r="V45" s="27">
        <v>11.267716407775879</v>
      </c>
      <c r="W45" s="27">
        <v>19.606298446655273</v>
      </c>
      <c r="X45" s="27">
        <v>17.582677841186523</v>
      </c>
      <c r="Y45" s="27">
        <v>6.1653542518615723</v>
      </c>
      <c r="Z45" s="27">
        <v>17.874015808105469</v>
      </c>
      <c r="AA45" s="27">
        <v>10.77952766418457</v>
      </c>
      <c r="AB45" s="27">
        <v>11.188976287841797</v>
      </c>
      <c r="AC45" s="27">
        <v>16.637794494628906</v>
      </c>
      <c r="AD45" s="27">
        <v>12.653543472290039</v>
      </c>
      <c r="AE45" s="27">
        <v>23.078741073608398</v>
      </c>
      <c r="AF45" s="27">
        <v>12.842519760131836</v>
      </c>
      <c r="AG45" s="27">
        <v>13.22047233581543</v>
      </c>
      <c r="AH45" s="27">
        <v>17.661417007446289</v>
      </c>
      <c r="AI45" s="27">
        <v>13.511811256408691</v>
      </c>
      <c r="AJ45" s="27">
        <v>15.440944671630859</v>
      </c>
      <c r="AK45" s="27">
        <v>12.559055328369141</v>
      </c>
      <c r="AL45" s="27">
        <v>5.6299214363098145</v>
      </c>
      <c r="AM45" s="27">
        <v>20</v>
      </c>
      <c r="AN45" s="27">
        <v>9.2834644317626953</v>
      </c>
      <c r="AO45" s="27">
        <v>16.606298446655273</v>
      </c>
      <c r="AP45" s="27">
        <v>7.8346457481384277</v>
      </c>
      <c r="AQ45" s="27">
        <v>11.795275688171387</v>
      </c>
      <c r="AR45" s="27">
        <v>13.047244071960449</v>
      </c>
      <c r="AS45" s="27">
        <v>22.173229217529297</v>
      </c>
      <c r="AT45" s="27">
        <v>15.307086944580078</v>
      </c>
      <c r="AU45" s="27">
        <v>14.811023712158203</v>
      </c>
      <c r="AV45" s="27">
        <v>13.850393295288086</v>
      </c>
      <c r="AW45" s="27">
        <v>11.251968383789063</v>
      </c>
      <c r="AX45" s="27">
        <v>8.3228349685668945</v>
      </c>
      <c r="AY45" s="27">
        <v>17.110237121582031</v>
      </c>
      <c r="AZ45" s="27">
        <v>35.393699645996094</v>
      </c>
      <c r="BA45" s="27">
        <v>15</v>
      </c>
      <c r="BB45" s="27">
        <v>11.38582706451416</v>
      </c>
      <c r="BC45" s="27">
        <v>13.086614608764648</v>
      </c>
      <c r="BD45" s="27">
        <v>21.283464431762695</v>
      </c>
      <c r="BE45" s="27">
        <v>9.2992124557495117</v>
      </c>
      <c r="BF45" s="27">
        <v>27.708662033081055</v>
      </c>
      <c r="BG45" s="27">
        <v>13.283464431762695</v>
      </c>
      <c r="BH45" s="27">
        <v>5.9527559280395508</v>
      </c>
      <c r="BI45" s="27">
        <v>8.9685039520263672</v>
      </c>
      <c r="BJ45" s="27">
        <v>9.9133853912353516</v>
      </c>
      <c r="BK45" s="27">
        <v>12.007874488830566</v>
      </c>
      <c r="BL45" s="27">
        <v>5.6299214363098145</v>
      </c>
      <c r="BM45" s="27">
        <v>17.984251022338867</v>
      </c>
      <c r="BN45" s="27">
        <v>17.610237121582031</v>
      </c>
      <c r="BO45" s="27">
        <v>4.425196647644043</v>
      </c>
      <c r="BQ45" s="21">
        <f t="shared" si="1"/>
        <v>60</v>
      </c>
    </row>
    <row r="46" spans="2:69" x14ac:dyDescent="0.25">
      <c r="B46" s="44" t="s">
        <v>492</v>
      </c>
      <c r="C46" s="44" t="s">
        <v>493</v>
      </c>
      <c r="D46" s="12">
        <v>-26.8</v>
      </c>
      <c r="E46" s="12">
        <v>152.5</v>
      </c>
      <c r="F46" s="29" t="b">
        <f t="shared" si="0"/>
        <v>0</v>
      </c>
      <c r="G46" s="27"/>
      <c r="H46" s="27">
        <v>9.074803352355957</v>
      </c>
      <c r="I46" s="27">
        <v>14.968503952026367</v>
      </c>
      <c r="J46" s="27">
        <v>7.6732282638549805</v>
      </c>
      <c r="K46" s="27">
        <v>12.460629463195801</v>
      </c>
      <c r="L46" s="27">
        <v>10.61417293548584</v>
      </c>
      <c r="M46" s="27">
        <v>9.6102361679077148</v>
      </c>
      <c r="N46" s="27">
        <v>7.5905513763427734</v>
      </c>
      <c r="O46" s="27">
        <v>8.9409446716308594</v>
      </c>
      <c r="P46" s="27">
        <v>5.5472440719604492</v>
      </c>
      <c r="Q46" s="27">
        <v>8.8818893432617188</v>
      </c>
      <c r="R46" s="27">
        <v>17.661417007446289</v>
      </c>
      <c r="S46" s="27">
        <v>10.661417007446289</v>
      </c>
      <c r="T46" s="27">
        <v>16.602361679077148</v>
      </c>
      <c r="U46" s="27">
        <v>15.055118560791016</v>
      </c>
      <c r="V46" s="27">
        <v>13.503936767578125</v>
      </c>
      <c r="W46" s="27">
        <v>11.590551376342773</v>
      </c>
      <c r="X46" s="27">
        <v>11.677165031433105</v>
      </c>
      <c r="Y46" s="27">
        <v>3.6614172458648682</v>
      </c>
      <c r="Z46" s="27">
        <v>11.322834968566895</v>
      </c>
      <c r="AA46" s="27">
        <v>7.5984253883361816</v>
      </c>
      <c r="AB46" s="27">
        <v>7.3622045516967773</v>
      </c>
      <c r="AC46" s="27">
        <v>13.464567184448242</v>
      </c>
      <c r="AD46" s="27">
        <v>7.0157480239868164</v>
      </c>
      <c r="AE46" s="27">
        <v>15.944881439208984</v>
      </c>
      <c r="AF46" s="27">
        <v>13.937007904052734</v>
      </c>
      <c r="AG46" s="27">
        <v>9.9370079040527344</v>
      </c>
      <c r="AH46" s="27">
        <v>8.6968507766723633</v>
      </c>
      <c r="AI46" s="27">
        <v>16.267717361450195</v>
      </c>
      <c r="AJ46" s="27">
        <v>3.6889762878417969</v>
      </c>
      <c r="AK46" s="27">
        <v>9.7795276641845703</v>
      </c>
      <c r="AL46" s="27">
        <v>8.5984249114990234</v>
      </c>
      <c r="AM46" s="27">
        <v>13.996063232421875</v>
      </c>
      <c r="AN46" s="27">
        <v>7.9055118560791016</v>
      </c>
      <c r="AO46" s="27">
        <v>7.4724407196044922</v>
      </c>
      <c r="AP46" s="27">
        <v>5.2440943717956543</v>
      </c>
      <c r="AQ46" s="27">
        <v>14.543307304382324</v>
      </c>
      <c r="AR46" s="27">
        <v>11.015748023986816</v>
      </c>
      <c r="AS46" s="27">
        <v>8.4094486236572266</v>
      </c>
      <c r="AT46" s="27">
        <v>12.188976287841797</v>
      </c>
      <c r="AU46" s="27">
        <v>11.015748023986816</v>
      </c>
      <c r="AV46" s="27">
        <v>12.251968383789063</v>
      </c>
      <c r="AW46" s="27">
        <v>13.039370536804199</v>
      </c>
      <c r="AX46" s="27">
        <v>5.2440943717956543</v>
      </c>
      <c r="AY46" s="27">
        <v>9.0393705368041992</v>
      </c>
      <c r="AZ46" s="27">
        <v>12.448819160461426</v>
      </c>
      <c r="BA46" s="27">
        <v>10.913385391235352</v>
      </c>
      <c r="BB46" s="27">
        <v>8.0551185607910156</v>
      </c>
      <c r="BC46" s="27">
        <v>10.645668983459473</v>
      </c>
      <c r="BD46" s="27">
        <v>16.606298446655273</v>
      </c>
      <c r="BE46" s="27">
        <v>4.3385825157165527</v>
      </c>
      <c r="BF46" s="27">
        <v>24.661417007446289</v>
      </c>
      <c r="BG46" s="27">
        <v>10.795275688171387</v>
      </c>
      <c r="BH46" s="27">
        <v>4.1259841918945313</v>
      </c>
      <c r="BI46" s="27">
        <v>6.4803147315979004</v>
      </c>
      <c r="BJ46" s="27">
        <v>10.17322826385498</v>
      </c>
      <c r="BK46" s="27">
        <v>5.8425197601318359</v>
      </c>
      <c r="BL46" s="27">
        <v>5.574803352355957</v>
      </c>
      <c r="BM46" s="27">
        <v>16.22834587097168</v>
      </c>
      <c r="BN46" s="27">
        <v>11.440944671630859</v>
      </c>
      <c r="BO46" s="27">
        <v>2.5157480239868164</v>
      </c>
      <c r="BQ46" s="21">
        <f t="shared" si="1"/>
        <v>60</v>
      </c>
    </row>
    <row r="47" spans="2:69" x14ac:dyDescent="0.25">
      <c r="B47" s="44" t="s">
        <v>494</v>
      </c>
      <c r="C47" s="44" t="s">
        <v>495</v>
      </c>
      <c r="D47" s="12">
        <v>-25.8</v>
      </c>
      <c r="E47" s="12">
        <v>151.30000000000001</v>
      </c>
      <c r="F47" s="29" t="b">
        <f t="shared" si="0"/>
        <v>0</v>
      </c>
      <c r="G47" s="27"/>
      <c r="H47" s="27">
        <v>7.1574802398681641</v>
      </c>
      <c r="I47" s="27">
        <v>13.228346824645996</v>
      </c>
      <c r="J47" s="27">
        <v>5.6732282638549805</v>
      </c>
      <c r="K47" s="27">
        <v>5.5275592803955078</v>
      </c>
      <c r="L47" s="27">
        <v>11.074803352355957</v>
      </c>
      <c r="M47" s="27">
        <v>8.6181106567382813</v>
      </c>
      <c r="N47" s="27">
        <v>7.0551180839538574</v>
      </c>
      <c r="O47" s="27">
        <v>5.3425197601318359</v>
      </c>
      <c r="P47" s="27">
        <v>4.8622045516967773</v>
      </c>
      <c r="Q47" s="27">
        <v>10.074803352355957</v>
      </c>
      <c r="R47" s="27">
        <v>11.358267784118652</v>
      </c>
      <c r="S47" s="27">
        <v>7.4527559280395508</v>
      </c>
      <c r="T47" s="27">
        <v>9.5393705368041992</v>
      </c>
      <c r="U47" s="27">
        <v>11.874015808105469</v>
      </c>
      <c r="V47" s="27">
        <v>9.2362203598022461</v>
      </c>
      <c r="W47" s="27">
        <v>5.8740158081054688</v>
      </c>
      <c r="X47" s="27">
        <v>12.574803352355957</v>
      </c>
      <c r="Y47" s="27">
        <v>7.8937005996704102</v>
      </c>
      <c r="Z47" s="27">
        <v>9.4606294631958008</v>
      </c>
      <c r="AA47" s="27">
        <v>8.5984249114990234</v>
      </c>
      <c r="AB47" s="27">
        <v>8.5866146087646484</v>
      </c>
      <c r="AC47" s="27">
        <v>7.7401576042175293</v>
      </c>
      <c r="AD47" s="27">
        <v>5.4015746116638184</v>
      </c>
      <c r="AE47" s="27">
        <v>12.263779640197754</v>
      </c>
      <c r="AF47" s="27">
        <v>6.7086615562438965</v>
      </c>
      <c r="AG47" s="27">
        <v>11.007874488830566</v>
      </c>
      <c r="AH47" s="27">
        <v>12.897637367248535</v>
      </c>
      <c r="AI47" s="27">
        <v>7.7244095802307129</v>
      </c>
      <c r="AJ47" s="27">
        <v>4.6456694602966309</v>
      </c>
      <c r="AK47" s="27">
        <v>7.6299214363098145</v>
      </c>
      <c r="AL47" s="27">
        <v>7.2440943717956543</v>
      </c>
      <c r="AM47" s="27">
        <v>9.8622045516967773</v>
      </c>
      <c r="AN47" s="27">
        <v>10.448819160461426</v>
      </c>
      <c r="AO47" s="27">
        <v>9.6220474243164063</v>
      </c>
      <c r="AP47" s="27">
        <v>4.881889820098877</v>
      </c>
      <c r="AQ47" s="27">
        <v>19.448818206787109</v>
      </c>
      <c r="AR47" s="27">
        <v>6.3622045516967773</v>
      </c>
      <c r="AS47" s="27">
        <v>15.881889343261719</v>
      </c>
      <c r="AT47" s="27">
        <v>12.39370059967041</v>
      </c>
      <c r="AU47" s="27">
        <v>7.6614174842834473</v>
      </c>
      <c r="AV47" s="27">
        <v>10.433071136474609</v>
      </c>
      <c r="AW47" s="27">
        <v>8.3700790405273438</v>
      </c>
      <c r="AX47" s="27">
        <v>3.7874016761779785</v>
      </c>
      <c r="AY47" s="27">
        <v>5.7007875442504883</v>
      </c>
      <c r="AZ47" s="27">
        <v>12.732283592224121</v>
      </c>
      <c r="BA47" s="27">
        <v>13.374015808105469</v>
      </c>
      <c r="BB47" s="27">
        <v>6.7401576042175293</v>
      </c>
      <c r="BC47" s="27">
        <v>7.6062994003295898</v>
      </c>
      <c r="BD47" s="27">
        <v>5.4409446716308594</v>
      </c>
      <c r="BE47" s="27">
        <v>3.2047243118286133</v>
      </c>
      <c r="BF47" s="27">
        <v>17.905511856079102</v>
      </c>
      <c r="BG47" s="27">
        <v>7.960629940032959</v>
      </c>
      <c r="BH47" s="27">
        <v>9.2283468246459961</v>
      </c>
      <c r="BI47" s="27">
        <v>6.2125983238220215</v>
      </c>
      <c r="BJ47" s="27">
        <v>5.8346457481384277</v>
      </c>
      <c r="BK47" s="27">
        <v>11.629920959472656</v>
      </c>
      <c r="BL47" s="27">
        <v>4.8740158081054688</v>
      </c>
      <c r="BM47" s="27">
        <v>16.314960479736328</v>
      </c>
      <c r="BN47" s="27">
        <v>10.314960479736328</v>
      </c>
      <c r="BO47" s="27">
        <v>2.692913293838501</v>
      </c>
      <c r="BQ47" s="21">
        <f t="shared" si="1"/>
        <v>60</v>
      </c>
    </row>
    <row r="48" spans="2:69" x14ac:dyDescent="0.25">
      <c r="B48" s="44" t="s">
        <v>496</v>
      </c>
      <c r="C48" s="44" t="s">
        <v>497</v>
      </c>
      <c r="D48" s="12">
        <v>-27.3</v>
      </c>
      <c r="E48" s="12">
        <v>151.5</v>
      </c>
      <c r="F48" s="29" t="b">
        <f t="shared" si="0"/>
        <v>0</v>
      </c>
      <c r="G48" s="27"/>
      <c r="H48" s="27">
        <v>8.8700790405273438</v>
      </c>
      <c r="I48" s="27">
        <v>11.862204551696777</v>
      </c>
      <c r="J48" s="27">
        <v>5.8937005996704102</v>
      </c>
      <c r="K48" s="27">
        <v>9.6102361679077148</v>
      </c>
      <c r="L48" s="27">
        <v>8.3582677841186523</v>
      </c>
      <c r="M48" s="27">
        <v>9.1811027526855469</v>
      </c>
      <c r="N48" s="27">
        <v>5.9173226356506348</v>
      </c>
      <c r="O48" s="27">
        <v>4.0314960479736328</v>
      </c>
      <c r="P48" s="27">
        <v>5.6259841918945313</v>
      </c>
      <c r="Q48" s="27">
        <v>8.6496067047119141</v>
      </c>
      <c r="R48" s="27">
        <v>11.27952766418457</v>
      </c>
      <c r="S48" s="27">
        <v>8.5433073043823242</v>
      </c>
      <c r="T48" s="27">
        <v>11.653543472290039</v>
      </c>
      <c r="U48" s="27">
        <v>8.5</v>
      </c>
      <c r="V48" s="27">
        <v>14.062992095947266</v>
      </c>
      <c r="W48" s="27">
        <v>10.307086944580078</v>
      </c>
      <c r="X48" s="27">
        <v>9.3070869445800781</v>
      </c>
      <c r="Y48" s="27">
        <v>3.1850392818450928</v>
      </c>
      <c r="Z48" s="27">
        <v>8.9448814392089844</v>
      </c>
      <c r="AA48" s="27">
        <v>4.074803352355957</v>
      </c>
      <c r="AB48" s="27">
        <v>2.3622047901153564</v>
      </c>
      <c r="AC48" s="27">
        <v>6.4133858680725098</v>
      </c>
      <c r="AD48" s="27">
        <v>3.5314960479736328</v>
      </c>
      <c r="AE48" s="27">
        <v>7.6456694602966309</v>
      </c>
      <c r="AF48" s="27">
        <v>3.5551180839538574</v>
      </c>
      <c r="AG48" s="27">
        <v>4.9763779640197754</v>
      </c>
      <c r="AH48" s="27">
        <v>4.4330706596374512</v>
      </c>
      <c r="AI48" s="27">
        <v>5.0629920959472656</v>
      </c>
      <c r="AJ48" s="27">
        <v>2.5118110179901123</v>
      </c>
      <c r="AK48" s="27">
        <v>7.4015746116638184</v>
      </c>
      <c r="AL48" s="27">
        <v>2.7559056282043457</v>
      </c>
      <c r="AM48" s="27">
        <v>4.9173226356506348</v>
      </c>
      <c r="AN48" s="27">
        <v>7.118110179901123</v>
      </c>
      <c r="AO48" s="27">
        <v>4.574803352355957</v>
      </c>
      <c r="AP48" s="27">
        <v>2.6811022758483887</v>
      </c>
      <c r="AQ48" s="27">
        <v>15.263779640197754</v>
      </c>
      <c r="AR48" s="27">
        <v>6.4724407196044922</v>
      </c>
      <c r="AS48" s="27">
        <v>11.322834968566895</v>
      </c>
      <c r="AT48" s="27">
        <v>7.7874016761779785</v>
      </c>
      <c r="AU48" s="27">
        <v>7.4094486236572266</v>
      </c>
      <c r="AV48" s="27">
        <v>4.2322835922241211</v>
      </c>
      <c r="AW48" s="27">
        <v>15.948819160461426</v>
      </c>
      <c r="AX48" s="27">
        <v>3.9448819160461426</v>
      </c>
      <c r="AY48" s="27">
        <v>8.4015750885009766</v>
      </c>
      <c r="AZ48" s="27">
        <v>4.6771655082702637</v>
      </c>
      <c r="BA48" s="27">
        <v>9.8267717361450195</v>
      </c>
      <c r="BB48" s="27">
        <v>6.5039372444152832</v>
      </c>
      <c r="BC48" s="27">
        <v>8.6456689834594727</v>
      </c>
      <c r="BD48" s="27">
        <v>14.83464527130127</v>
      </c>
      <c r="BE48" s="27">
        <v>4.4960627555847168</v>
      </c>
      <c r="BF48" s="27">
        <v>12.346456527709961</v>
      </c>
      <c r="BG48" s="27">
        <v>6.1574802398681641</v>
      </c>
      <c r="BH48" s="27">
        <v>5.2125983238220215</v>
      </c>
      <c r="BI48" s="27">
        <v>2.5039370059967041</v>
      </c>
      <c r="BJ48" s="27">
        <v>2.1653542518615723</v>
      </c>
      <c r="BK48" s="27">
        <v>9.1929130554199219</v>
      </c>
      <c r="BL48" s="27">
        <v>7.0866141319274902</v>
      </c>
      <c r="BM48" s="27">
        <v>5.8188977241516113</v>
      </c>
      <c r="BN48" s="27">
        <v>4.0196852684020996</v>
      </c>
      <c r="BO48" s="27">
        <v>0.27559053897857666</v>
      </c>
      <c r="BQ48" s="21">
        <f t="shared" si="1"/>
        <v>60</v>
      </c>
    </row>
    <row r="49" spans="2:69" x14ac:dyDescent="0.25">
      <c r="B49" s="44" t="s">
        <v>498</v>
      </c>
      <c r="C49" s="44" t="s">
        <v>499</v>
      </c>
      <c r="D49" s="12">
        <v>-28.3</v>
      </c>
      <c r="E49" s="12">
        <v>152.30000000000001</v>
      </c>
      <c r="F49" s="29" t="b">
        <f t="shared" si="0"/>
        <v>0</v>
      </c>
      <c r="G49" s="27"/>
      <c r="H49" s="27">
        <v>7.8779525756835938</v>
      </c>
      <c r="I49" s="27">
        <v>16.618110656738281</v>
      </c>
      <c r="J49" s="27">
        <v>6.9763779640197754</v>
      </c>
      <c r="K49" s="27">
        <v>11.062992095947266</v>
      </c>
      <c r="L49" s="27">
        <v>7.3346457481384277</v>
      </c>
      <c r="M49" s="27">
        <v>15.688976287841797</v>
      </c>
      <c r="N49" s="27">
        <v>10.452755928039551</v>
      </c>
      <c r="O49" s="27">
        <v>10.88582706451416</v>
      </c>
      <c r="P49" s="27">
        <v>7.0944881439208984</v>
      </c>
      <c r="Q49" s="27">
        <v>11.224409103393555</v>
      </c>
      <c r="R49" s="27">
        <v>16.275590896606445</v>
      </c>
      <c r="S49" s="27">
        <v>8.8661413192749023</v>
      </c>
      <c r="T49" s="27">
        <v>15.83464527130127</v>
      </c>
      <c r="U49" s="27">
        <v>12.759842872619629</v>
      </c>
      <c r="V49" s="27">
        <v>14.755905151367188</v>
      </c>
      <c r="W49" s="27">
        <v>17.090551376342773</v>
      </c>
      <c r="X49" s="27">
        <v>13.10629940032959</v>
      </c>
      <c r="Y49" s="27">
        <v>6.8582677841186523</v>
      </c>
      <c r="Z49" s="27">
        <v>14.248031616210938</v>
      </c>
      <c r="AA49" s="27">
        <v>7.8582677841186523</v>
      </c>
      <c r="AB49" s="27">
        <v>5.9685039520263672</v>
      </c>
      <c r="AC49" s="27">
        <v>10.236220359802246</v>
      </c>
      <c r="AD49" s="27">
        <v>11.188976287841797</v>
      </c>
      <c r="AE49" s="27">
        <v>15.267716407775879</v>
      </c>
      <c r="AF49" s="27">
        <v>6.0629920959472656</v>
      </c>
      <c r="AG49" s="27">
        <v>11.141732215881348</v>
      </c>
      <c r="AH49" s="27">
        <v>11.78740119934082</v>
      </c>
      <c r="AI49" s="27">
        <v>13.122047424316406</v>
      </c>
      <c r="AJ49" s="27">
        <v>8.503936767578125</v>
      </c>
      <c r="AK49" s="27">
        <v>13.011811256408691</v>
      </c>
      <c r="AL49" s="27">
        <v>6.0236220359802246</v>
      </c>
      <c r="AM49" s="27">
        <v>10.807086944580078</v>
      </c>
      <c r="AN49" s="27">
        <v>10.590551376342773</v>
      </c>
      <c r="AO49" s="27">
        <v>12.070866584777832</v>
      </c>
      <c r="AP49" s="27">
        <v>12.263779640197754</v>
      </c>
      <c r="AQ49" s="27">
        <v>14.271653175354004</v>
      </c>
      <c r="AR49" s="27">
        <v>11.122047424316406</v>
      </c>
      <c r="AS49" s="27">
        <v>14.094488143920898</v>
      </c>
      <c r="AT49" s="27">
        <v>10.574803352355957</v>
      </c>
      <c r="AU49" s="27">
        <v>14.007874488830566</v>
      </c>
      <c r="AV49" s="27">
        <v>7.6929135322570801</v>
      </c>
      <c r="AW49" s="27">
        <v>11.724409103393555</v>
      </c>
      <c r="AX49" s="27">
        <v>6.1732282638549805</v>
      </c>
      <c r="AY49" s="27">
        <v>9.6299209594726563</v>
      </c>
      <c r="AZ49" s="27">
        <v>11.21259880065918</v>
      </c>
      <c r="BA49" s="27">
        <v>10.330708503723145</v>
      </c>
      <c r="BB49" s="27">
        <v>8.7401571273803711</v>
      </c>
      <c r="BC49" s="27">
        <v>17.700786590576172</v>
      </c>
      <c r="BD49" s="27">
        <v>14.740157127380371</v>
      </c>
      <c r="BE49" s="27">
        <v>7.0944881439208984</v>
      </c>
      <c r="BF49" s="27">
        <v>21.897638320922852</v>
      </c>
      <c r="BG49" s="27">
        <v>11.669291496276855</v>
      </c>
      <c r="BH49" s="27">
        <v>6.2834644317626953</v>
      </c>
      <c r="BI49" s="27">
        <v>8.9370079040527344</v>
      </c>
      <c r="BJ49" s="27">
        <v>12.511811256408691</v>
      </c>
      <c r="BK49" s="27">
        <v>14.960629463195801</v>
      </c>
      <c r="BL49" s="27">
        <v>11.149606704711914</v>
      </c>
      <c r="BM49" s="27">
        <v>14.795275688171387</v>
      </c>
      <c r="BN49" s="27">
        <v>15.291338920593262</v>
      </c>
      <c r="BO49" s="27">
        <v>3.0944881439208984</v>
      </c>
      <c r="BQ49" s="21">
        <f t="shared" si="1"/>
        <v>60</v>
      </c>
    </row>
    <row r="50" spans="2:69" x14ac:dyDescent="0.25">
      <c r="B50" s="44" t="s">
        <v>500</v>
      </c>
      <c r="C50" s="44" t="s">
        <v>501</v>
      </c>
      <c r="D50" s="12">
        <v>-28.8</v>
      </c>
      <c r="E50" s="12">
        <v>151.1</v>
      </c>
      <c r="F50" s="29" t="b">
        <f t="shared" si="0"/>
        <v>0</v>
      </c>
      <c r="G50" s="27"/>
      <c r="H50" s="27">
        <v>6.3661417961120605</v>
      </c>
      <c r="I50" s="27">
        <v>7.2322835922241211</v>
      </c>
      <c r="J50" s="27">
        <v>7.5314960479736328</v>
      </c>
      <c r="K50" s="27">
        <v>9.2795276641845703</v>
      </c>
      <c r="L50" s="27">
        <v>7.3385825157165527</v>
      </c>
      <c r="M50" s="27">
        <v>10.850393295288086</v>
      </c>
      <c r="N50" s="27">
        <v>10.354331016540527</v>
      </c>
      <c r="O50" s="27">
        <v>2.9881889820098877</v>
      </c>
      <c r="P50" s="27">
        <v>5.6102361679077148</v>
      </c>
      <c r="Q50" s="27">
        <v>13.740157127380371</v>
      </c>
      <c r="R50" s="27">
        <v>19.653543472290039</v>
      </c>
      <c r="S50" s="27">
        <v>11.047244071960449</v>
      </c>
      <c r="T50" s="27">
        <v>13.566928863525391</v>
      </c>
      <c r="U50" s="27">
        <v>8.6929130554199219</v>
      </c>
      <c r="V50" s="27">
        <v>12.035432815551758</v>
      </c>
      <c r="W50" s="27">
        <v>6.3661417961120605</v>
      </c>
      <c r="X50" s="27">
        <v>8.8307085037231445</v>
      </c>
      <c r="Y50" s="27">
        <v>4.4724407196044922</v>
      </c>
      <c r="Z50" s="27">
        <v>11.645668983459473</v>
      </c>
      <c r="AA50" s="27">
        <v>5.7874016761779785</v>
      </c>
      <c r="AB50" s="27">
        <v>6.0157480239868164</v>
      </c>
      <c r="AC50" s="27">
        <v>4.5118112564086914</v>
      </c>
      <c r="AD50" s="27">
        <v>3.9842519760131836</v>
      </c>
      <c r="AE50" s="27">
        <v>11.358267784118652</v>
      </c>
      <c r="AF50" s="27">
        <v>8.1338586807250977</v>
      </c>
      <c r="AG50" s="27">
        <v>5.960629940032959</v>
      </c>
      <c r="AH50" s="27">
        <v>9.7440948486328125</v>
      </c>
      <c r="AI50" s="27">
        <v>6.2047243118286133</v>
      </c>
      <c r="AJ50" s="27">
        <v>6.4960627555847168</v>
      </c>
      <c r="AK50" s="27">
        <v>9.5590553283691406</v>
      </c>
      <c r="AL50" s="27">
        <v>2.4015748500823975</v>
      </c>
      <c r="AM50" s="27">
        <v>6.6299214363098145</v>
      </c>
      <c r="AN50" s="27">
        <v>11.303149223327637</v>
      </c>
      <c r="AO50" s="27">
        <v>10.78740119934082</v>
      </c>
      <c r="AP50" s="27">
        <v>4.4173226356506348</v>
      </c>
      <c r="AQ50" s="27">
        <v>11.275590896606445</v>
      </c>
      <c r="AR50" s="27">
        <v>8.0629920959472656</v>
      </c>
      <c r="AS50" s="27">
        <v>13.692913055419922</v>
      </c>
      <c r="AT50" s="27">
        <v>9.9881887435913086</v>
      </c>
      <c r="AU50" s="27">
        <v>9.4094486236572266</v>
      </c>
      <c r="AV50" s="27">
        <v>10.322834968566895</v>
      </c>
      <c r="AW50" s="27">
        <v>7.5275592803955078</v>
      </c>
      <c r="AX50" s="27">
        <v>4.5039372444152832</v>
      </c>
      <c r="AY50" s="27">
        <v>8.3307085037231445</v>
      </c>
      <c r="AZ50" s="27">
        <v>15.417323112487793</v>
      </c>
      <c r="BA50" s="27">
        <v>7.921259880065918</v>
      </c>
      <c r="BB50" s="27">
        <v>6.2204723358154297</v>
      </c>
      <c r="BC50" s="27">
        <v>10.511811256408691</v>
      </c>
      <c r="BD50" s="27">
        <v>11.657480239868164</v>
      </c>
      <c r="BE50" s="27">
        <v>7.3228344917297363</v>
      </c>
      <c r="BF50" s="27">
        <v>12.960629463195801</v>
      </c>
      <c r="BG50" s="27">
        <v>11.307086944580078</v>
      </c>
      <c r="BH50" s="27">
        <v>5.0157480239868164</v>
      </c>
      <c r="BI50" s="27">
        <v>6.5511813163757324</v>
      </c>
      <c r="BJ50" s="27">
        <v>4.3464565277099609</v>
      </c>
      <c r="BK50" s="27">
        <v>5.8031497001647949</v>
      </c>
      <c r="BL50" s="27">
        <v>9.5669288635253906</v>
      </c>
      <c r="BM50" s="27">
        <v>7.7874016761779785</v>
      </c>
      <c r="BN50" s="27">
        <v>6.2283463478088379</v>
      </c>
      <c r="BO50" s="27">
        <v>2.0748031139373779</v>
      </c>
      <c r="BQ50" s="21">
        <f t="shared" si="1"/>
        <v>60</v>
      </c>
    </row>
    <row r="51" spans="2:69" x14ac:dyDescent="0.25">
      <c r="B51" s="44" t="s">
        <v>504</v>
      </c>
      <c r="C51" s="44" t="s">
        <v>505</v>
      </c>
      <c r="D51" s="12">
        <v>-29.5</v>
      </c>
      <c r="E51" s="12">
        <v>148.5</v>
      </c>
      <c r="F51" s="29" t="b">
        <f t="shared" si="0"/>
        <v>1</v>
      </c>
      <c r="G51" s="27"/>
      <c r="H51" s="27">
        <v>4.4055118560791016</v>
      </c>
      <c r="I51" s="27">
        <v>4.0118112564086914</v>
      </c>
      <c r="J51" s="27">
        <v>3.8228347301483154</v>
      </c>
      <c r="K51" s="27">
        <v>3.7283463478088379</v>
      </c>
      <c r="L51" s="27">
        <v>9.5</v>
      </c>
      <c r="M51" s="27">
        <v>5.035433292388916</v>
      </c>
      <c r="N51" s="27">
        <v>5.1338582038879395</v>
      </c>
      <c r="O51" s="27">
        <v>0.83070868253707886</v>
      </c>
      <c r="P51" s="27">
        <v>2.0708661079406738</v>
      </c>
      <c r="Q51" s="27">
        <v>8.429133415222168</v>
      </c>
      <c r="R51" s="27">
        <v>7.2716536521911621</v>
      </c>
      <c r="S51" s="27">
        <v>3.6732282638549805</v>
      </c>
      <c r="T51" s="27">
        <v>6.6023621559143066</v>
      </c>
      <c r="U51" s="27">
        <v>6.0590553283691406</v>
      </c>
      <c r="V51" s="27">
        <v>3.2559056282043457</v>
      </c>
      <c r="W51" s="27">
        <v>3.5275590419769287</v>
      </c>
      <c r="X51" s="27">
        <v>5.6456694602966309</v>
      </c>
      <c r="Y51" s="27">
        <v>1.9448819160461426</v>
      </c>
      <c r="Z51" s="27">
        <v>8.2992124557495117</v>
      </c>
      <c r="AA51" s="27">
        <v>6.7795276641845703</v>
      </c>
      <c r="AB51" s="27">
        <v>7.2204723358154297</v>
      </c>
      <c r="AC51" s="27">
        <v>3.1692912578582764</v>
      </c>
      <c r="AD51" s="27">
        <v>1.078740119934082</v>
      </c>
      <c r="AE51" s="27">
        <v>10.33464527130127</v>
      </c>
      <c r="AF51" s="27">
        <v>5.2559056282043457</v>
      </c>
      <c r="AG51" s="27">
        <v>9.2598428726196289</v>
      </c>
      <c r="AH51" s="27">
        <v>4.0629920959472656</v>
      </c>
      <c r="AI51" s="27">
        <v>4.4055118560791016</v>
      </c>
      <c r="AJ51" s="27">
        <v>2.5118110179901123</v>
      </c>
      <c r="AK51" s="27">
        <v>2.1889762878417969</v>
      </c>
      <c r="AL51" s="27">
        <v>3.0708661079406738</v>
      </c>
      <c r="AM51" s="27">
        <v>9.6535434722900391</v>
      </c>
      <c r="AN51" s="27">
        <v>5.4724407196044922</v>
      </c>
      <c r="AO51" s="27">
        <v>9.5196847915649414</v>
      </c>
      <c r="AP51" s="27">
        <v>3.6062991619110107</v>
      </c>
      <c r="AQ51" s="27">
        <v>7.8740158081054688</v>
      </c>
      <c r="AR51" s="27">
        <v>7.4803147315979004</v>
      </c>
      <c r="AS51" s="27">
        <v>7.6889762878417969</v>
      </c>
      <c r="AT51" s="27">
        <v>7.3070864677429199</v>
      </c>
      <c r="AU51" s="27">
        <v>10.023622512817383</v>
      </c>
      <c r="AV51" s="27">
        <v>14.842519760131836</v>
      </c>
      <c r="AW51" s="27">
        <v>5.8267717361450195</v>
      </c>
      <c r="AX51" s="27">
        <v>1.5039370059967041</v>
      </c>
      <c r="AY51" s="27">
        <v>4.035433292388916</v>
      </c>
      <c r="AZ51" s="27">
        <v>8.5669288635253906</v>
      </c>
      <c r="BA51" s="27">
        <v>9.8228349685668945</v>
      </c>
      <c r="BB51" s="27">
        <v>4.3622045516967773</v>
      </c>
      <c r="BC51" s="27">
        <v>7.6377954483032227</v>
      </c>
      <c r="BD51" s="27">
        <v>9.0590553283691406</v>
      </c>
      <c r="BE51" s="27">
        <v>2.8740158081054688</v>
      </c>
      <c r="BF51" s="27">
        <v>15.133858680725098</v>
      </c>
      <c r="BG51" s="27">
        <v>9.078740119934082</v>
      </c>
      <c r="BH51" s="27">
        <v>1.0984251499176025</v>
      </c>
      <c r="BI51" s="27">
        <v>2.6062991619110107</v>
      </c>
      <c r="BJ51" s="27">
        <v>2.9330708980560303</v>
      </c>
      <c r="BK51" s="27">
        <v>1.2795275449752808</v>
      </c>
      <c r="BL51" s="27">
        <v>7.7204723358154297</v>
      </c>
      <c r="BM51" s="27">
        <v>4.1614174842834473</v>
      </c>
      <c r="BN51" s="27">
        <v>2.9409449100494385</v>
      </c>
      <c r="BO51" s="27">
        <v>0.70866143703460693</v>
      </c>
      <c r="BQ51" s="21">
        <f t="shared" si="1"/>
        <v>60</v>
      </c>
    </row>
    <row r="52" spans="2:69" x14ac:dyDescent="0.25">
      <c r="B52" s="44" t="s">
        <v>508</v>
      </c>
      <c r="C52" s="44" t="s">
        <v>509</v>
      </c>
      <c r="D52" s="12">
        <v>-29.6</v>
      </c>
      <c r="E52" s="12">
        <v>151.19999999999999</v>
      </c>
      <c r="F52" s="29" t="b">
        <f t="shared" si="0"/>
        <v>1</v>
      </c>
      <c r="G52" s="27"/>
      <c r="H52" s="27">
        <v>8.503936767578125</v>
      </c>
      <c r="I52" s="27">
        <v>9.8622045516967773</v>
      </c>
      <c r="J52" s="27">
        <v>7.3110237121582031</v>
      </c>
      <c r="K52" s="27">
        <v>10.027559280395508</v>
      </c>
      <c r="L52" s="27">
        <v>9.5314960479736328</v>
      </c>
      <c r="M52" s="27">
        <v>9.2874011993408203</v>
      </c>
      <c r="N52" s="27">
        <v>10.629920959472656</v>
      </c>
      <c r="O52" s="27">
        <v>8.2716531753540039</v>
      </c>
      <c r="P52" s="27">
        <v>4.5984253883361816</v>
      </c>
      <c r="Q52" s="27">
        <v>13.594488143920898</v>
      </c>
      <c r="R52" s="27">
        <v>20.767717361450195</v>
      </c>
      <c r="S52" s="27">
        <v>7.9448819160461426</v>
      </c>
      <c r="T52" s="27">
        <v>15.901575088500977</v>
      </c>
      <c r="U52" s="27">
        <v>11.011811256408691</v>
      </c>
      <c r="V52" s="27">
        <v>9.1141729354858398</v>
      </c>
      <c r="W52" s="27">
        <v>10.003936767578125</v>
      </c>
      <c r="X52" s="27">
        <v>8.074803352355957</v>
      </c>
      <c r="Y52" s="27">
        <v>5.6456694602966309</v>
      </c>
      <c r="Z52" s="27">
        <v>11.692913055419922</v>
      </c>
      <c r="AA52" s="27">
        <v>10.897637367248535</v>
      </c>
      <c r="AB52" s="27">
        <v>7.9055118560791016</v>
      </c>
      <c r="AC52" s="27">
        <v>7.5826773643493652</v>
      </c>
      <c r="AD52" s="27">
        <v>4.3070864677429199</v>
      </c>
      <c r="AE52" s="27">
        <v>13.559055328369141</v>
      </c>
      <c r="AF52" s="27">
        <v>12.023622512817383</v>
      </c>
      <c r="AG52" s="27">
        <v>13.133858680725098</v>
      </c>
      <c r="AH52" s="27">
        <v>7.4015746116638184</v>
      </c>
      <c r="AI52" s="27">
        <v>9.1732282638549805</v>
      </c>
      <c r="AJ52" s="27">
        <v>7.4881887435913086</v>
      </c>
      <c r="AK52" s="27">
        <v>12.307086944580078</v>
      </c>
      <c r="AL52" s="27">
        <v>3.960629940032959</v>
      </c>
      <c r="AM52" s="27">
        <v>6.8031497001647949</v>
      </c>
      <c r="AN52" s="27">
        <v>13.196850776672363</v>
      </c>
      <c r="AO52" s="27">
        <v>10.425196647644043</v>
      </c>
      <c r="AP52" s="27">
        <v>3.4803149700164795</v>
      </c>
      <c r="AQ52" s="27">
        <v>13.803149223327637</v>
      </c>
      <c r="AR52" s="27">
        <v>9.4015750885009766</v>
      </c>
      <c r="AS52" s="27">
        <v>12.669291496276855</v>
      </c>
      <c r="AT52" s="27">
        <v>10.440944671630859</v>
      </c>
      <c r="AU52" s="27">
        <v>12.307086944580078</v>
      </c>
      <c r="AV52" s="27">
        <v>18.582677841186523</v>
      </c>
      <c r="AW52" s="27">
        <v>14.169291496276855</v>
      </c>
      <c r="AX52" s="27">
        <v>7.5118112564086914</v>
      </c>
      <c r="AY52" s="27">
        <v>12.748031616210938</v>
      </c>
      <c r="AZ52" s="27">
        <v>11.937007904052734</v>
      </c>
      <c r="BA52" s="27">
        <v>12.307086944580078</v>
      </c>
      <c r="BB52" s="27">
        <v>7</v>
      </c>
      <c r="BC52" s="27">
        <v>10.60629940032959</v>
      </c>
      <c r="BD52" s="27">
        <v>13.598424911499023</v>
      </c>
      <c r="BE52" s="27">
        <v>5.8346457481384277</v>
      </c>
      <c r="BF52" s="27">
        <v>13.519684791564941</v>
      </c>
      <c r="BG52" s="27">
        <v>17.622047424316406</v>
      </c>
      <c r="BH52" s="27">
        <v>4.8188977241516113</v>
      </c>
      <c r="BI52" s="27">
        <v>4.8661417961120605</v>
      </c>
      <c r="BJ52" s="27">
        <v>6.2992124557495117</v>
      </c>
      <c r="BK52" s="27">
        <v>8.7086610794067383</v>
      </c>
      <c r="BL52" s="27">
        <v>12.433071136474609</v>
      </c>
      <c r="BM52" s="27">
        <v>8.6692914962768555</v>
      </c>
      <c r="BN52" s="27">
        <v>6.9448819160461426</v>
      </c>
      <c r="BO52" s="27">
        <v>3.2992126941680908</v>
      </c>
      <c r="BQ52" s="21">
        <f t="shared" si="1"/>
        <v>60</v>
      </c>
    </row>
    <row r="53" spans="2:69" x14ac:dyDescent="0.25">
      <c r="B53" s="44" t="s">
        <v>514</v>
      </c>
      <c r="C53" s="44" t="s">
        <v>515</v>
      </c>
      <c r="D53" s="12">
        <v>-30.9</v>
      </c>
      <c r="E53" s="12">
        <v>151.30000000000001</v>
      </c>
      <c r="F53" s="29" t="b">
        <f t="shared" si="0"/>
        <v>1</v>
      </c>
      <c r="G53" s="27"/>
      <c r="H53" s="27">
        <v>12.122047424316406</v>
      </c>
      <c r="I53" s="27">
        <v>12.338582992553711</v>
      </c>
      <c r="J53" s="27">
        <v>11.610236167907715</v>
      </c>
      <c r="K53" s="27">
        <v>8.8976373672485352</v>
      </c>
      <c r="L53" s="27">
        <v>8.3031492233276367</v>
      </c>
      <c r="M53" s="27">
        <v>10.661417007446289</v>
      </c>
      <c r="N53" s="27">
        <v>12.657480239868164</v>
      </c>
      <c r="O53" s="27">
        <v>7.4055118560791016</v>
      </c>
      <c r="P53" s="27">
        <v>7.9803147315979004</v>
      </c>
      <c r="Q53" s="27">
        <v>10.925196647644043</v>
      </c>
      <c r="R53" s="27">
        <v>15.377952575683594</v>
      </c>
      <c r="S53" s="27">
        <v>9.6574802398681641</v>
      </c>
      <c r="T53" s="27">
        <v>12.956692695617676</v>
      </c>
      <c r="U53" s="27">
        <v>12.484251976013184</v>
      </c>
      <c r="V53" s="27">
        <v>7.6062994003295898</v>
      </c>
      <c r="W53" s="27">
        <v>6.1653542518615723</v>
      </c>
      <c r="X53" s="27">
        <v>9.9685039520263672</v>
      </c>
      <c r="Y53" s="27">
        <v>6.2755904197692871</v>
      </c>
      <c r="Z53" s="27">
        <v>11.921259880065918</v>
      </c>
      <c r="AA53" s="27">
        <v>10.22047233581543</v>
      </c>
      <c r="AB53" s="27">
        <v>5.5984253883361816</v>
      </c>
      <c r="AC53" s="27">
        <v>9.4763774871826172</v>
      </c>
      <c r="AD53" s="27">
        <v>3.65354323387146</v>
      </c>
      <c r="AE53" s="27">
        <v>12.448819160461426</v>
      </c>
      <c r="AF53" s="27">
        <v>12.842519760131836</v>
      </c>
      <c r="AG53" s="27">
        <v>11.83464527130127</v>
      </c>
      <c r="AH53" s="27">
        <v>6.5905513763427734</v>
      </c>
      <c r="AI53" s="27">
        <v>9.4645671844482422</v>
      </c>
      <c r="AJ53" s="27">
        <v>11.102362632751465</v>
      </c>
      <c r="AK53" s="27">
        <v>8.1968507766723633</v>
      </c>
      <c r="AL53" s="27">
        <v>5.0433073043823242</v>
      </c>
      <c r="AM53" s="27">
        <v>6.8307085037231445</v>
      </c>
      <c r="AN53" s="27">
        <v>11.732283592224121</v>
      </c>
      <c r="AO53" s="27">
        <v>11.775590896606445</v>
      </c>
      <c r="AP53" s="27">
        <v>5.7952756881713867</v>
      </c>
      <c r="AQ53" s="27">
        <v>14.688976287841797</v>
      </c>
      <c r="AR53" s="27">
        <v>15.039370536804199</v>
      </c>
      <c r="AS53" s="27">
        <v>13</v>
      </c>
      <c r="AT53" s="27">
        <v>14.22047233581543</v>
      </c>
      <c r="AU53" s="27">
        <v>12.086614608764648</v>
      </c>
      <c r="AV53" s="27">
        <v>13.724409103393555</v>
      </c>
      <c r="AW53" s="27">
        <v>13.283464431762695</v>
      </c>
      <c r="AX53" s="27">
        <v>7.1062994003295898</v>
      </c>
      <c r="AY53" s="27">
        <v>9.5275592803955078</v>
      </c>
      <c r="AZ53" s="27">
        <v>11.440944671630859</v>
      </c>
      <c r="BA53" s="27">
        <v>12.913385391235352</v>
      </c>
      <c r="BB53" s="27">
        <v>7.1377954483032227</v>
      </c>
      <c r="BC53" s="27">
        <v>14.562992095947266</v>
      </c>
      <c r="BD53" s="27">
        <v>14.755905151367188</v>
      </c>
      <c r="BE53" s="27">
        <v>4.6417322158813477</v>
      </c>
      <c r="BF53" s="27">
        <v>16.649606704711914</v>
      </c>
      <c r="BG53" s="27">
        <v>15.196850776672363</v>
      </c>
      <c r="BH53" s="27">
        <v>6.4803147315979004</v>
      </c>
      <c r="BI53" s="27">
        <v>7.2401576042175293</v>
      </c>
      <c r="BJ53" s="27">
        <v>9.4842519760131836</v>
      </c>
      <c r="BK53" s="27">
        <v>8.0393705368041992</v>
      </c>
      <c r="BL53" s="27">
        <v>12.976377487182617</v>
      </c>
      <c r="BM53" s="27">
        <v>8.1102361679077148</v>
      </c>
      <c r="BN53" s="27">
        <v>6.8464565277099609</v>
      </c>
      <c r="BO53" s="27">
        <v>2.5905511379241943</v>
      </c>
      <c r="BQ53" s="21">
        <f t="shared" si="1"/>
        <v>60</v>
      </c>
    </row>
    <row r="54" spans="2:69" x14ac:dyDescent="0.25">
      <c r="B54" s="44" t="s">
        <v>516</v>
      </c>
      <c r="C54" s="44" t="s">
        <v>517</v>
      </c>
      <c r="D54" s="12">
        <v>-31.1</v>
      </c>
      <c r="E54" s="12">
        <v>151.30000000000001</v>
      </c>
      <c r="F54" s="29" t="b">
        <f t="shared" si="0"/>
        <v>1</v>
      </c>
      <c r="G54" s="27"/>
      <c r="H54" s="27">
        <v>14.338582992553711</v>
      </c>
      <c r="I54" s="27">
        <v>12.263779640197754</v>
      </c>
      <c r="J54" s="27">
        <v>10.641732215881348</v>
      </c>
      <c r="K54" s="27">
        <v>10.405511856079102</v>
      </c>
      <c r="L54" s="27">
        <v>10.397637367248535</v>
      </c>
      <c r="M54" s="27">
        <v>11.275590896606445</v>
      </c>
      <c r="N54" s="27">
        <v>12.283464431762695</v>
      </c>
      <c r="O54" s="27">
        <v>9.3425197601318359</v>
      </c>
      <c r="P54" s="27">
        <v>9.1377954483032227</v>
      </c>
      <c r="Q54" s="27">
        <v>10.452755928039551</v>
      </c>
      <c r="R54" s="27">
        <v>17.984251022338867</v>
      </c>
      <c r="S54" s="27">
        <v>9.6456689834594727</v>
      </c>
      <c r="T54" s="27">
        <v>16.22047233581543</v>
      </c>
      <c r="U54" s="27">
        <v>11.917323112487793</v>
      </c>
      <c r="V54" s="27">
        <v>8.2755908966064453</v>
      </c>
      <c r="W54" s="27">
        <v>8.1023626327514648</v>
      </c>
      <c r="X54" s="27">
        <v>11.21259880065918</v>
      </c>
      <c r="Y54" s="27">
        <v>8.9842519760131836</v>
      </c>
      <c r="Z54" s="27">
        <v>9.921259880065918</v>
      </c>
      <c r="AA54" s="27">
        <v>13.204724311828613</v>
      </c>
      <c r="AB54" s="27">
        <v>5.0078740119934082</v>
      </c>
      <c r="AC54" s="27">
        <v>11.850393295288086</v>
      </c>
      <c r="AD54" s="27">
        <v>4.4488186836242676</v>
      </c>
      <c r="AE54" s="27">
        <v>14.039370536804199</v>
      </c>
      <c r="AF54" s="27">
        <v>15.866141319274902</v>
      </c>
      <c r="AG54" s="27">
        <v>16.913385391235352</v>
      </c>
      <c r="AH54" s="27">
        <v>9.3582677841186523</v>
      </c>
      <c r="AI54" s="27">
        <v>10.141732215881348</v>
      </c>
      <c r="AJ54" s="27">
        <v>11.83464527130127</v>
      </c>
      <c r="AK54" s="27">
        <v>8.2677164077758789</v>
      </c>
      <c r="AL54" s="27">
        <v>7.9763779640197754</v>
      </c>
      <c r="AM54" s="27">
        <v>7.5039372444152832</v>
      </c>
      <c r="AN54" s="27">
        <v>12.858267784118652</v>
      </c>
      <c r="AO54" s="27">
        <v>13.633858680725098</v>
      </c>
      <c r="AP54" s="27">
        <v>8.417323112487793</v>
      </c>
      <c r="AQ54" s="27">
        <v>14.224409103393555</v>
      </c>
      <c r="AR54" s="27">
        <v>12.519684791564941</v>
      </c>
      <c r="AS54" s="27">
        <v>11.732283592224121</v>
      </c>
      <c r="AT54" s="27">
        <v>13.755905151367188</v>
      </c>
      <c r="AU54" s="27">
        <v>11.283464431762695</v>
      </c>
      <c r="AV54" s="27">
        <v>16.149606704711914</v>
      </c>
      <c r="AW54" s="27">
        <v>12.590551376342773</v>
      </c>
      <c r="AX54" s="27">
        <v>10.070866584777832</v>
      </c>
      <c r="AY54" s="27">
        <v>9.3543310165405273</v>
      </c>
      <c r="AZ54" s="27">
        <v>13.377952575683594</v>
      </c>
      <c r="BA54" s="27">
        <v>15.181102752685547</v>
      </c>
      <c r="BB54" s="27">
        <v>8.4566926956176758</v>
      </c>
      <c r="BC54" s="27">
        <v>13.377952575683594</v>
      </c>
      <c r="BD54" s="27">
        <v>19.275590896606445</v>
      </c>
      <c r="BE54" s="27">
        <v>7.6771655082702637</v>
      </c>
      <c r="BF54" s="27">
        <v>12.921259880065918</v>
      </c>
      <c r="BG54" s="27">
        <v>14.948819160461426</v>
      </c>
      <c r="BH54" s="27">
        <v>3.9842519760131836</v>
      </c>
      <c r="BI54" s="27">
        <v>6.9527559280395508</v>
      </c>
      <c r="BJ54" s="27">
        <v>8.1259841918945313</v>
      </c>
      <c r="BK54" s="27">
        <v>7.3700785636901855</v>
      </c>
      <c r="BL54" s="27">
        <v>12.590551376342773</v>
      </c>
      <c r="BM54" s="27">
        <v>6.1338582038879395</v>
      </c>
      <c r="BN54" s="27">
        <v>7.6771655082702637</v>
      </c>
      <c r="BO54" s="27">
        <v>2.3937008380889893</v>
      </c>
      <c r="BQ54" s="21">
        <f t="shared" si="1"/>
        <v>60</v>
      </c>
    </row>
    <row r="55" spans="2:69" x14ac:dyDescent="0.25">
      <c r="B55" s="44" t="s">
        <v>518</v>
      </c>
      <c r="C55" s="44" t="s">
        <v>519</v>
      </c>
      <c r="D55" s="12">
        <v>-29.4</v>
      </c>
      <c r="E55" s="12">
        <v>151.80000000000001</v>
      </c>
      <c r="F55" s="29" t="b">
        <f t="shared" si="0"/>
        <v>1</v>
      </c>
      <c r="G55" s="27"/>
      <c r="H55" s="27">
        <v>7.9409446716308594</v>
      </c>
      <c r="I55" s="27">
        <v>14.728346824645996</v>
      </c>
      <c r="J55" s="27">
        <v>11.330708503723145</v>
      </c>
      <c r="K55" s="27">
        <v>8.8976373672485352</v>
      </c>
      <c r="L55" s="27">
        <v>9.496063232421875</v>
      </c>
      <c r="M55" s="27">
        <v>15.311023712158203</v>
      </c>
      <c r="N55" s="27">
        <v>10.468503952026367</v>
      </c>
      <c r="O55" s="27">
        <v>8.8385829925537109</v>
      </c>
      <c r="P55" s="27">
        <v>6.3582677841186523</v>
      </c>
      <c r="Q55" s="27">
        <v>10.417323112487793</v>
      </c>
      <c r="R55" s="27">
        <v>14.842519760131836</v>
      </c>
      <c r="S55" s="27">
        <v>10.346456527709961</v>
      </c>
      <c r="T55" s="27">
        <v>18.830709457397461</v>
      </c>
      <c r="U55" s="27">
        <v>12.133858680725098</v>
      </c>
      <c r="V55" s="27">
        <v>11.547244071960449</v>
      </c>
      <c r="W55" s="27">
        <v>13.125984191894531</v>
      </c>
      <c r="X55" s="27">
        <v>7.6771655082702637</v>
      </c>
      <c r="Y55" s="27">
        <v>7.2440943717956543</v>
      </c>
      <c r="Z55" s="27">
        <v>12.161417007446289</v>
      </c>
      <c r="AA55" s="27">
        <v>9.2086610794067383</v>
      </c>
      <c r="AB55" s="27">
        <v>4.7952756881713867</v>
      </c>
      <c r="AC55" s="27">
        <v>8.5984249114990234</v>
      </c>
      <c r="AD55" s="27">
        <v>6.3661417961120605</v>
      </c>
      <c r="AE55" s="27">
        <v>9.5590553283691406</v>
      </c>
      <c r="AF55" s="27">
        <v>5.8543305397033691</v>
      </c>
      <c r="AG55" s="27">
        <v>5.3779525756835938</v>
      </c>
      <c r="AH55" s="27">
        <v>9.8228349685668945</v>
      </c>
      <c r="AI55" s="27">
        <v>7.1377954483032227</v>
      </c>
      <c r="AJ55" s="27">
        <v>6.8622045516967773</v>
      </c>
      <c r="AK55" s="27">
        <v>15.047244071960449</v>
      </c>
      <c r="AL55" s="27">
        <v>1.9448819160461426</v>
      </c>
      <c r="AM55" s="27">
        <v>8.4094486236572266</v>
      </c>
      <c r="AN55" s="27">
        <v>7.7401576042175293</v>
      </c>
      <c r="AO55" s="27">
        <v>7.8976378440856934</v>
      </c>
      <c r="AP55" s="27">
        <v>2.7874016761779785</v>
      </c>
      <c r="AQ55" s="27">
        <v>5.6771655082702637</v>
      </c>
      <c r="AR55" s="27">
        <v>4.2913384437561035</v>
      </c>
      <c r="AS55" s="27">
        <v>8.1102361679077148</v>
      </c>
      <c r="AT55" s="27">
        <v>6.9921259880065918</v>
      </c>
      <c r="AU55" s="27">
        <v>6.9763779640197754</v>
      </c>
      <c r="AV55" s="27">
        <v>9.1811027526855469</v>
      </c>
      <c r="AW55" s="27">
        <v>6.6771655082702637</v>
      </c>
      <c r="AX55" s="27">
        <v>6.7559056282043457</v>
      </c>
      <c r="AY55" s="27">
        <v>7.2913384437561035</v>
      </c>
      <c r="AZ55" s="27">
        <v>9.9055118560791016</v>
      </c>
      <c r="BA55" s="27">
        <v>6.6377954483032227</v>
      </c>
      <c r="BB55" s="27">
        <v>6.7559056282043457</v>
      </c>
      <c r="BC55" s="27">
        <v>6.881889820098877</v>
      </c>
      <c r="BD55" s="27">
        <v>9.8818893432617188</v>
      </c>
      <c r="BE55" s="27">
        <v>5.7007875442504883</v>
      </c>
      <c r="BF55" s="27">
        <v>6.574803352355957</v>
      </c>
      <c r="BG55" s="27">
        <v>7.2992124557495117</v>
      </c>
      <c r="BH55" s="27">
        <v>5.2047243118286133</v>
      </c>
      <c r="BI55" s="27">
        <v>5.574803352355957</v>
      </c>
      <c r="BJ55" s="27">
        <v>7.4409446716308594</v>
      </c>
      <c r="BK55" s="27">
        <v>7.6299214363098145</v>
      </c>
      <c r="BL55" s="27">
        <v>6.0314960479736328</v>
      </c>
      <c r="BM55" s="27">
        <v>3.9291338920593262</v>
      </c>
      <c r="BN55" s="27">
        <v>7.2362203598022461</v>
      </c>
      <c r="BO55" s="27">
        <v>1.1811023950576782</v>
      </c>
      <c r="BQ55" s="21">
        <f t="shared" si="1"/>
        <v>60</v>
      </c>
    </row>
    <row r="56" spans="2:69" x14ac:dyDescent="0.25">
      <c r="B56" s="44" t="s">
        <v>520</v>
      </c>
      <c r="C56" s="44" t="s">
        <v>521</v>
      </c>
      <c r="D56" s="12">
        <v>-30.7</v>
      </c>
      <c r="E56" s="12">
        <v>151.5</v>
      </c>
      <c r="F56" s="29" t="b">
        <f t="shared" si="0"/>
        <v>1</v>
      </c>
      <c r="G56" s="27"/>
      <c r="H56" s="27">
        <v>8.9527559280395508</v>
      </c>
      <c r="I56" s="27">
        <v>12.582676887512207</v>
      </c>
      <c r="J56" s="27">
        <v>10.61417293548584</v>
      </c>
      <c r="K56" s="27">
        <v>6.9724407196044922</v>
      </c>
      <c r="L56" s="27">
        <v>9.8937005996704102</v>
      </c>
      <c r="M56" s="27">
        <v>11.405511856079102</v>
      </c>
      <c r="N56" s="27">
        <v>10.803149223327637</v>
      </c>
      <c r="O56" s="27">
        <v>8.7165355682373047</v>
      </c>
      <c r="P56" s="27">
        <v>7.2755904197692871</v>
      </c>
      <c r="Q56" s="27">
        <v>11.192913055419922</v>
      </c>
      <c r="R56" s="27">
        <v>16.830709457397461</v>
      </c>
      <c r="S56" s="27">
        <v>9.3385829925537109</v>
      </c>
      <c r="T56" s="27">
        <v>14.685039520263672</v>
      </c>
      <c r="U56" s="27">
        <v>12.389763832092285</v>
      </c>
      <c r="V56" s="27">
        <v>8.9921255111694336</v>
      </c>
      <c r="W56" s="27">
        <v>9.9055118560791016</v>
      </c>
      <c r="X56" s="27">
        <v>11.960629463195801</v>
      </c>
      <c r="Y56" s="27">
        <v>7.7637796401977539</v>
      </c>
      <c r="Z56" s="27">
        <v>10.16535472869873</v>
      </c>
      <c r="AA56" s="27">
        <v>11.153543472290039</v>
      </c>
      <c r="AB56" s="27">
        <v>4.8267717361450195</v>
      </c>
      <c r="AC56" s="27">
        <v>10.16535472869873</v>
      </c>
      <c r="AD56" s="27">
        <v>4.3228344917297363</v>
      </c>
      <c r="AE56" s="27">
        <v>13.299212455749512</v>
      </c>
      <c r="AF56" s="27">
        <v>11.807086944580078</v>
      </c>
      <c r="AG56" s="27">
        <v>12.736220359802246</v>
      </c>
      <c r="AH56" s="27">
        <v>8.1220474243164063</v>
      </c>
      <c r="AI56" s="27">
        <v>8.5551185607910156</v>
      </c>
      <c r="AJ56" s="27">
        <v>8.078740119934082</v>
      </c>
      <c r="AK56" s="27">
        <v>6.7047243118286133</v>
      </c>
      <c r="AL56" s="27">
        <v>3.578740119934082</v>
      </c>
      <c r="AM56" s="27">
        <v>8.8110237121582031</v>
      </c>
      <c r="AN56" s="27">
        <v>10.685039520263672</v>
      </c>
      <c r="AO56" s="27">
        <v>11.669291496276855</v>
      </c>
      <c r="AP56" s="27">
        <v>7.9291338920593262</v>
      </c>
      <c r="AQ56" s="27">
        <v>17.732282638549805</v>
      </c>
      <c r="AR56" s="27">
        <v>12.645668983459473</v>
      </c>
      <c r="AS56" s="27">
        <v>15.574803352355957</v>
      </c>
      <c r="AT56" s="27">
        <v>11.807086944580078</v>
      </c>
      <c r="AU56" s="27">
        <v>13.610236167907715</v>
      </c>
      <c r="AV56" s="27">
        <v>16.826770782470703</v>
      </c>
      <c r="AW56" s="27">
        <v>10.019684791564941</v>
      </c>
      <c r="AX56" s="27">
        <v>7.0472440719604492</v>
      </c>
      <c r="AY56" s="27">
        <v>12.267716407775879</v>
      </c>
      <c r="AZ56" s="27">
        <v>10.598424911499023</v>
      </c>
      <c r="BA56" s="27">
        <v>15.866141319274902</v>
      </c>
      <c r="BB56" s="27">
        <v>8.8897638320922852</v>
      </c>
      <c r="BC56" s="27">
        <v>12.055118560791016</v>
      </c>
      <c r="BD56" s="27">
        <v>12.842519760131836</v>
      </c>
      <c r="BE56" s="27">
        <v>6.3346457481384277</v>
      </c>
      <c r="BF56" s="27">
        <v>15.248031616210938</v>
      </c>
      <c r="BG56" s="27">
        <v>15.417323112487793</v>
      </c>
      <c r="BH56" s="27">
        <v>5.4488186836242676</v>
      </c>
      <c r="BI56" s="27">
        <v>7.7086615562438965</v>
      </c>
      <c r="BJ56" s="27">
        <v>8.2992124557495117</v>
      </c>
      <c r="BK56" s="27">
        <v>5.5118112564086914</v>
      </c>
      <c r="BL56" s="27">
        <v>10.704724311828613</v>
      </c>
      <c r="BM56" s="27">
        <v>7.6259841918945313</v>
      </c>
      <c r="BN56" s="27">
        <v>9.6574802398681641</v>
      </c>
      <c r="BO56" s="27">
        <v>3.1102361679077148</v>
      </c>
      <c r="BQ56" s="21">
        <f t="shared" si="1"/>
        <v>60</v>
      </c>
    </row>
    <row r="57" spans="2:69" x14ac:dyDescent="0.25">
      <c r="B57" s="44" t="s">
        <v>526</v>
      </c>
      <c r="C57" s="44" t="s">
        <v>527</v>
      </c>
      <c r="D57" s="12">
        <v>-29.4</v>
      </c>
      <c r="E57" s="12">
        <v>153.30000000000001</v>
      </c>
      <c r="F57" s="29" t="b">
        <f t="shared" si="0"/>
        <v>1</v>
      </c>
      <c r="G57" s="27"/>
      <c r="H57" s="27">
        <v>8.3307085037231445</v>
      </c>
      <c r="I57" s="27">
        <v>20.027559280395508</v>
      </c>
      <c r="J57" s="27">
        <v>6.6062994003295898</v>
      </c>
      <c r="K57" s="27">
        <v>17.641733169555664</v>
      </c>
      <c r="L57" s="27">
        <v>8.0275592803955078</v>
      </c>
      <c r="M57" s="27">
        <v>13.338582992553711</v>
      </c>
      <c r="N57" s="27">
        <v>12.354331016540527</v>
      </c>
      <c r="O57" s="27">
        <v>12.744094848632813</v>
      </c>
      <c r="P57" s="27">
        <v>5.6771655082702637</v>
      </c>
      <c r="Q57" s="27">
        <v>10.251968383789063</v>
      </c>
      <c r="R57" s="27">
        <v>23.562992095947266</v>
      </c>
      <c r="S57" s="27">
        <v>8.574803352355957</v>
      </c>
      <c r="T57" s="27">
        <v>23.685039520263672</v>
      </c>
      <c r="U57" s="27">
        <v>13.574803352355957</v>
      </c>
      <c r="V57" s="27">
        <v>10.724409103393555</v>
      </c>
      <c r="W57" s="27">
        <v>20.488189697265625</v>
      </c>
      <c r="X57" s="27">
        <v>10.755905151367188</v>
      </c>
      <c r="Y57" s="27">
        <v>7.2125983238220215</v>
      </c>
      <c r="Z57" s="27">
        <v>15.389763832092285</v>
      </c>
      <c r="AA57" s="27">
        <v>7.1968502998352051</v>
      </c>
      <c r="AB57" s="27">
        <v>8.3740158081054688</v>
      </c>
      <c r="AC57" s="27">
        <v>12.059055328369141</v>
      </c>
      <c r="AD57" s="27">
        <v>19.381889343261719</v>
      </c>
      <c r="AE57" s="27">
        <v>18.677165985107422</v>
      </c>
      <c r="AF57" s="27">
        <v>13.17322826385498</v>
      </c>
      <c r="AG57" s="27">
        <v>11.566928863525391</v>
      </c>
      <c r="AH57" s="27">
        <v>13.354331016540527</v>
      </c>
      <c r="AI57" s="27">
        <v>9.1889762878417969</v>
      </c>
      <c r="AJ57" s="27">
        <v>11.625984191894531</v>
      </c>
      <c r="AK57" s="27">
        <v>10.122047424316406</v>
      </c>
      <c r="AL57" s="27">
        <v>8.4015750885009766</v>
      </c>
      <c r="AM57" s="27">
        <v>10.791338920593262</v>
      </c>
      <c r="AN57" s="27">
        <v>11.10629940032959</v>
      </c>
      <c r="AO57" s="27">
        <v>11.330708503723145</v>
      </c>
      <c r="AP57" s="27">
        <v>10.149606704711914</v>
      </c>
      <c r="AQ57" s="27">
        <v>11.311023712158203</v>
      </c>
      <c r="AR57" s="27">
        <v>12.17322826385498</v>
      </c>
      <c r="AS57" s="27">
        <v>9.8818893432617188</v>
      </c>
      <c r="AT57" s="27">
        <v>13.16535472869873</v>
      </c>
      <c r="AU57" s="27">
        <v>12.740157127380371</v>
      </c>
      <c r="AV57" s="27">
        <v>8.2795276641845703</v>
      </c>
      <c r="AW57" s="27">
        <v>9.6338586807250977</v>
      </c>
      <c r="AX57" s="27">
        <v>4.9488186836242676</v>
      </c>
      <c r="AY57" s="27">
        <v>7.4015746116638184</v>
      </c>
      <c r="AZ57" s="27">
        <v>12.913385391235352</v>
      </c>
      <c r="BA57" s="27">
        <v>13.019684791564941</v>
      </c>
      <c r="BB57" s="27">
        <v>11.618110656738281</v>
      </c>
      <c r="BC57" s="27">
        <v>15.251968383789063</v>
      </c>
      <c r="BD57" s="27">
        <v>11.248031616210938</v>
      </c>
      <c r="BE57" s="27">
        <v>13.291338920593262</v>
      </c>
      <c r="BF57" s="27">
        <v>25.984251022338867</v>
      </c>
      <c r="BG57" s="27">
        <v>15.594488143920898</v>
      </c>
      <c r="BH57" s="27">
        <v>9.4566926956176758</v>
      </c>
      <c r="BI57" s="27">
        <v>13.66535472869873</v>
      </c>
      <c r="BJ57" s="27">
        <v>6.039370059967041</v>
      </c>
      <c r="BK57" s="27">
        <v>11.267716407775879</v>
      </c>
      <c r="BL57" s="27">
        <v>4.3543305397033691</v>
      </c>
      <c r="BM57" s="27">
        <v>12.133858680725098</v>
      </c>
      <c r="BN57" s="27">
        <v>15.590551376342773</v>
      </c>
      <c r="BO57" s="27">
        <v>2.9527559280395508</v>
      </c>
      <c r="BQ57" s="21">
        <f t="shared" si="1"/>
        <v>60</v>
      </c>
    </row>
    <row r="58" spans="2:69" x14ac:dyDescent="0.25">
      <c r="B58" s="44" t="s">
        <v>538</v>
      </c>
      <c r="C58" s="44" t="s">
        <v>539</v>
      </c>
      <c r="D58" s="12">
        <v>-32.299999999999997</v>
      </c>
      <c r="E58" s="12">
        <v>149.5</v>
      </c>
      <c r="F58" s="29" t="b">
        <f t="shared" si="0"/>
        <v>1</v>
      </c>
      <c r="G58" s="27"/>
      <c r="H58" s="27">
        <v>6.7637796401977539</v>
      </c>
      <c r="I58" s="27">
        <v>10.724409103393555</v>
      </c>
      <c r="J58" s="27">
        <v>7.2125983238220215</v>
      </c>
      <c r="K58" s="27">
        <v>4.3385825157165527</v>
      </c>
      <c r="L58" s="27">
        <v>6.0669293403625488</v>
      </c>
      <c r="M58" s="27">
        <v>6.5629920959472656</v>
      </c>
      <c r="N58" s="27">
        <v>10.476377487182617</v>
      </c>
      <c r="O58" s="27">
        <v>3.2874016761779785</v>
      </c>
      <c r="P58" s="27">
        <v>5.5314960479736328</v>
      </c>
      <c r="Q58" s="27">
        <v>14.307086944580078</v>
      </c>
      <c r="R58" s="27">
        <v>14.610236167907715</v>
      </c>
      <c r="S58" s="27">
        <v>8.9094486236572266</v>
      </c>
      <c r="T58" s="27">
        <v>5.6377954483032227</v>
      </c>
      <c r="U58" s="27">
        <v>15.32677173614502</v>
      </c>
      <c r="V58" s="27">
        <v>4.0433073043823242</v>
      </c>
      <c r="W58" s="27">
        <v>6.3070864677429199</v>
      </c>
      <c r="X58" s="27">
        <v>8.0196847915649414</v>
      </c>
      <c r="Y58" s="27">
        <v>4.2401576042175293</v>
      </c>
      <c r="Z58" s="27">
        <v>10.468503952026367</v>
      </c>
      <c r="AA58" s="27">
        <v>6.8464565277099609</v>
      </c>
      <c r="AB58" s="27">
        <v>3.4566929340362549</v>
      </c>
      <c r="AC58" s="27">
        <v>9.417323112487793</v>
      </c>
      <c r="AD58" s="27">
        <v>1.8149605989456177</v>
      </c>
      <c r="AE58" s="27">
        <v>11.759842872619629</v>
      </c>
      <c r="AF58" s="27">
        <v>6.2952756881713867</v>
      </c>
      <c r="AG58" s="27">
        <v>9.6614170074462891</v>
      </c>
      <c r="AH58" s="27">
        <v>7.7874016761779785</v>
      </c>
      <c r="AI58" s="27">
        <v>5.2322835922241211</v>
      </c>
      <c r="AJ58" s="27">
        <v>6.7519683837890625</v>
      </c>
      <c r="AK58" s="27">
        <v>6.8543305397033691</v>
      </c>
      <c r="AL58" s="27">
        <v>5.3464565277099609</v>
      </c>
      <c r="AM58" s="27">
        <v>7.118110179901123</v>
      </c>
      <c r="AN58" s="27">
        <v>10.578740119934082</v>
      </c>
      <c r="AO58" s="27">
        <v>10.102362632751465</v>
      </c>
      <c r="AP58" s="27">
        <v>5.2480316162109375</v>
      </c>
      <c r="AQ58" s="27">
        <v>11.755905151367188</v>
      </c>
      <c r="AR58" s="27">
        <v>12.889763832092285</v>
      </c>
      <c r="AS58" s="27">
        <v>7.5314960479736328</v>
      </c>
      <c r="AT58" s="27">
        <v>10.019684791564941</v>
      </c>
      <c r="AU58" s="27">
        <v>10.559055328369141</v>
      </c>
      <c r="AV58" s="27">
        <v>13.472440719604492</v>
      </c>
      <c r="AW58" s="27">
        <v>6.7519683837890625</v>
      </c>
      <c r="AX58" s="27">
        <v>3.4724409580230713</v>
      </c>
      <c r="AY58" s="27">
        <v>9.2086610794067383</v>
      </c>
      <c r="AZ58" s="27">
        <v>10.952755928039551</v>
      </c>
      <c r="BA58" s="27">
        <v>15.39370059967041</v>
      </c>
      <c r="BB58" s="27">
        <v>1.8425196409225464</v>
      </c>
      <c r="BC58" s="27">
        <v>10.39370059967041</v>
      </c>
      <c r="BD58" s="27">
        <v>12.476377487182617</v>
      </c>
      <c r="BE58" s="27">
        <v>4.0590553283691406</v>
      </c>
      <c r="BF58" s="27">
        <v>17.291337966918945</v>
      </c>
      <c r="BG58" s="27">
        <v>13.618110656738281</v>
      </c>
      <c r="BH58" s="27">
        <v>5.0944881439208984</v>
      </c>
      <c r="BI58" s="27">
        <v>3.3110237121582031</v>
      </c>
      <c r="BJ58" s="27">
        <v>5.9370079040527344</v>
      </c>
      <c r="BK58" s="27">
        <v>4.6220474243164063</v>
      </c>
      <c r="BL58" s="27">
        <v>13.425196647644043</v>
      </c>
      <c r="BM58" s="27">
        <v>8.6141729354858398</v>
      </c>
      <c r="BN58" s="27">
        <v>8</v>
      </c>
      <c r="BO58" s="27">
        <v>1.1417323350906372</v>
      </c>
      <c r="BQ58" s="21">
        <f t="shared" si="1"/>
        <v>60</v>
      </c>
    </row>
    <row r="59" spans="2:69" x14ac:dyDescent="0.25">
      <c r="B59" s="44" t="s">
        <v>542</v>
      </c>
      <c r="C59" s="44" t="s">
        <v>543</v>
      </c>
      <c r="D59" s="12">
        <v>-32</v>
      </c>
      <c r="E59" s="12">
        <v>149.30000000000001</v>
      </c>
      <c r="F59" s="29" t="b">
        <f t="shared" si="0"/>
        <v>1</v>
      </c>
      <c r="G59" s="27"/>
      <c r="H59" s="27">
        <v>7.1850395202636719</v>
      </c>
      <c r="I59" s="27">
        <v>7.1220474243164063</v>
      </c>
      <c r="J59" s="27">
        <v>6.114173412322998</v>
      </c>
      <c r="K59" s="27">
        <v>4.2401576042175293</v>
      </c>
      <c r="L59" s="27">
        <v>7.9330706596374512</v>
      </c>
      <c r="M59" s="27">
        <v>8.5314960479736328</v>
      </c>
      <c r="N59" s="27">
        <v>8.1614170074462891</v>
      </c>
      <c r="O59" s="27">
        <v>2.8188977241516113</v>
      </c>
      <c r="P59" s="27">
        <v>3.8425197601318359</v>
      </c>
      <c r="Q59" s="27">
        <v>14.618110656738281</v>
      </c>
      <c r="R59" s="27">
        <v>11.22047233581543</v>
      </c>
      <c r="S59" s="27">
        <v>6.0275592803955078</v>
      </c>
      <c r="T59" s="27">
        <v>6.3385825157165527</v>
      </c>
      <c r="U59" s="27">
        <v>12.342519760131836</v>
      </c>
      <c r="V59" s="27">
        <v>5.4921259880065918</v>
      </c>
      <c r="W59" s="27">
        <v>7.6732282638549805</v>
      </c>
      <c r="X59" s="27">
        <v>10.704724311828613</v>
      </c>
      <c r="Y59" s="27">
        <v>3.2401573657989502</v>
      </c>
      <c r="Z59" s="27">
        <v>7.039370059967041</v>
      </c>
      <c r="AA59" s="27">
        <v>5.1614174842834473</v>
      </c>
      <c r="AB59" s="27">
        <v>2.460629940032959</v>
      </c>
      <c r="AC59" s="27">
        <v>8.8818893432617188</v>
      </c>
      <c r="AD59" s="27">
        <v>2.1259841918945313</v>
      </c>
      <c r="AE59" s="27">
        <v>9.7480316162109375</v>
      </c>
      <c r="AF59" s="27">
        <v>5.5118112564086914</v>
      </c>
      <c r="AG59" s="27">
        <v>9.7677164077758789</v>
      </c>
      <c r="AH59" s="27">
        <v>5.385826587677002</v>
      </c>
      <c r="AI59" s="27">
        <v>4.5590553283691406</v>
      </c>
      <c r="AJ59" s="27">
        <v>4.6220474243164063</v>
      </c>
      <c r="AK59" s="27">
        <v>3.5748031139373779</v>
      </c>
      <c r="AL59" s="27">
        <v>4.8700785636901855</v>
      </c>
      <c r="AM59" s="27">
        <v>5.2874016761779785</v>
      </c>
      <c r="AN59" s="27">
        <v>6.0629920959472656</v>
      </c>
      <c r="AO59" s="27">
        <v>11.696850776672363</v>
      </c>
      <c r="AP59" s="27">
        <v>5.8267717361450195</v>
      </c>
      <c r="AQ59" s="27">
        <v>9.9094486236572266</v>
      </c>
      <c r="AR59" s="27">
        <v>10.669291496276855</v>
      </c>
      <c r="AS59" s="27">
        <v>9.5354328155517578</v>
      </c>
      <c r="AT59" s="27">
        <v>10.633858680725098</v>
      </c>
      <c r="AU59" s="27">
        <v>12.401575088500977</v>
      </c>
      <c r="AV59" s="27">
        <v>12.968503952026367</v>
      </c>
      <c r="AW59" s="27">
        <v>7.2401576042175293</v>
      </c>
      <c r="AX59" s="27">
        <v>3.7362203598022461</v>
      </c>
      <c r="AY59" s="27">
        <v>7.1968502998352051</v>
      </c>
      <c r="AZ59" s="27">
        <v>8.8897638320922852</v>
      </c>
      <c r="BA59" s="27">
        <v>11.740157127380371</v>
      </c>
      <c r="BB59" s="27">
        <v>2.7637796401977539</v>
      </c>
      <c r="BC59" s="27">
        <v>4.7204723358154297</v>
      </c>
      <c r="BD59" s="27">
        <v>10.940944671630859</v>
      </c>
      <c r="BE59" s="27">
        <v>3.5629920959472656</v>
      </c>
      <c r="BF59" s="27">
        <v>19.531496047973633</v>
      </c>
      <c r="BG59" s="27">
        <v>12.519684791564941</v>
      </c>
      <c r="BH59" s="27">
        <v>3.4527559280395508</v>
      </c>
      <c r="BI59" s="27">
        <v>3.2874016761779785</v>
      </c>
      <c r="BJ59" s="27">
        <v>6.5708661079406738</v>
      </c>
      <c r="BK59" s="27">
        <v>8.6417322158813477</v>
      </c>
      <c r="BL59" s="27">
        <v>11.437007904052734</v>
      </c>
      <c r="BM59" s="27">
        <v>5.6771655082702637</v>
      </c>
      <c r="BN59" s="27">
        <v>6.5236220359802246</v>
      </c>
      <c r="BO59" s="27">
        <v>1.8543306589126587</v>
      </c>
      <c r="BQ59" s="21">
        <f t="shared" si="1"/>
        <v>60</v>
      </c>
    </row>
    <row r="60" spans="2:69" x14ac:dyDescent="0.25">
      <c r="B60" s="44" t="s">
        <v>544</v>
      </c>
      <c r="C60" s="44" t="s">
        <v>545</v>
      </c>
      <c r="D60" s="12">
        <v>-36.9</v>
      </c>
      <c r="E60" s="12">
        <v>149.19999999999999</v>
      </c>
      <c r="F60" s="29" t="b">
        <f t="shared" si="0"/>
        <v>1</v>
      </c>
      <c r="G60" s="27"/>
      <c r="H60" s="27">
        <v>6.9881887435913086</v>
      </c>
      <c r="I60" s="27">
        <v>9.6181106567382813</v>
      </c>
      <c r="J60" s="27">
        <v>7.1220474243164063</v>
      </c>
      <c r="K60" s="27">
        <v>5.1811022758483887</v>
      </c>
      <c r="L60" s="27">
        <v>4.8110237121582031</v>
      </c>
      <c r="M60" s="27">
        <v>6.1889762878417969</v>
      </c>
      <c r="N60" s="27">
        <v>9.8661413192749023</v>
      </c>
      <c r="O60" s="27">
        <v>5.1062994003295898</v>
      </c>
      <c r="P60" s="27">
        <v>2.9094488620758057</v>
      </c>
      <c r="Q60" s="27">
        <v>11.531496047973633</v>
      </c>
      <c r="R60" s="27">
        <v>12.740157127380371</v>
      </c>
      <c r="S60" s="27">
        <v>5.2322835922241211</v>
      </c>
      <c r="T60" s="27">
        <v>3.8740158081054688</v>
      </c>
      <c r="U60" s="27">
        <v>10.263779640197754</v>
      </c>
      <c r="V60" s="27">
        <v>8.1889762878417969</v>
      </c>
      <c r="W60" s="27">
        <v>6.3622045516967773</v>
      </c>
      <c r="X60" s="27">
        <v>13.83464527130127</v>
      </c>
      <c r="Y60" s="27">
        <v>6.5196852684020996</v>
      </c>
      <c r="Z60" s="27">
        <v>7.6889762878417969</v>
      </c>
      <c r="AA60" s="27">
        <v>5.8661417961120605</v>
      </c>
      <c r="AB60" s="27">
        <v>5.5039372444152832</v>
      </c>
      <c r="AC60" s="27">
        <v>5.574803352355957</v>
      </c>
      <c r="AD60" s="27">
        <v>3.5944881439208984</v>
      </c>
      <c r="AE60" s="27">
        <v>9.4094486236572266</v>
      </c>
      <c r="AF60" s="27">
        <v>10.118110656738281</v>
      </c>
      <c r="AG60" s="27">
        <v>20.99212646484375</v>
      </c>
      <c r="AH60" s="27">
        <v>10.330708503723145</v>
      </c>
      <c r="AI60" s="27">
        <v>6.5196852684020996</v>
      </c>
      <c r="AJ60" s="27">
        <v>15.472440719604492</v>
      </c>
      <c r="AK60" s="27">
        <v>9.3779525756835938</v>
      </c>
      <c r="AL60" s="27">
        <v>5.9921259880065918</v>
      </c>
      <c r="AM60" s="27">
        <v>5.2283463478088379</v>
      </c>
      <c r="AN60" s="27">
        <v>12.228346824645996</v>
      </c>
      <c r="AO60" s="27">
        <v>7.6929135322570801</v>
      </c>
      <c r="AP60" s="27">
        <v>7.5039372444152832</v>
      </c>
      <c r="AQ60" s="27">
        <v>13.39370059967041</v>
      </c>
      <c r="AR60" s="27">
        <v>8.4724407196044922</v>
      </c>
      <c r="AS60" s="27">
        <v>5.1456694602966309</v>
      </c>
      <c r="AT60" s="27">
        <v>5.3307085037231445</v>
      </c>
      <c r="AU60" s="27">
        <v>6.9015746116638184</v>
      </c>
      <c r="AV60" s="27">
        <v>7.3661417961120605</v>
      </c>
      <c r="AW60" s="27">
        <v>6.6692914962768555</v>
      </c>
      <c r="AX60" s="27">
        <v>2.5590550899505615</v>
      </c>
      <c r="AY60" s="27">
        <v>7.5669293403625488</v>
      </c>
      <c r="AZ60" s="27">
        <v>9.3385829925537109</v>
      </c>
      <c r="BA60" s="27">
        <v>12.275590896606445</v>
      </c>
      <c r="BB60" s="27">
        <v>2.5748031139373779</v>
      </c>
      <c r="BC60" s="27">
        <v>5.2992124557495117</v>
      </c>
      <c r="BD60" s="27">
        <v>6.4015746116638184</v>
      </c>
      <c r="BE60" s="27">
        <v>5.5984253883361816</v>
      </c>
      <c r="BF60" s="27">
        <v>10.21259880065918</v>
      </c>
      <c r="BG60" s="27">
        <v>8.929133415222168</v>
      </c>
      <c r="BH60" s="27">
        <v>6.5118112564086914</v>
      </c>
      <c r="BI60" s="27">
        <v>11.39370059967041</v>
      </c>
      <c r="BJ60" s="27">
        <v>12.031496047973633</v>
      </c>
      <c r="BK60" s="27">
        <v>8.425196647644043</v>
      </c>
      <c r="BL60" s="27">
        <v>8.8818893432617188</v>
      </c>
      <c r="BM60" s="27">
        <v>10.629920959472656</v>
      </c>
      <c r="BN60" s="27">
        <v>7.6850395202636719</v>
      </c>
      <c r="BO60" s="27">
        <v>2.2204723358154297</v>
      </c>
      <c r="BQ60" s="21">
        <f t="shared" si="1"/>
        <v>60</v>
      </c>
    </row>
    <row r="61" spans="2:69" x14ac:dyDescent="0.25">
      <c r="B61" s="44" t="s">
        <v>546</v>
      </c>
      <c r="C61" s="44" t="s">
        <v>547</v>
      </c>
      <c r="D61" s="12">
        <v>-34.4</v>
      </c>
      <c r="E61" s="12">
        <v>149.4</v>
      </c>
      <c r="F61" s="29" t="b">
        <f t="shared" si="0"/>
        <v>1</v>
      </c>
      <c r="G61" s="27"/>
      <c r="H61" s="27">
        <v>12.811023712158203</v>
      </c>
      <c r="I61" s="27">
        <v>10.622047424316406</v>
      </c>
      <c r="J61" s="27">
        <v>8.7440948486328125</v>
      </c>
      <c r="K61" s="27">
        <v>8.0433073043823242</v>
      </c>
      <c r="L61" s="27">
        <v>10.933071136474609</v>
      </c>
      <c r="M61" s="27">
        <v>10.216535568237305</v>
      </c>
      <c r="N61" s="27">
        <v>13.744094848632813</v>
      </c>
      <c r="O61" s="27">
        <v>7.1850395202636719</v>
      </c>
      <c r="P61" s="27">
        <v>8.3267717361450195</v>
      </c>
      <c r="Q61" s="27">
        <v>12.358267784118652</v>
      </c>
      <c r="R61" s="27">
        <v>14.409448623657227</v>
      </c>
      <c r="S61" s="27">
        <v>10.275590896606445</v>
      </c>
      <c r="T61" s="27">
        <v>6.0511813163757324</v>
      </c>
      <c r="U61" s="27">
        <v>10.389763832092285</v>
      </c>
      <c r="V61" s="27">
        <v>11.456692695617676</v>
      </c>
      <c r="W61" s="27">
        <v>7.3149604797363281</v>
      </c>
      <c r="X61" s="27">
        <v>8.5196847915649414</v>
      </c>
      <c r="Y61" s="27">
        <v>4.8188977241516113</v>
      </c>
      <c r="Z61" s="27">
        <v>9.4645671844482422</v>
      </c>
      <c r="AA61" s="27">
        <v>4.8503937721252441</v>
      </c>
      <c r="AB61" s="27">
        <v>4.0866141319274902</v>
      </c>
      <c r="AC61" s="27">
        <v>5.2204723358154297</v>
      </c>
      <c r="AD61" s="27">
        <v>2.5039370059967041</v>
      </c>
      <c r="AE61" s="27">
        <v>12.094488143920898</v>
      </c>
      <c r="AF61" s="27">
        <v>6.3070864677429199</v>
      </c>
      <c r="AG61" s="27">
        <v>8.9055118560791016</v>
      </c>
      <c r="AH61" s="27">
        <v>8.3858270645141602</v>
      </c>
      <c r="AI61" s="27">
        <v>4.7322835922241211</v>
      </c>
      <c r="AJ61" s="27">
        <v>6.6771655082702637</v>
      </c>
      <c r="AK61" s="27">
        <v>7.6771655082702637</v>
      </c>
      <c r="AL61" s="27">
        <v>6.078740119934082</v>
      </c>
      <c r="AM61" s="27">
        <v>6.425196647644043</v>
      </c>
      <c r="AN61" s="27">
        <v>5.2755904197692871</v>
      </c>
      <c r="AO61" s="27">
        <v>10.716535568237305</v>
      </c>
      <c r="AP61" s="27">
        <v>5.2913384437561035</v>
      </c>
      <c r="AQ61" s="27">
        <v>10.070866584777832</v>
      </c>
      <c r="AR61" s="27">
        <v>8.7440948486328125</v>
      </c>
      <c r="AS61" s="27">
        <v>5.7834644317626953</v>
      </c>
      <c r="AT61" s="27">
        <v>8.8503932952880859</v>
      </c>
      <c r="AU61" s="27">
        <v>6.7480316162109375</v>
      </c>
      <c r="AV61" s="27">
        <v>9.8503932952880859</v>
      </c>
      <c r="AW61" s="27">
        <v>4.7007875442504883</v>
      </c>
      <c r="AX61" s="27">
        <v>4.3385825157165527</v>
      </c>
      <c r="AY61" s="27">
        <v>7.3149604797363281</v>
      </c>
      <c r="AZ61" s="27">
        <v>9.921259880065918</v>
      </c>
      <c r="BA61" s="27">
        <v>7.578740119934082</v>
      </c>
      <c r="BB61" s="27">
        <v>3.039370059967041</v>
      </c>
      <c r="BC61" s="27">
        <v>4.5511813163757324</v>
      </c>
      <c r="BD61" s="27">
        <v>6.1968502998352051</v>
      </c>
      <c r="BE61" s="27">
        <v>5.5511813163757324</v>
      </c>
      <c r="BF61" s="27">
        <v>13.283464431762695</v>
      </c>
      <c r="BG61" s="27">
        <v>6.4015746116638184</v>
      </c>
      <c r="BH61" s="27">
        <v>3.9291338920593262</v>
      </c>
      <c r="BI61" s="27">
        <v>5.425196647644043</v>
      </c>
      <c r="BJ61" s="27">
        <v>7.2283463478088379</v>
      </c>
      <c r="BK61" s="27">
        <v>4.1968502998352051</v>
      </c>
      <c r="BL61" s="27">
        <v>9.2755908966064453</v>
      </c>
      <c r="BM61" s="27">
        <v>12.881889343261719</v>
      </c>
      <c r="BN61" s="27">
        <v>9.5118112564086914</v>
      </c>
      <c r="BO61" s="27">
        <v>1.7165354490280151</v>
      </c>
      <c r="BQ61" s="21">
        <f t="shared" si="1"/>
        <v>60</v>
      </c>
    </row>
    <row r="62" spans="2:69" x14ac:dyDescent="0.25">
      <c r="B62" s="44" t="s">
        <v>548</v>
      </c>
      <c r="C62" s="44" t="s">
        <v>549</v>
      </c>
      <c r="D62" s="12">
        <v>-35.6</v>
      </c>
      <c r="E62" s="12">
        <v>147</v>
      </c>
      <c r="F62" s="29" t="b">
        <f t="shared" si="0"/>
        <v>1</v>
      </c>
      <c r="G62" s="27"/>
      <c r="H62" s="27">
        <v>10.637795448303223</v>
      </c>
      <c r="I62" s="27">
        <v>6.2125983238220215</v>
      </c>
      <c r="J62" s="27">
        <v>6.4527559280395508</v>
      </c>
      <c r="K62" s="27">
        <v>5.0984253883361816</v>
      </c>
      <c r="L62" s="27">
        <v>7.7283463478088379</v>
      </c>
      <c r="M62" s="27">
        <v>8.6220474243164063</v>
      </c>
      <c r="N62" s="27">
        <v>10.960629463195801</v>
      </c>
      <c r="O62" s="27">
        <v>2.3622047901153564</v>
      </c>
      <c r="P62" s="27">
        <v>3.9842519760131836</v>
      </c>
      <c r="Q62" s="27">
        <v>7.2165355682373047</v>
      </c>
      <c r="R62" s="27">
        <v>9.7992124557495117</v>
      </c>
      <c r="S62" s="27">
        <v>4.8267717361450195</v>
      </c>
      <c r="T62" s="27">
        <v>2.3543307781219482</v>
      </c>
      <c r="U62" s="27">
        <v>9.3622045516967773</v>
      </c>
      <c r="V62" s="27">
        <v>9.4330711364746094</v>
      </c>
      <c r="W62" s="27">
        <v>7.1889762878417969</v>
      </c>
      <c r="X62" s="27">
        <v>9.2125988006591797</v>
      </c>
      <c r="Y62" s="27">
        <v>3.0314960479736328</v>
      </c>
      <c r="Z62" s="27">
        <v>8.2204723358154297</v>
      </c>
      <c r="AA62" s="27">
        <v>7.6692914962768555</v>
      </c>
      <c r="AB62" s="27">
        <v>5.5984253883361816</v>
      </c>
      <c r="AC62" s="27">
        <v>2.4173228740692139</v>
      </c>
      <c r="AD62" s="27">
        <v>2.2047243118286133</v>
      </c>
      <c r="AE62" s="27">
        <v>7.881889820098877</v>
      </c>
      <c r="AF62" s="27">
        <v>3.7480313777923584</v>
      </c>
      <c r="AG62" s="27">
        <v>7.7637796401977539</v>
      </c>
      <c r="AH62" s="27">
        <v>10.007874488830566</v>
      </c>
      <c r="AI62" s="27">
        <v>4.0314960479736328</v>
      </c>
      <c r="AJ62" s="27">
        <v>8.3307085037231445</v>
      </c>
      <c r="AK62" s="27">
        <v>7.4015746116638184</v>
      </c>
      <c r="AL62" s="27">
        <v>4.9133858680725098</v>
      </c>
      <c r="AM62" s="27">
        <v>3.3228347301483154</v>
      </c>
      <c r="AN62" s="27">
        <v>12.062992095947266</v>
      </c>
      <c r="AO62" s="27">
        <v>13.094488143920898</v>
      </c>
      <c r="AP62" s="27">
        <v>3.3700788021087646</v>
      </c>
      <c r="AQ62" s="27">
        <v>10.244094848632813</v>
      </c>
      <c r="AR62" s="27">
        <v>7.3937005996704102</v>
      </c>
      <c r="AS62" s="27">
        <v>4.6771655082702637</v>
      </c>
      <c r="AT62" s="27">
        <v>7.5826773643493652</v>
      </c>
      <c r="AU62" s="27">
        <v>6.7795276641845703</v>
      </c>
      <c r="AV62" s="27">
        <v>8.0393705368041992</v>
      </c>
      <c r="AW62" s="27">
        <v>6.4724407196044922</v>
      </c>
      <c r="AX62" s="27">
        <v>2.5748031139373779</v>
      </c>
      <c r="AY62" s="27">
        <v>7.1338582038879395</v>
      </c>
      <c r="AZ62" s="27">
        <v>7.1338582038879395</v>
      </c>
      <c r="BA62" s="27">
        <v>10.322834968566895</v>
      </c>
      <c r="BB62" s="27">
        <v>2.4015748500823975</v>
      </c>
      <c r="BC62" s="27">
        <v>5.9055118560791016</v>
      </c>
      <c r="BD62" s="27">
        <v>5.7401576042175293</v>
      </c>
      <c r="BE62" s="27">
        <v>4.5511813163757324</v>
      </c>
      <c r="BF62" s="27">
        <v>17.748031616210938</v>
      </c>
      <c r="BG62" s="27">
        <v>7.7874016761779785</v>
      </c>
      <c r="BH62" s="27">
        <v>5.5669293403625488</v>
      </c>
      <c r="BI62" s="27">
        <v>4.4803147315979004</v>
      </c>
      <c r="BJ62" s="27">
        <v>4.9921259880065918</v>
      </c>
      <c r="BK62" s="27">
        <v>4.9685039520263672</v>
      </c>
      <c r="BL62" s="27">
        <v>10.669291496276855</v>
      </c>
      <c r="BM62" s="27">
        <v>8.7755908966064453</v>
      </c>
      <c r="BN62" s="27">
        <v>6.8503937721252441</v>
      </c>
      <c r="BO62" s="27">
        <v>2.1496062278747559</v>
      </c>
      <c r="BQ62" s="21">
        <f t="shared" si="1"/>
        <v>60</v>
      </c>
    </row>
    <row r="63" spans="2:69" x14ac:dyDescent="0.25">
      <c r="B63" s="44" t="s">
        <v>550</v>
      </c>
      <c r="C63" s="44" t="s">
        <v>551</v>
      </c>
      <c r="D63" s="12">
        <v>-36.700000000000003</v>
      </c>
      <c r="E63" s="12">
        <v>141.9</v>
      </c>
      <c r="F63" s="29" t="b">
        <f t="shared" si="0"/>
        <v>1</v>
      </c>
      <c r="G63" s="27"/>
      <c r="H63" s="27">
        <v>5.7716536521911621</v>
      </c>
      <c r="I63" s="27">
        <v>5.0039372444152832</v>
      </c>
      <c r="J63" s="27">
        <v>7.1062994003295898</v>
      </c>
      <c r="K63" s="27">
        <v>1.8543306589126587</v>
      </c>
      <c r="L63" s="27">
        <v>8.2677164077758789</v>
      </c>
      <c r="M63" s="27">
        <v>4.2244095802307129</v>
      </c>
      <c r="N63" s="27">
        <v>4.5157480239868164</v>
      </c>
      <c r="O63" s="27">
        <v>1.0905511379241943</v>
      </c>
      <c r="P63" s="27">
        <v>4.3228344917297363</v>
      </c>
      <c r="Q63" s="27">
        <v>3.15354323387146</v>
      </c>
      <c r="R63" s="27">
        <v>4.7559056282043457</v>
      </c>
      <c r="S63" s="27">
        <v>6.4094486236572266</v>
      </c>
      <c r="T63" s="27">
        <v>1.9527559280395508</v>
      </c>
      <c r="U63" s="27">
        <v>7.7716536521911621</v>
      </c>
      <c r="V63" s="27">
        <v>3.84645676612854</v>
      </c>
      <c r="W63" s="27">
        <v>8.0078744888305664</v>
      </c>
      <c r="X63" s="27">
        <v>3.4803149700164795</v>
      </c>
      <c r="Y63" s="27">
        <v>2.2440943717956543</v>
      </c>
      <c r="Z63" s="27">
        <v>6.8897638320922852</v>
      </c>
      <c r="AA63" s="27">
        <v>5.5669293403625488</v>
      </c>
      <c r="AB63" s="27">
        <v>3.1102361679077148</v>
      </c>
      <c r="AC63" s="27">
        <v>2.2519686222076416</v>
      </c>
      <c r="AD63" s="27">
        <v>0.86614173650741577</v>
      </c>
      <c r="AE63" s="27">
        <v>4.574803352355957</v>
      </c>
      <c r="AF63" s="27">
        <v>2.5118110179901123</v>
      </c>
      <c r="AG63" s="27">
        <v>4.0708661079406738</v>
      </c>
      <c r="AH63" s="27">
        <v>8.1653547286987305</v>
      </c>
      <c r="AI63" s="27">
        <v>5.4488186836242676</v>
      </c>
      <c r="AJ63" s="27">
        <v>3.5354330539703369</v>
      </c>
      <c r="AK63" s="27">
        <v>3.5905511379241943</v>
      </c>
      <c r="AL63" s="27">
        <v>2.3622047901153564</v>
      </c>
      <c r="AM63" s="27">
        <v>1.7086614370346069</v>
      </c>
      <c r="AN63" s="27">
        <v>6.2283463478088379</v>
      </c>
      <c r="AO63" s="27">
        <v>3.9370079040527344</v>
      </c>
      <c r="AP63" s="27">
        <v>1.787401556968689</v>
      </c>
      <c r="AQ63" s="27">
        <v>1.1889764070510864</v>
      </c>
      <c r="AR63" s="27">
        <v>4.0078740119934082</v>
      </c>
      <c r="AS63" s="27">
        <v>3.5905511379241943</v>
      </c>
      <c r="AT63" s="27">
        <v>5.2125983238220215</v>
      </c>
      <c r="AU63" s="27">
        <v>1.6496063470840454</v>
      </c>
      <c r="AV63" s="27">
        <v>5.2755904197692871</v>
      </c>
      <c r="AW63" s="27">
        <v>5.0551180839538574</v>
      </c>
      <c r="AX63" s="27">
        <v>3.4173228740692139</v>
      </c>
      <c r="AY63" s="27">
        <v>2.8425197601318359</v>
      </c>
      <c r="AZ63" s="27">
        <v>3.8582677841186523</v>
      </c>
      <c r="BA63" s="27">
        <v>7.2834644317626953</v>
      </c>
      <c r="BB63" s="27">
        <v>1.2047244310379028</v>
      </c>
      <c r="BC63" s="27">
        <v>3.8031497001647949</v>
      </c>
      <c r="BD63" s="27">
        <v>3.8425197601318359</v>
      </c>
      <c r="BE63" s="27">
        <v>4.5826773643493652</v>
      </c>
      <c r="BF63" s="27">
        <v>8.929133415222168</v>
      </c>
      <c r="BG63" s="27">
        <v>3.2362203598022461</v>
      </c>
      <c r="BH63" s="27">
        <v>2.7637796401977539</v>
      </c>
      <c r="BI63" s="27">
        <v>4.614173412322998</v>
      </c>
      <c r="BJ63" s="27">
        <v>0.9291338324546814</v>
      </c>
      <c r="BK63" s="27">
        <v>1.7637795209884644</v>
      </c>
      <c r="BL63" s="27">
        <v>5.9370079040527344</v>
      </c>
      <c r="BM63" s="27">
        <v>3.4645669460296631</v>
      </c>
      <c r="BN63" s="27">
        <v>4.1023621559143066</v>
      </c>
      <c r="BO63" s="27">
        <v>0.76377952098846436</v>
      </c>
      <c r="BQ63" s="21">
        <f t="shared" si="1"/>
        <v>60</v>
      </c>
    </row>
    <row r="64" spans="2:69" x14ac:dyDescent="0.25">
      <c r="B64" s="44" t="s">
        <v>552</v>
      </c>
      <c r="C64" s="44" t="s">
        <v>553</v>
      </c>
      <c r="D64" s="12">
        <v>-36.4</v>
      </c>
      <c r="E64" s="12">
        <v>145.19999999999999</v>
      </c>
      <c r="F64" s="29" t="b">
        <f t="shared" si="0"/>
        <v>1</v>
      </c>
      <c r="G64" s="27"/>
      <c r="H64" s="27">
        <v>6.7795276641845703</v>
      </c>
      <c r="I64" s="27">
        <v>2.7204723358154297</v>
      </c>
      <c r="J64" s="27">
        <v>4.6535434722900391</v>
      </c>
      <c r="K64" s="27">
        <v>5.8188977241516113</v>
      </c>
      <c r="L64" s="27">
        <v>7.5551180839538574</v>
      </c>
      <c r="M64" s="27">
        <v>7.385826587677002</v>
      </c>
      <c r="N64" s="27">
        <v>10.547244071960449</v>
      </c>
      <c r="O64" s="27">
        <v>2.4881889820098877</v>
      </c>
      <c r="P64" s="27">
        <v>3.5236220359802246</v>
      </c>
      <c r="Q64" s="27">
        <v>4.9527559280395508</v>
      </c>
      <c r="R64" s="27">
        <v>5.9921259880065918</v>
      </c>
      <c r="S64" s="27">
        <v>6.4055118560791016</v>
      </c>
      <c r="T64" s="27">
        <v>1.9488189220428467</v>
      </c>
      <c r="U64" s="27">
        <v>8.2677164077758789</v>
      </c>
      <c r="V64" s="27">
        <v>7.3346457481384277</v>
      </c>
      <c r="W64" s="27">
        <v>14.007874488830566</v>
      </c>
      <c r="X64" s="27">
        <v>5.7165355682373047</v>
      </c>
      <c r="Y64" s="27">
        <v>3.3700788021087646</v>
      </c>
      <c r="Z64" s="27">
        <v>7.0078740119934082</v>
      </c>
      <c r="AA64" s="27">
        <v>7.5511813163757324</v>
      </c>
      <c r="AB64" s="27">
        <v>5.7401576042175293</v>
      </c>
      <c r="AC64" s="27">
        <v>3.2480313777923584</v>
      </c>
      <c r="AD64" s="27">
        <v>1.381889820098877</v>
      </c>
      <c r="AE64" s="27">
        <v>6.0236220359802246</v>
      </c>
      <c r="AF64" s="27">
        <v>3.078740119934082</v>
      </c>
      <c r="AG64" s="27">
        <v>8.3149604797363281</v>
      </c>
      <c r="AH64" s="27">
        <v>5.385826587677002</v>
      </c>
      <c r="AI64" s="27">
        <v>4.1535434722900391</v>
      </c>
      <c r="AJ64" s="27">
        <v>8.2244091033935547</v>
      </c>
      <c r="AK64" s="27">
        <v>4.9527559280395508</v>
      </c>
      <c r="AL64" s="27">
        <v>2.2362203598022461</v>
      </c>
      <c r="AM64" s="27">
        <v>2.6377952098846436</v>
      </c>
      <c r="AN64" s="27">
        <v>11.547244071960449</v>
      </c>
      <c r="AO64" s="27">
        <v>11.027559280395508</v>
      </c>
      <c r="AP64" s="27">
        <v>1.7952755689620972</v>
      </c>
      <c r="AQ64" s="27">
        <v>4.7007875442504883</v>
      </c>
      <c r="AR64" s="27">
        <v>4.1062994003295898</v>
      </c>
      <c r="AS64" s="27">
        <v>6.539370059967041</v>
      </c>
      <c r="AT64" s="27">
        <v>8.2874011993408203</v>
      </c>
      <c r="AU64" s="27">
        <v>4.1850395202636719</v>
      </c>
      <c r="AV64" s="27">
        <v>9.917323112487793</v>
      </c>
      <c r="AW64" s="27">
        <v>5.6299214363098145</v>
      </c>
      <c r="AX64" s="27">
        <v>2.1259841918945313</v>
      </c>
      <c r="AY64" s="27">
        <v>4.1496062278747559</v>
      </c>
      <c r="AZ64" s="27">
        <v>5.9842519760131836</v>
      </c>
      <c r="BA64" s="27">
        <v>6.2992124557495117</v>
      </c>
      <c r="BB64" s="27">
        <v>1.4330708980560303</v>
      </c>
      <c r="BC64" s="27">
        <v>1.7165354490280151</v>
      </c>
      <c r="BD64" s="27">
        <v>4.0118112564086914</v>
      </c>
      <c r="BE64" s="27">
        <v>2.7401573657989502</v>
      </c>
      <c r="BF64" s="27">
        <v>6.5472440719604492</v>
      </c>
      <c r="BG64" s="27">
        <v>3.1850392818450928</v>
      </c>
      <c r="BH64" s="27">
        <v>2.6496062278747559</v>
      </c>
      <c r="BI64" s="27">
        <v>3.5433070659637451</v>
      </c>
      <c r="BJ64" s="27">
        <v>3.9055118560791016</v>
      </c>
      <c r="BK64" s="27">
        <v>4.6456694602966309</v>
      </c>
      <c r="BL64" s="27">
        <v>6.7716536521911621</v>
      </c>
      <c r="BM64" s="27">
        <v>6.5118112564086914</v>
      </c>
      <c r="BN64" s="27">
        <v>4.8897638320922852</v>
      </c>
      <c r="BO64" s="27">
        <v>1.3622046709060669</v>
      </c>
      <c r="BQ64" s="21">
        <f t="shared" si="1"/>
        <v>60</v>
      </c>
    </row>
    <row r="65" spans="2:69" x14ac:dyDescent="0.25">
      <c r="B65" s="44" t="s">
        <v>554</v>
      </c>
      <c r="C65" s="44" t="s">
        <v>555</v>
      </c>
      <c r="D65" s="12">
        <v>-37.700000000000003</v>
      </c>
      <c r="E65" s="12">
        <v>147.80000000000001</v>
      </c>
      <c r="F65" s="29" t="b">
        <f t="shared" si="0"/>
        <v>1</v>
      </c>
      <c r="G65" s="27"/>
      <c r="H65" s="27">
        <v>13.901575088500977</v>
      </c>
      <c r="I65" s="27">
        <v>8.5984249114990234</v>
      </c>
      <c r="J65" s="27">
        <v>9.3700790405273438</v>
      </c>
      <c r="K65" s="27">
        <v>5.3346457481384277</v>
      </c>
      <c r="L65" s="27">
        <v>8.3503932952880859</v>
      </c>
      <c r="M65" s="27">
        <v>10.551180839538574</v>
      </c>
      <c r="N65" s="27">
        <v>15.11417293548584</v>
      </c>
      <c r="O65" s="27">
        <v>5.9055118560791016</v>
      </c>
      <c r="P65" s="27">
        <v>4.3346457481384277</v>
      </c>
      <c r="Q65" s="27">
        <v>11.78740119934082</v>
      </c>
      <c r="R65" s="27">
        <v>10.980315208435059</v>
      </c>
      <c r="S65" s="27">
        <v>10.39370059967041</v>
      </c>
      <c r="T65" s="27">
        <v>7.0511813163757324</v>
      </c>
      <c r="U65" s="27">
        <v>8.7047243118286133</v>
      </c>
      <c r="V65" s="27">
        <v>13.937007904052734</v>
      </c>
      <c r="W65" s="27">
        <v>13.940944671630859</v>
      </c>
      <c r="X65" s="27">
        <v>10.551180839538574</v>
      </c>
      <c r="Y65" s="27">
        <v>3.5551180839538574</v>
      </c>
      <c r="Z65" s="27">
        <v>10.251968383789063</v>
      </c>
      <c r="AA65" s="27">
        <v>3.3582677841186523</v>
      </c>
      <c r="AB65" s="27">
        <v>5.4763779640197754</v>
      </c>
      <c r="AC65" s="27">
        <v>2.1732282638549805</v>
      </c>
      <c r="AD65" s="27">
        <v>5.3188977241516113</v>
      </c>
      <c r="AE65" s="27">
        <v>7.6062994003295898</v>
      </c>
      <c r="AF65" s="27">
        <v>6.0275592803955078</v>
      </c>
      <c r="AG65" s="27">
        <v>15.21259880065918</v>
      </c>
      <c r="AH65" s="27">
        <v>6.574803352355957</v>
      </c>
      <c r="AI65" s="27">
        <v>7.5236220359802246</v>
      </c>
      <c r="AJ65" s="27">
        <v>12.110236167907715</v>
      </c>
      <c r="AK65" s="27">
        <v>8.4409446716308594</v>
      </c>
      <c r="AL65" s="27">
        <v>9.7244091033935547</v>
      </c>
      <c r="AM65" s="27">
        <v>4.3307085037231445</v>
      </c>
      <c r="AN65" s="27">
        <v>8.5433073043823242</v>
      </c>
      <c r="AO65" s="27">
        <v>8.3149604797363281</v>
      </c>
      <c r="AP65" s="27">
        <v>4.7165355682373047</v>
      </c>
      <c r="AQ65" s="27">
        <v>8.6220474243164063</v>
      </c>
      <c r="AR65" s="27">
        <v>6.964566707611084</v>
      </c>
      <c r="AS65" s="27">
        <v>4.4881887435913086</v>
      </c>
      <c r="AT65" s="27">
        <v>7.0511813163757324</v>
      </c>
      <c r="AU65" s="27">
        <v>5.3307085037231445</v>
      </c>
      <c r="AV65" s="27">
        <v>5.1377954483032227</v>
      </c>
      <c r="AW65" s="27">
        <v>8.9724407196044922</v>
      </c>
      <c r="AX65" s="27">
        <v>4.614173412322998</v>
      </c>
      <c r="AY65" s="27">
        <v>5.2322835922241211</v>
      </c>
      <c r="AZ65" s="27">
        <v>7.3110237121582031</v>
      </c>
      <c r="BA65" s="27">
        <v>7.6889762878417969</v>
      </c>
      <c r="BB65" s="27">
        <v>2.1811022758483887</v>
      </c>
      <c r="BC65" s="27">
        <v>3.078740119934082</v>
      </c>
      <c r="BD65" s="27">
        <v>4.0590553283691406</v>
      </c>
      <c r="BE65" s="27">
        <v>5.6850395202636719</v>
      </c>
      <c r="BF65" s="27">
        <v>5.5118112564086914</v>
      </c>
      <c r="BG65" s="27">
        <v>4.074803352355957</v>
      </c>
      <c r="BH65" s="27">
        <v>4.1574802398681641</v>
      </c>
      <c r="BI65" s="27">
        <v>7.8110237121582031</v>
      </c>
      <c r="BJ65" s="27">
        <v>6.4803147315979004</v>
      </c>
      <c r="BK65" s="27">
        <v>6.0944881439208984</v>
      </c>
      <c r="BL65" s="27">
        <v>4.1220474243164063</v>
      </c>
      <c r="BM65" s="27">
        <v>2.578740119934082</v>
      </c>
      <c r="BN65" s="27">
        <v>3.5551180839538574</v>
      </c>
      <c r="BO65" s="27">
        <v>1.6574803590774536</v>
      </c>
      <c r="BQ65" s="21">
        <f t="shared" si="1"/>
        <v>60</v>
      </c>
    </row>
    <row r="66" spans="2:69" x14ac:dyDescent="0.25">
      <c r="B66" s="44" t="s">
        <v>556</v>
      </c>
      <c r="C66" s="44" t="s">
        <v>557</v>
      </c>
      <c r="D66" s="12">
        <v>-34.299999999999997</v>
      </c>
      <c r="E66" s="12">
        <v>115.1</v>
      </c>
      <c r="F66" s="29" t="b">
        <f t="shared" si="0"/>
        <v>0</v>
      </c>
      <c r="G66" s="27"/>
      <c r="H66" s="27">
        <v>4.1653542518615723</v>
      </c>
      <c r="I66" s="27">
        <v>7.9724407196044922</v>
      </c>
      <c r="J66" s="27">
        <v>11.38582706451416</v>
      </c>
      <c r="K66" s="27">
        <v>7.0314960479736328</v>
      </c>
      <c r="L66" s="27">
        <v>9.4527559280395508</v>
      </c>
      <c r="M66" s="27">
        <v>12.33464527130127</v>
      </c>
      <c r="N66" s="27">
        <v>7.7401576042175293</v>
      </c>
      <c r="O66" s="27">
        <v>6.7952756881713867</v>
      </c>
      <c r="P66" s="27">
        <v>10.389763832092285</v>
      </c>
      <c r="Q66" s="27">
        <v>5.4094486236572266</v>
      </c>
      <c r="R66" s="27">
        <v>7.8188977241516113</v>
      </c>
      <c r="S66" s="27">
        <v>16.799213409423828</v>
      </c>
      <c r="T66" s="27">
        <v>6.2244095802307129</v>
      </c>
      <c r="U66" s="27">
        <v>11.940944671630859</v>
      </c>
      <c r="V66" s="27">
        <v>7.385826587677002</v>
      </c>
      <c r="W66" s="27">
        <v>7.6614174842834473</v>
      </c>
      <c r="X66" s="27">
        <v>10.799212455749512</v>
      </c>
      <c r="Y66" s="27">
        <v>9.2125988006591797</v>
      </c>
      <c r="Z66" s="27">
        <v>10.488188743591309</v>
      </c>
      <c r="AA66" s="27">
        <v>8.4842519760131836</v>
      </c>
      <c r="AB66" s="27">
        <v>8.5905513763427734</v>
      </c>
      <c r="AC66" s="27">
        <v>8.9606294631958008</v>
      </c>
      <c r="AD66" s="27">
        <v>8.0629920959472656</v>
      </c>
      <c r="AE66" s="27">
        <v>9.8740158081054688</v>
      </c>
      <c r="AF66" s="27">
        <v>9.2519683837890625</v>
      </c>
      <c r="AG66" s="27">
        <v>8.5984249114990234</v>
      </c>
      <c r="AH66" s="27">
        <v>7.7244095802307129</v>
      </c>
      <c r="AI66" s="27">
        <v>6.2598423957824707</v>
      </c>
      <c r="AJ66" s="27">
        <v>10.629920959472656</v>
      </c>
      <c r="AK66" s="27">
        <v>9.5196847915649414</v>
      </c>
      <c r="AL66" s="27">
        <v>8.5984249114990234</v>
      </c>
      <c r="AM66" s="27">
        <v>7.8661417961120605</v>
      </c>
      <c r="AN66" s="27">
        <v>9.7322835922241211</v>
      </c>
      <c r="AO66" s="27">
        <v>6.2047243118286133</v>
      </c>
      <c r="AP66" s="27">
        <v>3.5275590419769287</v>
      </c>
      <c r="AQ66" s="27">
        <v>7.6771655082702637</v>
      </c>
      <c r="AR66" s="27">
        <v>9.9448814392089844</v>
      </c>
      <c r="AS66" s="27">
        <v>9.9055118560791016</v>
      </c>
      <c r="AT66" s="27">
        <v>7</v>
      </c>
      <c r="AU66" s="27">
        <v>9.3858270645141602</v>
      </c>
      <c r="AV66" s="27">
        <v>4.6535434722900391</v>
      </c>
      <c r="AW66" s="27">
        <v>7.2204723358154297</v>
      </c>
      <c r="AX66" s="27">
        <v>6.2047243118286133</v>
      </c>
      <c r="AY66" s="27">
        <v>6.3700785636901855</v>
      </c>
      <c r="AZ66" s="27">
        <v>4.5196852684020996</v>
      </c>
      <c r="BA66" s="27">
        <v>7.9685039520263672</v>
      </c>
      <c r="BB66" s="27">
        <v>5.2677164077758789</v>
      </c>
      <c r="BC66" s="27">
        <v>6.3464565277099609</v>
      </c>
      <c r="BD66" s="27">
        <v>8.9448814392089844</v>
      </c>
      <c r="BE66" s="27">
        <v>7.1496062278747559</v>
      </c>
      <c r="BF66" s="27">
        <v>4.3307085037231445</v>
      </c>
      <c r="BG66" s="27">
        <v>7.8267717361450195</v>
      </c>
      <c r="BH66" s="27">
        <v>6.960629940032959</v>
      </c>
      <c r="BI66" s="27">
        <v>9.3779525756835938</v>
      </c>
      <c r="BJ66" s="27">
        <v>4.5905513763427734</v>
      </c>
      <c r="BK66" s="27">
        <v>3.6850392818450928</v>
      </c>
      <c r="BL66" s="27">
        <v>6.7795276641845703</v>
      </c>
      <c r="BM66" s="27">
        <v>5.4094486236572266</v>
      </c>
      <c r="BN66" s="27">
        <v>5.078740119934082</v>
      </c>
      <c r="BO66" s="27">
        <v>3.5354330539703369</v>
      </c>
      <c r="BQ66" s="21">
        <f t="shared" si="1"/>
        <v>59</v>
      </c>
    </row>
    <row r="67" spans="2:69" x14ac:dyDescent="0.25">
      <c r="B67" s="44" t="s">
        <v>560</v>
      </c>
      <c r="C67" s="44" t="s">
        <v>561</v>
      </c>
      <c r="D67" s="12">
        <v>-31.2</v>
      </c>
      <c r="E67" s="12">
        <v>116.8</v>
      </c>
      <c r="F67" s="29" t="b">
        <f t="shared" si="0"/>
        <v>0</v>
      </c>
      <c r="G67" s="27"/>
      <c r="H67" s="27">
        <v>2.6614172458648682</v>
      </c>
      <c r="I67" s="27">
        <v>0.96456694602966309</v>
      </c>
      <c r="J67" s="27">
        <v>1.9960629940032959</v>
      </c>
      <c r="K67" s="27">
        <v>3.307086706161499</v>
      </c>
      <c r="L67" s="27">
        <v>1.6850394010543823</v>
      </c>
      <c r="M67" s="27">
        <v>3.8503937721252441</v>
      </c>
      <c r="N67" s="27">
        <v>3.232283353805542</v>
      </c>
      <c r="O67" s="27">
        <v>0.94881892204284668</v>
      </c>
      <c r="P67" s="27">
        <v>2.6220471858978271</v>
      </c>
      <c r="Q67" s="27">
        <v>0.94881892204284668</v>
      </c>
      <c r="R67" s="27">
        <v>1.8582676649093628</v>
      </c>
      <c r="S67" s="27">
        <v>3.5551180839538574</v>
      </c>
      <c r="T67" s="27">
        <v>0.9960629940032959</v>
      </c>
      <c r="U67" s="27">
        <v>4.2559056282043457</v>
      </c>
      <c r="V67" s="27">
        <v>2.3937008380889893</v>
      </c>
      <c r="W67" s="27">
        <v>3.2007873058319092</v>
      </c>
      <c r="X67" s="27">
        <v>2.8307087421417236</v>
      </c>
      <c r="Y67" s="27">
        <v>0.39763778448104858</v>
      </c>
      <c r="Z67" s="27">
        <v>2.6968502998352051</v>
      </c>
      <c r="AA67" s="27">
        <v>1.712598443031311</v>
      </c>
      <c r="AB67" s="27">
        <v>1.3582676649093628</v>
      </c>
      <c r="AC67" s="27">
        <v>4.8622045516967773</v>
      </c>
      <c r="AD67" s="27">
        <v>2.1653542518615723</v>
      </c>
      <c r="AE67" s="27">
        <v>5.8897638320922852</v>
      </c>
      <c r="AF67" s="27">
        <v>2.3937008380889893</v>
      </c>
      <c r="AG67" s="27">
        <v>1.881889820098877</v>
      </c>
      <c r="AH67" s="27">
        <v>1.2755905389785767</v>
      </c>
      <c r="AI67" s="27">
        <v>2.3149607181549072</v>
      </c>
      <c r="AJ67" s="27">
        <v>2.1259841918945313</v>
      </c>
      <c r="AK67" s="27">
        <v>1.0669291019439697</v>
      </c>
      <c r="AL67" s="27">
        <v>2.6417322158813477</v>
      </c>
      <c r="AM67" s="27">
        <v>2.4803149700164795</v>
      </c>
      <c r="AN67" s="27">
        <v>1</v>
      </c>
      <c r="AO67" s="27">
        <v>2.9291338920593262</v>
      </c>
      <c r="AP67" s="27">
        <v>0.35433071851730347</v>
      </c>
      <c r="AQ67" s="27">
        <v>2.0236220359802246</v>
      </c>
      <c r="AR67" s="27">
        <v>2.9173228740692139</v>
      </c>
      <c r="AS67" s="27">
        <v>2.0236220359802246</v>
      </c>
      <c r="AT67" s="27">
        <v>2.4921259880065918</v>
      </c>
      <c r="AU67" s="27">
        <v>3.7480313777923584</v>
      </c>
      <c r="AV67" s="27">
        <v>0.88976377248764038</v>
      </c>
      <c r="AW67" s="27">
        <v>3.4527559280395508</v>
      </c>
      <c r="AX67" s="27">
        <v>3.381889820098877</v>
      </c>
      <c r="AY67" s="27">
        <v>2.0433070659637451</v>
      </c>
      <c r="AZ67" s="27">
        <v>1.2598425149917603</v>
      </c>
      <c r="BA67" s="27">
        <v>1.3858268260955811</v>
      </c>
      <c r="BB67" s="27">
        <v>2.9685039520263672</v>
      </c>
      <c r="BC67" s="27">
        <v>1.0472440719604492</v>
      </c>
      <c r="BD67" s="27">
        <v>1.82677161693573</v>
      </c>
      <c r="BE67" s="27">
        <v>1.5196850299835205</v>
      </c>
      <c r="BF67" s="27">
        <v>0.42125985026359558</v>
      </c>
      <c r="BG67" s="27">
        <v>3.8700788021087646</v>
      </c>
      <c r="BH67" s="27">
        <v>3.5511810779571533</v>
      </c>
      <c r="BI67" s="27">
        <v>1.0866141319274902</v>
      </c>
      <c r="BJ67" s="27">
        <v>0.14960630238056183</v>
      </c>
      <c r="BK67" s="27">
        <v>9.0551182627677917E-2</v>
      </c>
      <c r="BL67" s="27">
        <v>0.98425197601318359</v>
      </c>
      <c r="BM67" s="27">
        <v>1.3740156888961792</v>
      </c>
      <c r="BN67" s="27">
        <v>1.4566929340362549</v>
      </c>
      <c r="BO67" s="27">
        <v>0.12598425149917603</v>
      </c>
      <c r="BQ67" s="21">
        <f t="shared" si="1"/>
        <v>59</v>
      </c>
    </row>
    <row r="68" spans="2:69" x14ac:dyDescent="0.25">
      <c r="B68" s="44" t="s">
        <v>564</v>
      </c>
      <c r="C68" s="44" t="s">
        <v>565</v>
      </c>
      <c r="D68" s="12">
        <v>-32.299999999999997</v>
      </c>
      <c r="E68" s="12">
        <v>117</v>
      </c>
      <c r="F68" s="29" t="b">
        <f t="shared" si="0"/>
        <v>0</v>
      </c>
      <c r="G68" s="27"/>
      <c r="H68" s="27">
        <v>2.3031497001647949</v>
      </c>
      <c r="I68" s="27">
        <v>1.2559055089950562</v>
      </c>
      <c r="J68" s="27">
        <v>3.1023621559143066</v>
      </c>
      <c r="K68" s="27">
        <v>3.618110179901123</v>
      </c>
      <c r="L68" s="27">
        <v>2.3622047901153564</v>
      </c>
      <c r="M68" s="27">
        <v>3.6692912578582764</v>
      </c>
      <c r="N68" s="27">
        <v>1.3110235929489136</v>
      </c>
      <c r="O68" s="27">
        <v>1.118110179901123</v>
      </c>
      <c r="P68" s="27">
        <v>2.6259841918945313</v>
      </c>
      <c r="Q68" s="27">
        <v>1.4724409580230713</v>
      </c>
      <c r="R68" s="27">
        <v>3.5433070659637451</v>
      </c>
      <c r="S68" s="27">
        <v>4.5826773643493652</v>
      </c>
      <c r="T68" s="27">
        <v>1.5590550899505615</v>
      </c>
      <c r="U68" s="27">
        <v>4.0708661079406738</v>
      </c>
      <c r="V68" s="27">
        <v>2.7952756881713867</v>
      </c>
      <c r="W68" s="27">
        <v>3.1811022758483887</v>
      </c>
      <c r="X68" s="27">
        <v>3.2125983238220215</v>
      </c>
      <c r="Y68" s="27">
        <v>2.7007873058319092</v>
      </c>
      <c r="Z68" s="27">
        <v>1.7086614370346069</v>
      </c>
      <c r="AA68" s="27">
        <v>1.4015748500823975</v>
      </c>
      <c r="AB68" s="27">
        <v>1.7322834730148315</v>
      </c>
      <c r="AC68" s="27">
        <v>2.6968502998352051</v>
      </c>
      <c r="AD68" s="27">
        <v>3.5354330539703369</v>
      </c>
      <c r="AE68" s="27">
        <v>3.7283463478088379</v>
      </c>
      <c r="AF68" s="27">
        <v>4.4881887435913086</v>
      </c>
      <c r="AG68" s="27">
        <v>1.3464566469192505</v>
      </c>
      <c r="AH68" s="27">
        <v>1.9055118560791016</v>
      </c>
      <c r="AI68" s="27">
        <v>2.9055118560791016</v>
      </c>
      <c r="AJ68" s="27">
        <v>4.035433292388916</v>
      </c>
      <c r="AK68" s="27">
        <v>2.1417322158813477</v>
      </c>
      <c r="AL68" s="27">
        <v>2.6771652698516846</v>
      </c>
      <c r="AM68" s="27">
        <v>3.5236220359802246</v>
      </c>
      <c r="AN68" s="27">
        <v>3.7165353298187256</v>
      </c>
      <c r="AO68" s="27">
        <v>2.9921259880065918</v>
      </c>
      <c r="AP68" s="27">
        <v>1.4291338920593262</v>
      </c>
      <c r="AQ68" s="27">
        <v>4.7086615562438965</v>
      </c>
      <c r="AR68" s="27">
        <v>5.1574802398681641</v>
      </c>
      <c r="AS68" s="27">
        <v>2.6850392818450928</v>
      </c>
      <c r="AT68" s="27">
        <v>4.3543305397033691</v>
      </c>
      <c r="AU68" s="27">
        <v>5.6850395202636719</v>
      </c>
      <c r="AV68" s="27">
        <v>1.3070865869522095</v>
      </c>
      <c r="AW68" s="27">
        <v>3.381889820098877</v>
      </c>
      <c r="AX68" s="27">
        <v>2.1732282638549805</v>
      </c>
      <c r="AY68" s="27">
        <v>2.3188977241516113</v>
      </c>
      <c r="AZ68" s="27">
        <v>2.4803149700164795</v>
      </c>
      <c r="BA68" s="27">
        <v>4.0078740119934082</v>
      </c>
      <c r="BB68" s="27">
        <v>1.9094488620758057</v>
      </c>
      <c r="BC68" s="27">
        <v>2.9960629940032959</v>
      </c>
      <c r="BD68" s="27">
        <v>3.6141731739044189</v>
      </c>
      <c r="BE68" s="27">
        <v>2.9803149700164795</v>
      </c>
      <c r="BF68" s="27">
        <v>0.90551179647445679</v>
      </c>
      <c r="BG68" s="27">
        <v>7.2007875442504883</v>
      </c>
      <c r="BH68" s="27">
        <v>3.6653542518615723</v>
      </c>
      <c r="BI68" s="27">
        <v>5.0157480239868164</v>
      </c>
      <c r="BJ68" s="27">
        <v>3.0196850299835205</v>
      </c>
      <c r="BK68" s="27">
        <v>1.6850394010543823</v>
      </c>
      <c r="BL68" s="27">
        <v>3.5551180839538574</v>
      </c>
      <c r="BM68" s="27">
        <v>3.5551180839538574</v>
      </c>
      <c r="BN68" s="27">
        <v>2.1850392818450928</v>
      </c>
      <c r="BO68" s="27">
        <v>0.9370078444480896</v>
      </c>
      <c r="BQ68" s="21">
        <f t="shared" si="1"/>
        <v>59</v>
      </c>
    </row>
    <row r="69" spans="2:69" x14ac:dyDescent="0.25">
      <c r="B69" s="44" t="s">
        <v>566</v>
      </c>
      <c r="C69" s="44" t="s">
        <v>567</v>
      </c>
      <c r="D69" s="12">
        <v>-32.9</v>
      </c>
      <c r="E69" s="12">
        <v>117.1</v>
      </c>
      <c r="F69" s="29" t="b">
        <f t="shared" si="0"/>
        <v>0</v>
      </c>
      <c r="G69" s="27"/>
      <c r="H69" s="27">
        <v>1.921259880065918</v>
      </c>
      <c r="I69" s="27">
        <v>2.2755906581878662</v>
      </c>
      <c r="J69" s="27">
        <v>4.074803352355957</v>
      </c>
      <c r="K69" s="27">
        <v>4.1614174842834473</v>
      </c>
      <c r="L69" s="27">
        <v>2.5078740119934082</v>
      </c>
      <c r="M69" s="27">
        <v>7.9094486236572266</v>
      </c>
      <c r="N69" s="27">
        <v>3.5708661079406738</v>
      </c>
      <c r="O69" s="27">
        <v>2.0275590419769287</v>
      </c>
      <c r="P69" s="27">
        <v>4.1299214363098145</v>
      </c>
      <c r="Q69" s="27">
        <v>2.8110237121582031</v>
      </c>
      <c r="R69" s="27">
        <v>4.8740158081054688</v>
      </c>
      <c r="S69" s="27">
        <v>7.5984253883361816</v>
      </c>
      <c r="T69" s="27">
        <v>1.8897638320922852</v>
      </c>
      <c r="U69" s="27">
        <v>5.2834644317626953</v>
      </c>
      <c r="V69" s="27">
        <v>4.4488186836242676</v>
      </c>
      <c r="W69" s="27">
        <v>2.921259880065918</v>
      </c>
      <c r="X69" s="27">
        <v>3.9960629940032959</v>
      </c>
      <c r="Y69" s="27">
        <v>6.574803352355957</v>
      </c>
      <c r="Z69" s="27">
        <v>2.9055118560791016</v>
      </c>
      <c r="AA69" s="27">
        <v>3.1732282638549805</v>
      </c>
      <c r="AB69" s="27">
        <v>4.0826773643493652</v>
      </c>
      <c r="AC69" s="27">
        <v>4.3700785636901855</v>
      </c>
      <c r="AD69" s="27">
        <v>5.3031497001647949</v>
      </c>
      <c r="AE69" s="27">
        <v>5.8110237121582031</v>
      </c>
      <c r="AF69" s="27">
        <v>5.1023621559143066</v>
      </c>
      <c r="AG69" s="27">
        <v>2.6771652698516846</v>
      </c>
      <c r="AH69" s="27">
        <v>2.5039370059967041</v>
      </c>
      <c r="AI69" s="27">
        <v>3.2598426342010498</v>
      </c>
      <c r="AJ69" s="27">
        <v>5.3110237121582031</v>
      </c>
      <c r="AK69" s="27">
        <v>2.8740158081054688</v>
      </c>
      <c r="AL69" s="27">
        <v>2.8622047901153564</v>
      </c>
      <c r="AM69" s="27">
        <v>3.9645669460296631</v>
      </c>
      <c r="AN69" s="27">
        <v>4.9015746116638184</v>
      </c>
      <c r="AO69" s="27">
        <v>4.8661417961120605</v>
      </c>
      <c r="AP69" s="27">
        <v>2.6259841918945313</v>
      </c>
      <c r="AQ69" s="27">
        <v>4.035433292388916</v>
      </c>
      <c r="AR69" s="27">
        <v>4.9960627555847168</v>
      </c>
      <c r="AS69" s="27">
        <v>2.84645676612854</v>
      </c>
      <c r="AT69" s="27">
        <v>4.9488186836242676</v>
      </c>
      <c r="AU69" s="27">
        <v>5.2559056282043457</v>
      </c>
      <c r="AV69" s="27">
        <v>1.9685039520263672</v>
      </c>
      <c r="AW69" s="27">
        <v>4.8267717361450195</v>
      </c>
      <c r="AX69" s="27">
        <v>3.3582677841186523</v>
      </c>
      <c r="AY69" s="27">
        <v>3.3543307781219482</v>
      </c>
      <c r="AZ69" s="27">
        <v>2.7559056282043457</v>
      </c>
      <c r="BA69" s="27">
        <v>3.9370079040527344</v>
      </c>
      <c r="BB69" s="27">
        <v>2.1023621559143066</v>
      </c>
      <c r="BC69" s="27">
        <v>2.6062991619110107</v>
      </c>
      <c r="BD69" s="27">
        <v>4.0629920959472656</v>
      </c>
      <c r="BE69" s="27">
        <v>3.7834646701812744</v>
      </c>
      <c r="BF69" s="27">
        <v>1.0157480239868164</v>
      </c>
      <c r="BG69" s="27">
        <v>11.153543472290039</v>
      </c>
      <c r="BH69" s="27">
        <v>5.8897638320922852</v>
      </c>
      <c r="BI69" s="27">
        <v>5.7992124557495117</v>
      </c>
      <c r="BJ69" s="27">
        <v>3.7874016761779785</v>
      </c>
      <c r="BK69" s="27">
        <v>3.078740119934082</v>
      </c>
      <c r="BL69" s="27">
        <v>3.3543307781219482</v>
      </c>
      <c r="BM69" s="27">
        <v>4.6338582038879395</v>
      </c>
      <c r="BN69" s="27">
        <v>3.4015748500823975</v>
      </c>
      <c r="BO69" s="27">
        <v>1.5984251499176025</v>
      </c>
      <c r="BQ69" s="21">
        <f t="shared" si="1"/>
        <v>59</v>
      </c>
    </row>
    <row r="70" spans="2:69" x14ac:dyDescent="0.25">
      <c r="B70" s="44" t="s">
        <v>568</v>
      </c>
      <c r="C70" s="44" t="s">
        <v>569</v>
      </c>
      <c r="D70" s="12">
        <v>-33.700000000000003</v>
      </c>
      <c r="E70" s="12">
        <v>116.9</v>
      </c>
      <c r="F70" s="29" t="b">
        <f t="shared" si="0"/>
        <v>0</v>
      </c>
      <c r="G70" s="27"/>
      <c r="H70" s="27">
        <v>2.4566929340362549</v>
      </c>
      <c r="I70" s="27">
        <v>2.8779528141021729</v>
      </c>
      <c r="J70" s="27">
        <v>3.8779528141021729</v>
      </c>
      <c r="K70" s="27">
        <v>4.9803147315979004</v>
      </c>
      <c r="L70" s="27">
        <v>3.4488189220428467</v>
      </c>
      <c r="M70" s="27">
        <v>9.3346452713012695</v>
      </c>
      <c r="N70" s="27">
        <v>4.0433073043823242</v>
      </c>
      <c r="O70" s="27">
        <v>2.1496062278747559</v>
      </c>
      <c r="P70" s="27">
        <v>4.1417322158813477</v>
      </c>
      <c r="Q70" s="27">
        <v>2.7125983238220215</v>
      </c>
      <c r="R70" s="27">
        <v>4.535433292388916</v>
      </c>
      <c r="S70" s="27">
        <v>6.0944881439208984</v>
      </c>
      <c r="T70" s="27">
        <v>1.5866141319274902</v>
      </c>
      <c r="U70" s="27">
        <v>4.8031497001647949</v>
      </c>
      <c r="V70" s="27">
        <v>4.0314960479736328</v>
      </c>
      <c r="W70" s="27">
        <v>5.0708661079406738</v>
      </c>
      <c r="X70" s="27">
        <v>3.4803149700164795</v>
      </c>
      <c r="Y70" s="27">
        <v>4.960629940032959</v>
      </c>
      <c r="Z70" s="27">
        <v>5.1968502998352051</v>
      </c>
      <c r="AA70" s="27">
        <v>5.2755904197692871</v>
      </c>
      <c r="AB70" s="27">
        <v>4.8425197601318359</v>
      </c>
      <c r="AC70" s="27">
        <v>4.2519683837890625</v>
      </c>
      <c r="AD70" s="27">
        <v>4.1102361679077148</v>
      </c>
      <c r="AE70" s="27">
        <v>5.8661417961120605</v>
      </c>
      <c r="AF70" s="27">
        <v>5.4724407196044922</v>
      </c>
      <c r="AG70" s="27">
        <v>2.2440943717956543</v>
      </c>
      <c r="AH70" s="27">
        <v>4.3622045516967773</v>
      </c>
      <c r="AI70" s="27">
        <v>3.3858268260955811</v>
      </c>
      <c r="AJ70" s="27">
        <v>4.0944881439208984</v>
      </c>
      <c r="AK70" s="27">
        <v>3.6614172458648682</v>
      </c>
      <c r="AL70" s="27">
        <v>3.9763779640197754</v>
      </c>
      <c r="AM70" s="27">
        <v>4.2519683837890625</v>
      </c>
      <c r="AN70" s="27">
        <v>3.8188977241516113</v>
      </c>
      <c r="AO70" s="27">
        <v>4.3897638320922852</v>
      </c>
      <c r="AP70" s="27">
        <v>2.8149607181549072</v>
      </c>
      <c r="AQ70" s="27">
        <v>4.8188977241516113</v>
      </c>
      <c r="AR70" s="27">
        <v>8.4330711364746094</v>
      </c>
      <c r="AS70" s="27">
        <v>2.2519686222076416</v>
      </c>
      <c r="AT70" s="27">
        <v>4.2362203598022461</v>
      </c>
      <c r="AU70" s="27">
        <v>5.3307085037231445</v>
      </c>
      <c r="AV70" s="27">
        <v>2.2283463478088379</v>
      </c>
      <c r="AW70" s="27">
        <v>6.3385825157165527</v>
      </c>
      <c r="AX70" s="27">
        <v>3.1732282638549805</v>
      </c>
      <c r="AY70" s="27">
        <v>4.2322835922241211</v>
      </c>
      <c r="AZ70" s="27">
        <v>2.4015748500823975</v>
      </c>
      <c r="BA70" s="27">
        <v>4.8267717361450195</v>
      </c>
      <c r="BB70" s="27">
        <v>2.2834646701812744</v>
      </c>
      <c r="BC70" s="27">
        <v>4.425196647644043</v>
      </c>
      <c r="BD70" s="27">
        <v>6.1102361679077148</v>
      </c>
      <c r="BE70" s="27">
        <v>3.5275590419769287</v>
      </c>
      <c r="BF70" s="27">
        <v>3.1417322158813477</v>
      </c>
      <c r="BG70" s="27">
        <v>7.2598423957824707</v>
      </c>
      <c r="BH70" s="27">
        <v>4.6456694602966309</v>
      </c>
      <c r="BI70" s="27">
        <v>5.4409446716308594</v>
      </c>
      <c r="BJ70" s="27">
        <v>4.2204723358154297</v>
      </c>
      <c r="BK70" s="27">
        <v>4.2677164077758789</v>
      </c>
      <c r="BL70" s="27">
        <v>5.4960627555847168</v>
      </c>
      <c r="BM70" s="27">
        <v>3.4881889820098877</v>
      </c>
      <c r="BN70" s="27">
        <v>3.8897638320922852</v>
      </c>
      <c r="BO70" s="27">
        <v>1.8740156888961792</v>
      </c>
      <c r="BQ70" s="21">
        <f t="shared" si="1"/>
        <v>59</v>
      </c>
    </row>
    <row r="71" spans="2:69" x14ac:dyDescent="0.25">
      <c r="B71" s="44" t="s">
        <v>570</v>
      </c>
      <c r="C71" s="44" t="s">
        <v>571</v>
      </c>
      <c r="D71" s="12">
        <v>-25</v>
      </c>
      <c r="E71" s="12">
        <v>128.30000000000001</v>
      </c>
      <c r="F71" s="29" t="b">
        <f t="shared" si="0"/>
        <v>0</v>
      </c>
      <c r="G71" s="27"/>
      <c r="H71" s="27">
        <v>2.2913386821746826</v>
      </c>
      <c r="I71" s="27">
        <v>0.32283464074134827</v>
      </c>
      <c r="J71" s="27">
        <v>0.91732281446456909</v>
      </c>
      <c r="K71" s="27">
        <v>0.20078739523887634</v>
      </c>
      <c r="L71" s="27">
        <v>1.212598443031311</v>
      </c>
      <c r="M71" s="27">
        <v>2.4960629940032959</v>
      </c>
      <c r="N71" s="27">
        <v>2.1417322158813477</v>
      </c>
      <c r="O71" s="27">
        <v>1.2204724550247192</v>
      </c>
      <c r="P71" s="27">
        <v>0.55118107795715332</v>
      </c>
      <c r="Q71" s="27">
        <v>3.0669291019439697</v>
      </c>
      <c r="R71" s="27">
        <v>3.539370059967041</v>
      </c>
      <c r="S71" s="27">
        <v>5.7401576042175293</v>
      </c>
      <c r="T71" s="27">
        <v>0.4606299102306366</v>
      </c>
      <c r="U71" s="27">
        <v>2.4881889820098877</v>
      </c>
      <c r="V71" s="27">
        <v>6.7795276641845703</v>
      </c>
      <c r="W71" s="27">
        <v>7.9527559280395508</v>
      </c>
      <c r="X71" s="27">
        <v>3.9842519760131836</v>
      </c>
      <c r="Y71" s="27">
        <v>2.3425197601318359</v>
      </c>
      <c r="Z71" s="27">
        <v>1.7244094610214233</v>
      </c>
      <c r="AA71" s="27">
        <v>3.1653542518615723</v>
      </c>
      <c r="AB71" s="27">
        <v>2.1259841918945313</v>
      </c>
      <c r="AC71" s="27">
        <v>4.574803352355957</v>
      </c>
      <c r="AD71" s="27">
        <v>1.881889820098877</v>
      </c>
      <c r="AE71" s="27">
        <v>4.385826587677002</v>
      </c>
      <c r="AF71" s="27">
        <v>3.5511810779571533</v>
      </c>
      <c r="AG71" s="27">
        <v>0.77952754497528076</v>
      </c>
      <c r="AH71" s="27">
        <v>0.94488191604614258</v>
      </c>
      <c r="AI71" s="27">
        <v>1.9763779640197754</v>
      </c>
      <c r="AJ71" s="27">
        <v>0.9921259880065918</v>
      </c>
      <c r="AK71" s="27">
        <v>0.88188976049423218</v>
      </c>
      <c r="AL71" s="27">
        <v>0.68503934144973755</v>
      </c>
      <c r="AM71" s="27">
        <v>6.1023621559143066</v>
      </c>
      <c r="AN71" s="27">
        <v>2.1968502998352051</v>
      </c>
      <c r="AO71" s="27">
        <v>3.3700788021087646</v>
      </c>
      <c r="AP71" s="27">
        <v>1.7086614370346069</v>
      </c>
      <c r="AQ71" s="27">
        <v>1.9291338920593262</v>
      </c>
      <c r="AR71" s="27">
        <v>0.55118107795715332</v>
      </c>
      <c r="AS71" s="27">
        <v>2.6141731739044189</v>
      </c>
      <c r="AT71" s="27">
        <v>4.078740119934082</v>
      </c>
      <c r="AU71" s="27">
        <v>6.3779525756835938</v>
      </c>
      <c r="AV71" s="27">
        <v>3.2598426342010498</v>
      </c>
      <c r="AW71" s="27">
        <v>14.669291496276855</v>
      </c>
      <c r="AX71" s="27">
        <v>0.84251970052719116</v>
      </c>
      <c r="AY71" s="27">
        <v>7.2992124557495117</v>
      </c>
      <c r="AZ71" s="27">
        <v>0.9921259880065918</v>
      </c>
      <c r="BA71" s="27">
        <v>5.7795276641845703</v>
      </c>
      <c r="BB71" s="27">
        <v>1.4015748500823975</v>
      </c>
      <c r="BC71" s="27">
        <v>4.8661417961120605</v>
      </c>
      <c r="BD71" s="27">
        <v>5.8503937721252441</v>
      </c>
      <c r="BE71" s="27">
        <v>0.40944883227348328</v>
      </c>
      <c r="BF71" s="27">
        <v>6.614173412322998</v>
      </c>
      <c r="BG71" s="27">
        <v>5.8188977241516113</v>
      </c>
      <c r="BH71" s="27">
        <v>1.6771653890609741</v>
      </c>
      <c r="BI71" s="27">
        <v>2.8976378440856934</v>
      </c>
      <c r="BJ71" s="27">
        <v>0.82677167654037476</v>
      </c>
      <c r="BK71" s="27">
        <v>5.2204723358154297</v>
      </c>
      <c r="BL71" s="27">
        <v>2.2204723358154297</v>
      </c>
      <c r="BM71" s="27">
        <v>3.3149607181549072</v>
      </c>
      <c r="BN71" s="27">
        <v>5.1692914962768555</v>
      </c>
      <c r="BO71" s="27">
        <v>0.30708661675453186</v>
      </c>
      <c r="BQ71" s="21">
        <f t="shared" si="1"/>
        <v>59</v>
      </c>
    </row>
    <row r="72" spans="2:69" x14ac:dyDescent="0.25">
      <c r="B72" s="44" t="s">
        <v>572</v>
      </c>
      <c r="C72" s="44" t="s">
        <v>573</v>
      </c>
      <c r="D72" s="12">
        <v>-11.6</v>
      </c>
      <c r="E72" s="12">
        <v>133.30000000000001</v>
      </c>
      <c r="F72" s="29" t="b">
        <f t="shared" si="0"/>
        <v>0</v>
      </c>
      <c r="G72" s="27"/>
      <c r="H72" s="27">
        <v>3.3897638320922852</v>
      </c>
      <c r="I72" s="27">
        <v>2.2440943717956543</v>
      </c>
      <c r="J72" s="27">
        <v>3.0866141319274902</v>
      </c>
      <c r="K72" s="27">
        <v>5.3188977241516113</v>
      </c>
      <c r="L72" s="27">
        <v>25.102361679077148</v>
      </c>
      <c r="M72" s="27">
        <v>0.69685041904449463</v>
      </c>
      <c r="N72" s="27">
        <v>4.074803352355957</v>
      </c>
      <c r="O72" s="27">
        <v>5.6456694602966309</v>
      </c>
      <c r="P72" s="27">
        <v>0.85826772451400757</v>
      </c>
      <c r="Q72" s="27">
        <v>2.732283353805542</v>
      </c>
      <c r="R72" s="27">
        <v>12.059055328369141</v>
      </c>
      <c r="S72" s="27">
        <v>4.3582677841186523</v>
      </c>
      <c r="T72" s="27">
        <v>3.0196850299835205</v>
      </c>
      <c r="U72" s="27">
        <v>18.078741073608398</v>
      </c>
      <c r="V72" s="27">
        <v>10.011811256408691</v>
      </c>
      <c r="W72" s="27">
        <v>14.791338920593262</v>
      </c>
      <c r="X72" s="27">
        <v>1.9724409580230713</v>
      </c>
      <c r="Y72" s="27">
        <v>4.6377954483032227</v>
      </c>
      <c r="Z72" s="27">
        <v>9.9094486236572266</v>
      </c>
      <c r="AA72" s="27">
        <v>2.0039370059967041</v>
      </c>
      <c r="AB72" s="27">
        <v>2.9173228740692139</v>
      </c>
      <c r="AC72" s="27">
        <v>17.590551376342773</v>
      </c>
      <c r="AD72" s="27">
        <v>0.79921257495880127</v>
      </c>
      <c r="AE72" s="27">
        <v>6.7519683837890625</v>
      </c>
      <c r="AF72" s="27">
        <v>7.460629940032959</v>
      </c>
      <c r="AG72" s="27">
        <v>3.307086706161499</v>
      </c>
      <c r="AH72" s="27">
        <v>3.0314960479736328</v>
      </c>
      <c r="AI72" s="27">
        <v>2.6141731739044189</v>
      </c>
      <c r="AJ72" s="27">
        <v>9.2519683837890625</v>
      </c>
      <c r="AK72" s="27">
        <v>9.7559051513671875</v>
      </c>
      <c r="AL72" s="27">
        <v>3.3622047901153564</v>
      </c>
      <c r="AM72" s="27">
        <v>4.1614174842834473</v>
      </c>
      <c r="AN72" s="27">
        <v>3.2165353298187256</v>
      </c>
      <c r="AO72" s="27">
        <v>9.2598428726196289</v>
      </c>
      <c r="AP72" s="27">
        <v>4.5196852684020996</v>
      </c>
      <c r="AQ72" s="27">
        <v>1.5590550899505615</v>
      </c>
      <c r="AR72" s="27">
        <v>5.1102361679077148</v>
      </c>
      <c r="AS72" s="27">
        <v>1.6614173650741577</v>
      </c>
      <c r="AT72" s="27">
        <v>15.377952575683594</v>
      </c>
      <c r="AU72" s="27">
        <v>9.8818893432617188</v>
      </c>
      <c r="AV72" s="27">
        <v>22.094488143920898</v>
      </c>
      <c r="AW72" s="27">
        <v>3.6220471858978271</v>
      </c>
      <c r="AX72" s="27">
        <v>2.2992126941680908</v>
      </c>
      <c r="AY72" s="27">
        <v>1.8897638320922852</v>
      </c>
      <c r="AZ72" s="27">
        <v>1.8582676649093628</v>
      </c>
      <c r="BA72" s="27">
        <v>3.7637796401977539</v>
      </c>
      <c r="BB72" s="27">
        <v>0.96850395202636719</v>
      </c>
      <c r="BC72" s="27">
        <v>1.960629940032959</v>
      </c>
      <c r="BD72" s="27">
        <v>2.3385827541351318</v>
      </c>
      <c r="BE72" s="27">
        <v>6.1968502998352051</v>
      </c>
      <c r="BF72" s="27">
        <v>12.125984191894531</v>
      </c>
      <c r="BG72" s="27">
        <v>9.4645671844482422</v>
      </c>
      <c r="BH72" s="27">
        <v>1.5748031437397003E-2</v>
      </c>
      <c r="BI72" s="27">
        <v>5.9527559280395508</v>
      </c>
      <c r="BJ72" s="27">
        <v>2.2755906581878662</v>
      </c>
      <c r="BK72" s="27">
        <v>1.8503936529159546</v>
      </c>
      <c r="BL72" s="27">
        <v>7.4094486236572266</v>
      </c>
      <c r="BM72" s="27">
        <v>9.3779525756835938</v>
      </c>
      <c r="BN72" s="27">
        <v>3.6850392818450928</v>
      </c>
      <c r="BO72" s="27">
        <v>0.63779526948928833</v>
      </c>
      <c r="BQ72" s="21">
        <f t="shared" si="1"/>
        <v>59</v>
      </c>
    </row>
    <row r="73" spans="2:69" x14ac:dyDescent="0.25">
      <c r="B73" s="44" t="s">
        <v>576</v>
      </c>
      <c r="C73" s="44" t="s">
        <v>577</v>
      </c>
      <c r="D73" s="12">
        <v>-31.8</v>
      </c>
      <c r="E73" s="12">
        <v>138.4</v>
      </c>
      <c r="F73" s="29" t="b">
        <f t="shared" si="0"/>
        <v>0</v>
      </c>
      <c r="G73" s="27"/>
      <c r="H73" s="27">
        <v>2.732283353805542</v>
      </c>
      <c r="I73" s="27">
        <v>1.6102361679077148</v>
      </c>
      <c r="J73" s="27">
        <v>0.91338580846786499</v>
      </c>
      <c r="K73" s="27">
        <v>0.66929131746292114</v>
      </c>
      <c r="L73" s="27">
        <v>5.7992124557495117</v>
      </c>
      <c r="M73" s="27">
        <v>0.92519682645797729</v>
      </c>
      <c r="N73" s="27">
        <v>5.078740119934082</v>
      </c>
      <c r="O73" s="27">
        <v>0.9291338324546814</v>
      </c>
      <c r="P73" s="27">
        <v>2.3503937721252441</v>
      </c>
      <c r="Q73" s="27">
        <v>2.0826771259307861</v>
      </c>
      <c r="R73" s="27">
        <v>6.2913384437561035</v>
      </c>
      <c r="S73" s="27">
        <v>4.9370079040527344</v>
      </c>
      <c r="T73" s="27">
        <v>0.84645670652389526</v>
      </c>
      <c r="U73" s="27">
        <v>5.2677164077758789</v>
      </c>
      <c r="V73" s="27">
        <v>4.4133858680725098</v>
      </c>
      <c r="W73" s="27">
        <v>10.129920959472656</v>
      </c>
      <c r="X73" s="27">
        <v>7.6062994003295898</v>
      </c>
      <c r="Y73" s="27">
        <v>5.4763779640197754</v>
      </c>
      <c r="Z73" s="27">
        <v>4.0236220359802246</v>
      </c>
      <c r="AA73" s="27">
        <v>6.0078740119934082</v>
      </c>
      <c r="AB73" s="27">
        <v>3.4566929340362549</v>
      </c>
      <c r="AC73" s="27">
        <v>2.1496062278747559</v>
      </c>
      <c r="AD73" s="27">
        <v>0.53543305397033691</v>
      </c>
      <c r="AE73" s="27">
        <v>3.8188977241516113</v>
      </c>
      <c r="AF73" s="27">
        <v>2.6456692218780518</v>
      </c>
      <c r="AG73" s="27">
        <v>2.9291338920593262</v>
      </c>
      <c r="AH73" s="27">
        <v>4.9881887435913086</v>
      </c>
      <c r="AI73" s="27">
        <v>1.0944881439208984</v>
      </c>
      <c r="AJ73" s="27">
        <v>2.1968502998352051</v>
      </c>
      <c r="AK73" s="27">
        <v>2.6141731739044189</v>
      </c>
      <c r="AL73" s="27">
        <v>1.2992125749588013</v>
      </c>
      <c r="AM73" s="27">
        <v>2.5590550899505615</v>
      </c>
      <c r="AN73" s="27">
        <v>6.0551180839538574</v>
      </c>
      <c r="AO73" s="27">
        <v>3.1338582038879395</v>
      </c>
      <c r="AP73" s="27">
        <v>0.62992125749588013</v>
      </c>
      <c r="AQ73" s="27">
        <v>3.307086706161499</v>
      </c>
      <c r="AR73" s="27">
        <v>5.0275592803955078</v>
      </c>
      <c r="AS73" s="27">
        <v>4.9291338920593262</v>
      </c>
      <c r="AT73" s="27">
        <v>4.9409446716308594</v>
      </c>
      <c r="AU73" s="27">
        <v>2.8976378440856934</v>
      </c>
      <c r="AV73" s="27">
        <v>4.3149604797363281</v>
      </c>
      <c r="AW73" s="27">
        <v>7.8661417961120605</v>
      </c>
      <c r="AX73" s="27">
        <v>1.6062991619110107</v>
      </c>
      <c r="AY73" s="27">
        <v>2.8740158081054688</v>
      </c>
      <c r="AZ73" s="27">
        <v>5.6692914962768555</v>
      </c>
      <c r="BA73" s="27">
        <v>5.7795276641845703</v>
      </c>
      <c r="BB73" s="27">
        <v>0.36614173650741577</v>
      </c>
      <c r="BC73" s="27">
        <v>1.4645669460296631</v>
      </c>
      <c r="BD73" s="27">
        <v>4.614173412322998</v>
      </c>
      <c r="BE73" s="27">
        <v>5.2125983238220215</v>
      </c>
      <c r="BF73" s="27">
        <v>6.8661417961120605</v>
      </c>
      <c r="BG73" s="27">
        <v>3.5511810779571533</v>
      </c>
      <c r="BH73" s="27">
        <v>1.8976378440856934</v>
      </c>
      <c r="BI73" s="27">
        <v>1.5669291019439697</v>
      </c>
      <c r="BJ73" s="27">
        <v>3.2440943717956543</v>
      </c>
      <c r="BK73" s="27">
        <v>1.6771653890609741</v>
      </c>
      <c r="BL73" s="27">
        <v>3.7283463478088379</v>
      </c>
      <c r="BM73" s="27">
        <v>1.6692913770675659</v>
      </c>
      <c r="BN73" s="27">
        <v>0.88582676649093628</v>
      </c>
      <c r="BO73" s="27">
        <v>0.47637796401977539</v>
      </c>
      <c r="BQ73" s="21">
        <f t="shared" si="1"/>
        <v>59</v>
      </c>
    </row>
    <row r="74" spans="2:69" x14ac:dyDescent="0.25">
      <c r="B74" s="44" t="s">
        <v>578</v>
      </c>
      <c r="C74" s="44" t="s">
        <v>579</v>
      </c>
      <c r="D74" s="12">
        <v>-35.1</v>
      </c>
      <c r="E74" s="12">
        <v>138.80000000000001</v>
      </c>
      <c r="F74" s="29" t="b">
        <f t="shared" si="0"/>
        <v>0</v>
      </c>
      <c r="G74" s="27"/>
      <c r="H74" s="27">
        <v>7.421259880065918</v>
      </c>
      <c r="I74" s="27">
        <v>4.0433073043823242</v>
      </c>
      <c r="J74" s="27">
        <v>7.4803147315979004</v>
      </c>
      <c r="K74" s="27">
        <v>3.4133858680725098</v>
      </c>
      <c r="L74" s="27">
        <v>9.9881887435913086</v>
      </c>
      <c r="M74" s="27">
        <v>6.1102361679077148</v>
      </c>
      <c r="N74" s="27">
        <v>8.9488191604614258</v>
      </c>
      <c r="O74" s="27">
        <v>2.5629920959472656</v>
      </c>
      <c r="P74" s="27">
        <v>7.7677164077758789</v>
      </c>
      <c r="Q74" s="27">
        <v>5.5275592803955078</v>
      </c>
      <c r="R74" s="27">
        <v>8.2952756881713867</v>
      </c>
      <c r="S74" s="27">
        <v>10.145668983459473</v>
      </c>
      <c r="T74" s="27">
        <v>5.0629920959472656</v>
      </c>
      <c r="U74" s="27">
        <v>9.9566926956176758</v>
      </c>
      <c r="V74" s="27">
        <v>6.385826587677002</v>
      </c>
      <c r="W74" s="27">
        <v>9.2992124557495117</v>
      </c>
      <c r="X74" s="27">
        <v>7.7559056282043457</v>
      </c>
      <c r="Y74" s="27">
        <v>5.2677164077758789</v>
      </c>
      <c r="Z74" s="27">
        <v>5.8976378440856934</v>
      </c>
      <c r="AA74" s="27">
        <v>8.1968507766723633</v>
      </c>
      <c r="AB74" s="27">
        <v>8.6220474243164063</v>
      </c>
      <c r="AC74" s="27">
        <v>1.9291338920593262</v>
      </c>
      <c r="AD74" s="27">
        <v>2.3228347301483154</v>
      </c>
      <c r="AE74" s="27">
        <v>5.3149604797363281</v>
      </c>
      <c r="AF74" s="27">
        <v>4.6456694602966309</v>
      </c>
      <c r="AG74" s="27">
        <v>5.1102361679077148</v>
      </c>
      <c r="AH74" s="27">
        <v>6.8110237121582031</v>
      </c>
      <c r="AI74" s="27">
        <v>4.0984253883361816</v>
      </c>
      <c r="AJ74" s="27">
        <v>7.5511813163757324</v>
      </c>
      <c r="AK74" s="27">
        <v>9.2322835922241211</v>
      </c>
      <c r="AL74" s="27">
        <v>6.8976378440856934</v>
      </c>
      <c r="AM74" s="27">
        <v>6.7165355682373047</v>
      </c>
      <c r="AN74" s="27">
        <v>12.070866584777832</v>
      </c>
      <c r="AO74" s="27">
        <v>8.7716531753540039</v>
      </c>
      <c r="AP74" s="27">
        <v>5.3228344917297363</v>
      </c>
      <c r="AQ74" s="27">
        <v>3.8346457481384277</v>
      </c>
      <c r="AR74" s="27">
        <v>6.7559056282043457</v>
      </c>
      <c r="AS74" s="27">
        <v>7.6062994003295898</v>
      </c>
      <c r="AT74" s="27">
        <v>5.9448819160461426</v>
      </c>
      <c r="AU74" s="27">
        <v>6.7007875442504883</v>
      </c>
      <c r="AV74" s="27">
        <v>3.4409449100494385</v>
      </c>
      <c r="AW74" s="27">
        <v>9.3070869445800781</v>
      </c>
      <c r="AX74" s="27">
        <v>6.1653542518615723</v>
      </c>
      <c r="AY74" s="27">
        <v>6.9921259880065918</v>
      </c>
      <c r="AZ74" s="27">
        <v>6.8031497001647949</v>
      </c>
      <c r="BA74" s="27">
        <v>12.578740119934082</v>
      </c>
      <c r="BB74" s="27">
        <v>2.078740119934082</v>
      </c>
      <c r="BC74" s="27">
        <v>3.7716536521911621</v>
      </c>
      <c r="BD74" s="27">
        <v>2.0866141319274902</v>
      </c>
      <c r="BE74" s="27">
        <v>5.039370059967041</v>
      </c>
      <c r="BF74" s="27">
        <v>6.3464565277099609</v>
      </c>
      <c r="BG74" s="27">
        <v>4.1417322158813477</v>
      </c>
      <c r="BH74" s="27">
        <v>3.4173228740692139</v>
      </c>
      <c r="BI74" s="27">
        <v>4.8976378440856934</v>
      </c>
      <c r="BJ74" s="27">
        <v>1.4645669460296631</v>
      </c>
      <c r="BK74" s="27">
        <v>2.0629920959472656</v>
      </c>
      <c r="BL74" s="27">
        <v>10.291338920593262</v>
      </c>
      <c r="BM74" s="27">
        <v>3.0708661079406738</v>
      </c>
      <c r="BN74" s="27">
        <v>3.2992126941680908</v>
      </c>
      <c r="BO74" s="27">
        <v>1.5984251499176025</v>
      </c>
      <c r="BQ74" s="21">
        <f t="shared" si="1"/>
        <v>59</v>
      </c>
    </row>
    <row r="75" spans="2:69" x14ac:dyDescent="0.25">
      <c r="B75" s="44" t="s">
        <v>580</v>
      </c>
      <c r="C75" s="44" t="s">
        <v>581</v>
      </c>
      <c r="D75" s="12">
        <v>-20.7</v>
      </c>
      <c r="E75" s="12">
        <v>139.4</v>
      </c>
      <c r="F75" s="29" t="b">
        <f t="shared" si="0"/>
        <v>0</v>
      </c>
      <c r="G75" s="27"/>
      <c r="H75" s="27">
        <v>1.1496063470840454</v>
      </c>
      <c r="I75" s="27">
        <v>0.61023622751235962</v>
      </c>
      <c r="J75" s="27">
        <v>0.83070868253707886</v>
      </c>
      <c r="K75" s="27">
        <v>2.7716536521911621</v>
      </c>
      <c r="L75" s="27">
        <v>3.1338582038879395</v>
      </c>
      <c r="M75" s="27">
        <v>1.3740156888961792</v>
      </c>
      <c r="N75" s="27">
        <v>3.15354323387146</v>
      </c>
      <c r="O75" s="27">
        <v>6.2992125749588013E-2</v>
      </c>
      <c r="P75" s="27">
        <v>0.5039370059967041</v>
      </c>
      <c r="Q75" s="27">
        <v>1.0275590419769287</v>
      </c>
      <c r="R75" s="27">
        <v>0.95669293403625488</v>
      </c>
      <c r="S75" s="27">
        <v>3.5236220359802246</v>
      </c>
      <c r="T75" s="27">
        <v>0.23228345811367035</v>
      </c>
      <c r="U75" s="27">
        <v>4.9527559280395508</v>
      </c>
      <c r="V75" s="27">
        <v>3.3700788021087646</v>
      </c>
      <c r="W75" s="27">
        <v>5.3464565277099609</v>
      </c>
      <c r="X75" s="27">
        <v>3.8503937721252441</v>
      </c>
      <c r="Y75" s="27">
        <v>3.6299211978912354</v>
      </c>
      <c r="Z75" s="27">
        <v>2.6456692218780518</v>
      </c>
      <c r="AA75" s="27">
        <v>2.2204723358154297</v>
      </c>
      <c r="AB75" s="27">
        <v>0.95275592803955078</v>
      </c>
      <c r="AC75" s="27">
        <v>4.8582677841186523</v>
      </c>
      <c r="AD75" s="27">
        <v>1</v>
      </c>
      <c r="AE75" s="27">
        <v>4.2519683837890625</v>
      </c>
      <c r="AF75" s="27">
        <v>3.8110237121582031</v>
      </c>
      <c r="AG75" s="27">
        <v>5.464566707611084</v>
      </c>
      <c r="AH75" s="27">
        <v>5.2519683837890625</v>
      </c>
      <c r="AI75" s="27">
        <v>3.6141731739044189</v>
      </c>
      <c r="AJ75" s="27">
        <v>1.9055118560791016</v>
      </c>
      <c r="AK75" s="27">
        <v>6.0944881439208984</v>
      </c>
      <c r="AL75" s="27">
        <v>3.7401573657989502</v>
      </c>
      <c r="AM75" s="27">
        <v>2.9448819160461426</v>
      </c>
      <c r="AN75" s="27">
        <v>4.2598423957824707</v>
      </c>
      <c r="AO75" s="27">
        <v>3.7559056282043457</v>
      </c>
      <c r="AP75" s="27">
        <v>2.0236220359802246</v>
      </c>
      <c r="AQ75" s="27">
        <v>4.0314960479736328</v>
      </c>
      <c r="AR75" s="27">
        <v>3.9842519760131836</v>
      </c>
      <c r="AS75" s="27">
        <v>2.7401573657989502</v>
      </c>
      <c r="AT75" s="27">
        <v>5.5905513763427734</v>
      </c>
      <c r="AU75" s="27">
        <v>9.1102361679077148</v>
      </c>
      <c r="AV75" s="27">
        <v>9.6220474243164063</v>
      </c>
      <c r="AW75" s="27">
        <v>3.3543307781219482</v>
      </c>
      <c r="AX75" s="27">
        <v>0.20472441613674164</v>
      </c>
      <c r="AY75" s="27">
        <v>3.2519686222076416</v>
      </c>
      <c r="AZ75" s="27">
        <v>2.4330708980560303</v>
      </c>
      <c r="BA75" s="27">
        <v>3.7637796401977539</v>
      </c>
      <c r="BB75" s="27">
        <v>0.28346458077430725</v>
      </c>
      <c r="BC75" s="27">
        <v>2.7637796401977539</v>
      </c>
      <c r="BD75" s="27">
        <v>3.8503937721252441</v>
      </c>
      <c r="BE75" s="27">
        <v>1.1574803590774536</v>
      </c>
      <c r="BF75" s="27">
        <v>6.3937005996704102</v>
      </c>
      <c r="BG75" s="27">
        <v>13.196850776672363</v>
      </c>
      <c r="BH75" s="27">
        <v>2.5275590419769287</v>
      </c>
      <c r="BI75" s="27">
        <v>1.118110179901123</v>
      </c>
      <c r="BJ75" s="27">
        <v>1.4842519760131836</v>
      </c>
      <c r="BK75" s="27">
        <v>4.5275592803955078</v>
      </c>
      <c r="BL75" s="27">
        <v>6.7165355682373047</v>
      </c>
      <c r="BM75" s="27">
        <v>2.5511810779571533</v>
      </c>
      <c r="BN75" s="27">
        <v>1.866141676902771</v>
      </c>
      <c r="BO75" s="27">
        <v>0.12598425149917603</v>
      </c>
      <c r="BQ75" s="21">
        <f t="shared" si="1"/>
        <v>59</v>
      </c>
    </row>
    <row r="76" spans="2:69" x14ac:dyDescent="0.25">
      <c r="B76" s="44" t="s">
        <v>582</v>
      </c>
      <c r="C76" s="44" t="s">
        <v>583</v>
      </c>
      <c r="D76" s="12">
        <v>-20.7</v>
      </c>
      <c r="E76" s="12">
        <v>143.1</v>
      </c>
      <c r="F76" s="29" t="b">
        <f t="shared" si="0"/>
        <v>0</v>
      </c>
      <c r="G76" s="27"/>
      <c r="H76" s="27">
        <v>1.4881889820098877</v>
      </c>
      <c r="I76" s="27">
        <v>3.0511810779571533</v>
      </c>
      <c r="J76" s="27">
        <v>2.9055118560791016</v>
      </c>
      <c r="K76" s="27">
        <v>0.81889766454696655</v>
      </c>
      <c r="L76" s="27">
        <v>4.8228344917297363</v>
      </c>
      <c r="M76" s="27">
        <v>4.4566926956176758</v>
      </c>
      <c r="N76" s="27">
        <v>4.1968502998352051</v>
      </c>
      <c r="O76" s="27">
        <v>1.1535433530807495</v>
      </c>
      <c r="P76" s="27">
        <v>0.5118110179901123</v>
      </c>
      <c r="Q76" s="27">
        <v>1.421259880065918</v>
      </c>
      <c r="R76" s="27">
        <v>1.921259880065918</v>
      </c>
      <c r="S76" s="27">
        <v>1.5708661079406738</v>
      </c>
      <c r="T76" s="27">
        <v>4.1889762878417969</v>
      </c>
      <c r="U76" s="27">
        <v>10.251968383789063</v>
      </c>
      <c r="V76" s="27">
        <v>1.4566929340362549</v>
      </c>
      <c r="W76" s="27">
        <v>7.6771655082702637</v>
      </c>
      <c r="X76" s="27">
        <v>2.5944881439208984</v>
      </c>
      <c r="Y76" s="27">
        <v>1.0866141319274902</v>
      </c>
      <c r="Z76" s="27">
        <v>5.0039372444152832</v>
      </c>
      <c r="AA76" s="27">
        <v>1.4960629940032959</v>
      </c>
      <c r="AB76" s="27">
        <v>2.0590550899505615</v>
      </c>
      <c r="AC76" s="27">
        <v>4</v>
      </c>
      <c r="AD76" s="27">
        <v>3.3228347301483154</v>
      </c>
      <c r="AE76" s="27">
        <v>3.807086706161499</v>
      </c>
      <c r="AF76" s="27">
        <v>0.77952754497528076</v>
      </c>
      <c r="AG76" s="27">
        <v>4.574803352355957</v>
      </c>
      <c r="AH76" s="27">
        <v>3.4527559280395508</v>
      </c>
      <c r="AI76" s="27">
        <v>1.9724409580230713</v>
      </c>
      <c r="AJ76" s="27">
        <v>2.5433070659637451</v>
      </c>
      <c r="AK76" s="27">
        <v>5.5590553283691406</v>
      </c>
      <c r="AL76" s="27">
        <v>1.7362204790115356</v>
      </c>
      <c r="AM76" s="27">
        <v>2.9173228740692139</v>
      </c>
      <c r="AN76" s="27">
        <v>2.5748031139373779</v>
      </c>
      <c r="AO76" s="27">
        <v>2.6614172458648682</v>
      </c>
      <c r="AP76" s="27">
        <v>2.0669291019439697</v>
      </c>
      <c r="AQ76" s="27">
        <v>2.3503937721252441</v>
      </c>
      <c r="AR76" s="27">
        <v>7.9370079040527344</v>
      </c>
      <c r="AS76" s="27">
        <v>3.1653542518615723</v>
      </c>
      <c r="AT76" s="27">
        <v>7.7716536521911621</v>
      </c>
      <c r="AU76" s="27">
        <v>3.6299211978912354</v>
      </c>
      <c r="AV76" s="27">
        <v>8.7637796401977539</v>
      </c>
      <c r="AW76" s="27">
        <v>3.2204723358154297</v>
      </c>
      <c r="AX76" s="27">
        <v>7.8740157186985016E-2</v>
      </c>
      <c r="AY76" s="27">
        <v>2.1023621559143066</v>
      </c>
      <c r="AZ76" s="27">
        <v>2.0669291019439697</v>
      </c>
      <c r="BA76" s="27">
        <v>2.7992126941680908</v>
      </c>
      <c r="BB76" s="27">
        <v>0.92125982046127319</v>
      </c>
      <c r="BC76" s="27">
        <v>2.8700788021087646</v>
      </c>
      <c r="BD76" s="27">
        <v>4.3582677841186523</v>
      </c>
      <c r="BE76" s="27">
        <v>0.74803149700164795</v>
      </c>
      <c r="BF76" s="27">
        <v>10.582676887512207</v>
      </c>
      <c r="BG76" s="27">
        <v>5.4330706596374512</v>
      </c>
      <c r="BH76" s="27">
        <v>0.86220473051071167</v>
      </c>
      <c r="BI76" s="27">
        <v>4.5196852684020996</v>
      </c>
      <c r="BJ76" s="27">
        <v>1.0826771259307861</v>
      </c>
      <c r="BK76" s="27">
        <v>1.2598425149917603</v>
      </c>
      <c r="BL76" s="27">
        <v>4.5629920959472656</v>
      </c>
      <c r="BM76" s="27">
        <v>2.9291338920593262</v>
      </c>
      <c r="BN76" s="27">
        <v>0.60629922151565552</v>
      </c>
      <c r="BO76" s="27">
        <v>0.24409449100494385</v>
      </c>
      <c r="BQ76" s="21">
        <f t="shared" si="1"/>
        <v>59</v>
      </c>
    </row>
    <row r="77" spans="2:69" x14ac:dyDescent="0.25">
      <c r="B77" s="44" t="s">
        <v>584</v>
      </c>
      <c r="C77" s="44" t="s">
        <v>585</v>
      </c>
      <c r="D77" s="12">
        <v>-16.3</v>
      </c>
      <c r="E77" s="12">
        <v>145.5</v>
      </c>
      <c r="F77" s="29" t="b">
        <f t="shared" si="0"/>
        <v>0</v>
      </c>
      <c r="G77" s="27"/>
      <c r="H77" s="27">
        <v>4.2244095802307129</v>
      </c>
      <c r="I77" s="27">
        <v>6.118110179901123</v>
      </c>
      <c r="J77" s="27">
        <v>4.1771655082702637</v>
      </c>
      <c r="K77" s="27">
        <v>7.3188977241516113</v>
      </c>
      <c r="L77" s="27">
        <v>31.181102752685547</v>
      </c>
      <c r="M77" s="27">
        <v>5.2007875442504883</v>
      </c>
      <c r="N77" s="27">
        <v>6.8661417961120605</v>
      </c>
      <c r="O77" s="27">
        <v>6.0984253883361816</v>
      </c>
      <c r="P77" s="27">
        <v>3.34645676612854</v>
      </c>
      <c r="Q77" s="27">
        <v>3.5708661079406738</v>
      </c>
      <c r="R77" s="27">
        <v>10.527559280395508</v>
      </c>
      <c r="S77" s="27">
        <v>7.8228344917297363</v>
      </c>
      <c r="T77" s="27">
        <v>8.1299209594726563</v>
      </c>
      <c r="U77" s="27">
        <v>35.964565277099609</v>
      </c>
      <c r="V77" s="27">
        <v>6.2519683837890625</v>
      </c>
      <c r="W77" s="27">
        <v>22.094488143920898</v>
      </c>
      <c r="X77" s="27">
        <v>3.9842519760131836</v>
      </c>
      <c r="Y77" s="27">
        <v>4.6377954483032227</v>
      </c>
      <c r="Z77" s="27">
        <v>17.224409103393555</v>
      </c>
      <c r="AA77" s="27">
        <v>3.9566929340362549</v>
      </c>
      <c r="AB77" s="27">
        <v>5.7755904197692871</v>
      </c>
      <c r="AC77" s="27">
        <v>14.192913055419922</v>
      </c>
      <c r="AD77" s="27">
        <v>6.0236220359802246</v>
      </c>
      <c r="AE77" s="27">
        <v>17.708662033081055</v>
      </c>
      <c r="AF77" s="27">
        <v>9.3700790405273438</v>
      </c>
      <c r="AG77" s="27">
        <v>14.590551376342773</v>
      </c>
      <c r="AH77" s="27">
        <v>8.7637796401977539</v>
      </c>
      <c r="AI77" s="27">
        <v>8.921259880065918</v>
      </c>
      <c r="AJ77" s="27">
        <v>21.653543472290039</v>
      </c>
      <c r="AK77" s="27">
        <v>16.921258926391602</v>
      </c>
      <c r="AL77" s="27">
        <v>4.2716536521911621</v>
      </c>
      <c r="AM77" s="27">
        <v>3.960629940032959</v>
      </c>
      <c r="AN77" s="27">
        <v>3.732283353805542</v>
      </c>
      <c r="AO77" s="27">
        <v>12.078740119934082</v>
      </c>
      <c r="AP77" s="27">
        <v>3.9370079040527344</v>
      </c>
      <c r="AQ77" s="27">
        <v>5.1062994003295898</v>
      </c>
      <c r="AR77" s="27">
        <v>15.291338920593262</v>
      </c>
      <c r="AS77" s="27">
        <v>8.9566926956176758</v>
      </c>
      <c r="AT77" s="27">
        <v>15.283464431762695</v>
      </c>
      <c r="AU77" s="27">
        <v>14.440944671630859</v>
      </c>
      <c r="AV77" s="27">
        <v>31.011810302734375</v>
      </c>
      <c r="AW77" s="27">
        <v>10.858267784118652</v>
      </c>
      <c r="AX77" s="27">
        <v>3.4685039520263672</v>
      </c>
      <c r="AY77" s="27">
        <v>3.1102361679077148</v>
      </c>
      <c r="AZ77" s="27">
        <v>5.5433073043823242</v>
      </c>
      <c r="BA77" s="27">
        <v>1.1889764070510864</v>
      </c>
      <c r="BB77" s="27">
        <v>7.574803352355957</v>
      </c>
      <c r="BC77" s="27">
        <v>5.7559056282043457</v>
      </c>
      <c r="BD77" s="27">
        <v>9.1535434722900391</v>
      </c>
      <c r="BE77" s="27">
        <v>7.3425197601318359</v>
      </c>
      <c r="BF77" s="27">
        <v>33.366142272949219</v>
      </c>
      <c r="BG77" s="27">
        <v>10.027559280395508</v>
      </c>
      <c r="BH77" s="27">
        <v>2.8622047901153564</v>
      </c>
      <c r="BI77" s="27">
        <v>6.578740119934082</v>
      </c>
      <c r="BJ77" s="27">
        <v>4.1496062278747559</v>
      </c>
      <c r="BK77" s="27">
        <v>7.1102361679077148</v>
      </c>
      <c r="BL77" s="27">
        <v>7.4803147315979004</v>
      </c>
      <c r="BM77" s="27">
        <v>12.259842872619629</v>
      </c>
      <c r="BN77" s="27">
        <v>8.5118112564086914</v>
      </c>
      <c r="BO77" s="27">
        <v>2.6220471858978271</v>
      </c>
      <c r="BQ77" s="21">
        <f t="shared" si="1"/>
        <v>59</v>
      </c>
    </row>
    <row r="78" spans="2:69" x14ac:dyDescent="0.25">
      <c r="B78" s="44" t="s">
        <v>586</v>
      </c>
      <c r="C78" s="44" t="s">
        <v>587</v>
      </c>
      <c r="D78" s="12">
        <v>-18.8</v>
      </c>
      <c r="E78" s="12">
        <v>146.1</v>
      </c>
      <c r="F78" s="29" t="b">
        <f t="shared" si="0"/>
        <v>0</v>
      </c>
      <c r="G78" s="27"/>
      <c r="H78" s="27">
        <v>3.9488189220428467</v>
      </c>
      <c r="I78" s="27">
        <v>13.492125511169434</v>
      </c>
      <c r="J78" s="27">
        <v>4.9724407196044922</v>
      </c>
      <c r="K78" s="27">
        <v>5.7913384437561035</v>
      </c>
      <c r="L78" s="27">
        <v>23.133857727050781</v>
      </c>
      <c r="M78" s="27">
        <v>8.0984249114990234</v>
      </c>
      <c r="N78" s="27">
        <v>9.7007875442504883</v>
      </c>
      <c r="O78" s="27">
        <v>6.3149604797363281</v>
      </c>
      <c r="P78" s="27">
        <v>5.8661417961120605</v>
      </c>
      <c r="Q78" s="27">
        <v>5.8307085037231445</v>
      </c>
      <c r="R78" s="27">
        <v>12.322834968566895</v>
      </c>
      <c r="S78" s="27">
        <v>13.783464431762695</v>
      </c>
      <c r="T78" s="27">
        <v>7.2755904197692871</v>
      </c>
      <c r="U78" s="27">
        <v>17.893701553344727</v>
      </c>
      <c r="V78" s="27">
        <v>7.9842519760131836</v>
      </c>
      <c r="W78" s="27">
        <v>33.299213409423828</v>
      </c>
      <c r="X78" s="27">
        <v>5.921259880065918</v>
      </c>
      <c r="Y78" s="27">
        <v>8.2440948486328125</v>
      </c>
      <c r="Z78" s="27">
        <v>12.228346824645996</v>
      </c>
      <c r="AA78" s="27">
        <v>3.0551180839538574</v>
      </c>
      <c r="AB78" s="27">
        <v>7.3543305397033691</v>
      </c>
      <c r="AC78" s="27">
        <v>20.842519760131836</v>
      </c>
      <c r="AD78" s="27">
        <v>6.4173226356506348</v>
      </c>
      <c r="AE78" s="27">
        <v>18.519685745239258</v>
      </c>
      <c r="AF78" s="27">
        <v>12.141732215881348</v>
      </c>
      <c r="AG78" s="27">
        <v>12.157480239868164</v>
      </c>
      <c r="AH78" s="27">
        <v>17.480314254760742</v>
      </c>
      <c r="AI78" s="27">
        <v>8.5905513763427734</v>
      </c>
      <c r="AJ78" s="27">
        <v>13.708661079406738</v>
      </c>
      <c r="AK78" s="27">
        <v>11.417323112487793</v>
      </c>
      <c r="AL78" s="27">
        <v>2.8031497001647949</v>
      </c>
      <c r="AM78" s="27">
        <v>10.307086944580078</v>
      </c>
      <c r="AN78" s="27">
        <v>9.921259880065918</v>
      </c>
      <c r="AO78" s="27">
        <v>8.496063232421875</v>
      </c>
      <c r="AP78" s="27">
        <v>8.6141729354858398</v>
      </c>
      <c r="AQ78" s="27">
        <v>10.716535568237305</v>
      </c>
      <c r="AR78" s="27">
        <v>7.0157480239868164</v>
      </c>
      <c r="AS78" s="27">
        <v>11.984251976013184</v>
      </c>
      <c r="AT78" s="27">
        <v>26.307086944580078</v>
      </c>
      <c r="AU78" s="27">
        <v>23.708662033081055</v>
      </c>
      <c r="AV78" s="27">
        <v>28.913385391235352</v>
      </c>
      <c r="AW78" s="27">
        <v>8.7874011993408203</v>
      </c>
      <c r="AX78" s="27">
        <v>0.74803149700164795</v>
      </c>
      <c r="AY78" s="27">
        <v>7.7637796401977539</v>
      </c>
      <c r="AZ78" s="27">
        <v>12.732283592224121</v>
      </c>
      <c r="BA78" s="27">
        <v>8.2834644317626953</v>
      </c>
      <c r="BB78" s="27">
        <v>11.716535568237305</v>
      </c>
      <c r="BC78" s="27">
        <v>9.6850395202636719</v>
      </c>
      <c r="BD78" s="27">
        <v>13.38582706451416</v>
      </c>
      <c r="BE78" s="27">
        <v>10.629920959472656</v>
      </c>
      <c r="BF78" s="27">
        <v>34.97637939453125</v>
      </c>
      <c r="BG78" s="27">
        <v>13.149606704711914</v>
      </c>
      <c r="BH78" s="27">
        <v>4.7086615562438965</v>
      </c>
      <c r="BI78" s="27">
        <v>17.102361679077148</v>
      </c>
      <c r="BJ78" s="27">
        <v>4.7637796401977539</v>
      </c>
      <c r="BK78" s="27">
        <v>11.519684791564941</v>
      </c>
      <c r="BL78" s="27">
        <v>7.7795276641845703</v>
      </c>
      <c r="BM78" s="27">
        <v>20.755905151367188</v>
      </c>
      <c r="BN78" s="27">
        <v>11.338582992553711</v>
      </c>
      <c r="BO78" s="27">
        <v>0.96062994003295898</v>
      </c>
      <c r="BQ78" s="21">
        <f t="shared" si="1"/>
        <v>59</v>
      </c>
    </row>
    <row r="79" spans="2:69" x14ac:dyDescent="0.25">
      <c r="B79" s="44" t="s">
        <v>588</v>
      </c>
      <c r="C79" s="44" t="s">
        <v>589</v>
      </c>
      <c r="D79" s="12">
        <v>-18.2</v>
      </c>
      <c r="E79" s="12">
        <v>146</v>
      </c>
      <c r="F79" s="29" t="b">
        <f t="shared" si="0"/>
        <v>0</v>
      </c>
      <c r="G79" s="27"/>
      <c r="H79" s="27">
        <v>3.9330708980560303</v>
      </c>
      <c r="I79" s="27">
        <v>10.181102752685547</v>
      </c>
      <c r="J79" s="27">
        <v>7.4488186836242676</v>
      </c>
      <c r="K79" s="27">
        <v>7.9094486236572266</v>
      </c>
      <c r="L79" s="27">
        <v>39.803150177001953</v>
      </c>
      <c r="M79" s="27">
        <v>8.0944881439208984</v>
      </c>
      <c r="N79" s="27">
        <v>6.7283463478088379</v>
      </c>
      <c r="O79" s="27">
        <v>5.3307085037231445</v>
      </c>
      <c r="P79" s="27">
        <v>6.9488186836242676</v>
      </c>
      <c r="Q79" s="27">
        <v>7.5078740119934082</v>
      </c>
      <c r="R79" s="27">
        <v>8.9133853912353516</v>
      </c>
      <c r="S79" s="27">
        <v>5.9409446716308594</v>
      </c>
      <c r="T79" s="27">
        <v>4.7125983238220215</v>
      </c>
      <c r="U79" s="27">
        <v>30.145669937133789</v>
      </c>
      <c r="V79" s="27">
        <v>3.5708661079406738</v>
      </c>
      <c r="W79" s="27">
        <v>27.059055328369141</v>
      </c>
      <c r="X79" s="27">
        <v>4.8425197601318359</v>
      </c>
      <c r="Y79" s="27">
        <v>8.7952756881713867</v>
      </c>
      <c r="Z79" s="27">
        <v>15.582676887512207</v>
      </c>
      <c r="AA79" s="27">
        <v>1.3464566469192505</v>
      </c>
      <c r="AB79" s="27">
        <v>9.1732282638549805</v>
      </c>
      <c r="AC79" s="27">
        <v>21.594488143920898</v>
      </c>
      <c r="AD79" s="27">
        <v>6.8031497001647949</v>
      </c>
      <c r="AE79" s="27">
        <v>9.6377954483032227</v>
      </c>
      <c r="AF79" s="27">
        <v>6.6811022758483887</v>
      </c>
      <c r="AG79" s="27">
        <v>14.031496047973633</v>
      </c>
      <c r="AH79" s="27">
        <v>12.10629940032959</v>
      </c>
      <c r="AI79" s="27">
        <v>11.732283592224121</v>
      </c>
      <c r="AJ79" s="27">
        <v>27.511810302734375</v>
      </c>
      <c r="AK79" s="27">
        <v>20.740158081054688</v>
      </c>
      <c r="AL79" s="27">
        <v>1.5039370059967041</v>
      </c>
      <c r="AM79" s="27">
        <v>3.7992126941680908</v>
      </c>
      <c r="AN79" s="27">
        <v>16.236221313476563</v>
      </c>
      <c r="AO79" s="27">
        <v>11.708661079406738</v>
      </c>
      <c r="AP79" s="27">
        <v>5.4094486236572266</v>
      </c>
      <c r="AQ79" s="27">
        <v>8.8346452713012695</v>
      </c>
      <c r="AR79" s="27">
        <v>6.6574802398681641</v>
      </c>
      <c r="AS79" s="27">
        <v>5.5905513763427734</v>
      </c>
      <c r="AT79" s="27">
        <v>28.366142272949219</v>
      </c>
      <c r="AU79" s="27">
        <v>27.763778686523438</v>
      </c>
      <c r="AV79" s="27">
        <v>27.28740119934082</v>
      </c>
      <c r="AW79" s="27">
        <v>18.822834014892578</v>
      </c>
      <c r="AX79" s="27">
        <v>2.5629920959472656</v>
      </c>
      <c r="AY79" s="27">
        <v>6.8346457481384277</v>
      </c>
      <c r="AZ79" s="27">
        <v>8.2637796401977539</v>
      </c>
      <c r="BA79" s="27">
        <v>8.0393705368041992</v>
      </c>
      <c r="BB79" s="27">
        <v>21.188976287841797</v>
      </c>
      <c r="BC79" s="27">
        <v>6.3385825157165527</v>
      </c>
      <c r="BD79" s="27">
        <v>15.055118560791016</v>
      </c>
      <c r="BE79" s="27">
        <v>7.3464565277099609</v>
      </c>
      <c r="BF79" s="27">
        <v>36.346458435058594</v>
      </c>
      <c r="BG79" s="27">
        <v>24.240158081054688</v>
      </c>
      <c r="BH79" s="27">
        <v>3.1811022758483887</v>
      </c>
      <c r="BI79" s="27">
        <v>5.7086615562438965</v>
      </c>
      <c r="BJ79" s="27">
        <v>4.2480316162109375</v>
      </c>
      <c r="BK79" s="27">
        <v>6.0551180839538574</v>
      </c>
      <c r="BL79" s="27">
        <v>10.771653175354004</v>
      </c>
      <c r="BM79" s="27">
        <v>21.503936767578125</v>
      </c>
      <c r="BN79" s="27">
        <v>30.519685745239258</v>
      </c>
      <c r="BO79" s="27">
        <v>1.4409449100494385</v>
      </c>
      <c r="BQ79" s="21">
        <f t="shared" si="1"/>
        <v>59</v>
      </c>
    </row>
    <row r="80" spans="2:69" x14ac:dyDescent="0.25">
      <c r="B80" s="44" t="s">
        <v>590</v>
      </c>
      <c r="C80" s="44" t="s">
        <v>591</v>
      </c>
      <c r="D80" s="12">
        <v>-19.2</v>
      </c>
      <c r="E80" s="12">
        <v>146.69999999999999</v>
      </c>
      <c r="F80" s="29" t="b">
        <f t="shared" si="0"/>
        <v>0</v>
      </c>
      <c r="G80" s="27"/>
      <c r="H80" s="27">
        <v>5.9803147315979004</v>
      </c>
      <c r="I80" s="27">
        <v>6.2755904197692871</v>
      </c>
      <c r="J80" s="27">
        <v>1.5866141319274902</v>
      </c>
      <c r="K80" s="27">
        <v>0.84645670652389526</v>
      </c>
      <c r="L80" s="27">
        <v>9.0669288635253906</v>
      </c>
      <c r="M80" s="27">
        <v>10.641732215881348</v>
      </c>
      <c r="N80" s="27">
        <v>2.8740158081054688</v>
      </c>
      <c r="O80" s="27">
        <v>1.8464566469192505</v>
      </c>
      <c r="P80" s="27">
        <v>2.421259880065918</v>
      </c>
      <c r="Q80" s="27">
        <v>3.7637796401977539</v>
      </c>
      <c r="R80" s="27">
        <v>5.5551180839538574</v>
      </c>
      <c r="S80" s="27">
        <v>3.0551180839538574</v>
      </c>
      <c r="T80" s="27">
        <v>2.9015748500823975</v>
      </c>
      <c r="U80" s="27">
        <v>13.137795448303223</v>
      </c>
      <c r="V80" s="27">
        <v>1.8031495809555054</v>
      </c>
      <c r="W80" s="27">
        <v>19.21259880065918</v>
      </c>
      <c r="X80" s="27">
        <v>4.0984253883361816</v>
      </c>
      <c r="Y80" s="27">
        <v>2.2283463478088379</v>
      </c>
      <c r="Z80" s="27">
        <v>4.4881887435913086</v>
      </c>
      <c r="AA80" s="27">
        <v>1.0629920959472656</v>
      </c>
      <c r="AB80" s="27">
        <v>1.0866141319274902</v>
      </c>
      <c r="AC80" s="27">
        <v>15.228346824645996</v>
      </c>
      <c r="AD80" s="27">
        <v>1.5905511379241943</v>
      </c>
      <c r="AE80" s="27">
        <v>2.6692912578582764</v>
      </c>
      <c r="AF80" s="27">
        <v>4.1102361679077148</v>
      </c>
      <c r="AG80" s="27">
        <v>10.645668983459473</v>
      </c>
      <c r="AH80" s="27">
        <v>4.5511813163757324</v>
      </c>
      <c r="AI80" s="27">
        <v>4.6771655082702637</v>
      </c>
      <c r="AJ80" s="27">
        <v>10.60629940032959</v>
      </c>
      <c r="AK80" s="27">
        <v>4.6456694602966309</v>
      </c>
      <c r="AL80" s="27">
        <v>0.91338580846786499</v>
      </c>
      <c r="AM80" s="27">
        <v>5.9685039520263672</v>
      </c>
      <c r="AN80" s="27">
        <v>7.6456694602966309</v>
      </c>
      <c r="AO80" s="27">
        <v>8.1811027526855469</v>
      </c>
      <c r="AP80" s="27">
        <v>1.6929134130477905</v>
      </c>
      <c r="AQ80" s="27">
        <v>9.078740119934082</v>
      </c>
      <c r="AR80" s="27">
        <v>5.7401576042175293</v>
      </c>
      <c r="AS80" s="27">
        <v>2.3307087421417236</v>
      </c>
      <c r="AT80" s="27">
        <v>12.307086944580078</v>
      </c>
      <c r="AU80" s="27">
        <v>7.5196852684020996</v>
      </c>
      <c r="AV80" s="27">
        <v>16.614173889160156</v>
      </c>
      <c r="AW80" s="27">
        <v>3.8661417961120605</v>
      </c>
      <c r="AX80" s="27">
        <v>0.10236220806837082</v>
      </c>
      <c r="AY80" s="27">
        <v>2.921259880065918</v>
      </c>
      <c r="AZ80" s="27">
        <v>2.8976378440856934</v>
      </c>
      <c r="BA80" s="27">
        <v>2.267716646194458</v>
      </c>
      <c r="BB80" s="27">
        <v>3.1811022758483887</v>
      </c>
      <c r="BC80" s="27">
        <v>5.6062994003295898</v>
      </c>
      <c r="BD80" s="27">
        <v>9.7716531753540039</v>
      </c>
      <c r="BE80" s="27">
        <v>1.1653543710708618</v>
      </c>
      <c r="BF80" s="27">
        <v>15.61417293548584</v>
      </c>
      <c r="BG80" s="27">
        <v>8.2913389205932617</v>
      </c>
      <c r="BH80" s="27">
        <v>0.31496062874794006</v>
      </c>
      <c r="BI80" s="27">
        <v>6.0708661079406738</v>
      </c>
      <c r="BJ80" s="27">
        <v>2.7244093418121338</v>
      </c>
      <c r="BK80" s="27">
        <v>1.9055118560791016</v>
      </c>
      <c r="BL80" s="27">
        <v>2.4409449100494385</v>
      </c>
      <c r="BM80" s="27">
        <v>4.9685039520263672</v>
      </c>
      <c r="BN80" s="27">
        <v>8.6771650314331055</v>
      </c>
      <c r="BO80" s="27">
        <v>0.23622047901153564</v>
      </c>
      <c r="BQ80" s="21">
        <f t="shared" si="1"/>
        <v>59</v>
      </c>
    </row>
    <row r="81" spans="2:69" x14ac:dyDescent="0.25">
      <c r="B81" s="44" t="s">
        <v>594</v>
      </c>
      <c r="C81" s="44" t="s">
        <v>595</v>
      </c>
      <c r="D81" s="12">
        <v>-20.399999999999999</v>
      </c>
      <c r="E81" s="12">
        <v>146</v>
      </c>
      <c r="F81" s="29" t="b">
        <f t="shared" si="0"/>
        <v>0</v>
      </c>
      <c r="G81" s="27"/>
      <c r="H81" s="27">
        <v>5.0078740119934082</v>
      </c>
      <c r="I81" s="27">
        <v>8.3976373672485352</v>
      </c>
      <c r="J81" s="27">
        <v>3.84645676612854</v>
      </c>
      <c r="K81" s="27">
        <v>3.7047243118286133</v>
      </c>
      <c r="L81" s="27">
        <v>9.5590553283691406</v>
      </c>
      <c r="M81" s="27">
        <v>3.4842519760131836</v>
      </c>
      <c r="N81" s="27">
        <v>3.9291338920593262</v>
      </c>
      <c r="O81" s="27">
        <v>1.4724409580230713</v>
      </c>
      <c r="P81" s="27">
        <v>0.81889766454696655</v>
      </c>
      <c r="Q81" s="27">
        <v>1.2519685029983521</v>
      </c>
      <c r="R81" s="27">
        <v>6.6889762878417969</v>
      </c>
      <c r="S81" s="27">
        <v>4.8188977241516113</v>
      </c>
      <c r="T81" s="27">
        <v>3.1614172458648682</v>
      </c>
      <c r="U81" s="27">
        <v>7.7204723358154297</v>
      </c>
      <c r="V81" s="27">
        <v>2.3228347301483154</v>
      </c>
      <c r="W81" s="27">
        <v>8.7952756881713867</v>
      </c>
      <c r="X81" s="27">
        <v>7.2992124557495117</v>
      </c>
      <c r="Y81" s="27">
        <v>1.4803149700164795</v>
      </c>
      <c r="Z81" s="27">
        <v>5.4409446716308594</v>
      </c>
      <c r="AA81" s="27">
        <v>0.33070865273475647</v>
      </c>
      <c r="AB81" s="27">
        <v>5.1574802398681641</v>
      </c>
      <c r="AC81" s="27">
        <v>5.2598423957824707</v>
      </c>
      <c r="AD81" s="27">
        <v>3.8897638320922852</v>
      </c>
      <c r="AE81" s="27">
        <v>5.6062994003295898</v>
      </c>
      <c r="AF81" s="27">
        <v>1.9685039520263672</v>
      </c>
      <c r="AG81" s="27">
        <v>6.5511813163757324</v>
      </c>
      <c r="AH81" s="27">
        <v>4.5236220359802246</v>
      </c>
      <c r="AI81" s="27">
        <v>3.5078740119934082</v>
      </c>
      <c r="AJ81" s="27">
        <v>3.7519686222076416</v>
      </c>
      <c r="AK81" s="27">
        <v>7.5669293403625488</v>
      </c>
      <c r="AL81" s="27">
        <v>0.84645670652389526</v>
      </c>
      <c r="AM81" s="27">
        <v>3.2204723358154297</v>
      </c>
      <c r="AN81" s="27">
        <v>3.1968502998352051</v>
      </c>
      <c r="AO81" s="27">
        <v>5.6377954483032227</v>
      </c>
      <c r="AP81" s="27">
        <v>0.89370077848434448</v>
      </c>
      <c r="AQ81" s="27">
        <v>4.8740158081054688</v>
      </c>
      <c r="AR81" s="27">
        <v>5.8188977241516113</v>
      </c>
      <c r="AS81" s="27">
        <v>3.5590550899505615</v>
      </c>
      <c r="AT81" s="27">
        <v>14.425196647644043</v>
      </c>
      <c r="AU81" s="27">
        <v>5.1574802398681641</v>
      </c>
      <c r="AV81" s="27">
        <v>12.456692695617676</v>
      </c>
      <c r="AW81" s="27">
        <v>1.6692913770675659</v>
      </c>
      <c r="AX81" s="27">
        <v>4.724409431219101E-2</v>
      </c>
      <c r="AY81" s="27">
        <v>2.1574802398681641</v>
      </c>
      <c r="AZ81" s="27">
        <v>2.8897638320922852</v>
      </c>
      <c r="BA81" s="27">
        <v>2.65354323387146</v>
      </c>
      <c r="BB81" s="27">
        <v>3.2047243118286133</v>
      </c>
      <c r="BC81" s="27">
        <v>2.9055118560791016</v>
      </c>
      <c r="BD81" s="27">
        <v>11.440944671630859</v>
      </c>
      <c r="BE81" s="27">
        <v>2.8110237121582031</v>
      </c>
      <c r="BF81" s="27">
        <v>17.259841918945313</v>
      </c>
      <c r="BG81" s="27">
        <v>7.5590553283691406</v>
      </c>
      <c r="BH81" s="27">
        <v>1.4881889820098877</v>
      </c>
      <c r="BI81" s="27">
        <v>4.8110237121582031</v>
      </c>
      <c r="BJ81" s="27">
        <v>4.1614174842834473</v>
      </c>
      <c r="BK81" s="27">
        <v>1.3385826349258423</v>
      </c>
      <c r="BL81" s="27">
        <v>5</v>
      </c>
      <c r="BM81" s="27">
        <v>4.6614174842834473</v>
      </c>
      <c r="BN81" s="27">
        <v>4.6496062278747559</v>
      </c>
      <c r="BO81" s="27">
        <v>0.32283464074134827</v>
      </c>
      <c r="BQ81" s="21">
        <f t="shared" si="1"/>
        <v>59</v>
      </c>
    </row>
    <row r="82" spans="2:69" x14ac:dyDescent="0.25">
      <c r="B82" s="44" t="s">
        <v>596</v>
      </c>
      <c r="C82" s="44" t="s">
        <v>597</v>
      </c>
      <c r="D82" s="12">
        <v>-24.4</v>
      </c>
      <c r="E82" s="12">
        <v>150.5</v>
      </c>
      <c r="F82" s="29" t="b">
        <f t="shared" si="0"/>
        <v>0</v>
      </c>
      <c r="G82" s="27"/>
      <c r="H82" s="27">
        <v>8.3188972473144531</v>
      </c>
      <c r="I82" s="27">
        <v>8.0590553283691406</v>
      </c>
      <c r="J82" s="27">
        <v>6.8188977241516113</v>
      </c>
      <c r="K82" s="27">
        <v>5.8346457481384277</v>
      </c>
      <c r="L82" s="27">
        <v>6.4055118560791016</v>
      </c>
      <c r="M82" s="27">
        <v>5.2362203598022461</v>
      </c>
      <c r="N82" s="27">
        <v>5.9763779640197754</v>
      </c>
      <c r="O82" s="27">
        <v>6.0826773643493652</v>
      </c>
      <c r="P82" s="27">
        <v>4.7086615562438965</v>
      </c>
      <c r="Q82" s="27">
        <v>8.9803152084350586</v>
      </c>
      <c r="R82" s="27">
        <v>11.889763832092285</v>
      </c>
      <c r="S82" s="27">
        <v>9.0236225128173828</v>
      </c>
      <c r="T82" s="27">
        <v>6.9055118560791016</v>
      </c>
      <c r="U82" s="27">
        <v>11.409448623657227</v>
      </c>
      <c r="V82" s="27">
        <v>12.023622512817383</v>
      </c>
      <c r="W82" s="27">
        <v>14.468503952026367</v>
      </c>
      <c r="X82" s="27">
        <v>9.9921255111694336</v>
      </c>
      <c r="Y82" s="27">
        <v>7.574803352355957</v>
      </c>
      <c r="Z82" s="27">
        <v>8.8779525756835938</v>
      </c>
      <c r="AA82" s="27">
        <v>7.0905513763427734</v>
      </c>
      <c r="AB82" s="27">
        <v>4.7480316162109375</v>
      </c>
      <c r="AC82" s="27">
        <v>6.9055118560791016</v>
      </c>
      <c r="AD82" s="27">
        <v>7.7086615562438965</v>
      </c>
      <c r="AE82" s="27">
        <v>8.1338586807250977</v>
      </c>
      <c r="AF82" s="27">
        <v>13.401575088500977</v>
      </c>
      <c r="AG82" s="27">
        <v>12.610236167907715</v>
      </c>
      <c r="AH82" s="27">
        <v>11.381889343261719</v>
      </c>
      <c r="AI82" s="27">
        <v>10.842519760131836</v>
      </c>
      <c r="AJ82" s="27">
        <v>5.8346457481384277</v>
      </c>
      <c r="AK82" s="27">
        <v>11.015748023986816</v>
      </c>
      <c r="AL82" s="27">
        <v>5.6692914962768555</v>
      </c>
      <c r="AM82" s="27">
        <v>8.082676887512207</v>
      </c>
      <c r="AN82" s="27">
        <v>7.6299214363098145</v>
      </c>
      <c r="AO82" s="27">
        <v>9.9133853912353516</v>
      </c>
      <c r="AP82" s="27">
        <v>4.9015746116638184</v>
      </c>
      <c r="AQ82" s="27">
        <v>9.5551185607910156</v>
      </c>
      <c r="AR82" s="27">
        <v>9.3700790405273438</v>
      </c>
      <c r="AS82" s="27">
        <v>10.708661079406738</v>
      </c>
      <c r="AT82" s="27">
        <v>12.011811256408691</v>
      </c>
      <c r="AU82" s="27">
        <v>6.9527559280395508</v>
      </c>
      <c r="AV82" s="27">
        <v>9.6653547286987305</v>
      </c>
      <c r="AW82" s="27">
        <v>7.0590553283691406</v>
      </c>
      <c r="AX82" s="27">
        <v>2.3228347301483154</v>
      </c>
      <c r="AY82" s="27">
        <v>11.842519760131836</v>
      </c>
      <c r="AZ82" s="27">
        <v>8.1811027526855469</v>
      </c>
      <c r="BA82" s="27">
        <v>11.78740119934082</v>
      </c>
      <c r="BB82" s="27">
        <v>4.2637796401977539</v>
      </c>
      <c r="BC82" s="27">
        <v>5.035433292388916</v>
      </c>
      <c r="BD82" s="27">
        <v>8.9685039520263672</v>
      </c>
      <c r="BE82" s="27">
        <v>6.3149604797363281</v>
      </c>
      <c r="BF82" s="27">
        <v>14.653543472290039</v>
      </c>
      <c r="BG82" s="27">
        <v>5.7952756881713867</v>
      </c>
      <c r="BH82" s="27">
        <v>3.6771652698516846</v>
      </c>
      <c r="BI82" s="27">
        <v>11.118110656738281</v>
      </c>
      <c r="BJ82" s="27">
        <v>15.732283592224121</v>
      </c>
      <c r="BK82" s="27">
        <v>8.0157480239868164</v>
      </c>
      <c r="BL82" s="27">
        <v>3.881889820098877</v>
      </c>
      <c r="BM82" s="27">
        <v>12.377952575683594</v>
      </c>
      <c r="BN82" s="27">
        <v>6.0157480239868164</v>
      </c>
      <c r="BO82" s="27">
        <v>2.7401573657989502</v>
      </c>
      <c r="BQ82" s="21">
        <f t="shared" si="1"/>
        <v>59</v>
      </c>
    </row>
    <row r="83" spans="2:69" x14ac:dyDescent="0.25">
      <c r="B83" s="44" t="s">
        <v>600</v>
      </c>
      <c r="C83" s="44" t="s">
        <v>601</v>
      </c>
      <c r="D83" s="12">
        <v>-25.5</v>
      </c>
      <c r="E83" s="12">
        <v>152.69999999999999</v>
      </c>
      <c r="F83" s="29" t="b">
        <f t="shared" si="0"/>
        <v>0</v>
      </c>
      <c r="G83" s="27"/>
      <c r="H83" s="27">
        <v>7.4803147315979004</v>
      </c>
      <c r="I83" s="27">
        <v>10.141732215881348</v>
      </c>
      <c r="J83" s="27">
        <v>10.901575088500977</v>
      </c>
      <c r="K83" s="27">
        <v>16.055118560791016</v>
      </c>
      <c r="L83" s="27">
        <v>10.417323112487793</v>
      </c>
      <c r="M83" s="27">
        <v>11.472440719604492</v>
      </c>
      <c r="N83" s="27">
        <v>8.7755908966064453</v>
      </c>
      <c r="O83" s="27">
        <v>9.5118112564086914</v>
      </c>
      <c r="P83" s="27">
        <v>6.1456694602966309</v>
      </c>
      <c r="Q83" s="27">
        <v>14.984251976013184</v>
      </c>
      <c r="R83" s="27">
        <v>17.051181793212891</v>
      </c>
      <c r="S83" s="27">
        <v>7.8543305397033691</v>
      </c>
      <c r="T83" s="27">
        <v>20.807086944580078</v>
      </c>
      <c r="U83" s="27">
        <v>12.618110656738281</v>
      </c>
      <c r="V83" s="27">
        <v>17.99212646484375</v>
      </c>
      <c r="W83" s="27">
        <v>12.818897247314453</v>
      </c>
      <c r="X83" s="27">
        <v>10.677165031433105</v>
      </c>
      <c r="Y83" s="27">
        <v>5.5275592803955078</v>
      </c>
      <c r="Z83" s="27">
        <v>7.8425197601318359</v>
      </c>
      <c r="AA83" s="27">
        <v>7.1653542518615723</v>
      </c>
      <c r="AB83" s="27">
        <v>6</v>
      </c>
      <c r="AC83" s="27">
        <v>10.503936767578125</v>
      </c>
      <c r="AD83" s="27">
        <v>5.6850395202636719</v>
      </c>
      <c r="AE83" s="27">
        <v>12.22047233581543</v>
      </c>
      <c r="AF83" s="27">
        <v>16.669290542602539</v>
      </c>
      <c r="AG83" s="27">
        <v>11.496063232421875</v>
      </c>
      <c r="AH83" s="27">
        <v>13.976377487182617</v>
      </c>
      <c r="AI83" s="27">
        <v>10.299212455749512</v>
      </c>
      <c r="AJ83" s="27">
        <v>4.3622045516967773</v>
      </c>
      <c r="AK83" s="27">
        <v>5.8110237121582031</v>
      </c>
      <c r="AL83" s="27">
        <v>4.1102361679077148</v>
      </c>
      <c r="AM83" s="27">
        <v>10.437007904052734</v>
      </c>
      <c r="AN83" s="27">
        <v>12.125984191894531</v>
      </c>
      <c r="AO83" s="27">
        <v>12.17322826385498</v>
      </c>
      <c r="AP83" s="27">
        <v>4.6456694602966309</v>
      </c>
      <c r="AQ83" s="27">
        <v>13.464567184448242</v>
      </c>
      <c r="AR83" s="27">
        <v>8.3937005996704102</v>
      </c>
      <c r="AS83" s="27">
        <v>5.8582677841186523</v>
      </c>
      <c r="AT83" s="27">
        <v>12.842519760131836</v>
      </c>
      <c r="AU83" s="27">
        <v>6.3385825157165527</v>
      </c>
      <c r="AV83" s="27">
        <v>9.6377954483032227</v>
      </c>
      <c r="AW83" s="27">
        <v>11.850393295288086</v>
      </c>
      <c r="AX83" s="27">
        <v>7.0944881439208984</v>
      </c>
      <c r="AY83" s="27">
        <v>8.7362203598022461</v>
      </c>
      <c r="AZ83" s="27">
        <v>10.874015808105469</v>
      </c>
      <c r="BA83" s="27">
        <v>19.031496047973633</v>
      </c>
      <c r="BB83" s="27">
        <v>7.7165355682373047</v>
      </c>
      <c r="BC83" s="27">
        <v>11.090551376342773</v>
      </c>
      <c r="BD83" s="27">
        <v>6.5905513763427734</v>
      </c>
      <c r="BE83" s="27">
        <v>2.5590550899505615</v>
      </c>
      <c r="BF83" s="27">
        <v>15.984251976013184</v>
      </c>
      <c r="BG83" s="27">
        <v>14.299212455749512</v>
      </c>
      <c r="BH83" s="27">
        <v>4.0236220359802246</v>
      </c>
      <c r="BI83" s="27">
        <v>4.1968502998352051</v>
      </c>
      <c r="BJ83" s="27">
        <v>9.2047243118286133</v>
      </c>
      <c r="BK83" s="27">
        <v>10.472440719604492</v>
      </c>
      <c r="BL83" s="27">
        <v>5.3070864677429199</v>
      </c>
      <c r="BM83" s="27">
        <v>26.188976287841797</v>
      </c>
      <c r="BN83" s="27">
        <v>18.535432815551758</v>
      </c>
      <c r="BO83" s="27">
        <v>2.7401573657989502</v>
      </c>
      <c r="BQ83" s="21">
        <f t="shared" si="1"/>
        <v>59</v>
      </c>
    </row>
    <row r="84" spans="2:69" x14ac:dyDescent="0.25">
      <c r="B84" s="44" t="s">
        <v>606</v>
      </c>
      <c r="C84" s="44" t="s">
        <v>607</v>
      </c>
      <c r="D84" s="12">
        <v>-28.5</v>
      </c>
      <c r="E84" s="12">
        <v>151.9</v>
      </c>
      <c r="F84" s="29" t="b">
        <f t="shared" ref="F84:F147" si="2">AND(E84&gt;=141,D84&lt;=-29,D84&gt;=-40)</f>
        <v>0</v>
      </c>
      <c r="G84" s="27"/>
      <c r="H84" s="27">
        <v>7.539370059967041</v>
      </c>
      <c r="I84" s="27">
        <v>9.6496067047119141</v>
      </c>
      <c r="J84" s="27">
        <v>8.4409446716308594</v>
      </c>
      <c r="K84" s="27">
        <v>10.425196647644043</v>
      </c>
      <c r="L84" s="27">
        <v>9.6417322158813477</v>
      </c>
      <c r="M84" s="27">
        <v>12.169291496276855</v>
      </c>
      <c r="N84" s="27">
        <v>8.6811027526855469</v>
      </c>
      <c r="O84" s="27">
        <v>4.6850395202636719</v>
      </c>
      <c r="P84" s="27">
        <v>6.8740158081054688</v>
      </c>
      <c r="Q84" s="27">
        <v>8.2125988006591797</v>
      </c>
      <c r="R84" s="27">
        <v>13.090551376342773</v>
      </c>
      <c r="S84" s="27">
        <v>7.9566926956176758</v>
      </c>
      <c r="T84" s="27">
        <v>15.515748023986816</v>
      </c>
      <c r="U84" s="27">
        <v>8.9763774871826172</v>
      </c>
      <c r="V84" s="27">
        <v>13.755905151367188</v>
      </c>
      <c r="W84" s="27">
        <v>10.16535472869873</v>
      </c>
      <c r="X84" s="27">
        <v>11.929133415222168</v>
      </c>
      <c r="Y84" s="27">
        <v>6.3937005996704102</v>
      </c>
      <c r="Z84" s="27">
        <v>13.291338920593262</v>
      </c>
      <c r="AA84" s="27">
        <v>9.8976373672485352</v>
      </c>
      <c r="AB84" s="27">
        <v>4.6377954483032227</v>
      </c>
      <c r="AC84" s="27">
        <v>10.559055328369141</v>
      </c>
      <c r="AD84" s="27">
        <v>11.17322826385498</v>
      </c>
      <c r="AE84" s="27">
        <v>17.763778686523438</v>
      </c>
      <c r="AF84" s="27">
        <v>9.1102361679077148</v>
      </c>
      <c r="AG84" s="27">
        <v>11.015748023986816</v>
      </c>
      <c r="AH84" s="27">
        <v>10.913385391235352</v>
      </c>
      <c r="AI84" s="27">
        <v>9.1574802398681641</v>
      </c>
      <c r="AJ84" s="27">
        <v>10.988188743591309</v>
      </c>
      <c r="AK84" s="27">
        <v>13.562992095947266</v>
      </c>
      <c r="AL84" s="27">
        <v>3.807086706161499</v>
      </c>
      <c r="AM84" s="27">
        <v>6.0551180839538574</v>
      </c>
      <c r="AN84" s="27">
        <v>6.6889762878417969</v>
      </c>
      <c r="AO84" s="27">
        <v>8.5669288635253906</v>
      </c>
      <c r="AP84" s="27">
        <v>9.2440948486328125</v>
      </c>
      <c r="AQ84" s="27">
        <v>15.047244071960449</v>
      </c>
      <c r="AR84" s="27">
        <v>12.503936767578125</v>
      </c>
      <c r="AS84" s="27">
        <v>14.019684791564941</v>
      </c>
      <c r="AT84" s="27">
        <v>12.448819160461426</v>
      </c>
      <c r="AU84" s="27">
        <v>13.767716407775879</v>
      </c>
      <c r="AV84" s="27">
        <v>7.9842519760131836</v>
      </c>
      <c r="AW84" s="27">
        <v>10.637795448303223</v>
      </c>
      <c r="AX84" s="27">
        <v>6.9566926956176758</v>
      </c>
      <c r="AY84" s="27">
        <v>8.5944881439208984</v>
      </c>
      <c r="AZ84" s="27">
        <v>14.244094848632813</v>
      </c>
      <c r="BA84" s="27">
        <v>12.633858680725098</v>
      </c>
      <c r="BB84" s="27">
        <v>7.5629920959472656</v>
      </c>
      <c r="BC84" s="27">
        <v>11.346456527709961</v>
      </c>
      <c r="BD84" s="27">
        <v>14.031496047973633</v>
      </c>
      <c r="BE84" s="27">
        <v>8.5472440719604492</v>
      </c>
      <c r="BF84" s="27">
        <v>18.381889343261719</v>
      </c>
      <c r="BG84" s="27">
        <v>10.043307304382324</v>
      </c>
      <c r="BH84" s="27">
        <v>7.2204723358154297</v>
      </c>
      <c r="BI84" s="27">
        <v>7.114173412322998</v>
      </c>
      <c r="BJ84" s="27">
        <v>7.3149604797363281</v>
      </c>
      <c r="BK84" s="27">
        <v>7.9685039520263672</v>
      </c>
      <c r="BL84" s="27">
        <v>10.66535472869873</v>
      </c>
      <c r="BM84" s="27">
        <v>9.0590553283691406</v>
      </c>
      <c r="BN84" s="27">
        <v>11.181102752685547</v>
      </c>
      <c r="BO84" s="27">
        <v>4.5629920959472656</v>
      </c>
      <c r="BQ84" s="21">
        <f t="shared" si="1"/>
        <v>59</v>
      </c>
    </row>
    <row r="85" spans="2:69" x14ac:dyDescent="0.25">
      <c r="B85" s="44" t="s">
        <v>608</v>
      </c>
      <c r="C85" s="44" t="s">
        <v>609</v>
      </c>
      <c r="D85" s="12">
        <v>-25.8</v>
      </c>
      <c r="E85" s="12">
        <v>148.5</v>
      </c>
      <c r="F85" s="29" t="b">
        <f t="shared" si="2"/>
        <v>0</v>
      </c>
      <c r="G85" s="27"/>
      <c r="H85" s="27">
        <v>7.7165355682373047</v>
      </c>
      <c r="I85" s="27">
        <v>8.9015750885009766</v>
      </c>
      <c r="J85" s="27">
        <v>4.9448819160461426</v>
      </c>
      <c r="K85" s="27">
        <v>9.6023626327514648</v>
      </c>
      <c r="L85" s="27">
        <v>9.4842519760131836</v>
      </c>
      <c r="M85" s="27">
        <v>10.448819160461426</v>
      </c>
      <c r="N85" s="27">
        <v>5.460629940032959</v>
      </c>
      <c r="O85" s="27">
        <v>3.4094488620758057</v>
      </c>
      <c r="P85" s="27">
        <v>3.7204723358154297</v>
      </c>
      <c r="Q85" s="27">
        <v>8.7795276641845703</v>
      </c>
      <c r="R85" s="27">
        <v>11.728346824645996</v>
      </c>
      <c r="S85" s="27">
        <v>4.7834644317626953</v>
      </c>
      <c r="T85" s="27">
        <v>8.421259880065918</v>
      </c>
      <c r="U85" s="27">
        <v>6.6102361679077148</v>
      </c>
      <c r="V85" s="27">
        <v>2.9803149700164795</v>
      </c>
      <c r="W85" s="27">
        <v>3.3937008380889893</v>
      </c>
      <c r="X85" s="27">
        <v>8.8818893432617188</v>
      </c>
      <c r="Y85" s="27">
        <v>4.074803352355957</v>
      </c>
      <c r="Z85" s="27">
        <v>5.614173412322998</v>
      </c>
      <c r="AA85" s="27">
        <v>3.7165353298187256</v>
      </c>
      <c r="AB85" s="27">
        <v>2.9488189220428467</v>
      </c>
      <c r="AC85" s="27">
        <v>7.7952756881713867</v>
      </c>
      <c r="AD85" s="27">
        <v>5.2440943717956543</v>
      </c>
      <c r="AE85" s="27">
        <v>12.322834968566895</v>
      </c>
      <c r="AF85" s="27">
        <v>6.3464565277099609</v>
      </c>
      <c r="AG85" s="27">
        <v>7.9527559280395508</v>
      </c>
      <c r="AH85" s="27">
        <v>7.1259841918945313</v>
      </c>
      <c r="AI85" s="27">
        <v>5.5039372444152832</v>
      </c>
      <c r="AJ85" s="27">
        <v>4.3937005996704102</v>
      </c>
      <c r="AK85" s="27">
        <v>11.574803352355957</v>
      </c>
      <c r="AL85" s="27">
        <v>3.5354330539703369</v>
      </c>
      <c r="AM85" s="27">
        <v>5.2440943717956543</v>
      </c>
      <c r="AN85" s="27">
        <v>5.7165355682373047</v>
      </c>
      <c r="AO85" s="27">
        <v>9.0866146087646484</v>
      </c>
      <c r="AP85" s="27">
        <v>7.3622045516967773</v>
      </c>
      <c r="AQ85" s="27">
        <v>10.496063232421875</v>
      </c>
      <c r="AR85" s="27">
        <v>7.4488186836242676</v>
      </c>
      <c r="AS85" s="27">
        <v>9.6692914962768555</v>
      </c>
      <c r="AT85" s="27">
        <v>8.0551185607910156</v>
      </c>
      <c r="AU85" s="27">
        <v>5.5669293403625488</v>
      </c>
      <c r="AV85" s="27">
        <v>10.22047233581543</v>
      </c>
      <c r="AW85" s="27">
        <v>7.7244095802307129</v>
      </c>
      <c r="AX85" s="27">
        <v>1.3228346109390259</v>
      </c>
      <c r="AY85" s="27">
        <v>4.9842519760131836</v>
      </c>
      <c r="AZ85" s="27">
        <v>8.2992124557495117</v>
      </c>
      <c r="BA85" s="27">
        <v>11.677165031433105</v>
      </c>
      <c r="BB85" s="27">
        <v>5.9842519760131836</v>
      </c>
      <c r="BC85" s="27">
        <v>10.362204551696777</v>
      </c>
      <c r="BD85" s="27">
        <v>13.236220359802246</v>
      </c>
      <c r="BE85" s="27">
        <v>3.0472440719604492</v>
      </c>
      <c r="BF85" s="27">
        <v>23.299213409423828</v>
      </c>
      <c r="BG85" s="27">
        <v>10.818897247314453</v>
      </c>
      <c r="BH85" s="27">
        <v>2.9055118560791016</v>
      </c>
      <c r="BI85" s="27">
        <v>5.425196647644043</v>
      </c>
      <c r="BJ85" s="27">
        <v>8.3149604797363281</v>
      </c>
      <c r="BK85" s="27">
        <v>8.1181106567382813</v>
      </c>
      <c r="BL85" s="27">
        <v>7.6771655082702637</v>
      </c>
      <c r="BM85" s="27">
        <v>10.283464431762695</v>
      </c>
      <c r="BN85" s="27">
        <v>7.6535434722900391</v>
      </c>
      <c r="BO85" s="27">
        <v>2.1496062278747559</v>
      </c>
      <c r="BQ85" s="21">
        <f t="shared" ref="BQ85:BQ148" si="3">RANK(BO85,H85:BO85)</f>
        <v>59</v>
      </c>
    </row>
    <row r="86" spans="2:69" x14ac:dyDescent="0.25">
      <c r="B86" s="44" t="s">
        <v>610</v>
      </c>
      <c r="C86" s="44" t="s">
        <v>611</v>
      </c>
      <c r="D86" s="12">
        <v>-27.1</v>
      </c>
      <c r="E86" s="12">
        <v>149</v>
      </c>
      <c r="F86" s="29" t="b">
        <f t="shared" si="2"/>
        <v>0</v>
      </c>
      <c r="G86" s="27"/>
      <c r="H86" s="27">
        <v>5.9055118560791016</v>
      </c>
      <c r="I86" s="27">
        <v>8.9094486236572266</v>
      </c>
      <c r="J86" s="27">
        <v>4.3897638320922852</v>
      </c>
      <c r="K86" s="27">
        <v>5.6417322158813477</v>
      </c>
      <c r="L86" s="27">
        <v>8.3976373672485352</v>
      </c>
      <c r="M86" s="27">
        <v>8.6614170074462891</v>
      </c>
      <c r="N86" s="27">
        <v>2.2125983238220215</v>
      </c>
      <c r="O86" s="27">
        <v>4.4370079040527344</v>
      </c>
      <c r="P86" s="27">
        <v>2.578740119934082</v>
      </c>
      <c r="Q86" s="27">
        <v>10.291338920593262</v>
      </c>
      <c r="R86" s="27">
        <v>9.2913389205932617</v>
      </c>
      <c r="S86" s="27">
        <v>6.0944881439208984</v>
      </c>
      <c r="T86" s="27">
        <v>6.425196647644043</v>
      </c>
      <c r="U86" s="27">
        <v>6.614173412322998</v>
      </c>
      <c r="V86" s="27">
        <v>6.8464565277099609</v>
      </c>
      <c r="W86" s="27">
        <v>5.8503937721252441</v>
      </c>
      <c r="X86" s="27">
        <v>7.4330706596374512</v>
      </c>
      <c r="Y86" s="27">
        <v>1.7007874250411987</v>
      </c>
      <c r="Z86" s="27">
        <v>11.543307304382324</v>
      </c>
      <c r="AA86" s="27">
        <v>5.7362203598022461</v>
      </c>
      <c r="AB86" s="27">
        <v>5.6456694602966309</v>
      </c>
      <c r="AC86" s="27">
        <v>7.5078740119934082</v>
      </c>
      <c r="AD86" s="27">
        <v>0.88976377248764038</v>
      </c>
      <c r="AE86" s="27">
        <v>11.854331016540527</v>
      </c>
      <c r="AF86" s="27">
        <v>5.3543305397033691</v>
      </c>
      <c r="AG86" s="27">
        <v>7.421259880065918</v>
      </c>
      <c r="AH86" s="27">
        <v>8.7952756881713867</v>
      </c>
      <c r="AI86" s="27">
        <v>6.5236220359802246</v>
      </c>
      <c r="AJ86" s="27">
        <v>5.6496062278747559</v>
      </c>
      <c r="AK86" s="27">
        <v>5.7047243118286133</v>
      </c>
      <c r="AL86" s="27">
        <v>3.7007873058319092</v>
      </c>
      <c r="AM86" s="27">
        <v>7.618110179901123</v>
      </c>
      <c r="AN86" s="27">
        <v>8.9645671844482422</v>
      </c>
      <c r="AO86" s="27">
        <v>12.377952575683594</v>
      </c>
      <c r="AP86" s="27">
        <v>4.7834644317626953</v>
      </c>
      <c r="AQ86" s="27">
        <v>9.3464565277099609</v>
      </c>
      <c r="AR86" s="27">
        <v>4.9015746116638184</v>
      </c>
      <c r="AS86" s="27">
        <v>12.476377487182617</v>
      </c>
      <c r="AT86" s="27">
        <v>9.5551185607910156</v>
      </c>
      <c r="AU86" s="27">
        <v>10.102362632751465</v>
      </c>
      <c r="AV86" s="27">
        <v>9.3543310165405273</v>
      </c>
      <c r="AW86" s="27">
        <v>8.4724407196044922</v>
      </c>
      <c r="AX86" s="27">
        <v>3.692913293838501</v>
      </c>
      <c r="AY86" s="27">
        <v>5.8110237121582031</v>
      </c>
      <c r="AZ86" s="27">
        <v>8.9685039520263672</v>
      </c>
      <c r="BA86" s="27">
        <v>9.2992124557495117</v>
      </c>
      <c r="BB86" s="27">
        <v>3.0669291019439697</v>
      </c>
      <c r="BC86" s="27">
        <v>8.1653547286987305</v>
      </c>
      <c r="BD86" s="27">
        <v>9.9921255111694336</v>
      </c>
      <c r="BE86" s="27">
        <v>2.0629920959472656</v>
      </c>
      <c r="BF86" s="27">
        <v>15</v>
      </c>
      <c r="BG86" s="27">
        <v>10.417323112487793</v>
      </c>
      <c r="BH86" s="27">
        <v>2.8582677841186523</v>
      </c>
      <c r="BI86" s="27">
        <v>6.118110179901123</v>
      </c>
      <c r="BJ86" s="27">
        <v>4.4803147315979004</v>
      </c>
      <c r="BK86" s="27">
        <v>2.8897638320922852</v>
      </c>
      <c r="BL86" s="27">
        <v>7.8976378440856934</v>
      </c>
      <c r="BM86" s="27">
        <v>6.9291338920593262</v>
      </c>
      <c r="BN86" s="27">
        <v>9.1574802398681641</v>
      </c>
      <c r="BO86" s="27">
        <v>1.4015748500823975</v>
      </c>
      <c r="BQ86" s="21">
        <f t="shared" si="3"/>
        <v>59</v>
      </c>
    </row>
    <row r="87" spans="2:69" x14ac:dyDescent="0.25">
      <c r="B87" s="44" t="s">
        <v>612</v>
      </c>
      <c r="C87" s="44" t="s">
        <v>613</v>
      </c>
      <c r="D87" s="12">
        <v>-31.9</v>
      </c>
      <c r="E87" s="12">
        <v>147.9</v>
      </c>
      <c r="F87" s="29" t="b">
        <f t="shared" si="2"/>
        <v>1</v>
      </c>
      <c r="G87" s="27"/>
      <c r="H87" s="27">
        <v>8.574803352355957</v>
      </c>
      <c r="I87" s="27">
        <v>9.1102361679077148</v>
      </c>
      <c r="J87" s="27">
        <v>5.7204723358154297</v>
      </c>
      <c r="K87" s="27">
        <v>8.0866146087646484</v>
      </c>
      <c r="L87" s="27">
        <v>7.2677164077758789</v>
      </c>
      <c r="M87" s="27">
        <v>7.7165355682373047</v>
      </c>
      <c r="N87" s="27">
        <v>7.539370059967041</v>
      </c>
      <c r="O87" s="27">
        <v>1.078740119934082</v>
      </c>
      <c r="P87" s="27">
        <v>2.767716646194458</v>
      </c>
      <c r="Q87" s="27">
        <v>12.944881439208984</v>
      </c>
      <c r="R87" s="27">
        <v>6.6535434722900391</v>
      </c>
      <c r="S87" s="27">
        <v>5.4055118560791016</v>
      </c>
      <c r="T87" s="27">
        <v>3.192913293838501</v>
      </c>
      <c r="U87" s="27">
        <v>9.4803152084350586</v>
      </c>
      <c r="V87" s="27">
        <v>5.7007875442504883</v>
      </c>
      <c r="W87" s="27">
        <v>4.8425197601318359</v>
      </c>
      <c r="X87" s="27">
        <v>9.1574802398681641</v>
      </c>
      <c r="Y87" s="27">
        <v>2.9251968860626221</v>
      </c>
      <c r="Z87" s="27">
        <v>7.2519683837890625</v>
      </c>
      <c r="AA87" s="27">
        <v>5.5511813163757324</v>
      </c>
      <c r="AB87" s="27">
        <v>1.9921259880065918</v>
      </c>
      <c r="AC87" s="27">
        <v>5.7086615562438965</v>
      </c>
      <c r="AD87" s="27">
        <v>2.0551180839538574</v>
      </c>
      <c r="AE87" s="27">
        <v>6.2519683837890625</v>
      </c>
      <c r="AF87" s="27">
        <v>4.2322835922241211</v>
      </c>
      <c r="AG87" s="27">
        <v>9.2874011993408203</v>
      </c>
      <c r="AH87" s="27">
        <v>4.6338582038879395</v>
      </c>
      <c r="AI87" s="27">
        <v>3.6732282638549805</v>
      </c>
      <c r="AJ87" s="27">
        <v>7.6968502998352051</v>
      </c>
      <c r="AK87" s="27">
        <v>2.8779528141021729</v>
      </c>
      <c r="AL87" s="27">
        <v>2.6889762878417969</v>
      </c>
      <c r="AM87" s="27">
        <v>6.5314960479736328</v>
      </c>
      <c r="AN87" s="27">
        <v>8.8149604797363281</v>
      </c>
      <c r="AO87" s="27">
        <v>8.9448814392089844</v>
      </c>
      <c r="AP87" s="27">
        <v>2.1496062278747559</v>
      </c>
      <c r="AQ87" s="27">
        <v>5.618110179901123</v>
      </c>
      <c r="AR87" s="27">
        <v>7.1614174842834473</v>
      </c>
      <c r="AS87" s="27">
        <v>5.6496062278747559</v>
      </c>
      <c r="AT87" s="27">
        <v>6.7716536521911621</v>
      </c>
      <c r="AU87" s="27">
        <v>6.9055118560791016</v>
      </c>
      <c r="AV87" s="27">
        <v>8.5157480239868164</v>
      </c>
      <c r="AW87" s="27">
        <v>4.2795276641845703</v>
      </c>
      <c r="AX87" s="27">
        <v>2.9724409580230713</v>
      </c>
      <c r="AY87" s="27">
        <v>4.5236220359802246</v>
      </c>
      <c r="AZ87" s="27">
        <v>5.1102361679077148</v>
      </c>
      <c r="BA87" s="27">
        <v>9.9055118560791016</v>
      </c>
      <c r="BB87" s="27">
        <v>1.3503936529159546</v>
      </c>
      <c r="BC87" s="27">
        <v>3.5275590419769287</v>
      </c>
      <c r="BD87" s="27">
        <v>8.8031492233276367</v>
      </c>
      <c r="BE87" s="27">
        <v>2.4724409580230713</v>
      </c>
      <c r="BF87" s="27">
        <v>14.543307304382324</v>
      </c>
      <c r="BG87" s="27">
        <v>9.7086610794067383</v>
      </c>
      <c r="BH87" s="27">
        <v>2.2440943717956543</v>
      </c>
      <c r="BI87" s="27">
        <v>2.6141731739044189</v>
      </c>
      <c r="BJ87" s="27">
        <v>2.2047243118286133</v>
      </c>
      <c r="BK87" s="27">
        <v>5.2440943717956543</v>
      </c>
      <c r="BL87" s="27">
        <v>8.5275592803955078</v>
      </c>
      <c r="BM87" s="27">
        <v>6.7401576042175293</v>
      </c>
      <c r="BN87" s="27">
        <v>5.7795276641845703</v>
      </c>
      <c r="BO87" s="27">
        <v>1.1889764070510864</v>
      </c>
      <c r="BQ87" s="21">
        <f t="shared" si="3"/>
        <v>59</v>
      </c>
    </row>
    <row r="88" spans="2:69" x14ac:dyDescent="0.25">
      <c r="B88" s="44" t="s">
        <v>618</v>
      </c>
      <c r="C88" s="44" t="s">
        <v>619</v>
      </c>
      <c r="D88" s="12">
        <v>-34</v>
      </c>
      <c r="E88" s="12">
        <v>149.30000000000001</v>
      </c>
      <c r="F88" s="29" t="b">
        <f t="shared" si="2"/>
        <v>1</v>
      </c>
      <c r="G88" s="27"/>
      <c r="H88" s="27">
        <v>15.007874488830566</v>
      </c>
      <c r="I88" s="27">
        <v>11.051180839538574</v>
      </c>
      <c r="J88" s="27">
        <v>8.4330711364746094</v>
      </c>
      <c r="K88" s="27">
        <v>8.6102361679077148</v>
      </c>
      <c r="L88" s="27">
        <v>11.259842872619629</v>
      </c>
      <c r="M88" s="27">
        <v>10.259842872619629</v>
      </c>
      <c r="N88" s="27">
        <v>16.980314254760742</v>
      </c>
      <c r="O88" s="27">
        <v>3.5275590419769287</v>
      </c>
      <c r="P88" s="27">
        <v>8.2559051513671875</v>
      </c>
      <c r="Q88" s="27">
        <v>9.3267717361450195</v>
      </c>
      <c r="R88" s="27">
        <v>13.094488143920898</v>
      </c>
      <c r="S88" s="27">
        <v>10.814960479736328</v>
      </c>
      <c r="T88" s="27">
        <v>4.5708661079406738</v>
      </c>
      <c r="U88" s="27">
        <v>13.685039520263672</v>
      </c>
      <c r="V88" s="27">
        <v>9.7244091033935547</v>
      </c>
      <c r="W88" s="27">
        <v>13.433071136474609</v>
      </c>
      <c r="X88" s="27">
        <v>10.78740119934082</v>
      </c>
      <c r="Y88" s="27">
        <v>3.7598426342010498</v>
      </c>
      <c r="Z88" s="27">
        <v>12.527559280395508</v>
      </c>
      <c r="AA88" s="27">
        <v>9.1732282638549805</v>
      </c>
      <c r="AB88" s="27">
        <v>5.4960627555847168</v>
      </c>
      <c r="AC88" s="27">
        <v>7.6850395202636719</v>
      </c>
      <c r="AD88" s="27">
        <v>4.3385825157165527</v>
      </c>
      <c r="AE88" s="27">
        <v>12.527559280395508</v>
      </c>
      <c r="AF88" s="27">
        <v>9.5118112564086914</v>
      </c>
      <c r="AG88" s="27">
        <v>13.661417007446289</v>
      </c>
      <c r="AH88" s="27">
        <v>10.881889343261719</v>
      </c>
      <c r="AI88" s="27">
        <v>6.9921259880065918</v>
      </c>
      <c r="AJ88" s="27">
        <v>10.480315208435059</v>
      </c>
      <c r="AK88" s="27">
        <v>7.0551180839538574</v>
      </c>
      <c r="AL88" s="27">
        <v>4.6062994003295898</v>
      </c>
      <c r="AM88" s="27">
        <v>7.4094486236572266</v>
      </c>
      <c r="AN88" s="27">
        <v>14.362204551696777</v>
      </c>
      <c r="AO88" s="27">
        <v>14.645668983459473</v>
      </c>
      <c r="AP88" s="27">
        <v>7.0629920959472656</v>
      </c>
      <c r="AQ88" s="27">
        <v>16.913385391235352</v>
      </c>
      <c r="AR88" s="27">
        <v>13.771653175354004</v>
      </c>
      <c r="AS88" s="27">
        <v>8.6771650314331055</v>
      </c>
      <c r="AT88" s="27">
        <v>10.244094848632813</v>
      </c>
      <c r="AU88" s="27">
        <v>14.086614608764648</v>
      </c>
      <c r="AV88" s="27">
        <v>10.370079040527344</v>
      </c>
      <c r="AW88" s="27">
        <v>7.7637796401977539</v>
      </c>
      <c r="AX88" s="27">
        <v>3.5748031139373779</v>
      </c>
      <c r="AY88" s="27">
        <v>6.881889820098877</v>
      </c>
      <c r="AZ88" s="27">
        <v>10.330708503723145</v>
      </c>
      <c r="BA88" s="27">
        <v>14.440944671630859</v>
      </c>
      <c r="BB88" s="27">
        <v>2.2362203598022461</v>
      </c>
      <c r="BC88" s="27">
        <v>4.8110237121582031</v>
      </c>
      <c r="BD88" s="27">
        <v>13.708661079406738</v>
      </c>
      <c r="BE88" s="27">
        <v>4.7007875442504883</v>
      </c>
      <c r="BF88" s="27">
        <v>14.244094848632813</v>
      </c>
      <c r="BG88" s="27">
        <v>8.1181106567382813</v>
      </c>
      <c r="BH88" s="27">
        <v>5.8740158081054688</v>
      </c>
      <c r="BI88" s="27">
        <v>5.4015746116638184</v>
      </c>
      <c r="BJ88" s="27">
        <v>7.5669293403625488</v>
      </c>
      <c r="BK88" s="27">
        <v>4.464566707611084</v>
      </c>
      <c r="BL88" s="27">
        <v>11.992125511169434</v>
      </c>
      <c r="BM88" s="27">
        <v>10.055118560791016</v>
      </c>
      <c r="BN88" s="27">
        <v>9.4094486236572266</v>
      </c>
      <c r="BO88" s="27">
        <v>3.1574802398681641</v>
      </c>
      <c r="BQ88" s="21">
        <f t="shared" si="3"/>
        <v>59</v>
      </c>
    </row>
    <row r="89" spans="2:69" x14ac:dyDescent="0.25">
      <c r="B89" s="44" t="s">
        <v>620</v>
      </c>
      <c r="C89" s="44" t="s">
        <v>621</v>
      </c>
      <c r="D89" s="12">
        <v>-34.5</v>
      </c>
      <c r="E89" s="12">
        <v>150.30000000000001</v>
      </c>
      <c r="F89" s="29" t="b">
        <f t="shared" si="2"/>
        <v>1</v>
      </c>
      <c r="G89" s="27"/>
      <c r="H89" s="27">
        <v>11.401575088500977</v>
      </c>
      <c r="I89" s="27">
        <v>17.452754974365234</v>
      </c>
      <c r="J89" s="27">
        <v>11.484251976013184</v>
      </c>
      <c r="K89" s="27">
        <v>14.976377487182617</v>
      </c>
      <c r="L89" s="27">
        <v>8.3425197601318359</v>
      </c>
      <c r="M89" s="27">
        <v>13.496063232421875</v>
      </c>
      <c r="N89" s="27">
        <v>17.822834014892578</v>
      </c>
      <c r="O89" s="27">
        <v>10.208661079406738</v>
      </c>
      <c r="P89" s="27">
        <v>4.574803352355957</v>
      </c>
      <c r="Q89" s="27">
        <v>16.129920959472656</v>
      </c>
      <c r="R89" s="27">
        <v>10.358267784118652</v>
      </c>
      <c r="S89" s="27">
        <v>10.72047233581543</v>
      </c>
      <c r="T89" s="27">
        <v>8.1299209594726563</v>
      </c>
      <c r="U89" s="27">
        <v>10.960629463195801</v>
      </c>
      <c r="V89" s="27">
        <v>10.543307304382324</v>
      </c>
      <c r="W89" s="27">
        <v>11.133858680725098</v>
      </c>
      <c r="X89" s="27">
        <v>14.82677173614502</v>
      </c>
      <c r="Y89" s="27">
        <v>4.9094486236572266</v>
      </c>
      <c r="Z89" s="27">
        <v>8.7086610794067383</v>
      </c>
      <c r="AA89" s="27">
        <v>5.425196647644043</v>
      </c>
      <c r="AB89" s="27">
        <v>3.2755906581878662</v>
      </c>
      <c r="AC89" s="27">
        <v>5.6299214363098145</v>
      </c>
      <c r="AD89" s="27">
        <v>5</v>
      </c>
      <c r="AE89" s="27">
        <v>10.196850776672363</v>
      </c>
      <c r="AF89" s="27">
        <v>9.503936767578125</v>
      </c>
      <c r="AG89" s="27">
        <v>10.704724311828613</v>
      </c>
      <c r="AH89" s="27">
        <v>11.976377487182617</v>
      </c>
      <c r="AI89" s="27">
        <v>6.7165355682373047</v>
      </c>
      <c r="AJ89" s="27">
        <v>4.1574802398681641</v>
      </c>
      <c r="AK89" s="27">
        <v>4.4724407196044922</v>
      </c>
      <c r="AL89" s="27">
        <v>4.4724407196044922</v>
      </c>
      <c r="AM89" s="27">
        <v>4.9488186836242676</v>
      </c>
      <c r="AN89" s="27">
        <v>4.3976378440856934</v>
      </c>
      <c r="AO89" s="27">
        <v>4.6338582038879395</v>
      </c>
      <c r="AP89" s="27">
        <v>5.0433073043823242</v>
      </c>
      <c r="AQ89" s="27">
        <v>16.251968383789063</v>
      </c>
      <c r="AR89" s="27">
        <v>12.255905151367188</v>
      </c>
      <c r="AS89" s="27">
        <v>6.4803147315979004</v>
      </c>
      <c r="AT89" s="27">
        <v>5.7519683837890625</v>
      </c>
      <c r="AU89" s="27">
        <v>10.685039520263672</v>
      </c>
      <c r="AV89" s="27">
        <v>9.9763774871826172</v>
      </c>
      <c r="AW89" s="27">
        <v>7.3307085037231445</v>
      </c>
      <c r="AX89" s="27">
        <v>3.421259880065918</v>
      </c>
      <c r="AY89" s="27">
        <v>7.7047243118286133</v>
      </c>
      <c r="AZ89" s="27">
        <v>11.17322826385498</v>
      </c>
      <c r="BA89" s="27">
        <v>12.988188743591309</v>
      </c>
      <c r="BB89" s="27">
        <v>5.4173226356506348</v>
      </c>
      <c r="BC89" s="27">
        <v>8.4803152084350586</v>
      </c>
      <c r="BD89" s="27">
        <v>10.889763832092285</v>
      </c>
      <c r="BE89" s="27">
        <v>4.7874016761779785</v>
      </c>
      <c r="BF89" s="27">
        <v>14.200787544250488</v>
      </c>
      <c r="BG89" s="27">
        <v>8.5669288635253906</v>
      </c>
      <c r="BH89" s="27">
        <v>4.7795276641845703</v>
      </c>
      <c r="BI89" s="27">
        <v>6.2047243118286133</v>
      </c>
      <c r="BJ89" s="27">
        <v>14.251968383789063</v>
      </c>
      <c r="BK89" s="27">
        <v>3.9133858680725098</v>
      </c>
      <c r="BL89" s="27">
        <v>5.9448819160461426</v>
      </c>
      <c r="BM89" s="27">
        <v>6.0708661079406738</v>
      </c>
      <c r="BN89" s="27">
        <v>10.590551376342773</v>
      </c>
      <c r="BO89" s="27">
        <v>3.2755906581878662</v>
      </c>
      <c r="BQ89" s="21">
        <f t="shared" si="3"/>
        <v>59</v>
      </c>
    </row>
    <row r="90" spans="2:69" x14ac:dyDescent="0.25">
      <c r="B90" s="44" t="s">
        <v>622</v>
      </c>
      <c r="C90" s="44" t="s">
        <v>623</v>
      </c>
      <c r="D90" s="12">
        <v>-35.200000000000003</v>
      </c>
      <c r="E90" s="12">
        <v>148.9</v>
      </c>
      <c r="F90" s="29" t="b">
        <f t="shared" si="2"/>
        <v>1</v>
      </c>
      <c r="G90" s="27"/>
      <c r="H90" s="27">
        <v>15.830708503723145</v>
      </c>
      <c r="I90" s="27">
        <v>17.578741073608398</v>
      </c>
      <c r="J90" s="27">
        <v>12.003936767578125</v>
      </c>
      <c r="K90" s="27">
        <v>10.814960479736328</v>
      </c>
      <c r="L90" s="27">
        <v>12.877952575683594</v>
      </c>
      <c r="M90" s="27">
        <v>14.21259880065918</v>
      </c>
      <c r="N90" s="27">
        <v>17.224409103393555</v>
      </c>
      <c r="O90" s="27">
        <v>4.9291338920593262</v>
      </c>
      <c r="P90" s="27">
        <v>8.3267717361450195</v>
      </c>
      <c r="Q90" s="27">
        <v>13.933071136474609</v>
      </c>
      <c r="R90" s="27">
        <v>19.818897247314453</v>
      </c>
      <c r="S90" s="27">
        <v>10.744094848632813</v>
      </c>
      <c r="T90" s="27">
        <v>6.5944881439208984</v>
      </c>
      <c r="U90" s="27">
        <v>15.862204551696777</v>
      </c>
      <c r="V90" s="27">
        <v>14.094488143920898</v>
      </c>
      <c r="W90" s="27">
        <v>14.818897247314453</v>
      </c>
      <c r="X90" s="27">
        <v>13.527559280395508</v>
      </c>
      <c r="Y90" s="27">
        <v>4.4724407196044922</v>
      </c>
      <c r="Z90" s="27">
        <v>13.688976287841797</v>
      </c>
      <c r="AA90" s="27">
        <v>7.0236220359802246</v>
      </c>
      <c r="AB90" s="27">
        <v>9.8740158081054688</v>
      </c>
      <c r="AC90" s="27">
        <v>6.881889820098877</v>
      </c>
      <c r="AD90" s="27">
        <v>4.0078740119934082</v>
      </c>
      <c r="AE90" s="27">
        <v>18.688976287841797</v>
      </c>
      <c r="AF90" s="27">
        <v>9.4055118560791016</v>
      </c>
      <c r="AG90" s="27">
        <v>12.444881439208984</v>
      </c>
      <c r="AH90" s="27">
        <v>11.866141319274902</v>
      </c>
      <c r="AI90" s="27">
        <v>6.7244095802307129</v>
      </c>
      <c r="AJ90" s="27">
        <v>12.137795448303223</v>
      </c>
      <c r="AK90" s="27">
        <v>11.5</v>
      </c>
      <c r="AL90" s="27">
        <v>6.460629940032959</v>
      </c>
      <c r="AM90" s="27">
        <v>7.3110237121582031</v>
      </c>
      <c r="AN90" s="27">
        <v>16.77952766418457</v>
      </c>
      <c r="AO90" s="27">
        <v>13.763779640197754</v>
      </c>
      <c r="AP90" s="27">
        <v>6.535433292388916</v>
      </c>
      <c r="AQ90" s="27">
        <v>14.744094848632813</v>
      </c>
      <c r="AR90" s="27">
        <v>11.818897247314453</v>
      </c>
      <c r="AS90" s="27">
        <v>8.4645671844482422</v>
      </c>
      <c r="AT90" s="27">
        <v>10.716535568237305</v>
      </c>
      <c r="AU90" s="27">
        <v>13.598424911499023</v>
      </c>
      <c r="AV90" s="27">
        <v>15.708661079406738</v>
      </c>
      <c r="AW90" s="27">
        <v>6.3307085037231445</v>
      </c>
      <c r="AX90" s="27">
        <v>4.6496062278747559</v>
      </c>
      <c r="AY90" s="27">
        <v>11.062992095947266</v>
      </c>
      <c r="AZ90" s="27">
        <v>14.60629940032959</v>
      </c>
      <c r="BA90" s="27">
        <v>13.488188743591309</v>
      </c>
      <c r="BB90" s="27">
        <v>1.9527559280395508</v>
      </c>
      <c r="BC90" s="27">
        <v>9.3858270645141602</v>
      </c>
      <c r="BD90" s="27">
        <v>10.110236167907715</v>
      </c>
      <c r="BE90" s="27">
        <v>7.4803147315979004</v>
      </c>
      <c r="BF90" s="27">
        <v>27.21259880065918</v>
      </c>
      <c r="BG90" s="27">
        <v>12.61417293548584</v>
      </c>
      <c r="BH90" s="27">
        <v>5.9763779640197754</v>
      </c>
      <c r="BI90" s="27">
        <v>8.2125988006591797</v>
      </c>
      <c r="BJ90" s="27">
        <v>7.6614174842834473</v>
      </c>
      <c r="BK90" s="27">
        <v>5.6062994003295898</v>
      </c>
      <c r="BL90" s="27">
        <v>16.716535568237305</v>
      </c>
      <c r="BM90" s="27">
        <v>13.582676887512207</v>
      </c>
      <c r="BN90" s="27">
        <v>10.354331016540527</v>
      </c>
      <c r="BO90" s="27">
        <v>3.2598426342010498</v>
      </c>
      <c r="BQ90" s="21">
        <f t="shared" si="3"/>
        <v>59</v>
      </c>
    </row>
    <row r="91" spans="2:69" x14ac:dyDescent="0.25">
      <c r="B91" s="44" t="s">
        <v>630</v>
      </c>
      <c r="C91" s="44" t="s">
        <v>631</v>
      </c>
      <c r="D91" s="12">
        <v>-37</v>
      </c>
      <c r="E91" s="12">
        <v>146</v>
      </c>
      <c r="F91" s="29" t="b">
        <f t="shared" si="2"/>
        <v>1</v>
      </c>
      <c r="G91" s="27"/>
      <c r="H91" s="27">
        <v>9.0196847915649414</v>
      </c>
      <c r="I91" s="27">
        <v>6.0944881439208984</v>
      </c>
      <c r="J91" s="27">
        <v>8.3543310165405273</v>
      </c>
      <c r="K91" s="27">
        <v>6.0236220359802246</v>
      </c>
      <c r="L91" s="27">
        <v>8.0433073043823242</v>
      </c>
      <c r="M91" s="27">
        <v>11.031496047973633</v>
      </c>
      <c r="N91" s="27">
        <v>13.602362632751465</v>
      </c>
      <c r="O91" s="27">
        <v>4.4094486236572266</v>
      </c>
      <c r="P91" s="27">
        <v>6.2401576042175293</v>
      </c>
      <c r="Q91" s="27">
        <v>7.1653542518615723</v>
      </c>
      <c r="R91" s="27">
        <v>6.6417322158813477</v>
      </c>
      <c r="S91" s="27">
        <v>11.484251976013184</v>
      </c>
      <c r="T91" s="27">
        <v>3.539370059967041</v>
      </c>
      <c r="U91" s="27">
        <v>9.7165355682373047</v>
      </c>
      <c r="V91" s="27">
        <v>8.8582677841186523</v>
      </c>
      <c r="W91" s="27">
        <v>9.0944881439208984</v>
      </c>
      <c r="X91" s="27">
        <v>6.1811022758483887</v>
      </c>
      <c r="Y91" s="27">
        <v>2.1259841918945313</v>
      </c>
      <c r="Z91" s="27">
        <v>8.3897638320922852</v>
      </c>
      <c r="AA91" s="27">
        <v>5.8188977241516113</v>
      </c>
      <c r="AB91" s="27">
        <v>6.4448819160461426</v>
      </c>
      <c r="AC91" s="27">
        <v>5.5275592803955078</v>
      </c>
      <c r="AD91" s="27">
        <v>2.6259841918945313</v>
      </c>
      <c r="AE91" s="27">
        <v>9.7125988006591797</v>
      </c>
      <c r="AF91" s="27">
        <v>4.7637796401977539</v>
      </c>
      <c r="AG91" s="27">
        <v>8.6141729354858398</v>
      </c>
      <c r="AH91" s="27">
        <v>4.921259880065918</v>
      </c>
      <c r="AI91" s="27">
        <v>6.8346457481384277</v>
      </c>
      <c r="AJ91" s="27">
        <v>3.7795276641845703</v>
      </c>
      <c r="AK91" s="27">
        <v>7.8937005996704102</v>
      </c>
      <c r="AL91" s="27">
        <v>4.6417322158813477</v>
      </c>
      <c r="AM91" s="27">
        <v>3.8661417961120605</v>
      </c>
      <c r="AN91" s="27">
        <v>9.3464565277099609</v>
      </c>
      <c r="AO91" s="27">
        <v>8.5905513763427734</v>
      </c>
      <c r="AP91" s="27">
        <v>4.2834644317626953</v>
      </c>
      <c r="AQ91" s="27">
        <v>2.8582677841186523</v>
      </c>
      <c r="AR91" s="27">
        <v>4.2834644317626953</v>
      </c>
      <c r="AS91" s="27">
        <v>6.9724407196044922</v>
      </c>
      <c r="AT91" s="27">
        <v>8.070866584777832</v>
      </c>
      <c r="AU91" s="27">
        <v>4.8976378440856934</v>
      </c>
      <c r="AV91" s="27">
        <v>7.9921259880065918</v>
      </c>
      <c r="AW91" s="27">
        <v>5.7244095802307129</v>
      </c>
      <c r="AX91" s="27">
        <v>5.0669293403625488</v>
      </c>
      <c r="AY91" s="27">
        <v>4.5275592803955078</v>
      </c>
      <c r="AZ91" s="27">
        <v>7.1771655082702637</v>
      </c>
      <c r="BA91" s="27">
        <v>7.1417322158813477</v>
      </c>
      <c r="BB91" s="27">
        <v>1.4763779640197754</v>
      </c>
      <c r="BC91" s="27">
        <v>4.3031497001647949</v>
      </c>
      <c r="BD91" s="27">
        <v>3.5</v>
      </c>
      <c r="BE91" s="27">
        <v>4.8503937721252441</v>
      </c>
      <c r="BF91" s="27">
        <v>12.417323112487793</v>
      </c>
      <c r="BG91" s="27">
        <v>4.3700785636901855</v>
      </c>
      <c r="BH91" s="27">
        <v>1.7637795209884644</v>
      </c>
      <c r="BI91" s="27">
        <v>6.5826773643493652</v>
      </c>
      <c r="BJ91" s="27">
        <v>3.1141731739044189</v>
      </c>
      <c r="BK91" s="27">
        <v>2.4094488620758057</v>
      </c>
      <c r="BL91" s="27">
        <v>6.0708661079406738</v>
      </c>
      <c r="BM91" s="27">
        <v>4.035433292388916</v>
      </c>
      <c r="BN91" s="27">
        <v>5.3149604797363281</v>
      </c>
      <c r="BO91" s="27">
        <v>1.6102361679077148</v>
      </c>
      <c r="BQ91" s="21">
        <f t="shared" si="3"/>
        <v>59</v>
      </c>
    </row>
    <row r="92" spans="2:69" x14ac:dyDescent="0.25">
      <c r="B92" s="44" t="s">
        <v>636</v>
      </c>
      <c r="C92" s="44" t="s">
        <v>637</v>
      </c>
      <c r="D92" s="12">
        <v>-37.299999999999997</v>
      </c>
      <c r="E92" s="12">
        <v>144.1</v>
      </c>
      <c r="F92" s="29" t="b">
        <f t="shared" si="2"/>
        <v>1</v>
      </c>
      <c r="G92" s="27"/>
      <c r="H92" s="27">
        <v>10.763779640197754</v>
      </c>
      <c r="I92" s="27">
        <v>6.7795276641845703</v>
      </c>
      <c r="J92" s="27">
        <v>8.6653547286987305</v>
      </c>
      <c r="K92" s="27">
        <v>6.1299214363098145</v>
      </c>
      <c r="L92" s="27">
        <v>11.062992095947266</v>
      </c>
      <c r="M92" s="27">
        <v>7.6535434722900391</v>
      </c>
      <c r="N92" s="27">
        <v>8.1259841918945313</v>
      </c>
      <c r="O92" s="27">
        <v>3.3228347301483154</v>
      </c>
      <c r="P92" s="27">
        <v>6.5708661079406738</v>
      </c>
      <c r="Q92" s="27">
        <v>8.1535434722900391</v>
      </c>
      <c r="R92" s="27">
        <v>8.6614170074462891</v>
      </c>
      <c r="S92" s="27">
        <v>12.799212455749512</v>
      </c>
      <c r="T92" s="27">
        <v>6.3346457481384277</v>
      </c>
      <c r="U92" s="27">
        <v>11.82677173614502</v>
      </c>
      <c r="V92" s="27">
        <v>7.7362203598022461</v>
      </c>
      <c r="W92" s="27">
        <v>11.574803352355957</v>
      </c>
      <c r="X92" s="27">
        <v>8.6496067047119141</v>
      </c>
      <c r="Y92" s="27">
        <v>1.960629940032959</v>
      </c>
      <c r="Z92" s="27">
        <v>6.618110179901123</v>
      </c>
      <c r="AA92" s="27">
        <v>8.3228349685668945</v>
      </c>
      <c r="AB92" s="27">
        <v>4.8346457481384277</v>
      </c>
      <c r="AC92" s="27">
        <v>3.9527559280395508</v>
      </c>
      <c r="AD92" s="27">
        <v>4.614173412322998</v>
      </c>
      <c r="AE92" s="27">
        <v>8.3464565277099609</v>
      </c>
      <c r="AF92" s="27">
        <v>4.4133858680725098</v>
      </c>
      <c r="AG92" s="27">
        <v>8.4763774871826172</v>
      </c>
      <c r="AH92" s="27">
        <v>9.0314960479736328</v>
      </c>
      <c r="AI92" s="27">
        <v>7.3464565277099609</v>
      </c>
      <c r="AJ92" s="27">
        <v>6.5590553283691406</v>
      </c>
      <c r="AK92" s="27">
        <v>7.074803352355957</v>
      </c>
      <c r="AL92" s="27">
        <v>4.6692914962768555</v>
      </c>
      <c r="AM92" s="27">
        <v>4.5826773643493652</v>
      </c>
      <c r="AN92" s="27">
        <v>11.681102752685547</v>
      </c>
      <c r="AO92" s="27">
        <v>8.4370079040527344</v>
      </c>
      <c r="AP92" s="27">
        <v>3.3149607181549072</v>
      </c>
      <c r="AQ92" s="27">
        <v>4.6929135322570801</v>
      </c>
      <c r="AR92" s="27">
        <v>5.8425197601318359</v>
      </c>
      <c r="AS92" s="27">
        <v>6.9921259880065918</v>
      </c>
      <c r="AT92" s="27">
        <v>7.3070864677429199</v>
      </c>
      <c r="AU92" s="27">
        <v>3.8267717361450195</v>
      </c>
      <c r="AV92" s="27">
        <v>6.539370059967041</v>
      </c>
      <c r="AW92" s="27">
        <v>5.7007875442504883</v>
      </c>
      <c r="AX92" s="27">
        <v>6.1417322158813477</v>
      </c>
      <c r="AY92" s="27">
        <v>4.7874016761779785</v>
      </c>
      <c r="AZ92" s="27">
        <v>7.5905513763427734</v>
      </c>
      <c r="BA92" s="27">
        <v>8.425196647644043</v>
      </c>
      <c r="BB92" s="27">
        <v>2.6259841918945313</v>
      </c>
      <c r="BC92" s="27">
        <v>4.5905513763427734</v>
      </c>
      <c r="BD92" s="27">
        <v>4.1377954483032227</v>
      </c>
      <c r="BE92" s="27">
        <v>6.9055118560791016</v>
      </c>
      <c r="BF92" s="27">
        <v>10.086614608764648</v>
      </c>
      <c r="BG92" s="27">
        <v>3.8582677841186523</v>
      </c>
      <c r="BH92" s="27">
        <v>4.0472440719604492</v>
      </c>
      <c r="BI92" s="27">
        <v>9.3149604797363281</v>
      </c>
      <c r="BJ92" s="27">
        <v>4.4960627555847168</v>
      </c>
      <c r="BK92" s="27">
        <v>3.0236220359802246</v>
      </c>
      <c r="BL92" s="27">
        <v>10.897637367248535</v>
      </c>
      <c r="BM92" s="27">
        <v>4.7480316162109375</v>
      </c>
      <c r="BN92" s="27">
        <v>3.8740158081054688</v>
      </c>
      <c r="BO92" s="27">
        <v>2.2519686222076416</v>
      </c>
      <c r="BQ92" s="21">
        <f t="shared" si="3"/>
        <v>59</v>
      </c>
    </row>
    <row r="93" spans="2:69" x14ac:dyDescent="0.25">
      <c r="B93" s="44" t="s">
        <v>640</v>
      </c>
      <c r="C93" s="44" t="s">
        <v>641</v>
      </c>
      <c r="D93" s="12">
        <v>-24.8</v>
      </c>
      <c r="E93" s="12">
        <v>113.6</v>
      </c>
      <c r="F93" s="29" t="b">
        <f t="shared" si="2"/>
        <v>0</v>
      </c>
      <c r="G93" s="27"/>
      <c r="H93" s="27">
        <v>0.38188976049423218</v>
      </c>
      <c r="I93" s="27">
        <v>0.12204724550247192</v>
      </c>
      <c r="J93" s="27">
        <v>0.4685039222240448</v>
      </c>
      <c r="K93" s="27">
        <v>9.4488188624382019E-2</v>
      </c>
      <c r="L93" s="27">
        <v>0.31889763474464417</v>
      </c>
      <c r="M93" s="27">
        <v>0.38582676649093628</v>
      </c>
      <c r="N93" s="27">
        <v>0.34251967072486877</v>
      </c>
      <c r="O93" s="27">
        <v>4.3307088315486908E-2</v>
      </c>
      <c r="P93" s="27">
        <v>0.33464565873146057</v>
      </c>
      <c r="Q93" s="27">
        <v>0.22047244012355804</v>
      </c>
      <c r="R93" s="27">
        <v>0.43307086825370789</v>
      </c>
      <c r="S93" s="27">
        <v>0.48031497001647949</v>
      </c>
      <c r="T93" s="27">
        <v>0.26771652698516846</v>
      </c>
      <c r="U93" s="27">
        <v>0.23622047901153564</v>
      </c>
      <c r="V93" s="27">
        <v>1.1062991619110107</v>
      </c>
      <c r="W93" s="27">
        <v>5.1259841918945313</v>
      </c>
      <c r="X93" s="27">
        <v>1</v>
      </c>
      <c r="Y93" s="27">
        <v>0.39370077848434448</v>
      </c>
      <c r="Z93" s="27">
        <v>0.17322835326194763</v>
      </c>
      <c r="AA93" s="27">
        <v>3.9370078593492508E-2</v>
      </c>
      <c r="AB93" s="27">
        <v>0.91338580846786499</v>
      </c>
      <c r="AC93" s="27">
        <v>0.9291338324546814</v>
      </c>
      <c r="AD93" s="27">
        <v>0.4881889820098877</v>
      </c>
      <c r="AE93" s="27">
        <v>2.1732282638549805</v>
      </c>
      <c r="AF93" s="27">
        <v>2.7165353298187256</v>
      </c>
      <c r="AG93" s="27">
        <v>0.35433071851730347</v>
      </c>
      <c r="AH93" s="27">
        <v>1.2047244310379028</v>
      </c>
      <c r="AI93" s="27">
        <v>0.44881889224052429</v>
      </c>
      <c r="AJ93" s="27">
        <v>0.64566928148269653</v>
      </c>
      <c r="AK93" s="27">
        <v>0.77952754497528076</v>
      </c>
      <c r="AL93" s="27">
        <v>0.22834645211696625</v>
      </c>
      <c r="AM93" s="27">
        <v>0.64566928148269653</v>
      </c>
      <c r="AN93" s="27">
        <v>0.44881889224052429</v>
      </c>
      <c r="AO93" s="27">
        <v>0.9291338324546814</v>
      </c>
      <c r="AP93" s="27">
        <v>8.6614176630973816E-2</v>
      </c>
      <c r="AQ93" s="27">
        <v>0.4645669162273407</v>
      </c>
      <c r="AR93" s="27">
        <v>0.42519685626029968</v>
      </c>
      <c r="AS93" s="27">
        <v>1.1811023950576782</v>
      </c>
      <c r="AT93" s="27">
        <v>0.92125982046127319</v>
      </c>
      <c r="AU93" s="27">
        <v>0.36220473051071167</v>
      </c>
      <c r="AV93" s="27">
        <v>0.14173229038715363</v>
      </c>
      <c r="AW93" s="27">
        <v>0.70078742504119873</v>
      </c>
      <c r="AX93" s="27">
        <v>0.25196850299835205</v>
      </c>
      <c r="AY93" s="27">
        <v>0.90551179647445679</v>
      </c>
      <c r="AZ93" s="27">
        <v>0.13385826349258423</v>
      </c>
      <c r="BA93" s="27">
        <v>0.63779526948928833</v>
      </c>
      <c r="BB93" s="27">
        <v>0.41732284426689148</v>
      </c>
      <c r="BC93" s="27">
        <v>9.4488188624382019E-2</v>
      </c>
      <c r="BD93" s="27">
        <v>0.55905508995056152</v>
      </c>
      <c r="BE93" s="27">
        <v>0.44881889224052429</v>
      </c>
      <c r="BF93" s="27">
        <v>0.30708661675453186</v>
      </c>
      <c r="BG93" s="27">
        <v>0.62204724550247192</v>
      </c>
      <c r="BH93" s="27">
        <v>0.74803149700164795</v>
      </c>
      <c r="BI93" s="27">
        <v>0.32283464074134827</v>
      </c>
      <c r="BJ93" s="27">
        <v>0.40157479047775269</v>
      </c>
      <c r="BK93" s="27">
        <v>0.14566929638385773</v>
      </c>
      <c r="BL93" s="27">
        <v>0.12598425149917603</v>
      </c>
      <c r="BM93" s="27">
        <v>1.6102361679077148</v>
      </c>
      <c r="BN93" s="27">
        <v>0.16929133236408234</v>
      </c>
      <c r="BO93" s="27">
        <v>4.3307088315486908E-2</v>
      </c>
      <c r="BQ93" s="21">
        <f t="shared" si="3"/>
        <v>58</v>
      </c>
    </row>
    <row r="94" spans="2:69" x14ac:dyDescent="0.25">
      <c r="B94" s="44" t="s">
        <v>644</v>
      </c>
      <c r="C94" s="44" t="s">
        <v>645</v>
      </c>
      <c r="D94" s="12">
        <v>-28.7</v>
      </c>
      <c r="E94" s="12">
        <v>114.6</v>
      </c>
      <c r="F94" s="29" t="b">
        <f t="shared" si="2"/>
        <v>0</v>
      </c>
      <c r="G94" s="27"/>
      <c r="H94" s="27">
        <v>1.8149605989456177</v>
      </c>
      <c r="I94" s="27">
        <v>0.92519682645797729</v>
      </c>
      <c r="J94" s="27">
        <v>2.7480313777923584</v>
      </c>
      <c r="K94" s="27">
        <v>1.7165354490280151</v>
      </c>
      <c r="L94" s="27">
        <v>2.9960629940032959</v>
      </c>
      <c r="M94" s="27">
        <v>3.8858268260955811</v>
      </c>
      <c r="N94" s="27">
        <v>2.618110179901123</v>
      </c>
      <c r="O94" s="27">
        <v>1.3503936529159546</v>
      </c>
      <c r="P94" s="27">
        <v>3.0590550899505615</v>
      </c>
      <c r="Q94" s="27">
        <v>1.539370059967041</v>
      </c>
      <c r="R94" s="27">
        <v>2.5826771259307861</v>
      </c>
      <c r="S94" s="27">
        <v>5.4291338920593262</v>
      </c>
      <c r="T94" s="27">
        <v>1.8464566469192505</v>
      </c>
      <c r="U94" s="27">
        <v>3.4488189220428467</v>
      </c>
      <c r="V94" s="27">
        <v>3.2834646701812744</v>
      </c>
      <c r="W94" s="27">
        <v>4.2598423957824707</v>
      </c>
      <c r="X94" s="27">
        <v>2.1653542518615723</v>
      </c>
      <c r="Y94" s="27">
        <v>1.8503936529159546</v>
      </c>
      <c r="Z94" s="27">
        <v>3.2440943717956543</v>
      </c>
      <c r="AA94" s="27">
        <v>1.4251968860626221</v>
      </c>
      <c r="AB94" s="27">
        <v>1.8110235929489136</v>
      </c>
      <c r="AC94" s="27">
        <v>1.8582676649093628</v>
      </c>
      <c r="AD94" s="27">
        <v>2.8031497001647949</v>
      </c>
      <c r="AE94" s="27">
        <v>4</v>
      </c>
      <c r="AF94" s="27">
        <v>3.1417322158813477</v>
      </c>
      <c r="AG94" s="27">
        <v>2.3937008380889893</v>
      </c>
      <c r="AH94" s="27">
        <v>1.8503936529159546</v>
      </c>
      <c r="AI94" s="27">
        <v>3.1417322158813477</v>
      </c>
      <c r="AJ94" s="27">
        <v>2.8346457481384277</v>
      </c>
      <c r="AK94" s="27">
        <v>1.787401556968689</v>
      </c>
      <c r="AL94" s="27">
        <v>2.2125983238220215</v>
      </c>
      <c r="AM94" s="27">
        <v>3.692913293838501</v>
      </c>
      <c r="AN94" s="27">
        <v>3.8503937721252441</v>
      </c>
      <c r="AO94" s="27">
        <v>2.6299211978912354</v>
      </c>
      <c r="AP94" s="27">
        <v>1.4645669460296631</v>
      </c>
      <c r="AQ94" s="27">
        <v>2.4330708980560303</v>
      </c>
      <c r="AR94" s="27">
        <v>2.7401573657989502</v>
      </c>
      <c r="AS94" s="27">
        <v>2.4173228740692139</v>
      </c>
      <c r="AT94" s="27">
        <v>2.7007873058319092</v>
      </c>
      <c r="AU94" s="27">
        <v>4.3937005996704102</v>
      </c>
      <c r="AV94" s="27">
        <v>1.0078740119934082</v>
      </c>
      <c r="AW94" s="27">
        <v>4.0629920959472656</v>
      </c>
      <c r="AX94" s="27">
        <v>1.8031495809555054</v>
      </c>
      <c r="AY94" s="27">
        <v>2.6850392818450928</v>
      </c>
      <c r="AZ94" s="27">
        <v>1.6220471858978271</v>
      </c>
      <c r="BA94" s="27">
        <v>2.5118110179901123</v>
      </c>
      <c r="BB94" s="27">
        <v>1.1574803590774536</v>
      </c>
      <c r="BC94" s="27">
        <v>2.1417322158813477</v>
      </c>
      <c r="BD94" s="27">
        <v>2.3385827541351318</v>
      </c>
      <c r="BE94" s="27">
        <v>2.7952756881713867</v>
      </c>
      <c r="BF94" s="27">
        <v>0.61417323350906372</v>
      </c>
      <c r="BG94" s="27">
        <v>5.0078740119934082</v>
      </c>
      <c r="BH94" s="27">
        <v>0.88976377248764038</v>
      </c>
      <c r="BI94" s="27">
        <v>2.1811022758483887</v>
      </c>
      <c r="BJ94" s="27">
        <v>3.2125983238220215</v>
      </c>
      <c r="BK94" s="27">
        <v>1.3307086229324341</v>
      </c>
      <c r="BL94" s="27">
        <v>1.4291338920593262</v>
      </c>
      <c r="BM94" s="27">
        <v>2.7559056282043457</v>
      </c>
      <c r="BN94" s="27">
        <v>0.5118110179901123</v>
      </c>
      <c r="BO94" s="27">
        <v>0.83858269453048706</v>
      </c>
      <c r="BQ94" s="21">
        <f t="shared" si="3"/>
        <v>58</v>
      </c>
    </row>
    <row r="95" spans="2:69" x14ac:dyDescent="0.25">
      <c r="B95" s="44" t="s">
        <v>648</v>
      </c>
      <c r="C95" s="44" t="s">
        <v>649</v>
      </c>
      <c r="D95" s="12">
        <v>-32.4</v>
      </c>
      <c r="E95" s="12">
        <v>117.5</v>
      </c>
      <c r="F95" s="29" t="b">
        <f t="shared" si="2"/>
        <v>0</v>
      </c>
      <c r="G95" s="27"/>
      <c r="H95" s="27">
        <v>2.0866141319274902</v>
      </c>
      <c r="I95" s="27">
        <v>1.1023621559143066</v>
      </c>
      <c r="J95" s="27">
        <v>1.9724409580230713</v>
      </c>
      <c r="K95" s="27">
        <v>3.1062991619110107</v>
      </c>
      <c r="L95" s="27">
        <v>1.5433070659637451</v>
      </c>
      <c r="M95" s="27">
        <v>5.3464565277099609</v>
      </c>
      <c r="N95" s="27">
        <v>2.6062991619110107</v>
      </c>
      <c r="O95" s="27">
        <v>1.0511810779571533</v>
      </c>
      <c r="P95" s="27">
        <v>2.3740158081054688</v>
      </c>
      <c r="Q95" s="27">
        <v>2.460629940032959</v>
      </c>
      <c r="R95" s="27">
        <v>3.6417322158813477</v>
      </c>
      <c r="S95" s="27">
        <v>3.0314960479736328</v>
      </c>
      <c r="T95" s="27">
        <v>0.9370078444480896</v>
      </c>
      <c r="U95" s="27">
        <v>5.2716536521911621</v>
      </c>
      <c r="V95" s="27">
        <v>3.65354323387146</v>
      </c>
      <c r="W95" s="27">
        <v>1.9921259880065918</v>
      </c>
      <c r="X95" s="27">
        <v>3.4291338920593262</v>
      </c>
      <c r="Y95" s="27">
        <v>4.1653542518615723</v>
      </c>
      <c r="Z95" s="27">
        <v>2.5708661079406738</v>
      </c>
      <c r="AA95" s="27">
        <v>1.2047244310379028</v>
      </c>
      <c r="AB95" s="27">
        <v>2.0511810779571533</v>
      </c>
      <c r="AC95" s="27">
        <v>2.2440943717956543</v>
      </c>
      <c r="AD95" s="27">
        <v>3.2047243118286133</v>
      </c>
      <c r="AE95" s="27">
        <v>4.8385825157165527</v>
      </c>
      <c r="AF95" s="27">
        <v>3.8307087421417236</v>
      </c>
      <c r="AG95" s="27">
        <v>2.6771652698516846</v>
      </c>
      <c r="AH95" s="27">
        <v>2.2992126941680908</v>
      </c>
      <c r="AI95" s="27">
        <v>2.6496062278747559</v>
      </c>
      <c r="AJ95" s="27">
        <v>4.4291338920593262</v>
      </c>
      <c r="AK95" s="27">
        <v>0.9921259880065918</v>
      </c>
      <c r="AL95" s="27">
        <v>2.0236220359802246</v>
      </c>
      <c r="AM95" s="27">
        <v>3.2913386821746826</v>
      </c>
      <c r="AN95" s="27">
        <v>3.0708661079406738</v>
      </c>
      <c r="AO95" s="27">
        <v>3.3385827541351318</v>
      </c>
      <c r="AP95" s="27">
        <v>1.4960629940032959</v>
      </c>
      <c r="AQ95" s="27">
        <v>3.8897638320922852</v>
      </c>
      <c r="AR95" s="27">
        <v>3.9763779640197754</v>
      </c>
      <c r="AS95" s="27">
        <v>2.4881889820098877</v>
      </c>
      <c r="AT95" s="27">
        <v>1.9448819160461426</v>
      </c>
      <c r="AU95" s="27">
        <v>3.4803149700164795</v>
      </c>
      <c r="AV95" s="27">
        <v>0.55905508995056152</v>
      </c>
      <c r="AW95" s="27">
        <v>3.881889820098877</v>
      </c>
      <c r="AX95" s="27">
        <v>1.5905511379241943</v>
      </c>
      <c r="AY95" s="27">
        <v>2.1732282638549805</v>
      </c>
      <c r="AZ95" s="27">
        <v>2.1141731739044189</v>
      </c>
      <c r="BA95" s="27">
        <v>1.9055118560791016</v>
      </c>
      <c r="BB95" s="27">
        <v>1.2440944910049438</v>
      </c>
      <c r="BC95" s="27">
        <v>2.2204723358154297</v>
      </c>
      <c r="BD95" s="27">
        <v>3.881889820098877</v>
      </c>
      <c r="BE95" s="27">
        <v>2.5984251499176025</v>
      </c>
      <c r="BF95" s="27">
        <v>0.4960629940032959</v>
      </c>
      <c r="BG95" s="27">
        <v>5.2125983238220215</v>
      </c>
      <c r="BH95" s="27">
        <v>2.1456692218780518</v>
      </c>
      <c r="BI95" s="27">
        <v>3.0157480239868164</v>
      </c>
      <c r="BJ95" s="27">
        <v>3.9370079040527344</v>
      </c>
      <c r="BK95" s="27">
        <v>3.6220471858978271</v>
      </c>
      <c r="BL95" s="27">
        <v>1.4960629940032959</v>
      </c>
      <c r="BM95" s="27">
        <v>2.6456692218780518</v>
      </c>
      <c r="BN95" s="27">
        <v>0.81102359294891357</v>
      </c>
      <c r="BO95" s="27">
        <v>0.78740155696868896</v>
      </c>
      <c r="BQ95" s="21">
        <f t="shared" si="3"/>
        <v>58</v>
      </c>
    </row>
    <row r="96" spans="2:69" x14ac:dyDescent="0.25">
      <c r="B96" s="44" t="s">
        <v>652</v>
      </c>
      <c r="C96" s="44" t="s">
        <v>653</v>
      </c>
      <c r="D96" s="12">
        <v>-33.9</v>
      </c>
      <c r="E96" s="12">
        <v>118.4</v>
      </c>
      <c r="F96" s="29" t="b">
        <f t="shared" si="2"/>
        <v>0</v>
      </c>
      <c r="G96" s="27"/>
      <c r="H96" s="27">
        <v>2.7244093418121338</v>
      </c>
      <c r="I96" s="27">
        <v>2.3976378440856934</v>
      </c>
      <c r="J96" s="27">
        <v>2.6771652698516846</v>
      </c>
      <c r="K96" s="27">
        <v>4.8700785636901855</v>
      </c>
      <c r="L96" s="27">
        <v>4.421259880065918</v>
      </c>
      <c r="M96" s="27">
        <v>6.7992124557495117</v>
      </c>
      <c r="N96" s="27">
        <v>4.7244095802307129</v>
      </c>
      <c r="O96" s="27">
        <v>2.8543307781219482</v>
      </c>
      <c r="P96" s="27">
        <v>2.8346457481384277</v>
      </c>
      <c r="Q96" s="27">
        <v>2.7755906581878662</v>
      </c>
      <c r="R96" s="27">
        <v>4.7952756881713867</v>
      </c>
      <c r="S96" s="27">
        <v>8.7637796401977539</v>
      </c>
      <c r="T96" s="27">
        <v>1.6456693410873413</v>
      </c>
      <c r="U96" s="27">
        <v>6.4488186836242676</v>
      </c>
      <c r="V96" s="27">
        <v>4.3700785636901855</v>
      </c>
      <c r="W96" s="27">
        <v>3.7952756881713867</v>
      </c>
      <c r="X96" s="27">
        <v>6.4724407196044922</v>
      </c>
      <c r="Y96" s="27">
        <v>6.5</v>
      </c>
      <c r="Z96" s="27">
        <v>3.0944881439208984</v>
      </c>
      <c r="AA96" s="27">
        <v>2.6692912578582764</v>
      </c>
      <c r="AB96" s="27">
        <v>3.5669291019439697</v>
      </c>
      <c r="AC96" s="27">
        <v>1.787401556968689</v>
      </c>
      <c r="AD96" s="27">
        <v>3.267716646194458</v>
      </c>
      <c r="AE96" s="27">
        <v>7.3346457481384277</v>
      </c>
      <c r="AF96" s="27">
        <v>4.0551180839538574</v>
      </c>
      <c r="AG96" s="27">
        <v>3.5826771259307861</v>
      </c>
      <c r="AH96" s="27">
        <v>3.4803149700164795</v>
      </c>
      <c r="AI96" s="27">
        <v>3.1968502998352051</v>
      </c>
      <c r="AJ96" s="27">
        <v>4.0629920959472656</v>
      </c>
      <c r="AK96" s="27">
        <v>3.6220471858978271</v>
      </c>
      <c r="AL96" s="27">
        <v>3.4173228740692139</v>
      </c>
      <c r="AM96" s="27">
        <v>4.1811022758483887</v>
      </c>
      <c r="AN96" s="27">
        <v>7.1653542518615723</v>
      </c>
      <c r="AO96" s="27">
        <v>3.732283353805542</v>
      </c>
      <c r="AP96" s="27">
        <v>3.4645669460296631</v>
      </c>
      <c r="AQ96" s="27">
        <v>4.5433073043823242</v>
      </c>
      <c r="AR96" s="27">
        <v>5.3543305397033691</v>
      </c>
      <c r="AS96" s="27">
        <v>2.7637796401977539</v>
      </c>
      <c r="AT96" s="27">
        <v>4.960629940032959</v>
      </c>
      <c r="AU96" s="27">
        <v>5.5511813163757324</v>
      </c>
      <c r="AV96" s="27">
        <v>1.7165354490280151</v>
      </c>
      <c r="AW96" s="27">
        <v>7.3543305397033691</v>
      </c>
      <c r="AX96" s="27">
        <v>3.3228347301483154</v>
      </c>
      <c r="AY96" s="27">
        <v>7.3700785636901855</v>
      </c>
      <c r="AZ96" s="27">
        <v>2.6456692218780518</v>
      </c>
      <c r="BA96" s="27">
        <v>4.8425197601318359</v>
      </c>
      <c r="BB96" s="27">
        <v>2.0157480239868164</v>
      </c>
      <c r="BC96" s="27">
        <v>3.5826771259307861</v>
      </c>
      <c r="BD96" s="27">
        <v>7.9763779640197754</v>
      </c>
      <c r="BE96" s="27">
        <v>4.0078740119934082</v>
      </c>
      <c r="BF96" s="27">
        <v>2.118110179901123</v>
      </c>
      <c r="BG96" s="27">
        <v>9.3307085037231445</v>
      </c>
      <c r="BH96" s="27">
        <v>4.7795276641845703</v>
      </c>
      <c r="BI96" s="27">
        <v>4.3464565277099609</v>
      </c>
      <c r="BJ96" s="27">
        <v>5.9291338920593262</v>
      </c>
      <c r="BK96" s="27">
        <v>4.1417322158813477</v>
      </c>
      <c r="BL96" s="27">
        <v>3.960629940032959</v>
      </c>
      <c r="BM96" s="27">
        <v>5.2992124557495117</v>
      </c>
      <c r="BN96" s="27">
        <v>2.1614172458648682</v>
      </c>
      <c r="BO96" s="27">
        <v>1.7519685029983521</v>
      </c>
      <c r="BQ96" s="21">
        <f t="shared" si="3"/>
        <v>58</v>
      </c>
    </row>
    <row r="97" spans="2:69" x14ac:dyDescent="0.25">
      <c r="B97" s="44" t="s">
        <v>654</v>
      </c>
      <c r="C97" s="44" t="s">
        <v>655</v>
      </c>
      <c r="D97" s="12">
        <v>-12.4</v>
      </c>
      <c r="E97" s="12">
        <v>130.80000000000001</v>
      </c>
      <c r="F97" s="29" t="b">
        <f t="shared" si="2"/>
        <v>0</v>
      </c>
      <c r="G97" s="27"/>
      <c r="H97" s="27">
        <v>7.7598423957824707</v>
      </c>
      <c r="I97" s="27">
        <v>10.015748023986816</v>
      </c>
      <c r="J97" s="27">
        <v>11.842519760131836</v>
      </c>
      <c r="K97" s="27">
        <v>10.007874488830566</v>
      </c>
      <c r="L97" s="27">
        <v>24</v>
      </c>
      <c r="M97" s="27">
        <v>8.1062994003295898</v>
      </c>
      <c r="N97" s="27">
        <v>17.318897247314453</v>
      </c>
      <c r="O97" s="27">
        <v>6.5433073043823242</v>
      </c>
      <c r="P97" s="27">
        <v>8.5590553283691406</v>
      </c>
      <c r="Q97" s="27">
        <v>10.952755928039551</v>
      </c>
      <c r="R97" s="27">
        <v>17.854330062866211</v>
      </c>
      <c r="S97" s="27">
        <v>21.157480239868164</v>
      </c>
      <c r="T97" s="27">
        <v>13.38582706451416</v>
      </c>
      <c r="U97" s="27">
        <v>9.0236225128173828</v>
      </c>
      <c r="V97" s="27">
        <v>19.614173889160156</v>
      </c>
      <c r="W97" s="27">
        <v>19.763778686523438</v>
      </c>
      <c r="X97" s="27">
        <v>3.1811022758483887</v>
      </c>
      <c r="Y97" s="27">
        <v>5.0708661079406738</v>
      </c>
      <c r="Z97" s="27">
        <v>25.307086944580078</v>
      </c>
      <c r="AA97" s="27">
        <v>7.7480316162109375</v>
      </c>
      <c r="AB97" s="27">
        <v>12.228346824645996</v>
      </c>
      <c r="AC97" s="27">
        <v>16.251968383789063</v>
      </c>
      <c r="AD97" s="27">
        <v>8.7637796401977539</v>
      </c>
      <c r="AE97" s="27">
        <v>16.763778686523438</v>
      </c>
      <c r="AF97" s="27">
        <v>13.590551376342773</v>
      </c>
      <c r="AG97" s="27">
        <v>7.5196852684020996</v>
      </c>
      <c r="AH97" s="27">
        <v>13.897637367248535</v>
      </c>
      <c r="AI97" s="27">
        <v>10.338582992553711</v>
      </c>
      <c r="AJ97" s="27">
        <v>30.818897247314453</v>
      </c>
      <c r="AK97" s="27">
        <v>7.3543305397033691</v>
      </c>
      <c r="AL97" s="27">
        <v>16.125984191894531</v>
      </c>
      <c r="AM97" s="27">
        <v>7.8425197601318359</v>
      </c>
      <c r="AN97" s="27">
        <v>17.543306350708008</v>
      </c>
      <c r="AO97" s="27">
        <v>9.2440948486328125</v>
      </c>
      <c r="AP97" s="27">
        <v>10.559055328369141</v>
      </c>
      <c r="AQ97" s="27">
        <v>15.645668983459473</v>
      </c>
      <c r="AR97" s="27">
        <v>18.094488143920898</v>
      </c>
      <c r="AS97" s="27">
        <v>11.456692695617676</v>
      </c>
      <c r="AT97" s="27">
        <v>31.77952766418457</v>
      </c>
      <c r="AU97" s="27">
        <v>10.110236167907715</v>
      </c>
      <c r="AV97" s="27">
        <v>10.748031616210938</v>
      </c>
      <c r="AW97" s="27">
        <v>11.488188743591309</v>
      </c>
      <c r="AX97" s="27">
        <v>9.4330711364746094</v>
      </c>
      <c r="AY97" s="27">
        <v>10.82677173614502</v>
      </c>
      <c r="AZ97" s="27">
        <v>6.5275592803955078</v>
      </c>
      <c r="BA97" s="27">
        <v>11.259842872619629</v>
      </c>
      <c r="BB97" s="27">
        <v>4.8031497001647949</v>
      </c>
      <c r="BC97" s="27">
        <v>9.7952756881713867</v>
      </c>
      <c r="BD97" s="27">
        <v>10.314960479736328</v>
      </c>
      <c r="BE97" s="27">
        <v>23.188976287841797</v>
      </c>
      <c r="BF97" s="27">
        <v>22.685039520263672</v>
      </c>
      <c r="BG97" s="27">
        <v>14.629920959472656</v>
      </c>
      <c r="BH97" s="27">
        <v>5.9015746116638184</v>
      </c>
      <c r="BI97" s="27">
        <v>18.125984191894531</v>
      </c>
      <c r="BJ97" s="27">
        <v>9.0314960479736328</v>
      </c>
      <c r="BK97" s="27">
        <v>7.1496062278747559</v>
      </c>
      <c r="BL97" s="27">
        <v>17.543306350708008</v>
      </c>
      <c r="BM97" s="27">
        <v>14.559055328369141</v>
      </c>
      <c r="BN97" s="27">
        <v>10.897637367248535</v>
      </c>
      <c r="BO97" s="27">
        <v>4.9685039520263672</v>
      </c>
      <c r="BQ97" s="21">
        <f t="shared" si="3"/>
        <v>58</v>
      </c>
    </row>
    <row r="98" spans="2:69" x14ac:dyDescent="0.25">
      <c r="B98" s="44" t="s">
        <v>656</v>
      </c>
      <c r="C98" s="44" t="s">
        <v>657</v>
      </c>
      <c r="D98" s="12">
        <v>-32.799999999999997</v>
      </c>
      <c r="E98" s="12">
        <v>138.30000000000001</v>
      </c>
      <c r="F98" s="29" t="b">
        <f t="shared" si="2"/>
        <v>0</v>
      </c>
      <c r="G98" s="27"/>
      <c r="H98" s="27">
        <v>4.4055118560791016</v>
      </c>
      <c r="I98" s="27">
        <v>3.8385827541351318</v>
      </c>
      <c r="J98" s="27">
        <v>1.6653543710708618</v>
      </c>
      <c r="K98" s="27">
        <v>1.2047244310379028</v>
      </c>
      <c r="L98" s="27">
        <v>3.4803149700164795</v>
      </c>
      <c r="M98" s="27">
        <v>1.9330708980560303</v>
      </c>
      <c r="N98" s="27">
        <v>6.1692914962768555</v>
      </c>
      <c r="O98" s="27">
        <v>2.2913386821746826</v>
      </c>
      <c r="P98" s="27">
        <v>3.0590550899505615</v>
      </c>
      <c r="Q98" s="27">
        <v>3.2007873058319092</v>
      </c>
      <c r="R98" s="27">
        <v>4.6220474243164063</v>
      </c>
      <c r="S98" s="27">
        <v>4.7480316162109375</v>
      </c>
      <c r="T98" s="27">
        <v>1.9842519760131836</v>
      </c>
      <c r="U98" s="27">
        <v>8.3503932952880859</v>
      </c>
      <c r="V98" s="27">
        <v>4.9448819160461426</v>
      </c>
      <c r="W98" s="27">
        <v>4.8267717361450195</v>
      </c>
      <c r="X98" s="27">
        <v>4.7322835922241211</v>
      </c>
      <c r="Y98" s="27">
        <v>5.0433073043823242</v>
      </c>
      <c r="Z98" s="27">
        <v>2.8937008380889893</v>
      </c>
      <c r="AA98" s="27">
        <v>7.9685039520263672</v>
      </c>
      <c r="AB98" s="27">
        <v>2.6377952098846436</v>
      </c>
      <c r="AC98" s="27">
        <v>3.0708661079406738</v>
      </c>
      <c r="AD98" s="27">
        <v>1.1023621559143066</v>
      </c>
      <c r="AE98" s="27">
        <v>4.6456694602966309</v>
      </c>
      <c r="AF98" s="27">
        <v>6.074803352355957</v>
      </c>
      <c r="AG98" s="27">
        <v>5.3976378440856934</v>
      </c>
      <c r="AH98" s="27">
        <v>7.7086615562438965</v>
      </c>
      <c r="AI98" s="27">
        <v>3.1653542518615723</v>
      </c>
      <c r="AJ98" s="27">
        <v>4.4724407196044922</v>
      </c>
      <c r="AK98" s="27">
        <v>4.0078740119934082</v>
      </c>
      <c r="AL98" s="27">
        <v>3.9921259880065918</v>
      </c>
      <c r="AM98" s="27">
        <v>4.2440943717956543</v>
      </c>
      <c r="AN98" s="27">
        <v>10.874015808105469</v>
      </c>
      <c r="AO98" s="27">
        <v>5.6299214363098145</v>
      </c>
      <c r="AP98" s="27">
        <v>1.9842519760131836</v>
      </c>
      <c r="AQ98" s="27">
        <v>4.1574802398681641</v>
      </c>
      <c r="AR98" s="27">
        <v>4.574803352355957</v>
      </c>
      <c r="AS98" s="27">
        <v>7.7401576042175293</v>
      </c>
      <c r="AT98" s="27">
        <v>3.9448819160461426</v>
      </c>
      <c r="AU98" s="27">
        <v>5.5866141319274902</v>
      </c>
      <c r="AV98" s="27">
        <v>5.7283463478088379</v>
      </c>
      <c r="AW98" s="27">
        <v>6.7913384437561035</v>
      </c>
      <c r="AX98" s="27">
        <v>2.2283463478088379</v>
      </c>
      <c r="AY98" s="27">
        <v>2.7992126941680908</v>
      </c>
      <c r="AZ98" s="27">
        <v>5.4488186836242676</v>
      </c>
      <c r="BA98" s="27">
        <v>5.5984253883361816</v>
      </c>
      <c r="BB98" s="27">
        <v>1.4291338920593262</v>
      </c>
      <c r="BC98" s="27">
        <v>4.7007875442504883</v>
      </c>
      <c r="BD98" s="27">
        <v>4.7007875442504883</v>
      </c>
      <c r="BE98" s="27">
        <v>8.3385829925537109</v>
      </c>
      <c r="BF98" s="27">
        <v>9.3267717361450195</v>
      </c>
      <c r="BG98" s="27">
        <v>4.2913384437561035</v>
      </c>
      <c r="BH98" s="27">
        <v>2.7519686222076416</v>
      </c>
      <c r="BI98" s="27">
        <v>2.0944881439208984</v>
      </c>
      <c r="BJ98" s="27">
        <v>2.3543307781219482</v>
      </c>
      <c r="BK98" s="27">
        <v>3.4960629940032959</v>
      </c>
      <c r="BL98" s="27">
        <v>7.6968502998352051</v>
      </c>
      <c r="BM98" s="27">
        <v>4.535433292388916</v>
      </c>
      <c r="BN98" s="27">
        <v>2.9685039520263672</v>
      </c>
      <c r="BO98" s="27">
        <v>1.3385826349258423</v>
      </c>
      <c r="BQ98" s="21">
        <f t="shared" si="3"/>
        <v>58</v>
      </c>
    </row>
    <row r="99" spans="2:69" x14ac:dyDescent="0.25">
      <c r="B99" s="44" t="s">
        <v>660</v>
      </c>
      <c r="C99" s="44" t="s">
        <v>661</v>
      </c>
      <c r="D99" s="12">
        <v>-33</v>
      </c>
      <c r="E99" s="12">
        <v>138.69999999999999</v>
      </c>
      <c r="F99" s="29" t="b">
        <f t="shared" si="2"/>
        <v>0</v>
      </c>
      <c r="G99" s="27"/>
      <c r="H99" s="27">
        <v>5.5275592803955078</v>
      </c>
      <c r="I99" s="27">
        <v>4.1377954483032227</v>
      </c>
      <c r="J99" s="27">
        <v>2.5748031139373779</v>
      </c>
      <c r="K99" s="27">
        <v>1.4488189220428467</v>
      </c>
      <c r="L99" s="27">
        <v>5.5157480239868164</v>
      </c>
      <c r="M99" s="27">
        <v>3.5905511379241943</v>
      </c>
      <c r="N99" s="27">
        <v>6.2165355682373047</v>
      </c>
      <c r="O99" s="27">
        <v>1.7480314970016479</v>
      </c>
      <c r="P99" s="27">
        <v>4.0433073043823242</v>
      </c>
      <c r="Q99" s="27">
        <v>2.5866141319274902</v>
      </c>
      <c r="R99" s="27">
        <v>6.3346457481384277</v>
      </c>
      <c r="S99" s="27">
        <v>4.5236220359802246</v>
      </c>
      <c r="T99" s="27">
        <v>2.5354330539703369</v>
      </c>
      <c r="U99" s="27">
        <v>8</v>
      </c>
      <c r="V99" s="27">
        <v>5.3228344917297363</v>
      </c>
      <c r="W99" s="27">
        <v>8.0472440719604492</v>
      </c>
      <c r="X99" s="27">
        <v>6.6456694602966309</v>
      </c>
      <c r="Y99" s="27">
        <v>7.7834644317626953</v>
      </c>
      <c r="Z99" s="27">
        <v>4.9133858680725098</v>
      </c>
      <c r="AA99" s="27">
        <v>6.9488186836242676</v>
      </c>
      <c r="AB99" s="27">
        <v>3.6377952098846436</v>
      </c>
      <c r="AC99" s="27">
        <v>3.6141731739044189</v>
      </c>
      <c r="AD99" s="27">
        <v>1.1417323350906372</v>
      </c>
      <c r="AE99" s="27">
        <v>4.3700785636901855</v>
      </c>
      <c r="AF99" s="27">
        <v>4.0984253883361816</v>
      </c>
      <c r="AG99" s="27">
        <v>3.9921259880065918</v>
      </c>
      <c r="AH99" s="27">
        <v>5.1338582038879395</v>
      </c>
      <c r="AI99" s="27">
        <v>2.8110237121582031</v>
      </c>
      <c r="AJ99" s="27">
        <v>3.5826771259307861</v>
      </c>
      <c r="AK99" s="27">
        <v>3.2047243118286133</v>
      </c>
      <c r="AL99" s="27">
        <v>2.3543307781219482</v>
      </c>
      <c r="AM99" s="27">
        <v>3.4685039520263672</v>
      </c>
      <c r="AN99" s="27">
        <v>10.897637367248535</v>
      </c>
      <c r="AO99" s="27">
        <v>7.1417322158813477</v>
      </c>
      <c r="AP99" s="27">
        <v>3.0078740119934082</v>
      </c>
      <c r="AQ99" s="27">
        <v>4.1653542518615723</v>
      </c>
      <c r="AR99" s="27">
        <v>4.6732282638549805</v>
      </c>
      <c r="AS99" s="27">
        <v>7.8464565277099609</v>
      </c>
      <c r="AT99" s="27">
        <v>4.0236220359802246</v>
      </c>
      <c r="AU99" s="27">
        <v>4.1653542518615723</v>
      </c>
      <c r="AV99" s="27">
        <v>4.9763779640197754</v>
      </c>
      <c r="AW99" s="27">
        <v>6.7637796401977539</v>
      </c>
      <c r="AX99" s="27">
        <v>1.5354330539703369</v>
      </c>
      <c r="AY99" s="27">
        <v>2.5590550899505615</v>
      </c>
      <c r="AZ99" s="27">
        <v>4.1456694602966309</v>
      </c>
      <c r="BA99" s="27">
        <v>5.9133858680725098</v>
      </c>
      <c r="BB99" s="27">
        <v>1.7204724550247192</v>
      </c>
      <c r="BC99" s="27">
        <v>3.960629940032959</v>
      </c>
      <c r="BD99" s="27">
        <v>3.6574802398681641</v>
      </c>
      <c r="BE99" s="27">
        <v>8.0551185607910156</v>
      </c>
      <c r="BF99" s="27">
        <v>7.3740158081054688</v>
      </c>
      <c r="BG99" s="27">
        <v>3.9488189220428467</v>
      </c>
      <c r="BH99" s="27">
        <v>2.1574802398681641</v>
      </c>
      <c r="BI99" s="27">
        <v>1.2204724550247192</v>
      </c>
      <c r="BJ99" s="27">
        <v>1.8622046709060669</v>
      </c>
      <c r="BK99" s="27">
        <v>2.4330708980560303</v>
      </c>
      <c r="BL99" s="27">
        <v>6.8503937721252441</v>
      </c>
      <c r="BM99" s="27">
        <v>3.5511810779571533</v>
      </c>
      <c r="BN99" s="27">
        <v>3.2283463478088379</v>
      </c>
      <c r="BO99" s="27">
        <v>1.2834645509719849</v>
      </c>
      <c r="BQ99" s="21">
        <f t="shared" si="3"/>
        <v>58</v>
      </c>
    </row>
    <row r="100" spans="2:69" x14ac:dyDescent="0.25">
      <c r="B100" s="44" t="s">
        <v>663</v>
      </c>
      <c r="C100" s="44" t="s">
        <v>664</v>
      </c>
      <c r="D100" s="12">
        <v>-33.5</v>
      </c>
      <c r="E100" s="12">
        <v>138.4</v>
      </c>
      <c r="F100" s="29" t="b">
        <f t="shared" si="2"/>
        <v>0</v>
      </c>
      <c r="G100" s="27"/>
      <c r="H100" s="27">
        <v>4.7007875442504883</v>
      </c>
      <c r="I100" s="27">
        <v>5.3425197601318359</v>
      </c>
      <c r="J100" s="27">
        <v>3.3031497001647949</v>
      </c>
      <c r="K100" s="27">
        <v>1.9133858680725098</v>
      </c>
      <c r="L100" s="27">
        <v>5.1023621559143066</v>
      </c>
      <c r="M100" s="27">
        <v>2.5905511379241943</v>
      </c>
      <c r="N100" s="27">
        <v>5.9015746116638184</v>
      </c>
      <c r="O100" s="27">
        <v>1.6496063470840454</v>
      </c>
      <c r="P100" s="27">
        <v>4.1535434722900391</v>
      </c>
      <c r="Q100" s="27">
        <v>3.618110179901123</v>
      </c>
      <c r="R100" s="27">
        <v>5.1968502998352051</v>
      </c>
      <c r="S100" s="27">
        <v>4.8937005996704102</v>
      </c>
      <c r="T100" s="27">
        <v>1.460629940032959</v>
      </c>
      <c r="U100" s="27">
        <v>7.3976378440856934</v>
      </c>
      <c r="V100" s="27">
        <v>6.0078740119934082</v>
      </c>
      <c r="W100" s="27">
        <v>7.8267717361450195</v>
      </c>
      <c r="X100" s="27">
        <v>7.5275592803955078</v>
      </c>
      <c r="Y100" s="27">
        <v>4.9921259880065918</v>
      </c>
      <c r="Z100" s="27">
        <v>6.3149604797363281</v>
      </c>
      <c r="AA100" s="27">
        <v>11.110236167907715</v>
      </c>
      <c r="AB100" s="27">
        <v>4.8188977241516113</v>
      </c>
      <c r="AC100" s="27">
        <v>3.4173228740692139</v>
      </c>
      <c r="AD100" s="27">
        <v>1.6850394010543823</v>
      </c>
      <c r="AE100" s="27">
        <v>5.6771655082702637</v>
      </c>
      <c r="AF100" s="27">
        <v>5.0078740119934082</v>
      </c>
      <c r="AG100" s="27">
        <v>5.2047243118286133</v>
      </c>
      <c r="AH100" s="27">
        <v>6.3307085037231445</v>
      </c>
      <c r="AI100" s="27">
        <v>3.3543307781219482</v>
      </c>
      <c r="AJ100" s="27">
        <v>5.8425197601318359</v>
      </c>
      <c r="AK100" s="27">
        <v>4.614173412322998</v>
      </c>
      <c r="AL100" s="27">
        <v>3.8188977241516113</v>
      </c>
      <c r="AM100" s="27">
        <v>4.4094486236572266</v>
      </c>
      <c r="AN100" s="27">
        <v>11.267716407775879</v>
      </c>
      <c r="AO100" s="27">
        <v>6.3937005996704102</v>
      </c>
      <c r="AP100" s="27">
        <v>3.6299211978912354</v>
      </c>
      <c r="AQ100" s="27">
        <v>4.078740119934082</v>
      </c>
      <c r="AR100" s="27">
        <v>4.9448819160461426</v>
      </c>
      <c r="AS100" s="27">
        <v>8.7322835922241211</v>
      </c>
      <c r="AT100" s="27">
        <v>5.5984253883361816</v>
      </c>
      <c r="AU100" s="27">
        <v>7.3543305397033691</v>
      </c>
      <c r="AV100" s="27">
        <v>6.039370059967041</v>
      </c>
      <c r="AW100" s="27">
        <v>6.7401576042175293</v>
      </c>
      <c r="AX100" s="27">
        <v>2.7795276641845703</v>
      </c>
      <c r="AY100" s="27">
        <v>2.65354323387146</v>
      </c>
      <c r="AZ100" s="27">
        <v>6.1574802398681641</v>
      </c>
      <c r="BA100" s="27">
        <v>6.5275592803955078</v>
      </c>
      <c r="BB100" s="27">
        <v>1.2677165269851685</v>
      </c>
      <c r="BC100" s="27">
        <v>4.2598423957824707</v>
      </c>
      <c r="BD100" s="27">
        <v>4.4488186836242676</v>
      </c>
      <c r="BE100" s="27">
        <v>7.0866141319274902</v>
      </c>
      <c r="BF100" s="27">
        <v>8.7322835922241211</v>
      </c>
      <c r="BG100" s="27">
        <v>4.2834644317626953</v>
      </c>
      <c r="BH100" s="27">
        <v>1.6220471858978271</v>
      </c>
      <c r="BI100" s="27">
        <v>2.3622047901153564</v>
      </c>
      <c r="BJ100" s="27">
        <v>1.7480314970016479</v>
      </c>
      <c r="BK100" s="27">
        <v>3.5433070659637451</v>
      </c>
      <c r="BL100" s="27">
        <v>6.1732282638549805</v>
      </c>
      <c r="BM100" s="27">
        <v>3.881889820098877</v>
      </c>
      <c r="BN100" s="27">
        <v>3.2047243118286133</v>
      </c>
      <c r="BO100" s="27">
        <v>1.5748031139373779</v>
      </c>
      <c r="BQ100" s="21">
        <f t="shared" si="3"/>
        <v>58</v>
      </c>
    </row>
    <row r="101" spans="2:69" x14ac:dyDescent="0.25">
      <c r="B101" s="44" t="s">
        <v>665</v>
      </c>
      <c r="C101" s="44" t="s">
        <v>666</v>
      </c>
      <c r="D101" s="12">
        <v>-35.299999999999997</v>
      </c>
      <c r="E101" s="12">
        <v>138.6</v>
      </c>
      <c r="F101" s="29" t="b">
        <f t="shared" si="2"/>
        <v>0</v>
      </c>
      <c r="G101" s="27"/>
      <c r="H101" s="27">
        <v>8.1574802398681641</v>
      </c>
      <c r="I101" s="27">
        <v>4.2952756881713867</v>
      </c>
      <c r="J101" s="27">
        <v>6.5078740119934082</v>
      </c>
      <c r="K101" s="27">
        <v>2.9015748500823975</v>
      </c>
      <c r="L101" s="27">
        <v>11.086614608764648</v>
      </c>
      <c r="M101" s="27">
        <v>5.6653542518615723</v>
      </c>
      <c r="N101" s="27">
        <v>8.6811027526855469</v>
      </c>
      <c r="O101" s="27">
        <v>3.6417322158813477</v>
      </c>
      <c r="P101" s="27">
        <v>7.9133858680725098</v>
      </c>
      <c r="Q101" s="27">
        <v>5.6456694602966309</v>
      </c>
      <c r="R101" s="27">
        <v>8.8110237121582031</v>
      </c>
      <c r="S101" s="27">
        <v>12.637795448303223</v>
      </c>
      <c r="T101" s="27">
        <v>5.6023621559143066</v>
      </c>
      <c r="U101" s="27">
        <v>9.0629920959472656</v>
      </c>
      <c r="V101" s="27">
        <v>10.60629940032959</v>
      </c>
      <c r="W101" s="27">
        <v>9.8818893432617188</v>
      </c>
      <c r="X101" s="27">
        <v>8.7874011993408203</v>
      </c>
      <c r="Y101" s="27">
        <v>5.8425197601318359</v>
      </c>
      <c r="Z101" s="27">
        <v>8.5905513763427734</v>
      </c>
      <c r="AA101" s="27">
        <v>12.437007904052734</v>
      </c>
      <c r="AB101" s="27">
        <v>6.5314960479736328</v>
      </c>
      <c r="AC101" s="27">
        <v>4.7283463478088379</v>
      </c>
      <c r="AD101" s="27">
        <v>2.7204723358154297</v>
      </c>
      <c r="AE101" s="27">
        <v>5.2362203598022461</v>
      </c>
      <c r="AF101" s="27">
        <v>2.9015748500823975</v>
      </c>
      <c r="AG101" s="27">
        <v>6.1023621559143066</v>
      </c>
      <c r="AH101" s="27">
        <v>6.5590553283691406</v>
      </c>
      <c r="AI101" s="27">
        <v>7.8700785636901855</v>
      </c>
      <c r="AJ101" s="27">
        <v>7.1417322158813477</v>
      </c>
      <c r="AK101" s="27">
        <v>8.2283468246459961</v>
      </c>
      <c r="AL101" s="27">
        <v>7.3070864677429199</v>
      </c>
      <c r="AM101" s="27">
        <v>8.6771650314331055</v>
      </c>
      <c r="AN101" s="27">
        <v>17.244094848632813</v>
      </c>
      <c r="AO101" s="27">
        <v>8.7637796401977539</v>
      </c>
      <c r="AP101" s="27">
        <v>5.7795276641845703</v>
      </c>
      <c r="AQ101" s="27">
        <v>3.3543307781219482</v>
      </c>
      <c r="AR101" s="27">
        <v>8.2795276641845703</v>
      </c>
      <c r="AS101" s="27">
        <v>9.4015750885009766</v>
      </c>
      <c r="AT101" s="27">
        <v>6.5039372444152832</v>
      </c>
      <c r="AU101" s="27">
        <v>8.8503932952880859</v>
      </c>
      <c r="AV101" s="27">
        <v>9.0472440719604492</v>
      </c>
      <c r="AW101" s="27">
        <v>10.732283592224121</v>
      </c>
      <c r="AX101" s="27">
        <v>5.2519683837890625</v>
      </c>
      <c r="AY101" s="27">
        <v>7.464566707611084</v>
      </c>
      <c r="AZ101" s="27">
        <v>5.7165355682373047</v>
      </c>
      <c r="BA101" s="27">
        <v>10.77952766418457</v>
      </c>
      <c r="BB101" s="27">
        <v>2.4330708980560303</v>
      </c>
      <c r="BC101" s="27">
        <v>5.2755904197692871</v>
      </c>
      <c r="BD101" s="27">
        <v>1.921259880065918</v>
      </c>
      <c r="BE101" s="27">
        <v>7.535433292388916</v>
      </c>
      <c r="BF101" s="27">
        <v>6.1811022758483887</v>
      </c>
      <c r="BG101" s="27">
        <v>3.8976378440856934</v>
      </c>
      <c r="BH101" s="27">
        <v>4.0551180839538574</v>
      </c>
      <c r="BI101" s="27">
        <v>5.6771655082702637</v>
      </c>
      <c r="BJ101" s="27">
        <v>3.1889762878417969</v>
      </c>
      <c r="BK101" s="27">
        <v>2.7165353298187256</v>
      </c>
      <c r="BL101" s="27">
        <v>11.77952766418457</v>
      </c>
      <c r="BM101" s="27">
        <v>5.6653542518615723</v>
      </c>
      <c r="BN101" s="27">
        <v>6.7874016761779785</v>
      </c>
      <c r="BO101" s="27">
        <v>2.4921259880065918</v>
      </c>
      <c r="BQ101" s="21">
        <f t="shared" si="3"/>
        <v>58</v>
      </c>
    </row>
    <row r="102" spans="2:69" x14ac:dyDescent="0.25">
      <c r="B102" s="44" t="s">
        <v>673</v>
      </c>
      <c r="C102" s="44" t="s">
        <v>674</v>
      </c>
      <c r="D102" s="12">
        <v>-23.3</v>
      </c>
      <c r="E102" s="12">
        <v>150.4</v>
      </c>
      <c r="F102" s="29" t="b">
        <f t="shared" si="2"/>
        <v>0</v>
      </c>
      <c r="G102" s="27"/>
      <c r="H102" s="27">
        <v>3.6456692218780518</v>
      </c>
      <c r="I102" s="27">
        <v>7.2519683837890625</v>
      </c>
      <c r="J102" s="27">
        <v>4.8582677841186523</v>
      </c>
      <c r="K102" s="27">
        <v>6.9055118560791016</v>
      </c>
      <c r="L102" s="27">
        <v>10.322834968566895</v>
      </c>
      <c r="M102" s="27">
        <v>8.8267717361450195</v>
      </c>
      <c r="N102" s="27">
        <v>8.1574802398681641</v>
      </c>
      <c r="O102" s="27">
        <v>4.9685039520263672</v>
      </c>
      <c r="P102" s="27">
        <v>5.9881887435913086</v>
      </c>
      <c r="Q102" s="27">
        <v>7.0708661079406738</v>
      </c>
      <c r="R102" s="27">
        <v>9.6929130554199219</v>
      </c>
      <c r="S102" s="27">
        <v>4.9527559280395508</v>
      </c>
      <c r="T102" s="27">
        <v>7.618110179901123</v>
      </c>
      <c r="U102" s="27">
        <v>12.228346824645996</v>
      </c>
      <c r="V102" s="27">
        <v>6.5275592803955078</v>
      </c>
      <c r="W102" s="27">
        <v>10.440944671630859</v>
      </c>
      <c r="X102" s="27">
        <v>10.275590896606445</v>
      </c>
      <c r="Y102" s="27">
        <v>6.5905513763427734</v>
      </c>
      <c r="Z102" s="27">
        <v>7.9133858680725098</v>
      </c>
      <c r="AA102" s="27">
        <v>4.4094486236572266</v>
      </c>
      <c r="AB102" s="27">
        <v>2.3937008380889893</v>
      </c>
      <c r="AC102" s="27">
        <v>6.2834644317626953</v>
      </c>
      <c r="AD102" s="27">
        <v>5.6771655082702637</v>
      </c>
      <c r="AE102" s="27">
        <v>8.2519683837890625</v>
      </c>
      <c r="AF102" s="27">
        <v>10.433071136474609</v>
      </c>
      <c r="AG102" s="27">
        <v>10.645668983459473</v>
      </c>
      <c r="AH102" s="27">
        <v>7.0157480239868164</v>
      </c>
      <c r="AI102" s="27">
        <v>9.9055118560791016</v>
      </c>
      <c r="AJ102" s="27">
        <v>6.6614174842834473</v>
      </c>
      <c r="AK102" s="27">
        <v>7.614173412322998</v>
      </c>
      <c r="AL102" s="27">
        <v>2.1653542518615723</v>
      </c>
      <c r="AM102" s="27">
        <v>5.5669293403625488</v>
      </c>
      <c r="AN102" s="27">
        <v>4.7874016761779785</v>
      </c>
      <c r="AO102" s="27">
        <v>10.157480239868164</v>
      </c>
      <c r="AP102" s="27">
        <v>3.9448819160461426</v>
      </c>
      <c r="AQ102" s="27">
        <v>10.952755928039551</v>
      </c>
      <c r="AR102" s="27">
        <v>7.3070864677429199</v>
      </c>
      <c r="AS102" s="27">
        <v>5.6377954483032227</v>
      </c>
      <c r="AT102" s="27">
        <v>10.622047424316406</v>
      </c>
      <c r="AU102" s="27">
        <v>4.921259880065918</v>
      </c>
      <c r="AV102" s="27">
        <v>15.82677173614502</v>
      </c>
      <c r="AW102" s="27">
        <v>8.6220474243164063</v>
      </c>
      <c r="AX102" s="27">
        <v>1.5039370059967041</v>
      </c>
      <c r="AY102" s="27">
        <v>8.8503932952880859</v>
      </c>
      <c r="AZ102" s="27">
        <v>5.881889820098877</v>
      </c>
      <c r="BA102" s="27">
        <v>7.7716536521911621</v>
      </c>
      <c r="BB102" s="27">
        <v>3.5905511379241943</v>
      </c>
      <c r="BC102" s="27">
        <v>7.7637796401977539</v>
      </c>
      <c r="BD102" s="27">
        <v>10.307086944580078</v>
      </c>
      <c r="BE102" s="27">
        <v>1.3385826349258423</v>
      </c>
      <c r="BF102" s="27">
        <v>19.929134368896484</v>
      </c>
      <c r="BG102" s="27">
        <v>6.385826587677002</v>
      </c>
      <c r="BH102" s="27">
        <v>4.4330706596374512</v>
      </c>
      <c r="BI102" s="27">
        <v>3.7244093418121338</v>
      </c>
      <c r="BJ102" s="27">
        <v>9.9921255111694336</v>
      </c>
      <c r="BK102" s="27">
        <v>4.1259841918945313</v>
      </c>
      <c r="BL102" s="27">
        <v>4.4173226356506348</v>
      </c>
      <c r="BM102" s="27">
        <v>10.83464527130127</v>
      </c>
      <c r="BN102" s="27">
        <v>3.7952756881713867</v>
      </c>
      <c r="BO102" s="27">
        <v>1.9763779640197754</v>
      </c>
      <c r="BQ102" s="21">
        <f t="shared" si="3"/>
        <v>58</v>
      </c>
    </row>
    <row r="103" spans="2:69" x14ac:dyDescent="0.25">
      <c r="B103" s="44" t="s">
        <v>675</v>
      </c>
      <c r="C103" s="44" t="s">
        <v>676</v>
      </c>
      <c r="D103" s="12">
        <v>-24.9</v>
      </c>
      <c r="E103" s="12">
        <v>150.6</v>
      </c>
      <c r="F103" s="29" t="b">
        <f t="shared" si="2"/>
        <v>0</v>
      </c>
      <c r="G103" s="27"/>
      <c r="H103" s="27">
        <v>6.1377954483032227</v>
      </c>
      <c r="I103" s="27">
        <v>10.39370059967041</v>
      </c>
      <c r="J103" s="27">
        <v>9.5157480239868164</v>
      </c>
      <c r="K103" s="27">
        <v>8.3622045516967773</v>
      </c>
      <c r="L103" s="27">
        <v>8.0629920959472656</v>
      </c>
      <c r="M103" s="27">
        <v>8.2401571273803711</v>
      </c>
      <c r="N103" s="27">
        <v>5.0866141319274902</v>
      </c>
      <c r="O103" s="27">
        <v>7.3346457481384277</v>
      </c>
      <c r="P103" s="27">
        <v>4.7480316162109375</v>
      </c>
      <c r="Q103" s="27">
        <v>6.7913384437561035</v>
      </c>
      <c r="R103" s="27">
        <v>11.397637367248535</v>
      </c>
      <c r="S103" s="27">
        <v>6.3267717361450195</v>
      </c>
      <c r="T103" s="27">
        <v>9.3031492233276367</v>
      </c>
      <c r="U103" s="27">
        <v>8.4330711364746094</v>
      </c>
      <c r="V103" s="27">
        <v>10.035432815551758</v>
      </c>
      <c r="W103" s="27">
        <v>6.8622045516967773</v>
      </c>
      <c r="X103" s="27">
        <v>9.8267717361450195</v>
      </c>
      <c r="Y103" s="27">
        <v>4.0944881439208984</v>
      </c>
      <c r="Z103" s="27">
        <v>9.1574802398681641</v>
      </c>
      <c r="AA103" s="27">
        <v>6.6614174842834473</v>
      </c>
      <c r="AB103" s="27">
        <v>5.5118112564086914</v>
      </c>
      <c r="AC103" s="27">
        <v>4.8897638320922852</v>
      </c>
      <c r="AD103" s="27">
        <v>5.0236220359802246</v>
      </c>
      <c r="AE103" s="27">
        <v>9.8740158081054688</v>
      </c>
      <c r="AF103" s="27">
        <v>8.917323112487793</v>
      </c>
      <c r="AG103" s="27">
        <v>8.5511808395385742</v>
      </c>
      <c r="AH103" s="27">
        <v>13.740157127380371</v>
      </c>
      <c r="AI103" s="27">
        <v>6.8267717361450195</v>
      </c>
      <c r="AJ103" s="27">
        <v>6.3228344917297363</v>
      </c>
      <c r="AK103" s="27">
        <v>9.3228349685668945</v>
      </c>
      <c r="AL103" s="27">
        <v>3.7007873058319092</v>
      </c>
      <c r="AM103" s="27">
        <v>7.1968502998352051</v>
      </c>
      <c r="AN103" s="27">
        <v>6.039370059967041</v>
      </c>
      <c r="AO103" s="27">
        <v>5.2677164077758789</v>
      </c>
      <c r="AP103" s="27">
        <v>4.6456694602966309</v>
      </c>
      <c r="AQ103" s="27">
        <v>13.488188743591309</v>
      </c>
      <c r="AR103" s="27">
        <v>9.4330711364746094</v>
      </c>
      <c r="AS103" s="27">
        <v>8.3149604797363281</v>
      </c>
      <c r="AT103" s="27">
        <v>10.889763832092285</v>
      </c>
      <c r="AU103" s="27">
        <v>6.8740158081054688</v>
      </c>
      <c r="AV103" s="27">
        <v>8.5984249114990234</v>
      </c>
      <c r="AW103" s="27">
        <v>7.4803147315979004</v>
      </c>
      <c r="AX103" s="27">
        <v>4.1338582038879395</v>
      </c>
      <c r="AY103" s="27">
        <v>7.8031497001647949</v>
      </c>
      <c r="AZ103" s="27">
        <v>10.448819160461426</v>
      </c>
      <c r="BA103" s="27">
        <v>9.7874011993408203</v>
      </c>
      <c r="BB103" s="27">
        <v>7.381889820098877</v>
      </c>
      <c r="BC103" s="27">
        <v>8.4724407196044922</v>
      </c>
      <c r="BD103" s="27">
        <v>5.8267717361450195</v>
      </c>
      <c r="BE103" s="27">
        <v>2.2834646701812744</v>
      </c>
      <c r="BF103" s="27">
        <v>14.015748023986816</v>
      </c>
      <c r="BG103" s="27">
        <v>8.6614170074462891</v>
      </c>
      <c r="BH103" s="27">
        <v>5.078740119934082</v>
      </c>
      <c r="BI103" s="27">
        <v>8.7952756881713867</v>
      </c>
      <c r="BJ103" s="27">
        <v>9.2598428726196289</v>
      </c>
      <c r="BK103" s="27">
        <v>8.6535434722900391</v>
      </c>
      <c r="BL103" s="27">
        <v>4</v>
      </c>
      <c r="BM103" s="27">
        <v>10.771653175354004</v>
      </c>
      <c r="BN103" s="27">
        <v>9.1338586807250977</v>
      </c>
      <c r="BO103" s="27">
        <v>3.7874016761779785</v>
      </c>
      <c r="BQ103" s="21">
        <f t="shared" si="3"/>
        <v>58</v>
      </c>
    </row>
    <row r="104" spans="2:69" x14ac:dyDescent="0.25">
      <c r="B104" s="44" t="s">
        <v>677</v>
      </c>
      <c r="C104" s="44" t="s">
        <v>678</v>
      </c>
      <c r="D104" s="12">
        <v>-26</v>
      </c>
      <c r="E104" s="12">
        <v>152.69999999999999</v>
      </c>
      <c r="F104" s="29" t="b">
        <f t="shared" si="2"/>
        <v>0</v>
      </c>
      <c r="G104" s="27"/>
      <c r="H104" s="27">
        <v>6.1771655082702637</v>
      </c>
      <c r="I104" s="27">
        <v>14.988188743591309</v>
      </c>
      <c r="J104" s="27">
        <v>11.724409103393555</v>
      </c>
      <c r="K104" s="27">
        <v>14.492125511169434</v>
      </c>
      <c r="L104" s="27">
        <v>11.5</v>
      </c>
      <c r="M104" s="27">
        <v>10.366141319274902</v>
      </c>
      <c r="N104" s="27">
        <v>5.885826587677002</v>
      </c>
      <c r="O104" s="27">
        <v>10.952755928039551</v>
      </c>
      <c r="P104" s="27">
        <v>6.5590553283691406</v>
      </c>
      <c r="Q104" s="27">
        <v>14.980315208435059</v>
      </c>
      <c r="R104" s="27">
        <v>16.799213409423828</v>
      </c>
      <c r="S104" s="27">
        <v>10.405511856079102</v>
      </c>
      <c r="T104" s="27">
        <v>20.22047233581543</v>
      </c>
      <c r="U104" s="27">
        <v>12.137795448303223</v>
      </c>
      <c r="V104" s="27">
        <v>13.637795448303223</v>
      </c>
      <c r="W104" s="27">
        <v>9.503936767578125</v>
      </c>
      <c r="X104" s="27">
        <v>11.362204551696777</v>
      </c>
      <c r="Y104" s="27">
        <v>5.2913384437561035</v>
      </c>
      <c r="Z104" s="27">
        <v>10.716535568237305</v>
      </c>
      <c r="AA104" s="27">
        <v>9.5984249114990234</v>
      </c>
      <c r="AB104" s="27">
        <v>7.2480316162109375</v>
      </c>
      <c r="AC104" s="27">
        <v>12.086614608764648</v>
      </c>
      <c r="AD104" s="27">
        <v>9.2755908966064453</v>
      </c>
      <c r="AE104" s="27">
        <v>10.692913055419922</v>
      </c>
      <c r="AF104" s="27">
        <v>14.78740119934082</v>
      </c>
      <c r="AG104" s="27">
        <v>12.070866584777832</v>
      </c>
      <c r="AH104" s="27">
        <v>13.055118560791016</v>
      </c>
      <c r="AI104" s="27">
        <v>12.149606704711914</v>
      </c>
      <c r="AJ104" s="27">
        <v>4.7559056282043457</v>
      </c>
      <c r="AK104" s="27">
        <v>8.1417322158813477</v>
      </c>
      <c r="AL104" s="27">
        <v>5.614173412322998</v>
      </c>
      <c r="AM104" s="27">
        <v>8.5984249114990234</v>
      </c>
      <c r="AN104" s="27">
        <v>11.881889343261719</v>
      </c>
      <c r="AO104" s="27">
        <v>9.8897638320922852</v>
      </c>
      <c r="AP104" s="27">
        <v>7.960629940032959</v>
      </c>
      <c r="AQ104" s="27">
        <v>17.338582992553711</v>
      </c>
      <c r="AR104" s="27">
        <v>11.078740119934082</v>
      </c>
      <c r="AS104" s="27">
        <v>8.2598428726196289</v>
      </c>
      <c r="AT104" s="27">
        <v>12.60629940032959</v>
      </c>
      <c r="AU104" s="27">
        <v>12.322834968566895</v>
      </c>
      <c r="AV104" s="27">
        <v>10.346456527709961</v>
      </c>
      <c r="AW104" s="27">
        <v>8.6889762878417969</v>
      </c>
      <c r="AX104" s="27">
        <v>4.9881887435913086</v>
      </c>
      <c r="AY104" s="27">
        <v>6.881889820098877</v>
      </c>
      <c r="AZ104" s="27">
        <v>16.696849822998047</v>
      </c>
      <c r="BA104" s="27">
        <v>13.149606704711914</v>
      </c>
      <c r="BB104" s="27">
        <v>5.5511813163757324</v>
      </c>
      <c r="BC104" s="27">
        <v>8.0314960479736328</v>
      </c>
      <c r="BD104" s="27">
        <v>8.2480316162109375</v>
      </c>
      <c r="BE104" s="27">
        <v>3.0314960479736328</v>
      </c>
      <c r="BF104" s="27">
        <v>24.21259880065918</v>
      </c>
      <c r="BG104" s="27">
        <v>12.480315208435059</v>
      </c>
      <c r="BH104" s="27">
        <v>4.2913384437561035</v>
      </c>
      <c r="BI104" s="27">
        <v>3.34645676612854</v>
      </c>
      <c r="BJ104" s="27">
        <v>9.2716531753540039</v>
      </c>
      <c r="BK104" s="27">
        <v>11.200787544250488</v>
      </c>
      <c r="BL104" s="27">
        <v>7.8937005996704102</v>
      </c>
      <c r="BM104" s="27">
        <v>19.27165412902832</v>
      </c>
      <c r="BN104" s="27">
        <v>17.322834014892578</v>
      </c>
      <c r="BO104" s="27">
        <v>3.3858268260955811</v>
      </c>
      <c r="BQ104" s="21">
        <f t="shared" si="3"/>
        <v>58</v>
      </c>
    </row>
    <row r="105" spans="2:69" x14ac:dyDescent="0.25">
      <c r="B105" s="44" t="s">
        <v>681</v>
      </c>
      <c r="C105" s="44" t="s">
        <v>682</v>
      </c>
      <c r="D105" s="12">
        <v>-28</v>
      </c>
      <c r="E105" s="12">
        <v>147.4</v>
      </c>
      <c r="F105" s="29" t="b">
        <f t="shared" si="2"/>
        <v>0</v>
      </c>
      <c r="G105" s="27"/>
      <c r="H105" s="27">
        <v>3.6417322158813477</v>
      </c>
      <c r="I105" s="27">
        <v>7.0984253883361816</v>
      </c>
      <c r="J105" s="27">
        <v>2.2086613178253174</v>
      </c>
      <c r="K105" s="27">
        <v>9.8897638320922852</v>
      </c>
      <c r="L105" s="27">
        <v>7.7637796401977539</v>
      </c>
      <c r="M105" s="27">
        <v>8.3464565277099609</v>
      </c>
      <c r="N105" s="27">
        <v>3.7559056282043457</v>
      </c>
      <c r="O105" s="27">
        <v>1.212598443031311</v>
      </c>
      <c r="P105" s="27">
        <v>2.6889762878417969</v>
      </c>
      <c r="Q105" s="27">
        <v>5.4409446716308594</v>
      </c>
      <c r="R105" s="27">
        <v>5.421259880065918</v>
      </c>
      <c r="S105" s="27">
        <v>4.578740119934082</v>
      </c>
      <c r="T105" s="27">
        <v>5.7992124557495117</v>
      </c>
      <c r="U105" s="27">
        <v>10.070866584777832</v>
      </c>
      <c r="V105" s="27">
        <v>2.8385827541351318</v>
      </c>
      <c r="W105" s="27">
        <v>1.9921259880065918</v>
      </c>
      <c r="X105" s="27">
        <v>3.6338582038879395</v>
      </c>
      <c r="Y105" s="27">
        <v>1.4409449100494385</v>
      </c>
      <c r="Z105" s="27">
        <v>7.5905513763427734</v>
      </c>
      <c r="AA105" s="27">
        <v>3.7952756881713867</v>
      </c>
      <c r="AB105" s="27">
        <v>4.9015746116638184</v>
      </c>
      <c r="AC105" s="27">
        <v>5.4173226356506348</v>
      </c>
      <c r="AD105" s="27">
        <v>2.1259841918945313</v>
      </c>
      <c r="AE105" s="27">
        <v>9.3307085037231445</v>
      </c>
      <c r="AF105" s="27">
        <v>4.2874016761779785</v>
      </c>
      <c r="AG105" s="27">
        <v>9.2362203598022461</v>
      </c>
      <c r="AH105" s="27">
        <v>5.8346457481384277</v>
      </c>
      <c r="AI105" s="27">
        <v>5.1653542518615723</v>
      </c>
      <c r="AJ105" s="27">
        <v>3.0236220359802246</v>
      </c>
      <c r="AK105" s="27">
        <v>3.1732282638549805</v>
      </c>
      <c r="AL105" s="27">
        <v>2.1259841918945313</v>
      </c>
      <c r="AM105" s="27">
        <v>3.9960629940032959</v>
      </c>
      <c r="AN105" s="27">
        <v>3.7637796401977539</v>
      </c>
      <c r="AO105" s="27">
        <v>7.614173412322998</v>
      </c>
      <c r="AP105" s="27">
        <v>3.5748031139373779</v>
      </c>
      <c r="AQ105" s="27">
        <v>8.8858270645141602</v>
      </c>
      <c r="AR105" s="27">
        <v>6.7992124557495117</v>
      </c>
      <c r="AS105" s="27">
        <v>5.3779525756835938</v>
      </c>
      <c r="AT105" s="27">
        <v>6.6456694602966309</v>
      </c>
      <c r="AU105" s="27">
        <v>7.1811022758483887</v>
      </c>
      <c r="AV105" s="27">
        <v>13.582676887512207</v>
      </c>
      <c r="AW105" s="27">
        <v>4.614173412322998</v>
      </c>
      <c r="AX105" s="27">
        <v>0.74015748500823975</v>
      </c>
      <c r="AY105" s="27">
        <v>4.1062994003295898</v>
      </c>
      <c r="AZ105" s="27">
        <v>9.1653547286987305</v>
      </c>
      <c r="BA105" s="27">
        <v>4.3031497001647949</v>
      </c>
      <c r="BB105" s="27">
        <v>0.64173227548599243</v>
      </c>
      <c r="BC105" s="27">
        <v>5.0433073043823242</v>
      </c>
      <c r="BD105" s="27">
        <v>6.3149604797363281</v>
      </c>
      <c r="BE105" s="27">
        <v>4.6456694602966309</v>
      </c>
      <c r="BF105" s="27">
        <v>12.507874488830566</v>
      </c>
      <c r="BG105" s="27">
        <v>11.696850776672363</v>
      </c>
      <c r="BH105" s="27">
        <v>1.4094488620758057</v>
      </c>
      <c r="BI105" s="27">
        <v>1.2637795209884644</v>
      </c>
      <c r="BJ105" s="27">
        <v>3.9330708980560303</v>
      </c>
      <c r="BK105" s="27">
        <v>1.9645669460296631</v>
      </c>
      <c r="BL105" s="27">
        <v>5.8110237121582031</v>
      </c>
      <c r="BM105" s="27">
        <v>4.3307085037231445</v>
      </c>
      <c r="BN105" s="27">
        <v>4.118110179901123</v>
      </c>
      <c r="BO105" s="27">
        <v>1.0629920959472656</v>
      </c>
      <c r="BQ105" s="21">
        <f t="shared" si="3"/>
        <v>58</v>
      </c>
    </row>
    <row r="106" spans="2:69" x14ac:dyDescent="0.25">
      <c r="B106" s="44" t="s">
        <v>685</v>
      </c>
      <c r="C106" s="44" t="s">
        <v>686</v>
      </c>
      <c r="D106" s="12">
        <v>-34.1</v>
      </c>
      <c r="E106" s="12">
        <v>143.69999999999999</v>
      </c>
      <c r="F106" s="29" t="b">
        <f t="shared" si="2"/>
        <v>1</v>
      </c>
      <c r="G106" s="27"/>
      <c r="H106" s="27">
        <v>2.8937008380889893</v>
      </c>
      <c r="I106" s="27">
        <v>8.070866584777832</v>
      </c>
      <c r="J106" s="27">
        <v>0.90944880247116089</v>
      </c>
      <c r="K106" s="27">
        <v>1.7598425149917603</v>
      </c>
      <c r="L106" s="27">
        <v>4.1062994003295898</v>
      </c>
      <c r="M106" s="27">
        <v>5.618110179901123</v>
      </c>
      <c r="N106" s="27">
        <v>6.3779525756835938</v>
      </c>
      <c r="O106" s="27">
        <v>1.0590550899505615</v>
      </c>
      <c r="P106" s="27">
        <v>3.0118110179901123</v>
      </c>
      <c r="Q106" s="27">
        <v>1.7559055089950562</v>
      </c>
      <c r="R106" s="27">
        <v>4.3897638320922852</v>
      </c>
      <c r="S106" s="27">
        <v>3.1220471858978271</v>
      </c>
      <c r="T106" s="27">
        <v>1.3858268260955811</v>
      </c>
      <c r="U106" s="27">
        <v>8.3661413192749023</v>
      </c>
      <c r="V106" s="27">
        <v>4.9291338920593262</v>
      </c>
      <c r="W106" s="27">
        <v>8.6062994003295898</v>
      </c>
      <c r="X106" s="27">
        <v>5.8661417961120605</v>
      </c>
      <c r="Y106" s="27">
        <v>1.1259843111038208</v>
      </c>
      <c r="Z106" s="27">
        <v>5.1574802398681641</v>
      </c>
      <c r="AA106" s="27">
        <v>2.9133858680725098</v>
      </c>
      <c r="AB106" s="27">
        <v>3.1102361679077148</v>
      </c>
      <c r="AC106" s="27">
        <v>3.1889762878417969</v>
      </c>
      <c r="AD106" s="27">
        <v>0.70866143703460693</v>
      </c>
      <c r="AE106" s="27">
        <v>3.1496062278747559</v>
      </c>
      <c r="AF106" s="27">
        <v>2.6771652698516846</v>
      </c>
      <c r="AG106" s="27">
        <v>5.3149604797363281</v>
      </c>
      <c r="AH106" s="27">
        <v>6.535433292388916</v>
      </c>
      <c r="AI106" s="27">
        <v>1.8110235929489136</v>
      </c>
      <c r="AJ106" s="27">
        <v>4.0157480239868164</v>
      </c>
      <c r="AK106" s="27">
        <v>1.9291338920593262</v>
      </c>
      <c r="AL106" s="27">
        <v>1.7716535329818726</v>
      </c>
      <c r="AM106" s="27">
        <v>2.9133858680725098</v>
      </c>
      <c r="AN106" s="27">
        <v>9.6850395202636719</v>
      </c>
      <c r="AO106" s="27">
        <v>6.2598423957824707</v>
      </c>
      <c r="AP106" s="27">
        <v>1.1023621559143066</v>
      </c>
      <c r="AQ106" s="27">
        <v>3.9763779640197754</v>
      </c>
      <c r="AR106" s="27">
        <v>2.0866141319274902</v>
      </c>
      <c r="AS106" s="27">
        <v>4.2834644317626953</v>
      </c>
      <c r="AT106" s="27">
        <v>1.4094488620758057</v>
      </c>
      <c r="AU106" s="27">
        <v>4.7637796401977539</v>
      </c>
      <c r="AV106" s="27">
        <v>3.8582677841186523</v>
      </c>
      <c r="AW106" s="27">
        <v>1.8307086229324341</v>
      </c>
      <c r="AX106" s="27">
        <v>0.96456694602966309</v>
      </c>
      <c r="AY106" s="27">
        <v>3.4645669460296631</v>
      </c>
      <c r="AZ106" s="27">
        <v>3.7795276641845703</v>
      </c>
      <c r="BA106" s="27">
        <v>5.9763779640197754</v>
      </c>
      <c r="BB106" s="27">
        <v>1.6535433530807495</v>
      </c>
      <c r="BC106" s="27">
        <v>1.0236220359802246</v>
      </c>
      <c r="BD106" s="27">
        <v>3.6417322158813477</v>
      </c>
      <c r="BE106" s="27">
        <v>4.8503937721252441</v>
      </c>
      <c r="BF106" s="27">
        <v>6.5196852684020996</v>
      </c>
      <c r="BG106" s="27">
        <v>4.2204723358154297</v>
      </c>
      <c r="BH106" s="27">
        <v>1.2834645509719849</v>
      </c>
      <c r="BI106" s="27">
        <v>0.96062994003295898</v>
      </c>
      <c r="BJ106" s="27">
        <v>1.8346456289291382</v>
      </c>
      <c r="BK106" s="27">
        <v>3.5196850299835205</v>
      </c>
      <c r="BL106" s="27">
        <v>7.4015746116638184</v>
      </c>
      <c r="BM106" s="27">
        <v>6.1653542518615723</v>
      </c>
      <c r="BN106" s="27">
        <v>3.960629940032959</v>
      </c>
      <c r="BO106" s="27">
        <v>0.95275592803955078</v>
      </c>
      <c r="BQ106" s="21">
        <f t="shared" si="3"/>
        <v>58</v>
      </c>
    </row>
    <row r="107" spans="2:69" x14ac:dyDescent="0.25">
      <c r="B107" s="44" t="s">
        <v>687</v>
      </c>
      <c r="C107" s="44" t="s">
        <v>688</v>
      </c>
      <c r="D107" s="12">
        <v>-32.700000000000003</v>
      </c>
      <c r="E107" s="12">
        <v>148.1</v>
      </c>
      <c r="F107" s="29" t="b">
        <f t="shared" si="2"/>
        <v>1</v>
      </c>
      <c r="G107" s="27"/>
      <c r="H107" s="27">
        <v>7.0157480239868164</v>
      </c>
      <c r="I107" s="27">
        <v>9.925196647644043</v>
      </c>
      <c r="J107" s="27">
        <v>6.2322835922241211</v>
      </c>
      <c r="K107" s="27">
        <v>5.7874016761779785</v>
      </c>
      <c r="L107" s="27">
        <v>5.9960627555847168</v>
      </c>
      <c r="M107" s="27">
        <v>10.582676887512207</v>
      </c>
      <c r="N107" s="27">
        <v>9.3464565277099609</v>
      </c>
      <c r="O107" s="27">
        <v>3.0629920959472656</v>
      </c>
      <c r="P107" s="27">
        <v>4.7283463478088379</v>
      </c>
      <c r="Q107" s="27">
        <v>11.137795448303223</v>
      </c>
      <c r="R107" s="27">
        <v>11.755905151367188</v>
      </c>
      <c r="S107" s="27">
        <v>8.9488191604614258</v>
      </c>
      <c r="T107" s="27">
        <v>5.4763779640197754</v>
      </c>
      <c r="U107" s="27">
        <v>9.7165355682373047</v>
      </c>
      <c r="V107" s="27">
        <v>6.2677164077758789</v>
      </c>
      <c r="W107" s="27">
        <v>7.614173412322998</v>
      </c>
      <c r="X107" s="27">
        <v>11.519684791564941</v>
      </c>
      <c r="Y107" s="27">
        <v>2.4527559280395508</v>
      </c>
      <c r="Z107" s="27">
        <v>12.448819160461426</v>
      </c>
      <c r="AA107" s="27">
        <v>4.535433292388916</v>
      </c>
      <c r="AB107" s="27">
        <v>3.4881889820098877</v>
      </c>
      <c r="AC107" s="27">
        <v>6.0629920959472656</v>
      </c>
      <c r="AD107" s="27">
        <v>1.82677161693573</v>
      </c>
      <c r="AE107" s="27">
        <v>10.590551376342773</v>
      </c>
      <c r="AF107" s="27">
        <v>6.0708661079406738</v>
      </c>
      <c r="AG107" s="27">
        <v>11.322834968566895</v>
      </c>
      <c r="AH107" s="27">
        <v>6.6377954483032227</v>
      </c>
      <c r="AI107" s="27">
        <v>5.4015746116638184</v>
      </c>
      <c r="AJ107" s="27">
        <v>11.047244071960449</v>
      </c>
      <c r="AK107" s="27">
        <v>3.1496062278747559</v>
      </c>
      <c r="AL107" s="27">
        <v>3.8267717361450195</v>
      </c>
      <c r="AM107" s="27">
        <v>4.381889820098877</v>
      </c>
      <c r="AN107" s="27">
        <v>7.3228344917297363</v>
      </c>
      <c r="AO107" s="27">
        <v>12.708661079406738</v>
      </c>
      <c r="AP107" s="27">
        <v>3.5748031139373779</v>
      </c>
      <c r="AQ107" s="27">
        <v>7.574803352355957</v>
      </c>
      <c r="AR107" s="27">
        <v>7.464566707611084</v>
      </c>
      <c r="AS107" s="27">
        <v>5.6220474243164063</v>
      </c>
      <c r="AT107" s="27">
        <v>9.8661413192749023</v>
      </c>
      <c r="AU107" s="27">
        <v>9.5984249114990234</v>
      </c>
      <c r="AV107" s="27">
        <v>9.7086610794067383</v>
      </c>
      <c r="AW107" s="27">
        <v>5.4055118560791016</v>
      </c>
      <c r="AX107" s="27">
        <v>3.4566929340362549</v>
      </c>
      <c r="AY107" s="27">
        <v>4.1929135322570801</v>
      </c>
      <c r="AZ107" s="27">
        <v>8.7716531753540039</v>
      </c>
      <c r="BA107" s="27">
        <v>12.917323112487793</v>
      </c>
      <c r="BB107" s="27">
        <v>0.91732281446456909</v>
      </c>
      <c r="BC107" s="27">
        <v>6.2874016761779785</v>
      </c>
      <c r="BD107" s="27">
        <v>9.4330711364746094</v>
      </c>
      <c r="BE107" s="27">
        <v>4.881889820098877</v>
      </c>
      <c r="BF107" s="27">
        <v>12.417323112487793</v>
      </c>
      <c r="BG107" s="27">
        <v>9.2440948486328125</v>
      </c>
      <c r="BH107" s="27">
        <v>3.2519686222076416</v>
      </c>
      <c r="BI107" s="27">
        <v>3.34645676612854</v>
      </c>
      <c r="BJ107" s="27">
        <v>3.6377952098846436</v>
      </c>
      <c r="BK107" s="27">
        <v>5.1574802398681641</v>
      </c>
      <c r="BL107" s="27">
        <v>12.145668983459473</v>
      </c>
      <c r="BM107" s="27">
        <v>8.1929130554199219</v>
      </c>
      <c r="BN107" s="27">
        <v>6.5669293403625488</v>
      </c>
      <c r="BO107" s="27">
        <v>2.3149607181549072</v>
      </c>
      <c r="BQ107" s="21">
        <f t="shared" si="3"/>
        <v>58</v>
      </c>
    </row>
    <row r="108" spans="2:69" x14ac:dyDescent="0.25">
      <c r="B108" s="44" t="s">
        <v>689</v>
      </c>
      <c r="C108" s="44" t="s">
        <v>690</v>
      </c>
      <c r="D108" s="12">
        <v>-33</v>
      </c>
      <c r="E108" s="12">
        <v>147.19999999999999</v>
      </c>
      <c r="F108" s="29" t="b">
        <f t="shared" si="2"/>
        <v>1</v>
      </c>
      <c r="G108" s="27"/>
      <c r="H108" s="27">
        <v>3.8267717361450195</v>
      </c>
      <c r="I108" s="27">
        <v>10.444881439208984</v>
      </c>
      <c r="J108" s="27">
        <v>4.1771655082702637</v>
      </c>
      <c r="K108" s="27">
        <v>5.0984253883361816</v>
      </c>
      <c r="L108" s="27">
        <v>5.7874016761779785</v>
      </c>
      <c r="M108" s="27">
        <v>6.8425197601318359</v>
      </c>
      <c r="N108" s="27">
        <v>9.1771650314331055</v>
      </c>
      <c r="O108" s="27">
        <v>2.7047243118286133</v>
      </c>
      <c r="P108" s="27">
        <v>4.3110237121582031</v>
      </c>
      <c r="Q108" s="27">
        <v>6.6850395202636719</v>
      </c>
      <c r="R108" s="27">
        <v>6.0984253883361816</v>
      </c>
      <c r="S108" s="27">
        <v>3.2244093418121338</v>
      </c>
      <c r="T108" s="27">
        <v>1.5275590419769287</v>
      </c>
      <c r="U108" s="27">
        <v>4.0196852684020996</v>
      </c>
      <c r="V108" s="27">
        <v>6.0826773643493652</v>
      </c>
      <c r="W108" s="27">
        <v>8.4015750885009766</v>
      </c>
      <c r="X108" s="27">
        <v>8.6377954483032227</v>
      </c>
      <c r="Y108" s="27">
        <v>0.98425197601318359</v>
      </c>
      <c r="Z108" s="27">
        <v>7.1496062278747559</v>
      </c>
      <c r="AA108" s="27">
        <v>2.6377952098846436</v>
      </c>
      <c r="AB108" s="27">
        <v>2.0866141319274902</v>
      </c>
      <c r="AC108" s="27">
        <v>3.7874016761779785</v>
      </c>
      <c r="AD108" s="27">
        <v>0.65354329347610474</v>
      </c>
      <c r="AE108" s="27">
        <v>9.4881887435913086</v>
      </c>
      <c r="AF108" s="27">
        <v>8.078740119934082</v>
      </c>
      <c r="AG108" s="27">
        <v>9.4881887435913086</v>
      </c>
      <c r="AH108" s="27">
        <v>4.1062994003295898</v>
      </c>
      <c r="AI108" s="27">
        <v>2.8582677841186523</v>
      </c>
      <c r="AJ108" s="27">
        <v>6.7244095802307129</v>
      </c>
      <c r="AK108" s="27">
        <v>2.7244093418121338</v>
      </c>
      <c r="AL108" s="27">
        <v>3.2283463478088379</v>
      </c>
      <c r="AM108" s="27">
        <v>3.1062991619110107</v>
      </c>
      <c r="AN108" s="27">
        <v>8.6259841918945313</v>
      </c>
      <c r="AO108" s="27">
        <v>7.8937005996704102</v>
      </c>
      <c r="AP108" s="27">
        <v>4.4015746116638184</v>
      </c>
      <c r="AQ108" s="27">
        <v>7.0472440719604492</v>
      </c>
      <c r="AR108" s="27">
        <v>4.4763779640197754</v>
      </c>
      <c r="AS108" s="27">
        <v>7.0629920959472656</v>
      </c>
      <c r="AT108" s="27">
        <v>7.4448819160461426</v>
      </c>
      <c r="AU108" s="27">
        <v>7.2716536521911621</v>
      </c>
      <c r="AV108" s="27">
        <v>6.1889762878417969</v>
      </c>
      <c r="AW108" s="27">
        <v>4.5826773643493652</v>
      </c>
      <c r="AX108" s="27">
        <v>2.4055118560791016</v>
      </c>
      <c r="AY108" s="27">
        <v>2.381889820098877</v>
      </c>
      <c r="AZ108" s="27">
        <v>5.5590553283691406</v>
      </c>
      <c r="BA108" s="27">
        <v>6.8937005996704102</v>
      </c>
      <c r="BB108" s="27">
        <v>1.2716535329818726</v>
      </c>
      <c r="BC108" s="27">
        <v>5.8779525756835938</v>
      </c>
      <c r="BD108" s="27">
        <v>3.7047243118286133</v>
      </c>
      <c r="BE108" s="27">
        <v>2.6811022758483887</v>
      </c>
      <c r="BF108" s="27">
        <v>8.8503932952880859</v>
      </c>
      <c r="BG108" s="27">
        <v>7.4133858680725098</v>
      </c>
      <c r="BH108" s="27">
        <v>2.7047243118286133</v>
      </c>
      <c r="BI108" s="27">
        <v>2.807086706161499</v>
      </c>
      <c r="BJ108" s="27">
        <v>3.1259841918945313</v>
      </c>
      <c r="BK108" s="27">
        <v>5.5905513763427734</v>
      </c>
      <c r="BL108" s="27">
        <v>9.4566926956176758</v>
      </c>
      <c r="BM108" s="27">
        <v>7.2874016761779785</v>
      </c>
      <c r="BN108" s="27">
        <v>5.2440943717956543</v>
      </c>
      <c r="BO108" s="27">
        <v>1.0275590419769287</v>
      </c>
      <c r="BQ108" s="21">
        <f t="shared" si="3"/>
        <v>58</v>
      </c>
    </row>
    <row r="109" spans="2:69" x14ac:dyDescent="0.25">
      <c r="B109" s="44" t="s">
        <v>693</v>
      </c>
      <c r="C109" s="44" t="s">
        <v>694</v>
      </c>
      <c r="D109" s="12">
        <v>-31.9</v>
      </c>
      <c r="E109" s="12">
        <v>148.6</v>
      </c>
      <c r="F109" s="29" t="b">
        <f t="shared" si="2"/>
        <v>1</v>
      </c>
      <c r="G109" s="27"/>
      <c r="H109" s="27">
        <v>5.0629920959472656</v>
      </c>
      <c r="I109" s="27">
        <v>8.5511808395385742</v>
      </c>
      <c r="J109" s="27">
        <v>5.6614174842834473</v>
      </c>
      <c r="K109" s="27">
        <v>6.4055118560791016</v>
      </c>
      <c r="L109" s="27">
        <v>7.5157480239868164</v>
      </c>
      <c r="M109" s="27">
        <v>8.8622045516967773</v>
      </c>
      <c r="N109" s="27">
        <v>8.9606294631958008</v>
      </c>
      <c r="O109" s="27">
        <v>1.5354330539703369</v>
      </c>
      <c r="P109" s="27">
        <v>4.6771655082702637</v>
      </c>
      <c r="Q109" s="27">
        <v>15.89370059967041</v>
      </c>
      <c r="R109" s="27">
        <v>15.232283592224121</v>
      </c>
      <c r="S109" s="27">
        <v>5.5078740119934082</v>
      </c>
      <c r="T109" s="27">
        <v>5.9370079040527344</v>
      </c>
      <c r="U109" s="27">
        <v>10.433071136474609</v>
      </c>
      <c r="V109" s="27">
        <v>4.8976378440856934</v>
      </c>
      <c r="W109" s="27">
        <v>7.078740119934082</v>
      </c>
      <c r="X109" s="27">
        <v>6.7795276641845703</v>
      </c>
      <c r="Y109" s="27">
        <v>3.4881889820098877</v>
      </c>
      <c r="Z109" s="27">
        <v>9.3740158081054688</v>
      </c>
      <c r="AA109" s="27">
        <v>6.6220474243164063</v>
      </c>
      <c r="AB109" s="27">
        <v>4.4527559280395508</v>
      </c>
      <c r="AC109" s="27">
        <v>6.7047243118286133</v>
      </c>
      <c r="AD109" s="27">
        <v>2.1968502998352051</v>
      </c>
      <c r="AE109" s="27">
        <v>10.763779640197754</v>
      </c>
      <c r="AF109" s="27">
        <v>5.0669293403625488</v>
      </c>
      <c r="AG109" s="27">
        <v>10.031496047973633</v>
      </c>
      <c r="AH109" s="27">
        <v>7.0944881439208984</v>
      </c>
      <c r="AI109" s="27">
        <v>4.8425197601318359</v>
      </c>
      <c r="AJ109" s="27">
        <v>7.7716536521911621</v>
      </c>
      <c r="AK109" s="27">
        <v>4.8188977241516113</v>
      </c>
      <c r="AL109" s="27">
        <v>2.8425197601318359</v>
      </c>
      <c r="AM109" s="27">
        <v>4.6456694602966309</v>
      </c>
      <c r="AN109" s="27">
        <v>10.027559280395508</v>
      </c>
      <c r="AO109" s="27">
        <v>9.9133853912353516</v>
      </c>
      <c r="AP109" s="27">
        <v>2.5</v>
      </c>
      <c r="AQ109" s="27">
        <v>6.425196647644043</v>
      </c>
      <c r="AR109" s="27">
        <v>11.732283592224121</v>
      </c>
      <c r="AS109" s="27">
        <v>7.1889762878417969</v>
      </c>
      <c r="AT109" s="27">
        <v>8.4881887435913086</v>
      </c>
      <c r="AU109" s="27">
        <v>11.929133415222168</v>
      </c>
      <c r="AV109" s="27">
        <v>12.661417007446289</v>
      </c>
      <c r="AW109" s="27">
        <v>4.5944881439208984</v>
      </c>
      <c r="AX109" s="27">
        <v>2.7244093418121338</v>
      </c>
      <c r="AY109" s="27">
        <v>5.921259880065918</v>
      </c>
      <c r="AZ109" s="27">
        <v>7.385826587677002</v>
      </c>
      <c r="BA109" s="27">
        <v>10.311023712158203</v>
      </c>
      <c r="BB109" s="27">
        <v>0.97637796401977539</v>
      </c>
      <c r="BC109" s="27">
        <v>4.9724407196044922</v>
      </c>
      <c r="BD109" s="27">
        <v>11.60629940032959</v>
      </c>
      <c r="BE109" s="27">
        <v>2.8228347301483154</v>
      </c>
      <c r="BF109" s="27">
        <v>19.125984191894531</v>
      </c>
      <c r="BG109" s="27">
        <v>10.102362632751465</v>
      </c>
      <c r="BH109" s="27">
        <v>3.1023621559143066</v>
      </c>
      <c r="BI109" s="27">
        <v>4.5039372444152832</v>
      </c>
      <c r="BJ109" s="27">
        <v>3.4527559280395508</v>
      </c>
      <c r="BK109" s="27">
        <v>6.3149604797363281</v>
      </c>
      <c r="BL109" s="27">
        <v>10.622047424316406</v>
      </c>
      <c r="BM109" s="27">
        <v>8.1811027526855469</v>
      </c>
      <c r="BN109" s="27">
        <v>7.2362203598022461</v>
      </c>
      <c r="BO109" s="27">
        <v>2.1771652698516846</v>
      </c>
      <c r="BQ109" s="21">
        <f t="shared" si="3"/>
        <v>58</v>
      </c>
    </row>
    <row r="110" spans="2:69" x14ac:dyDescent="0.25">
      <c r="B110" s="44" t="s">
        <v>695</v>
      </c>
      <c r="C110" s="44" t="s">
        <v>696</v>
      </c>
      <c r="D110" s="12">
        <v>-33</v>
      </c>
      <c r="E110" s="12">
        <v>149.6</v>
      </c>
      <c r="F110" s="29" t="b">
        <f t="shared" si="2"/>
        <v>1</v>
      </c>
      <c r="G110" s="27"/>
      <c r="H110" s="27">
        <v>10.228346824645996</v>
      </c>
      <c r="I110" s="27">
        <v>11.354331016540527</v>
      </c>
      <c r="J110" s="27">
        <v>9.0196847915649414</v>
      </c>
      <c r="K110" s="27">
        <v>7.1929135322570801</v>
      </c>
      <c r="L110" s="27">
        <v>8.0590553283691406</v>
      </c>
      <c r="M110" s="27">
        <v>9.5196847915649414</v>
      </c>
      <c r="N110" s="27">
        <v>13.224409103393555</v>
      </c>
      <c r="O110" s="27">
        <v>5.2834644317626953</v>
      </c>
      <c r="P110" s="27">
        <v>5.4724407196044922</v>
      </c>
      <c r="Q110" s="27">
        <v>10.775590896606445</v>
      </c>
      <c r="R110" s="27">
        <v>13.240157127380371</v>
      </c>
      <c r="S110" s="27">
        <v>9.503936767578125</v>
      </c>
      <c r="T110" s="27">
        <v>8.2913389205932617</v>
      </c>
      <c r="U110" s="27">
        <v>15.657480239868164</v>
      </c>
      <c r="V110" s="27">
        <v>5</v>
      </c>
      <c r="W110" s="27">
        <v>7.5944881439208984</v>
      </c>
      <c r="X110" s="27">
        <v>10.078740119934082</v>
      </c>
      <c r="Y110" s="27">
        <v>3.307086706161499</v>
      </c>
      <c r="Z110" s="27">
        <v>9.2401571273803711</v>
      </c>
      <c r="AA110" s="27">
        <v>6.0944881439208984</v>
      </c>
      <c r="AB110" s="27">
        <v>3.1496062278747559</v>
      </c>
      <c r="AC110" s="27">
        <v>10.322834968566895</v>
      </c>
      <c r="AD110" s="27">
        <v>2.421259880065918</v>
      </c>
      <c r="AE110" s="27">
        <v>12.488188743591309</v>
      </c>
      <c r="AF110" s="27">
        <v>6.7165355682373047</v>
      </c>
      <c r="AG110" s="27">
        <v>12.889763832092285</v>
      </c>
      <c r="AH110" s="27">
        <v>8.0866146087646484</v>
      </c>
      <c r="AI110" s="27">
        <v>7.1259841918945313</v>
      </c>
      <c r="AJ110" s="27">
        <v>8.2440948486328125</v>
      </c>
      <c r="AK110" s="27">
        <v>5.2992124557495117</v>
      </c>
      <c r="AL110" s="27">
        <v>5.3228344917297363</v>
      </c>
      <c r="AM110" s="27">
        <v>6.2598423957824707</v>
      </c>
      <c r="AN110" s="27">
        <v>10.535432815551758</v>
      </c>
      <c r="AO110" s="27">
        <v>10.125984191894531</v>
      </c>
      <c r="AP110" s="27">
        <v>6.118110179901123</v>
      </c>
      <c r="AQ110" s="27">
        <v>9.9763774871826172</v>
      </c>
      <c r="AR110" s="27">
        <v>9.5905513763427734</v>
      </c>
      <c r="AS110" s="27">
        <v>5.118110179901123</v>
      </c>
      <c r="AT110" s="27">
        <v>9.1732282638549805</v>
      </c>
      <c r="AU110" s="27">
        <v>12.645668983459473</v>
      </c>
      <c r="AV110" s="27">
        <v>12.409448623657227</v>
      </c>
      <c r="AW110" s="27">
        <v>7.1023621559143066</v>
      </c>
      <c r="AX110" s="27">
        <v>4.2677164077758789</v>
      </c>
      <c r="AY110" s="27">
        <v>9.2362203598022461</v>
      </c>
      <c r="AZ110" s="27">
        <v>8.7874011993408203</v>
      </c>
      <c r="BA110" s="27">
        <v>13.850393295288086</v>
      </c>
      <c r="BB110" s="27">
        <v>1.8976378440856934</v>
      </c>
      <c r="BC110" s="27">
        <v>8.503936767578125</v>
      </c>
      <c r="BD110" s="27">
        <v>9.503936767578125</v>
      </c>
      <c r="BE110" s="27">
        <v>3.8740158081054688</v>
      </c>
      <c r="BF110" s="27">
        <v>15.133858680725098</v>
      </c>
      <c r="BG110" s="27">
        <v>11.070866584777832</v>
      </c>
      <c r="BH110" s="27">
        <v>4.7716536521911621</v>
      </c>
      <c r="BI110" s="27">
        <v>3.9370079040527344</v>
      </c>
      <c r="BJ110" s="27">
        <v>8.1338586807250977</v>
      </c>
      <c r="BK110" s="27">
        <v>6.3622045516967773</v>
      </c>
      <c r="BL110" s="27">
        <v>10.984251976013184</v>
      </c>
      <c r="BM110" s="27">
        <v>6.9921259880065918</v>
      </c>
      <c r="BN110" s="27">
        <v>8.9527559280395508</v>
      </c>
      <c r="BO110" s="27">
        <v>2.8031497001647949</v>
      </c>
      <c r="BQ110" s="21">
        <f t="shared" si="3"/>
        <v>58</v>
      </c>
    </row>
    <row r="111" spans="2:69" x14ac:dyDescent="0.25">
      <c r="B111" s="44" t="s">
        <v>697</v>
      </c>
      <c r="C111" s="44" t="s">
        <v>698</v>
      </c>
      <c r="D111" s="12">
        <v>-35.299999999999997</v>
      </c>
      <c r="E111" s="12">
        <v>149.1</v>
      </c>
      <c r="F111" s="29" t="b">
        <f t="shared" si="2"/>
        <v>1</v>
      </c>
      <c r="G111" s="27"/>
      <c r="H111" s="27">
        <v>11.862204551696777</v>
      </c>
      <c r="I111" s="27">
        <v>11.976377487182617</v>
      </c>
      <c r="J111" s="27">
        <v>11.60629940032959</v>
      </c>
      <c r="K111" s="27">
        <v>8.2283468246459961</v>
      </c>
      <c r="L111" s="27">
        <v>10.523622512817383</v>
      </c>
      <c r="M111" s="27">
        <v>10.582676887512207</v>
      </c>
      <c r="N111" s="27">
        <v>13.448819160461426</v>
      </c>
      <c r="O111" s="27">
        <v>4.6220474243164063</v>
      </c>
      <c r="P111" s="27">
        <v>4.3700785636901855</v>
      </c>
      <c r="Q111" s="27">
        <v>11.240157127380371</v>
      </c>
      <c r="R111" s="27">
        <v>14.055118560791016</v>
      </c>
      <c r="S111" s="27">
        <v>7.3267717361450195</v>
      </c>
      <c r="T111" s="27">
        <v>5.421259880065918</v>
      </c>
      <c r="U111" s="27">
        <v>11.405511856079102</v>
      </c>
      <c r="V111" s="27">
        <v>11.251968383789063</v>
      </c>
      <c r="W111" s="27">
        <v>12.110236167907715</v>
      </c>
      <c r="X111" s="27">
        <v>11.204724311828613</v>
      </c>
      <c r="Y111" s="27">
        <v>3.9685039520263672</v>
      </c>
      <c r="Z111" s="27">
        <v>10.011811256408691</v>
      </c>
      <c r="AA111" s="27">
        <v>5.881889820098877</v>
      </c>
      <c r="AB111" s="27">
        <v>4.5039372444152832</v>
      </c>
      <c r="AC111" s="27">
        <v>5.2834644317626953</v>
      </c>
      <c r="AD111" s="27">
        <v>2.5984251499176025</v>
      </c>
      <c r="AE111" s="27">
        <v>13.870079040527344</v>
      </c>
      <c r="AF111" s="27">
        <v>5.9409446716308594</v>
      </c>
      <c r="AG111" s="27">
        <v>9.0551185607910156</v>
      </c>
      <c r="AH111" s="27">
        <v>8.7480316162109375</v>
      </c>
      <c r="AI111" s="27">
        <v>7.0826773643493652</v>
      </c>
      <c r="AJ111" s="27">
        <v>7.4881887435913086</v>
      </c>
      <c r="AK111" s="27">
        <v>9.0629920959472656</v>
      </c>
      <c r="AL111" s="27">
        <v>5.9881887435913086</v>
      </c>
      <c r="AM111" s="27">
        <v>5.8582677841186523</v>
      </c>
      <c r="AN111" s="27">
        <v>11.271653175354004</v>
      </c>
      <c r="AO111" s="27">
        <v>8.3267717361450195</v>
      </c>
      <c r="AP111" s="27">
        <v>4.460629940032959</v>
      </c>
      <c r="AQ111" s="27">
        <v>12.129920959472656</v>
      </c>
      <c r="AR111" s="27">
        <v>10.543307304382324</v>
      </c>
      <c r="AS111" s="27">
        <v>4.7125983238220215</v>
      </c>
      <c r="AT111" s="27">
        <v>6.8661417961120605</v>
      </c>
      <c r="AU111" s="27">
        <v>9.0236225128173828</v>
      </c>
      <c r="AV111" s="27">
        <v>11.897637367248535</v>
      </c>
      <c r="AW111" s="27">
        <v>5.3110237121582031</v>
      </c>
      <c r="AX111" s="27">
        <v>3.8622047901153564</v>
      </c>
      <c r="AY111" s="27">
        <v>8.8031492233276367</v>
      </c>
      <c r="AZ111" s="27">
        <v>10.17322826385498</v>
      </c>
      <c r="BA111" s="27">
        <v>10.196850776672363</v>
      </c>
      <c r="BB111" s="27">
        <v>2.6220471858978271</v>
      </c>
      <c r="BC111" s="27">
        <v>6.8622045516967773</v>
      </c>
      <c r="BD111" s="27">
        <v>8.0944881439208984</v>
      </c>
      <c r="BE111" s="27">
        <v>5.1338582038879395</v>
      </c>
      <c r="BF111" s="27">
        <v>17.421258926391602</v>
      </c>
      <c r="BG111" s="27">
        <v>6.7559056282043457</v>
      </c>
      <c r="BH111" s="27">
        <v>5.1653542518615723</v>
      </c>
      <c r="BI111" s="27">
        <v>8.8937005996704102</v>
      </c>
      <c r="BJ111" s="27">
        <v>7.6377954483032227</v>
      </c>
      <c r="BK111" s="27">
        <v>4.2952756881713867</v>
      </c>
      <c r="BL111" s="27">
        <v>10.755905151367188</v>
      </c>
      <c r="BM111" s="27">
        <v>8.5984249114990234</v>
      </c>
      <c r="BN111" s="27">
        <v>6.964566707611084</v>
      </c>
      <c r="BO111" s="27">
        <v>3.2125983238220215</v>
      </c>
      <c r="BQ111" s="21">
        <f t="shared" si="3"/>
        <v>58</v>
      </c>
    </row>
    <row r="112" spans="2:69" x14ac:dyDescent="0.25">
      <c r="B112" s="44" t="s">
        <v>701</v>
      </c>
      <c r="C112" s="44" t="s">
        <v>702</v>
      </c>
      <c r="D112" s="12">
        <v>-37.9</v>
      </c>
      <c r="E112" s="12">
        <v>145</v>
      </c>
      <c r="F112" s="29" t="b">
        <f t="shared" si="2"/>
        <v>1</v>
      </c>
      <c r="G112" s="27"/>
      <c r="H112" s="27">
        <v>13.019684791564941</v>
      </c>
      <c r="I112" s="27">
        <v>5.2125983238220215</v>
      </c>
      <c r="J112" s="27">
        <v>8.2795276641845703</v>
      </c>
      <c r="K112" s="27">
        <v>9.5590553283691406</v>
      </c>
      <c r="L112" s="27">
        <v>13.267716407775879</v>
      </c>
      <c r="M112" s="27">
        <v>8.8267717361450195</v>
      </c>
      <c r="N112" s="27">
        <v>9.578740119934082</v>
      </c>
      <c r="O112" s="27">
        <v>5.1889762878417969</v>
      </c>
      <c r="P112" s="27">
        <v>5.7244095802307129</v>
      </c>
      <c r="Q112" s="27">
        <v>8.6299209594726563</v>
      </c>
      <c r="R112" s="27">
        <v>8.8110237121582031</v>
      </c>
      <c r="S112" s="27">
        <v>12.507874488830566</v>
      </c>
      <c r="T112" s="27">
        <v>4.9763779640197754</v>
      </c>
      <c r="U112" s="27">
        <v>8.7480316162109375</v>
      </c>
      <c r="V112" s="27">
        <v>12.094488143920898</v>
      </c>
      <c r="W112" s="27">
        <v>15.051180839538574</v>
      </c>
      <c r="X112" s="27">
        <v>11.807086944580078</v>
      </c>
      <c r="Y112" s="27">
        <v>5.6023621559143066</v>
      </c>
      <c r="Z112" s="27">
        <v>11.771653175354004</v>
      </c>
      <c r="AA112" s="27">
        <v>9.0984249114990234</v>
      </c>
      <c r="AB112" s="27">
        <v>9.5590553283691406</v>
      </c>
      <c r="AC112" s="27">
        <v>9.5984249114990234</v>
      </c>
      <c r="AD112" s="27">
        <v>6.7755904197692871</v>
      </c>
      <c r="AE112" s="27">
        <v>12.71259880065918</v>
      </c>
      <c r="AF112" s="27">
        <v>11.216535568237305</v>
      </c>
      <c r="AG112" s="27">
        <v>9.3897638320922852</v>
      </c>
      <c r="AH112" s="27">
        <v>8.1771650314331055</v>
      </c>
      <c r="AI112" s="27">
        <v>9.9527559280395508</v>
      </c>
      <c r="AJ112" s="27">
        <v>11.377952575683594</v>
      </c>
      <c r="AK112" s="27">
        <v>9.2204723358154297</v>
      </c>
      <c r="AL112" s="27">
        <v>7.8622045516967773</v>
      </c>
      <c r="AM112" s="27">
        <v>5.0708661079406738</v>
      </c>
      <c r="AN112" s="27">
        <v>13.354331016540527</v>
      </c>
      <c r="AO112" s="27">
        <v>16.326770782470703</v>
      </c>
      <c r="AP112" s="27">
        <v>4.1535434722900391</v>
      </c>
      <c r="AQ112" s="27">
        <v>9.0314960479736328</v>
      </c>
      <c r="AR112" s="27">
        <v>5.3110237121582031</v>
      </c>
      <c r="AS112" s="27">
        <v>5.8503937721252441</v>
      </c>
      <c r="AT112" s="27">
        <v>9.8346452713012695</v>
      </c>
      <c r="AU112" s="27">
        <v>3.4842519760131836</v>
      </c>
      <c r="AV112" s="27">
        <v>8.1377954483032227</v>
      </c>
      <c r="AW112" s="27">
        <v>5.5984253883361816</v>
      </c>
      <c r="AX112" s="27">
        <v>4.4173226356506348</v>
      </c>
      <c r="AY112" s="27">
        <v>6.539370059967041</v>
      </c>
      <c r="AZ112" s="27">
        <v>11.480315208435059</v>
      </c>
      <c r="BA112" s="27">
        <v>8.1811027526855469</v>
      </c>
      <c r="BB112" s="27">
        <v>2.0590550899505615</v>
      </c>
      <c r="BC112" s="27">
        <v>6.425196647644043</v>
      </c>
      <c r="BD112" s="27">
        <v>7.2755904197692871</v>
      </c>
      <c r="BE112" s="27">
        <v>11.090551376342773</v>
      </c>
      <c r="BF112" s="27">
        <v>9.3543310165405273</v>
      </c>
      <c r="BG112" s="27">
        <v>12.015748023986816</v>
      </c>
      <c r="BH112" s="27">
        <v>5.8740158081054688</v>
      </c>
      <c r="BI112" s="27">
        <v>11.909448623657227</v>
      </c>
      <c r="BJ112" s="27">
        <v>7.4527559280395508</v>
      </c>
      <c r="BK112" s="27">
        <v>4.3149604797363281</v>
      </c>
      <c r="BL112" s="27">
        <v>10.374015808105469</v>
      </c>
      <c r="BM112" s="27">
        <v>8.7795276641845703</v>
      </c>
      <c r="BN112" s="27">
        <v>9.4488191604614258</v>
      </c>
      <c r="BO112" s="27">
        <v>3.5275590419769287</v>
      </c>
      <c r="BQ112" s="21">
        <f t="shared" si="3"/>
        <v>58</v>
      </c>
    </row>
    <row r="113" spans="2:69" x14ac:dyDescent="0.25">
      <c r="B113" s="44" t="s">
        <v>703</v>
      </c>
      <c r="C113" s="44" t="s">
        <v>704</v>
      </c>
      <c r="D113" s="12">
        <v>-31.9</v>
      </c>
      <c r="E113" s="12">
        <v>115.9</v>
      </c>
      <c r="F113" s="29" t="b">
        <f t="shared" si="2"/>
        <v>0</v>
      </c>
      <c r="G113" s="27"/>
      <c r="H113" s="27">
        <v>3.8897638320922852</v>
      </c>
      <c r="I113" s="27">
        <v>4.2047243118286133</v>
      </c>
      <c r="J113" s="27">
        <v>6.3582677841186523</v>
      </c>
      <c r="K113" s="27">
        <v>4.6692914962768555</v>
      </c>
      <c r="L113" s="27">
        <v>6.7874016761779785</v>
      </c>
      <c r="M113" s="27">
        <v>9</v>
      </c>
      <c r="N113" s="27">
        <v>4.7244095802307129</v>
      </c>
      <c r="O113" s="27">
        <v>4.2283463478088379</v>
      </c>
      <c r="P113" s="27">
        <v>7.2598423957824707</v>
      </c>
      <c r="Q113" s="27">
        <v>1.8070865869522095</v>
      </c>
      <c r="R113" s="27">
        <v>5.0669293403625488</v>
      </c>
      <c r="S113" s="27">
        <v>11.964567184448242</v>
      </c>
      <c r="T113" s="27">
        <v>3.4094488620758057</v>
      </c>
      <c r="U113" s="27">
        <v>8.3700790405273438</v>
      </c>
      <c r="V113" s="27">
        <v>4.8425197601318359</v>
      </c>
      <c r="W113" s="27">
        <v>4.921259880065918</v>
      </c>
      <c r="X113" s="27">
        <v>6.9370079040527344</v>
      </c>
      <c r="Y113" s="27">
        <v>4.5944881439208984</v>
      </c>
      <c r="Z113" s="27">
        <v>6.5078740119934082</v>
      </c>
      <c r="AA113" s="27">
        <v>4.6220474243164063</v>
      </c>
      <c r="AB113" s="27">
        <v>4.1653542518615723</v>
      </c>
      <c r="AC113" s="27">
        <v>5.3464565277099609</v>
      </c>
      <c r="AD113" s="27">
        <v>4.6456694602966309</v>
      </c>
      <c r="AE113" s="27">
        <v>6.0708661079406738</v>
      </c>
      <c r="AF113" s="27">
        <v>7.5039372444152832</v>
      </c>
      <c r="AG113" s="27">
        <v>4.1102361679077148</v>
      </c>
      <c r="AH113" s="27">
        <v>4.4330706596374512</v>
      </c>
      <c r="AI113" s="27">
        <v>3.8976378440856934</v>
      </c>
      <c r="AJ113" s="27">
        <v>8.0393705368041992</v>
      </c>
      <c r="AK113" s="27">
        <v>6.1574802398681641</v>
      </c>
      <c r="AL113" s="27">
        <v>5.2519683837890625</v>
      </c>
      <c r="AM113" s="27">
        <v>7.3385825157165527</v>
      </c>
      <c r="AN113" s="27">
        <v>6.2362203598022461</v>
      </c>
      <c r="AO113" s="27">
        <v>5.1023621559143066</v>
      </c>
      <c r="AP113" s="27">
        <v>3.2362203598022461</v>
      </c>
      <c r="AQ113" s="27">
        <v>7.4803147315979004</v>
      </c>
      <c r="AR113" s="27">
        <v>9.7559051513671875</v>
      </c>
      <c r="AS113" s="27">
        <v>5.6614174842834473</v>
      </c>
      <c r="AT113" s="27">
        <v>6.7874016761779785</v>
      </c>
      <c r="AU113" s="27">
        <v>7.0708661079406738</v>
      </c>
      <c r="AV113" s="27">
        <v>2.7480313777923584</v>
      </c>
      <c r="AW113" s="27">
        <v>5.9685039520263672</v>
      </c>
      <c r="AX113" s="27">
        <v>5.4015746116638184</v>
      </c>
      <c r="AY113" s="27">
        <v>6.5118112564086914</v>
      </c>
      <c r="AZ113" s="27">
        <v>4.4330706596374512</v>
      </c>
      <c r="BA113" s="27">
        <v>6.1496062278747559</v>
      </c>
      <c r="BB113" s="27">
        <v>4.4409446716308594</v>
      </c>
      <c r="BC113" s="27">
        <v>6.2362203598022461</v>
      </c>
      <c r="BD113" s="27">
        <v>6.8503937721252441</v>
      </c>
      <c r="BE113" s="27">
        <v>5.1023621559143066</v>
      </c>
      <c r="BF113" s="27">
        <v>2.4409449100494385</v>
      </c>
      <c r="BG113" s="27">
        <v>10.700787544250488</v>
      </c>
      <c r="BH113" s="27">
        <v>8.9448814392089844</v>
      </c>
      <c r="BI113" s="27">
        <v>8.3385829925537109</v>
      </c>
      <c r="BJ113" s="27">
        <v>5.1653542518615723</v>
      </c>
      <c r="BK113" s="27">
        <v>3.9685039520263672</v>
      </c>
      <c r="BL113" s="27">
        <v>4.4409446716308594</v>
      </c>
      <c r="BM113" s="27">
        <v>4.5118112564086914</v>
      </c>
      <c r="BN113" s="27">
        <v>3.1811022758483887</v>
      </c>
      <c r="BO113" s="27">
        <v>3.0314960479736328</v>
      </c>
      <c r="BQ113" s="21">
        <f t="shared" si="3"/>
        <v>57</v>
      </c>
    </row>
    <row r="114" spans="2:69" x14ac:dyDescent="0.25">
      <c r="B114" s="44" t="s">
        <v>709</v>
      </c>
      <c r="C114" s="44" t="s">
        <v>710</v>
      </c>
      <c r="D114" s="12">
        <v>-34.4</v>
      </c>
      <c r="E114" s="12">
        <v>116</v>
      </c>
      <c r="F114" s="29" t="b">
        <f t="shared" si="2"/>
        <v>0</v>
      </c>
      <c r="G114" s="27"/>
      <c r="H114" s="27">
        <v>7.1850395202636719</v>
      </c>
      <c r="I114" s="27">
        <v>8.503936767578125</v>
      </c>
      <c r="J114" s="27">
        <v>11.996063232421875</v>
      </c>
      <c r="K114" s="27">
        <v>8.5118112564086914</v>
      </c>
      <c r="L114" s="27">
        <v>11.094488143920898</v>
      </c>
      <c r="M114" s="27">
        <v>13.775590896606445</v>
      </c>
      <c r="N114" s="27">
        <v>5.2322835922241211</v>
      </c>
      <c r="O114" s="27">
        <v>6.0472440719604492</v>
      </c>
      <c r="P114" s="27">
        <v>9.4448814392089844</v>
      </c>
      <c r="Q114" s="27">
        <v>5.0708661079406738</v>
      </c>
      <c r="R114" s="27">
        <v>10.858267784118652</v>
      </c>
      <c r="S114" s="27">
        <v>18.649606704711914</v>
      </c>
      <c r="T114" s="27">
        <v>6.7362203598022461</v>
      </c>
      <c r="U114" s="27">
        <v>13.653543472290039</v>
      </c>
      <c r="V114" s="27">
        <v>9.421259880065918</v>
      </c>
      <c r="W114" s="27">
        <v>10.622047424316406</v>
      </c>
      <c r="X114" s="27">
        <v>12.480315208435059</v>
      </c>
      <c r="Y114" s="27">
        <v>10.413385391235352</v>
      </c>
      <c r="Z114" s="27">
        <v>11.968503952026367</v>
      </c>
      <c r="AA114" s="27">
        <v>13.929133415222168</v>
      </c>
      <c r="AB114" s="27">
        <v>11.17322826385498</v>
      </c>
      <c r="AC114" s="27">
        <v>11.440944671630859</v>
      </c>
      <c r="AD114" s="27">
        <v>7.9842519760131836</v>
      </c>
      <c r="AE114" s="27">
        <v>10.881889343261719</v>
      </c>
      <c r="AF114" s="27">
        <v>14.897637367248535</v>
      </c>
      <c r="AG114" s="27">
        <v>9.1732282638549805</v>
      </c>
      <c r="AH114" s="27">
        <v>9.2755908966064453</v>
      </c>
      <c r="AI114" s="27">
        <v>8.2007875442504883</v>
      </c>
      <c r="AJ114" s="27">
        <v>14.133858680725098</v>
      </c>
      <c r="AK114" s="27">
        <v>14.984251976013184</v>
      </c>
      <c r="AL114" s="27">
        <v>11.38582706451416</v>
      </c>
      <c r="AM114" s="27">
        <v>11.358267784118652</v>
      </c>
      <c r="AN114" s="27">
        <v>15.055118560791016</v>
      </c>
      <c r="AO114" s="27">
        <v>10.791338920593262</v>
      </c>
      <c r="AP114" s="27">
        <v>6.964566707611084</v>
      </c>
      <c r="AQ114" s="27">
        <v>11.011811256408691</v>
      </c>
      <c r="AR114" s="27">
        <v>19.551181793212891</v>
      </c>
      <c r="AS114" s="27">
        <v>10.283464431762695</v>
      </c>
      <c r="AT114" s="27">
        <v>12.803149223327637</v>
      </c>
      <c r="AU114" s="27">
        <v>13.425196647644043</v>
      </c>
      <c r="AV114" s="27">
        <v>8.1181106567382813</v>
      </c>
      <c r="AW114" s="27">
        <v>12.610236167907715</v>
      </c>
      <c r="AX114" s="27">
        <v>11.358267784118652</v>
      </c>
      <c r="AY114" s="27">
        <v>13.838582992553711</v>
      </c>
      <c r="AZ114" s="27">
        <v>7.5196852684020996</v>
      </c>
      <c r="BA114" s="27">
        <v>16.803150177001953</v>
      </c>
      <c r="BB114" s="27">
        <v>8.4055118560791016</v>
      </c>
      <c r="BC114" s="27">
        <v>13.653543472290039</v>
      </c>
      <c r="BD114" s="27">
        <v>17.468503952026367</v>
      </c>
      <c r="BE114" s="27">
        <v>15.61417293548584</v>
      </c>
      <c r="BF114" s="27">
        <v>6.8622045516967773</v>
      </c>
      <c r="BG114" s="27">
        <v>12.988188743591309</v>
      </c>
      <c r="BH114" s="27">
        <v>14.224409103393555</v>
      </c>
      <c r="BI114" s="27">
        <v>14.748031616210938</v>
      </c>
      <c r="BJ114" s="27">
        <v>10.925196647644043</v>
      </c>
      <c r="BK114" s="27">
        <v>6.1574802398681641</v>
      </c>
      <c r="BL114" s="27">
        <v>7.2874016761779785</v>
      </c>
      <c r="BM114" s="27">
        <v>8.6574802398681641</v>
      </c>
      <c r="BN114" s="27">
        <v>4.4094486236572266</v>
      </c>
      <c r="BO114" s="27">
        <v>5.7086615562438965</v>
      </c>
      <c r="BQ114" s="21">
        <f t="shared" si="3"/>
        <v>57</v>
      </c>
    </row>
    <row r="115" spans="2:69" x14ac:dyDescent="0.25">
      <c r="B115" s="44" t="s">
        <v>713</v>
      </c>
      <c r="C115" s="44" t="s">
        <v>714</v>
      </c>
      <c r="D115" s="12">
        <v>-30.5</v>
      </c>
      <c r="E115" s="12">
        <v>118.2</v>
      </c>
      <c r="F115" s="29" t="b">
        <f t="shared" si="2"/>
        <v>0</v>
      </c>
      <c r="G115" s="27"/>
      <c r="H115" s="27">
        <v>1.3385826349258423</v>
      </c>
      <c r="I115" s="27">
        <v>0.55511808395385742</v>
      </c>
      <c r="J115" s="27">
        <v>1.3464566469192505</v>
      </c>
      <c r="K115" s="27">
        <v>1.2283464670181274</v>
      </c>
      <c r="L115" s="27">
        <v>1.67322838306427</v>
      </c>
      <c r="M115" s="27">
        <v>2.7992126941680908</v>
      </c>
      <c r="N115" s="27">
        <v>3.8937008380889893</v>
      </c>
      <c r="O115" s="27">
        <v>0.74409449100494385</v>
      </c>
      <c r="P115" s="27">
        <v>2.0118110179901123</v>
      </c>
      <c r="Q115" s="27">
        <v>0.91338580846786499</v>
      </c>
      <c r="R115" s="27">
        <v>4.1102361679077148</v>
      </c>
      <c r="S115" s="27">
        <v>2.3582677841186523</v>
      </c>
      <c r="T115" s="27">
        <v>1.4094488620758057</v>
      </c>
      <c r="U115" s="27">
        <v>2.7755906581878662</v>
      </c>
      <c r="V115" s="27">
        <v>3.2834646701812744</v>
      </c>
      <c r="W115" s="27">
        <v>3.8661417961120605</v>
      </c>
      <c r="X115" s="27">
        <v>2.8503937721252441</v>
      </c>
      <c r="Y115" s="27">
        <v>1.4173228740692139</v>
      </c>
      <c r="Z115" s="27">
        <v>2.1259841918945313</v>
      </c>
      <c r="AA115" s="27">
        <v>2.0472440719604492</v>
      </c>
      <c r="AB115" s="27">
        <v>0.79527556896209717</v>
      </c>
      <c r="AC115" s="27">
        <v>3.8740158081054688</v>
      </c>
      <c r="AD115" s="27">
        <v>3.1102361679077148</v>
      </c>
      <c r="AE115" s="27">
        <v>3.3149607181549072</v>
      </c>
      <c r="AF115" s="27">
        <v>1.8149605989456177</v>
      </c>
      <c r="AG115" s="27">
        <v>2.4173228740692139</v>
      </c>
      <c r="AH115" s="27">
        <v>1.2047244310379028</v>
      </c>
      <c r="AI115" s="27">
        <v>2.118110179901123</v>
      </c>
      <c r="AJ115" s="27">
        <v>1.5748031139373779</v>
      </c>
      <c r="AK115" s="27">
        <v>0.92125982046127319</v>
      </c>
      <c r="AL115" s="27">
        <v>1.3700786828994751</v>
      </c>
      <c r="AM115" s="27">
        <v>1.6535433530807495</v>
      </c>
      <c r="AN115" s="27">
        <v>2.6850392818450928</v>
      </c>
      <c r="AO115" s="27">
        <v>2.7401573657989502</v>
      </c>
      <c r="AP115" s="27">
        <v>0.47244095802307129</v>
      </c>
      <c r="AQ115" s="27">
        <v>2.6062991619110107</v>
      </c>
      <c r="AR115" s="27">
        <v>2.9842519760131836</v>
      </c>
      <c r="AS115" s="27">
        <v>2.5826771259307861</v>
      </c>
      <c r="AT115" s="27">
        <v>1.7992125749588013</v>
      </c>
      <c r="AU115" s="27">
        <v>2.0551180839538574</v>
      </c>
      <c r="AV115" s="27">
        <v>0.57480317354202271</v>
      </c>
      <c r="AW115" s="27">
        <v>3.6614172458648682</v>
      </c>
      <c r="AX115" s="27">
        <v>1.0866141319274902</v>
      </c>
      <c r="AY115" s="27">
        <v>4.1338582038879395</v>
      </c>
      <c r="AZ115" s="27">
        <v>1.5157480239868164</v>
      </c>
      <c r="BA115" s="27">
        <v>1.1811023950576782</v>
      </c>
      <c r="BB115" s="27">
        <v>3.1811022758483887</v>
      </c>
      <c r="BC115" s="27">
        <v>1.212598443031311</v>
      </c>
      <c r="BD115" s="27">
        <v>2.7874016761779785</v>
      </c>
      <c r="BE115" s="27">
        <v>3.4645669460296631</v>
      </c>
      <c r="BF115" s="27">
        <v>1.5590550899505615</v>
      </c>
      <c r="BG115" s="27">
        <v>5.381889820098877</v>
      </c>
      <c r="BH115" s="27">
        <v>4.535433292388916</v>
      </c>
      <c r="BI115" s="27">
        <v>1.8425196409225464</v>
      </c>
      <c r="BJ115" s="27">
        <v>2.1653542518615723</v>
      </c>
      <c r="BK115" s="27">
        <v>1.8425196409225464</v>
      </c>
      <c r="BL115" s="27">
        <v>1.8582676649093628</v>
      </c>
      <c r="BM115" s="27">
        <v>3.4370079040527344</v>
      </c>
      <c r="BN115" s="27">
        <v>2.8543307781219482</v>
      </c>
      <c r="BO115" s="27">
        <v>0.70866143703460693</v>
      </c>
      <c r="BQ115" s="21">
        <f t="shared" si="3"/>
        <v>57</v>
      </c>
    </row>
    <row r="116" spans="2:69" x14ac:dyDescent="0.25">
      <c r="B116" s="44" t="s">
        <v>715</v>
      </c>
      <c r="C116" s="44" t="s">
        <v>716</v>
      </c>
      <c r="D116" s="12">
        <v>-33.9</v>
      </c>
      <c r="E116" s="12">
        <v>117.3</v>
      </c>
      <c r="F116" s="29" t="b">
        <f t="shared" si="2"/>
        <v>0</v>
      </c>
      <c r="G116" s="27"/>
      <c r="H116" s="27">
        <v>2.8385827541351318</v>
      </c>
      <c r="I116" s="27">
        <v>3.1377952098846436</v>
      </c>
      <c r="J116" s="27">
        <v>4.3031497001647949</v>
      </c>
      <c r="K116" s="27">
        <v>5.1889762878417969</v>
      </c>
      <c r="L116" s="27">
        <v>4.2637796401977539</v>
      </c>
      <c r="M116" s="27">
        <v>9.4409446716308594</v>
      </c>
      <c r="N116" s="27">
        <v>4.5314960479736328</v>
      </c>
      <c r="O116" s="27">
        <v>2.5866141319274902</v>
      </c>
      <c r="P116" s="27">
        <v>5.2204723358154297</v>
      </c>
      <c r="Q116" s="27">
        <v>2.5826771259307861</v>
      </c>
      <c r="R116" s="27">
        <v>5.3307085037231445</v>
      </c>
      <c r="S116" s="27">
        <v>10.157480239868164</v>
      </c>
      <c r="T116" s="27">
        <v>1.8346456289291382</v>
      </c>
      <c r="U116" s="27">
        <v>5.0472440719604492</v>
      </c>
      <c r="V116" s="27">
        <v>4.921259880065918</v>
      </c>
      <c r="W116" s="27">
        <v>4.4724407196044922</v>
      </c>
      <c r="X116" s="27">
        <v>3.7559056282043457</v>
      </c>
      <c r="Y116" s="27">
        <v>6.3307085037231445</v>
      </c>
      <c r="Z116" s="27">
        <v>4.7401576042175293</v>
      </c>
      <c r="AA116" s="27">
        <v>4.2677164077758789</v>
      </c>
      <c r="AB116" s="27">
        <v>4.5196852684020996</v>
      </c>
      <c r="AC116" s="27">
        <v>3.0236220359802246</v>
      </c>
      <c r="AD116" s="27">
        <v>3.2598426342010498</v>
      </c>
      <c r="AE116" s="27">
        <v>5.9291338920593262</v>
      </c>
      <c r="AF116" s="27">
        <v>7.7007875442504883</v>
      </c>
      <c r="AG116" s="27">
        <v>3.1496062278747559</v>
      </c>
      <c r="AH116" s="27">
        <v>2.6614172458648682</v>
      </c>
      <c r="AI116" s="27">
        <v>3.0944881439208984</v>
      </c>
      <c r="AJ116" s="27">
        <v>4.6456694602966309</v>
      </c>
      <c r="AK116" s="27">
        <v>4.4015746116638184</v>
      </c>
      <c r="AL116" s="27">
        <v>3.2834646701812744</v>
      </c>
      <c r="AM116" s="27">
        <v>4.6850395202636719</v>
      </c>
      <c r="AN116" s="27">
        <v>6.3464565277099609</v>
      </c>
      <c r="AO116" s="27">
        <v>4.6377954483032227</v>
      </c>
      <c r="AP116" s="27">
        <v>3.1023621559143066</v>
      </c>
      <c r="AQ116" s="27">
        <v>4.5905513763427734</v>
      </c>
      <c r="AR116" s="27">
        <v>7.9133858680725098</v>
      </c>
      <c r="AS116" s="27">
        <v>2.7244093418121338</v>
      </c>
      <c r="AT116" s="27">
        <v>4.7401576042175293</v>
      </c>
      <c r="AU116" s="27">
        <v>6.2519683837890625</v>
      </c>
      <c r="AV116" s="27">
        <v>2.1417322158813477</v>
      </c>
      <c r="AW116" s="27">
        <v>8.8346452713012695</v>
      </c>
      <c r="AX116" s="27">
        <v>3.9370079040527344</v>
      </c>
      <c r="AY116" s="27">
        <v>7.881889820098877</v>
      </c>
      <c r="AZ116" s="27">
        <v>2.6062991619110107</v>
      </c>
      <c r="BA116" s="27">
        <v>6.6377954483032227</v>
      </c>
      <c r="BB116" s="27">
        <v>1.8425196409225464</v>
      </c>
      <c r="BC116" s="27">
        <v>6.385826587677002</v>
      </c>
      <c r="BD116" s="27">
        <v>7.8346457481384277</v>
      </c>
      <c r="BE116" s="27">
        <v>3.1653542518615723</v>
      </c>
      <c r="BF116" s="27">
        <v>3.0551180839538574</v>
      </c>
      <c r="BG116" s="27">
        <v>7.425196647644043</v>
      </c>
      <c r="BH116" s="27">
        <v>4.7086615562438965</v>
      </c>
      <c r="BI116" s="27">
        <v>5.535433292388916</v>
      </c>
      <c r="BJ116" s="27">
        <v>4.8976378440856934</v>
      </c>
      <c r="BK116" s="27">
        <v>3.4173228740692139</v>
      </c>
      <c r="BL116" s="27">
        <v>6.2519683837890625</v>
      </c>
      <c r="BM116" s="27">
        <v>4.7244095802307129</v>
      </c>
      <c r="BN116" s="27">
        <v>3.8976378440856934</v>
      </c>
      <c r="BO116" s="27">
        <v>2.34645676612854</v>
      </c>
      <c r="BQ116" s="21">
        <f t="shared" si="3"/>
        <v>57</v>
      </c>
    </row>
    <row r="117" spans="2:69" x14ac:dyDescent="0.25">
      <c r="B117" s="44" t="s">
        <v>717</v>
      </c>
      <c r="C117" s="44" t="s">
        <v>718</v>
      </c>
      <c r="D117" s="12">
        <v>-30.9</v>
      </c>
      <c r="E117" s="12">
        <v>119.1</v>
      </c>
      <c r="F117" s="29" t="b">
        <f t="shared" si="2"/>
        <v>0</v>
      </c>
      <c r="G117" s="27"/>
      <c r="H117" s="27">
        <v>3.8582677841186523</v>
      </c>
      <c r="I117" s="27">
        <v>0.25196850299835205</v>
      </c>
      <c r="J117" s="27">
        <v>0.64960628747940063</v>
      </c>
      <c r="K117" s="27">
        <v>1.1850394010543823</v>
      </c>
      <c r="L117" s="27">
        <v>2.0236220359802246</v>
      </c>
      <c r="M117" s="27">
        <v>3.5472440719604492</v>
      </c>
      <c r="N117" s="27">
        <v>0.98031497001647949</v>
      </c>
      <c r="O117" s="27">
        <v>0.90157479047775269</v>
      </c>
      <c r="P117" s="27">
        <v>1.3070865869522095</v>
      </c>
      <c r="Q117" s="27">
        <v>1.4133858680725098</v>
      </c>
      <c r="R117" s="27">
        <v>4.3031497001647949</v>
      </c>
      <c r="S117" s="27">
        <v>1.9921259880065918</v>
      </c>
      <c r="T117" s="27">
        <v>1.17322838306427</v>
      </c>
      <c r="U117" s="27">
        <v>2.8110237121582031</v>
      </c>
      <c r="V117" s="27">
        <v>2.4173228740692139</v>
      </c>
      <c r="W117" s="27">
        <v>2.5669291019439697</v>
      </c>
      <c r="X117" s="27">
        <v>1.5433070659637451</v>
      </c>
      <c r="Y117" s="27">
        <v>2.8582677841186523</v>
      </c>
      <c r="Z117" s="27">
        <v>1.3700786828994751</v>
      </c>
      <c r="AA117" s="27">
        <v>1.960629940032959</v>
      </c>
      <c r="AB117" s="27">
        <v>1.1968504190444946</v>
      </c>
      <c r="AC117" s="27">
        <v>3.2283463478088379</v>
      </c>
      <c r="AD117" s="27">
        <v>4.5511813163757324</v>
      </c>
      <c r="AE117" s="27">
        <v>5.5511813163757324</v>
      </c>
      <c r="AF117" s="27">
        <v>2.0314960479736328</v>
      </c>
      <c r="AG117" s="27">
        <v>2.65354323387146</v>
      </c>
      <c r="AH117" s="27">
        <v>1.6811023950576782</v>
      </c>
      <c r="AI117" s="27">
        <v>1.8188976049423218</v>
      </c>
      <c r="AJ117" s="27">
        <v>1.8346456289291382</v>
      </c>
      <c r="AK117" s="27">
        <v>0.62992125749588013</v>
      </c>
      <c r="AL117" s="27">
        <v>1.9370079040527344</v>
      </c>
      <c r="AM117" s="27">
        <v>1.4409449100494385</v>
      </c>
      <c r="AN117" s="27">
        <v>2.2283463478088379</v>
      </c>
      <c r="AO117" s="27">
        <v>2.84645676612854</v>
      </c>
      <c r="AP117" s="27">
        <v>0.94094491004943848</v>
      </c>
      <c r="AQ117" s="27">
        <v>2.4921259880065918</v>
      </c>
      <c r="AR117" s="27">
        <v>4.114173412322998</v>
      </c>
      <c r="AS117" s="27">
        <v>1.7204724550247192</v>
      </c>
      <c r="AT117" s="27">
        <v>1.9094488620758057</v>
      </c>
      <c r="AU117" s="27">
        <v>5.2086615562438965</v>
      </c>
      <c r="AV117" s="27">
        <v>0.84251970052719116</v>
      </c>
      <c r="AW117" s="27">
        <v>3.5236220359802246</v>
      </c>
      <c r="AX117" s="27">
        <v>2.1377952098846436</v>
      </c>
      <c r="AY117" s="27">
        <v>2.5629920959472656</v>
      </c>
      <c r="AZ117" s="27">
        <v>1.9094488620758057</v>
      </c>
      <c r="BA117" s="27">
        <v>1.8464566469192505</v>
      </c>
      <c r="BB117" s="27">
        <v>4.0511813163757324</v>
      </c>
      <c r="BC117" s="27">
        <v>0.91338580846786499</v>
      </c>
      <c r="BD117" s="27">
        <v>2.4960629940032959</v>
      </c>
      <c r="BE117" s="27">
        <v>1.2519685029983521</v>
      </c>
      <c r="BF117" s="27">
        <v>1.3543306589126587</v>
      </c>
      <c r="BG117" s="27">
        <v>6.1771655082702637</v>
      </c>
      <c r="BH117" s="27">
        <v>4.0905513763427734</v>
      </c>
      <c r="BI117" s="27">
        <v>2.5314960479736328</v>
      </c>
      <c r="BJ117" s="27">
        <v>2.7952756881713867</v>
      </c>
      <c r="BK117" s="27">
        <v>1.8622046709060669</v>
      </c>
      <c r="BL117" s="27">
        <v>2.4055118560791016</v>
      </c>
      <c r="BM117" s="27">
        <v>3.0511810779571533</v>
      </c>
      <c r="BN117" s="27">
        <v>4.9488186836242676</v>
      </c>
      <c r="BO117" s="27">
        <v>0.72834646701812744</v>
      </c>
      <c r="BQ117" s="21">
        <f t="shared" si="3"/>
        <v>57</v>
      </c>
    </row>
    <row r="118" spans="2:69" x14ac:dyDescent="0.25">
      <c r="B118" s="44" t="s">
        <v>723</v>
      </c>
      <c r="C118" s="44" t="s">
        <v>724</v>
      </c>
      <c r="D118" s="12">
        <v>-16.3</v>
      </c>
      <c r="E118" s="12">
        <v>145.30000000000001</v>
      </c>
      <c r="F118" s="29" t="b">
        <f t="shared" si="2"/>
        <v>0</v>
      </c>
      <c r="G118" s="27"/>
      <c r="H118" s="27">
        <v>3.8740158081054688</v>
      </c>
      <c r="I118" s="27">
        <v>12.543307304382324</v>
      </c>
      <c r="J118" s="27">
        <v>9.503936767578125</v>
      </c>
      <c r="K118" s="27">
        <v>11.460629463195801</v>
      </c>
      <c r="L118" s="27">
        <v>37.996063232421875</v>
      </c>
      <c r="M118" s="27">
        <v>12.988188743591309</v>
      </c>
      <c r="N118" s="27">
        <v>14.409448623657227</v>
      </c>
      <c r="O118" s="27">
        <v>10.846456527709961</v>
      </c>
      <c r="P118" s="27">
        <v>7.6220474243164063</v>
      </c>
      <c r="Q118" s="27">
        <v>7.7755904197692871</v>
      </c>
      <c r="R118" s="27">
        <v>23.744094848632813</v>
      </c>
      <c r="S118" s="27">
        <v>7.4173226356506348</v>
      </c>
      <c r="T118" s="27">
        <v>17.165353775024414</v>
      </c>
      <c r="U118" s="27">
        <v>46.535434722900391</v>
      </c>
      <c r="V118" s="27">
        <v>9.1732282638549805</v>
      </c>
      <c r="W118" s="27">
        <v>37.657482147216797</v>
      </c>
      <c r="X118" s="27">
        <v>5.8267717361450195</v>
      </c>
      <c r="Y118" s="27">
        <v>11.61417293548584</v>
      </c>
      <c r="Z118" s="27">
        <v>18.767717361450195</v>
      </c>
      <c r="AA118" s="27">
        <v>6.885826587677002</v>
      </c>
      <c r="AB118" s="27">
        <v>12.338582992553711</v>
      </c>
      <c r="AC118" s="27">
        <v>27.039369583129883</v>
      </c>
      <c r="AD118" s="27">
        <v>14.748031616210938</v>
      </c>
      <c r="AE118" s="27">
        <v>20.661417007446289</v>
      </c>
      <c r="AF118" s="27">
        <v>18.141733169555664</v>
      </c>
      <c r="AG118" s="27">
        <v>17.929134368896484</v>
      </c>
      <c r="AH118" s="27">
        <v>11.039370536804199</v>
      </c>
      <c r="AI118" s="27">
        <v>15.83464527130127</v>
      </c>
      <c r="AJ118" s="27">
        <v>30.937007904052734</v>
      </c>
      <c r="AK118" s="27">
        <v>26.866142272949219</v>
      </c>
      <c r="AL118" s="27">
        <v>3.881889820098877</v>
      </c>
      <c r="AM118" s="27">
        <v>5.7165355682373047</v>
      </c>
      <c r="AN118" s="27">
        <v>11.015748023986816</v>
      </c>
      <c r="AO118" s="27">
        <v>16.952754974365234</v>
      </c>
      <c r="AP118" s="27">
        <v>8.7007875442504883</v>
      </c>
      <c r="AQ118" s="27">
        <v>13.448819160461426</v>
      </c>
      <c r="AR118" s="27">
        <v>20.102361679077148</v>
      </c>
      <c r="AS118" s="27">
        <v>21.456693649291992</v>
      </c>
      <c r="AT118" s="27">
        <v>24.055118560791016</v>
      </c>
      <c r="AU118" s="27">
        <v>30.133857727050781</v>
      </c>
      <c r="AV118" s="27">
        <v>44.614173889160156</v>
      </c>
      <c r="AW118" s="27">
        <v>19.385826110839844</v>
      </c>
      <c r="AX118" s="27">
        <v>9.6456689834594727</v>
      </c>
      <c r="AY118" s="27">
        <v>6.6614174842834473</v>
      </c>
      <c r="AZ118" s="27">
        <v>8.8425197601318359</v>
      </c>
      <c r="BA118" s="27">
        <v>2.5669291019439697</v>
      </c>
      <c r="BB118" s="27">
        <v>14.732283592224121</v>
      </c>
      <c r="BC118" s="27">
        <v>13.984251976013184</v>
      </c>
      <c r="BD118" s="27">
        <v>13.488188743591309</v>
      </c>
      <c r="BE118" s="27">
        <v>17.763778686523438</v>
      </c>
      <c r="BF118" s="27">
        <v>43.889762878417969</v>
      </c>
      <c r="BG118" s="27">
        <v>23.417322158813477</v>
      </c>
      <c r="BH118" s="27">
        <v>8.0944881439208984</v>
      </c>
      <c r="BI118" s="27">
        <v>28.314960479736328</v>
      </c>
      <c r="BJ118" s="27">
        <v>7.6614174842834473</v>
      </c>
      <c r="BK118" s="27">
        <v>27.322834014892578</v>
      </c>
      <c r="BL118" s="27">
        <v>14.881889343261719</v>
      </c>
      <c r="BM118" s="27">
        <v>24.267717361450195</v>
      </c>
      <c r="BN118" s="27">
        <v>20.464567184448242</v>
      </c>
      <c r="BO118" s="27">
        <v>5.1574802398681641</v>
      </c>
      <c r="BQ118" s="21">
        <f t="shared" si="3"/>
        <v>57</v>
      </c>
    </row>
    <row r="119" spans="2:69" x14ac:dyDescent="0.25">
      <c r="B119" s="44" t="s">
        <v>725</v>
      </c>
      <c r="C119" s="44" t="s">
        <v>726</v>
      </c>
      <c r="D119" s="12">
        <v>-17.899999999999999</v>
      </c>
      <c r="E119" s="12">
        <v>145.9</v>
      </c>
      <c r="F119" s="29" t="b">
        <f t="shared" si="2"/>
        <v>0</v>
      </c>
      <c r="G119" s="27"/>
      <c r="H119" s="27">
        <v>3.4724409580230713</v>
      </c>
      <c r="I119" s="27">
        <v>11.444881439208984</v>
      </c>
      <c r="J119" s="27">
        <v>9.7401571273803711</v>
      </c>
      <c r="K119" s="27">
        <v>21.645669937133789</v>
      </c>
      <c r="L119" s="27">
        <v>63.551181793212891</v>
      </c>
      <c r="M119" s="27">
        <v>10.21259880065918</v>
      </c>
      <c r="N119" s="27">
        <v>10.248031616210938</v>
      </c>
      <c r="O119" s="27">
        <v>9.3543310165405273</v>
      </c>
      <c r="P119" s="27">
        <v>10.61417293548584</v>
      </c>
      <c r="Q119" s="27">
        <v>7.5433073043823242</v>
      </c>
      <c r="R119" s="27">
        <v>22.594488143920898</v>
      </c>
      <c r="S119" s="27">
        <v>9.2007875442504883</v>
      </c>
      <c r="T119" s="27">
        <v>16.094488143920898</v>
      </c>
      <c r="U119" s="27">
        <v>76.787399291992188</v>
      </c>
      <c r="V119" s="27">
        <v>7.5984253883361816</v>
      </c>
      <c r="W119" s="27">
        <v>48.97637939453125</v>
      </c>
      <c r="X119" s="27">
        <v>4.5669293403625488</v>
      </c>
      <c r="Y119" s="27">
        <v>15.82677173614502</v>
      </c>
      <c r="Z119" s="27">
        <v>28.110237121582031</v>
      </c>
      <c r="AA119" s="27">
        <v>4.921259880065918</v>
      </c>
      <c r="AB119" s="27">
        <v>13.110236167907715</v>
      </c>
      <c r="AC119" s="27">
        <v>40.551181793212891</v>
      </c>
      <c r="AD119" s="27">
        <v>8.4645671844482422</v>
      </c>
      <c r="AE119" s="27">
        <v>16.425197601318359</v>
      </c>
      <c r="AF119" s="27">
        <v>11.133858680725098</v>
      </c>
      <c r="AG119" s="27">
        <v>24.362205505371094</v>
      </c>
      <c r="AH119" s="27">
        <v>11.007874488830566</v>
      </c>
      <c r="AI119" s="27">
        <v>15.960629463195801</v>
      </c>
      <c r="AJ119" s="27">
        <v>37.118110656738281</v>
      </c>
      <c r="AK119" s="27">
        <v>23.913385391235352</v>
      </c>
      <c r="AL119" s="27">
        <v>7.3031497001647949</v>
      </c>
      <c r="AM119" s="27">
        <v>12.905511856079102</v>
      </c>
      <c r="AN119" s="27">
        <v>3.4645669460296631</v>
      </c>
      <c r="AO119" s="27">
        <v>12.110236167907715</v>
      </c>
      <c r="AP119" s="27">
        <v>14.086614608764648</v>
      </c>
      <c r="AQ119" s="27">
        <v>14.401575088500977</v>
      </c>
      <c r="AR119" s="27">
        <v>15.015748023986816</v>
      </c>
      <c r="AS119" s="27">
        <v>8.9527559280395508</v>
      </c>
      <c r="AT119" s="27">
        <v>61.409450531005859</v>
      </c>
      <c r="AU119" s="27">
        <v>32.240158081054688</v>
      </c>
      <c r="AV119" s="27">
        <v>20.881889343261719</v>
      </c>
      <c r="AW119" s="27">
        <v>11.763779640197754</v>
      </c>
      <c r="AX119" s="27">
        <v>5.3228344917297363</v>
      </c>
      <c r="AY119" s="27">
        <v>8.7401571273803711</v>
      </c>
      <c r="AZ119" s="27">
        <v>12.960629463195801</v>
      </c>
      <c r="BA119" s="27">
        <v>3.732283353805542</v>
      </c>
      <c r="BB119" s="27">
        <v>23.496063232421875</v>
      </c>
      <c r="BC119" s="27">
        <v>14.275590896606445</v>
      </c>
      <c r="BD119" s="27">
        <v>21.188976287841797</v>
      </c>
      <c r="BE119" s="27">
        <v>19.401575088500977</v>
      </c>
      <c r="BF119" s="27">
        <v>60.141731262207031</v>
      </c>
      <c r="BG119" s="27">
        <v>50.629920959472656</v>
      </c>
      <c r="BH119" s="27">
        <v>7.1929135322570801</v>
      </c>
      <c r="BI119" s="27">
        <v>15.988188743591309</v>
      </c>
      <c r="BJ119" s="27">
        <v>5.3149604797363281</v>
      </c>
      <c r="BK119" s="27">
        <v>12.437007904052734</v>
      </c>
      <c r="BL119" s="27">
        <v>8.9094486236572266</v>
      </c>
      <c r="BM119" s="27">
        <v>24.937007904052734</v>
      </c>
      <c r="BN119" s="27">
        <v>19.716535568237305</v>
      </c>
      <c r="BO119" s="27">
        <v>3.7992126941680908</v>
      </c>
      <c r="BQ119" s="21">
        <f t="shared" si="3"/>
        <v>57</v>
      </c>
    </row>
    <row r="120" spans="2:69" x14ac:dyDescent="0.25">
      <c r="B120" s="44" t="s">
        <v>731</v>
      </c>
      <c r="C120" s="44" t="s">
        <v>732</v>
      </c>
      <c r="D120" s="12">
        <v>-21.1</v>
      </c>
      <c r="E120" s="12">
        <v>149</v>
      </c>
      <c r="F120" s="29" t="b">
        <f t="shared" si="2"/>
        <v>0</v>
      </c>
      <c r="G120" s="27"/>
      <c r="H120" s="27">
        <v>4.8267717361450195</v>
      </c>
      <c r="I120" s="27">
        <v>10.011811256408691</v>
      </c>
      <c r="J120" s="27">
        <v>6.2559056282043457</v>
      </c>
      <c r="K120" s="27">
        <v>5.4291338920593262</v>
      </c>
      <c r="L120" s="27">
        <v>13.082676887512207</v>
      </c>
      <c r="M120" s="27">
        <v>9.4566926956176758</v>
      </c>
      <c r="N120" s="27">
        <v>8.5</v>
      </c>
      <c r="O120" s="27">
        <v>11.66535472869873</v>
      </c>
      <c r="P120" s="27">
        <v>3.0748031139373779</v>
      </c>
      <c r="Q120" s="27">
        <v>5.4527559280395508</v>
      </c>
      <c r="R120" s="27">
        <v>9.0905513763427734</v>
      </c>
      <c r="S120" s="27">
        <v>6.4133858680725098</v>
      </c>
      <c r="T120" s="27">
        <v>2.5196850299835205</v>
      </c>
      <c r="U120" s="27">
        <v>19.598424911499023</v>
      </c>
      <c r="V120" s="27">
        <v>10.937007904052734</v>
      </c>
      <c r="W120" s="27">
        <v>18.897638320922852</v>
      </c>
      <c r="X120" s="27">
        <v>9.7007875442504883</v>
      </c>
      <c r="Y120" s="27">
        <v>4.2362203598022461</v>
      </c>
      <c r="Z120" s="27">
        <v>10.440944671630859</v>
      </c>
      <c r="AA120" s="27">
        <v>2.078740119934082</v>
      </c>
      <c r="AB120" s="27">
        <v>4.6692914962768555</v>
      </c>
      <c r="AC120" s="27">
        <v>12.078740119934082</v>
      </c>
      <c r="AD120" s="27">
        <v>3.3031497001647949</v>
      </c>
      <c r="AE120" s="27">
        <v>6.2283463478088379</v>
      </c>
      <c r="AF120" s="27">
        <v>9.0078744888305664</v>
      </c>
      <c r="AG120" s="27">
        <v>19.21259880065918</v>
      </c>
      <c r="AH120" s="27">
        <v>6.0944881439208984</v>
      </c>
      <c r="AI120" s="27">
        <v>8.8503932952880859</v>
      </c>
      <c r="AJ120" s="27">
        <v>10.82677173614502</v>
      </c>
      <c r="AK120" s="27">
        <v>7.9173226356506348</v>
      </c>
      <c r="AL120" s="27">
        <v>3.4724409580230713</v>
      </c>
      <c r="AM120" s="27">
        <v>12.850393295288086</v>
      </c>
      <c r="AN120" s="27">
        <v>3.4251968860626221</v>
      </c>
      <c r="AO120" s="27">
        <v>12.21259880065918</v>
      </c>
      <c r="AP120" s="27">
        <v>6.574803352355957</v>
      </c>
      <c r="AQ120" s="27">
        <v>6.8031497001647949</v>
      </c>
      <c r="AR120" s="27">
        <v>8.4685039520263672</v>
      </c>
      <c r="AS120" s="27">
        <v>5.078740119934082</v>
      </c>
      <c r="AT120" s="27">
        <v>22.803150177001953</v>
      </c>
      <c r="AU120" s="27">
        <v>9.8346452713012695</v>
      </c>
      <c r="AV120" s="27">
        <v>22.811023712158203</v>
      </c>
      <c r="AW120" s="27">
        <v>6.1417322158813477</v>
      </c>
      <c r="AX120" s="27">
        <v>1.6614173650741577</v>
      </c>
      <c r="AY120" s="27">
        <v>3.7007873058319092</v>
      </c>
      <c r="AZ120" s="27">
        <v>8.3700790405273438</v>
      </c>
      <c r="BA120" s="27">
        <v>6.8031497001647949</v>
      </c>
      <c r="BB120" s="27">
        <v>9.6535434722900391</v>
      </c>
      <c r="BC120" s="27">
        <v>6.8897638320922852</v>
      </c>
      <c r="BD120" s="27">
        <v>4.3897638320922852</v>
      </c>
      <c r="BE120" s="27">
        <v>5.1377954483032227</v>
      </c>
      <c r="BF120" s="27">
        <v>54.291339874267578</v>
      </c>
      <c r="BG120" s="27">
        <v>7.421259880065918</v>
      </c>
      <c r="BH120" s="27">
        <v>2.3228347301483154</v>
      </c>
      <c r="BI120" s="27">
        <v>5.3740158081054688</v>
      </c>
      <c r="BJ120" s="27">
        <v>4.3110237121582031</v>
      </c>
      <c r="BK120" s="27">
        <v>6.9094486236572266</v>
      </c>
      <c r="BL120" s="27">
        <v>9.5275592803955078</v>
      </c>
      <c r="BM120" s="27">
        <v>17.669290542602539</v>
      </c>
      <c r="BN120" s="27">
        <v>11.440944671630859</v>
      </c>
      <c r="BO120" s="27">
        <v>2.3385827541351318</v>
      </c>
      <c r="BQ120" s="21">
        <f t="shared" si="3"/>
        <v>57</v>
      </c>
    </row>
    <row r="121" spans="2:69" x14ac:dyDescent="0.25">
      <c r="B121" s="44" t="s">
        <v>735</v>
      </c>
      <c r="C121" s="44" t="s">
        <v>736</v>
      </c>
      <c r="D121" s="12">
        <v>-31.4</v>
      </c>
      <c r="E121" s="12">
        <v>142.30000000000001</v>
      </c>
      <c r="F121" s="29" t="b">
        <f t="shared" si="2"/>
        <v>1</v>
      </c>
      <c r="G121" s="27"/>
      <c r="H121" s="27">
        <v>1.9566929340362549</v>
      </c>
      <c r="I121" s="27">
        <v>2.9488189220428467</v>
      </c>
      <c r="J121" s="27">
        <v>0.53149604797363281</v>
      </c>
      <c r="K121" s="27">
        <v>0.5</v>
      </c>
      <c r="L121" s="27">
        <v>3.267716646194458</v>
      </c>
      <c r="M121" s="27">
        <v>1.4645669460296631</v>
      </c>
      <c r="N121" s="27">
        <v>1.578740119934082</v>
      </c>
      <c r="O121" s="27">
        <v>0.60236221551895142</v>
      </c>
      <c r="P121" s="27">
        <v>0.85039371252059937</v>
      </c>
      <c r="Q121" s="27">
        <v>0.84645670652389526</v>
      </c>
      <c r="R121" s="27">
        <v>1.712598443031311</v>
      </c>
      <c r="S121" s="27">
        <v>1.0314960479736328</v>
      </c>
      <c r="T121" s="27">
        <v>0.45275589823722839</v>
      </c>
      <c r="U121" s="27">
        <v>4.539370059967041</v>
      </c>
      <c r="V121" s="27">
        <v>4.6535434722900391</v>
      </c>
      <c r="W121" s="27">
        <v>5.925196647644043</v>
      </c>
      <c r="X121" s="27">
        <v>1.3582676649093628</v>
      </c>
      <c r="Y121" s="27">
        <v>1.6929134130477905</v>
      </c>
      <c r="Z121" s="27">
        <v>5.2834644317626953</v>
      </c>
      <c r="AA121" s="27">
        <v>1.4409449100494385</v>
      </c>
      <c r="AB121" s="27">
        <v>0.20472441613674164</v>
      </c>
      <c r="AC121" s="27">
        <v>2.1417322158813477</v>
      </c>
      <c r="AD121" s="27">
        <v>0.36220473051071167</v>
      </c>
      <c r="AE121" s="27">
        <v>2.8110237121582031</v>
      </c>
      <c r="AF121" s="27">
        <v>1.5275590419769287</v>
      </c>
      <c r="AG121" s="27">
        <v>2.7244093418121338</v>
      </c>
      <c r="AH121" s="27">
        <v>5</v>
      </c>
      <c r="AI121" s="27">
        <v>0.5669291615486145</v>
      </c>
      <c r="AJ121" s="27">
        <v>2.2755906581878662</v>
      </c>
      <c r="AK121" s="27">
        <v>0.80314958095550537</v>
      </c>
      <c r="AL121" s="27">
        <v>0.27559053897857666</v>
      </c>
      <c r="AM121" s="27">
        <v>0.4960629940032959</v>
      </c>
      <c r="AN121" s="27">
        <v>5.425196647644043</v>
      </c>
      <c r="AO121" s="27">
        <v>6.4881887435913086</v>
      </c>
      <c r="AP121" s="27">
        <v>0</v>
      </c>
      <c r="AQ121" s="27">
        <v>3.6968502998352051</v>
      </c>
      <c r="AR121" s="27">
        <v>2.9291338920593262</v>
      </c>
      <c r="AS121" s="27">
        <v>3.7755906581878662</v>
      </c>
      <c r="AT121" s="27">
        <v>2.6653542518615723</v>
      </c>
      <c r="AU121" s="27">
        <v>2.3858268260955811</v>
      </c>
      <c r="AV121" s="27">
        <v>1.2047244310379028</v>
      </c>
      <c r="AW121" s="27">
        <v>0.72834646701812744</v>
      </c>
      <c r="AX121" s="27">
        <v>0.40157479047775269</v>
      </c>
      <c r="AY121" s="27">
        <v>1.4094488620758057</v>
      </c>
      <c r="AZ121" s="27">
        <v>1.4173228740692139</v>
      </c>
      <c r="BA121" s="27">
        <v>2.1259841918945313</v>
      </c>
      <c r="BB121" s="27">
        <v>0.15748031437397003</v>
      </c>
      <c r="BC121" s="27">
        <v>2.2755906581878662</v>
      </c>
      <c r="BD121" s="27">
        <v>2.4251968860626221</v>
      </c>
      <c r="BE121" s="27">
        <v>1.82677161693573</v>
      </c>
      <c r="BF121" s="27">
        <v>9.3110237121582031</v>
      </c>
      <c r="BG121" s="27">
        <v>2.767716646194458</v>
      </c>
      <c r="BH121" s="27">
        <v>0</v>
      </c>
      <c r="BI121" s="27">
        <v>0</v>
      </c>
      <c r="BJ121" s="27">
        <v>1.9055118560791016</v>
      </c>
      <c r="BK121" s="27">
        <v>1.7952755689620972</v>
      </c>
      <c r="BL121" s="27">
        <v>5.8425197601318359</v>
      </c>
      <c r="BM121" s="27">
        <v>3.307086706161499</v>
      </c>
      <c r="BN121" s="27">
        <v>2.8740158081054688</v>
      </c>
      <c r="BO121" s="27">
        <v>0.14173229038715363</v>
      </c>
      <c r="BQ121" s="21">
        <f t="shared" si="3"/>
        <v>57</v>
      </c>
    </row>
    <row r="122" spans="2:69" x14ac:dyDescent="0.25">
      <c r="B122" s="44" t="s">
        <v>739</v>
      </c>
      <c r="C122" s="44" t="s">
        <v>740</v>
      </c>
      <c r="D122" s="12">
        <v>-32.299999999999997</v>
      </c>
      <c r="E122" s="12">
        <v>142.4</v>
      </c>
      <c r="F122" s="29" t="b">
        <f t="shared" si="2"/>
        <v>1</v>
      </c>
      <c r="G122" s="27"/>
      <c r="H122" s="27">
        <v>2.6653542518615723</v>
      </c>
      <c r="I122" s="27">
        <v>3.9645669460296631</v>
      </c>
      <c r="J122" s="27">
        <v>1.0472440719604492</v>
      </c>
      <c r="K122" s="27">
        <v>1.3346456289291382</v>
      </c>
      <c r="L122" s="27">
        <v>3.8622047901153564</v>
      </c>
      <c r="M122" s="27">
        <v>2.0039370059967041</v>
      </c>
      <c r="N122" s="27">
        <v>3.307086706161499</v>
      </c>
      <c r="O122" s="27">
        <v>0.27952754497528076</v>
      </c>
      <c r="P122" s="27">
        <v>0.70078742504119873</v>
      </c>
      <c r="Q122" s="27">
        <v>1.4291338920593262</v>
      </c>
      <c r="R122" s="27">
        <v>3.4251968860626221</v>
      </c>
      <c r="S122" s="27">
        <v>2.2086613178253174</v>
      </c>
      <c r="T122" s="27">
        <v>0.27952754497528076</v>
      </c>
      <c r="U122" s="27">
        <v>5.3976378440856934</v>
      </c>
      <c r="V122" s="27">
        <v>5.2795276641845703</v>
      </c>
      <c r="W122" s="27">
        <v>4.6220474243164063</v>
      </c>
      <c r="X122" s="27">
        <v>3.8503937721252441</v>
      </c>
      <c r="Y122" s="27">
        <v>1.0708661079406738</v>
      </c>
      <c r="Z122" s="27">
        <v>5.614173412322998</v>
      </c>
      <c r="AA122" s="27">
        <v>2.5511810779571533</v>
      </c>
      <c r="AB122" s="27">
        <v>0.95275592803955078</v>
      </c>
      <c r="AC122" s="27">
        <v>0.96850395202636719</v>
      </c>
      <c r="AD122" s="27">
        <v>0.91338580846786499</v>
      </c>
      <c r="AE122" s="27">
        <v>3.2047243118286133</v>
      </c>
      <c r="AF122" s="27">
        <v>2.8779528141021729</v>
      </c>
      <c r="AG122" s="27">
        <v>2.5196850299835205</v>
      </c>
      <c r="AH122" s="27">
        <v>3.618110179901123</v>
      </c>
      <c r="AI122" s="27">
        <v>0.57480317354202271</v>
      </c>
      <c r="AJ122" s="27">
        <v>1.9133858680725098</v>
      </c>
      <c r="AK122" s="27">
        <v>0.20078739523887634</v>
      </c>
      <c r="AL122" s="27">
        <v>1.4566929340362549</v>
      </c>
      <c r="AM122" s="27">
        <v>0.72440946102142334</v>
      </c>
      <c r="AN122" s="27">
        <v>6.2598423957824707</v>
      </c>
      <c r="AO122" s="27">
        <v>8.070866584777832</v>
      </c>
      <c r="AP122" s="27">
        <v>1.5078740119934082</v>
      </c>
      <c r="AQ122" s="27">
        <v>3.1692912578582764</v>
      </c>
      <c r="AR122" s="27">
        <v>3.7598426342010498</v>
      </c>
      <c r="AS122" s="27">
        <v>3.4370079040527344</v>
      </c>
      <c r="AT122" s="27">
        <v>2.7165353298187256</v>
      </c>
      <c r="AU122" s="27">
        <v>3.1653542518615723</v>
      </c>
      <c r="AV122" s="27">
        <v>3.3228347301483154</v>
      </c>
      <c r="AW122" s="27">
        <v>2.0629920959472656</v>
      </c>
      <c r="AX122" s="27">
        <v>0.4881889820098877</v>
      </c>
      <c r="AY122" s="27">
        <v>3.6377952098846436</v>
      </c>
      <c r="AZ122" s="27">
        <v>2.921259880065918</v>
      </c>
      <c r="BA122" s="27">
        <v>4.1417322158813477</v>
      </c>
      <c r="BB122" s="27">
        <v>0.48031497001647949</v>
      </c>
      <c r="BC122" s="27">
        <v>2.0748031139373779</v>
      </c>
      <c r="BD122" s="27">
        <v>3.5196850299835205</v>
      </c>
      <c r="BE122" s="27">
        <v>1.8110235929489136</v>
      </c>
      <c r="BF122" s="27">
        <v>8.074803352355957</v>
      </c>
      <c r="BG122" s="27">
        <v>2.2362203598022461</v>
      </c>
      <c r="BH122" s="27">
        <v>2.8937008380889893</v>
      </c>
      <c r="BI122" s="27">
        <v>0.70078742504119873</v>
      </c>
      <c r="BJ122" s="27">
        <v>1.2007874250411987</v>
      </c>
      <c r="BK122" s="27">
        <v>2.0275590419769287</v>
      </c>
      <c r="BL122" s="27">
        <v>7.3385825157165527</v>
      </c>
      <c r="BM122" s="27">
        <v>3.692913293838501</v>
      </c>
      <c r="BN122" s="27">
        <v>3.9842519760131836</v>
      </c>
      <c r="BO122" s="27">
        <v>0.30314961075782776</v>
      </c>
      <c r="BQ122" s="21">
        <f t="shared" si="3"/>
        <v>57</v>
      </c>
    </row>
    <row r="123" spans="2:69" x14ac:dyDescent="0.25">
      <c r="B123" s="44" t="s">
        <v>741</v>
      </c>
      <c r="C123" s="44" t="s">
        <v>742</v>
      </c>
      <c r="D123" s="12">
        <v>-32.1</v>
      </c>
      <c r="E123" s="12">
        <v>152.5</v>
      </c>
      <c r="F123" s="29" t="b">
        <f t="shared" si="2"/>
        <v>1</v>
      </c>
      <c r="G123" s="27"/>
      <c r="H123" s="27">
        <v>6.8937005996704102</v>
      </c>
      <c r="I123" s="27">
        <v>11.67322826385498</v>
      </c>
      <c r="J123" s="27">
        <v>6.6574802398681641</v>
      </c>
      <c r="K123" s="27">
        <v>9.1535434722900391</v>
      </c>
      <c r="L123" s="27">
        <v>3.6771652698516846</v>
      </c>
      <c r="M123" s="27">
        <v>6.1889762878417969</v>
      </c>
      <c r="N123" s="27">
        <v>12.586614608764648</v>
      </c>
      <c r="O123" s="27">
        <v>16.590551376342773</v>
      </c>
      <c r="P123" s="27">
        <v>7.3425197601318359</v>
      </c>
      <c r="Q123" s="27">
        <v>8.3070869445800781</v>
      </c>
      <c r="R123" s="27">
        <v>24.086614608764648</v>
      </c>
      <c r="S123" s="27">
        <v>7.1456694602966309</v>
      </c>
      <c r="T123" s="27">
        <v>14.11417293548584</v>
      </c>
      <c r="U123" s="27">
        <v>8.7677164077758789</v>
      </c>
      <c r="V123" s="27">
        <v>5.7086615562438965</v>
      </c>
      <c r="W123" s="27">
        <v>7.5433073043823242</v>
      </c>
      <c r="X123" s="27">
        <v>9.0944881439208984</v>
      </c>
      <c r="Y123" s="27">
        <v>3.8188977241516113</v>
      </c>
      <c r="Z123" s="27">
        <v>4.8228344917297363</v>
      </c>
      <c r="AA123" s="27">
        <v>3.1102361679077148</v>
      </c>
      <c r="AB123" s="27">
        <v>0.87795275449752808</v>
      </c>
      <c r="AC123" s="27">
        <v>6.1417322158813477</v>
      </c>
      <c r="AD123" s="27">
        <v>10.669291496276855</v>
      </c>
      <c r="AE123" s="27">
        <v>7.3385825157165527</v>
      </c>
      <c r="AF123" s="27">
        <v>10.858267784118652</v>
      </c>
      <c r="AG123" s="27">
        <v>11.543307304382324</v>
      </c>
      <c r="AH123" s="27">
        <v>5.5196852684020996</v>
      </c>
      <c r="AI123" s="27">
        <v>9.3346452713012695</v>
      </c>
      <c r="AJ123" s="27">
        <v>10.740157127380371</v>
      </c>
      <c r="AK123" s="27">
        <v>7.5984253883361816</v>
      </c>
      <c r="AL123" s="27">
        <v>8.4330711364746094</v>
      </c>
      <c r="AM123" s="27">
        <v>5.1889762878417969</v>
      </c>
      <c r="AN123" s="27">
        <v>15.814960479736328</v>
      </c>
      <c r="AO123" s="27">
        <v>10.330708503723145</v>
      </c>
      <c r="AP123" s="27">
        <v>5.3700785636901855</v>
      </c>
      <c r="AQ123" s="27">
        <v>14.425196647644043</v>
      </c>
      <c r="AR123" s="27">
        <v>13.503936767578125</v>
      </c>
      <c r="AS123" s="27">
        <v>5.6771655082702637</v>
      </c>
      <c r="AT123" s="27">
        <v>15.578740119934082</v>
      </c>
      <c r="AU123" s="27">
        <v>11.472440719604492</v>
      </c>
      <c r="AV123" s="27">
        <v>8.7440948486328125</v>
      </c>
      <c r="AW123" s="27">
        <v>9.7834644317626953</v>
      </c>
      <c r="AX123" s="27">
        <v>8.6614170074462891</v>
      </c>
      <c r="AY123" s="27">
        <v>8.8464565277099609</v>
      </c>
      <c r="AZ123" s="27">
        <v>22.433071136474609</v>
      </c>
      <c r="BA123" s="27">
        <v>14.259842872619629</v>
      </c>
      <c r="BB123" s="27">
        <v>14.633858680725098</v>
      </c>
      <c r="BC123" s="27">
        <v>14.822834968566895</v>
      </c>
      <c r="BD123" s="27">
        <v>14.570866584777832</v>
      </c>
      <c r="BE123" s="27">
        <v>11.708661079406738</v>
      </c>
      <c r="BF123" s="27">
        <v>9.8818893432617188</v>
      </c>
      <c r="BG123" s="27">
        <v>18.22834587097168</v>
      </c>
      <c r="BH123" s="27">
        <v>4.4842519760131836</v>
      </c>
      <c r="BI123" s="27">
        <v>13.468503952026367</v>
      </c>
      <c r="BJ123" s="27">
        <v>16.019685745239258</v>
      </c>
      <c r="BK123" s="27">
        <v>15.216535568237305</v>
      </c>
      <c r="BL123" s="27">
        <v>7.385826587677002</v>
      </c>
      <c r="BM123" s="27">
        <v>10.866141319274902</v>
      </c>
      <c r="BN123" s="27">
        <v>13.89370059967041</v>
      </c>
      <c r="BO123" s="27">
        <v>3.7834646701812744</v>
      </c>
      <c r="BQ123" s="21">
        <f t="shared" si="3"/>
        <v>57</v>
      </c>
    </row>
    <row r="124" spans="2:69" x14ac:dyDescent="0.25">
      <c r="B124" s="44" t="s">
        <v>743</v>
      </c>
      <c r="C124" s="44" t="s">
        <v>744</v>
      </c>
      <c r="D124" s="12">
        <v>-35.9</v>
      </c>
      <c r="E124" s="12">
        <v>150.1</v>
      </c>
      <c r="F124" s="29" t="b">
        <f t="shared" si="2"/>
        <v>1</v>
      </c>
      <c r="G124" s="27"/>
      <c r="H124" s="27">
        <v>15.366141319274902</v>
      </c>
      <c r="I124" s="27">
        <v>24.232282638549805</v>
      </c>
      <c r="J124" s="27">
        <v>12.866141319274902</v>
      </c>
      <c r="K124" s="27">
        <v>14.523622512817383</v>
      </c>
      <c r="L124" s="27">
        <v>7.0314960479736328</v>
      </c>
      <c r="M124" s="27">
        <v>12.440944671630859</v>
      </c>
      <c r="N124" s="27">
        <v>15.960629463195801</v>
      </c>
      <c r="O124" s="27">
        <v>7.2598423957824707</v>
      </c>
      <c r="P124" s="27">
        <v>4.2559056282043457</v>
      </c>
      <c r="Q124" s="27">
        <v>15.275590896606445</v>
      </c>
      <c r="R124" s="27">
        <v>18.082677841186523</v>
      </c>
      <c r="S124" s="27">
        <v>6.1614174842834473</v>
      </c>
      <c r="T124" s="27">
        <v>6.1653542518615723</v>
      </c>
      <c r="U124" s="27">
        <v>19.716535568237305</v>
      </c>
      <c r="V124" s="27">
        <v>8.7913389205932617</v>
      </c>
      <c r="W124" s="27">
        <v>11.070866584777832</v>
      </c>
      <c r="X124" s="27">
        <v>27.980314254760742</v>
      </c>
      <c r="Y124" s="27">
        <v>6.0629920959472656</v>
      </c>
      <c r="Z124" s="27">
        <v>11.905511856079102</v>
      </c>
      <c r="AA124" s="27">
        <v>7.2559056282043457</v>
      </c>
      <c r="AB124" s="27">
        <v>4.7244095802307129</v>
      </c>
      <c r="AC124" s="27">
        <v>10.011811256408691</v>
      </c>
      <c r="AD124" s="27">
        <v>6.5</v>
      </c>
      <c r="AE124" s="27">
        <v>20.649606704711914</v>
      </c>
      <c r="AF124" s="27">
        <v>9.8779525756835938</v>
      </c>
      <c r="AG124" s="27">
        <v>26.996063232421875</v>
      </c>
      <c r="AH124" s="27">
        <v>13.232283592224121</v>
      </c>
      <c r="AI124" s="27">
        <v>5.9724407196044922</v>
      </c>
      <c r="AJ124" s="27">
        <v>12.031496047973633</v>
      </c>
      <c r="AK124" s="27">
        <v>9.4094486236572266</v>
      </c>
      <c r="AL124" s="27">
        <v>9.7874011993408203</v>
      </c>
      <c r="AM124" s="27">
        <v>11.027559280395508</v>
      </c>
      <c r="AN124" s="27">
        <v>24.763778686523438</v>
      </c>
      <c r="AO124" s="27">
        <v>7.8503937721252441</v>
      </c>
      <c r="AP124" s="27">
        <v>10.881889343261719</v>
      </c>
      <c r="AQ124" s="27">
        <v>13.358267784118652</v>
      </c>
      <c r="AR124" s="27">
        <v>12.023622512817383</v>
      </c>
      <c r="AS124" s="27">
        <v>9.7086610794067383</v>
      </c>
      <c r="AT124" s="27">
        <v>11.185039520263672</v>
      </c>
      <c r="AU124" s="27">
        <v>10.625984191894531</v>
      </c>
      <c r="AV124" s="27">
        <v>11.71259880065918</v>
      </c>
      <c r="AW124" s="27">
        <v>7.7165355682373047</v>
      </c>
      <c r="AX124" s="27">
        <v>2.7401573657989502</v>
      </c>
      <c r="AY124" s="27">
        <v>8.6456689834594727</v>
      </c>
      <c r="AZ124" s="27">
        <v>17.905511856079102</v>
      </c>
      <c r="BA124" s="27">
        <v>12.070866584777832</v>
      </c>
      <c r="BB124" s="27">
        <v>5.4330706596374512</v>
      </c>
      <c r="BC124" s="27">
        <v>7.5433073043823242</v>
      </c>
      <c r="BD124" s="27">
        <v>7.1417322158813477</v>
      </c>
      <c r="BE124" s="27">
        <v>6.6535434722900391</v>
      </c>
      <c r="BF124" s="27">
        <v>11.338582992553711</v>
      </c>
      <c r="BG124" s="27">
        <v>10.562992095947266</v>
      </c>
      <c r="BH124" s="27">
        <v>8.7480316162109375</v>
      </c>
      <c r="BI124" s="27">
        <v>16.338582992553711</v>
      </c>
      <c r="BJ124" s="27">
        <v>14.653543472290039</v>
      </c>
      <c r="BK124" s="27">
        <v>6.8976378440856934</v>
      </c>
      <c r="BL124" s="27">
        <v>5.8425197601318359</v>
      </c>
      <c r="BM124" s="27">
        <v>12.598424911499023</v>
      </c>
      <c r="BN124" s="27">
        <v>9.9015750885009766</v>
      </c>
      <c r="BO124" s="27">
        <v>4.9448819160461426</v>
      </c>
      <c r="BQ124" s="21">
        <f t="shared" si="3"/>
        <v>57</v>
      </c>
    </row>
    <row r="125" spans="2:69" x14ac:dyDescent="0.25">
      <c r="B125" s="44" t="s">
        <v>745</v>
      </c>
      <c r="C125" s="44" t="s">
        <v>746</v>
      </c>
      <c r="D125" s="12">
        <v>-35.9</v>
      </c>
      <c r="E125" s="12">
        <v>148.69999999999999</v>
      </c>
      <c r="F125" s="29" t="b">
        <f t="shared" si="2"/>
        <v>1</v>
      </c>
      <c r="G125" s="27"/>
      <c r="H125" s="27">
        <v>6.8976378440856934</v>
      </c>
      <c r="I125" s="27">
        <v>9.9724407196044922</v>
      </c>
      <c r="J125" s="27">
        <v>9.3503932952880859</v>
      </c>
      <c r="K125" s="27">
        <v>8.5078744888305664</v>
      </c>
      <c r="L125" s="27">
        <v>7.3188977241516113</v>
      </c>
      <c r="M125" s="27">
        <v>6.6653542518615723</v>
      </c>
      <c r="N125" s="27">
        <v>10.090551376342773</v>
      </c>
      <c r="O125" s="27">
        <v>4.8976378440856934</v>
      </c>
      <c r="P125" s="27">
        <v>5.8188977241516113</v>
      </c>
      <c r="Q125" s="27">
        <v>10.409448623657227</v>
      </c>
      <c r="R125" s="27">
        <v>10.77952766418457</v>
      </c>
      <c r="S125" s="27">
        <v>6.8779525756835938</v>
      </c>
      <c r="T125" s="27">
        <v>3.7125983238220215</v>
      </c>
      <c r="U125" s="27">
        <v>9.8188972473144531</v>
      </c>
      <c r="V125" s="27">
        <v>8.1417322158813477</v>
      </c>
      <c r="W125" s="27">
        <v>7.8976378440856934</v>
      </c>
      <c r="X125" s="27">
        <v>10.582676887512207</v>
      </c>
      <c r="Y125" s="27">
        <v>3.2559056282043457</v>
      </c>
      <c r="Z125" s="27">
        <v>10.244094848632813</v>
      </c>
      <c r="AA125" s="27">
        <v>6.2598423957824707</v>
      </c>
      <c r="AB125" s="27">
        <v>9.3937005996704102</v>
      </c>
      <c r="AC125" s="27">
        <v>8.6417322158813477</v>
      </c>
      <c r="AD125" s="27">
        <v>4.6299214363098145</v>
      </c>
      <c r="AE125" s="27">
        <v>11.622047424316406</v>
      </c>
      <c r="AF125" s="27">
        <v>7.039370059967041</v>
      </c>
      <c r="AG125" s="27">
        <v>9.503936767578125</v>
      </c>
      <c r="AH125" s="27">
        <v>8.8582677841186523</v>
      </c>
      <c r="AI125" s="27">
        <v>6.3385825157165527</v>
      </c>
      <c r="AJ125" s="27">
        <v>11.61417293548584</v>
      </c>
      <c r="AK125" s="27">
        <v>8.7322835922241211</v>
      </c>
      <c r="AL125" s="27">
        <v>6.2992124557495117</v>
      </c>
      <c r="AM125" s="27">
        <v>6.2440943717956543</v>
      </c>
      <c r="AN125" s="27">
        <v>12.881889343261719</v>
      </c>
      <c r="AO125" s="27">
        <v>9.0236225128173828</v>
      </c>
      <c r="AP125" s="27">
        <v>6.8110237121582031</v>
      </c>
      <c r="AQ125" s="27">
        <v>14.433071136474609</v>
      </c>
      <c r="AR125" s="27">
        <v>9.9370079040527344</v>
      </c>
      <c r="AS125" s="27">
        <v>7.6692914962768555</v>
      </c>
      <c r="AT125" s="27">
        <v>10.60629940032959</v>
      </c>
      <c r="AU125" s="27">
        <v>7.5433073043823242</v>
      </c>
      <c r="AV125" s="27">
        <v>9.2283468246459961</v>
      </c>
      <c r="AW125" s="27">
        <v>6.3464565277099609</v>
      </c>
      <c r="AX125" s="27">
        <v>5.3070864677429199</v>
      </c>
      <c r="AY125" s="27">
        <v>10.011811256408691</v>
      </c>
      <c r="AZ125" s="27">
        <v>7.3228344917297363</v>
      </c>
      <c r="BA125" s="27">
        <v>6.9685039520263672</v>
      </c>
      <c r="BB125" s="27">
        <v>2.7165353298187256</v>
      </c>
      <c r="BC125" s="27">
        <v>6.9133858680725098</v>
      </c>
      <c r="BD125" s="27">
        <v>7.5905513763427734</v>
      </c>
      <c r="BE125" s="27">
        <v>6.6614174842834473</v>
      </c>
      <c r="BF125" s="27">
        <v>13.480315208435059</v>
      </c>
      <c r="BG125" s="27">
        <v>11.007874488830566</v>
      </c>
      <c r="BH125" s="27">
        <v>7.6456694602966309</v>
      </c>
      <c r="BI125" s="27">
        <v>9.7165355682373047</v>
      </c>
      <c r="BJ125" s="27">
        <v>9.3110237121582031</v>
      </c>
      <c r="BK125" s="27">
        <v>4.3464565277099609</v>
      </c>
      <c r="BL125" s="27">
        <v>9.1338586807250977</v>
      </c>
      <c r="BM125" s="27">
        <v>9.8582677841186523</v>
      </c>
      <c r="BN125" s="27">
        <v>8.9921255111694336</v>
      </c>
      <c r="BO125" s="27">
        <v>4.2125983238220215</v>
      </c>
      <c r="BQ125" s="21">
        <f t="shared" si="3"/>
        <v>57</v>
      </c>
    </row>
    <row r="126" spans="2:69" x14ac:dyDescent="0.25">
      <c r="B126" s="44" t="s">
        <v>753</v>
      </c>
      <c r="C126" s="44" t="s">
        <v>754</v>
      </c>
      <c r="D126" s="12">
        <v>-42.8</v>
      </c>
      <c r="E126" s="12">
        <v>147.30000000000001</v>
      </c>
      <c r="F126" s="29" t="b">
        <f t="shared" si="2"/>
        <v>0</v>
      </c>
      <c r="G126" s="27"/>
      <c r="H126" s="27">
        <v>7.1692914962768555</v>
      </c>
      <c r="I126" s="27">
        <v>3.8897638320922852</v>
      </c>
      <c r="J126" s="27">
        <v>8.9133853912353516</v>
      </c>
      <c r="K126" s="27">
        <v>4.1496062278747559</v>
      </c>
      <c r="L126" s="27">
        <v>8.1338586807250977</v>
      </c>
      <c r="M126" s="27">
        <v>6.1929135322570801</v>
      </c>
      <c r="N126" s="27">
        <v>10.755905151367188</v>
      </c>
      <c r="O126" s="27">
        <v>6.925196647644043</v>
      </c>
      <c r="P126" s="27">
        <v>5.3110237121582031</v>
      </c>
      <c r="Q126" s="27">
        <v>10.129920959472656</v>
      </c>
      <c r="R126" s="27">
        <v>10.417323112487793</v>
      </c>
      <c r="S126" s="27">
        <v>9.921259880065918</v>
      </c>
      <c r="T126" s="27">
        <v>3.0866141319274902</v>
      </c>
      <c r="U126" s="27">
        <v>7.7007875442504883</v>
      </c>
      <c r="V126" s="27">
        <v>6.3307085037231445</v>
      </c>
      <c r="W126" s="27">
        <v>11.496063232421875</v>
      </c>
      <c r="X126" s="27">
        <v>9.503936767578125</v>
      </c>
      <c r="Y126" s="27">
        <v>5.2913384437561035</v>
      </c>
      <c r="Z126" s="27">
        <v>6.385826587677002</v>
      </c>
      <c r="AA126" s="27">
        <v>5.9055118560791016</v>
      </c>
      <c r="AB126" s="27">
        <v>7.7716536521911621</v>
      </c>
      <c r="AC126" s="27">
        <v>4.9055118560791016</v>
      </c>
      <c r="AD126" s="27">
        <v>4.2598423957824707</v>
      </c>
      <c r="AE126" s="27">
        <v>10.149606704711914</v>
      </c>
      <c r="AF126" s="27">
        <v>9.8503932952880859</v>
      </c>
      <c r="AG126" s="27">
        <v>8.6929130554199219</v>
      </c>
      <c r="AH126" s="27">
        <v>7.7874016761779785</v>
      </c>
      <c r="AI126" s="27">
        <v>7.0629920959472656</v>
      </c>
      <c r="AJ126" s="27">
        <v>10.582676887512207</v>
      </c>
      <c r="AK126" s="27">
        <v>6.7480316162109375</v>
      </c>
      <c r="AL126" s="27">
        <v>5.6692914962768555</v>
      </c>
      <c r="AM126" s="27">
        <v>6.8425197601318359</v>
      </c>
      <c r="AN126" s="27">
        <v>6.3385825157165527</v>
      </c>
      <c r="AO126" s="27">
        <v>6.9133858680725098</v>
      </c>
      <c r="AP126" s="27">
        <v>5.3307085037231445</v>
      </c>
      <c r="AQ126" s="27">
        <v>6.0944881439208984</v>
      </c>
      <c r="AR126" s="27">
        <v>7.960629940032959</v>
      </c>
      <c r="AS126" s="27">
        <v>5.3779525756835938</v>
      </c>
      <c r="AT126" s="27">
        <v>7.7165355682373047</v>
      </c>
      <c r="AU126" s="27">
        <v>4.7165355682373047</v>
      </c>
      <c r="AV126" s="27">
        <v>5.574803352355957</v>
      </c>
      <c r="AW126" s="27">
        <v>12.204724311828613</v>
      </c>
      <c r="AX126" s="27">
        <v>6.8740158081054688</v>
      </c>
      <c r="AY126" s="27">
        <v>6.078740119934082</v>
      </c>
      <c r="AZ126" s="27">
        <v>4.7637796401977539</v>
      </c>
      <c r="BA126" s="27">
        <v>12.338582992553711</v>
      </c>
      <c r="BB126" s="27">
        <v>4.4881887435913086</v>
      </c>
      <c r="BC126" s="27">
        <v>6.5118112564086914</v>
      </c>
      <c r="BD126" s="27">
        <v>5.8267717361450195</v>
      </c>
      <c r="BE126" s="27">
        <v>11.047244071960449</v>
      </c>
      <c r="BF126" s="27">
        <v>9.9527559280395508</v>
      </c>
      <c r="BG126" s="27">
        <v>7.1259841918945313</v>
      </c>
      <c r="BH126" s="27">
        <v>5.4094486236572266</v>
      </c>
      <c r="BI126" s="27">
        <v>10.118110656738281</v>
      </c>
      <c r="BJ126" s="27">
        <v>5.2755904197692871</v>
      </c>
      <c r="BK126" s="27">
        <v>3.732283353805542</v>
      </c>
      <c r="BL126" s="27">
        <v>10.110236167907715</v>
      </c>
      <c r="BM126" s="27">
        <v>8.8976373672485352</v>
      </c>
      <c r="BN126" s="27">
        <v>4.7874016761779785</v>
      </c>
      <c r="BO126" s="27">
        <v>3.9685039520263672</v>
      </c>
      <c r="BQ126" s="21">
        <f t="shared" si="3"/>
        <v>57</v>
      </c>
    </row>
    <row r="127" spans="2:69" x14ac:dyDescent="0.25">
      <c r="B127" s="44" t="s">
        <v>757</v>
      </c>
      <c r="C127" s="44" t="s">
        <v>758</v>
      </c>
      <c r="D127" s="12">
        <v>-34.200000000000003</v>
      </c>
      <c r="E127" s="12">
        <v>116.1</v>
      </c>
      <c r="F127" s="29" t="b">
        <f t="shared" si="2"/>
        <v>0</v>
      </c>
      <c r="G127" s="27"/>
      <c r="H127" s="27">
        <v>6.3937005996704102</v>
      </c>
      <c r="I127" s="27">
        <v>7.0944881439208984</v>
      </c>
      <c r="J127" s="27">
        <v>10.838582992553711</v>
      </c>
      <c r="K127" s="27">
        <v>8.3228349685668945</v>
      </c>
      <c r="L127" s="27">
        <v>10.011811256408691</v>
      </c>
      <c r="M127" s="27">
        <v>13.72047233581543</v>
      </c>
      <c r="N127" s="27">
        <v>7.1259841918945313</v>
      </c>
      <c r="O127" s="27">
        <v>5.118110179901123</v>
      </c>
      <c r="P127" s="27">
        <v>6.7677164077758789</v>
      </c>
      <c r="Q127" s="27">
        <v>5.2401576042175293</v>
      </c>
      <c r="R127" s="27">
        <v>9.0433073043823242</v>
      </c>
      <c r="S127" s="27">
        <v>14.854331016540527</v>
      </c>
      <c r="T127" s="27">
        <v>6.0196852684020996</v>
      </c>
      <c r="U127" s="27">
        <v>10.925196647644043</v>
      </c>
      <c r="V127" s="27">
        <v>8.2834644317626953</v>
      </c>
      <c r="W127" s="27">
        <v>7.7755904197692871</v>
      </c>
      <c r="X127" s="27">
        <v>11.307086944580078</v>
      </c>
      <c r="Y127" s="27">
        <v>8.6653547286987305</v>
      </c>
      <c r="Z127" s="27">
        <v>10.71259880065918</v>
      </c>
      <c r="AA127" s="27">
        <v>11.610236167907715</v>
      </c>
      <c r="AB127" s="27">
        <v>9.6771650314331055</v>
      </c>
      <c r="AC127" s="27">
        <v>10.39370059967041</v>
      </c>
      <c r="AD127" s="27">
        <v>6.7952756881713867</v>
      </c>
      <c r="AE127" s="27">
        <v>9.6141729354858398</v>
      </c>
      <c r="AF127" s="27">
        <v>11.952755928039551</v>
      </c>
      <c r="AG127" s="27">
        <v>7.2125983238220215</v>
      </c>
      <c r="AH127" s="27">
        <v>6.3622045516967773</v>
      </c>
      <c r="AI127" s="27">
        <v>4.6377954483032227</v>
      </c>
      <c r="AJ127" s="27">
        <v>10.551180839538574</v>
      </c>
      <c r="AK127" s="27">
        <v>9.2125988006591797</v>
      </c>
      <c r="AL127" s="27">
        <v>10.16535472869873</v>
      </c>
      <c r="AM127" s="27">
        <v>9.0866146087646484</v>
      </c>
      <c r="AN127" s="27">
        <v>10.188976287841797</v>
      </c>
      <c r="AO127" s="27">
        <v>9.6535434722900391</v>
      </c>
      <c r="AP127" s="27">
        <v>5.7244095802307129</v>
      </c>
      <c r="AQ127" s="27">
        <v>8.4724407196044922</v>
      </c>
      <c r="AR127" s="27">
        <v>11.653543472290039</v>
      </c>
      <c r="AS127" s="27">
        <v>7.6062994003295898</v>
      </c>
      <c r="AT127" s="27">
        <v>11.992125511169434</v>
      </c>
      <c r="AU127" s="27">
        <v>11.251968383789063</v>
      </c>
      <c r="AV127" s="27">
        <v>5.7440943717956543</v>
      </c>
      <c r="AW127" s="27">
        <v>11.685039520263672</v>
      </c>
      <c r="AX127" s="27">
        <v>9.0944881439208984</v>
      </c>
      <c r="AY127" s="27">
        <v>10.724409103393555</v>
      </c>
      <c r="AZ127" s="27">
        <v>6.0629920959472656</v>
      </c>
      <c r="BA127" s="27">
        <v>12.133858680725098</v>
      </c>
      <c r="BB127" s="27">
        <v>6.881889820098877</v>
      </c>
      <c r="BC127" s="27">
        <v>10.283464431762695</v>
      </c>
      <c r="BD127" s="27">
        <v>10.346456527709961</v>
      </c>
      <c r="BE127" s="27">
        <v>10.685039520263672</v>
      </c>
      <c r="BF127" s="27">
        <v>5.6220474243164063</v>
      </c>
      <c r="BG127" s="27">
        <v>8.6771650314331055</v>
      </c>
      <c r="BH127" s="27">
        <v>10.889763832092285</v>
      </c>
      <c r="BI127" s="27">
        <v>9</v>
      </c>
      <c r="BJ127" s="27">
        <v>6.5984253883361816</v>
      </c>
      <c r="BK127" s="27">
        <v>4.6692914962768555</v>
      </c>
      <c r="BL127" s="27">
        <v>9.2755908966064453</v>
      </c>
      <c r="BM127" s="27">
        <v>7.1574802398681641</v>
      </c>
      <c r="BN127" s="27">
        <v>5.6614174842834473</v>
      </c>
      <c r="BO127" s="27">
        <v>5.3228344917297363</v>
      </c>
      <c r="BQ127" s="21">
        <f t="shared" si="3"/>
        <v>56</v>
      </c>
    </row>
    <row r="128" spans="2:69" x14ac:dyDescent="0.25">
      <c r="B128" s="44" t="s">
        <v>761</v>
      </c>
      <c r="C128" s="44" t="s">
        <v>762</v>
      </c>
      <c r="D128" s="12">
        <v>-33.5</v>
      </c>
      <c r="E128" s="12">
        <v>120</v>
      </c>
      <c r="F128" s="29" t="b">
        <f t="shared" si="2"/>
        <v>0</v>
      </c>
      <c r="G128" s="27"/>
      <c r="H128" s="27">
        <v>3.0078740119934082</v>
      </c>
      <c r="I128" s="27">
        <v>2.5472440719604492</v>
      </c>
      <c r="J128" s="27">
        <v>3.039370059967041</v>
      </c>
      <c r="K128" s="27">
        <v>2.8110237121582031</v>
      </c>
      <c r="L128" s="27">
        <v>5.8346457481384277</v>
      </c>
      <c r="M128" s="27">
        <v>6.1811022758483887</v>
      </c>
      <c r="N128" s="27">
        <v>5.5669293403625488</v>
      </c>
      <c r="O128" s="27">
        <v>4.6574802398681641</v>
      </c>
      <c r="P128" s="27">
        <v>3.3385827541351318</v>
      </c>
      <c r="Q128" s="27">
        <v>5.3070864677429199</v>
      </c>
      <c r="R128" s="27">
        <v>4.3543305397033691</v>
      </c>
      <c r="S128" s="27">
        <v>9.5472440719604492</v>
      </c>
      <c r="T128" s="27">
        <v>1.9291338920593262</v>
      </c>
      <c r="U128" s="27">
        <v>7.4330706596374512</v>
      </c>
      <c r="V128" s="27">
        <v>4.9763779640197754</v>
      </c>
      <c r="W128" s="27">
        <v>6.7480316162109375</v>
      </c>
      <c r="X128" s="27">
        <v>5.6692914962768555</v>
      </c>
      <c r="Y128" s="27">
        <v>7.8070864677429199</v>
      </c>
      <c r="Z128" s="27">
        <v>2.5669291019439697</v>
      </c>
      <c r="AA128" s="27">
        <v>2.3385827541351318</v>
      </c>
      <c r="AB128" s="27">
        <v>4.0629920959472656</v>
      </c>
      <c r="AC128" s="27">
        <v>1.9921259880065918</v>
      </c>
      <c r="AD128" s="27">
        <v>1.6929134130477905</v>
      </c>
      <c r="AE128" s="27">
        <v>6.4409446716308594</v>
      </c>
      <c r="AF128" s="27">
        <v>4.2047243118286133</v>
      </c>
      <c r="AG128" s="27">
        <v>6.9685039520263672</v>
      </c>
      <c r="AH128" s="27">
        <v>3.4015748500823975</v>
      </c>
      <c r="AI128" s="27">
        <v>5.0472440719604492</v>
      </c>
      <c r="AJ128" s="27">
        <v>2.6732282638549805</v>
      </c>
      <c r="AK128" s="27">
        <v>2.8740158081054688</v>
      </c>
      <c r="AL128" s="27">
        <v>3.7480313777923584</v>
      </c>
      <c r="AM128" s="27">
        <v>4.0551180839538574</v>
      </c>
      <c r="AN128" s="27">
        <v>10.291338920593262</v>
      </c>
      <c r="AO128" s="27">
        <v>3.6141731739044189</v>
      </c>
      <c r="AP128" s="27">
        <v>3.34645676612854</v>
      </c>
      <c r="AQ128" s="27">
        <v>4.5433073043823242</v>
      </c>
      <c r="AR128" s="27">
        <v>5.0551180839538574</v>
      </c>
      <c r="AS128" s="27">
        <v>5.7519683837890625</v>
      </c>
      <c r="AT128" s="27">
        <v>3.3622047901153564</v>
      </c>
      <c r="AU128" s="27">
        <v>6.1456694602966309</v>
      </c>
      <c r="AV128" s="27">
        <v>1.4330708980560303</v>
      </c>
      <c r="AW128" s="27">
        <v>8.1299209594726563</v>
      </c>
      <c r="AX128" s="27">
        <v>3.5590550899505615</v>
      </c>
      <c r="AY128" s="27">
        <v>4.2125983238220215</v>
      </c>
      <c r="AZ128" s="27">
        <v>3.0629920959472656</v>
      </c>
      <c r="BA128" s="27">
        <v>6.9488186836242676</v>
      </c>
      <c r="BB128" s="27">
        <v>2.7401573657989502</v>
      </c>
      <c r="BC128" s="27">
        <v>3.0748031139373779</v>
      </c>
      <c r="BD128" s="27">
        <v>10.909448623657227</v>
      </c>
      <c r="BE128" s="27">
        <v>4.2519683837890625</v>
      </c>
      <c r="BF128" s="27">
        <v>3.460629940032959</v>
      </c>
      <c r="BG128" s="27">
        <v>12.366141319274902</v>
      </c>
      <c r="BH128" s="27">
        <v>4.1299214363098145</v>
      </c>
      <c r="BI128" s="27">
        <v>8.2165355682373047</v>
      </c>
      <c r="BJ128" s="27">
        <v>9.4763774871826172</v>
      </c>
      <c r="BK128" s="27">
        <v>5.4448819160461426</v>
      </c>
      <c r="BL128" s="27">
        <v>4.7795276641845703</v>
      </c>
      <c r="BM128" s="27">
        <v>4.4173226356506348</v>
      </c>
      <c r="BN128" s="27">
        <v>4.1220474243164063</v>
      </c>
      <c r="BO128" s="27">
        <v>2.2204723358154297</v>
      </c>
      <c r="BQ128" s="21">
        <f t="shared" si="3"/>
        <v>56</v>
      </c>
    </row>
    <row r="129" spans="2:69" x14ac:dyDescent="0.25">
      <c r="B129" s="44" t="s">
        <v>763</v>
      </c>
      <c r="C129" s="44" t="s">
        <v>764</v>
      </c>
      <c r="D129" s="12">
        <v>-33.1</v>
      </c>
      <c r="E129" s="12">
        <v>118.8</v>
      </c>
      <c r="F129" s="29" t="b">
        <f t="shared" si="2"/>
        <v>0</v>
      </c>
      <c r="G129" s="27"/>
      <c r="H129" s="27">
        <v>1.5472440719604492</v>
      </c>
      <c r="I129" s="27">
        <v>1.7204724550247192</v>
      </c>
      <c r="J129" s="27">
        <v>2.118110179901123</v>
      </c>
      <c r="K129" s="27">
        <v>2.8543307781219482</v>
      </c>
      <c r="L129" s="27">
        <v>3.5551180839538574</v>
      </c>
      <c r="M129" s="27">
        <v>5.7440943717956543</v>
      </c>
      <c r="N129" s="27">
        <v>3.7125983238220215</v>
      </c>
      <c r="O129" s="27">
        <v>1.8110235929489136</v>
      </c>
      <c r="P129" s="27">
        <v>2.5236220359802246</v>
      </c>
      <c r="Q129" s="27">
        <v>2.9724409580230713</v>
      </c>
      <c r="R129" s="27">
        <v>3.5826771259307861</v>
      </c>
      <c r="S129" s="27">
        <v>8.7913389205932617</v>
      </c>
      <c r="T129" s="27">
        <v>1.5078740119934082</v>
      </c>
      <c r="U129" s="27">
        <v>6.8070864677429199</v>
      </c>
      <c r="V129" s="27">
        <v>3.3622047901153564</v>
      </c>
      <c r="W129" s="27">
        <v>3.1259841918945313</v>
      </c>
      <c r="X129" s="27">
        <v>1.3858268260955811</v>
      </c>
      <c r="Y129" s="27">
        <v>4.7519683837890625</v>
      </c>
      <c r="Z129" s="27">
        <v>2.4960629940032959</v>
      </c>
      <c r="AA129" s="27">
        <v>1.4370079040527344</v>
      </c>
      <c r="AB129" s="27">
        <v>2.1338582038879395</v>
      </c>
      <c r="AC129" s="27">
        <v>2.192913293838501</v>
      </c>
      <c r="AD129" s="27">
        <v>2.4645669460296631</v>
      </c>
      <c r="AE129" s="27">
        <v>4.7007875442504883</v>
      </c>
      <c r="AF129" s="27">
        <v>3.1456692218780518</v>
      </c>
      <c r="AG129" s="27">
        <v>2.9409449100494385</v>
      </c>
      <c r="AH129" s="27">
        <v>2.2401573657989502</v>
      </c>
      <c r="AI129" s="27">
        <v>2.7440943717956543</v>
      </c>
      <c r="AJ129" s="27">
        <v>2.5196850299835205</v>
      </c>
      <c r="AK129" s="27">
        <v>2.3897638320922852</v>
      </c>
      <c r="AL129" s="27">
        <v>1.287401556968689</v>
      </c>
      <c r="AM129" s="27">
        <v>4.0944881439208984</v>
      </c>
      <c r="AN129" s="27">
        <v>6.0669293403625488</v>
      </c>
      <c r="AO129" s="27">
        <v>2.5905511379241943</v>
      </c>
      <c r="AP129" s="27">
        <v>2.4291338920593262</v>
      </c>
      <c r="AQ129" s="27">
        <v>3.1692912578582764</v>
      </c>
      <c r="AR129" s="27">
        <v>3.6850392818450928</v>
      </c>
      <c r="AS129" s="27">
        <v>3.078740119934082</v>
      </c>
      <c r="AT129" s="27">
        <v>1.8937008380889893</v>
      </c>
      <c r="AU129" s="27">
        <v>2.8582677841186523</v>
      </c>
      <c r="AV129" s="27">
        <v>0.73228347301483154</v>
      </c>
      <c r="AW129" s="27">
        <v>5.2519683837890625</v>
      </c>
      <c r="AX129" s="27">
        <v>3.1259841918945313</v>
      </c>
      <c r="AY129" s="27">
        <v>4.7086615562438965</v>
      </c>
      <c r="AZ129" s="27">
        <v>1.7165354490280151</v>
      </c>
      <c r="BA129" s="27">
        <v>4.4094486236572266</v>
      </c>
      <c r="BB129" s="27">
        <v>2.9527559280395508</v>
      </c>
      <c r="BC129" s="27">
        <v>2.1496062278747559</v>
      </c>
      <c r="BD129" s="27">
        <v>8.9055118560791016</v>
      </c>
      <c r="BE129" s="27">
        <v>4.1811022758483887</v>
      </c>
      <c r="BF129" s="27">
        <v>0.5118110179901123</v>
      </c>
      <c r="BG129" s="27">
        <v>10.968503952026367</v>
      </c>
      <c r="BH129" s="27">
        <v>3.5196850299835205</v>
      </c>
      <c r="BI129" s="27">
        <v>2.921259880065918</v>
      </c>
      <c r="BJ129" s="27">
        <v>5.0866141319274902</v>
      </c>
      <c r="BK129" s="27">
        <v>4.2913384437561035</v>
      </c>
      <c r="BL129" s="27">
        <v>3.4015748500823975</v>
      </c>
      <c r="BM129" s="27">
        <v>3.34645676612854</v>
      </c>
      <c r="BN129" s="27">
        <v>1.8346456289291382</v>
      </c>
      <c r="BO129" s="27">
        <v>1.4173228740692139</v>
      </c>
      <c r="BQ129" s="21">
        <f t="shared" si="3"/>
        <v>56</v>
      </c>
    </row>
    <row r="130" spans="2:69" x14ac:dyDescent="0.25">
      <c r="B130" s="44" t="s">
        <v>767</v>
      </c>
      <c r="C130" s="44" t="s">
        <v>768</v>
      </c>
      <c r="D130" s="12">
        <v>-23.7</v>
      </c>
      <c r="E130" s="12">
        <v>133.80000000000001</v>
      </c>
      <c r="F130" s="29" t="b">
        <f t="shared" si="2"/>
        <v>0</v>
      </c>
      <c r="G130" s="27"/>
      <c r="H130" s="27">
        <v>2.2401573657989502</v>
      </c>
      <c r="I130" s="27">
        <v>0.28740158677101135</v>
      </c>
      <c r="J130" s="27">
        <v>1.9055118560791016</v>
      </c>
      <c r="K130" s="27">
        <v>0.62204724550247192</v>
      </c>
      <c r="L130" s="27">
        <v>2.3740158081054688</v>
      </c>
      <c r="M130" s="27">
        <v>2.0236220359802246</v>
      </c>
      <c r="N130" s="27">
        <v>2.5157480239868164</v>
      </c>
      <c r="O130" s="27">
        <v>0.4606299102306366</v>
      </c>
      <c r="P130" s="27">
        <v>5.1377954483032227</v>
      </c>
      <c r="Q130" s="27">
        <v>1.1929134130477905</v>
      </c>
      <c r="R130" s="27">
        <v>3.5590550899505615</v>
      </c>
      <c r="S130" s="27">
        <v>2.3700788021087646</v>
      </c>
      <c r="T130" s="27">
        <v>1.2283464670181274</v>
      </c>
      <c r="U130" s="27">
        <v>4.9291338920593262</v>
      </c>
      <c r="V130" s="27">
        <v>5.4448819160461426</v>
      </c>
      <c r="W130" s="27">
        <v>6.7440943717956543</v>
      </c>
      <c r="X130" s="27">
        <v>3.2755906581878662</v>
      </c>
      <c r="Y130" s="27">
        <v>6.2125983238220215</v>
      </c>
      <c r="Z130" s="27">
        <v>2.6456692218780518</v>
      </c>
      <c r="AA130" s="27">
        <v>2.5748031139373779</v>
      </c>
      <c r="AB130" s="27">
        <v>2.6062991619110107</v>
      </c>
      <c r="AC130" s="27">
        <v>6.6220474243164063</v>
      </c>
      <c r="AD130" s="27">
        <v>1.1811023950576782</v>
      </c>
      <c r="AE130" s="27">
        <v>3.3700788021087646</v>
      </c>
      <c r="AF130" s="27">
        <v>2.9370079040527344</v>
      </c>
      <c r="AG130" s="27">
        <v>2.078740119934082</v>
      </c>
      <c r="AH130" s="27">
        <v>5.1102361679077148</v>
      </c>
      <c r="AI130" s="27">
        <v>1.1496063470840454</v>
      </c>
      <c r="AJ130" s="27">
        <v>2.0314960479736328</v>
      </c>
      <c r="AK130" s="27">
        <v>2.34645676612854</v>
      </c>
      <c r="AL130" s="27">
        <v>1.2992125749588013</v>
      </c>
      <c r="AM130" s="27">
        <v>1.1811023950576782</v>
      </c>
      <c r="AN130" s="27">
        <v>3.1338582038879395</v>
      </c>
      <c r="AO130" s="27">
        <v>6.2125983238220215</v>
      </c>
      <c r="AP130" s="27">
        <v>1.0472440719604492</v>
      </c>
      <c r="AQ130" s="27">
        <v>2.2440943717956543</v>
      </c>
      <c r="AR130" s="27">
        <v>0.9370078444480896</v>
      </c>
      <c r="AS130" s="27">
        <v>4.4960627555847168</v>
      </c>
      <c r="AT130" s="27">
        <v>4.3937005996704102</v>
      </c>
      <c r="AU130" s="27">
        <v>1.8188976049423218</v>
      </c>
      <c r="AV130" s="27">
        <v>3.9842519760131836</v>
      </c>
      <c r="AW130" s="27">
        <v>10.795275688171387</v>
      </c>
      <c r="AX130" s="27">
        <v>5.2440943717956543</v>
      </c>
      <c r="AY130" s="27">
        <v>1.8346456289291382</v>
      </c>
      <c r="AZ130" s="27">
        <v>0.5039370059967041</v>
      </c>
      <c r="BA130" s="27">
        <v>4.8267717361450195</v>
      </c>
      <c r="BB130" s="27">
        <v>0.88976377248764038</v>
      </c>
      <c r="BC130" s="27">
        <v>1.3779528141021729</v>
      </c>
      <c r="BD130" s="27">
        <v>7.2755904197692871</v>
      </c>
      <c r="BE130" s="27">
        <v>0.67716532945632935</v>
      </c>
      <c r="BF130" s="27">
        <v>9.4881887435913086</v>
      </c>
      <c r="BG130" s="27">
        <v>2.1102361679077148</v>
      </c>
      <c r="BH130" s="27">
        <v>1.9448819160461426</v>
      </c>
      <c r="BI130" s="27">
        <v>0.85039371252059937</v>
      </c>
      <c r="BJ130" s="27">
        <v>1.0314960479736328</v>
      </c>
      <c r="BK130" s="27">
        <v>1.5511810779571533</v>
      </c>
      <c r="BL130" s="27">
        <v>3.6692912578582764</v>
      </c>
      <c r="BM130" s="27">
        <v>3.3228347301483154</v>
      </c>
      <c r="BN130" s="27">
        <v>3.1811022758483887</v>
      </c>
      <c r="BO130" s="27">
        <v>0.64566928148269653</v>
      </c>
      <c r="BQ130" s="21">
        <f t="shared" si="3"/>
        <v>56</v>
      </c>
    </row>
    <row r="131" spans="2:69" x14ac:dyDescent="0.25">
      <c r="B131" s="44" t="s">
        <v>771</v>
      </c>
      <c r="C131" s="44" t="s">
        <v>772</v>
      </c>
      <c r="D131" s="12">
        <v>-33.799999999999997</v>
      </c>
      <c r="E131" s="12">
        <v>138.69999999999999</v>
      </c>
      <c r="F131" s="29" t="b">
        <f t="shared" si="2"/>
        <v>0</v>
      </c>
      <c r="G131" s="27"/>
      <c r="H131" s="27">
        <v>5.5</v>
      </c>
      <c r="I131" s="27">
        <v>4.6653542518615723</v>
      </c>
      <c r="J131" s="27">
        <v>3.84645676612854</v>
      </c>
      <c r="K131" s="27">
        <v>2.8503937721252441</v>
      </c>
      <c r="L131" s="27">
        <v>4.8307085037231445</v>
      </c>
      <c r="M131" s="27">
        <v>3.807086706161499</v>
      </c>
      <c r="N131" s="27">
        <v>6.4842519760131836</v>
      </c>
      <c r="O131" s="27">
        <v>1.3425196409225464</v>
      </c>
      <c r="P131" s="27">
        <v>3.8976378440856934</v>
      </c>
      <c r="Q131" s="27">
        <v>4.2874016761779785</v>
      </c>
      <c r="R131" s="27">
        <v>4.964566707611084</v>
      </c>
      <c r="S131" s="27">
        <v>6.0196852684020996</v>
      </c>
      <c r="T131" s="27">
        <v>1.9803149700164795</v>
      </c>
      <c r="U131" s="27">
        <v>8.4133853912353516</v>
      </c>
      <c r="V131" s="27">
        <v>6.5472440719604492</v>
      </c>
      <c r="W131" s="27">
        <v>9.2125988006591797</v>
      </c>
      <c r="X131" s="27">
        <v>8.070866584777832</v>
      </c>
      <c r="Y131" s="27">
        <v>4.0314960479736328</v>
      </c>
      <c r="Z131" s="27">
        <v>6.2992124557495117</v>
      </c>
      <c r="AA131" s="27">
        <v>10.850393295288086</v>
      </c>
      <c r="AB131" s="27">
        <v>6.0236220359802246</v>
      </c>
      <c r="AC131" s="27">
        <v>3.3228347301483154</v>
      </c>
      <c r="AD131" s="27">
        <v>1.866141676902771</v>
      </c>
      <c r="AE131" s="27">
        <v>5.8897638320922852</v>
      </c>
      <c r="AF131" s="27">
        <v>4.4724407196044922</v>
      </c>
      <c r="AG131" s="27">
        <v>7.2913384437561035</v>
      </c>
      <c r="AH131" s="27">
        <v>7.4409446716308594</v>
      </c>
      <c r="AI131" s="27">
        <v>3.6220471858978271</v>
      </c>
      <c r="AJ131" s="27">
        <v>5.6692914962768555</v>
      </c>
      <c r="AK131" s="27">
        <v>4.9763779640197754</v>
      </c>
      <c r="AL131" s="27">
        <v>3.7165353298187256</v>
      </c>
      <c r="AM131" s="27">
        <v>5.1023621559143066</v>
      </c>
      <c r="AN131" s="27">
        <v>11.055118560791016</v>
      </c>
      <c r="AO131" s="27">
        <v>6.7952756881713867</v>
      </c>
      <c r="AP131" s="27">
        <v>4.2204723358154297</v>
      </c>
      <c r="AQ131" s="27">
        <v>4.9566926956176758</v>
      </c>
      <c r="AR131" s="27">
        <v>5.1417322158813477</v>
      </c>
      <c r="AS131" s="27">
        <v>10.062992095947266</v>
      </c>
      <c r="AT131" s="27">
        <v>5.1259841918945313</v>
      </c>
      <c r="AU131" s="27">
        <v>6.1102361679077148</v>
      </c>
      <c r="AV131" s="27">
        <v>6.5905513763427734</v>
      </c>
      <c r="AW131" s="27">
        <v>8.078740119934082</v>
      </c>
      <c r="AX131" s="27">
        <v>2.3307087421417236</v>
      </c>
      <c r="AY131" s="27">
        <v>2.7874016761779785</v>
      </c>
      <c r="AZ131" s="27">
        <v>6.8582677841186523</v>
      </c>
      <c r="BA131" s="27">
        <v>6.4409446716308594</v>
      </c>
      <c r="BB131" s="27">
        <v>1.6299213171005249</v>
      </c>
      <c r="BC131" s="27">
        <v>4.3543305397033691</v>
      </c>
      <c r="BD131" s="27">
        <v>4.8503937721252441</v>
      </c>
      <c r="BE131" s="27">
        <v>6.9685039520263672</v>
      </c>
      <c r="BF131" s="27">
        <v>12.551180839538574</v>
      </c>
      <c r="BG131" s="27">
        <v>5.385826587677002</v>
      </c>
      <c r="BH131" s="27">
        <v>2.5118110179901123</v>
      </c>
      <c r="BI131" s="27">
        <v>4.0157480239868164</v>
      </c>
      <c r="BJ131" s="27">
        <v>1.6614173650741577</v>
      </c>
      <c r="BK131" s="27">
        <v>2.3149607181549072</v>
      </c>
      <c r="BL131" s="27">
        <v>9.503936767578125</v>
      </c>
      <c r="BM131" s="27">
        <v>4.7480316162109375</v>
      </c>
      <c r="BN131" s="27">
        <v>3.8976378440856934</v>
      </c>
      <c r="BO131" s="27">
        <v>1.9685039520263672</v>
      </c>
      <c r="BQ131" s="21">
        <f t="shared" si="3"/>
        <v>56</v>
      </c>
    </row>
    <row r="132" spans="2:69" x14ac:dyDescent="0.25">
      <c r="B132" s="44" t="s">
        <v>773</v>
      </c>
      <c r="C132" s="44" t="s">
        <v>774</v>
      </c>
      <c r="D132" s="12">
        <v>-34.299999999999997</v>
      </c>
      <c r="E132" s="12">
        <v>138.9</v>
      </c>
      <c r="F132" s="29" t="b">
        <f t="shared" si="2"/>
        <v>0</v>
      </c>
      <c r="G132" s="27"/>
      <c r="H132" s="27">
        <v>5.5826773643493652</v>
      </c>
      <c r="I132" s="27">
        <v>4.7874016761779785</v>
      </c>
      <c r="J132" s="27">
        <v>5.4763779640197754</v>
      </c>
      <c r="K132" s="27">
        <v>2.921259880065918</v>
      </c>
      <c r="L132" s="27">
        <v>7.1889762878417969</v>
      </c>
      <c r="M132" s="27">
        <v>2.4566929340362549</v>
      </c>
      <c r="N132" s="27">
        <v>6.2047243118286133</v>
      </c>
      <c r="O132" s="27">
        <v>1.4291338920593262</v>
      </c>
      <c r="P132" s="27">
        <v>4.535433292388916</v>
      </c>
      <c r="Q132" s="27">
        <v>2.9803149700164795</v>
      </c>
      <c r="R132" s="27">
        <v>3.1299211978912354</v>
      </c>
      <c r="S132" s="27">
        <v>6.1614174842834473</v>
      </c>
      <c r="T132" s="27">
        <v>1.8937008380889893</v>
      </c>
      <c r="U132" s="27">
        <v>7.539370059967041</v>
      </c>
      <c r="V132" s="27">
        <v>4.5196852684020996</v>
      </c>
      <c r="W132" s="27">
        <v>7.3307085037231445</v>
      </c>
      <c r="X132" s="27">
        <v>4.574803352355957</v>
      </c>
      <c r="Y132" s="27">
        <v>3.2598426342010498</v>
      </c>
      <c r="Z132" s="27">
        <v>4.5669293403625488</v>
      </c>
      <c r="AA132" s="27">
        <v>8.429133415222168</v>
      </c>
      <c r="AB132" s="27">
        <v>2.7716536521911621</v>
      </c>
      <c r="AC132" s="27">
        <v>1.9842519760131836</v>
      </c>
      <c r="AD132" s="27">
        <v>1.787401556968689</v>
      </c>
      <c r="AE132" s="27">
        <v>3.7795276641845703</v>
      </c>
      <c r="AF132" s="27">
        <v>2.7834646701812744</v>
      </c>
      <c r="AG132" s="27">
        <v>4.4803147315979004</v>
      </c>
      <c r="AH132" s="27">
        <v>6.3937005996704102</v>
      </c>
      <c r="AI132" s="27">
        <v>2.2440943717956543</v>
      </c>
      <c r="AJ132" s="27">
        <v>2.5118110179901123</v>
      </c>
      <c r="AK132" s="27">
        <v>5.4724407196044922</v>
      </c>
      <c r="AL132" s="27">
        <v>2.9291338920593262</v>
      </c>
      <c r="AM132" s="27">
        <v>3.307086706161499</v>
      </c>
      <c r="AN132" s="27">
        <v>6.1496062278747559</v>
      </c>
      <c r="AO132" s="27">
        <v>4.1023621559143066</v>
      </c>
      <c r="AP132" s="27">
        <v>3.3937008380889893</v>
      </c>
      <c r="AQ132" s="27">
        <v>4.6299214363098145</v>
      </c>
      <c r="AR132" s="27">
        <v>6.2125983238220215</v>
      </c>
      <c r="AS132" s="27">
        <v>7.6377954483032227</v>
      </c>
      <c r="AT132" s="27">
        <v>5.9291338920593262</v>
      </c>
      <c r="AU132" s="27">
        <v>3.7952756881713867</v>
      </c>
      <c r="AV132" s="27">
        <v>4.5511813163757324</v>
      </c>
      <c r="AW132" s="27">
        <v>5.0157480239868164</v>
      </c>
      <c r="AX132" s="27">
        <v>2.7637796401977539</v>
      </c>
      <c r="AY132" s="27">
        <v>3.7244093418121338</v>
      </c>
      <c r="AZ132" s="27">
        <v>4.8031497001647949</v>
      </c>
      <c r="BA132" s="27">
        <v>5.8425197601318359</v>
      </c>
      <c r="BB132" s="27">
        <v>0.76377952098846436</v>
      </c>
      <c r="BC132" s="27">
        <v>2.9685039520263672</v>
      </c>
      <c r="BD132" s="27">
        <v>2.960629940032959</v>
      </c>
      <c r="BE132" s="27">
        <v>4.6299214363098145</v>
      </c>
      <c r="BF132" s="27">
        <v>12.39370059967041</v>
      </c>
      <c r="BG132" s="27">
        <v>4.3149604797363281</v>
      </c>
      <c r="BH132" s="27">
        <v>2.6692912578582764</v>
      </c>
      <c r="BI132" s="27">
        <v>4.8897638320922852</v>
      </c>
      <c r="BJ132" s="27">
        <v>1.4685039520263672</v>
      </c>
      <c r="BK132" s="27">
        <v>3.921259880065918</v>
      </c>
      <c r="BL132" s="27">
        <v>9.5511808395385742</v>
      </c>
      <c r="BM132" s="27">
        <v>4.7559056282043457</v>
      </c>
      <c r="BN132" s="27">
        <v>3.3228347301483154</v>
      </c>
      <c r="BO132" s="27">
        <v>1.8149605989456177</v>
      </c>
      <c r="BQ132" s="21">
        <f t="shared" si="3"/>
        <v>56</v>
      </c>
    </row>
    <row r="133" spans="2:69" x14ac:dyDescent="0.25">
      <c r="B133" s="44" t="s">
        <v>775</v>
      </c>
      <c r="C133" s="44" t="s">
        <v>776</v>
      </c>
      <c r="D133" s="12">
        <v>-35.1</v>
      </c>
      <c r="E133" s="12">
        <v>139</v>
      </c>
      <c r="F133" s="29" t="b">
        <f t="shared" si="2"/>
        <v>0</v>
      </c>
      <c r="G133" s="27"/>
      <c r="H133" s="27">
        <v>4.039370059967041</v>
      </c>
      <c r="I133" s="27">
        <v>2.3700788021087646</v>
      </c>
      <c r="J133" s="27">
        <v>3.7401573657989502</v>
      </c>
      <c r="K133" s="27">
        <v>1.1889764070510864</v>
      </c>
      <c r="L133" s="27">
        <v>6.3110237121582031</v>
      </c>
      <c r="M133" s="27">
        <v>3.0472440719604492</v>
      </c>
      <c r="N133" s="27">
        <v>2.9448819160461426</v>
      </c>
      <c r="O133" s="27">
        <v>0.62204724550247192</v>
      </c>
      <c r="P133" s="27">
        <v>2.34645676612854</v>
      </c>
      <c r="Q133" s="27">
        <v>2.4921259880065918</v>
      </c>
      <c r="R133" s="27">
        <v>3.2086613178253174</v>
      </c>
      <c r="S133" s="27">
        <v>3.9251968860626221</v>
      </c>
      <c r="T133" s="27">
        <v>1.9921259880065918</v>
      </c>
      <c r="U133" s="27">
        <v>5.0551180839538574</v>
      </c>
      <c r="V133" s="27">
        <v>5.9291338920593262</v>
      </c>
      <c r="W133" s="27">
        <v>6.0551180839538574</v>
      </c>
      <c r="X133" s="27">
        <v>5.118110179901123</v>
      </c>
      <c r="Y133" s="27">
        <v>4.6220474243164063</v>
      </c>
      <c r="Z133" s="27">
        <v>4.2125983238220215</v>
      </c>
      <c r="AA133" s="27">
        <v>6.8897638320922852</v>
      </c>
      <c r="AB133" s="27">
        <v>5.3700785636901855</v>
      </c>
      <c r="AC133" s="27">
        <v>2.4881889820098877</v>
      </c>
      <c r="AD133" s="27">
        <v>1.2834645509719849</v>
      </c>
      <c r="AE133" s="27">
        <v>2.7913386821746826</v>
      </c>
      <c r="AF133" s="27">
        <v>3.4724409580230713</v>
      </c>
      <c r="AG133" s="27">
        <v>4.2519683837890625</v>
      </c>
      <c r="AH133" s="27">
        <v>5.2007875442504883</v>
      </c>
      <c r="AI133" s="27">
        <v>5.3385825157165527</v>
      </c>
      <c r="AJ133" s="27">
        <v>3.6417322158813477</v>
      </c>
      <c r="AK133" s="27">
        <v>4.3228344917297363</v>
      </c>
      <c r="AL133" s="27">
        <v>4.0433073043823242</v>
      </c>
      <c r="AM133" s="27">
        <v>2.5866141319274902</v>
      </c>
      <c r="AN133" s="27">
        <v>8.1732282638549805</v>
      </c>
      <c r="AO133" s="27">
        <v>6.6456694602966309</v>
      </c>
      <c r="AP133" s="27">
        <v>3.6811022758483887</v>
      </c>
      <c r="AQ133" s="27">
        <v>3.3858268260955811</v>
      </c>
      <c r="AR133" s="27">
        <v>4.7086615562438965</v>
      </c>
      <c r="AS133" s="27">
        <v>7.9921259880065918</v>
      </c>
      <c r="AT133" s="27">
        <v>3.3307087421417236</v>
      </c>
      <c r="AU133" s="27">
        <v>5.0314960479736328</v>
      </c>
      <c r="AV133" s="27">
        <v>2.8897638320922852</v>
      </c>
      <c r="AW133" s="27">
        <v>6.2440943717956543</v>
      </c>
      <c r="AX133" s="27">
        <v>2.8031497001647949</v>
      </c>
      <c r="AY133" s="27">
        <v>3.5275590419769287</v>
      </c>
      <c r="AZ133" s="27">
        <v>4.0551180839538574</v>
      </c>
      <c r="BA133" s="27">
        <v>6.3464565277099609</v>
      </c>
      <c r="BB133" s="27">
        <v>1.4724409580230713</v>
      </c>
      <c r="BC133" s="27">
        <v>3.1259841918945313</v>
      </c>
      <c r="BD133" s="27">
        <v>3.3700788021087646</v>
      </c>
      <c r="BE133" s="27">
        <v>5.4960627555847168</v>
      </c>
      <c r="BF133" s="27">
        <v>11.433071136474609</v>
      </c>
      <c r="BG133" s="27">
        <v>3.8503937721252441</v>
      </c>
      <c r="BH133" s="27">
        <v>2.8110237121582031</v>
      </c>
      <c r="BI133" s="27">
        <v>4.1968502998352051</v>
      </c>
      <c r="BJ133" s="27">
        <v>2.078740119934082</v>
      </c>
      <c r="BK133" s="27">
        <v>2.1653542518615723</v>
      </c>
      <c r="BL133" s="27">
        <v>6.3385825157165527</v>
      </c>
      <c r="BM133" s="27">
        <v>4.2913384437561035</v>
      </c>
      <c r="BN133" s="27">
        <v>3.6614172458648682</v>
      </c>
      <c r="BO133" s="27">
        <v>1.9448819160461426</v>
      </c>
      <c r="BQ133" s="21">
        <f t="shared" si="3"/>
        <v>56</v>
      </c>
    </row>
    <row r="134" spans="2:69" x14ac:dyDescent="0.25">
      <c r="B134" s="44" t="s">
        <v>779</v>
      </c>
      <c r="C134" s="44" t="s">
        <v>780</v>
      </c>
      <c r="D134" s="12">
        <v>-36.9</v>
      </c>
      <c r="E134" s="12">
        <v>140.30000000000001</v>
      </c>
      <c r="F134" s="29" t="b">
        <f t="shared" si="2"/>
        <v>0</v>
      </c>
      <c r="G134" s="27"/>
      <c r="H134" s="27">
        <v>7.2401576042175293</v>
      </c>
      <c r="I134" s="27">
        <v>4.8897638320922852</v>
      </c>
      <c r="J134" s="27">
        <v>7.2913384437561035</v>
      </c>
      <c r="K134" s="27">
        <v>4.8070864677429199</v>
      </c>
      <c r="L134" s="27">
        <v>9.2401571273803711</v>
      </c>
      <c r="M134" s="27">
        <v>4.9370079040527344</v>
      </c>
      <c r="N134" s="27">
        <v>6.3582677841186523</v>
      </c>
      <c r="O134" s="27">
        <v>2.2440943717956543</v>
      </c>
      <c r="P134" s="27">
        <v>6.4960627555847168</v>
      </c>
      <c r="Q134" s="27">
        <v>5.1653542518615723</v>
      </c>
      <c r="R134" s="27">
        <v>7.1062994003295898</v>
      </c>
      <c r="S134" s="27">
        <v>10</v>
      </c>
      <c r="T134" s="27">
        <v>3.4763779640197754</v>
      </c>
      <c r="U134" s="27">
        <v>6.6692914962768555</v>
      </c>
      <c r="V134" s="27">
        <v>6.7598423957824707</v>
      </c>
      <c r="W134" s="27">
        <v>7.578740119934082</v>
      </c>
      <c r="X134" s="27">
        <v>6.6692914962768555</v>
      </c>
      <c r="Y134" s="27">
        <v>5.9015746116638184</v>
      </c>
      <c r="Z134" s="27">
        <v>7.039370059967041</v>
      </c>
      <c r="AA134" s="27">
        <v>10.492125511169434</v>
      </c>
      <c r="AB134" s="27">
        <v>6.6220474243164063</v>
      </c>
      <c r="AC134" s="27">
        <v>4.4409446716308594</v>
      </c>
      <c r="AD134" s="27">
        <v>2.4960629940032959</v>
      </c>
      <c r="AE134" s="27">
        <v>7.7874016761779785</v>
      </c>
      <c r="AF134" s="27">
        <v>7.3464565277099609</v>
      </c>
      <c r="AG134" s="27">
        <v>5.9330706596374512</v>
      </c>
      <c r="AH134" s="27">
        <v>7.1968502998352051</v>
      </c>
      <c r="AI134" s="27">
        <v>3.118110179901123</v>
      </c>
      <c r="AJ134" s="27">
        <v>2.0472440719604492</v>
      </c>
      <c r="AK134" s="27">
        <v>4.0511813163757324</v>
      </c>
      <c r="AL134" s="27">
        <v>3.9842519760131836</v>
      </c>
      <c r="AM134" s="27">
        <v>3.1338582038879395</v>
      </c>
      <c r="AN134" s="27">
        <v>8.3346452713012695</v>
      </c>
      <c r="AO134" s="27">
        <v>4.5511813163757324</v>
      </c>
      <c r="AP134" s="27">
        <v>2.5826771259307861</v>
      </c>
      <c r="AQ134" s="27">
        <v>0.95275592803955078</v>
      </c>
      <c r="AR134" s="27">
        <v>3.2125983238220215</v>
      </c>
      <c r="AS134" s="27">
        <v>3.6574802398681641</v>
      </c>
      <c r="AT134" s="27">
        <v>3.7244093418121338</v>
      </c>
      <c r="AU134" s="27">
        <v>3.5590550899505615</v>
      </c>
      <c r="AV134" s="27">
        <v>5.1023621559143066</v>
      </c>
      <c r="AW134" s="27">
        <v>5.9055118560791016</v>
      </c>
      <c r="AX134" s="27">
        <v>3.4370079040527344</v>
      </c>
      <c r="AY134" s="27">
        <v>3.8307087421417236</v>
      </c>
      <c r="AZ134" s="27">
        <v>5.1259841918945313</v>
      </c>
      <c r="BA134" s="27">
        <v>5.2559056282043457</v>
      </c>
      <c r="BB134" s="27">
        <v>1.5157480239868164</v>
      </c>
      <c r="BC134" s="27">
        <v>6.5590553283691406</v>
      </c>
      <c r="BD134" s="27">
        <v>5.1417322158813477</v>
      </c>
      <c r="BE134" s="27">
        <v>6.1496062278747559</v>
      </c>
      <c r="BF134" s="27">
        <v>4.5984253883361816</v>
      </c>
      <c r="BG134" s="27">
        <v>3.1023621559143066</v>
      </c>
      <c r="BH134" s="27">
        <v>2.3188977241516113</v>
      </c>
      <c r="BI134" s="27">
        <v>4.8740158081054688</v>
      </c>
      <c r="BJ134" s="27">
        <v>1.4251968860626221</v>
      </c>
      <c r="BK134" s="27">
        <v>2.3346457481384277</v>
      </c>
      <c r="BL134" s="27">
        <v>6.6692914962768555</v>
      </c>
      <c r="BM134" s="27">
        <v>4.614173412322998</v>
      </c>
      <c r="BN134" s="27">
        <v>5.1811022758483887</v>
      </c>
      <c r="BO134" s="27">
        <v>2.1574802398681641</v>
      </c>
      <c r="BQ134" s="21">
        <f t="shared" si="3"/>
        <v>56</v>
      </c>
    </row>
    <row r="135" spans="2:69" x14ac:dyDescent="0.25">
      <c r="B135" s="44" t="s">
        <v>781</v>
      </c>
      <c r="C135" s="44" t="s">
        <v>782</v>
      </c>
      <c r="D135" s="12">
        <v>-18.5</v>
      </c>
      <c r="E135" s="12">
        <v>146.30000000000001</v>
      </c>
      <c r="F135" s="29" t="b">
        <f t="shared" si="2"/>
        <v>0</v>
      </c>
      <c r="G135" s="27"/>
      <c r="H135" s="27">
        <v>5.1023621559143066</v>
      </c>
      <c r="I135" s="27">
        <v>8.1181106567382813</v>
      </c>
      <c r="J135" s="27">
        <v>5.0590553283691406</v>
      </c>
      <c r="K135" s="27">
        <v>4.3267717361450195</v>
      </c>
      <c r="L135" s="27">
        <v>37.921260833740234</v>
      </c>
      <c r="M135" s="27">
        <v>12.480315208435059</v>
      </c>
      <c r="N135" s="27">
        <v>7.5629920959472656</v>
      </c>
      <c r="O135" s="27">
        <v>3.5196850299835205</v>
      </c>
      <c r="P135" s="27">
        <v>5.5590553283691406</v>
      </c>
      <c r="Q135" s="27">
        <v>5.9842519760131836</v>
      </c>
      <c r="R135" s="27">
        <v>10.28740119934082</v>
      </c>
      <c r="S135" s="27">
        <v>5.921259880065918</v>
      </c>
      <c r="T135" s="27">
        <v>8.7283468246459961</v>
      </c>
      <c r="U135" s="27">
        <v>23.79527473449707</v>
      </c>
      <c r="V135" s="27">
        <v>5.9055118560791016</v>
      </c>
      <c r="W135" s="27">
        <v>24.334646224975586</v>
      </c>
      <c r="X135" s="27">
        <v>4.9921259880065918</v>
      </c>
      <c r="Y135" s="27">
        <v>4</v>
      </c>
      <c r="Z135" s="27">
        <v>12.783464431762695</v>
      </c>
      <c r="AA135" s="27">
        <v>1.5039370059967041</v>
      </c>
      <c r="AB135" s="27">
        <v>3.9133858680725098</v>
      </c>
      <c r="AC135" s="27">
        <v>15.267716407775879</v>
      </c>
      <c r="AD135" s="27">
        <v>4.3070864677429199</v>
      </c>
      <c r="AE135" s="27">
        <v>10.464567184448242</v>
      </c>
      <c r="AF135" s="27">
        <v>3.0196850299835205</v>
      </c>
      <c r="AG135" s="27">
        <v>10.244094848632813</v>
      </c>
      <c r="AH135" s="27">
        <v>14.362204551696777</v>
      </c>
      <c r="AI135" s="27">
        <v>7.0157480239868164</v>
      </c>
      <c r="AJ135" s="27">
        <v>15.692913055419922</v>
      </c>
      <c r="AK135" s="27">
        <v>13.409448623657227</v>
      </c>
      <c r="AL135" s="27">
        <v>2.0629920959472656</v>
      </c>
      <c r="AM135" s="27">
        <v>2.9842519760131836</v>
      </c>
      <c r="AN135" s="27">
        <v>1.4803149700164795</v>
      </c>
      <c r="AO135" s="27">
        <v>9.4724407196044922</v>
      </c>
      <c r="AP135" s="27">
        <v>4.3937005996704102</v>
      </c>
      <c r="AQ135" s="27">
        <v>6.2047243118286133</v>
      </c>
      <c r="AR135" s="27">
        <v>3.7480313777923584</v>
      </c>
      <c r="AS135" s="27">
        <v>4.1417322158813477</v>
      </c>
      <c r="AT135" s="27">
        <v>18.196849822998047</v>
      </c>
      <c r="AU135" s="27">
        <v>7.4173226356506348</v>
      </c>
      <c r="AV135" s="27">
        <v>13.102362632751465</v>
      </c>
      <c r="AW135" s="27">
        <v>7.5275592803955078</v>
      </c>
      <c r="AX135" s="27">
        <v>0.69291341304779053</v>
      </c>
      <c r="AY135" s="27">
        <v>2.8976378440856934</v>
      </c>
      <c r="AZ135" s="27">
        <v>5.5866141319274902</v>
      </c>
      <c r="BA135" s="27">
        <v>2.3858268260955811</v>
      </c>
      <c r="BB135" s="27">
        <v>3.9330708980560303</v>
      </c>
      <c r="BC135" s="27">
        <v>7.7401576042175293</v>
      </c>
      <c r="BD135" s="27">
        <v>9.2401571273803711</v>
      </c>
      <c r="BE135" s="27">
        <v>6.0669293403625488</v>
      </c>
      <c r="BF135" s="27">
        <v>61.791339874267578</v>
      </c>
      <c r="BG135" s="27">
        <v>15.968503952026367</v>
      </c>
      <c r="BH135" s="27">
        <v>1.4803149700164795</v>
      </c>
      <c r="BI135" s="27">
        <v>9.0905513763427734</v>
      </c>
      <c r="BJ135" s="27">
        <v>4.4370079040527344</v>
      </c>
      <c r="BK135" s="27">
        <v>3.2559056282043457</v>
      </c>
      <c r="BL135" s="27">
        <v>6.7755904197692871</v>
      </c>
      <c r="BM135" s="27">
        <v>11.692913055419922</v>
      </c>
      <c r="BN135" s="27">
        <v>22.137794494628906</v>
      </c>
      <c r="BO135" s="27">
        <v>1.5748031139373779</v>
      </c>
      <c r="BQ135" s="21">
        <f t="shared" si="3"/>
        <v>56</v>
      </c>
    </row>
    <row r="136" spans="2:69" x14ac:dyDescent="0.25">
      <c r="B136" s="44" t="s">
        <v>785</v>
      </c>
      <c r="C136" s="44" t="s">
        <v>786</v>
      </c>
      <c r="D136" s="12">
        <v>-23.5</v>
      </c>
      <c r="E136" s="12">
        <v>145.19999999999999</v>
      </c>
      <c r="F136" s="29" t="b">
        <f t="shared" si="2"/>
        <v>0</v>
      </c>
      <c r="G136" s="27"/>
      <c r="H136" s="27">
        <v>2.5078740119934082</v>
      </c>
      <c r="I136" s="27">
        <v>4.9763779640197754</v>
      </c>
      <c r="J136" s="27">
        <v>2.3149607181549072</v>
      </c>
      <c r="K136" s="27">
        <v>3.7716536521911621</v>
      </c>
      <c r="L136" s="27">
        <v>4.2559056282043457</v>
      </c>
      <c r="M136" s="27">
        <v>3.9015748500823975</v>
      </c>
      <c r="N136" s="27">
        <v>2.4409449100494385</v>
      </c>
      <c r="O136" s="27">
        <v>2.4330708980560303</v>
      </c>
      <c r="P136" s="27">
        <v>1.133858323097229</v>
      </c>
      <c r="Q136" s="27">
        <v>5.6535434722900391</v>
      </c>
      <c r="R136" s="27">
        <v>5.0944881439208984</v>
      </c>
      <c r="S136" s="27">
        <v>3.9803149700164795</v>
      </c>
      <c r="T136" s="27">
        <v>4.3464565277099609</v>
      </c>
      <c r="U136" s="27">
        <v>7.6811022758483887</v>
      </c>
      <c r="V136" s="27">
        <v>3.3149607181549072</v>
      </c>
      <c r="W136" s="27">
        <v>3.0748031139373779</v>
      </c>
      <c r="X136" s="27">
        <v>2.5196850299835205</v>
      </c>
      <c r="Y136" s="27">
        <v>2.2047243118286133</v>
      </c>
      <c r="Z136" s="27">
        <v>10.149606704711914</v>
      </c>
      <c r="AA136" s="27">
        <v>2.1417322158813477</v>
      </c>
      <c r="AB136" s="27">
        <v>4.8897638320922852</v>
      </c>
      <c r="AC136" s="27">
        <v>5.0708661079406738</v>
      </c>
      <c r="AD136" s="27">
        <v>0.66141730546951294</v>
      </c>
      <c r="AE136" s="27">
        <v>5.539370059967041</v>
      </c>
      <c r="AF136" s="27">
        <v>4.4842519760131836</v>
      </c>
      <c r="AG136" s="27">
        <v>8.9881887435913086</v>
      </c>
      <c r="AH136" s="27">
        <v>2.7913386821746826</v>
      </c>
      <c r="AI136" s="27">
        <v>3.7952756881713867</v>
      </c>
      <c r="AJ136" s="27">
        <v>2.4803149700164795</v>
      </c>
      <c r="AK136" s="27">
        <v>2.9527559280395508</v>
      </c>
      <c r="AL136" s="27">
        <v>2</v>
      </c>
      <c r="AM136" s="27">
        <v>2.3149607181549072</v>
      </c>
      <c r="AN136" s="27">
        <v>2.7913386821746826</v>
      </c>
      <c r="AO136" s="27">
        <v>5.5905513763427734</v>
      </c>
      <c r="AP136" s="27">
        <v>1.5826771259307861</v>
      </c>
      <c r="AQ136" s="27">
        <v>2.9370079040527344</v>
      </c>
      <c r="AR136" s="27">
        <v>6.6456694602966309</v>
      </c>
      <c r="AS136" s="27">
        <v>7.5590553283691406</v>
      </c>
      <c r="AT136" s="27">
        <v>11.377952575683594</v>
      </c>
      <c r="AU136" s="27">
        <v>6.9488186836242676</v>
      </c>
      <c r="AV136" s="27">
        <v>13.27952766418457</v>
      </c>
      <c r="AW136" s="27">
        <v>8.5</v>
      </c>
      <c r="AX136" s="27">
        <v>0.15748031437397003</v>
      </c>
      <c r="AY136" s="27">
        <v>4.0118112564086914</v>
      </c>
      <c r="AZ136" s="27">
        <v>5.881889820098877</v>
      </c>
      <c r="BA136" s="27">
        <v>5.3622045516967773</v>
      </c>
      <c r="BB136" s="27">
        <v>2.5196850299835205</v>
      </c>
      <c r="BC136" s="27">
        <v>10.547244071960449</v>
      </c>
      <c r="BD136" s="27">
        <v>6.7204723358154297</v>
      </c>
      <c r="BE136" s="27">
        <v>3.4291338920593262</v>
      </c>
      <c r="BF136" s="27">
        <v>19.523622512817383</v>
      </c>
      <c r="BG136" s="27">
        <v>5.3070864677429199</v>
      </c>
      <c r="BH136" s="27">
        <v>1.4881889820098877</v>
      </c>
      <c r="BI136" s="27">
        <v>0.63779526948928833</v>
      </c>
      <c r="BJ136" s="27">
        <v>3.0157480239868164</v>
      </c>
      <c r="BK136" s="27">
        <v>7.9921259880065918</v>
      </c>
      <c r="BL136" s="27">
        <v>8.3307085037231445</v>
      </c>
      <c r="BM136" s="27">
        <v>1.8503936529159546</v>
      </c>
      <c r="BN136" s="27">
        <v>3.5748031139373779</v>
      </c>
      <c r="BO136" s="27">
        <v>1.1889764070510864</v>
      </c>
      <c r="BQ136" s="21">
        <f t="shared" si="3"/>
        <v>56</v>
      </c>
    </row>
    <row r="137" spans="2:69" x14ac:dyDescent="0.25">
      <c r="B137" s="44" t="s">
        <v>789</v>
      </c>
      <c r="C137" s="44" t="s">
        <v>790</v>
      </c>
      <c r="D137" s="12">
        <v>-28.8</v>
      </c>
      <c r="E137" s="12">
        <v>147.1</v>
      </c>
      <c r="F137" s="29" t="b">
        <f t="shared" si="2"/>
        <v>0</v>
      </c>
      <c r="G137" s="27"/>
      <c r="H137" s="27">
        <v>4.5118112564086914</v>
      </c>
      <c r="I137" s="27">
        <v>3.2086613178253174</v>
      </c>
      <c r="J137" s="27">
        <v>2.8267717361450195</v>
      </c>
      <c r="K137" s="27">
        <v>5.3385825157165527</v>
      </c>
      <c r="L137" s="27">
        <v>4.118110179901123</v>
      </c>
      <c r="M137" s="27">
        <v>5.3385825157165527</v>
      </c>
      <c r="N137" s="27">
        <v>3.3149607181549072</v>
      </c>
      <c r="O137" s="27">
        <v>1.7283464670181274</v>
      </c>
      <c r="P137" s="27">
        <v>0.69291341304779053</v>
      </c>
      <c r="Q137" s="27">
        <v>6.2125983238220215</v>
      </c>
      <c r="R137" s="27">
        <v>5.4881887435913086</v>
      </c>
      <c r="S137" s="27">
        <v>2.3700788021087646</v>
      </c>
      <c r="T137" s="27">
        <v>5.0866141319274902</v>
      </c>
      <c r="U137" s="27">
        <v>8.5984249114990234</v>
      </c>
      <c r="V137" s="27">
        <v>2.1102361679077148</v>
      </c>
      <c r="W137" s="27">
        <v>1.9921259880065918</v>
      </c>
      <c r="X137" s="27">
        <v>3.2047243118286133</v>
      </c>
      <c r="Y137" s="27">
        <v>0.82677167654037476</v>
      </c>
      <c r="Z137" s="27">
        <v>4.9055118560791016</v>
      </c>
      <c r="AA137" s="27">
        <v>2.8976378440856934</v>
      </c>
      <c r="AB137" s="27">
        <v>1.7086614370346069</v>
      </c>
      <c r="AC137" s="27">
        <v>3.1889762878417969</v>
      </c>
      <c r="AD137" s="27">
        <v>1.2913385629653931</v>
      </c>
      <c r="AE137" s="27">
        <v>6.4094486236572266</v>
      </c>
      <c r="AF137" s="27">
        <v>2.3622047901153564</v>
      </c>
      <c r="AG137" s="27">
        <v>6.1102361679077148</v>
      </c>
      <c r="AH137" s="27">
        <v>6.1496062278747559</v>
      </c>
      <c r="AI137" s="27">
        <v>6.5118112564086914</v>
      </c>
      <c r="AJ137" s="27">
        <v>3.4645669460296631</v>
      </c>
      <c r="AK137" s="27">
        <v>1.7480314970016479</v>
      </c>
      <c r="AL137" s="27">
        <v>1.6141731739044189</v>
      </c>
      <c r="AM137" s="27">
        <v>3.6062991619110107</v>
      </c>
      <c r="AN137" s="27">
        <v>3.5354330539703369</v>
      </c>
      <c r="AO137" s="27">
        <v>6.5511813163757324</v>
      </c>
      <c r="AP137" s="27">
        <v>2.84645676612854</v>
      </c>
      <c r="AQ137" s="27">
        <v>3.8976378440856934</v>
      </c>
      <c r="AR137" s="27">
        <v>4.5196852684020996</v>
      </c>
      <c r="AS137" s="27">
        <v>5.2716536521911621</v>
      </c>
      <c r="AT137" s="27">
        <v>3.6692912578582764</v>
      </c>
      <c r="AU137" s="27">
        <v>8.6850395202636719</v>
      </c>
      <c r="AV137" s="27">
        <v>9.1968507766723633</v>
      </c>
      <c r="AW137" s="27">
        <v>2.9370079040527344</v>
      </c>
      <c r="AX137" s="27">
        <v>0.55118107795715332</v>
      </c>
      <c r="AY137" s="27">
        <v>3.6850392818450928</v>
      </c>
      <c r="AZ137" s="27">
        <v>7.0866141319274902</v>
      </c>
      <c r="BA137" s="27">
        <v>2.1102361679077148</v>
      </c>
      <c r="BB137" s="27">
        <v>1.3228346109390259</v>
      </c>
      <c r="BC137" s="27">
        <v>3.7716536521911621</v>
      </c>
      <c r="BD137" s="27">
        <v>5.8740158081054688</v>
      </c>
      <c r="BE137" s="27">
        <v>1.6141731739044189</v>
      </c>
      <c r="BF137" s="27">
        <v>10.637795448303223</v>
      </c>
      <c r="BG137" s="27">
        <v>10.763779640197754</v>
      </c>
      <c r="BH137" s="27">
        <v>0.9291338324546814</v>
      </c>
      <c r="BI137" s="27">
        <v>1.3543306589126587</v>
      </c>
      <c r="BJ137" s="27">
        <v>4.0866141319274902</v>
      </c>
      <c r="BK137" s="27">
        <v>1.2204724550247192</v>
      </c>
      <c r="BL137" s="27">
        <v>6.8425197601318359</v>
      </c>
      <c r="BM137" s="27">
        <v>4.5433073043823242</v>
      </c>
      <c r="BN137" s="27">
        <v>2.2204723358154297</v>
      </c>
      <c r="BO137" s="27">
        <v>1.1417323350906372</v>
      </c>
      <c r="BQ137" s="21">
        <f t="shared" si="3"/>
        <v>56</v>
      </c>
    </row>
    <row r="138" spans="2:69" x14ac:dyDescent="0.25">
      <c r="B138" s="44" t="s">
        <v>791</v>
      </c>
      <c r="C138" s="44" t="s">
        <v>792</v>
      </c>
      <c r="D138" s="12">
        <v>-28.7</v>
      </c>
      <c r="E138" s="12">
        <v>152.6</v>
      </c>
      <c r="F138" s="29" t="b">
        <f t="shared" si="2"/>
        <v>0</v>
      </c>
      <c r="G138" s="27"/>
      <c r="H138" s="27">
        <v>5.578740119934082</v>
      </c>
      <c r="I138" s="27">
        <v>12.996063232421875</v>
      </c>
      <c r="J138" s="27">
        <v>5.0433073043823242</v>
      </c>
      <c r="K138" s="27">
        <v>9.4921255111694336</v>
      </c>
      <c r="L138" s="27">
        <v>4.885826587677002</v>
      </c>
      <c r="M138" s="27">
        <v>15.547244071960449</v>
      </c>
      <c r="N138" s="27">
        <v>9.1456689834594727</v>
      </c>
      <c r="O138" s="27">
        <v>6.5708661079406738</v>
      </c>
      <c r="P138" s="27">
        <v>8.4921255111694336</v>
      </c>
      <c r="Q138" s="27">
        <v>10.185039520263672</v>
      </c>
      <c r="R138" s="27">
        <v>12.657480239868164</v>
      </c>
      <c r="S138" s="27">
        <v>6.0905513763427734</v>
      </c>
      <c r="T138" s="27">
        <v>23.539369583129883</v>
      </c>
      <c r="U138" s="27">
        <v>10.299212455749512</v>
      </c>
      <c r="V138" s="27">
        <v>6.6929135322570801</v>
      </c>
      <c r="W138" s="27">
        <v>8.1023626327514648</v>
      </c>
      <c r="X138" s="27">
        <v>5.4330706596374512</v>
      </c>
      <c r="Y138" s="27">
        <v>2.7952756881713867</v>
      </c>
      <c r="Z138" s="27">
        <v>8.6771650314331055</v>
      </c>
      <c r="AA138" s="27">
        <v>4.881889820098877</v>
      </c>
      <c r="AB138" s="27">
        <v>1.2913385629653931</v>
      </c>
      <c r="AC138" s="27">
        <v>7.3976378440856934</v>
      </c>
      <c r="AD138" s="27">
        <v>8.2952756881713867</v>
      </c>
      <c r="AE138" s="27">
        <v>14.771653175354004</v>
      </c>
      <c r="AF138" s="27">
        <v>6.7913384437561035</v>
      </c>
      <c r="AG138" s="27">
        <v>8.9842519760131836</v>
      </c>
      <c r="AH138" s="27">
        <v>8.8149604797363281</v>
      </c>
      <c r="AI138" s="27">
        <v>7.2519683837890625</v>
      </c>
      <c r="AJ138" s="27">
        <v>7.8464565277099609</v>
      </c>
      <c r="AK138" s="27">
        <v>11.240157127380371</v>
      </c>
      <c r="AL138" s="27">
        <v>5.9921259880065918</v>
      </c>
      <c r="AM138" s="27">
        <v>10.940944671630859</v>
      </c>
      <c r="AN138" s="27">
        <v>8.7637796401977539</v>
      </c>
      <c r="AO138" s="27">
        <v>8.3385829925537109</v>
      </c>
      <c r="AP138" s="27">
        <v>6.3622045516967773</v>
      </c>
      <c r="AQ138" s="27">
        <v>6.9055118560791016</v>
      </c>
      <c r="AR138" s="27">
        <v>13.598424911499023</v>
      </c>
      <c r="AS138" s="27">
        <v>7.9015746116638184</v>
      </c>
      <c r="AT138" s="27">
        <v>5.5826773643493652</v>
      </c>
      <c r="AU138" s="27">
        <v>4.2598423957824707</v>
      </c>
      <c r="AV138" s="27">
        <v>2.3425197601318359</v>
      </c>
      <c r="AW138" s="27">
        <v>1.7244094610214233</v>
      </c>
      <c r="AX138" s="27">
        <v>2.5551180839538574</v>
      </c>
      <c r="AY138" s="27">
        <v>2.0157480239868164</v>
      </c>
      <c r="AZ138" s="27">
        <v>1.8425196409225464</v>
      </c>
      <c r="BA138" s="27">
        <v>9.2204723358154297</v>
      </c>
      <c r="BB138" s="27">
        <v>6.6102361679077148</v>
      </c>
      <c r="BC138" s="27">
        <v>14.881889343261719</v>
      </c>
      <c r="BD138" s="27">
        <v>13.870079040527344</v>
      </c>
      <c r="BE138" s="27">
        <v>5.1023621559143066</v>
      </c>
      <c r="BF138" s="27">
        <v>13.086614608764648</v>
      </c>
      <c r="BG138" s="27">
        <v>9.1574802398681641</v>
      </c>
      <c r="BH138" s="27">
        <v>5.4881887435913086</v>
      </c>
      <c r="BI138" s="27">
        <v>8.9133853912353516</v>
      </c>
      <c r="BJ138" s="27">
        <v>6.8149604797363281</v>
      </c>
      <c r="BK138" s="27">
        <v>13.16535472869873</v>
      </c>
      <c r="BL138" s="27">
        <v>7.8031497001647949</v>
      </c>
      <c r="BM138" s="27">
        <v>13.216535568237305</v>
      </c>
      <c r="BN138" s="27">
        <v>11.767716407775879</v>
      </c>
      <c r="BO138" s="27">
        <v>2.2007873058319092</v>
      </c>
      <c r="BQ138" s="21">
        <f t="shared" si="3"/>
        <v>56</v>
      </c>
    </row>
    <row r="139" spans="2:69" x14ac:dyDescent="0.25">
      <c r="B139" s="44" t="s">
        <v>793</v>
      </c>
      <c r="C139" s="44" t="s">
        <v>794</v>
      </c>
      <c r="D139" s="12">
        <v>-33.4</v>
      </c>
      <c r="E139" s="12">
        <v>149.5</v>
      </c>
      <c r="F139" s="29" t="b">
        <f t="shared" si="2"/>
        <v>1</v>
      </c>
      <c r="G139" s="27"/>
      <c r="H139" s="27">
        <v>8.0551185607910156</v>
      </c>
      <c r="I139" s="27">
        <v>12.157480239868164</v>
      </c>
      <c r="J139" s="27">
        <v>9.7755908966064453</v>
      </c>
      <c r="K139" s="27">
        <v>6.3346457481384277</v>
      </c>
      <c r="L139" s="27">
        <v>9.4527559280395508</v>
      </c>
      <c r="M139" s="27">
        <v>7.8070864677429199</v>
      </c>
      <c r="N139" s="27">
        <v>13.496063232421875</v>
      </c>
      <c r="O139" s="27">
        <v>4.1811022758483887</v>
      </c>
      <c r="P139" s="27">
        <v>5.0905513763427734</v>
      </c>
      <c r="Q139" s="27">
        <v>9.7244091033935547</v>
      </c>
      <c r="R139" s="27">
        <v>13.468503952026367</v>
      </c>
      <c r="S139" s="27">
        <v>11.767716407775879</v>
      </c>
      <c r="T139" s="27">
        <v>6.9960627555847168</v>
      </c>
      <c r="U139" s="27">
        <v>10.366141319274902</v>
      </c>
      <c r="V139" s="27">
        <v>6.535433292388916</v>
      </c>
      <c r="W139" s="27">
        <v>8.574803352355957</v>
      </c>
      <c r="X139" s="27">
        <v>9.1220474243164063</v>
      </c>
      <c r="Y139" s="27">
        <v>3.3031497001647949</v>
      </c>
      <c r="Z139" s="27">
        <v>12.098424911499023</v>
      </c>
      <c r="AA139" s="27">
        <v>5.1456694602966309</v>
      </c>
      <c r="AB139" s="27">
        <v>5.8346457481384277</v>
      </c>
      <c r="AC139" s="27">
        <v>7.2007875442504883</v>
      </c>
      <c r="AD139" s="27">
        <v>2.267716646194458</v>
      </c>
      <c r="AE139" s="27">
        <v>12.464567184448242</v>
      </c>
      <c r="AF139" s="27">
        <v>6.3385825157165527</v>
      </c>
      <c r="AG139" s="27">
        <v>11.362204551696777</v>
      </c>
      <c r="AH139" s="27">
        <v>7.4094486236572266</v>
      </c>
      <c r="AI139" s="27">
        <v>6.8425197601318359</v>
      </c>
      <c r="AJ139" s="27">
        <v>7.2283463478088379</v>
      </c>
      <c r="AK139" s="27">
        <v>6.7559056282043457</v>
      </c>
      <c r="AL139" s="27">
        <v>3.0078740119934082</v>
      </c>
      <c r="AM139" s="27">
        <v>6.118110179901123</v>
      </c>
      <c r="AN139" s="27">
        <v>10.244094848632813</v>
      </c>
      <c r="AO139" s="27">
        <v>10.543307304382324</v>
      </c>
      <c r="AP139" s="27">
        <v>5.2677164077758789</v>
      </c>
      <c r="AQ139" s="27">
        <v>8.4645671844482422</v>
      </c>
      <c r="AR139" s="27">
        <v>9.6614170074462891</v>
      </c>
      <c r="AS139" s="27">
        <v>6.4173226356506348</v>
      </c>
      <c r="AT139" s="27">
        <v>10.83464527130127</v>
      </c>
      <c r="AU139" s="27">
        <v>13.681102752685547</v>
      </c>
      <c r="AV139" s="27">
        <v>11.653543472290039</v>
      </c>
      <c r="AW139" s="27">
        <v>8.3307085037231445</v>
      </c>
      <c r="AX139" s="27">
        <v>3.8582677841186523</v>
      </c>
      <c r="AY139" s="27">
        <v>10.33464527130127</v>
      </c>
      <c r="AZ139" s="27">
        <v>12.732283592224121</v>
      </c>
      <c r="BA139" s="27">
        <v>16.27165412902832</v>
      </c>
      <c r="BB139" s="27">
        <v>3.8937008380889893</v>
      </c>
      <c r="BC139" s="27">
        <v>9.496063232421875</v>
      </c>
      <c r="BD139" s="27">
        <v>14.555118560791016</v>
      </c>
      <c r="BE139" s="27">
        <v>4.7047243118286133</v>
      </c>
      <c r="BF139" s="27">
        <v>13.598424911499023</v>
      </c>
      <c r="BG139" s="27">
        <v>12.519684791564941</v>
      </c>
      <c r="BH139" s="27">
        <v>2.9645669460296631</v>
      </c>
      <c r="BI139" s="27">
        <v>4.6811022758483887</v>
      </c>
      <c r="BJ139" s="27">
        <v>6.2795276641845703</v>
      </c>
      <c r="BK139" s="27">
        <v>4.4409446716308594</v>
      </c>
      <c r="BL139" s="27">
        <v>8.7047243118286133</v>
      </c>
      <c r="BM139" s="27">
        <v>9.4330711364746094</v>
      </c>
      <c r="BN139" s="27">
        <v>8.8858270645141602</v>
      </c>
      <c r="BO139" s="27">
        <v>3.4803149700164795</v>
      </c>
      <c r="BQ139" s="21">
        <f t="shared" si="3"/>
        <v>56</v>
      </c>
    </row>
    <row r="140" spans="2:69" x14ac:dyDescent="0.25">
      <c r="B140" s="44" t="s">
        <v>797</v>
      </c>
      <c r="C140" s="44" t="s">
        <v>798</v>
      </c>
      <c r="D140" s="12">
        <v>-32.5</v>
      </c>
      <c r="E140" s="12">
        <v>148.9</v>
      </c>
      <c r="F140" s="29" t="b">
        <f t="shared" si="2"/>
        <v>1</v>
      </c>
      <c r="G140" s="27"/>
      <c r="H140" s="27">
        <v>7.1377954483032227</v>
      </c>
      <c r="I140" s="27">
        <v>9.9685039520263672</v>
      </c>
      <c r="J140" s="27">
        <v>6.3622045516967773</v>
      </c>
      <c r="K140" s="27">
        <v>6.8740158081054688</v>
      </c>
      <c r="L140" s="27">
        <v>8.6889762878417969</v>
      </c>
      <c r="M140" s="27">
        <v>8.1102361679077148</v>
      </c>
      <c r="N140" s="27">
        <v>13.283464431762695</v>
      </c>
      <c r="O140" s="27">
        <v>2.4566929340362549</v>
      </c>
      <c r="P140" s="27">
        <v>3.7362203598022461</v>
      </c>
      <c r="Q140" s="27">
        <v>13.618110656738281</v>
      </c>
      <c r="R140" s="27">
        <v>16.417322158813477</v>
      </c>
      <c r="S140" s="27">
        <v>10</v>
      </c>
      <c r="T140" s="27">
        <v>4.6023621559143066</v>
      </c>
      <c r="U140" s="27">
        <v>13.248031616210938</v>
      </c>
      <c r="V140" s="27">
        <v>7.3307085037231445</v>
      </c>
      <c r="W140" s="27">
        <v>7.6771655082702637</v>
      </c>
      <c r="X140" s="27">
        <v>11.318897247314453</v>
      </c>
      <c r="Y140" s="27">
        <v>3.4960629940032959</v>
      </c>
      <c r="Z140" s="27">
        <v>10.996063232421875</v>
      </c>
      <c r="AA140" s="27">
        <v>6.2598423957824707</v>
      </c>
      <c r="AB140" s="27">
        <v>3.7480313777923584</v>
      </c>
      <c r="AC140" s="27">
        <v>8.1771650314331055</v>
      </c>
      <c r="AD140" s="27">
        <v>1.8307086229324341</v>
      </c>
      <c r="AE140" s="27">
        <v>11.598424911499023</v>
      </c>
      <c r="AF140" s="27">
        <v>5.3031497001647949</v>
      </c>
      <c r="AG140" s="27">
        <v>7.5511813163757324</v>
      </c>
      <c r="AH140" s="27">
        <v>5.9173226356506348</v>
      </c>
      <c r="AI140" s="27">
        <v>4.6496062278747559</v>
      </c>
      <c r="AJ140" s="27">
        <v>7.6732282638549805</v>
      </c>
      <c r="AK140" s="27">
        <v>4.7480316162109375</v>
      </c>
      <c r="AL140" s="27">
        <v>2.8425197601318359</v>
      </c>
      <c r="AM140" s="27">
        <v>4.9448819160461426</v>
      </c>
      <c r="AN140" s="27">
        <v>10.992125511169434</v>
      </c>
      <c r="AO140" s="27">
        <v>10.83464527130127</v>
      </c>
      <c r="AP140" s="27">
        <v>4.6299214363098145</v>
      </c>
      <c r="AQ140" s="27">
        <v>7.960629940032959</v>
      </c>
      <c r="AR140" s="27">
        <v>10.519684791564941</v>
      </c>
      <c r="AS140" s="27">
        <v>5.8937005996704102</v>
      </c>
      <c r="AT140" s="27">
        <v>9.929133415222168</v>
      </c>
      <c r="AU140" s="27">
        <v>12.322834968566895</v>
      </c>
      <c r="AV140" s="27">
        <v>14.232283592224121</v>
      </c>
      <c r="AW140" s="27">
        <v>7.8385825157165527</v>
      </c>
      <c r="AX140" s="27">
        <v>3.1417322158813477</v>
      </c>
      <c r="AY140" s="27">
        <v>7.6023621559143066</v>
      </c>
      <c r="AZ140" s="27">
        <v>11.594488143920898</v>
      </c>
      <c r="BA140" s="27">
        <v>13.759842872619629</v>
      </c>
      <c r="BB140" s="27">
        <v>0.79921257495880127</v>
      </c>
      <c r="BC140" s="27">
        <v>5.5590553283691406</v>
      </c>
      <c r="BD140" s="27">
        <v>11.814960479736328</v>
      </c>
      <c r="BE140" s="27">
        <v>5.0511813163757324</v>
      </c>
      <c r="BF140" s="27">
        <v>17.574802398681641</v>
      </c>
      <c r="BG140" s="27">
        <v>10.366141319274902</v>
      </c>
      <c r="BH140" s="27">
        <v>3.5118110179901123</v>
      </c>
      <c r="BI140" s="27">
        <v>3.7086613178253174</v>
      </c>
      <c r="BJ140" s="27">
        <v>4.0826773643493652</v>
      </c>
      <c r="BK140" s="27">
        <v>5.7677164077758789</v>
      </c>
      <c r="BL140" s="27">
        <v>12.925196647644043</v>
      </c>
      <c r="BM140" s="27">
        <v>6.1417322158813477</v>
      </c>
      <c r="BN140" s="27">
        <v>10.381889343261719</v>
      </c>
      <c r="BO140" s="27">
        <v>2.960629940032959</v>
      </c>
      <c r="BQ140" s="21">
        <f t="shared" si="3"/>
        <v>56</v>
      </c>
    </row>
    <row r="141" spans="2:69" x14ac:dyDescent="0.25">
      <c r="B141" s="44" t="s">
        <v>799</v>
      </c>
      <c r="C141" s="44" t="s">
        <v>800</v>
      </c>
      <c r="D141" s="12">
        <v>-36.1</v>
      </c>
      <c r="E141" s="12">
        <v>147</v>
      </c>
      <c r="F141" s="29" t="b">
        <f t="shared" si="2"/>
        <v>1</v>
      </c>
      <c r="G141" s="27"/>
      <c r="H141" s="27">
        <v>9.7086610794067383</v>
      </c>
      <c r="I141" s="27">
        <v>6.0157480239868164</v>
      </c>
      <c r="J141" s="27">
        <v>6.6535434722900391</v>
      </c>
      <c r="K141" s="27">
        <v>9.4842519760131836</v>
      </c>
      <c r="L141" s="27">
        <v>11.496063232421875</v>
      </c>
      <c r="M141" s="27">
        <v>6.9763779640197754</v>
      </c>
      <c r="N141" s="27">
        <v>18.440944671630859</v>
      </c>
      <c r="O141" s="27">
        <v>3.5157480239868164</v>
      </c>
      <c r="P141" s="27">
        <v>6.2677164077758789</v>
      </c>
      <c r="Q141" s="27">
        <v>6.8110237121582031</v>
      </c>
      <c r="R141" s="27">
        <v>11.185039520263672</v>
      </c>
      <c r="S141" s="27">
        <v>9.3818893432617188</v>
      </c>
      <c r="T141" s="27">
        <v>2.9055118560791016</v>
      </c>
      <c r="U141" s="27">
        <v>10.748031616210938</v>
      </c>
      <c r="V141" s="27">
        <v>10.429133415222168</v>
      </c>
      <c r="W141" s="27">
        <v>13.763779640197754</v>
      </c>
      <c r="X141" s="27">
        <v>10.094488143920898</v>
      </c>
      <c r="Y141" s="27">
        <v>2.5275590419769287</v>
      </c>
      <c r="Z141" s="27">
        <v>11.377952575683594</v>
      </c>
      <c r="AA141" s="27">
        <v>8.5984249114990234</v>
      </c>
      <c r="AB141" s="27">
        <v>7.9685039520263672</v>
      </c>
      <c r="AC141" s="27">
        <v>5.4881887435913086</v>
      </c>
      <c r="AD141" s="27">
        <v>2.9448819160461426</v>
      </c>
      <c r="AE141" s="27">
        <v>10.141732215881348</v>
      </c>
      <c r="AF141" s="27">
        <v>6.385826587677002</v>
      </c>
      <c r="AG141" s="27">
        <v>9.8582677841186523</v>
      </c>
      <c r="AH141" s="27">
        <v>10.60629940032959</v>
      </c>
      <c r="AI141" s="27">
        <v>5.1338582038879395</v>
      </c>
      <c r="AJ141" s="27">
        <v>10.708661079406738</v>
      </c>
      <c r="AK141" s="27">
        <v>6.6535434722900391</v>
      </c>
      <c r="AL141" s="27">
        <v>5.5196852684020996</v>
      </c>
      <c r="AM141" s="27">
        <v>5.2519683837890625</v>
      </c>
      <c r="AN141" s="27">
        <v>17.440944671630859</v>
      </c>
      <c r="AO141" s="27">
        <v>16.062992095947266</v>
      </c>
      <c r="AP141" s="27">
        <v>4.1574802398681641</v>
      </c>
      <c r="AQ141" s="27">
        <v>11.330708503723145</v>
      </c>
      <c r="AR141" s="27">
        <v>8.4803152084350586</v>
      </c>
      <c r="AS141" s="27">
        <v>5.5275592803955078</v>
      </c>
      <c r="AT141" s="27">
        <v>10.952755928039551</v>
      </c>
      <c r="AU141" s="27">
        <v>8.4094486236572266</v>
      </c>
      <c r="AV141" s="27">
        <v>10.925196647644043</v>
      </c>
      <c r="AW141" s="27">
        <v>7.464566707611084</v>
      </c>
      <c r="AX141" s="27">
        <v>3.1732282638549805</v>
      </c>
      <c r="AY141" s="27">
        <v>10.67322826385498</v>
      </c>
      <c r="AZ141" s="27">
        <v>8.8897638320922852</v>
      </c>
      <c r="BA141" s="27">
        <v>13.125984191894531</v>
      </c>
      <c r="BB141" s="27">
        <v>2.6377952098846436</v>
      </c>
      <c r="BC141" s="27">
        <v>5.5039372444152832</v>
      </c>
      <c r="BD141" s="27">
        <v>5.4094486236572266</v>
      </c>
      <c r="BE141" s="27">
        <v>6.6220474243164063</v>
      </c>
      <c r="BF141" s="27">
        <v>18.307086944580078</v>
      </c>
      <c r="BG141" s="27">
        <v>9.6417322158813477</v>
      </c>
      <c r="BH141" s="27">
        <v>4.8740158081054688</v>
      </c>
      <c r="BI141" s="27">
        <v>4.6377954483032227</v>
      </c>
      <c r="BJ141" s="27">
        <v>8.2047243118286133</v>
      </c>
      <c r="BK141" s="27">
        <v>5.614173412322998</v>
      </c>
      <c r="BL141" s="27">
        <v>10.330708503723145</v>
      </c>
      <c r="BM141" s="27">
        <v>10.141732215881348</v>
      </c>
      <c r="BN141" s="27">
        <v>6.3149604797363281</v>
      </c>
      <c r="BO141" s="27">
        <v>3.1417322158813477</v>
      </c>
      <c r="BQ141" s="21">
        <f t="shared" si="3"/>
        <v>56</v>
      </c>
    </row>
    <row r="142" spans="2:69" x14ac:dyDescent="0.25">
      <c r="B142" s="44" t="s">
        <v>801</v>
      </c>
      <c r="C142" s="44" t="s">
        <v>802</v>
      </c>
      <c r="D142" s="12">
        <v>-35.1</v>
      </c>
      <c r="E142" s="12">
        <v>147.4</v>
      </c>
      <c r="F142" s="29" t="b">
        <f t="shared" si="2"/>
        <v>1</v>
      </c>
      <c r="G142" s="27"/>
      <c r="H142" s="27">
        <v>9.7204723358154297</v>
      </c>
      <c r="I142" s="27">
        <v>6.3464565277099609</v>
      </c>
      <c r="J142" s="27">
        <v>4.1023621559143066</v>
      </c>
      <c r="K142" s="27">
        <v>8.2244091033935547</v>
      </c>
      <c r="L142" s="27">
        <v>7.8779525756835938</v>
      </c>
      <c r="M142" s="27">
        <v>7.7283463478088379</v>
      </c>
      <c r="N142" s="27">
        <v>10.318897247314453</v>
      </c>
      <c r="O142" s="27">
        <v>2.65354323387146</v>
      </c>
      <c r="P142" s="27">
        <v>4.2440943717956543</v>
      </c>
      <c r="Q142" s="27">
        <v>6.6653542518615723</v>
      </c>
      <c r="R142" s="27">
        <v>12.503936767578125</v>
      </c>
      <c r="S142" s="27">
        <v>7.0629920959472656</v>
      </c>
      <c r="T142" s="27">
        <v>2.8346457481384277</v>
      </c>
      <c r="U142" s="27">
        <v>8.2874011993408203</v>
      </c>
      <c r="V142" s="27">
        <v>10.5</v>
      </c>
      <c r="W142" s="27">
        <v>8.4566926956176758</v>
      </c>
      <c r="X142" s="27">
        <v>11.110236167907715</v>
      </c>
      <c r="Y142" s="27">
        <v>1.7716535329818726</v>
      </c>
      <c r="Z142" s="27">
        <v>10.22047233581543</v>
      </c>
      <c r="AA142" s="27">
        <v>7.1574802398681641</v>
      </c>
      <c r="AB142" s="27">
        <v>5.8582677841186523</v>
      </c>
      <c r="AC142" s="27">
        <v>2.9527559280395508</v>
      </c>
      <c r="AD142" s="27">
        <v>2.1732282638549805</v>
      </c>
      <c r="AE142" s="27">
        <v>10.055118560791016</v>
      </c>
      <c r="AF142" s="27">
        <v>3.960629940032959</v>
      </c>
      <c r="AG142" s="27">
        <v>10.921259880065918</v>
      </c>
      <c r="AH142" s="27">
        <v>10.078740119934082</v>
      </c>
      <c r="AI142" s="27">
        <v>3.6377952098846436</v>
      </c>
      <c r="AJ142" s="27">
        <v>9.0629920959472656</v>
      </c>
      <c r="AK142" s="27">
        <v>6.9055118560791016</v>
      </c>
      <c r="AL142" s="27">
        <v>4.8582677841186523</v>
      </c>
      <c r="AM142" s="27">
        <v>3.7244093418121338</v>
      </c>
      <c r="AN142" s="27">
        <v>14.551180839538574</v>
      </c>
      <c r="AO142" s="27">
        <v>13.17322826385498</v>
      </c>
      <c r="AP142" s="27">
        <v>4.9291338920593262</v>
      </c>
      <c r="AQ142" s="27">
        <v>10.204724311828613</v>
      </c>
      <c r="AR142" s="27">
        <v>6.9133858680725098</v>
      </c>
      <c r="AS142" s="27">
        <v>5.8267717361450195</v>
      </c>
      <c r="AT142" s="27">
        <v>8.4330711364746094</v>
      </c>
      <c r="AU142" s="27">
        <v>8.6692914962768555</v>
      </c>
      <c r="AV142" s="27">
        <v>7.6692914962768555</v>
      </c>
      <c r="AW142" s="27">
        <v>5.5275592803955078</v>
      </c>
      <c r="AX142" s="27">
        <v>2.2047243118286133</v>
      </c>
      <c r="AY142" s="27">
        <v>4.960629940032959</v>
      </c>
      <c r="AZ142" s="27">
        <v>8.9685039520263672</v>
      </c>
      <c r="BA142" s="27">
        <v>9.2834644317626953</v>
      </c>
      <c r="BB142" s="27">
        <v>2.3622047901153564</v>
      </c>
      <c r="BC142" s="27">
        <v>4.078740119934082</v>
      </c>
      <c r="BD142" s="27">
        <v>5.4488186836242676</v>
      </c>
      <c r="BE142" s="27">
        <v>3.6141731739044189</v>
      </c>
      <c r="BF142" s="27">
        <v>16.614173889160156</v>
      </c>
      <c r="BG142" s="27">
        <v>8.8582677841186523</v>
      </c>
      <c r="BH142" s="27">
        <v>3.8661417961120605</v>
      </c>
      <c r="BI142" s="27">
        <v>2.7086613178253174</v>
      </c>
      <c r="BJ142" s="27">
        <v>4.9055118560791016</v>
      </c>
      <c r="BK142" s="27">
        <v>6.4015746116638184</v>
      </c>
      <c r="BL142" s="27">
        <v>8.3622045516967773</v>
      </c>
      <c r="BM142" s="27">
        <v>2.8031497001647949</v>
      </c>
      <c r="BN142" s="27">
        <v>8.0629920959472656</v>
      </c>
      <c r="BO142" s="27">
        <v>2.5669291019439697</v>
      </c>
      <c r="BQ142" s="21">
        <f t="shared" si="3"/>
        <v>56</v>
      </c>
    </row>
    <row r="143" spans="2:69" x14ac:dyDescent="0.25">
      <c r="B143" s="44" t="s">
        <v>807</v>
      </c>
      <c r="C143" s="44" t="s">
        <v>808</v>
      </c>
      <c r="D143" s="12">
        <v>-36.1</v>
      </c>
      <c r="E143" s="12">
        <v>144.69999999999999</v>
      </c>
      <c r="F143" s="29" t="b">
        <f t="shared" si="2"/>
        <v>1</v>
      </c>
      <c r="G143" s="27"/>
      <c r="H143" s="27">
        <v>5.9488186836242676</v>
      </c>
      <c r="I143" s="27">
        <v>3.9251968860626221</v>
      </c>
      <c r="J143" s="27">
        <v>3.9724409580230713</v>
      </c>
      <c r="K143" s="27">
        <v>3.5511810779571533</v>
      </c>
      <c r="L143" s="27">
        <v>6.9094486236572266</v>
      </c>
      <c r="M143" s="27">
        <v>5.0078740119934082</v>
      </c>
      <c r="N143" s="27">
        <v>7.8543305397033691</v>
      </c>
      <c r="O143" s="27">
        <v>1.1102361679077148</v>
      </c>
      <c r="P143" s="27">
        <v>2.6377952098846436</v>
      </c>
      <c r="Q143" s="27">
        <v>3.5708661079406738</v>
      </c>
      <c r="R143" s="27">
        <v>6.4133858680725098</v>
      </c>
      <c r="S143" s="27">
        <v>9.0275592803955078</v>
      </c>
      <c r="T143" s="27">
        <v>2.1692912578582764</v>
      </c>
      <c r="U143" s="27">
        <v>10.677165031433105</v>
      </c>
      <c r="V143" s="27">
        <v>5.7795276641845703</v>
      </c>
      <c r="W143" s="27">
        <v>12.972440719604492</v>
      </c>
      <c r="X143" s="27">
        <v>4.6889762878417969</v>
      </c>
      <c r="Y143" s="27">
        <v>2.7007873058319092</v>
      </c>
      <c r="Z143" s="27">
        <v>6.074803352355957</v>
      </c>
      <c r="AA143" s="27">
        <v>6.5629920959472656</v>
      </c>
      <c r="AB143" s="27">
        <v>3.8267717361450195</v>
      </c>
      <c r="AC143" s="27">
        <v>3.4055118560791016</v>
      </c>
      <c r="AD143" s="27">
        <v>1.5748031139373779</v>
      </c>
      <c r="AE143" s="27">
        <v>5.1377954483032227</v>
      </c>
      <c r="AF143" s="27">
        <v>3.6574802398681641</v>
      </c>
      <c r="AG143" s="27">
        <v>6.8149604797363281</v>
      </c>
      <c r="AH143" s="27">
        <v>6.4488186836242676</v>
      </c>
      <c r="AI143" s="27">
        <v>2.7598426342010498</v>
      </c>
      <c r="AJ143" s="27">
        <v>8.3503932952880859</v>
      </c>
      <c r="AK143" s="27">
        <v>3.8346457481384277</v>
      </c>
      <c r="AL143" s="27">
        <v>2.1889762878417969</v>
      </c>
      <c r="AM143" s="27">
        <v>2.4685039520263672</v>
      </c>
      <c r="AN143" s="27">
        <v>10.759842872619629</v>
      </c>
      <c r="AO143" s="27">
        <v>11.299212455749512</v>
      </c>
      <c r="AP143" s="27">
        <v>1.4094488620758057</v>
      </c>
      <c r="AQ143" s="27">
        <v>4.4960627555847168</v>
      </c>
      <c r="AR143" s="27">
        <v>3.65354323387146</v>
      </c>
      <c r="AS143" s="27">
        <v>5.464566707611084</v>
      </c>
      <c r="AT143" s="27">
        <v>6.8385825157165527</v>
      </c>
      <c r="AU143" s="27">
        <v>3.7007873058319092</v>
      </c>
      <c r="AV143" s="27">
        <v>6.1496062278747559</v>
      </c>
      <c r="AW143" s="27">
        <v>4.078740119934082</v>
      </c>
      <c r="AX143" s="27">
        <v>2.039370059967041</v>
      </c>
      <c r="AY143" s="27">
        <v>5.6850395202636719</v>
      </c>
      <c r="AZ143" s="27">
        <v>8.9881887435913086</v>
      </c>
      <c r="BA143" s="27">
        <v>8.2913389205932617</v>
      </c>
      <c r="BB143" s="27">
        <v>1.17322838306427</v>
      </c>
      <c r="BC143" s="27">
        <v>2.1811022758483887</v>
      </c>
      <c r="BD143" s="27">
        <v>4.881889820098877</v>
      </c>
      <c r="BE143" s="27">
        <v>4.4094486236572266</v>
      </c>
      <c r="BF143" s="27">
        <v>11.669291496276855</v>
      </c>
      <c r="BG143" s="27">
        <v>3.1653542518615723</v>
      </c>
      <c r="BH143" s="27">
        <v>3.1850392818450928</v>
      </c>
      <c r="BI143" s="27">
        <v>3.9803149700164795</v>
      </c>
      <c r="BJ143" s="27">
        <v>4.9724407196044922</v>
      </c>
      <c r="BK143" s="27">
        <v>2.1062991619110107</v>
      </c>
      <c r="BL143" s="27">
        <v>6.7952756881713867</v>
      </c>
      <c r="BM143" s="27">
        <v>8.7519683837890625</v>
      </c>
      <c r="BN143" s="27">
        <v>4.1535434722900391</v>
      </c>
      <c r="BO143" s="27">
        <v>1.8740156888961792</v>
      </c>
      <c r="BQ143" s="21">
        <f t="shared" si="3"/>
        <v>56</v>
      </c>
    </row>
    <row r="144" spans="2:69" x14ac:dyDescent="0.25">
      <c r="B144" s="44" t="s">
        <v>809</v>
      </c>
      <c r="C144" s="44" t="s">
        <v>810</v>
      </c>
      <c r="D144" s="12">
        <v>-36.299999999999997</v>
      </c>
      <c r="E144" s="12">
        <v>143.69999999999999</v>
      </c>
      <c r="F144" s="29" t="b">
        <f t="shared" si="2"/>
        <v>1</v>
      </c>
      <c r="G144" s="27"/>
      <c r="H144" s="27">
        <v>7.5039372444152832</v>
      </c>
      <c r="I144" s="27">
        <v>5.6496062278747559</v>
      </c>
      <c r="J144" s="27">
        <v>4.5078740119934082</v>
      </c>
      <c r="K144" s="27">
        <v>3.732283353805542</v>
      </c>
      <c r="L144" s="27">
        <v>8.7874011993408203</v>
      </c>
      <c r="M144" s="27">
        <v>5.7125983238220215</v>
      </c>
      <c r="N144" s="27">
        <v>8.9763774871826172</v>
      </c>
      <c r="O144" s="27">
        <v>1.0511810779571533</v>
      </c>
      <c r="P144" s="27">
        <v>3.2362203598022461</v>
      </c>
      <c r="Q144" s="27">
        <v>4.0196852684020996</v>
      </c>
      <c r="R144" s="27">
        <v>4.8503937721252441</v>
      </c>
      <c r="S144" s="27">
        <v>5.464566707611084</v>
      </c>
      <c r="T144" s="27">
        <v>2.8031497001647949</v>
      </c>
      <c r="U144" s="27">
        <v>9.1535434722900391</v>
      </c>
      <c r="V144" s="27">
        <v>5.9527559280395508</v>
      </c>
      <c r="W144" s="27">
        <v>11.803149223327637</v>
      </c>
      <c r="X144" s="27">
        <v>5.2125983238220215</v>
      </c>
      <c r="Y144" s="27">
        <v>3.6614172458648682</v>
      </c>
      <c r="Z144" s="27">
        <v>6.2519683837890625</v>
      </c>
      <c r="AA144" s="27">
        <v>6.4409446716308594</v>
      </c>
      <c r="AB144" s="27">
        <v>5.0629920959472656</v>
      </c>
      <c r="AC144" s="27">
        <v>3.3622047901153564</v>
      </c>
      <c r="AD144" s="27">
        <v>1.2834645509719849</v>
      </c>
      <c r="AE144" s="27">
        <v>6.3622045516967773</v>
      </c>
      <c r="AF144" s="27">
        <v>3.267716646194458</v>
      </c>
      <c r="AG144" s="27">
        <v>6.5275592803955078</v>
      </c>
      <c r="AH144" s="27">
        <v>6.4173226356506348</v>
      </c>
      <c r="AI144" s="27">
        <v>4.7795276641845703</v>
      </c>
      <c r="AJ144" s="27">
        <v>6.6614174842834473</v>
      </c>
      <c r="AK144" s="27">
        <v>4.7952756881713867</v>
      </c>
      <c r="AL144" s="27">
        <v>2.5196850299835205</v>
      </c>
      <c r="AM144" s="27">
        <v>3.4094488620758057</v>
      </c>
      <c r="AN144" s="27">
        <v>11.259842872619629</v>
      </c>
      <c r="AO144" s="27">
        <v>8.921259880065918</v>
      </c>
      <c r="AP144" s="27">
        <v>2.8425197601318359</v>
      </c>
      <c r="AQ144" s="27">
        <v>3.8661417961120605</v>
      </c>
      <c r="AR144" s="27">
        <v>4.3228344917297363</v>
      </c>
      <c r="AS144" s="27">
        <v>4.614173412322998</v>
      </c>
      <c r="AT144" s="27">
        <v>5.8503937721252441</v>
      </c>
      <c r="AU144" s="27">
        <v>5.4015746116638184</v>
      </c>
      <c r="AV144" s="27">
        <v>5.6968502998352051</v>
      </c>
      <c r="AW144" s="27">
        <v>4.5236220359802246</v>
      </c>
      <c r="AX144" s="27">
        <v>2.1574802398681641</v>
      </c>
      <c r="AY144" s="27">
        <v>2.8976378440856934</v>
      </c>
      <c r="AZ144" s="27">
        <v>6.8110237121582031</v>
      </c>
      <c r="BA144" s="27">
        <v>5.8346457481384277</v>
      </c>
      <c r="BB144" s="27">
        <v>1.4566929340362549</v>
      </c>
      <c r="BC144" s="27">
        <v>1.6456693410873413</v>
      </c>
      <c r="BD144" s="27">
        <v>5.1771655082702637</v>
      </c>
      <c r="BE144" s="27">
        <v>7.2913384437561035</v>
      </c>
      <c r="BF144" s="27">
        <v>14.574803352355957</v>
      </c>
      <c r="BG144" s="27">
        <v>4.6614174842834473</v>
      </c>
      <c r="BH144" s="27">
        <v>2.6220471858978271</v>
      </c>
      <c r="BI144" s="27">
        <v>3.3149607181549072</v>
      </c>
      <c r="BJ144" s="27">
        <v>3.3937008380889893</v>
      </c>
      <c r="BK144" s="27">
        <v>2.2283463478088379</v>
      </c>
      <c r="BL144" s="27">
        <v>9.8582677841186523</v>
      </c>
      <c r="BM144" s="27">
        <v>5.035433292388916</v>
      </c>
      <c r="BN144" s="27">
        <v>4.8346457481384277</v>
      </c>
      <c r="BO144" s="27">
        <v>1.7480314970016479</v>
      </c>
      <c r="BQ144" s="21">
        <f t="shared" si="3"/>
        <v>56</v>
      </c>
    </row>
    <row r="145" spans="2:69" x14ac:dyDescent="0.25">
      <c r="B145" s="44" t="s">
        <v>811</v>
      </c>
      <c r="C145" s="44" t="s">
        <v>364</v>
      </c>
      <c r="D145" s="12">
        <v>-36.299999999999997</v>
      </c>
      <c r="E145" s="12">
        <v>144.69999999999999</v>
      </c>
      <c r="F145" s="29" t="b">
        <f t="shared" si="2"/>
        <v>1</v>
      </c>
      <c r="G145" s="27"/>
      <c r="H145" s="27">
        <v>7.0866141319274902</v>
      </c>
      <c r="I145" s="27">
        <v>3.5196850299835205</v>
      </c>
      <c r="J145" s="27">
        <v>4.2913384437561035</v>
      </c>
      <c r="K145" s="27">
        <v>6.921259880065918</v>
      </c>
      <c r="L145" s="27">
        <v>6.8188977241516113</v>
      </c>
      <c r="M145" s="27">
        <v>5.3582677841186523</v>
      </c>
      <c r="N145" s="27">
        <v>7.3385825157165527</v>
      </c>
      <c r="O145" s="27">
        <v>1.3700786828994751</v>
      </c>
      <c r="P145" s="27">
        <v>2.6456692218780518</v>
      </c>
      <c r="Q145" s="27">
        <v>3.6574802398681641</v>
      </c>
      <c r="R145" s="27">
        <v>5.1692914962768555</v>
      </c>
      <c r="S145" s="27">
        <v>7.5551180839538574</v>
      </c>
      <c r="T145" s="27">
        <v>2.3503937721252441</v>
      </c>
      <c r="U145" s="27">
        <v>10.299212455749512</v>
      </c>
      <c r="V145" s="27">
        <v>6.4685039520263672</v>
      </c>
      <c r="W145" s="27">
        <v>13.358267784118652</v>
      </c>
      <c r="X145" s="27">
        <v>5.039370059967041</v>
      </c>
      <c r="Y145" s="27">
        <v>2.5905511379241943</v>
      </c>
      <c r="Z145" s="27">
        <v>5.535433292388916</v>
      </c>
      <c r="AA145" s="27">
        <v>6.4015746116638184</v>
      </c>
      <c r="AB145" s="27">
        <v>4.2125983238220215</v>
      </c>
      <c r="AC145" s="27">
        <v>2.9370079040527344</v>
      </c>
      <c r="AD145" s="27">
        <v>1.4803149700164795</v>
      </c>
      <c r="AE145" s="27">
        <v>5.7952756881713867</v>
      </c>
      <c r="AF145" s="27">
        <v>3.5826771259307861</v>
      </c>
      <c r="AG145" s="27">
        <v>8.8740158081054688</v>
      </c>
      <c r="AH145" s="27">
        <v>5.9291338920593262</v>
      </c>
      <c r="AI145" s="27">
        <v>3.2834646701812744</v>
      </c>
      <c r="AJ145" s="27">
        <v>8.2440948486328125</v>
      </c>
      <c r="AK145" s="27">
        <v>4.0433073043823242</v>
      </c>
      <c r="AL145" s="27">
        <v>2.6417322158813477</v>
      </c>
      <c r="AM145" s="27">
        <v>2.3582677841186523</v>
      </c>
      <c r="AN145" s="27">
        <v>13.244094848632813</v>
      </c>
      <c r="AO145" s="27">
        <v>9.4881887435913086</v>
      </c>
      <c r="AP145" s="27">
        <v>1.7795275449752808</v>
      </c>
      <c r="AQ145" s="27">
        <v>4.4881887435913086</v>
      </c>
      <c r="AR145" s="27">
        <v>4.3228344917297363</v>
      </c>
      <c r="AS145" s="27">
        <v>5.614173412322998</v>
      </c>
      <c r="AT145" s="27">
        <v>8.2204723358154297</v>
      </c>
      <c r="AU145" s="27">
        <v>3.881889820098877</v>
      </c>
      <c r="AV145" s="27">
        <v>8.3779525756835938</v>
      </c>
      <c r="AW145" s="27">
        <v>4.6496062278747559</v>
      </c>
      <c r="AX145" s="27">
        <v>2.192913293838501</v>
      </c>
      <c r="AY145" s="27">
        <v>5.1456694602966309</v>
      </c>
      <c r="AZ145" s="27">
        <v>10.704724311828613</v>
      </c>
      <c r="BA145" s="27">
        <v>6.578740119934082</v>
      </c>
      <c r="BB145" s="27">
        <v>1.9291338920593262</v>
      </c>
      <c r="BC145" s="27">
        <v>2.6496062278747559</v>
      </c>
      <c r="BD145" s="27">
        <v>5.3779525756835938</v>
      </c>
      <c r="BE145" s="27">
        <v>4.1456694602966309</v>
      </c>
      <c r="BF145" s="27">
        <v>11.448819160461426</v>
      </c>
      <c r="BG145" s="27">
        <v>3.6614172458648682</v>
      </c>
      <c r="BH145" s="27">
        <v>2.7795276641845703</v>
      </c>
      <c r="BI145" s="27">
        <v>3.9133858680725098</v>
      </c>
      <c r="BJ145" s="27">
        <v>6.421259880065918</v>
      </c>
      <c r="BK145" s="27">
        <v>3.3149607181549072</v>
      </c>
      <c r="BL145" s="27">
        <v>7.7244095802307129</v>
      </c>
      <c r="BM145" s="27">
        <v>6.1259841918945313</v>
      </c>
      <c r="BN145" s="27">
        <v>4.3228344917297363</v>
      </c>
      <c r="BO145" s="27">
        <v>2.1889762878417969</v>
      </c>
      <c r="BQ145" s="21">
        <f t="shared" si="3"/>
        <v>56</v>
      </c>
    </row>
    <row r="146" spans="2:69" x14ac:dyDescent="0.25">
      <c r="B146" s="44" t="s">
        <v>812</v>
      </c>
      <c r="C146" s="44" t="s">
        <v>813</v>
      </c>
      <c r="D146" s="12">
        <v>-36.4</v>
      </c>
      <c r="E146" s="12">
        <v>144.9</v>
      </c>
      <c r="F146" s="29" t="b">
        <f t="shared" si="2"/>
        <v>1</v>
      </c>
      <c r="G146" s="27"/>
      <c r="H146" s="27">
        <v>8.417323112487793</v>
      </c>
      <c r="I146" s="27">
        <v>3.5157480239868164</v>
      </c>
      <c r="J146" s="27">
        <v>4.6850395202636719</v>
      </c>
      <c r="K146" s="27">
        <v>5.8188977241516113</v>
      </c>
      <c r="L146" s="27">
        <v>7.4881887435913086</v>
      </c>
      <c r="M146" s="27">
        <v>5.3425197601318359</v>
      </c>
      <c r="N146" s="27">
        <v>7.1850395202636719</v>
      </c>
      <c r="O146" s="27">
        <v>2.267716646194458</v>
      </c>
      <c r="P146" s="27">
        <v>3.1141731739044189</v>
      </c>
      <c r="Q146" s="27">
        <v>4.1850395202636719</v>
      </c>
      <c r="R146" s="27">
        <v>5.7952756881713867</v>
      </c>
      <c r="S146" s="27">
        <v>7.2992124557495117</v>
      </c>
      <c r="T146" s="27">
        <v>2.4527559280395508</v>
      </c>
      <c r="U146" s="27">
        <v>8.7755908966064453</v>
      </c>
      <c r="V146" s="27">
        <v>5.6850395202636719</v>
      </c>
      <c r="W146" s="27">
        <v>14.543307304382324</v>
      </c>
      <c r="X146" s="27">
        <v>5.574803352355957</v>
      </c>
      <c r="Y146" s="27">
        <v>3.2755906581878662</v>
      </c>
      <c r="Z146" s="27">
        <v>6.6338582038879395</v>
      </c>
      <c r="AA146" s="27">
        <v>6.4881887435913086</v>
      </c>
      <c r="AB146" s="27">
        <v>3.7874016761779785</v>
      </c>
      <c r="AC146" s="27">
        <v>4.5314960479736328</v>
      </c>
      <c r="AD146" s="27">
        <v>1.039370059967041</v>
      </c>
      <c r="AE146" s="27">
        <v>4.5866141319274902</v>
      </c>
      <c r="AF146" s="27">
        <v>2.5551180839538574</v>
      </c>
      <c r="AG146" s="27">
        <v>4.4015746116638184</v>
      </c>
      <c r="AH146" s="27">
        <v>5.074803352355957</v>
      </c>
      <c r="AI146" s="27">
        <v>2.5748031139373779</v>
      </c>
      <c r="AJ146" s="27">
        <v>6.4291338920593262</v>
      </c>
      <c r="AK146" s="27">
        <v>4.2637796401977539</v>
      </c>
      <c r="AL146" s="27">
        <v>2.0551180839538574</v>
      </c>
      <c r="AM146" s="27">
        <v>2.5511810779571533</v>
      </c>
      <c r="AN146" s="27">
        <v>7.8110237121582031</v>
      </c>
      <c r="AO146" s="27">
        <v>5.9448819160461426</v>
      </c>
      <c r="AP146" s="27">
        <v>1.8188976049423218</v>
      </c>
      <c r="AQ146" s="27">
        <v>3.0866141319274902</v>
      </c>
      <c r="AR146" s="27">
        <v>4.0157480239868164</v>
      </c>
      <c r="AS146" s="27">
        <v>5.7637796401977539</v>
      </c>
      <c r="AT146" s="27">
        <v>7.5118112564086914</v>
      </c>
      <c r="AU146" s="27">
        <v>3.7795276641845703</v>
      </c>
      <c r="AV146" s="27">
        <v>6.4015746116638184</v>
      </c>
      <c r="AW146" s="27">
        <v>3.9133858680725098</v>
      </c>
      <c r="AX146" s="27">
        <v>1.4960629940032959</v>
      </c>
      <c r="AY146" s="27">
        <v>3.8740158081054688</v>
      </c>
      <c r="AZ146" s="27">
        <v>9.7795276641845703</v>
      </c>
      <c r="BA146" s="27">
        <v>6.118110179901123</v>
      </c>
      <c r="BB146" s="27">
        <v>1.787401556968689</v>
      </c>
      <c r="BC146" s="27">
        <v>2.8228347301483154</v>
      </c>
      <c r="BD146" s="27">
        <v>5.7322835922241211</v>
      </c>
      <c r="BE146" s="27">
        <v>5.2598423957824707</v>
      </c>
      <c r="BF146" s="27">
        <v>11.598424911499023</v>
      </c>
      <c r="BG146" s="27">
        <v>3.9055118560791016</v>
      </c>
      <c r="BH146" s="27">
        <v>2.2125983238220215</v>
      </c>
      <c r="BI146" s="27">
        <v>4.0551180839538574</v>
      </c>
      <c r="BJ146" s="27">
        <v>4.2834644317626953</v>
      </c>
      <c r="BK146" s="27">
        <v>2.65354323387146</v>
      </c>
      <c r="BL146" s="27">
        <v>7.0236220359802246</v>
      </c>
      <c r="BM146" s="27">
        <v>9.0078744888305664</v>
      </c>
      <c r="BN146" s="27">
        <v>4.0078740119934082</v>
      </c>
      <c r="BO146" s="27">
        <v>2.039370059967041</v>
      </c>
      <c r="BQ146" s="21">
        <f t="shared" si="3"/>
        <v>56</v>
      </c>
    </row>
    <row r="147" spans="2:69" x14ac:dyDescent="0.25">
      <c r="B147" s="44" t="s">
        <v>814</v>
      </c>
      <c r="C147" s="44" t="s">
        <v>815</v>
      </c>
      <c r="D147" s="12">
        <v>-36.799999999999997</v>
      </c>
      <c r="E147" s="12">
        <v>143.69999999999999</v>
      </c>
      <c r="F147" s="29" t="b">
        <f t="shared" si="2"/>
        <v>1</v>
      </c>
      <c r="G147" s="27"/>
      <c r="H147" s="27">
        <v>7.5157480239868164</v>
      </c>
      <c r="I147" s="27">
        <v>5.0944881439208984</v>
      </c>
      <c r="J147" s="27">
        <v>5.6574802398681641</v>
      </c>
      <c r="K147" s="27">
        <v>2.9685039520263672</v>
      </c>
      <c r="L147" s="27">
        <v>8.8110237121582031</v>
      </c>
      <c r="M147" s="27">
        <v>5.7913384437561035</v>
      </c>
      <c r="N147" s="27">
        <v>7.1062994003295898</v>
      </c>
      <c r="O147" s="27">
        <v>1.0078740119934082</v>
      </c>
      <c r="P147" s="27">
        <v>2.6850392818450928</v>
      </c>
      <c r="Q147" s="27">
        <v>3.6771652698516846</v>
      </c>
      <c r="R147" s="27">
        <v>4.8267717361450195</v>
      </c>
      <c r="S147" s="27">
        <v>7.8425197601318359</v>
      </c>
      <c r="T147" s="27">
        <v>2.767716646194458</v>
      </c>
      <c r="U147" s="27">
        <v>10.570866584777832</v>
      </c>
      <c r="V147" s="27">
        <v>3.692913293838501</v>
      </c>
      <c r="W147" s="27">
        <v>11.196850776672363</v>
      </c>
      <c r="X147" s="27">
        <v>3.4015748500823975</v>
      </c>
      <c r="Y147" s="27">
        <v>2.732283353805542</v>
      </c>
      <c r="Z147" s="27">
        <v>4.2283463478088379</v>
      </c>
      <c r="AA147" s="27">
        <v>4.1023621559143066</v>
      </c>
      <c r="AB147" s="27">
        <v>2.6850392818450928</v>
      </c>
      <c r="AC147" s="27">
        <v>3.2047243118286133</v>
      </c>
      <c r="AD147" s="27">
        <v>1.6889764070510864</v>
      </c>
      <c r="AE147" s="27">
        <v>7.8188977241516113</v>
      </c>
      <c r="AF147" s="27">
        <v>2.8582677841186523</v>
      </c>
      <c r="AG147" s="27">
        <v>3.7165353298187256</v>
      </c>
      <c r="AH147" s="27">
        <v>8.1181106567382813</v>
      </c>
      <c r="AI147" s="27">
        <v>5.2677164077758789</v>
      </c>
      <c r="AJ147" s="27">
        <v>5.7165355682373047</v>
      </c>
      <c r="AK147" s="27">
        <v>4.1732282638549805</v>
      </c>
      <c r="AL147" s="27">
        <v>2.9094488620758057</v>
      </c>
      <c r="AM147" s="27">
        <v>3.9055118560791016</v>
      </c>
      <c r="AN147" s="27">
        <v>10.566928863525391</v>
      </c>
      <c r="AO147" s="27">
        <v>10.60629940032959</v>
      </c>
      <c r="AP147" s="27">
        <v>2.5275590419769287</v>
      </c>
      <c r="AQ147" s="27">
        <v>5.3149604797363281</v>
      </c>
      <c r="AR147" s="27">
        <v>4.7480316162109375</v>
      </c>
      <c r="AS147" s="27">
        <v>7.0629920959472656</v>
      </c>
      <c r="AT147" s="27">
        <v>4.2283463478088379</v>
      </c>
      <c r="AU147" s="27">
        <v>4.8740158081054688</v>
      </c>
      <c r="AV147" s="27">
        <v>6.7244095802307129</v>
      </c>
      <c r="AW147" s="27">
        <v>4.921259880065918</v>
      </c>
      <c r="AX147" s="27">
        <v>2.1417322158813477</v>
      </c>
      <c r="AY147" s="27">
        <v>3.3228347301483154</v>
      </c>
      <c r="AZ147" s="27">
        <v>7.8582677841186523</v>
      </c>
      <c r="BA147" s="27">
        <v>8.1102361679077148</v>
      </c>
      <c r="BB147" s="27">
        <v>2.039370059967041</v>
      </c>
      <c r="BC147" s="27">
        <v>3.1062991619110107</v>
      </c>
      <c r="BD147" s="27">
        <v>5.1259841918945313</v>
      </c>
      <c r="BE147" s="27">
        <v>7.078740119934082</v>
      </c>
      <c r="BF147" s="27">
        <v>14.795275688171387</v>
      </c>
      <c r="BG147" s="27">
        <v>5.2283463478088379</v>
      </c>
      <c r="BH147" s="27">
        <v>3.2834646701812744</v>
      </c>
      <c r="BI147" s="27">
        <v>4.6062994003295898</v>
      </c>
      <c r="BJ147" s="27">
        <v>2.881889820098877</v>
      </c>
      <c r="BK147" s="27">
        <v>2.921259880065918</v>
      </c>
      <c r="BL147" s="27">
        <v>11.61417293548584</v>
      </c>
      <c r="BM147" s="27">
        <v>6.4015746116638184</v>
      </c>
      <c r="BN147" s="27">
        <v>4.8661417961120605</v>
      </c>
      <c r="BO147" s="27">
        <v>2.3149607181549072</v>
      </c>
      <c r="BQ147" s="21">
        <f t="shared" si="3"/>
        <v>56</v>
      </c>
    </row>
    <row r="148" spans="2:69" x14ac:dyDescent="0.25">
      <c r="B148" s="44" t="s">
        <v>816</v>
      </c>
      <c r="C148" s="44" t="s">
        <v>817</v>
      </c>
      <c r="D148" s="12">
        <v>-37.5</v>
      </c>
      <c r="E148" s="12">
        <v>149.9</v>
      </c>
      <c r="F148" s="29" t="b">
        <f t="shared" ref="F148:F211" si="4">AND(E148&gt;=141,D148&lt;=-29,D148&gt;=-40)</f>
        <v>1</v>
      </c>
      <c r="G148" s="27"/>
      <c r="H148" s="27">
        <v>15.421259880065918</v>
      </c>
      <c r="I148" s="27">
        <v>14.291338920593262</v>
      </c>
      <c r="J148" s="27">
        <v>13.960629463195801</v>
      </c>
      <c r="K148" s="27">
        <v>13.177165031433105</v>
      </c>
      <c r="L148" s="27">
        <v>7.6614174842834473</v>
      </c>
      <c r="M148" s="27">
        <v>12.125984191894531</v>
      </c>
      <c r="N148" s="27">
        <v>17.885826110839844</v>
      </c>
      <c r="O148" s="27">
        <v>4.9173226356506348</v>
      </c>
      <c r="P148" s="27">
        <v>3.5511810779571533</v>
      </c>
      <c r="Q148" s="27">
        <v>14.905511856079102</v>
      </c>
      <c r="R148" s="27">
        <v>14.870079040527344</v>
      </c>
      <c r="S148" s="27">
        <v>5.6692914962768555</v>
      </c>
      <c r="T148" s="27">
        <v>5.8149604797363281</v>
      </c>
      <c r="U148" s="27">
        <v>10.767716407775879</v>
      </c>
      <c r="V148" s="27">
        <v>11.582676887512207</v>
      </c>
      <c r="W148" s="27">
        <v>17.062992095947266</v>
      </c>
      <c r="X148" s="27">
        <v>20.49212646484375</v>
      </c>
      <c r="Y148" s="27">
        <v>7.8110237121582031</v>
      </c>
      <c r="Z148" s="27">
        <v>11.346456527709961</v>
      </c>
      <c r="AA148" s="27">
        <v>6.6062994003295898</v>
      </c>
      <c r="AB148" s="27">
        <v>7.1023621559143066</v>
      </c>
      <c r="AC148" s="27">
        <v>6.0826773643493652</v>
      </c>
      <c r="AD148" s="27">
        <v>4.6535434722900391</v>
      </c>
      <c r="AE148" s="27">
        <v>12.145668983459473</v>
      </c>
      <c r="AF148" s="27">
        <v>10.803149223327637</v>
      </c>
      <c r="AG148" s="27">
        <v>25.622047424316406</v>
      </c>
      <c r="AH148" s="27">
        <v>10.472440719604492</v>
      </c>
      <c r="AI148" s="27">
        <v>6.5196852684020996</v>
      </c>
      <c r="AJ148" s="27">
        <v>15.023622512817383</v>
      </c>
      <c r="AK148" s="27">
        <v>10.322834968566895</v>
      </c>
      <c r="AL148" s="27">
        <v>10.314960479736328</v>
      </c>
      <c r="AM148" s="27">
        <v>7.7086615562438965</v>
      </c>
      <c r="AN148" s="27">
        <v>18.535432815551758</v>
      </c>
      <c r="AO148" s="27">
        <v>11.251968383789063</v>
      </c>
      <c r="AP148" s="27">
        <v>8.9488191604614258</v>
      </c>
      <c r="AQ148" s="27">
        <v>19.322834014892578</v>
      </c>
      <c r="AR148" s="27">
        <v>10.291338920593262</v>
      </c>
      <c r="AS148" s="27">
        <v>12.641732215881348</v>
      </c>
      <c r="AT148" s="27">
        <v>10.137795448303223</v>
      </c>
      <c r="AU148" s="27">
        <v>5.9763779640197754</v>
      </c>
      <c r="AV148" s="27">
        <v>11.503936767578125</v>
      </c>
      <c r="AW148" s="27">
        <v>8.2125988006591797</v>
      </c>
      <c r="AX148" s="27">
        <v>11.015748023986816</v>
      </c>
      <c r="AY148" s="27">
        <v>8.3937005996704102</v>
      </c>
      <c r="AZ148" s="27">
        <v>11.094488143920898</v>
      </c>
      <c r="BA148" s="27">
        <v>9.8425197601318359</v>
      </c>
      <c r="BB148" s="27">
        <v>3.9685039520263672</v>
      </c>
      <c r="BC148" s="27">
        <v>8.6220474243164063</v>
      </c>
      <c r="BD148" s="27">
        <v>7.9448819160461426</v>
      </c>
      <c r="BE148" s="27">
        <v>8.2362203598022461</v>
      </c>
      <c r="BF148" s="27">
        <v>8.6456689834594727</v>
      </c>
      <c r="BG148" s="27">
        <v>8.9606294631958008</v>
      </c>
      <c r="BH148" s="27">
        <v>4.7401576042175293</v>
      </c>
      <c r="BI148" s="27">
        <v>12.141732215881348</v>
      </c>
      <c r="BJ148" s="27">
        <v>11.83464527130127</v>
      </c>
      <c r="BK148" s="27">
        <v>6.574803352355957</v>
      </c>
      <c r="BL148" s="27">
        <v>10.889763832092285</v>
      </c>
      <c r="BM148" s="27">
        <v>8.5275592803955078</v>
      </c>
      <c r="BN148" s="27">
        <v>9.2047243118286133</v>
      </c>
      <c r="BO148" s="27">
        <v>4.8503937721252441</v>
      </c>
      <c r="BQ148" s="21">
        <f t="shared" si="3"/>
        <v>56</v>
      </c>
    </row>
    <row r="149" spans="2:69" x14ac:dyDescent="0.25">
      <c r="B149" s="44" t="s">
        <v>818</v>
      </c>
      <c r="C149" s="44" t="s">
        <v>819</v>
      </c>
      <c r="D149" s="12">
        <v>-38.1</v>
      </c>
      <c r="E149" s="12">
        <v>147.1</v>
      </c>
      <c r="F149" s="29" t="b">
        <f t="shared" si="4"/>
        <v>1</v>
      </c>
      <c r="G149" s="27"/>
      <c r="H149" s="27">
        <v>9.8149604797363281</v>
      </c>
      <c r="I149" s="27">
        <v>6.3779525756835938</v>
      </c>
      <c r="J149" s="27">
        <v>8.082676887512207</v>
      </c>
      <c r="K149" s="27">
        <v>6.9330706596374512</v>
      </c>
      <c r="L149" s="27">
        <v>8.5118112564086914</v>
      </c>
      <c r="M149" s="27">
        <v>7.3070864677429199</v>
      </c>
      <c r="N149" s="27">
        <v>11.700787544250488</v>
      </c>
      <c r="O149" s="27">
        <v>5.7834644317626953</v>
      </c>
      <c r="P149" s="27">
        <v>5.5236220359802246</v>
      </c>
      <c r="Q149" s="27">
        <v>11.413385391235352</v>
      </c>
      <c r="R149" s="27">
        <v>11.496063232421875</v>
      </c>
      <c r="S149" s="27">
        <v>8.7362203598022461</v>
      </c>
      <c r="T149" s="27">
        <v>4.8543305397033691</v>
      </c>
      <c r="U149" s="27">
        <v>6.925196647644043</v>
      </c>
      <c r="V149" s="27">
        <v>9.9527559280395508</v>
      </c>
      <c r="W149" s="27">
        <v>12.511811256408691</v>
      </c>
      <c r="X149" s="27">
        <v>10.149606704711914</v>
      </c>
      <c r="Y149" s="27">
        <v>3.2992126941680908</v>
      </c>
      <c r="Z149" s="27">
        <v>7.4960627555847168</v>
      </c>
      <c r="AA149" s="27">
        <v>5.1102361679077148</v>
      </c>
      <c r="AB149" s="27">
        <v>8.2677164077758789</v>
      </c>
      <c r="AC149" s="27">
        <v>6.0157480239868164</v>
      </c>
      <c r="AD149" s="27">
        <v>4.7401576042175293</v>
      </c>
      <c r="AE149" s="27">
        <v>8.8818893432617188</v>
      </c>
      <c r="AF149" s="27">
        <v>6.2047243118286133</v>
      </c>
      <c r="AG149" s="27">
        <v>11.566928863525391</v>
      </c>
      <c r="AH149" s="27">
        <v>8.2755908966064453</v>
      </c>
      <c r="AI149" s="27">
        <v>5.464566707611084</v>
      </c>
      <c r="AJ149" s="27">
        <v>10.755905151367188</v>
      </c>
      <c r="AK149" s="27">
        <v>7.3543305397033691</v>
      </c>
      <c r="AL149" s="27">
        <v>8.7086610794067383</v>
      </c>
      <c r="AM149" s="27">
        <v>5.4566926956176758</v>
      </c>
      <c r="AN149" s="27">
        <v>11.960629463195801</v>
      </c>
      <c r="AO149" s="27">
        <v>11.677165031433105</v>
      </c>
      <c r="AP149" s="27">
        <v>7.5669293403625488</v>
      </c>
      <c r="AQ149" s="27">
        <v>11.866141319274902</v>
      </c>
      <c r="AR149" s="27">
        <v>5.7007875442504883</v>
      </c>
      <c r="AS149" s="27">
        <v>5.8110237121582031</v>
      </c>
      <c r="AT149" s="27">
        <v>10.377952575683594</v>
      </c>
      <c r="AU149" s="27">
        <v>3.5669291019439697</v>
      </c>
      <c r="AV149" s="27">
        <v>8.2283468246459961</v>
      </c>
      <c r="AW149" s="27">
        <v>9.9448814392089844</v>
      </c>
      <c r="AX149" s="27">
        <v>4.7716536521911621</v>
      </c>
      <c r="AY149" s="27">
        <v>6.3700785636901855</v>
      </c>
      <c r="AZ149" s="27">
        <v>8.5984249114990234</v>
      </c>
      <c r="BA149" s="27">
        <v>6.1574802398681641</v>
      </c>
      <c r="BB149" s="27">
        <v>2.8110237121582031</v>
      </c>
      <c r="BC149" s="27">
        <v>7.0314960479736328</v>
      </c>
      <c r="BD149" s="27">
        <v>6.7086615562438965</v>
      </c>
      <c r="BE149" s="27">
        <v>6.5669293403625488</v>
      </c>
      <c r="BF149" s="27">
        <v>8.0472440719604492</v>
      </c>
      <c r="BG149" s="27">
        <v>9.8267717361450195</v>
      </c>
      <c r="BH149" s="27">
        <v>5.881889820098877</v>
      </c>
      <c r="BI149" s="27">
        <v>6.7086615562438965</v>
      </c>
      <c r="BJ149" s="27">
        <v>10.858267784118652</v>
      </c>
      <c r="BK149" s="27">
        <v>4.1732282638549805</v>
      </c>
      <c r="BL149" s="27">
        <v>6.2755904197692871</v>
      </c>
      <c r="BM149" s="27">
        <v>7.2598423957824707</v>
      </c>
      <c r="BN149" s="27">
        <v>5.8110237121582031</v>
      </c>
      <c r="BO149" s="27">
        <v>4.6692914962768555</v>
      </c>
      <c r="BQ149" s="21">
        <f t="shared" ref="BQ149:BQ212" si="5">RANK(BO149,H149:BO149)</f>
        <v>56</v>
      </c>
    </row>
    <row r="150" spans="2:69" x14ac:dyDescent="0.25">
      <c r="B150" s="44" t="s">
        <v>822</v>
      </c>
      <c r="C150" s="44" t="s">
        <v>823</v>
      </c>
      <c r="D150" s="12">
        <v>-37.799999999999997</v>
      </c>
      <c r="E150" s="12">
        <v>144.69999999999999</v>
      </c>
      <c r="F150" s="29" t="b">
        <f t="shared" si="4"/>
        <v>1</v>
      </c>
      <c r="G150" s="27"/>
      <c r="H150" s="27">
        <v>8.2992124557495117</v>
      </c>
      <c r="I150" s="27">
        <v>4.921259880065918</v>
      </c>
      <c r="J150" s="27">
        <v>6.3897638320922852</v>
      </c>
      <c r="K150" s="27">
        <v>8</v>
      </c>
      <c r="L150" s="27">
        <v>10.559055328369141</v>
      </c>
      <c r="M150" s="27">
        <v>7.5157480239868164</v>
      </c>
      <c r="N150" s="27">
        <v>10.102362632751465</v>
      </c>
      <c r="O150" s="27">
        <v>2.8779528141021729</v>
      </c>
      <c r="P150" s="27">
        <v>3.9566929340362549</v>
      </c>
      <c r="Q150" s="27">
        <v>5.4921259880065918</v>
      </c>
      <c r="R150" s="27">
        <v>7.8228344917297363</v>
      </c>
      <c r="S150" s="27">
        <v>10.17322826385498</v>
      </c>
      <c r="T150" s="27">
        <v>4.5157480239868164</v>
      </c>
      <c r="U150" s="27">
        <v>6.9448819160461426</v>
      </c>
      <c r="V150" s="27">
        <v>7.8740158081054688</v>
      </c>
      <c r="W150" s="27">
        <v>13.598424911499023</v>
      </c>
      <c r="X150" s="27">
        <v>9.7677164077758789</v>
      </c>
      <c r="Y150" s="27">
        <v>5.6771655082702637</v>
      </c>
      <c r="Z150" s="27">
        <v>10.952755928039551</v>
      </c>
      <c r="AA150" s="27">
        <v>7.2755904197692871</v>
      </c>
      <c r="AB150" s="27">
        <v>6.8110237121582031</v>
      </c>
      <c r="AC150" s="27">
        <v>5.9921259880065918</v>
      </c>
      <c r="AD150" s="27">
        <v>5.5433073043823242</v>
      </c>
      <c r="AE150" s="27">
        <v>9.6141729354858398</v>
      </c>
      <c r="AF150" s="27">
        <v>7.2204723358154297</v>
      </c>
      <c r="AG150" s="27">
        <v>10.094488143920898</v>
      </c>
      <c r="AH150" s="27">
        <v>5.4724407196044922</v>
      </c>
      <c r="AI150" s="27">
        <v>7.7401576042175293</v>
      </c>
      <c r="AJ150" s="27">
        <v>8.0866146087646484</v>
      </c>
      <c r="AK150" s="27">
        <v>6.3307085037231445</v>
      </c>
      <c r="AL150" s="27">
        <v>6.039370059967041</v>
      </c>
      <c r="AM150" s="27">
        <v>3.921259880065918</v>
      </c>
      <c r="AN150" s="27">
        <v>12.110236167907715</v>
      </c>
      <c r="AO150" s="27">
        <v>10.677165031433105</v>
      </c>
      <c r="AP150" s="27">
        <v>3.9370079040527344</v>
      </c>
      <c r="AQ150" s="27">
        <v>8.1732282638549805</v>
      </c>
      <c r="AR150" s="27">
        <v>4.9842519760131836</v>
      </c>
      <c r="AS150" s="27">
        <v>6.2519683837890625</v>
      </c>
      <c r="AT150" s="27">
        <v>6.1732282638549805</v>
      </c>
      <c r="AU150" s="27">
        <v>4.4330706596374512</v>
      </c>
      <c r="AV150" s="27">
        <v>7.960629940032959</v>
      </c>
      <c r="AW150" s="27">
        <v>6.6062994003295898</v>
      </c>
      <c r="AX150" s="27">
        <v>2.732283353805542</v>
      </c>
      <c r="AY150" s="27">
        <v>5.614173412322998</v>
      </c>
      <c r="AZ150" s="27">
        <v>9.3622045516967773</v>
      </c>
      <c r="BA150" s="27">
        <v>6.3700785636901855</v>
      </c>
      <c r="BB150" s="27">
        <v>2.2834646701812744</v>
      </c>
      <c r="BC150" s="27">
        <v>4.7480316162109375</v>
      </c>
      <c r="BD150" s="27">
        <v>5.921259880065918</v>
      </c>
      <c r="BE150" s="27">
        <v>7.3149604797363281</v>
      </c>
      <c r="BF150" s="27">
        <v>12.425196647644043</v>
      </c>
      <c r="BG150" s="27">
        <v>9.6299209594726563</v>
      </c>
      <c r="BH150" s="27">
        <v>4.4409446716308594</v>
      </c>
      <c r="BI150" s="27">
        <v>7.8188977241516113</v>
      </c>
      <c r="BJ150" s="27">
        <v>5.2125983238220215</v>
      </c>
      <c r="BK150" s="27">
        <v>3.4173228740692139</v>
      </c>
      <c r="BL150" s="27">
        <v>6.8582677841186523</v>
      </c>
      <c r="BM150" s="27">
        <v>7.1102361679077148</v>
      </c>
      <c r="BN150" s="27">
        <v>6.8031497001647949</v>
      </c>
      <c r="BO150" s="27">
        <v>3.5826771259307861</v>
      </c>
      <c r="BQ150" s="21">
        <f t="shared" si="5"/>
        <v>56</v>
      </c>
    </row>
    <row r="151" spans="2:69" x14ac:dyDescent="0.25">
      <c r="B151" s="44" t="s">
        <v>824</v>
      </c>
      <c r="C151" s="44" t="s">
        <v>601</v>
      </c>
      <c r="D151" s="12">
        <v>-37</v>
      </c>
      <c r="E151" s="12">
        <v>143.69999999999999</v>
      </c>
      <c r="F151" s="29" t="b">
        <f t="shared" si="4"/>
        <v>1</v>
      </c>
      <c r="G151" s="27"/>
      <c r="H151" s="27">
        <v>6.964566707611084</v>
      </c>
      <c r="I151" s="27">
        <v>5.5866141319274902</v>
      </c>
      <c r="J151" s="27">
        <v>5.3937005996704102</v>
      </c>
      <c r="K151" s="27">
        <v>3.3858268260955811</v>
      </c>
      <c r="L151" s="27">
        <v>8.7992124557495117</v>
      </c>
      <c r="M151" s="27">
        <v>6.3622045516967773</v>
      </c>
      <c r="N151" s="27">
        <v>6.6259841918945313</v>
      </c>
      <c r="O151" s="27">
        <v>1.9763779640197754</v>
      </c>
      <c r="P151" s="27">
        <v>4.2716536521911621</v>
      </c>
      <c r="Q151" s="27">
        <v>4.9055118560791016</v>
      </c>
      <c r="R151" s="27">
        <v>6.6850395202636719</v>
      </c>
      <c r="S151" s="27">
        <v>8.7204723358154297</v>
      </c>
      <c r="T151" s="27">
        <v>4.7440943717956543</v>
      </c>
      <c r="U151" s="27">
        <v>12.523622512817383</v>
      </c>
      <c r="V151" s="27">
        <v>6.3070864677429199</v>
      </c>
      <c r="W151" s="27">
        <v>16.267717361450195</v>
      </c>
      <c r="X151" s="27">
        <v>6.385826587677002</v>
      </c>
      <c r="Y151" s="27">
        <v>3.118110179901123</v>
      </c>
      <c r="Z151" s="27">
        <v>9.4803152084350586</v>
      </c>
      <c r="AA151" s="27">
        <v>10.330708503723145</v>
      </c>
      <c r="AB151" s="27">
        <v>6.614173412322998</v>
      </c>
      <c r="AC151" s="27">
        <v>6.1496062278747559</v>
      </c>
      <c r="AD151" s="27">
        <v>2.3622047901153564</v>
      </c>
      <c r="AE151" s="27">
        <v>9.2125988006591797</v>
      </c>
      <c r="AF151" s="27">
        <v>5.3543305397033691</v>
      </c>
      <c r="AG151" s="27">
        <v>7.4330706596374512</v>
      </c>
      <c r="AH151" s="27">
        <v>8.7637796401977539</v>
      </c>
      <c r="AI151" s="27">
        <v>5.6614174842834473</v>
      </c>
      <c r="AJ151" s="27">
        <v>6.7047243118286133</v>
      </c>
      <c r="AK151" s="27">
        <v>5.2047243118286133</v>
      </c>
      <c r="AL151" s="27">
        <v>4.8346457481384277</v>
      </c>
      <c r="AM151" s="27">
        <v>4.2283463478088379</v>
      </c>
      <c r="AN151" s="27">
        <v>12.181102752685547</v>
      </c>
      <c r="AO151" s="27">
        <v>10.866141319274902</v>
      </c>
      <c r="AP151" s="27">
        <v>2.8582677841186523</v>
      </c>
      <c r="AQ151" s="27">
        <v>6.574803352355957</v>
      </c>
      <c r="AR151" s="27">
        <v>5.3149604797363281</v>
      </c>
      <c r="AS151" s="27">
        <v>6.9448819160461426</v>
      </c>
      <c r="AT151" s="27">
        <v>7.4409446716308594</v>
      </c>
      <c r="AU151" s="27">
        <v>5.0944881439208984</v>
      </c>
      <c r="AV151" s="27">
        <v>8.4881887435913086</v>
      </c>
      <c r="AW151" s="27">
        <v>5.4960627555847168</v>
      </c>
      <c r="AX151" s="27">
        <v>2.732283353805542</v>
      </c>
      <c r="AY151" s="27">
        <v>4.0236220359802246</v>
      </c>
      <c r="AZ151" s="27">
        <v>6.8503937721252441</v>
      </c>
      <c r="BA151" s="27">
        <v>6.4881887435913086</v>
      </c>
      <c r="BB151" s="27">
        <v>1.960629940032959</v>
      </c>
      <c r="BC151" s="27">
        <v>4.4173226356506348</v>
      </c>
      <c r="BD151" s="27">
        <v>5.8543305397033691</v>
      </c>
      <c r="BE151" s="27">
        <v>8.9566926956176758</v>
      </c>
      <c r="BF151" s="27">
        <v>16.374015808105469</v>
      </c>
      <c r="BG151" s="27">
        <v>5.0826773643493652</v>
      </c>
      <c r="BH151" s="27">
        <v>3.3897638320922852</v>
      </c>
      <c r="BI151" s="27">
        <v>6.3188977241516113</v>
      </c>
      <c r="BJ151" s="27">
        <v>2.7716536521911621</v>
      </c>
      <c r="BK151" s="27">
        <v>2.5</v>
      </c>
      <c r="BL151" s="27">
        <v>11.744094848632813</v>
      </c>
      <c r="BM151" s="27">
        <v>5.5236220359802246</v>
      </c>
      <c r="BN151" s="27">
        <v>5.385826587677002</v>
      </c>
      <c r="BO151" s="27">
        <v>2.5669291019439697</v>
      </c>
      <c r="BQ151" s="21">
        <f t="shared" si="5"/>
        <v>56</v>
      </c>
    </row>
    <row r="152" spans="2:69" x14ac:dyDescent="0.25">
      <c r="B152" s="44" t="s">
        <v>825</v>
      </c>
      <c r="C152" s="44" t="s">
        <v>826</v>
      </c>
      <c r="D152" s="12">
        <v>-41.1</v>
      </c>
      <c r="E152" s="12">
        <v>145.69999999999999</v>
      </c>
      <c r="F152" s="29" t="b">
        <f t="shared" si="4"/>
        <v>0</v>
      </c>
      <c r="G152" s="27"/>
      <c r="H152" s="27">
        <v>16.590551376342773</v>
      </c>
      <c r="I152" s="27">
        <v>10</v>
      </c>
      <c r="J152" s="27">
        <v>15.88582706451416</v>
      </c>
      <c r="K152" s="27">
        <v>14.755905151367188</v>
      </c>
      <c r="L152" s="27">
        <v>20.141733169555664</v>
      </c>
      <c r="M152" s="27">
        <v>12.944881439208984</v>
      </c>
      <c r="N152" s="27">
        <v>14.342519760131836</v>
      </c>
      <c r="O152" s="27">
        <v>12.921259880065918</v>
      </c>
      <c r="P152" s="27">
        <v>21.062992095947266</v>
      </c>
      <c r="Q152" s="27">
        <v>14.271653175354004</v>
      </c>
      <c r="R152" s="27">
        <v>16.21259880065918</v>
      </c>
      <c r="S152" s="27">
        <v>25.236221313476563</v>
      </c>
      <c r="T152" s="27">
        <v>8.1811027526855469</v>
      </c>
      <c r="U152" s="27">
        <v>16.551181793212891</v>
      </c>
      <c r="V152" s="27">
        <v>23.480314254760742</v>
      </c>
      <c r="W152" s="27">
        <v>23.149606704711914</v>
      </c>
      <c r="X152" s="27">
        <v>15.905511856079102</v>
      </c>
      <c r="Y152" s="27">
        <v>11.732283592224121</v>
      </c>
      <c r="Z152" s="27">
        <v>14.555118560791016</v>
      </c>
      <c r="AA152" s="27">
        <v>26.055118560791016</v>
      </c>
      <c r="AB152" s="27">
        <v>11.82677173614502</v>
      </c>
      <c r="AC152" s="27">
        <v>8.7362203598022461</v>
      </c>
      <c r="AD152" s="27">
        <v>11.370079040527344</v>
      </c>
      <c r="AE152" s="27">
        <v>11.322834968566895</v>
      </c>
      <c r="AF152" s="27">
        <v>14.102362632751465</v>
      </c>
      <c r="AG152" s="27">
        <v>15.023622512817383</v>
      </c>
      <c r="AH152" s="27">
        <v>21.039369583129883</v>
      </c>
      <c r="AI152" s="27">
        <v>12.181102752685547</v>
      </c>
      <c r="AJ152" s="27">
        <v>18.27952766418457</v>
      </c>
      <c r="AK152" s="27">
        <v>15.724409103393555</v>
      </c>
      <c r="AL152" s="27">
        <v>14.657480239868164</v>
      </c>
      <c r="AM152" s="27">
        <v>14.551180839538574</v>
      </c>
      <c r="AN152" s="27">
        <v>21.188976287841797</v>
      </c>
      <c r="AO152" s="27">
        <v>17.897638320922852</v>
      </c>
      <c r="AP152" s="27">
        <v>10.960629463195801</v>
      </c>
      <c r="AQ152" s="27">
        <v>11.771653175354004</v>
      </c>
      <c r="AR152" s="27">
        <v>19.968503952026367</v>
      </c>
      <c r="AS152" s="27">
        <v>16.370079040527344</v>
      </c>
      <c r="AT152" s="27">
        <v>21.716535568237305</v>
      </c>
      <c r="AU152" s="27">
        <v>12.338582992553711</v>
      </c>
      <c r="AV152" s="27">
        <v>18.055118560791016</v>
      </c>
      <c r="AW152" s="27">
        <v>18.062992095947266</v>
      </c>
      <c r="AX152" s="27">
        <v>16.086614608764648</v>
      </c>
      <c r="AY152" s="27">
        <v>12.299212455749512</v>
      </c>
      <c r="AZ152" s="27">
        <v>13.031496047973633</v>
      </c>
      <c r="BA152" s="27">
        <v>25.763778686523438</v>
      </c>
      <c r="BB152" s="27">
        <v>8.1102361679077148</v>
      </c>
      <c r="BC152" s="27">
        <v>15.661417007446289</v>
      </c>
      <c r="BD152" s="27">
        <v>14.275590896606445</v>
      </c>
      <c r="BE152" s="27">
        <v>12.149606704711914</v>
      </c>
      <c r="BF152" s="27">
        <v>20.811023712158203</v>
      </c>
      <c r="BG152" s="27">
        <v>15.051180839538574</v>
      </c>
      <c r="BH152" s="27">
        <v>12.992125511169434</v>
      </c>
      <c r="BI152" s="27">
        <v>21.338582992553711</v>
      </c>
      <c r="BJ152" s="27">
        <v>10.437007904052734</v>
      </c>
      <c r="BK152" s="27">
        <v>5.6062994003295898</v>
      </c>
      <c r="BL152" s="27">
        <v>24.622047424316406</v>
      </c>
      <c r="BM152" s="27">
        <v>13.71259880065918</v>
      </c>
      <c r="BN152" s="27">
        <v>11.047244071960449</v>
      </c>
      <c r="BO152" s="27">
        <v>9.2362203598022461</v>
      </c>
      <c r="BQ152" s="21">
        <f t="shared" si="5"/>
        <v>56</v>
      </c>
    </row>
    <row r="153" spans="2:69" x14ac:dyDescent="0.25">
      <c r="B153" s="44" t="s">
        <v>827</v>
      </c>
      <c r="C153" s="44" t="s">
        <v>828</v>
      </c>
      <c r="D153" s="12">
        <v>-43.4</v>
      </c>
      <c r="E153" s="12">
        <v>147.1</v>
      </c>
      <c r="F153" s="29" t="b">
        <f t="shared" si="4"/>
        <v>0</v>
      </c>
      <c r="G153" s="27"/>
      <c r="H153" s="27">
        <v>9.8188972473144531</v>
      </c>
      <c r="I153" s="27">
        <v>9.6062994003295898</v>
      </c>
      <c r="J153" s="27">
        <v>12.145668983459473</v>
      </c>
      <c r="K153" s="27">
        <v>6.6102361679077148</v>
      </c>
      <c r="L153" s="27">
        <v>12.909448623657227</v>
      </c>
      <c r="M153" s="27">
        <v>10.905511856079102</v>
      </c>
      <c r="N153" s="27">
        <v>8.8228349685668945</v>
      </c>
      <c r="O153" s="27">
        <v>10.086614608764648</v>
      </c>
      <c r="P153" s="27">
        <v>13.964567184448242</v>
      </c>
      <c r="Q153" s="27">
        <v>12.299212455749512</v>
      </c>
      <c r="R153" s="27">
        <v>15.72047233581543</v>
      </c>
      <c r="S153" s="27">
        <v>14.145668983459473</v>
      </c>
      <c r="T153" s="27">
        <v>8.082676887512207</v>
      </c>
      <c r="U153" s="27">
        <v>9.929133415222168</v>
      </c>
      <c r="V153" s="27">
        <v>12.984251976013184</v>
      </c>
      <c r="W153" s="27">
        <v>13.318897247314453</v>
      </c>
      <c r="X153" s="27">
        <v>15.618110656738281</v>
      </c>
      <c r="Y153" s="27">
        <v>11.547244071960449</v>
      </c>
      <c r="Z153" s="27">
        <v>10.814960479736328</v>
      </c>
      <c r="AA153" s="27">
        <v>15.208661079406738</v>
      </c>
      <c r="AB153" s="27">
        <v>14.61417293548584</v>
      </c>
      <c r="AC153" s="27">
        <v>11.181102752685547</v>
      </c>
      <c r="AD153" s="27">
        <v>13.582676887512207</v>
      </c>
      <c r="AE153" s="27">
        <v>14.661417007446289</v>
      </c>
      <c r="AF153" s="27">
        <v>17.755905151367188</v>
      </c>
      <c r="AG153" s="27">
        <v>10.799212455749512</v>
      </c>
      <c r="AH153" s="27">
        <v>11.763779640197754</v>
      </c>
      <c r="AI153" s="27">
        <v>13.456692695617676</v>
      </c>
      <c r="AJ153" s="27">
        <v>14.015748023986816</v>
      </c>
      <c r="AK153" s="27">
        <v>9.6614170074462891</v>
      </c>
      <c r="AL153" s="27">
        <v>9.6771650314331055</v>
      </c>
      <c r="AM153" s="27">
        <v>11.574803352355957</v>
      </c>
      <c r="AN153" s="27">
        <v>10.370079040527344</v>
      </c>
      <c r="AO153" s="27">
        <v>12.047244071960449</v>
      </c>
      <c r="AP153" s="27">
        <v>11.645668983459473</v>
      </c>
      <c r="AQ153" s="27">
        <v>10.78740119934082</v>
      </c>
      <c r="AR153" s="27">
        <v>13.992125511169434</v>
      </c>
      <c r="AS153" s="27">
        <v>8.9842519760131836</v>
      </c>
      <c r="AT153" s="27">
        <v>9.5905513763427734</v>
      </c>
      <c r="AU153" s="27">
        <v>7.9055118560791016</v>
      </c>
      <c r="AV153" s="27">
        <v>9.2204723358154297</v>
      </c>
      <c r="AW153" s="27">
        <v>13.417323112487793</v>
      </c>
      <c r="AX153" s="27">
        <v>10.763779640197754</v>
      </c>
      <c r="AY153" s="27">
        <v>9.582676887512207</v>
      </c>
      <c r="AZ153" s="27">
        <v>8.8897638320922852</v>
      </c>
      <c r="BA153" s="27">
        <v>11.629920959472656</v>
      </c>
      <c r="BB153" s="27">
        <v>9.6614170074462891</v>
      </c>
      <c r="BC153" s="27">
        <v>10.070866584777832</v>
      </c>
      <c r="BD153" s="27">
        <v>9.5196847915649414</v>
      </c>
      <c r="BE153" s="27">
        <v>8.8346452713012695</v>
      </c>
      <c r="BF153" s="27">
        <v>14.992125511169434</v>
      </c>
      <c r="BG153" s="27">
        <v>9.3937005996704102</v>
      </c>
      <c r="BH153" s="27">
        <v>10.669291496276855</v>
      </c>
      <c r="BI153" s="27">
        <v>13</v>
      </c>
      <c r="BJ153" s="27">
        <v>6.9370079040527344</v>
      </c>
      <c r="BK153" s="27">
        <v>5.4291338920593262</v>
      </c>
      <c r="BL153" s="27">
        <v>8.7401571273803711</v>
      </c>
      <c r="BM153" s="27">
        <v>12.28740119934082</v>
      </c>
      <c r="BN153" s="27">
        <v>6.2440943717956543</v>
      </c>
      <c r="BO153" s="27">
        <v>7.6968502998352051</v>
      </c>
      <c r="BQ153" s="21">
        <f t="shared" si="5"/>
        <v>56</v>
      </c>
    </row>
    <row r="154" spans="2:69" x14ac:dyDescent="0.25">
      <c r="B154" s="44" t="s">
        <v>829</v>
      </c>
      <c r="C154" s="44" t="s">
        <v>830</v>
      </c>
      <c r="D154" s="12">
        <v>-42.7</v>
      </c>
      <c r="E154" s="12">
        <v>146.80000000000001</v>
      </c>
      <c r="F154" s="29" t="b">
        <f t="shared" si="4"/>
        <v>0</v>
      </c>
      <c r="G154" s="27"/>
      <c r="H154" s="27">
        <v>6.9291338920593262</v>
      </c>
      <c r="I154" s="27">
        <v>3.7519686222076416</v>
      </c>
      <c r="J154" s="27">
        <v>6.0905513763427734</v>
      </c>
      <c r="K154" s="27">
        <v>5.0590553283691406</v>
      </c>
      <c r="L154" s="27">
        <v>7.9921259880065918</v>
      </c>
      <c r="M154" s="27">
        <v>5.9133858680725098</v>
      </c>
      <c r="N154" s="27">
        <v>6.8897638320922852</v>
      </c>
      <c r="O154" s="27">
        <v>7.1574802398681641</v>
      </c>
      <c r="P154" s="27">
        <v>9.9763774871826172</v>
      </c>
      <c r="Q154" s="27">
        <v>6.4409446716308594</v>
      </c>
      <c r="R154" s="27">
        <v>7.1732282638549805</v>
      </c>
      <c r="S154" s="27">
        <v>10.417323112487793</v>
      </c>
      <c r="T154" s="27">
        <v>5.9133858680725098</v>
      </c>
      <c r="U154" s="27">
        <v>6.578740119934082</v>
      </c>
      <c r="V154" s="27">
        <v>6.2755904197692871</v>
      </c>
      <c r="W154" s="27">
        <v>10.811023712158203</v>
      </c>
      <c r="X154" s="27">
        <v>8.917323112487793</v>
      </c>
      <c r="Y154" s="27">
        <v>6.2795276641845703</v>
      </c>
      <c r="Z154" s="27">
        <v>6.7244095802307129</v>
      </c>
      <c r="AA154" s="27">
        <v>9.5118112564086914</v>
      </c>
      <c r="AB154" s="27">
        <v>11.259842872619629</v>
      </c>
      <c r="AC154" s="27">
        <v>6.8503937721252441</v>
      </c>
      <c r="AD154" s="27">
        <v>7.4173226356506348</v>
      </c>
      <c r="AE154" s="27">
        <v>7.535433292388916</v>
      </c>
      <c r="AF154" s="27">
        <v>10.157480239868164</v>
      </c>
      <c r="AG154" s="27">
        <v>5.8228344917297363</v>
      </c>
      <c r="AH154" s="27">
        <v>7.2086615562438965</v>
      </c>
      <c r="AI154" s="27">
        <v>8.8622045516967773</v>
      </c>
      <c r="AJ154" s="27">
        <v>11.22047233581543</v>
      </c>
      <c r="AK154" s="27">
        <v>5.3149604797363281</v>
      </c>
      <c r="AL154" s="27">
        <v>6.9685039520263672</v>
      </c>
      <c r="AM154" s="27">
        <v>6.1732282638549805</v>
      </c>
      <c r="AN154" s="27">
        <v>5.8267717361450195</v>
      </c>
      <c r="AO154" s="27">
        <v>6.425196647644043</v>
      </c>
      <c r="AP154" s="27">
        <v>7.3464565277099609</v>
      </c>
      <c r="AQ154" s="27">
        <v>4.6614174842834473</v>
      </c>
      <c r="AR154" s="27">
        <v>8.6141729354858398</v>
      </c>
      <c r="AS154" s="27">
        <v>5.2047243118286133</v>
      </c>
      <c r="AT154" s="27">
        <v>7.9685039520263672</v>
      </c>
      <c r="AU154" s="27">
        <v>6.0157480239868164</v>
      </c>
      <c r="AV154" s="27">
        <v>8.1259841918945313</v>
      </c>
      <c r="AW154" s="27">
        <v>8.574803352355957</v>
      </c>
      <c r="AX154" s="27">
        <v>7.4881887435913086</v>
      </c>
      <c r="AY154" s="27">
        <v>7.1811022758483887</v>
      </c>
      <c r="AZ154" s="27">
        <v>6.1574802398681641</v>
      </c>
      <c r="BA154" s="27">
        <v>9.2992124557495117</v>
      </c>
      <c r="BB154" s="27">
        <v>5.039370059967041</v>
      </c>
      <c r="BC154" s="27">
        <v>5.5826773643493652</v>
      </c>
      <c r="BD154" s="27">
        <v>4.425196647644043</v>
      </c>
      <c r="BE154" s="27">
        <v>6.5196852684020996</v>
      </c>
      <c r="BF154" s="27">
        <v>10.094488143920898</v>
      </c>
      <c r="BG154" s="27">
        <v>7.3622045516967773</v>
      </c>
      <c r="BH154" s="27">
        <v>5.6456694602966309</v>
      </c>
      <c r="BI154" s="27">
        <v>8.6141729354858398</v>
      </c>
      <c r="BJ154" s="27">
        <v>4.2992124557495117</v>
      </c>
      <c r="BK154" s="27">
        <v>2.8188977241516113</v>
      </c>
      <c r="BL154" s="27">
        <v>7.9370079040527344</v>
      </c>
      <c r="BM154" s="27">
        <v>7.614173412322998</v>
      </c>
      <c r="BN154" s="27">
        <v>4.3228344917297363</v>
      </c>
      <c r="BO154" s="27">
        <v>4.3779525756835938</v>
      </c>
      <c r="BQ154" s="21">
        <f t="shared" si="5"/>
        <v>56</v>
      </c>
    </row>
    <row r="155" spans="2:69" x14ac:dyDescent="0.25">
      <c r="B155" s="44" t="s">
        <v>831</v>
      </c>
      <c r="C155" s="44" t="s">
        <v>832</v>
      </c>
      <c r="D155" s="12">
        <v>-18.2</v>
      </c>
      <c r="E155" s="12">
        <v>127.6</v>
      </c>
      <c r="F155" s="29" t="b">
        <f t="shared" si="4"/>
        <v>0</v>
      </c>
      <c r="G155" s="27"/>
      <c r="H155" s="27">
        <v>1.5157480239868164</v>
      </c>
      <c r="I155" s="27">
        <v>1.3897638320922852</v>
      </c>
      <c r="J155" s="27">
        <v>3.4291338920593262</v>
      </c>
      <c r="K155" s="27">
        <v>1.4645669460296631</v>
      </c>
      <c r="L155" s="27">
        <v>0.90944880247116089</v>
      </c>
      <c r="M155" s="27">
        <v>2.3228347301483154</v>
      </c>
      <c r="N155" s="27">
        <v>1.6653543710708618</v>
      </c>
      <c r="O155" s="27">
        <v>1.7795275449752808</v>
      </c>
      <c r="P155" s="27">
        <v>1.1377953290939331</v>
      </c>
      <c r="Q155" s="27">
        <v>3.1299211978912354</v>
      </c>
      <c r="R155" s="27">
        <v>3.1574802398681641</v>
      </c>
      <c r="S155" s="27">
        <v>8.9094486236572266</v>
      </c>
      <c r="T155" s="27">
        <v>1.9055118560791016</v>
      </c>
      <c r="U155" s="27">
        <v>9.3385829925537109</v>
      </c>
      <c r="V155" s="27">
        <v>7.5984253883361816</v>
      </c>
      <c r="W155" s="27">
        <v>7.535433292388916</v>
      </c>
      <c r="X155" s="27">
        <v>3.7244093418121338</v>
      </c>
      <c r="Y155" s="27">
        <v>3.2755906581878662</v>
      </c>
      <c r="Z155" s="27">
        <v>1.3700786828994751</v>
      </c>
      <c r="AA155" s="27">
        <v>1.6535433530807495</v>
      </c>
      <c r="AB155" s="27">
        <v>4.1496062278747559</v>
      </c>
      <c r="AC155" s="27">
        <v>8.9921255111694336</v>
      </c>
      <c r="AD155" s="27">
        <v>2.5196850299835205</v>
      </c>
      <c r="AE155" s="27">
        <v>3.2598426342010498</v>
      </c>
      <c r="AF155" s="27">
        <v>2.7401573657989502</v>
      </c>
      <c r="AG155" s="27">
        <v>1.8110235929489136</v>
      </c>
      <c r="AH155" s="27">
        <v>0.64566928148269653</v>
      </c>
      <c r="AI155" s="27">
        <v>2.8188977241516113</v>
      </c>
      <c r="AJ155" s="27">
        <v>7.5984253883361816</v>
      </c>
      <c r="AK155" s="27">
        <v>1.6377953290939331</v>
      </c>
      <c r="AL155" s="27">
        <v>5.7716536521911621</v>
      </c>
      <c r="AM155" s="27">
        <v>1.4803149700164795</v>
      </c>
      <c r="AN155" s="27">
        <v>0.44881889224052429</v>
      </c>
      <c r="AO155" s="27">
        <v>3.5590550899505615</v>
      </c>
      <c r="AP155" s="27">
        <v>2.7480313777923584</v>
      </c>
      <c r="AQ155" s="27">
        <v>6.7480316162109375</v>
      </c>
      <c r="AR155" s="27">
        <v>1.787401556968689</v>
      </c>
      <c r="AS155" s="27">
        <v>6.4409446716308594</v>
      </c>
      <c r="AT155" s="27">
        <v>8.4803152084350586</v>
      </c>
      <c r="AU155" s="27">
        <v>9.2362203598022461</v>
      </c>
      <c r="AV155" s="27">
        <v>8.7322835922241211</v>
      </c>
      <c r="AW155" s="27">
        <v>5.2834644317626953</v>
      </c>
      <c r="AX155" s="27">
        <v>7.2362203598022461</v>
      </c>
      <c r="AY155" s="27">
        <v>4.3622045516967773</v>
      </c>
      <c r="AZ155" s="27">
        <v>1.1259843111038208</v>
      </c>
      <c r="BA155" s="27">
        <v>8.2755908966064453</v>
      </c>
      <c r="BB155" s="27">
        <v>2.5196850299835205</v>
      </c>
      <c r="BC155" s="27">
        <v>5</v>
      </c>
      <c r="BD155" s="27">
        <v>1.7086614370346069</v>
      </c>
      <c r="BE155" s="27">
        <v>0.52755904197692871</v>
      </c>
      <c r="BF155" s="27">
        <v>5.3700785636901855</v>
      </c>
      <c r="BG155" s="27">
        <v>6.2519683837890625</v>
      </c>
      <c r="BH155" s="27">
        <v>3.8267717361450195</v>
      </c>
      <c r="BI155" s="27">
        <v>6.7952756881713867</v>
      </c>
      <c r="BJ155" s="27">
        <v>2.6299211978912354</v>
      </c>
      <c r="BK155" s="27">
        <v>5.7480316162109375</v>
      </c>
      <c r="BL155" s="27">
        <v>3.4330708980560303</v>
      </c>
      <c r="BM155" s="27">
        <v>0.4645669162273407</v>
      </c>
      <c r="BN155" s="27">
        <v>3.2598426342010498</v>
      </c>
      <c r="BO155" s="27">
        <v>1.0236220359802246</v>
      </c>
      <c r="BQ155" s="21">
        <f t="shared" si="5"/>
        <v>55</v>
      </c>
    </row>
    <row r="156" spans="2:69" x14ac:dyDescent="0.25">
      <c r="B156" s="44" t="s">
        <v>833</v>
      </c>
      <c r="C156" s="44" t="s">
        <v>834</v>
      </c>
      <c r="D156" s="12">
        <v>-29.2</v>
      </c>
      <c r="E156" s="12">
        <v>115.6</v>
      </c>
      <c r="F156" s="29" t="b">
        <f t="shared" si="4"/>
        <v>0</v>
      </c>
      <c r="G156" s="27"/>
      <c r="H156" s="27">
        <v>0.62204724550247192</v>
      </c>
      <c r="I156" s="27">
        <v>0.55118107795715332</v>
      </c>
      <c r="J156" s="27">
        <v>2.692913293838501</v>
      </c>
      <c r="K156" s="27">
        <v>1.2244094610214233</v>
      </c>
      <c r="L156" s="27">
        <v>1.8110235929489136</v>
      </c>
      <c r="M156" s="27">
        <v>3.7874016761779785</v>
      </c>
      <c r="N156" s="27">
        <v>2.7913386821746826</v>
      </c>
      <c r="O156" s="27">
        <v>1.2440944910049438</v>
      </c>
      <c r="P156" s="27">
        <v>2.3897638320922852</v>
      </c>
      <c r="Q156" s="27">
        <v>1.1771653890609741</v>
      </c>
      <c r="R156" s="27">
        <v>4.4881887435913086</v>
      </c>
      <c r="S156" s="27">
        <v>3.1417322158813477</v>
      </c>
      <c r="T156" s="27">
        <v>1.2559055089950562</v>
      </c>
      <c r="U156" s="27">
        <v>4.9370079040527344</v>
      </c>
      <c r="V156" s="27">
        <v>2.3307087421417236</v>
      </c>
      <c r="W156" s="27">
        <v>3.3858268260955811</v>
      </c>
      <c r="X156" s="27">
        <v>3.0984251499176025</v>
      </c>
      <c r="Y156" s="27">
        <v>1.3307086229324341</v>
      </c>
      <c r="Z156" s="27">
        <v>4.1811022758483887</v>
      </c>
      <c r="AA156" s="27">
        <v>2.039370059967041</v>
      </c>
      <c r="AB156" s="27">
        <v>1.1023621559143066</v>
      </c>
      <c r="AC156" s="27">
        <v>1.0157480239868164</v>
      </c>
      <c r="AD156" s="27">
        <v>3.3779528141021729</v>
      </c>
      <c r="AE156" s="27">
        <v>3.2204723358154297</v>
      </c>
      <c r="AF156" s="27">
        <v>3.9724409580230713</v>
      </c>
      <c r="AG156" s="27">
        <v>1.6929134130477905</v>
      </c>
      <c r="AH156" s="27">
        <v>1.8188976049423218</v>
      </c>
      <c r="AI156" s="27">
        <v>2.0551180839538574</v>
      </c>
      <c r="AJ156" s="27">
        <v>2.118110179901123</v>
      </c>
      <c r="AK156" s="27">
        <v>1.0157480239868164</v>
      </c>
      <c r="AL156" s="27">
        <v>2.9842519760131836</v>
      </c>
      <c r="AM156" s="27">
        <v>2.732283353805542</v>
      </c>
      <c r="AN156" s="27">
        <v>3.8622047901153564</v>
      </c>
      <c r="AO156" s="27">
        <v>2.7401573657989502</v>
      </c>
      <c r="AP156" s="27">
        <v>0.71653544902801514</v>
      </c>
      <c r="AQ156" s="27">
        <v>1.7952755689620972</v>
      </c>
      <c r="AR156" s="27">
        <v>3.5118110179901123</v>
      </c>
      <c r="AS156" s="27">
        <v>3.7244093418121338</v>
      </c>
      <c r="AT156" s="27">
        <v>1.8976378440856934</v>
      </c>
      <c r="AU156" s="27">
        <v>4.2677164077758789</v>
      </c>
      <c r="AV156" s="27">
        <v>3.5236220359802246</v>
      </c>
      <c r="AW156" s="27">
        <v>4.1023621559143066</v>
      </c>
      <c r="AX156" s="27">
        <v>1.0708661079406738</v>
      </c>
      <c r="AY156" s="27">
        <v>3.0157480239868164</v>
      </c>
      <c r="AZ156" s="27">
        <v>2.3582677841186523</v>
      </c>
      <c r="BA156" s="27">
        <v>1.9055118560791016</v>
      </c>
      <c r="BB156" s="27">
        <v>1.6614173650741577</v>
      </c>
      <c r="BC156" s="27">
        <v>1.5905511379241943</v>
      </c>
      <c r="BD156" s="27">
        <v>2.34645676612854</v>
      </c>
      <c r="BE156" s="27">
        <v>2.6299211978912354</v>
      </c>
      <c r="BF156" s="27">
        <v>0.38582676649093628</v>
      </c>
      <c r="BG156" s="27">
        <v>4.0629920959472656</v>
      </c>
      <c r="BH156" s="27">
        <v>3.5354330539703369</v>
      </c>
      <c r="BI156" s="27">
        <v>2.4724409580230713</v>
      </c>
      <c r="BJ156" s="27">
        <v>2.9291338920593262</v>
      </c>
      <c r="BK156" s="27">
        <v>0.74803149700164795</v>
      </c>
      <c r="BL156" s="27">
        <v>1.2047244310379028</v>
      </c>
      <c r="BM156" s="27">
        <v>2.2519686222076416</v>
      </c>
      <c r="BN156" s="27">
        <v>0.84251970052719116</v>
      </c>
      <c r="BO156" s="27">
        <v>0.77952754497528076</v>
      </c>
      <c r="BQ156" s="21">
        <f t="shared" si="5"/>
        <v>55</v>
      </c>
    </row>
    <row r="157" spans="2:69" x14ac:dyDescent="0.25">
      <c r="B157" s="44" t="s">
        <v>836</v>
      </c>
      <c r="C157" s="44" t="s">
        <v>837</v>
      </c>
      <c r="D157" s="12">
        <v>-33.5</v>
      </c>
      <c r="E157" s="12">
        <v>115.8</v>
      </c>
      <c r="F157" s="29" t="b">
        <f t="shared" si="4"/>
        <v>0</v>
      </c>
      <c r="G157" s="27"/>
      <c r="H157" s="27">
        <v>3.4370079040527344</v>
      </c>
      <c r="I157" s="27">
        <v>6.4566926956176758</v>
      </c>
      <c r="J157" s="27">
        <v>10.917323112487793</v>
      </c>
      <c r="K157" s="27">
        <v>9.1299209594726563</v>
      </c>
      <c r="L157" s="27">
        <v>7.2086615562438965</v>
      </c>
      <c r="M157" s="27">
        <v>13.074803352355957</v>
      </c>
      <c r="N157" s="27">
        <v>6.7559056282043457</v>
      </c>
      <c r="O157" s="27">
        <v>4.960629940032959</v>
      </c>
      <c r="P157" s="27">
        <v>7.8228344917297363</v>
      </c>
      <c r="Q157" s="27">
        <v>4.035433292388916</v>
      </c>
      <c r="R157" s="27">
        <v>9.9645671844482422</v>
      </c>
      <c r="S157" s="27">
        <v>12.988188743591309</v>
      </c>
      <c r="T157" s="27">
        <v>5.3543305397033691</v>
      </c>
      <c r="U157" s="27">
        <v>8.2480316162109375</v>
      </c>
      <c r="V157" s="27">
        <v>7.3267717361450195</v>
      </c>
      <c r="W157" s="27">
        <v>5.8267717361450195</v>
      </c>
      <c r="X157" s="27">
        <v>7.5669293403625488</v>
      </c>
      <c r="Y157" s="27">
        <v>8.0669288635253906</v>
      </c>
      <c r="Z157" s="27">
        <v>8.2874011993408203</v>
      </c>
      <c r="AA157" s="27">
        <v>8.4094486236572266</v>
      </c>
      <c r="AB157" s="27">
        <v>8.4409446716308594</v>
      </c>
      <c r="AC157" s="27">
        <v>11.795275688171387</v>
      </c>
      <c r="AD157" s="27">
        <v>7.7283463478088379</v>
      </c>
      <c r="AE157" s="27">
        <v>8.2913389205932617</v>
      </c>
      <c r="AF157" s="27">
        <v>7.5275592803955078</v>
      </c>
      <c r="AG157" s="27">
        <v>6.2440943717956543</v>
      </c>
      <c r="AH157" s="27">
        <v>6.6299214363098145</v>
      </c>
      <c r="AI157" s="27">
        <v>4.7401576042175293</v>
      </c>
      <c r="AJ157" s="27">
        <v>9.9606294631958008</v>
      </c>
      <c r="AK157" s="27">
        <v>7.2204723358154297</v>
      </c>
      <c r="AL157" s="27">
        <v>6.5669293403625488</v>
      </c>
      <c r="AM157" s="27">
        <v>7.9921259880065918</v>
      </c>
      <c r="AN157" s="27">
        <v>8.2440948486328125</v>
      </c>
      <c r="AO157" s="27">
        <v>8.9448814392089844</v>
      </c>
      <c r="AP157" s="27">
        <v>3.6141731739044189</v>
      </c>
      <c r="AQ157" s="27">
        <v>6.4409446716308594</v>
      </c>
      <c r="AR157" s="27">
        <v>12.181102752685547</v>
      </c>
      <c r="AS157" s="27">
        <v>7.1574802398681641</v>
      </c>
      <c r="AT157" s="27">
        <v>7.8740158081054688</v>
      </c>
      <c r="AU157" s="27">
        <v>10.685039520263672</v>
      </c>
      <c r="AV157" s="27">
        <v>5.7559056282043457</v>
      </c>
      <c r="AW157" s="27">
        <v>10.440944671630859</v>
      </c>
      <c r="AX157" s="27">
        <v>6.0078740119934082</v>
      </c>
      <c r="AY157" s="27">
        <v>6.8425197601318359</v>
      </c>
      <c r="AZ157" s="27">
        <v>4.535433292388916</v>
      </c>
      <c r="BA157" s="27">
        <v>10.405511856079102</v>
      </c>
      <c r="BB157" s="27">
        <v>4.9803147315979004</v>
      </c>
      <c r="BC157" s="27">
        <v>8.6850395202636719</v>
      </c>
      <c r="BD157" s="27">
        <v>9.4842519760131836</v>
      </c>
      <c r="BE157" s="27">
        <v>8.6417322158813477</v>
      </c>
      <c r="BF157" s="27">
        <v>3.9370079040527344</v>
      </c>
      <c r="BG157" s="27">
        <v>9.8031492233276367</v>
      </c>
      <c r="BH157" s="27">
        <v>13.267716407775879</v>
      </c>
      <c r="BI157" s="27">
        <v>12.515748023986816</v>
      </c>
      <c r="BJ157" s="27">
        <v>5.7874016761779785</v>
      </c>
      <c r="BK157" s="27">
        <v>3.881889820098877</v>
      </c>
      <c r="BL157" s="27">
        <v>6.5236220359802246</v>
      </c>
      <c r="BM157" s="27">
        <v>6.5433073043823242</v>
      </c>
      <c r="BN157" s="27">
        <v>4.7086615562438965</v>
      </c>
      <c r="BO157" s="27">
        <v>4.3937005996704102</v>
      </c>
      <c r="BQ157" s="21">
        <f t="shared" si="5"/>
        <v>55</v>
      </c>
    </row>
    <row r="158" spans="2:69" x14ac:dyDescent="0.25">
      <c r="B158" s="44" t="s">
        <v>838</v>
      </c>
      <c r="C158" s="44" t="s">
        <v>839</v>
      </c>
      <c r="D158" s="12">
        <v>-32.700000000000003</v>
      </c>
      <c r="E158" s="12">
        <v>116</v>
      </c>
      <c r="F158" s="29" t="b">
        <f t="shared" si="4"/>
        <v>0</v>
      </c>
      <c r="G158" s="27"/>
      <c r="H158" s="27">
        <v>5.5551180839538574</v>
      </c>
      <c r="I158" s="27">
        <v>7.2086615562438965</v>
      </c>
      <c r="J158" s="27">
        <v>12.771653175354004</v>
      </c>
      <c r="K158" s="27">
        <v>9.9803152084350586</v>
      </c>
      <c r="L158" s="27">
        <v>7.1692914962768555</v>
      </c>
      <c r="M158" s="27">
        <v>17.940944671630859</v>
      </c>
      <c r="N158" s="27">
        <v>7.885826587677002</v>
      </c>
      <c r="O158" s="27">
        <v>6.7204723358154297</v>
      </c>
      <c r="P158" s="27">
        <v>15.637795448303223</v>
      </c>
      <c r="Q158" s="27">
        <v>2.3543307781219482</v>
      </c>
      <c r="R158" s="27">
        <v>9.3858270645141602</v>
      </c>
      <c r="S158" s="27">
        <v>19.791337966918945</v>
      </c>
      <c r="T158" s="27">
        <v>7.4015746116638184</v>
      </c>
      <c r="U158" s="27">
        <v>13.10629940032959</v>
      </c>
      <c r="V158" s="27">
        <v>10.377952575683594</v>
      </c>
      <c r="W158" s="27">
        <v>8.7716531753540039</v>
      </c>
      <c r="X158" s="27">
        <v>11.413385391235352</v>
      </c>
      <c r="Y158" s="27">
        <v>8.425196647644043</v>
      </c>
      <c r="Z158" s="27">
        <v>11.023622512817383</v>
      </c>
      <c r="AA158" s="27">
        <v>10.984251976013184</v>
      </c>
      <c r="AB158" s="27">
        <v>9.6850395202636719</v>
      </c>
      <c r="AC158" s="27">
        <v>12.692913055419922</v>
      </c>
      <c r="AD158" s="27">
        <v>9.8228349685668945</v>
      </c>
      <c r="AE158" s="27">
        <v>9.6732282638549805</v>
      </c>
      <c r="AF158" s="27">
        <v>12.964567184448242</v>
      </c>
      <c r="AG158" s="27">
        <v>7.078740119934082</v>
      </c>
      <c r="AH158" s="27">
        <v>9.0669288635253906</v>
      </c>
      <c r="AI158" s="27">
        <v>7.1023621559143066</v>
      </c>
      <c r="AJ158" s="27">
        <v>14.472440719604492</v>
      </c>
      <c r="AK158" s="27">
        <v>12.77952766418457</v>
      </c>
      <c r="AL158" s="27">
        <v>10.200787544250488</v>
      </c>
      <c r="AM158" s="27">
        <v>11.578740119934082</v>
      </c>
      <c r="AN158" s="27">
        <v>9.7795276641845703</v>
      </c>
      <c r="AO158" s="27">
        <v>12.22047233581543</v>
      </c>
      <c r="AP158" s="27">
        <v>6.3307085037231445</v>
      </c>
      <c r="AQ158" s="27">
        <v>9.8070869445800781</v>
      </c>
      <c r="AR158" s="27">
        <v>15.88582706451416</v>
      </c>
      <c r="AS158" s="27">
        <v>8.6299209594726563</v>
      </c>
      <c r="AT158" s="27">
        <v>13.814960479736328</v>
      </c>
      <c r="AU158" s="27">
        <v>13.358267784118652</v>
      </c>
      <c r="AV158" s="27">
        <v>4.1377954483032227</v>
      </c>
      <c r="AW158" s="27">
        <v>10.283464431762695</v>
      </c>
      <c r="AX158" s="27">
        <v>11.496063232421875</v>
      </c>
      <c r="AY158" s="27">
        <v>11.586614608764648</v>
      </c>
      <c r="AZ158" s="27">
        <v>6.9842519760131836</v>
      </c>
      <c r="BA158" s="27">
        <v>11.960629463195801</v>
      </c>
      <c r="BB158" s="27">
        <v>6.7322835922241211</v>
      </c>
      <c r="BC158" s="27">
        <v>11.389763832092285</v>
      </c>
      <c r="BD158" s="27">
        <v>11.803149223327637</v>
      </c>
      <c r="BE158" s="27">
        <v>12.89370059967041</v>
      </c>
      <c r="BF158" s="27">
        <v>3.267716646194458</v>
      </c>
      <c r="BG158" s="27">
        <v>14.67322826385498</v>
      </c>
      <c r="BH158" s="27">
        <v>17.77952766418457</v>
      </c>
      <c r="BI158" s="27">
        <v>12.472440719604492</v>
      </c>
      <c r="BJ158" s="27">
        <v>9.5433073043823242</v>
      </c>
      <c r="BK158" s="27">
        <v>6.1102361679077148</v>
      </c>
      <c r="BL158" s="27">
        <v>9</v>
      </c>
      <c r="BM158" s="27">
        <v>8.8976373672485352</v>
      </c>
      <c r="BN158" s="27">
        <v>6.6929135322570801</v>
      </c>
      <c r="BO158" s="27">
        <v>6.1338582038879395</v>
      </c>
      <c r="BQ158" s="21">
        <f t="shared" si="5"/>
        <v>55</v>
      </c>
    </row>
    <row r="159" spans="2:69" x14ac:dyDescent="0.25">
      <c r="B159" s="44" t="s">
        <v>840</v>
      </c>
      <c r="C159" s="44" t="s">
        <v>841</v>
      </c>
      <c r="D159" s="12">
        <v>-31.1</v>
      </c>
      <c r="E159" s="12">
        <v>116.9</v>
      </c>
      <c r="F159" s="29" t="b">
        <f t="shared" si="4"/>
        <v>0</v>
      </c>
      <c r="G159" s="27"/>
      <c r="H159" s="27">
        <v>2.1338582038879395</v>
      </c>
      <c r="I159" s="27">
        <v>0.81496065855026245</v>
      </c>
      <c r="J159" s="27">
        <v>2.0275590419769287</v>
      </c>
      <c r="K159" s="27">
        <v>1.3582676649093628</v>
      </c>
      <c r="L159" s="27">
        <v>1.2992125749588013</v>
      </c>
      <c r="M159" s="27">
        <v>4.2165355682373047</v>
      </c>
      <c r="N159" s="27">
        <v>4.0629920959472656</v>
      </c>
      <c r="O159" s="27">
        <v>0.88976377248764038</v>
      </c>
      <c r="P159" s="27">
        <v>2.4685039520263672</v>
      </c>
      <c r="Q159" s="27">
        <v>0.89370077848434448</v>
      </c>
      <c r="R159" s="27">
        <v>2.8228347301483154</v>
      </c>
      <c r="S159" s="27">
        <v>3.3897638320922852</v>
      </c>
      <c r="T159" s="27">
        <v>1.212598443031311</v>
      </c>
      <c r="U159" s="27">
        <v>4.460629940032959</v>
      </c>
      <c r="V159" s="27">
        <v>2.5905511379241943</v>
      </c>
      <c r="W159" s="27">
        <v>2.8582677841186523</v>
      </c>
      <c r="X159" s="27">
        <v>3.4015748500823975</v>
      </c>
      <c r="Y159" s="27">
        <v>1.5826771259307861</v>
      </c>
      <c r="Z159" s="27">
        <v>2.2913386821746826</v>
      </c>
      <c r="AA159" s="27">
        <v>1.5669291019439697</v>
      </c>
      <c r="AB159" s="27">
        <v>1.3700786828994751</v>
      </c>
      <c r="AC159" s="27">
        <v>3.4173228740692139</v>
      </c>
      <c r="AD159" s="27">
        <v>2.0708661079406738</v>
      </c>
      <c r="AE159" s="27">
        <v>4.535433292388916</v>
      </c>
      <c r="AF159" s="27">
        <v>2.1968502998352051</v>
      </c>
      <c r="AG159" s="27">
        <v>1.8188976049423218</v>
      </c>
      <c r="AH159" s="27">
        <v>1.9133858680725098</v>
      </c>
      <c r="AI159" s="27">
        <v>2.3700788021087646</v>
      </c>
      <c r="AJ159" s="27">
        <v>2.2755906581878662</v>
      </c>
      <c r="AK159" s="27">
        <v>2.0078740119934082</v>
      </c>
      <c r="AL159" s="27">
        <v>2.881889820098877</v>
      </c>
      <c r="AM159" s="27">
        <v>2.8031497001647949</v>
      </c>
      <c r="AN159" s="27">
        <v>3.1653542518615723</v>
      </c>
      <c r="AO159" s="27">
        <v>3.0157480239868164</v>
      </c>
      <c r="AP159" s="27">
        <v>0.84251970052719116</v>
      </c>
      <c r="AQ159" s="27">
        <v>2.4488189220428467</v>
      </c>
      <c r="AR159" s="27">
        <v>4.8267717361450195</v>
      </c>
      <c r="AS159" s="27">
        <v>2.3385827541351318</v>
      </c>
      <c r="AT159" s="27">
        <v>1.8346456289291382</v>
      </c>
      <c r="AU159" s="27">
        <v>5.3464565277099609</v>
      </c>
      <c r="AV159" s="27">
        <v>0.62992125749588013</v>
      </c>
      <c r="AW159" s="27">
        <v>2.7637796401977539</v>
      </c>
      <c r="AX159" s="27">
        <v>1.618110179901123</v>
      </c>
      <c r="AY159" s="27">
        <v>3.0157480239868164</v>
      </c>
      <c r="AZ159" s="27">
        <v>1.960629940032959</v>
      </c>
      <c r="BA159" s="27">
        <v>1.787401556968689</v>
      </c>
      <c r="BB159" s="27">
        <v>3.0866141319274902</v>
      </c>
      <c r="BC159" s="27">
        <v>1.8582676649093628</v>
      </c>
      <c r="BD159" s="27">
        <v>3.6850392818450928</v>
      </c>
      <c r="BE159" s="27">
        <v>3.0944881439208984</v>
      </c>
      <c r="BF159" s="27">
        <v>1.1811023950576782</v>
      </c>
      <c r="BG159" s="27">
        <v>6.2598423957824707</v>
      </c>
      <c r="BH159" s="27">
        <v>4.7716536521911621</v>
      </c>
      <c r="BI159" s="27">
        <v>3.1259841918945313</v>
      </c>
      <c r="BJ159" s="27">
        <v>2.5590550899505615</v>
      </c>
      <c r="BK159" s="27">
        <v>1.8740156888961792</v>
      </c>
      <c r="BL159" s="27">
        <v>3.0551180839538574</v>
      </c>
      <c r="BM159" s="27">
        <v>2.8897638320922852</v>
      </c>
      <c r="BN159" s="27">
        <v>2.9685039520263672</v>
      </c>
      <c r="BO159" s="27">
        <v>1.1259843111038208</v>
      </c>
      <c r="BQ159" s="21">
        <f t="shared" si="5"/>
        <v>55</v>
      </c>
    </row>
    <row r="160" spans="2:69" x14ac:dyDescent="0.25">
      <c r="B160" s="44" t="s">
        <v>844</v>
      </c>
      <c r="C160" s="44" t="s">
        <v>845</v>
      </c>
      <c r="D160" s="12">
        <v>-32.1</v>
      </c>
      <c r="E160" s="12">
        <v>133.6</v>
      </c>
      <c r="F160" s="29" t="b">
        <f t="shared" si="4"/>
        <v>0</v>
      </c>
      <c r="G160" s="27"/>
      <c r="H160" s="27">
        <v>3.5629920959472656</v>
      </c>
      <c r="I160" s="27">
        <v>2.34645676612854</v>
      </c>
      <c r="J160" s="27">
        <v>3.5511810779571533</v>
      </c>
      <c r="K160" s="27">
        <v>0.37401574850082397</v>
      </c>
      <c r="L160" s="27">
        <v>5.8582677841186523</v>
      </c>
      <c r="M160" s="27">
        <v>1.960629940032959</v>
      </c>
      <c r="N160" s="27">
        <v>10.019684791564941</v>
      </c>
      <c r="O160" s="27">
        <v>0.72834646701812744</v>
      </c>
      <c r="P160" s="27">
        <v>2.8149607181549072</v>
      </c>
      <c r="Q160" s="27">
        <v>1.8779528141021729</v>
      </c>
      <c r="R160" s="27">
        <v>2.2913386821746826</v>
      </c>
      <c r="S160" s="27">
        <v>3.8503937721252441</v>
      </c>
      <c r="T160" s="27">
        <v>1.3307086229324341</v>
      </c>
      <c r="U160" s="27">
        <v>3.6732282638549805</v>
      </c>
      <c r="V160" s="27">
        <v>4.7795276641845703</v>
      </c>
      <c r="W160" s="27">
        <v>5.078740119934082</v>
      </c>
      <c r="X160" s="27">
        <v>3.9763779640197754</v>
      </c>
      <c r="Y160" s="27">
        <v>3.4251968860626221</v>
      </c>
      <c r="Z160" s="27">
        <v>4.8267717361450195</v>
      </c>
      <c r="AA160" s="27">
        <v>4.8425197601318359</v>
      </c>
      <c r="AB160" s="27">
        <v>3.4724409580230713</v>
      </c>
      <c r="AC160" s="27">
        <v>1.3779528141021729</v>
      </c>
      <c r="AD160" s="27">
        <v>0.87401574850082397</v>
      </c>
      <c r="AE160" s="27">
        <v>2.1496062278747559</v>
      </c>
      <c r="AF160" s="27">
        <v>3.4173228740692139</v>
      </c>
      <c r="AG160" s="27">
        <v>3.5196850299835205</v>
      </c>
      <c r="AH160" s="27">
        <v>3.0314960479736328</v>
      </c>
      <c r="AI160" s="27">
        <v>1.4803149700164795</v>
      </c>
      <c r="AJ160" s="27">
        <v>3.3858268260955811</v>
      </c>
      <c r="AK160" s="27">
        <v>1.4251968860626221</v>
      </c>
      <c r="AL160" s="27">
        <v>5.3700785636901855</v>
      </c>
      <c r="AM160" s="27">
        <v>2.0944881439208984</v>
      </c>
      <c r="AN160" s="27">
        <v>9.574803352355957</v>
      </c>
      <c r="AO160" s="27">
        <v>6.7480316162109375</v>
      </c>
      <c r="AP160" s="27">
        <v>1.5669291019439697</v>
      </c>
      <c r="AQ160" s="27">
        <v>1.2677165269851685</v>
      </c>
      <c r="AR160" s="27">
        <v>2.7952756881713867</v>
      </c>
      <c r="AS160" s="27">
        <v>7.9842519760131836</v>
      </c>
      <c r="AT160" s="27">
        <v>2.2834646701812744</v>
      </c>
      <c r="AU160" s="27">
        <v>4.3543305397033691</v>
      </c>
      <c r="AV160" s="27">
        <v>2.4724409580230713</v>
      </c>
      <c r="AW160" s="27">
        <v>6.2755904197692871</v>
      </c>
      <c r="AX160" s="27">
        <v>1.4645669460296631</v>
      </c>
      <c r="AY160" s="27">
        <v>2.2047243118286133</v>
      </c>
      <c r="AZ160" s="27">
        <v>2.5196850299835205</v>
      </c>
      <c r="BA160" s="27">
        <v>6.2677164077758789</v>
      </c>
      <c r="BB160" s="27">
        <v>0.74015748500823975</v>
      </c>
      <c r="BC160" s="27">
        <v>1.7716535329818726</v>
      </c>
      <c r="BD160" s="27">
        <v>3.4803149700164795</v>
      </c>
      <c r="BE160" s="27">
        <v>2.0078740119934082</v>
      </c>
      <c r="BF160" s="27">
        <v>4.9763779640197754</v>
      </c>
      <c r="BG160" s="27">
        <v>3.0472440719604492</v>
      </c>
      <c r="BH160" s="27">
        <v>0.29133859276771545</v>
      </c>
      <c r="BI160" s="27">
        <v>2.4803149700164795</v>
      </c>
      <c r="BJ160" s="27">
        <v>1.1889764070510864</v>
      </c>
      <c r="BK160" s="27">
        <v>2.8425197601318359</v>
      </c>
      <c r="BL160" s="27">
        <v>2.5275590419769287</v>
      </c>
      <c r="BM160" s="27">
        <v>1.8897638320922852</v>
      </c>
      <c r="BN160" s="27">
        <v>3.2283463478088379</v>
      </c>
      <c r="BO160" s="27">
        <v>0.95275592803955078</v>
      </c>
      <c r="BQ160" s="21">
        <f t="shared" si="5"/>
        <v>55</v>
      </c>
    </row>
    <row r="161" spans="2:69" x14ac:dyDescent="0.25">
      <c r="B161" s="44" t="s">
        <v>846</v>
      </c>
      <c r="C161" s="44" t="s">
        <v>374</v>
      </c>
      <c r="D161" s="12">
        <v>-33.6</v>
      </c>
      <c r="E161" s="12">
        <v>134.80000000000001</v>
      </c>
      <c r="F161" s="29" t="b">
        <f t="shared" si="4"/>
        <v>0</v>
      </c>
      <c r="G161" s="27"/>
      <c r="H161" s="27">
        <v>3.5866141319274902</v>
      </c>
      <c r="I161" s="27">
        <v>1.9370079040527344</v>
      </c>
      <c r="J161" s="27">
        <v>3.5354330539703369</v>
      </c>
      <c r="K161" s="27">
        <v>1.2480314970016479</v>
      </c>
      <c r="L161" s="27">
        <v>6.7322835922241211</v>
      </c>
      <c r="M161" s="27">
        <v>2.5118110179901123</v>
      </c>
      <c r="N161" s="27">
        <v>7.2913384437561035</v>
      </c>
      <c r="O161" s="27">
        <v>2.7283463478088379</v>
      </c>
      <c r="P161" s="27">
        <v>4.3188977241516113</v>
      </c>
      <c r="Q161" s="27">
        <v>2.5275590419769287</v>
      </c>
      <c r="R161" s="27">
        <v>4.460629940032959</v>
      </c>
      <c r="S161" s="27">
        <v>5.0472440719604492</v>
      </c>
      <c r="T161" s="27">
        <v>1.8897638320922852</v>
      </c>
      <c r="U161" s="27">
        <v>4.1535434722900391</v>
      </c>
      <c r="V161" s="27">
        <v>6.3661417961120605</v>
      </c>
      <c r="W161" s="27">
        <v>6.4409446716308594</v>
      </c>
      <c r="X161" s="27">
        <v>3.9527559280395508</v>
      </c>
      <c r="Y161" s="27">
        <v>3.7834646701812744</v>
      </c>
      <c r="Z161" s="27">
        <v>6.464566707611084</v>
      </c>
      <c r="AA161" s="27">
        <v>8.2755908966064453</v>
      </c>
      <c r="AB161" s="27">
        <v>3.0354330539703369</v>
      </c>
      <c r="AC161" s="27">
        <v>2.1574802398681641</v>
      </c>
      <c r="AD161" s="27">
        <v>1.212598443031311</v>
      </c>
      <c r="AE161" s="27">
        <v>3.4055118560791016</v>
      </c>
      <c r="AF161" s="27">
        <v>4.6614174842834473</v>
      </c>
      <c r="AG161" s="27">
        <v>4.8346457481384277</v>
      </c>
      <c r="AH161" s="27">
        <v>4.5</v>
      </c>
      <c r="AI161" s="27">
        <v>1.9842519760131836</v>
      </c>
      <c r="AJ161" s="27">
        <v>3.2952756881713867</v>
      </c>
      <c r="AK161" s="27">
        <v>2.7047243118286133</v>
      </c>
      <c r="AL161" s="27">
        <v>4.7677164077758789</v>
      </c>
      <c r="AM161" s="27">
        <v>2.2047243118286133</v>
      </c>
      <c r="AN161" s="27">
        <v>11.740157127380371</v>
      </c>
      <c r="AO161" s="27">
        <v>6.7007875442504883</v>
      </c>
      <c r="AP161" s="27">
        <v>2.3937008380889893</v>
      </c>
      <c r="AQ161" s="27">
        <v>2.2519686222076416</v>
      </c>
      <c r="AR161" s="27">
        <v>2.9921259880065918</v>
      </c>
      <c r="AS161" s="27">
        <v>7.118110179901123</v>
      </c>
      <c r="AT161" s="27">
        <v>1.9448819160461426</v>
      </c>
      <c r="AU161" s="27">
        <v>5.3307085037231445</v>
      </c>
      <c r="AV161" s="27">
        <v>3.6299211978912354</v>
      </c>
      <c r="AW161" s="27">
        <v>6.535433292388916</v>
      </c>
      <c r="AX161" s="27">
        <v>2.9055118560791016</v>
      </c>
      <c r="AY161" s="27">
        <v>3.8700788021087646</v>
      </c>
      <c r="AZ161" s="27">
        <v>3.232283353805542</v>
      </c>
      <c r="BA161" s="27">
        <v>6.6377954483032227</v>
      </c>
      <c r="BB161" s="27">
        <v>0.81889766454696655</v>
      </c>
      <c r="BC161" s="27">
        <v>3.2992126941680908</v>
      </c>
      <c r="BD161" s="27">
        <v>3.9015748500823975</v>
      </c>
      <c r="BE161" s="27">
        <v>4.2283463478088379</v>
      </c>
      <c r="BF161" s="27">
        <v>7.6850395202636719</v>
      </c>
      <c r="BG161" s="27">
        <v>4.6220474243164063</v>
      </c>
      <c r="BH161" s="27">
        <v>1.6811023950576782</v>
      </c>
      <c r="BI161" s="27">
        <v>2.6417322158813477</v>
      </c>
      <c r="BJ161" s="27">
        <v>1.0826771259307861</v>
      </c>
      <c r="BK161" s="27">
        <v>2.9527559280395508</v>
      </c>
      <c r="BL161" s="27">
        <v>4.8897638320922852</v>
      </c>
      <c r="BM161" s="27">
        <v>4.1102361679077148</v>
      </c>
      <c r="BN161" s="27">
        <v>4.0078740119934082</v>
      </c>
      <c r="BO161" s="27">
        <v>1.82677161693573</v>
      </c>
      <c r="BQ161" s="21">
        <f t="shared" si="5"/>
        <v>55</v>
      </c>
    </row>
    <row r="162" spans="2:69" x14ac:dyDescent="0.25">
      <c r="B162" s="44" t="s">
        <v>847</v>
      </c>
      <c r="C162" s="44" t="s">
        <v>848</v>
      </c>
      <c r="D162" s="12">
        <v>-33.700000000000003</v>
      </c>
      <c r="E162" s="12">
        <v>138.5</v>
      </c>
      <c r="F162" s="29" t="b">
        <f t="shared" si="4"/>
        <v>0</v>
      </c>
      <c r="G162" s="27"/>
      <c r="H162" s="27">
        <v>6.4015746116638184</v>
      </c>
      <c r="I162" s="27">
        <v>5.6653542518615723</v>
      </c>
      <c r="J162" s="27">
        <v>3.8976378440856934</v>
      </c>
      <c r="K162" s="27">
        <v>3.6614172458648682</v>
      </c>
      <c r="L162" s="27">
        <v>7.3149604797363281</v>
      </c>
      <c r="M162" s="27">
        <v>4.881889820098877</v>
      </c>
      <c r="N162" s="27">
        <v>10.838582992553711</v>
      </c>
      <c r="O162" s="27">
        <v>2.4960629940032959</v>
      </c>
      <c r="P162" s="27">
        <v>6.1417322158813477</v>
      </c>
      <c r="Q162" s="27">
        <v>5.5472440719604492</v>
      </c>
      <c r="R162" s="27">
        <v>6.8110237121582031</v>
      </c>
      <c r="S162" s="27">
        <v>6.2165355682373047</v>
      </c>
      <c r="T162" s="27">
        <v>2.5826771259307861</v>
      </c>
      <c r="U162" s="27">
        <v>10.062992095947266</v>
      </c>
      <c r="V162" s="27">
        <v>9.5078744888305664</v>
      </c>
      <c r="W162" s="27">
        <v>10.60629940032959</v>
      </c>
      <c r="X162" s="27">
        <v>9.996063232421875</v>
      </c>
      <c r="Y162" s="27">
        <v>5.8267717361450195</v>
      </c>
      <c r="Z162" s="27">
        <v>7.5078740119934082</v>
      </c>
      <c r="AA162" s="27">
        <v>13.913385391235352</v>
      </c>
      <c r="AB162" s="27">
        <v>6.6062994003295898</v>
      </c>
      <c r="AC162" s="27">
        <v>3.9370079040527344</v>
      </c>
      <c r="AD162" s="27">
        <v>2.8661417961120605</v>
      </c>
      <c r="AE162" s="27">
        <v>6.9370079040527344</v>
      </c>
      <c r="AF162" s="27">
        <v>6.9448819160461426</v>
      </c>
      <c r="AG162" s="27">
        <v>9.3858270645141602</v>
      </c>
      <c r="AH162" s="27">
        <v>9.078740119934082</v>
      </c>
      <c r="AI162" s="27">
        <v>4.7874016761779785</v>
      </c>
      <c r="AJ162" s="27">
        <v>5.9370079040527344</v>
      </c>
      <c r="AK162" s="27">
        <v>7.035433292388916</v>
      </c>
      <c r="AL162" s="27">
        <v>5.2913384437561035</v>
      </c>
      <c r="AM162" s="27">
        <v>6.1062994003295898</v>
      </c>
      <c r="AN162" s="27">
        <v>14.681102752685547</v>
      </c>
      <c r="AO162" s="27">
        <v>7.3543305397033691</v>
      </c>
      <c r="AP162" s="27">
        <v>5.5629920959472656</v>
      </c>
      <c r="AQ162" s="27">
        <v>5.0826773643493652</v>
      </c>
      <c r="AR162" s="27">
        <v>5.5669293403625488</v>
      </c>
      <c r="AS162" s="27">
        <v>11.468503952026367</v>
      </c>
      <c r="AT162" s="27">
        <v>6.0669293403625488</v>
      </c>
      <c r="AU162" s="27">
        <v>7.4881887435913086</v>
      </c>
      <c r="AV162" s="27">
        <v>8.5236225128173828</v>
      </c>
      <c r="AW162" s="27">
        <v>9.9763774871826172</v>
      </c>
      <c r="AX162" s="27">
        <v>3.8188977241516113</v>
      </c>
      <c r="AY162" s="27">
        <v>4.2283463478088379</v>
      </c>
      <c r="AZ162" s="27">
        <v>7.9685039520263672</v>
      </c>
      <c r="BA162" s="27">
        <v>8.9685039520263672</v>
      </c>
      <c r="BB162" s="27">
        <v>2.0472440719604492</v>
      </c>
      <c r="BC162" s="27">
        <v>4.464566707611084</v>
      </c>
      <c r="BD162" s="27">
        <v>6.0629920959472656</v>
      </c>
      <c r="BE162" s="27">
        <v>8.9842519760131836</v>
      </c>
      <c r="BF162" s="27">
        <v>12.409448623657227</v>
      </c>
      <c r="BG162" s="27">
        <v>6.2992124557495117</v>
      </c>
      <c r="BH162" s="27">
        <v>3.5511810779571533</v>
      </c>
      <c r="BI162" s="27">
        <v>4.078740119934082</v>
      </c>
      <c r="BJ162" s="27">
        <v>1.9842519760131836</v>
      </c>
      <c r="BK162" s="27">
        <v>3.921259880065918</v>
      </c>
      <c r="BL162" s="27">
        <v>10.527559280395508</v>
      </c>
      <c r="BM162" s="27">
        <v>5.8582677841186523</v>
      </c>
      <c r="BN162" s="27">
        <v>5.0629920959472656</v>
      </c>
      <c r="BO162" s="27">
        <v>2.9370079040527344</v>
      </c>
      <c r="BQ162" s="21">
        <f t="shared" si="5"/>
        <v>55</v>
      </c>
    </row>
    <row r="163" spans="2:69" x14ac:dyDescent="0.25">
      <c r="B163" s="44" t="s">
        <v>849</v>
      </c>
      <c r="C163" s="44" t="s">
        <v>850</v>
      </c>
      <c r="D163" s="12">
        <v>-33.5</v>
      </c>
      <c r="E163" s="12">
        <v>138.30000000000001</v>
      </c>
      <c r="F163" s="29" t="b">
        <f t="shared" si="4"/>
        <v>0</v>
      </c>
      <c r="G163" s="27"/>
      <c r="H163" s="27">
        <v>3.618110179901123</v>
      </c>
      <c r="I163" s="27">
        <v>5.2086615562438965</v>
      </c>
      <c r="J163" s="27">
        <v>2.7007873058319092</v>
      </c>
      <c r="K163" s="27">
        <v>1.5354330539703369</v>
      </c>
      <c r="L163" s="27">
        <v>5.1456694602966309</v>
      </c>
      <c r="M163" s="27">
        <v>1.921259880065918</v>
      </c>
      <c r="N163" s="27">
        <v>8.4015750885009766</v>
      </c>
      <c r="O163" s="27">
        <v>1.3858268260955811</v>
      </c>
      <c r="P163" s="27">
        <v>4.5826773643493652</v>
      </c>
      <c r="Q163" s="27">
        <v>3.7598426342010498</v>
      </c>
      <c r="R163" s="27">
        <v>5.5157480239868164</v>
      </c>
      <c r="S163" s="27">
        <v>5.2086615562438965</v>
      </c>
      <c r="T163" s="27">
        <v>1.6102361679077148</v>
      </c>
      <c r="U163" s="27">
        <v>7.2440943717956543</v>
      </c>
      <c r="V163" s="27">
        <v>7.1889762878417969</v>
      </c>
      <c r="W163" s="27">
        <v>9.1574802398681641</v>
      </c>
      <c r="X163" s="27">
        <v>7.9685039520263672</v>
      </c>
      <c r="Y163" s="27">
        <v>4.2125983238220215</v>
      </c>
      <c r="Z163" s="27">
        <v>6.1417322158813477</v>
      </c>
      <c r="AA163" s="27">
        <v>8.9606294631958008</v>
      </c>
      <c r="AB163" s="27">
        <v>4.574803352355957</v>
      </c>
      <c r="AC163" s="27">
        <v>2.7401573657989502</v>
      </c>
      <c r="AD163" s="27">
        <v>1.2519685029983521</v>
      </c>
      <c r="AE163" s="27">
        <v>4.8661417961120605</v>
      </c>
      <c r="AF163" s="27">
        <v>4.3937005996704102</v>
      </c>
      <c r="AG163" s="27">
        <v>3.9842519760131836</v>
      </c>
      <c r="AH163" s="27">
        <v>6.7952756881713867</v>
      </c>
      <c r="AI163" s="27">
        <v>2.8582677841186523</v>
      </c>
      <c r="AJ163" s="27">
        <v>5.5905513763427734</v>
      </c>
      <c r="AK163" s="27">
        <v>4.1338582038879395</v>
      </c>
      <c r="AL163" s="27">
        <v>3.5511810779571533</v>
      </c>
      <c r="AM163" s="27">
        <v>3.7165353298187256</v>
      </c>
      <c r="AN163" s="27">
        <v>11.417323112487793</v>
      </c>
      <c r="AO163" s="27">
        <v>6.6929135322570801</v>
      </c>
      <c r="AP163" s="27">
        <v>2.921259880065918</v>
      </c>
      <c r="AQ163" s="27">
        <v>3.0551180839538574</v>
      </c>
      <c r="AR163" s="27">
        <v>4.6220474243164063</v>
      </c>
      <c r="AS163" s="27">
        <v>8.2047243118286133</v>
      </c>
      <c r="AT163" s="27">
        <v>5.3228344917297363</v>
      </c>
      <c r="AU163" s="27">
        <v>6.2992124557495117</v>
      </c>
      <c r="AV163" s="27">
        <v>6.6299214363098145</v>
      </c>
      <c r="AW163" s="27">
        <v>7.2440943717956543</v>
      </c>
      <c r="AX163" s="27">
        <v>2.0275590419769287</v>
      </c>
      <c r="AY163" s="27">
        <v>2.2125983238220215</v>
      </c>
      <c r="AZ163" s="27">
        <v>5.7401576042175293</v>
      </c>
      <c r="BA163" s="27">
        <v>6.039370059967041</v>
      </c>
      <c r="BB163" s="27">
        <v>1.2913385629653931</v>
      </c>
      <c r="BC163" s="27">
        <v>3.5433070659637451</v>
      </c>
      <c r="BD163" s="27">
        <v>3.5511810779571533</v>
      </c>
      <c r="BE163" s="27">
        <v>6.7716536521911621</v>
      </c>
      <c r="BF163" s="27">
        <v>7.7795276641845703</v>
      </c>
      <c r="BG163" s="27">
        <v>4.114173412322998</v>
      </c>
      <c r="BH163" s="27">
        <v>1.8425196409225464</v>
      </c>
      <c r="BI163" s="27">
        <v>2.267716646194458</v>
      </c>
      <c r="BJ163" s="27">
        <v>1.960629940032959</v>
      </c>
      <c r="BK163" s="27">
        <v>4.3464565277099609</v>
      </c>
      <c r="BL163" s="27">
        <v>7.2283463478088379</v>
      </c>
      <c r="BM163" s="27">
        <v>3.5826771259307861</v>
      </c>
      <c r="BN163" s="27">
        <v>2.692913293838501</v>
      </c>
      <c r="BO163" s="27">
        <v>1.6259843111038208</v>
      </c>
      <c r="BQ163" s="21">
        <f t="shared" si="5"/>
        <v>55</v>
      </c>
    </row>
    <row r="164" spans="2:69" x14ac:dyDescent="0.25">
      <c r="B164" s="44" t="s">
        <v>853</v>
      </c>
      <c r="C164" s="44" t="s">
        <v>854</v>
      </c>
      <c r="D164" s="12">
        <v>-34.1</v>
      </c>
      <c r="E164" s="12">
        <v>139</v>
      </c>
      <c r="F164" s="29" t="b">
        <f t="shared" si="4"/>
        <v>0</v>
      </c>
      <c r="G164" s="27"/>
      <c r="H164" s="27">
        <v>5.2362203598022461</v>
      </c>
      <c r="I164" s="27">
        <v>6.8070864677429199</v>
      </c>
      <c r="J164" s="27">
        <v>4.3385825157165527</v>
      </c>
      <c r="K164" s="27">
        <v>3.1496062278747559</v>
      </c>
      <c r="L164" s="27">
        <v>5.7047243118286133</v>
      </c>
      <c r="M164" s="27">
        <v>3.6771652698516846</v>
      </c>
      <c r="N164" s="27">
        <v>7.2677164077758789</v>
      </c>
      <c r="O164" s="27">
        <v>1.287401556968689</v>
      </c>
      <c r="P164" s="27">
        <v>5.0118112564086914</v>
      </c>
      <c r="Q164" s="27">
        <v>3.7598426342010498</v>
      </c>
      <c r="R164" s="27">
        <v>5.8385825157165527</v>
      </c>
      <c r="S164" s="27">
        <v>6.3385825157165527</v>
      </c>
      <c r="T164" s="27">
        <v>3.1377952098846436</v>
      </c>
      <c r="U164" s="27">
        <v>8.3425197601318359</v>
      </c>
      <c r="V164" s="27">
        <v>6.2677164077758789</v>
      </c>
      <c r="W164" s="27">
        <v>7.7125983238220215</v>
      </c>
      <c r="X164" s="27">
        <v>7.3700785636901855</v>
      </c>
      <c r="Y164" s="27">
        <v>5.9291338920593262</v>
      </c>
      <c r="Z164" s="27">
        <v>5.1889762878417969</v>
      </c>
      <c r="AA164" s="27">
        <v>9.7047243118286133</v>
      </c>
      <c r="AB164" s="27">
        <v>6.1889762878417969</v>
      </c>
      <c r="AC164" s="27">
        <v>3.1574802398681641</v>
      </c>
      <c r="AD164" s="27">
        <v>1.960629940032959</v>
      </c>
      <c r="AE164" s="27">
        <v>6.0984253883361816</v>
      </c>
      <c r="AF164" s="27">
        <v>4.0236220359802246</v>
      </c>
      <c r="AG164" s="27">
        <v>6.3661417961120605</v>
      </c>
      <c r="AH164" s="27">
        <v>7.0472440719604492</v>
      </c>
      <c r="AI164" s="27">
        <v>3.9921259880065918</v>
      </c>
      <c r="AJ164" s="27">
        <v>5.7322835922241211</v>
      </c>
      <c r="AK164" s="27">
        <v>5.425196647644043</v>
      </c>
      <c r="AL164" s="27">
        <v>4.7913384437561035</v>
      </c>
      <c r="AM164" s="27">
        <v>3.1220471858978271</v>
      </c>
      <c r="AN164" s="27">
        <v>11.78740119934082</v>
      </c>
      <c r="AO164" s="27">
        <v>5.7086615562438965</v>
      </c>
      <c r="AP164" s="27">
        <v>5.5196852684020996</v>
      </c>
      <c r="AQ164" s="27">
        <v>5.8031497001647949</v>
      </c>
      <c r="AR164" s="27">
        <v>4.9763779640197754</v>
      </c>
      <c r="AS164" s="27">
        <v>8.7322835922241211</v>
      </c>
      <c r="AT164" s="27">
        <v>6.1338582038879395</v>
      </c>
      <c r="AU164" s="27">
        <v>6.7244095802307129</v>
      </c>
      <c r="AV164" s="27">
        <v>4.574803352355957</v>
      </c>
      <c r="AW164" s="27">
        <v>7.5669293403625488</v>
      </c>
      <c r="AX164" s="27">
        <v>3.0905511379241943</v>
      </c>
      <c r="AY164" s="27">
        <v>4.4330706596374512</v>
      </c>
      <c r="AZ164" s="27">
        <v>6.8385825157165527</v>
      </c>
      <c r="BA164" s="27">
        <v>9.5669288635253906</v>
      </c>
      <c r="BB164" s="27">
        <v>2.0275590419769287</v>
      </c>
      <c r="BC164" s="27">
        <v>3.34645676612854</v>
      </c>
      <c r="BD164" s="27">
        <v>4.5984253883361816</v>
      </c>
      <c r="BE164" s="27">
        <v>8.1456689834594727</v>
      </c>
      <c r="BF164" s="27">
        <v>11</v>
      </c>
      <c r="BG164" s="27">
        <v>4.5433073043823242</v>
      </c>
      <c r="BH164" s="27">
        <v>2.5039370059967041</v>
      </c>
      <c r="BI164" s="27">
        <v>4.5590553283691406</v>
      </c>
      <c r="BJ164" s="27">
        <v>2.2598426342010498</v>
      </c>
      <c r="BK164" s="27">
        <v>2.881889820098877</v>
      </c>
      <c r="BL164" s="27">
        <v>8.496063232421875</v>
      </c>
      <c r="BM164" s="27">
        <v>4.0472440719604492</v>
      </c>
      <c r="BN164" s="27">
        <v>4.3149604797363281</v>
      </c>
      <c r="BO164" s="27">
        <v>2.5669291019439697</v>
      </c>
      <c r="BQ164" s="21">
        <f t="shared" si="5"/>
        <v>55</v>
      </c>
    </row>
    <row r="165" spans="2:69" x14ac:dyDescent="0.25">
      <c r="B165" s="44" t="s">
        <v>859</v>
      </c>
      <c r="C165" s="44" t="s">
        <v>860</v>
      </c>
      <c r="D165" s="12">
        <v>-26.8</v>
      </c>
      <c r="E165" s="12">
        <v>151.1</v>
      </c>
      <c r="F165" s="29" t="b">
        <f t="shared" si="4"/>
        <v>0</v>
      </c>
      <c r="G165" s="27"/>
      <c r="H165" s="27">
        <v>7.7047243118286133</v>
      </c>
      <c r="I165" s="27">
        <v>11.688976287841797</v>
      </c>
      <c r="J165" s="27">
        <v>8.0866146087646484</v>
      </c>
      <c r="K165" s="27">
        <v>7.8543305397033691</v>
      </c>
      <c r="L165" s="27">
        <v>8.3897638320922852</v>
      </c>
      <c r="M165" s="27">
        <v>13.66535472869873</v>
      </c>
      <c r="N165" s="27">
        <v>4.885826587677002</v>
      </c>
      <c r="O165" s="27">
        <v>3.7283463478088379</v>
      </c>
      <c r="P165" s="27">
        <v>4.8503937721252441</v>
      </c>
      <c r="Q165" s="27">
        <v>7.7204723358154297</v>
      </c>
      <c r="R165" s="27">
        <v>11.118110656738281</v>
      </c>
      <c r="S165" s="27">
        <v>6.7913384437561035</v>
      </c>
      <c r="T165" s="27">
        <v>9.8937005996704102</v>
      </c>
      <c r="U165" s="27">
        <v>7.2716536521911621</v>
      </c>
      <c r="V165" s="27">
        <v>11.17322826385498</v>
      </c>
      <c r="W165" s="27">
        <v>5.9448819160461426</v>
      </c>
      <c r="X165" s="27">
        <v>8.3307085037231445</v>
      </c>
      <c r="Y165" s="27">
        <v>7.5590553283691406</v>
      </c>
      <c r="Z165" s="27">
        <v>7.8582677841186523</v>
      </c>
      <c r="AA165" s="27">
        <v>8.0590553283691406</v>
      </c>
      <c r="AB165" s="27">
        <v>6.1338582038879395</v>
      </c>
      <c r="AC165" s="27">
        <v>3.7007873058319092</v>
      </c>
      <c r="AD165" s="27">
        <v>6.7559056282043457</v>
      </c>
      <c r="AE165" s="27">
        <v>13.708661079406738</v>
      </c>
      <c r="AF165" s="27">
        <v>6.3464565277099609</v>
      </c>
      <c r="AG165" s="27">
        <v>5.9724407196044922</v>
      </c>
      <c r="AH165" s="27">
        <v>7.9133858680725098</v>
      </c>
      <c r="AI165" s="27">
        <v>6.2125983238220215</v>
      </c>
      <c r="AJ165" s="27">
        <v>3.039370059967041</v>
      </c>
      <c r="AK165" s="27">
        <v>10.480315208435059</v>
      </c>
      <c r="AL165" s="27">
        <v>8.8779525756835938</v>
      </c>
      <c r="AM165" s="27">
        <v>6.1889762878417969</v>
      </c>
      <c r="AN165" s="27">
        <v>6.0551180839538574</v>
      </c>
      <c r="AO165" s="27">
        <v>7.3937005996704102</v>
      </c>
      <c r="AP165" s="27">
        <v>6.078740119934082</v>
      </c>
      <c r="AQ165" s="27">
        <v>15.559055328369141</v>
      </c>
      <c r="AR165" s="27">
        <v>9.9685039520263672</v>
      </c>
      <c r="AS165" s="27">
        <v>13.22047233581543</v>
      </c>
      <c r="AT165" s="27">
        <v>8.8976373672485352</v>
      </c>
      <c r="AU165" s="27">
        <v>6.3070864677429199</v>
      </c>
      <c r="AV165" s="27">
        <v>5.8897638320922852</v>
      </c>
      <c r="AW165" s="27">
        <v>8.2992124557495117</v>
      </c>
      <c r="AX165" s="27">
        <v>2.7401573657989502</v>
      </c>
      <c r="AY165" s="27">
        <v>7.3700785636901855</v>
      </c>
      <c r="AZ165" s="27">
        <v>8.2755908966064453</v>
      </c>
      <c r="BA165" s="27">
        <v>10.314960479736328</v>
      </c>
      <c r="BB165" s="27">
        <v>4.3700785636901855</v>
      </c>
      <c r="BC165" s="27">
        <v>12.070866584777832</v>
      </c>
      <c r="BD165" s="27">
        <v>10.83464527130127</v>
      </c>
      <c r="BE165" s="27">
        <v>3.5433070659637451</v>
      </c>
      <c r="BF165" s="27">
        <v>13.767716407775879</v>
      </c>
      <c r="BG165" s="27">
        <v>13.61417293548584</v>
      </c>
      <c r="BH165" s="27">
        <v>5.385826587677002</v>
      </c>
      <c r="BI165" s="27">
        <v>5.1968502998352051</v>
      </c>
      <c r="BJ165" s="27">
        <v>4.425196647644043</v>
      </c>
      <c r="BK165" s="27">
        <v>5.4330706596374512</v>
      </c>
      <c r="BL165" s="27">
        <v>6.2519683837890625</v>
      </c>
      <c r="BM165" s="27">
        <v>7.0629920959472656</v>
      </c>
      <c r="BN165" s="27">
        <v>7.535433292388916</v>
      </c>
      <c r="BO165" s="27">
        <v>3.9527559280395508</v>
      </c>
      <c r="BQ165" s="21">
        <f t="shared" si="5"/>
        <v>55</v>
      </c>
    </row>
    <row r="166" spans="2:69" x14ac:dyDescent="0.25">
      <c r="B166" s="44" t="s">
        <v>861</v>
      </c>
      <c r="C166" s="44" t="s">
        <v>862</v>
      </c>
      <c r="D166" s="12">
        <v>-26.4</v>
      </c>
      <c r="E166" s="12">
        <v>147.9</v>
      </c>
      <c r="F166" s="29" t="b">
        <f t="shared" si="4"/>
        <v>0</v>
      </c>
      <c r="G166" s="27"/>
      <c r="H166" s="27">
        <v>3.8582677841186523</v>
      </c>
      <c r="I166" s="27">
        <v>6.9173226356506348</v>
      </c>
      <c r="J166" s="27">
        <v>3.5866141319274902</v>
      </c>
      <c r="K166" s="27">
        <v>9.9055118560791016</v>
      </c>
      <c r="L166" s="27">
        <v>5.9724407196044922</v>
      </c>
      <c r="M166" s="27">
        <v>7.385826587677002</v>
      </c>
      <c r="N166" s="27">
        <v>2.1614172458648682</v>
      </c>
      <c r="O166" s="27">
        <v>3.7086613178253174</v>
      </c>
      <c r="P166" s="27">
        <v>1.9763779640197754</v>
      </c>
      <c r="Q166" s="27">
        <v>6.2047243118286133</v>
      </c>
      <c r="R166" s="27">
        <v>11.377952575683594</v>
      </c>
      <c r="S166" s="27">
        <v>5.3346457481384277</v>
      </c>
      <c r="T166" s="27">
        <v>7.0433073043823242</v>
      </c>
      <c r="U166" s="27">
        <v>4.4921259880065918</v>
      </c>
      <c r="V166" s="27">
        <v>4.6062994003295898</v>
      </c>
      <c r="W166" s="27">
        <v>4.5236220359802246</v>
      </c>
      <c r="X166" s="27">
        <v>6.5708661079406738</v>
      </c>
      <c r="Y166" s="27">
        <v>4.5196852684020996</v>
      </c>
      <c r="Z166" s="27">
        <v>6.6653542518615723</v>
      </c>
      <c r="AA166" s="27">
        <v>4.5472440719604492</v>
      </c>
      <c r="AB166" s="27">
        <v>6.2125983238220215</v>
      </c>
      <c r="AC166" s="27">
        <v>6.2283463478088379</v>
      </c>
      <c r="AD166" s="27">
        <v>3.7401573657989502</v>
      </c>
      <c r="AE166" s="27">
        <v>9.3385829925537109</v>
      </c>
      <c r="AF166" s="27">
        <v>4.5039372444152832</v>
      </c>
      <c r="AG166" s="27">
        <v>11.22047233581543</v>
      </c>
      <c r="AH166" s="27">
        <v>4.6653542518615723</v>
      </c>
      <c r="AI166" s="27">
        <v>6.1653542518615723</v>
      </c>
      <c r="AJ166" s="27">
        <v>3.5472440719604492</v>
      </c>
      <c r="AK166" s="27">
        <v>4.7519683837890625</v>
      </c>
      <c r="AL166" s="27">
        <v>2.0629920959472656</v>
      </c>
      <c r="AM166" s="27">
        <v>5.3779525756835938</v>
      </c>
      <c r="AN166" s="27">
        <v>5.2559056282043457</v>
      </c>
      <c r="AO166" s="27">
        <v>9.7244091033935547</v>
      </c>
      <c r="AP166" s="27">
        <v>6.8110237121582031</v>
      </c>
      <c r="AQ166" s="27">
        <v>7.8031497001647949</v>
      </c>
      <c r="AR166" s="27">
        <v>8.496063232421875</v>
      </c>
      <c r="AS166" s="27">
        <v>9.4330711364746094</v>
      </c>
      <c r="AT166" s="27">
        <v>8.1023626327514648</v>
      </c>
      <c r="AU166" s="27">
        <v>6.5314960479736328</v>
      </c>
      <c r="AV166" s="27">
        <v>10.259842872619629</v>
      </c>
      <c r="AW166" s="27">
        <v>6.8937005996704102</v>
      </c>
      <c r="AX166" s="27">
        <v>0.92125982046127319</v>
      </c>
      <c r="AY166" s="27">
        <v>4.964566707611084</v>
      </c>
      <c r="AZ166" s="27">
        <v>4.1574802398681641</v>
      </c>
      <c r="BA166" s="27">
        <v>5.6259841918945313</v>
      </c>
      <c r="BB166" s="27">
        <v>3.2519686222076416</v>
      </c>
      <c r="BC166" s="27">
        <v>11.980315208435059</v>
      </c>
      <c r="BD166" s="27">
        <v>7.1732282638549805</v>
      </c>
      <c r="BE166" s="27">
        <v>2.6771652698516846</v>
      </c>
      <c r="BF166" s="27">
        <v>17.881889343261719</v>
      </c>
      <c r="BG166" s="27">
        <v>15.460629463195801</v>
      </c>
      <c r="BH166" s="27">
        <v>1.6220471858978271</v>
      </c>
      <c r="BI166" s="27">
        <v>3.8346457481384277</v>
      </c>
      <c r="BJ166" s="27">
        <v>10.574803352355957</v>
      </c>
      <c r="BK166" s="27">
        <v>5.7519683837890625</v>
      </c>
      <c r="BL166" s="27">
        <v>6.6535434722900391</v>
      </c>
      <c r="BM166" s="27">
        <v>7.7322835922241211</v>
      </c>
      <c r="BN166" s="27">
        <v>5.9724407196044922</v>
      </c>
      <c r="BO166" s="27">
        <v>2.3307087421417236</v>
      </c>
      <c r="BQ166" s="21">
        <f t="shared" si="5"/>
        <v>55</v>
      </c>
    </row>
    <row r="167" spans="2:69" x14ac:dyDescent="0.25">
      <c r="B167" s="44" t="s">
        <v>863</v>
      </c>
      <c r="C167" s="44" t="s">
        <v>864</v>
      </c>
      <c r="D167" s="12">
        <v>-35.200000000000003</v>
      </c>
      <c r="E167" s="12">
        <v>141.1</v>
      </c>
      <c r="F167" s="29" t="b">
        <f t="shared" si="4"/>
        <v>1</v>
      </c>
      <c r="G167" s="27"/>
      <c r="H167" s="27">
        <v>4.8267717361450195</v>
      </c>
      <c r="I167" s="27">
        <v>5.8582677841186523</v>
      </c>
      <c r="J167" s="27">
        <v>2.8897638320922852</v>
      </c>
      <c r="K167" s="27">
        <v>1.7007874250411987</v>
      </c>
      <c r="L167" s="27">
        <v>7.5629920959472656</v>
      </c>
      <c r="M167" s="27">
        <v>2.84645676612854</v>
      </c>
      <c r="N167" s="27">
        <v>3.9685039520263672</v>
      </c>
      <c r="O167" s="27">
        <v>0.92519682645797729</v>
      </c>
      <c r="P167" s="27">
        <v>3.0433070659637451</v>
      </c>
      <c r="Q167" s="27">
        <v>2.4960629940032959</v>
      </c>
      <c r="R167" s="27">
        <v>5.2480316162109375</v>
      </c>
      <c r="S167" s="27">
        <v>4.0866141319274902</v>
      </c>
      <c r="T167" s="27">
        <v>2.2755906581878662</v>
      </c>
      <c r="U167" s="27">
        <v>6.5314960479736328</v>
      </c>
      <c r="V167" s="27">
        <v>5.9133858680725098</v>
      </c>
      <c r="W167" s="27">
        <v>9.070866584777832</v>
      </c>
      <c r="X167" s="27">
        <v>6.0629920959472656</v>
      </c>
      <c r="Y167" s="27">
        <v>2.9055118560791016</v>
      </c>
      <c r="Z167" s="27">
        <v>7.2125983238220215</v>
      </c>
      <c r="AA167" s="27">
        <v>5.9291338920593262</v>
      </c>
      <c r="AB167" s="27">
        <v>2.8661417961120605</v>
      </c>
      <c r="AC167" s="27">
        <v>3.2598426342010498</v>
      </c>
      <c r="AD167" s="27">
        <v>0.59055119752883911</v>
      </c>
      <c r="AE167" s="27">
        <v>4.5511813163757324</v>
      </c>
      <c r="AF167" s="27">
        <v>2.5905511379241943</v>
      </c>
      <c r="AG167" s="27">
        <v>5.3464565277099609</v>
      </c>
      <c r="AH167" s="27">
        <v>5.4094486236572266</v>
      </c>
      <c r="AI167" s="27">
        <v>4.960629940032959</v>
      </c>
      <c r="AJ167" s="27">
        <v>4.7480316162109375</v>
      </c>
      <c r="AK167" s="27">
        <v>2.4094488620758057</v>
      </c>
      <c r="AL167" s="27">
        <v>2.3779528141021729</v>
      </c>
      <c r="AM167" s="27">
        <v>2.2204723358154297</v>
      </c>
      <c r="AN167" s="27">
        <v>9.2283468246459961</v>
      </c>
      <c r="AO167" s="27">
        <v>7.2677164077758789</v>
      </c>
      <c r="AP167" s="27">
        <v>2.2047243118286133</v>
      </c>
      <c r="AQ167" s="27">
        <v>2.9685039520263672</v>
      </c>
      <c r="AR167" s="27">
        <v>2.8976378440856934</v>
      </c>
      <c r="AS167" s="27">
        <v>3.8976378440856934</v>
      </c>
      <c r="AT167" s="27">
        <v>5.8582677841186523</v>
      </c>
      <c r="AU167" s="27">
        <v>4.6377954483032227</v>
      </c>
      <c r="AV167" s="27">
        <v>3.5275590419769287</v>
      </c>
      <c r="AW167" s="27">
        <v>4.960629940032959</v>
      </c>
      <c r="AX167" s="27">
        <v>1.8346456289291382</v>
      </c>
      <c r="AY167" s="27">
        <v>2.6377952098846436</v>
      </c>
      <c r="AZ167" s="27">
        <v>4.2598423957824707</v>
      </c>
      <c r="BA167" s="27">
        <v>5.1496062278747559</v>
      </c>
      <c r="BB167" s="27">
        <v>0.82677167654037476</v>
      </c>
      <c r="BC167" s="27">
        <v>2.34645676612854</v>
      </c>
      <c r="BD167" s="27">
        <v>2.1889762878417969</v>
      </c>
      <c r="BE167" s="27">
        <v>6.8700785636901855</v>
      </c>
      <c r="BF167" s="27">
        <v>11.38582706451416</v>
      </c>
      <c r="BG167" s="27">
        <v>4.0866141319274902</v>
      </c>
      <c r="BH167" s="27">
        <v>1.2283464670181274</v>
      </c>
      <c r="BI167" s="27">
        <v>3.0551180839538574</v>
      </c>
      <c r="BJ167" s="27">
        <v>3.039370059967041</v>
      </c>
      <c r="BK167" s="27">
        <v>4.7401576042175293</v>
      </c>
      <c r="BL167" s="27">
        <v>6.5590553283691406</v>
      </c>
      <c r="BM167" s="27">
        <v>4.4330706596374512</v>
      </c>
      <c r="BN167" s="27">
        <v>2.4960629940032959</v>
      </c>
      <c r="BO167" s="27">
        <v>1.7834645509719849</v>
      </c>
      <c r="BQ167" s="21">
        <f t="shared" si="5"/>
        <v>55</v>
      </c>
    </row>
    <row r="168" spans="2:69" x14ac:dyDescent="0.25">
      <c r="B168" s="44" t="s">
        <v>865</v>
      </c>
      <c r="C168" s="44" t="s">
        <v>866</v>
      </c>
      <c r="D168" s="12">
        <v>-36.5</v>
      </c>
      <c r="E168" s="12">
        <v>147.30000000000001</v>
      </c>
      <c r="F168" s="29" t="b">
        <f t="shared" si="4"/>
        <v>1</v>
      </c>
      <c r="G168" s="27"/>
      <c r="H168" s="27">
        <v>12.858267784118652</v>
      </c>
      <c r="I168" s="27">
        <v>9.8503932952880859</v>
      </c>
      <c r="J168" s="27">
        <v>7.964566707611084</v>
      </c>
      <c r="K168" s="27">
        <v>8.5236225128173828</v>
      </c>
      <c r="L168" s="27">
        <v>11.263779640197754</v>
      </c>
      <c r="M168" s="27">
        <v>10.60629940032959</v>
      </c>
      <c r="N168" s="27">
        <v>15.653543472290039</v>
      </c>
      <c r="O168" s="27">
        <v>5.3503937721252441</v>
      </c>
      <c r="P168" s="27">
        <v>11.122047424316406</v>
      </c>
      <c r="Q168" s="27">
        <v>9.5866146087646484</v>
      </c>
      <c r="R168" s="27">
        <v>10.661417007446289</v>
      </c>
      <c r="S168" s="27">
        <v>13.110236167907715</v>
      </c>
      <c r="T168" s="27">
        <v>4.2834644317626953</v>
      </c>
      <c r="U168" s="27">
        <v>14.578740119934082</v>
      </c>
      <c r="V168" s="27">
        <v>15.66535472869873</v>
      </c>
      <c r="W168" s="27">
        <v>24.685039520263672</v>
      </c>
      <c r="X168" s="27">
        <v>13.019684791564941</v>
      </c>
      <c r="Y168" s="27">
        <v>4.2874016761779785</v>
      </c>
      <c r="Z168" s="27">
        <v>16.118110656738281</v>
      </c>
      <c r="AA168" s="27">
        <v>14.244094848632813</v>
      </c>
      <c r="AB168" s="27">
        <v>15.035432815551758</v>
      </c>
      <c r="AC168" s="27">
        <v>8.5</v>
      </c>
      <c r="AD168" s="27">
        <v>4.1968502998352051</v>
      </c>
      <c r="AE168" s="27">
        <v>17.496063232421875</v>
      </c>
      <c r="AF168" s="27">
        <v>9.2244091033935547</v>
      </c>
      <c r="AG168" s="27">
        <v>9.921259880065918</v>
      </c>
      <c r="AH168" s="27">
        <v>15.444881439208984</v>
      </c>
      <c r="AI168" s="27">
        <v>9.3149604797363281</v>
      </c>
      <c r="AJ168" s="27">
        <v>15.21259880065918</v>
      </c>
      <c r="AK168" s="27">
        <v>10.669291496276855</v>
      </c>
      <c r="AL168" s="27">
        <v>8.3307085037231445</v>
      </c>
      <c r="AM168" s="27">
        <v>7.2204723358154297</v>
      </c>
      <c r="AN168" s="27">
        <v>24.362205505371094</v>
      </c>
      <c r="AO168" s="27">
        <v>21.21259880065918</v>
      </c>
      <c r="AP168" s="27">
        <v>8.2598428726196289</v>
      </c>
      <c r="AQ168" s="27">
        <v>13.511811256408691</v>
      </c>
      <c r="AR168" s="27">
        <v>17.236221313476563</v>
      </c>
      <c r="AS168" s="27">
        <v>9.4409446716308594</v>
      </c>
      <c r="AT168" s="27">
        <v>16.755905151367188</v>
      </c>
      <c r="AU168" s="27">
        <v>12.622047424316406</v>
      </c>
      <c r="AV168" s="27">
        <v>17.393701553344727</v>
      </c>
      <c r="AW168" s="27">
        <v>11.83464527130127</v>
      </c>
      <c r="AX168" s="27">
        <v>7.1496062278747559</v>
      </c>
      <c r="AY168" s="27">
        <v>9.4015750885009766</v>
      </c>
      <c r="AZ168" s="27">
        <v>13.929133415222168</v>
      </c>
      <c r="BA168" s="27">
        <v>11.307086944580078</v>
      </c>
      <c r="BB168" s="27">
        <v>3.7637796401977539</v>
      </c>
      <c r="BC168" s="27">
        <v>7.1889762878417969</v>
      </c>
      <c r="BD168" s="27">
        <v>7.6850395202636719</v>
      </c>
      <c r="BE168" s="27">
        <v>11.488188743591309</v>
      </c>
      <c r="BF168" s="27">
        <v>22.448818206787109</v>
      </c>
      <c r="BG168" s="27">
        <v>11.566928863525391</v>
      </c>
      <c r="BH168" s="27">
        <v>7.2362203598022461</v>
      </c>
      <c r="BI168" s="27">
        <v>6.7401576042175293</v>
      </c>
      <c r="BJ168" s="27">
        <v>10.842519760131836</v>
      </c>
      <c r="BK168" s="27">
        <v>8.1811027526855469</v>
      </c>
      <c r="BL168" s="27">
        <v>18.755905151367188</v>
      </c>
      <c r="BM168" s="27">
        <v>14.543307304382324</v>
      </c>
      <c r="BN168" s="27">
        <v>9.3700790405273438</v>
      </c>
      <c r="BO168" s="27">
        <v>5.7559056282043457</v>
      </c>
      <c r="BQ168" s="21">
        <f t="shared" si="5"/>
        <v>55</v>
      </c>
    </row>
    <row r="169" spans="2:69" x14ac:dyDescent="0.25">
      <c r="B169" s="44" t="s">
        <v>867</v>
      </c>
      <c r="C169" s="44" t="s">
        <v>868</v>
      </c>
      <c r="D169" s="12">
        <v>-36.6</v>
      </c>
      <c r="E169" s="12">
        <v>146.80000000000001</v>
      </c>
      <c r="F169" s="29" t="b">
        <f t="shared" si="4"/>
        <v>1</v>
      </c>
      <c r="G169" s="27"/>
      <c r="H169" s="27">
        <v>11.610236167907715</v>
      </c>
      <c r="I169" s="27">
        <v>9.4842519760131836</v>
      </c>
      <c r="J169" s="27">
        <v>10.283464431762695</v>
      </c>
      <c r="K169" s="27">
        <v>10.968503952026367</v>
      </c>
      <c r="L169" s="27">
        <v>14.515748023986816</v>
      </c>
      <c r="M169" s="27">
        <v>13.681102752685547</v>
      </c>
      <c r="N169" s="27">
        <v>20.377952575683594</v>
      </c>
      <c r="O169" s="27">
        <v>5.5433073043823242</v>
      </c>
      <c r="P169" s="27">
        <v>13.913385391235352</v>
      </c>
      <c r="Q169" s="27">
        <v>13.460629463195801</v>
      </c>
      <c r="R169" s="27">
        <v>9.9370079040527344</v>
      </c>
      <c r="S169" s="27">
        <v>18.854330062866211</v>
      </c>
      <c r="T169" s="27">
        <v>4.7637796401977539</v>
      </c>
      <c r="U169" s="27">
        <v>16.972440719604492</v>
      </c>
      <c r="V169" s="27">
        <v>16.653543472290039</v>
      </c>
      <c r="W169" s="27">
        <v>28.818897247314453</v>
      </c>
      <c r="X169" s="27">
        <v>12.039370536804199</v>
      </c>
      <c r="Y169" s="27">
        <v>4.9803147315979004</v>
      </c>
      <c r="Z169" s="27">
        <v>16.606298446655273</v>
      </c>
      <c r="AA169" s="27">
        <v>19.031496047973633</v>
      </c>
      <c r="AB169" s="27">
        <v>14.433071136474609</v>
      </c>
      <c r="AC169" s="27">
        <v>11.031496047973633</v>
      </c>
      <c r="AD169" s="27">
        <v>4.7244095802307129</v>
      </c>
      <c r="AE169" s="27">
        <v>17.20472526550293</v>
      </c>
      <c r="AF169" s="27">
        <v>10.322834968566895</v>
      </c>
      <c r="AG169" s="27">
        <v>13.566928863525391</v>
      </c>
      <c r="AH169" s="27">
        <v>16.291337966918945</v>
      </c>
      <c r="AI169" s="27">
        <v>10.748031616210938</v>
      </c>
      <c r="AJ169" s="27">
        <v>17.299213409423828</v>
      </c>
      <c r="AK169" s="27">
        <v>13.527559280395508</v>
      </c>
      <c r="AL169" s="27">
        <v>10.811023712158203</v>
      </c>
      <c r="AM169" s="27">
        <v>7.7401576042175293</v>
      </c>
      <c r="AN169" s="27">
        <v>24.984251022338867</v>
      </c>
      <c r="AO169" s="27">
        <v>19.834646224975586</v>
      </c>
      <c r="AP169" s="27">
        <v>8.574803352355957</v>
      </c>
      <c r="AQ169" s="27">
        <v>12.811023712158203</v>
      </c>
      <c r="AR169" s="27">
        <v>16.858266830444336</v>
      </c>
      <c r="AS169" s="27">
        <v>11.653543472290039</v>
      </c>
      <c r="AT169" s="27">
        <v>18.023622512817383</v>
      </c>
      <c r="AU169" s="27">
        <v>10.795275688171387</v>
      </c>
      <c r="AV169" s="27">
        <v>19.677165985107422</v>
      </c>
      <c r="AW169" s="27">
        <v>15.748031616210938</v>
      </c>
      <c r="AX169" s="27">
        <v>9.425196647644043</v>
      </c>
      <c r="AY169" s="27">
        <v>15.543307304382324</v>
      </c>
      <c r="AZ169" s="27">
        <v>18.826770782470703</v>
      </c>
      <c r="BA169" s="27">
        <v>16.181102752685547</v>
      </c>
      <c r="BB169" s="27">
        <v>3.34645676612854</v>
      </c>
      <c r="BC169" s="27">
        <v>10.039370536804199</v>
      </c>
      <c r="BD169" s="27">
        <v>9.2913389205932617</v>
      </c>
      <c r="BE169" s="27">
        <v>12.984251976013184</v>
      </c>
      <c r="BF169" s="27">
        <v>22.456693649291992</v>
      </c>
      <c r="BG169" s="27">
        <v>12.622047424316406</v>
      </c>
      <c r="BH169" s="27">
        <v>7.2283463478088379</v>
      </c>
      <c r="BI169" s="27">
        <v>7.9055118560791016</v>
      </c>
      <c r="BJ169" s="27">
        <v>10.110236167907715</v>
      </c>
      <c r="BK169" s="27">
        <v>10.858267784118652</v>
      </c>
      <c r="BL169" s="27">
        <v>18.043306350708008</v>
      </c>
      <c r="BM169" s="27">
        <v>17.188976287841797</v>
      </c>
      <c r="BN169" s="27">
        <v>13.086614608764648</v>
      </c>
      <c r="BO169" s="27">
        <v>6.4488186836242676</v>
      </c>
      <c r="BQ169" s="21">
        <f t="shared" si="5"/>
        <v>55</v>
      </c>
    </row>
    <row r="170" spans="2:69" x14ac:dyDescent="0.25">
      <c r="B170" s="44" t="s">
        <v>869</v>
      </c>
      <c r="C170" s="44" t="s">
        <v>870</v>
      </c>
      <c r="D170" s="12">
        <v>-37.6</v>
      </c>
      <c r="E170" s="12">
        <v>142.69999999999999</v>
      </c>
      <c r="F170" s="29" t="b">
        <f t="shared" si="4"/>
        <v>1</v>
      </c>
      <c r="G170" s="27"/>
      <c r="H170" s="27">
        <v>7.4448819160461426</v>
      </c>
      <c r="I170" s="27">
        <v>4.7047243118286133</v>
      </c>
      <c r="J170" s="27">
        <v>7.2244095802307129</v>
      </c>
      <c r="K170" s="27">
        <v>2.732283353805542</v>
      </c>
      <c r="L170" s="27">
        <v>10.208661079406738</v>
      </c>
      <c r="M170" s="27">
        <v>5.4960627555847168</v>
      </c>
      <c r="N170" s="27">
        <v>5.6062994003295898</v>
      </c>
      <c r="O170" s="27">
        <v>2.3740158081054688</v>
      </c>
      <c r="P170" s="27">
        <v>4.6850395202636719</v>
      </c>
      <c r="Q170" s="27">
        <v>6.2283463478088379</v>
      </c>
      <c r="R170" s="27">
        <v>5.2559056282043457</v>
      </c>
      <c r="S170" s="27">
        <v>6.9173226356506348</v>
      </c>
      <c r="T170" s="27">
        <v>4.8582677841186523</v>
      </c>
      <c r="U170" s="27">
        <v>8.4527559280395508</v>
      </c>
      <c r="V170" s="27">
        <v>6.2007875442504883</v>
      </c>
      <c r="W170" s="27">
        <v>9.4055118560791016</v>
      </c>
      <c r="X170" s="27">
        <v>6.1496062278747559</v>
      </c>
      <c r="Y170" s="27">
        <v>3.4015748500823975</v>
      </c>
      <c r="Z170" s="27">
        <v>6.5433073043823242</v>
      </c>
      <c r="AA170" s="27">
        <v>5.460629940032959</v>
      </c>
      <c r="AB170" s="27">
        <v>4.5551180839538574</v>
      </c>
      <c r="AC170" s="27">
        <v>3.1023621559143066</v>
      </c>
      <c r="AD170" s="27">
        <v>2.8346457481384277</v>
      </c>
      <c r="AE170" s="27">
        <v>7.6614174842834473</v>
      </c>
      <c r="AF170" s="27">
        <v>6.7440943717956543</v>
      </c>
      <c r="AG170" s="27">
        <v>5.1614174842834473</v>
      </c>
      <c r="AH170" s="27">
        <v>5.114173412322998</v>
      </c>
      <c r="AI170" s="27">
        <v>4.4409446716308594</v>
      </c>
      <c r="AJ170" s="27">
        <v>3.4409449100494385</v>
      </c>
      <c r="AK170" s="27">
        <v>3.7244093418121338</v>
      </c>
      <c r="AL170" s="27">
        <v>4.7322835922241211</v>
      </c>
      <c r="AM170" s="27">
        <v>4.0078740119934082</v>
      </c>
      <c r="AN170" s="27">
        <v>6.9055118560791016</v>
      </c>
      <c r="AO170" s="27">
        <v>5.5511813163757324</v>
      </c>
      <c r="AP170" s="27">
        <v>5.8740158081054688</v>
      </c>
      <c r="AQ170" s="27">
        <v>4.425196647644043</v>
      </c>
      <c r="AR170" s="27">
        <v>4.1023621559143066</v>
      </c>
      <c r="AS170" s="27">
        <v>7.2283463478088379</v>
      </c>
      <c r="AT170" s="27">
        <v>5.1811022758483887</v>
      </c>
      <c r="AU170" s="27">
        <v>5.4566926956176758</v>
      </c>
      <c r="AV170" s="27">
        <v>8.3110237121582031</v>
      </c>
      <c r="AW170" s="27">
        <v>9.0629920959472656</v>
      </c>
      <c r="AX170" s="27">
        <v>5.6771655082702637</v>
      </c>
      <c r="AY170" s="27">
        <v>4.4173226356506348</v>
      </c>
      <c r="AZ170" s="27">
        <v>8.2283468246459961</v>
      </c>
      <c r="BA170" s="27">
        <v>5.385826587677002</v>
      </c>
      <c r="BB170" s="27">
        <v>2.5433070659637451</v>
      </c>
      <c r="BC170" s="27">
        <v>6.8976378440856934</v>
      </c>
      <c r="BD170" s="27">
        <v>5.9685039520263672</v>
      </c>
      <c r="BE170" s="27">
        <v>5.6456694602966309</v>
      </c>
      <c r="BF170" s="27">
        <v>8.9448814392089844</v>
      </c>
      <c r="BG170" s="27">
        <v>4.6771655082702637</v>
      </c>
      <c r="BH170" s="27">
        <v>3.8267717361450195</v>
      </c>
      <c r="BI170" s="27">
        <v>5.6456694602966309</v>
      </c>
      <c r="BJ170" s="27">
        <v>3.2440943717956543</v>
      </c>
      <c r="BK170" s="27">
        <v>2.881889820098877</v>
      </c>
      <c r="BL170" s="27">
        <v>8.1259841918945313</v>
      </c>
      <c r="BM170" s="27">
        <v>6.2559056282043457</v>
      </c>
      <c r="BN170" s="27">
        <v>5.3307085037231445</v>
      </c>
      <c r="BO170" s="27">
        <v>3.0472440719604492</v>
      </c>
      <c r="BQ170" s="21">
        <f t="shared" si="5"/>
        <v>55</v>
      </c>
    </row>
    <row r="171" spans="2:69" x14ac:dyDescent="0.25">
      <c r="B171" s="44" t="s">
        <v>873</v>
      </c>
      <c r="C171" s="44" t="s">
        <v>874</v>
      </c>
      <c r="D171" s="12">
        <v>-31.1</v>
      </c>
      <c r="E171" s="12">
        <v>118.1</v>
      </c>
      <c r="F171" s="29" t="b">
        <f t="shared" si="4"/>
        <v>0</v>
      </c>
      <c r="G171" s="27"/>
      <c r="H171" s="27">
        <v>1.3464566469192505</v>
      </c>
      <c r="I171" s="27">
        <v>0.53543305397033691</v>
      </c>
      <c r="J171" s="27">
        <v>1.8070865869522095</v>
      </c>
      <c r="K171" s="27">
        <v>1.2677165269851685</v>
      </c>
      <c r="L171" s="27">
        <v>0.97244095802307129</v>
      </c>
      <c r="M171" s="27">
        <v>2.4330708980560303</v>
      </c>
      <c r="N171" s="27">
        <v>3.2559056282043457</v>
      </c>
      <c r="O171" s="27">
        <v>1.0196850299835205</v>
      </c>
      <c r="P171" s="27">
        <v>2.0196850299835205</v>
      </c>
      <c r="Q171" s="27">
        <v>0.95275592803955078</v>
      </c>
      <c r="R171" s="27">
        <v>2.8582677841186523</v>
      </c>
      <c r="S171" s="27">
        <v>2.8897638320922852</v>
      </c>
      <c r="T171" s="27">
        <v>1.3425196409225464</v>
      </c>
      <c r="U171" s="27">
        <v>3.5275590419769287</v>
      </c>
      <c r="V171" s="27">
        <v>2.1102361679077148</v>
      </c>
      <c r="W171" s="27">
        <v>4.6062994003295898</v>
      </c>
      <c r="X171" s="27">
        <v>1.1889764070510864</v>
      </c>
      <c r="Y171" s="27">
        <v>1.039370059967041</v>
      </c>
      <c r="Z171" s="27">
        <v>2.3543307781219482</v>
      </c>
      <c r="AA171" s="27">
        <v>1.2165354490280151</v>
      </c>
      <c r="AB171" s="27">
        <v>0.88188976049423218</v>
      </c>
      <c r="AC171" s="27">
        <v>3.1653542518615723</v>
      </c>
      <c r="AD171" s="27">
        <v>2.7440943717956543</v>
      </c>
      <c r="AE171" s="27">
        <v>3.1968502998352051</v>
      </c>
      <c r="AF171" s="27">
        <v>0.52755904197692871</v>
      </c>
      <c r="AG171" s="27">
        <v>1.3031495809555054</v>
      </c>
      <c r="AH171" s="27">
        <v>0.42519685626029968</v>
      </c>
      <c r="AI171" s="27">
        <v>0.86614173650741577</v>
      </c>
      <c r="AJ171" s="27">
        <v>0.86614173650741577</v>
      </c>
      <c r="AK171" s="27">
        <v>0.53149604797363281</v>
      </c>
      <c r="AL171" s="27">
        <v>0.88976377248764038</v>
      </c>
      <c r="AM171" s="27">
        <v>0.79133856296539307</v>
      </c>
      <c r="AN171" s="27">
        <v>1.3346456289291382</v>
      </c>
      <c r="AO171" s="27">
        <v>2.881889820098877</v>
      </c>
      <c r="AP171" s="27">
        <v>0.74015748500823975</v>
      </c>
      <c r="AQ171" s="27">
        <v>2.7637796401977539</v>
      </c>
      <c r="AR171" s="27">
        <v>3.4015748500823975</v>
      </c>
      <c r="AS171" s="27">
        <v>1.3464566469192505</v>
      </c>
      <c r="AT171" s="27">
        <v>1.1102361679077148</v>
      </c>
      <c r="AU171" s="27">
        <v>2.5944881439208984</v>
      </c>
      <c r="AV171" s="27">
        <v>0.85039371252059937</v>
      </c>
      <c r="AW171" s="27">
        <v>2.0866141319274902</v>
      </c>
      <c r="AX171" s="27">
        <v>2.1377952098846436</v>
      </c>
      <c r="AY171" s="27">
        <v>1.9685039520263672</v>
      </c>
      <c r="AZ171" s="27">
        <v>1.4921259880065918</v>
      </c>
      <c r="BA171" s="27">
        <v>1.6220471858978271</v>
      </c>
      <c r="BB171" s="27">
        <v>3.9448819160461426</v>
      </c>
      <c r="BC171" s="27">
        <v>1.4409449100494385</v>
      </c>
      <c r="BD171" s="27">
        <v>3.9527559280395508</v>
      </c>
      <c r="BE171" s="27">
        <v>2.881889820098877</v>
      </c>
      <c r="BF171" s="27">
        <v>0.80314958095550537</v>
      </c>
      <c r="BG171" s="27">
        <v>6.4566926956176758</v>
      </c>
      <c r="BH171" s="27">
        <v>6.4055118560791016</v>
      </c>
      <c r="BI171" s="27">
        <v>2.6259841918945313</v>
      </c>
      <c r="BJ171" s="27">
        <v>1.9015748500823975</v>
      </c>
      <c r="BK171" s="27">
        <v>7.0866145193576813E-2</v>
      </c>
      <c r="BL171" s="27">
        <v>0.59448820352554321</v>
      </c>
      <c r="BM171" s="27">
        <v>0.78740155696868896</v>
      </c>
      <c r="BN171" s="27">
        <v>0.96850395202636719</v>
      </c>
      <c r="BO171" s="27">
        <v>0.68897640705108643</v>
      </c>
      <c r="BQ171" s="21">
        <f t="shared" si="5"/>
        <v>54</v>
      </c>
    </row>
    <row r="172" spans="2:69" x14ac:dyDescent="0.25">
      <c r="B172" s="44" t="s">
        <v>875</v>
      </c>
      <c r="C172" s="44" t="s">
        <v>876</v>
      </c>
      <c r="D172" s="12">
        <v>-32.4</v>
      </c>
      <c r="E172" s="12">
        <v>118.8</v>
      </c>
      <c r="F172" s="29" t="b">
        <f t="shared" si="4"/>
        <v>0</v>
      </c>
      <c r="G172" s="27"/>
      <c r="H172" s="27">
        <v>1.4094488620758057</v>
      </c>
      <c r="I172" s="27">
        <v>1.0118110179901123</v>
      </c>
      <c r="J172" s="27">
        <v>2.9763779640197754</v>
      </c>
      <c r="K172" s="27">
        <v>1.8897638320922852</v>
      </c>
      <c r="L172" s="27">
        <v>2.4566929340362549</v>
      </c>
      <c r="M172" s="27">
        <v>3.0944881439208984</v>
      </c>
      <c r="N172" s="27">
        <v>2.4527559280395508</v>
      </c>
      <c r="O172" s="27">
        <v>1.7283464670181274</v>
      </c>
      <c r="P172" s="27">
        <v>1.9566929340362549</v>
      </c>
      <c r="Q172" s="27">
        <v>2.3425197601318359</v>
      </c>
      <c r="R172" s="27">
        <v>2.8503937721252441</v>
      </c>
      <c r="S172" s="27">
        <v>4.6653542518615723</v>
      </c>
      <c r="T172" s="27">
        <v>0.52755904197692871</v>
      </c>
      <c r="U172" s="27">
        <v>3.0866141319274902</v>
      </c>
      <c r="V172" s="27">
        <v>5.0826773643493652</v>
      </c>
      <c r="W172" s="27">
        <v>3.2086613178253174</v>
      </c>
      <c r="X172" s="27">
        <v>5.2677164077758789</v>
      </c>
      <c r="Y172" s="27">
        <v>2.3425197601318359</v>
      </c>
      <c r="Z172" s="27">
        <v>3.9842519760131836</v>
      </c>
      <c r="AA172" s="27">
        <v>2.3031497001647949</v>
      </c>
      <c r="AB172" s="27">
        <v>1.287401556968689</v>
      </c>
      <c r="AC172" s="27">
        <v>2.9645669460296631</v>
      </c>
      <c r="AD172" s="27">
        <v>3.078740119934082</v>
      </c>
      <c r="AE172" s="27">
        <v>5.2362203598022461</v>
      </c>
      <c r="AF172" s="27">
        <v>2.2244093418121338</v>
      </c>
      <c r="AG172" s="27">
        <v>3.1417322158813477</v>
      </c>
      <c r="AH172" s="27">
        <v>1.8700786828994751</v>
      </c>
      <c r="AI172" s="27">
        <v>2.8937008380889893</v>
      </c>
      <c r="AJ172" s="27">
        <v>2.6259841918945313</v>
      </c>
      <c r="AK172" s="27">
        <v>1.6102361679077148</v>
      </c>
      <c r="AL172" s="27">
        <v>2.4015748500823975</v>
      </c>
      <c r="AM172" s="27">
        <v>2.9370079040527344</v>
      </c>
      <c r="AN172" s="27">
        <v>3.767716646194458</v>
      </c>
      <c r="AO172" s="27">
        <v>3.3228347301483154</v>
      </c>
      <c r="AP172" s="27">
        <v>2.1574802398681641</v>
      </c>
      <c r="AQ172" s="27">
        <v>3.267716646194458</v>
      </c>
      <c r="AR172" s="27">
        <v>4.8188977241516113</v>
      </c>
      <c r="AS172" s="27">
        <v>2.4803149700164795</v>
      </c>
      <c r="AT172" s="27">
        <v>2.0708661079406738</v>
      </c>
      <c r="AU172" s="27">
        <v>4.2874016761779785</v>
      </c>
      <c r="AV172" s="27">
        <v>0.86614173650741577</v>
      </c>
      <c r="AW172" s="27">
        <v>5.8188977241516113</v>
      </c>
      <c r="AX172" s="27">
        <v>2.3582677841186523</v>
      </c>
      <c r="AY172" s="27">
        <v>3.4803149700164795</v>
      </c>
      <c r="AZ172" s="27">
        <v>2.5118110179901123</v>
      </c>
      <c r="BA172" s="27">
        <v>3.6574802398681641</v>
      </c>
      <c r="BB172" s="27">
        <v>2.7165353298187256</v>
      </c>
      <c r="BC172" s="27">
        <v>2.0669291019439697</v>
      </c>
      <c r="BD172" s="27">
        <v>8.8661413192749023</v>
      </c>
      <c r="BE172" s="27">
        <v>3.0629920959472656</v>
      </c>
      <c r="BF172" s="27">
        <v>0.70866143703460693</v>
      </c>
      <c r="BG172" s="27">
        <v>9.5984249114990234</v>
      </c>
      <c r="BH172" s="27">
        <v>5.4330706596374512</v>
      </c>
      <c r="BI172" s="27">
        <v>4.1771655082702637</v>
      </c>
      <c r="BJ172" s="27">
        <v>4.5551180839538574</v>
      </c>
      <c r="BK172" s="27">
        <v>1.9370079040527344</v>
      </c>
      <c r="BL172" s="27">
        <v>1.5275590419769287</v>
      </c>
      <c r="BM172" s="27">
        <v>3.9724409580230713</v>
      </c>
      <c r="BN172" s="27">
        <v>3.1299211978912354</v>
      </c>
      <c r="BO172" s="27">
        <v>1.5118110179901123</v>
      </c>
      <c r="BQ172" s="21">
        <f t="shared" si="5"/>
        <v>54</v>
      </c>
    </row>
    <row r="173" spans="2:69" x14ac:dyDescent="0.25">
      <c r="B173" s="44" t="s">
        <v>877</v>
      </c>
      <c r="C173" s="44" t="s">
        <v>878</v>
      </c>
      <c r="D173" s="12">
        <v>-32</v>
      </c>
      <c r="E173" s="12">
        <v>118.3</v>
      </c>
      <c r="F173" s="29" t="b">
        <f t="shared" si="4"/>
        <v>0</v>
      </c>
      <c r="G173" s="27"/>
      <c r="H173" s="27">
        <v>1.5354330539703369</v>
      </c>
      <c r="I173" s="27">
        <v>1.0590550899505615</v>
      </c>
      <c r="J173" s="27">
        <v>2.9291338920593262</v>
      </c>
      <c r="K173" s="27">
        <v>1.3149605989456177</v>
      </c>
      <c r="L173" s="27">
        <v>3.5984251499176025</v>
      </c>
      <c r="M173" s="27">
        <v>4.5236220359802246</v>
      </c>
      <c r="N173" s="27">
        <v>3.7204723358154297</v>
      </c>
      <c r="O173" s="27">
        <v>1.6574803590774536</v>
      </c>
      <c r="P173" s="27">
        <v>1.8110235929489136</v>
      </c>
      <c r="Q173" s="27">
        <v>1.3346456289291382</v>
      </c>
      <c r="R173" s="27">
        <v>3.4251968860626221</v>
      </c>
      <c r="S173" s="27">
        <v>4.3503937721252441</v>
      </c>
      <c r="T173" s="27">
        <v>0.86220473051071167</v>
      </c>
      <c r="U173" s="27">
        <v>5.0669293403625488</v>
      </c>
      <c r="V173" s="27">
        <v>4.8188977241516113</v>
      </c>
      <c r="W173" s="27">
        <v>3.3385827541351318</v>
      </c>
      <c r="X173" s="27">
        <v>3.4015748500823975</v>
      </c>
      <c r="Y173" s="27">
        <v>2.539370059967041</v>
      </c>
      <c r="Z173" s="27">
        <v>1.8622046709060669</v>
      </c>
      <c r="AA173" s="27">
        <v>1.8582676649093628</v>
      </c>
      <c r="AB173" s="27">
        <v>2.5433070659637451</v>
      </c>
      <c r="AC173" s="27">
        <v>3.1417322158813477</v>
      </c>
      <c r="AD173" s="27">
        <v>1.960629940032959</v>
      </c>
      <c r="AE173" s="27">
        <v>5.4921259880065918</v>
      </c>
      <c r="AF173" s="27">
        <v>1.4803149700164795</v>
      </c>
      <c r="AG173" s="27">
        <v>0.95669293403625488</v>
      </c>
      <c r="AH173" s="27">
        <v>2.0629920959472656</v>
      </c>
      <c r="AI173" s="27">
        <v>2.6102361679077148</v>
      </c>
      <c r="AJ173" s="27">
        <v>2.8779528141021729</v>
      </c>
      <c r="AK173" s="27">
        <v>0.88582676649093628</v>
      </c>
      <c r="AL173" s="27">
        <v>2.8740158081054688</v>
      </c>
      <c r="AM173" s="27">
        <v>2.1850392818450928</v>
      </c>
      <c r="AN173" s="27">
        <v>2.2086613178253174</v>
      </c>
      <c r="AO173" s="27">
        <v>2.4448819160461426</v>
      </c>
      <c r="AP173" s="27">
        <v>1.2440944910049438</v>
      </c>
      <c r="AQ173" s="27">
        <v>3.2440943717956543</v>
      </c>
      <c r="AR173" s="27">
        <v>5.4921259880065918</v>
      </c>
      <c r="AS173" s="27">
        <v>1.3228346109390259</v>
      </c>
      <c r="AT173" s="27">
        <v>1.5236220359802246</v>
      </c>
      <c r="AU173" s="27">
        <v>2.8031497001647949</v>
      </c>
      <c r="AV173" s="27">
        <v>0.74015748500823975</v>
      </c>
      <c r="AW173" s="27">
        <v>4.5590553283691406</v>
      </c>
      <c r="AX173" s="27">
        <v>1.3976378440856934</v>
      </c>
      <c r="AY173" s="27">
        <v>2.1102361679077148</v>
      </c>
      <c r="AZ173" s="27">
        <v>1.82677161693573</v>
      </c>
      <c r="BA173" s="27">
        <v>2.5196850299835205</v>
      </c>
      <c r="BB173" s="27">
        <v>2.0078740119934082</v>
      </c>
      <c r="BC173" s="27">
        <v>1.3976378440856934</v>
      </c>
      <c r="BD173" s="27">
        <v>5.7992124557495117</v>
      </c>
      <c r="BE173" s="27">
        <v>4.2637796401977539</v>
      </c>
      <c r="BF173" s="27">
        <v>0.71653544902801514</v>
      </c>
      <c r="BG173" s="27">
        <v>7.9803147315979004</v>
      </c>
      <c r="BH173" s="27">
        <v>5.2047243118286133</v>
      </c>
      <c r="BI173" s="27">
        <v>4.039370059967041</v>
      </c>
      <c r="BJ173" s="27">
        <v>4.2795276641845703</v>
      </c>
      <c r="BK173" s="27">
        <v>1.9251968860626221</v>
      </c>
      <c r="BL173" s="27">
        <v>2.5118110179901123</v>
      </c>
      <c r="BM173" s="27">
        <v>3.7047243118286133</v>
      </c>
      <c r="BN173" s="27">
        <v>1.7716535329818726</v>
      </c>
      <c r="BO173" s="27">
        <v>1.1889764070510864</v>
      </c>
      <c r="BQ173" s="21">
        <f t="shared" si="5"/>
        <v>54</v>
      </c>
    </row>
    <row r="174" spans="2:69" x14ac:dyDescent="0.25">
      <c r="B174" s="44" t="s">
        <v>879</v>
      </c>
      <c r="C174" s="44" t="s">
        <v>880</v>
      </c>
      <c r="D174" s="12">
        <v>-33.299999999999997</v>
      </c>
      <c r="E174" s="12">
        <v>117.3</v>
      </c>
      <c r="F174" s="29" t="b">
        <f t="shared" si="4"/>
        <v>0</v>
      </c>
      <c r="G174" s="27"/>
      <c r="H174" s="27">
        <v>2.5708661079406738</v>
      </c>
      <c r="I174" s="27">
        <v>1.9094488620758057</v>
      </c>
      <c r="J174" s="27">
        <v>3.3346457481384277</v>
      </c>
      <c r="K174" s="27">
        <v>4.9094486236572266</v>
      </c>
      <c r="L174" s="27">
        <v>1.9842519760131836</v>
      </c>
      <c r="M174" s="27">
        <v>5.2440943717956543</v>
      </c>
      <c r="N174" s="27">
        <v>3.2559056282043457</v>
      </c>
      <c r="O174" s="27">
        <v>1.0551180839538574</v>
      </c>
      <c r="P174" s="27">
        <v>3.1889762878417969</v>
      </c>
      <c r="Q174" s="27">
        <v>2.1338582038879395</v>
      </c>
      <c r="R174" s="27">
        <v>3.2952756881713867</v>
      </c>
      <c r="S174" s="27">
        <v>8.0511808395385742</v>
      </c>
      <c r="T174" s="27">
        <v>1.7480314970016479</v>
      </c>
      <c r="U174" s="27">
        <v>5.5866141319274902</v>
      </c>
      <c r="V174" s="27">
        <v>4.9881887435913086</v>
      </c>
      <c r="W174" s="27">
        <v>2.881889820098877</v>
      </c>
      <c r="X174" s="27">
        <v>4.4173226356506348</v>
      </c>
      <c r="Y174" s="27">
        <v>5.8070864677429199</v>
      </c>
      <c r="Z174" s="27">
        <v>2.9251968860626221</v>
      </c>
      <c r="AA174" s="27">
        <v>2.3110237121582031</v>
      </c>
      <c r="AB174" s="27">
        <v>4.0236220359802246</v>
      </c>
      <c r="AC174" s="27">
        <v>4.1338582038879395</v>
      </c>
      <c r="AD174" s="27">
        <v>2.960629940032959</v>
      </c>
      <c r="AE174" s="27">
        <v>5.1338582038879395</v>
      </c>
      <c r="AF174" s="27">
        <v>6.3031497001647949</v>
      </c>
      <c r="AG174" s="27">
        <v>2.4251968860626221</v>
      </c>
      <c r="AH174" s="27">
        <v>3.5039370059967041</v>
      </c>
      <c r="AI174" s="27">
        <v>2.4251968860626221</v>
      </c>
      <c r="AJ174" s="27">
        <v>3.0196850299835205</v>
      </c>
      <c r="AK174" s="27">
        <v>2.9842519760131836</v>
      </c>
      <c r="AL174" s="27">
        <v>2.34645676612854</v>
      </c>
      <c r="AM174" s="27">
        <v>3.4094488620758057</v>
      </c>
      <c r="AN174" s="27">
        <v>4.9763779640197754</v>
      </c>
      <c r="AO174" s="27">
        <v>3.732283353805542</v>
      </c>
      <c r="AP174" s="27">
        <v>2.5748031139373779</v>
      </c>
      <c r="AQ174" s="27">
        <v>4.1968502998352051</v>
      </c>
      <c r="AR174" s="27">
        <v>6.574803352355957</v>
      </c>
      <c r="AS174" s="27">
        <v>2.5</v>
      </c>
      <c r="AT174" s="27">
        <v>6.0078740119934082</v>
      </c>
      <c r="AU174" s="27">
        <v>4.8543305397033691</v>
      </c>
      <c r="AV174" s="27">
        <v>1.1811023950576782</v>
      </c>
      <c r="AW174" s="27">
        <v>5.5236220359802246</v>
      </c>
      <c r="AX174" s="27">
        <v>2.5511810779571533</v>
      </c>
      <c r="AY174" s="27">
        <v>3.3700788021087646</v>
      </c>
      <c r="AZ174" s="27">
        <v>3.5866141319274902</v>
      </c>
      <c r="BA174" s="27">
        <v>4.1732282638549805</v>
      </c>
      <c r="BB174" s="27">
        <v>1.8503936529159546</v>
      </c>
      <c r="BC174" s="27">
        <v>3.5944881439208984</v>
      </c>
      <c r="BD174" s="27">
        <v>4.6535434722900391</v>
      </c>
      <c r="BE174" s="27">
        <v>3.960629940032959</v>
      </c>
      <c r="BF174" s="27">
        <v>1.17322838306427</v>
      </c>
      <c r="BG174" s="27">
        <v>10.496063232421875</v>
      </c>
      <c r="BH174" s="27">
        <v>5.7401576042175293</v>
      </c>
      <c r="BI174" s="27">
        <v>4.0944881439208984</v>
      </c>
      <c r="BJ174" s="27">
        <v>3.4960629940032959</v>
      </c>
      <c r="BK174" s="27">
        <v>3.5708661079406738</v>
      </c>
      <c r="BL174" s="27">
        <v>3.1496062278747559</v>
      </c>
      <c r="BM174" s="27">
        <v>3.5039370059967041</v>
      </c>
      <c r="BN174" s="27">
        <v>2.5984251499176025</v>
      </c>
      <c r="BO174" s="27">
        <v>1.9724409580230713</v>
      </c>
      <c r="BQ174" s="21">
        <f t="shared" si="5"/>
        <v>54</v>
      </c>
    </row>
    <row r="175" spans="2:69" x14ac:dyDescent="0.25">
      <c r="B175" s="44" t="s">
        <v>881</v>
      </c>
      <c r="C175" s="44" t="s">
        <v>882</v>
      </c>
      <c r="D175" s="12">
        <v>-32.700000000000003</v>
      </c>
      <c r="E175" s="12">
        <v>117.4</v>
      </c>
      <c r="F175" s="29" t="b">
        <f t="shared" si="4"/>
        <v>0</v>
      </c>
      <c r="G175" s="27"/>
      <c r="H175" s="27">
        <v>1.5354330539703369</v>
      </c>
      <c r="I175" s="27">
        <v>1.4842519760131836</v>
      </c>
      <c r="J175" s="27">
        <v>3.7834646701812744</v>
      </c>
      <c r="K175" s="27">
        <v>1.9960629940032959</v>
      </c>
      <c r="L175" s="27">
        <v>1.9448819160461426</v>
      </c>
      <c r="M175" s="27">
        <v>5.421259880065918</v>
      </c>
      <c r="N175" s="27">
        <v>2.7716536521911621</v>
      </c>
      <c r="O175" s="27">
        <v>1.9448819160461426</v>
      </c>
      <c r="P175" s="27">
        <v>2.0905511379241943</v>
      </c>
      <c r="Q175" s="27">
        <v>2.2362203598022461</v>
      </c>
      <c r="R175" s="27">
        <v>2.8779528141021729</v>
      </c>
      <c r="S175" s="27">
        <v>3.7244093418121338</v>
      </c>
      <c r="T175" s="27">
        <v>1.0629920959472656</v>
      </c>
      <c r="U175" s="27">
        <v>7.0039372444152832</v>
      </c>
      <c r="V175" s="27">
        <v>2.7244093418121338</v>
      </c>
      <c r="W175" s="27">
        <v>1.0157480239868164</v>
      </c>
      <c r="X175" s="27">
        <v>1.1653543710708618</v>
      </c>
      <c r="Y175" s="27">
        <v>2.8346457481384277</v>
      </c>
      <c r="Z175" s="27">
        <v>1.0551180839538574</v>
      </c>
      <c r="AA175" s="27">
        <v>2.5669291019439697</v>
      </c>
      <c r="AB175" s="27">
        <v>2.5</v>
      </c>
      <c r="AC175" s="27">
        <v>2.7952756881713867</v>
      </c>
      <c r="AD175" s="27">
        <v>3.6614172458648682</v>
      </c>
      <c r="AE175" s="27">
        <v>3.8700788021087646</v>
      </c>
      <c r="AF175" s="27">
        <v>4.5433073043823242</v>
      </c>
      <c r="AG175" s="27">
        <v>2.4960629940032959</v>
      </c>
      <c r="AH175" s="27">
        <v>1.866141676902771</v>
      </c>
      <c r="AI175" s="27">
        <v>3.1259841918945313</v>
      </c>
      <c r="AJ175" s="27">
        <v>3.039370059967041</v>
      </c>
      <c r="AK175" s="27">
        <v>2.2519686222076416</v>
      </c>
      <c r="AL175" s="27">
        <v>1.9921259880065918</v>
      </c>
      <c r="AM175" s="27">
        <v>3.0944881439208984</v>
      </c>
      <c r="AN175" s="27">
        <v>4.1732282638549805</v>
      </c>
      <c r="AO175" s="27">
        <v>4.9055118560791016</v>
      </c>
      <c r="AP175" s="27">
        <v>2.3267717361450195</v>
      </c>
      <c r="AQ175" s="27">
        <v>4.114173412322998</v>
      </c>
      <c r="AR175" s="27">
        <v>5.0905513763427734</v>
      </c>
      <c r="AS175" s="27">
        <v>2.421259880065918</v>
      </c>
      <c r="AT175" s="27">
        <v>3.2165353298187256</v>
      </c>
      <c r="AU175" s="27">
        <v>3.578740119934082</v>
      </c>
      <c r="AV175" s="27">
        <v>0.95275592803955078</v>
      </c>
      <c r="AW175" s="27">
        <v>3.7283463478088379</v>
      </c>
      <c r="AX175" s="27">
        <v>3.2874016761779785</v>
      </c>
      <c r="AY175" s="27">
        <v>2.807086706161499</v>
      </c>
      <c r="AZ175" s="27">
        <v>3.2204723358154297</v>
      </c>
      <c r="BA175" s="27">
        <v>3.0708661079406738</v>
      </c>
      <c r="BB175" s="27">
        <v>1.8897638320922852</v>
      </c>
      <c r="BC175" s="27">
        <v>2.881889820098877</v>
      </c>
      <c r="BD175" s="27">
        <v>5.0551180839538574</v>
      </c>
      <c r="BE175" s="27">
        <v>2.5472440719604492</v>
      </c>
      <c r="BF175" s="27">
        <v>0.59055119752883911</v>
      </c>
      <c r="BG175" s="27">
        <v>7.7401576042175293</v>
      </c>
      <c r="BH175" s="27">
        <v>4.1496062278747559</v>
      </c>
      <c r="BI175" s="27">
        <v>4.1889762878417969</v>
      </c>
      <c r="BJ175" s="27">
        <v>4.7716536521911621</v>
      </c>
      <c r="BK175" s="27">
        <v>2.8346457481384277</v>
      </c>
      <c r="BL175" s="27">
        <v>2.5551180839538574</v>
      </c>
      <c r="BM175" s="27">
        <v>4.0708661079406738</v>
      </c>
      <c r="BN175" s="27">
        <v>1.3937008380889893</v>
      </c>
      <c r="BO175" s="27">
        <v>1.2834645509719849</v>
      </c>
      <c r="BQ175" s="21">
        <f t="shared" si="5"/>
        <v>54</v>
      </c>
    </row>
    <row r="176" spans="2:69" x14ac:dyDescent="0.25">
      <c r="B176" s="44" t="s">
        <v>883</v>
      </c>
      <c r="C176" s="44" t="s">
        <v>884</v>
      </c>
      <c r="D176" s="12">
        <v>-33</v>
      </c>
      <c r="E176" s="12">
        <v>138</v>
      </c>
      <c r="F176" s="29" t="b">
        <f t="shared" si="4"/>
        <v>0</v>
      </c>
      <c r="G176" s="27"/>
      <c r="H176" s="27">
        <v>4.1338582038879395</v>
      </c>
      <c r="I176" s="27">
        <v>3.8267717361450195</v>
      </c>
      <c r="J176" s="27">
        <v>2.4763779640197754</v>
      </c>
      <c r="K176" s="27">
        <v>1.2480314970016479</v>
      </c>
      <c r="L176" s="27">
        <v>3.1417322158813477</v>
      </c>
      <c r="M176" s="27">
        <v>1.9685039520263672</v>
      </c>
      <c r="N176" s="27">
        <v>4.9566926956176758</v>
      </c>
      <c r="O176" s="27">
        <v>0.59055119752883911</v>
      </c>
      <c r="P176" s="27">
        <v>2.9133858680725098</v>
      </c>
      <c r="Q176" s="27">
        <v>2.7204723358154297</v>
      </c>
      <c r="R176" s="27">
        <v>3.7007873058319092</v>
      </c>
      <c r="S176" s="27">
        <v>4.6929135322570801</v>
      </c>
      <c r="T176" s="27">
        <v>1.5511810779571533</v>
      </c>
      <c r="U176" s="27">
        <v>7.9763779640197754</v>
      </c>
      <c r="V176" s="27">
        <v>5.5826773643493652</v>
      </c>
      <c r="W176" s="27">
        <v>5.7440943717956543</v>
      </c>
      <c r="X176" s="27">
        <v>3.6771652698516846</v>
      </c>
      <c r="Y176" s="27">
        <v>3.307086706161499</v>
      </c>
      <c r="Z176" s="27">
        <v>3.4881889820098877</v>
      </c>
      <c r="AA176" s="27">
        <v>8.5669288635253906</v>
      </c>
      <c r="AB176" s="27">
        <v>2</v>
      </c>
      <c r="AC176" s="27">
        <v>2.8503937721252441</v>
      </c>
      <c r="AD176" s="27">
        <v>0.74803149700164795</v>
      </c>
      <c r="AE176" s="27">
        <v>2.8503937721252441</v>
      </c>
      <c r="AF176" s="27">
        <v>4.2283463478088379</v>
      </c>
      <c r="AG176" s="27">
        <v>1.6850394010543823</v>
      </c>
      <c r="AH176" s="27">
        <v>3.6062991619110107</v>
      </c>
      <c r="AI176" s="27">
        <v>2.0078740119934082</v>
      </c>
      <c r="AJ176" s="27">
        <v>1.5196850299835205</v>
      </c>
      <c r="AK176" s="27">
        <v>1.2559055089950562</v>
      </c>
      <c r="AL176" s="27">
        <v>1.7362204790115356</v>
      </c>
      <c r="AM176" s="27">
        <v>2.1574802398681641</v>
      </c>
      <c r="AN176" s="27">
        <v>5.5511813163757324</v>
      </c>
      <c r="AO176" s="27">
        <v>2.8425197601318359</v>
      </c>
      <c r="AP176" s="27">
        <v>0.66141730546951294</v>
      </c>
      <c r="AQ176" s="27">
        <v>4.5708661079406738</v>
      </c>
      <c r="AR176" s="27">
        <v>3.6141731739044189</v>
      </c>
      <c r="AS176" s="27">
        <v>7.0157480239868164</v>
      </c>
      <c r="AT176" s="27">
        <v>4.4133858680725098</v>
      </c>
      <c r="AU176" s="27">
        <v>4.8110237121582031</v>
      </c>
      <c r="AV176" s="27">
        <v>2.8031497001647949</v>
      </c>
      <c r="AW176" s="27">
        <v>7.0314960479736328</v>
      </c>
      <c r="AX176" s="27">
        <v>2.7716536521911621</v>
      </c>
      <c r="AY176" s="27">
        <v>2.4763779640197754</v>
      </c>
      <c r="AZ176" s="27">
        <v>3.0826771259307861</v>
      </c>
      <c r="BA176" s="27">
        <v>5.5118112564086914</v>
      </c>
      <c r="BB176" s="27">
        <v>1.4370079040527344</v>
      </c>
      <c r="BC176" s="27">
        <v>3.2125983238220215</v>
      </c>
      <c r="BD176" s="27">
        <v>3.8385827541351318</v>
      </c>
      <c r="BE176" s="27">
        <v>4.9881887435913086</v>
      </c>
      <c r="BF176" s="27">
        <v>7.1811022758483887</v>
      </c>
      <c r="BG176" s="27">
        <v>4.3425197601318359</v>
      </c>
      <c r="BH176" s="27">
        <v>2.9842519760131836</v>
      </c>
      <c r="BI176" s="27">
        <v>2.8346457481384277</v>
      </c>
      <c r="BJ176" s="27">
        <v>1.9055118560791016</v>
      </c>
      <c r="BK176" s="27">
        <v>3.4173228740692139</v>
      </c>
      <c r="BL176" s="27">
        <v>4.8346457481384277</v>
      </c>
      <c r="BM176" s="27">
        <v>4.7086615562438965</v>
      </c>
      <c r="BN176" s="27">
        <v>2.3228347301483154</v>
      </c>
      <c r="BO176" s="27">
        <v>1.4527559280395508</v>
      </c>
      <c r="BQ176" s="21">
        <f t="shared" si="5"/>
        <v>54</v>
      </c>
    </row>
    <row r="177" spans="2:69" x14ac:dyDescent="0.25">
      <c r="B177" s="44" t="s">
        <v>887</v>
      </c>
      <c r="C177" s="44" t="s">
        <v>888</v>
      </c>
      <c r="D177" s="12">
        <v>-33.5</v>
      </c>
      <c r="E177" s="12">
        <v>138.19999999999999</v>
      </c>
      <c r="F177" s="29" t="b">
        <f t="shared" si="4"/>
        <v>0</v>
      </c>
      <c r="G177" s="27"/>
      <c r="H177" s="27">
        <v>5.4173226356506348</v>
      </c>
      <c r="I177" s="27">
        <v>4.7440943717956543</v>
      </c>
      <c r="J177" s="27">
        <v>2.7362203598022461</v>
      </c>
      <c r="K177" s="27">
        <v>1.6377953290939331</v>
      </c>
      <c r="L177" s="27">
        <v>4.1889762878417969</v>
      </c>
      <c r="M177" s="27">
        <v>2.4488189220428467</v>
      </c>
      <c r="N177" s="27">
        <v>5.7677164077758789</v>
      </c>
      <c r="O177" s="27">
        <v>1.5669291019439697</v>
      </c>
      <c r="P177" s="27">
        <v>4.2244095802307129</v>
      </c>
      <c r="Q177" s="27">
        <v>2.5433070659637451</v>
      </c>
      <c r="R177" s="27">
        <v>4.8385825157165527</v>
      </c>
      <c r="S177" s="27">
        <v>5.4409446716308594</v>
      </c>
      <c r="T177" s="27">
        <v>1.881889820098877</v>
      </c>
      <c r="U177" s="27">
        <v>7.5472440719604492</v>
      </c>
      <c r="V177" s="27">
        <v>6.8267717361450195</v>
      </c>
      <c r="W177" s="27">
        <v>7.7125983238220215</v>
      </c>
      <c r="X177" s="27">
        <v>7.8976378440856934</v>
      </c>
      <c r="Y177" s="27">
        <v>2.8267717361450195</v>
      </c>
      <c r="Z177" s="27">
        <v>5.8582677841186523</v>
      </c>
      <c r="AA177" s="27">
        <v>8.9527559280395508</v>
      </c>
      <c r="AB177" s="27">
        <v>2.5039370059967041</v>
      </c>
      <c r="AC177" s="27">
        <v>1.2519685029983521</v>
      </c>
      <c r="AD177" s="27">
        <v>0.5118110179901123</v>
      </c>
      <c r="AE177" s="27">
        <v>4.2007875442504883</v>
      </c>
      <c r="AF177" s="27">
        <v>4.3543305397033691</v>
      </c>
      <c r="AG177" s="27">
        <v>3.9960629940032959</v>
      </c>
      <c r="AH177" s="27">
        <v>5.9763779640197754</v>
      </c>
      <c r="AI177" s="27">
        <v>2.4094488620758057</v>
      </c>
      <c r="AJ177" s="27">
        <v>4.5196852684020996</v>
      </c>
      <c r="AK177" s="27">
        <v>3.4330708980560303</v>
      </c>
      <c r="AL177" s="27">
        <v>3.2913386821746826</v>
      </c>
      <c r="AM177" s="27">
        <v>3.4645669460296631</v>
      </c>
      <c r="AN177" s="27">
        <v>10.83464527130127</v>
      </c>
      <c r="AO177" s="27">
        <v>4.4488186836242676</v>
      </c>
      <c r="AP177" s="27">
        <v>3.307086706161499</v>
      </c>
      <c r="AQ177" s="27">
        <v>3.2480313777923584</v>
      </c>
      <c r="AR177" s="27">
        <v>5.1968502998352051</v>
      </c>
      <c r="AS177" s="27">
        <v>9.2598428726196289</v>
      </c>
      <c r="AT177" s="27">
        <v>4.9921259880065918</v>
      </c>
      <c r="AU177" s="27">
        <v>6.2598423957824707</v>
      </c>
      <c r="AV177" s="27">
        <v>5.9921259880065918</v>
      </c>
      <c r="AW177" s="27">
        <v>8.0629920959472656</v>
      </c>
      <c r="AX177" s="27">
        <v>2.1574802398681641</v>
      </c>
      <c r="AY177" s="27">
        <v>2.4409449100494385</v>
      </c>
      <c r="AZ177" s="27">
        <v>5.4330706596374512</v>
      </c>
      <c r="BA177" s="27">
        <v>6.8740158081054688</v>
      </c>
      <c r="BB177" s="27">
        <v>1.3937008380889893</v>
      </c>
      <c r="BC177" s="27">
        <v>3.7952756881713867</v>
      </c>
      <c r="BD177" s="27">
        <v>3.9566929340362549</v>
      </c>
      <c r="BE177" s="27">
        <v>7.078740119934082</v>
      </c>
      <c r="BF177" s="27">
        <v>8.0551185607910156</v>
      </c>
      <c r="BG177" s="27">
        <v>4.3543305397033691</v>
      </c>
      <c r="BH177" s="27">
        <v>2.2125983238220215</v>
      </c>
      <c r="BI177" s="27">
        <v>2.6220471858978271</v>
      </c>
      <c r="BJ177" s="27">
        <v>2.1023621559143066</v>
      </c>
      <c r="BK177" s="27">
        <v>4.4094486236572266</v>
      </c>
      <c r="BL177" s="27">
        <v>7.6614174842834473</v>
      </c>
      <c r="BM177" s="27">
        <v>3.5511810779571533</v>
      </c>
      <c r="BN177" s="27">
        <v>3.0078740119934082</v>
      </c>
      <c r="BO177" s="27">
        <v>1.8897638320922852</v>
      </c>
      <c r="BQ177" s="21">
        <f t="shared" si="5"/>
        <v>54</v>
      </c>
    </row>
    <row r="178" spans="2:69" x14ac:dyDescent="0.25">
      <c r="B178" s="44" t="s">
        <v>891</v>
      </c>
      <c r="C178" s="44" t="s">
        <v>892</v>
      </c>
      <c r="D178" s="12">
        <v>-35</v>
      </c>
      <c r="E178" s="12">
        <v>138.9</v>
      </c>
      <c r="F178" s="29" t="b">
        <f t="shared" si="4"/>
        <v>0</v>
      </c>
      <c r="G178" s="27"/>
      <c r="H178" s="27">
        <v>7.0905513763427734</v>
      </c>
      <c r="I178" s="27">
        <v>3.8622047901153564</v>
      </c>
      <c r="J178" s="27">
        <v>7.6929135322570801</v>
      </c>
      <c r="K178" s="27">
        <v>3.881889820098877</v>
      </c>
      <c r="L178" s="27">
        <v>9.8503932952880859</v>
      </c>
      <c r="M178" s="27">
        <v>4.6338582038879395</v>
      </c>
      <c r="N178" s="27">
        <v>7.2440943717956543</v>
      </c>
      <c r="O178" s="27">
        <v>3.1062991619110107</v>
      </c>
      <c r="P178" s="27">
        <v>8.7598428726196289</v>
      </c>
      <c r="Q178" s="27">
        <v>4.3228344917297363</v>
      </c>
      <c r="R178" s="27">
        <v>7.6456694602966309</v>
      </c>
      <c r="S178" s="27">
        <v>8.0866146087646484</v>
      </c>
      <c r="T178" s="27">
        <v>4.4724407196044922</v>
      </c>
      <c r="U178" s="27">
        <v>11.196850776672363</v>
      </c>
      <c r="V178" s="27">
        <v>11.200787544250488</v>
      </c>
      <c r="W178" s="27">
        <v>9.7283468246459961</v>
      </c>
      <c r="X178" s="27">
        <v>6.618110179901123</v>
      </c>
      <c r="Y178" s="27">
        <v>4.7913384437561035</v>
      </c>
      <c r="Z178" s="27">
        <v>5.7086615562438965</v>
      </c>
      <c r="AA178" s="27">
        <v>8.3307085037231445</v>
      </c>
      <c r="AB178" s="27">
        <v>3.9960629940032959</v>
      </c>
      <c r="AC178" s="27">
        <v>1.9015748500823975</v>
      </c>
      <c r="AD178" s="27">
        <v>2.0314960479736328</v>
      </c>
      <c r="AE178" s="27">
        <v>5.3149604797363281</v>
      </c>
      <c r="AF178" s="27">
        <v>2.7874016761779785</v>
      </c>
      <c r="AG178" s="27">
        <v>4.4881887435913086</v>
      </c>
      <c r="AH178" s="27">
        <v>3.8188977241516113</v>
      </c>
      <c r="AI178" s="27">
        <v>3.9055118560791016</v>
      </c>
      <c r="AJ178" s="27">
        <v>1.7401574850082397</v>
      </c>
      <c r="AK178" s="27">
        <v>6.4330706596374512</v>
      </c>
      <c r="AL178" s="27">
        <v>3.2992126941680908</v>
      </c>
      <c r="AM178" s="27">
        <v>2.7795276641845703</v>
      </c>
      <c r="AN178" s="27">
        <v>11.110236167907715</v>
      </c>
      <c r="AO178" s="27">
        <v>3.4960629940032959</v>
      </c>
      <c r="AP178" s="27">
        <v>2.7716536521911621</v>
      </c>
      <c r="AQ178" s="27">
        <v>1.6417323350906372</v>
      </c>
      <c r="AR178" s="27">
        <v>4.0551180839538574</v>
      </c>
      <c r="AS178" s="27">
        <v>5.5433073043823242</v>
      </c>
      <c r="AT178" s="27">
        <v>3.8622047901153564</v>
      </c>
      <c r="AU178" s="27">
        <v>4.1692914962768555</v>
      </c>
      <c r="AV178" s="27">
        <v>4.9527559280395508</v>
      </c>
      <c r="AW178" s="27">
        <v>6.0708661079406738</v>
      </c>
      <c r="AX178" s="27">
        <v>4.7165355682373047</v>
      </c>
      <c r="AY178" s="27">
        <v>4.7716536521911621</v>
      </c>
      <c r="AZ178" s="27">
        <v>5.8188977241516113</v>
      </c>
      <c r="BA178" s="27">
        <v>10.094488143920898</v>
      </c>
      <c r="BB178" s="27">
        <v>1.5669291019439697</v>
      </c>
      <c r="BC178" s="27">
        <v>3.7086613178253174</v>
      </c>
      <c r="BD178" s="27">
        <v>2.7559056282043457</v>
      </c>
      <c r="BE178" s="27">
        <v>5.8346457481384277</v>
      </c>
      <c r="BF178" s="27">
        <v>10.157480239868164</v>
      </c>
      <c r="BG178" s="27">
        <v>5.0157480239868164</v>
      </c>
      <c r="BH178" s="27">
        <v>3.732283353805542</v>
      </c>
      <c r="BI178" s="27">
        <v>5.7952756881713867</v>
      </c>
      <c r="BJ178" s="27">
        <v>2.1889762878417969</v>
      </c>
      <c r="BK178" s="27">
        <v>2.7559056282043457</v>
      </c>
      <c r="BL178" s="27">
        <v>8.8976373672485352</v>
      </c>
      <c r="BM178" s="27">
        <v>4.2598423957824707</v>
      </c>
      <c r="BN178" s="27">
        <v>5.1496062278747559</v>
      </c>
      <c r="BO178" s="27">
        <v>2.5275590419769287</v>
      </c>
      <c r="BQ178" s="21">
        <f t="shared" si="5"/>
        <v>54</v>
      </c>
    </row>
    <row r="179" spans="2:69" x14ac:dyDescent="0.25">
      <c r="B179" s="44" t="s">
        <v>895</v>
      </c>
      <c r="C179" s="44" t="s">
        <v>896</v>
      </c>
      <c r="D179" s="12">
        <v>-34.4</v>
      </c>
      <c r="E179" s="12">
        <v>139.1</v>
      </c>
      <c r="F179" s="29" t="b">
        <f t="shared" si="4"/>
        <v>0</v>
      </c>
      <c r="G179" s="27"/>
      <c r="H179" s="27">
        <v>4.2244095802307129</v>
      </c>
      <c r="I179" s="27">
        <v>5.2913384437561035</v>
      </c>
      <c r="J179" s="27">
        <v>4.5629920959472656</v>
      </c>
      <c r="K179" s="27">
        <v>2.9921259880065918</v>
      </c>
      <c r="L179" s="27">
        <v>5.7795276641845703</v>
      </c>
      <c r="M179" s="27">
        <v>2.3385827541351318</v>
      </c>
      <c r="N179" s="27">
        <v>6.2086615562438965</v>
      </c>
      <c r="O179" s="27">
        <v>1.3976378440856934</v>
      </c>
      <c r="P179" s="27">
        <v>4.8346457481384277</v>
      </c>
      <c r="Q179" s="27">
        <v>2.7480313777923584</v>
      </c>
      <c r="R179" s="27">
        <v>3.3740158081054688</v>
      </c>
      <c r="S179" s="27">
        <v>5.6614174842834473</v>
      </c>
      <c r="T179" s="27">
        <v>2.0078740119934082</v>
      </c>
      <c r="U179" s="27">
        <v>7.2283463478088379</v>
      </c>
      <c r="V179" s="27">
        <v>4.3464565277099609</v>
      </c>
      <c r="W179" s="27">
        <v>6.8110237121582031</v>
      </c>
      <c r="X179" s="27">
        <v>3.7795276641845703</v>
      </c>
      <c r="Y179" s="27">
        <v>4.0944881439208984</v>
      </c>
      <c r="Z179" s="27">
        <v>4.7716536521911621</v>
      </c>
      <c r="AA179" s="27">
        <v>8.074803352355957</v>
      </c>
      <c r="AB179" s="27">
        <v>3.1496062278747559</v>
      </c>
      <c r="AC179" s="27">
        <v>4.5433073043823242</v>
      </c>
      <c r="AD179" s="27">
        <v>1.1496063470840454</v>
      </c>
      <c r="AE179" s="27">
        <v>8.3031492233276367</v>
      </c>
      <c r="AF179" s="27">
        <v>3.9055118560791016</v>
      </c>
      <c r="AG179" s="27">
        <v>3.807086706161499</v>
      </c>
      <c r="AH179" s="27">
        <v>7.8188977241516113</v>
      </c>
      <c r="AI179" s="27">
        <v>4.6259841918945313</v>
      </c>
      <c r="AJ179" s="27">
        <v>5.6377954483032227</v>
      </c>
      <c r="AK179" s="27">
        <v>6.3622045516967773</v>
      </c>
      <c r="AL179" s="27">
        <v>4.7165355682373047</v>
      </c>
      <c r="AM179" s="27">
        <v>4.1574802398681641</v>
      </c>
      <c r="AN179" s="27">
        <v>15.590551376342773</v>
      </c>
      <c r="AO179" s="27">
        <v>7.0157480239868164</v>
      </c>
      <c r="AP179" s="27">
        <v>5.9370079040527344</v>
      </c>
      <c r="AQ179" s="27">
        <v>4.9370079040527344</v>
      </c>
      <c r="AR179" s="27">
        <v>5.3779525756835938</v>
      </c>
      <c r="AS179" s="27">
        <v>7.6771655082702637</v>
      </c>
      <c r="AT179" s="27">
        <v>6.4173226356506348</v>
      </c>
      <c r="AU179" s="27">
        <v>7</v>
      </c>
      <c r="AV179" s="27">
        <v>4.7244095802307129</v>
      </c>
      <c r="AW179" s="27">
        <v>7.5511813163757324</v>
      </c>
      <c r="AX179" s="27">
        <v>3.8976378440856934</v>
      </c>
      <c r="AY179" s="27">
        <v>4.5275592803955078</v>
      </c>
      <c r="AZ179" s="27">
        <v>8.6771650314331055</v>
      </c>
      <c r="BA179" s="27">
        <v>10.850393295288086</v>
      </c>
      <c r="BB179" s="27">
        <v>1.9370079040527344</v>
      </c>
      <c r="BC179" s="27">
        <v>3.3622047901153564</v>
      </c>
      <c r="BD179" s="27">
        <v>4.2283463478088379</v>
      </c>
      <c r="BE179" s="27">
        <v>4.5669293403625488</v>
      </c>
      <c r="BF179" s="27">
        <v>10.354331016540527</v>
      </c>
      <c r="BG179" s="27">
        <v>5.1062994003295898</v>
      </c>
      <c r="BH179" s="27">
        <v>3.0314960479736328</v>
      </c>
      <c r="BI179" s="27">
        <v>4.5236220359802246</v>
      </c>
      <c r="BJ179" s="27">
        <v>1.7283464670181274</v>
      </c>
      <c r="BK179" s="27">
        <v>3.1653542518615723</v>
      </c>
      <c r="BL179" s="27">
        <v>10.196850776672363</v>
      </c>
      <c r="BM179" s="27">
        <v>4.8267717361450195</v>
      </c>
      <c r="BN179" s="27">
        <v>4.074803352355957</v>
      </c>
      <c r="BO179" s="27">
        <v>2.4645669460296631</v>
      </c>
      <c r="BQ179" s="21">
        <f t="shared" si="5"/>
        <v>54</v>
      </c>
    </row>
    <row r="180" spans="2:69" x14ac:dyDescent="0.25">
      <c r="B180" s="44" t="s">
        <v>897</v>
      </c>
      <c r="C180" s="44" t="s">
        <v>898</v>
      </c>
      <c r="D180" s="12">
        <v>-26.4</v>
      </c>
      <c r="E180" s="12">
        <v>146.19999999999999</v>
      </c>
      <c r="F180" s="29" t="b">
        <f t="shared" si="4"/>
        <v>0</v>
      </c>
      <c r="G180" s="27"/>
      <c r="H180" s="27">
        <v>2.692913293838501</v>
      </c>
      <c r="I180" s="27">
        <v>8.5236225128173828</v>
      </c>
      <c r="J180" s="27">
        <v>3.0078740119934082</v>
      </c>
      <c r="K180" s="27">
        <v>9.1299209594726563</v>
      </c>
      <c r="L180" s="27">
        <v>4.2677164077758789</v>
      </c>
      <c r="M180" s="27">
        <v>7.0472440719604492</v>
      </c>
      <c r="N180" s="27">
        <v>2.8858268260955811</v>
      </c>
      <c r="O180" s="27">
        <v>2.2401573657989502</v>
      </c>
      <c r="P180" s="27">
        <v>0.92519682645797729</v>
      </c>
      <c r="Q180" s="27">
        <v>3.2007873058319092</v>
      </c>
      <c r="R180" s="27">
        <v>5.6062994003295898</v>
      </c>
      <c r="S180" s="27">
        <v>5.6850395202636719</v>
      </c>
      <c r="T180" s="27">
        <v>5.3464565277099609</v>
      </c>
      <c r="U180" s="27">
        <v>11.267716407775879</v>
      </c>
      <c r="V180" s="27">
        <v>4.0669293403625488</v>
      </c>
      <c r="W180" s="27">
        <v>2.4330708980560303</v>
      </c>
      <c r="X180" s="27">
        <v>2.039370059967041</v>
      </c>
      <c r="Y180" s="27">
        <v>1.0236220359802246</v>
      </c>
      <c r="Z180" s="27">
        <v>4.960629940032959</v>
      </c>
      <c r="AA180" s="27">
        <v>2.3622047901153564</v>
      </c>
      <c r="AB180" s="27">
        <v>7.6771655082702637</v>
      </c>
      <c r="AC180" s="27">
        <v>3.1968502998352051</v>
      </c>
      <c r="AD180" s="27">
        <v>1.5511810779571533</v>
      </c>
      <c r="AE180" s="27">
        <v>5.7244095802307129</v>
      </c>
      <c r="AF180" s="27">
        <v>2.9921259880065918</v>
      </c>
      <c r="AG180" s="27">
        <v>9.8425197601318359</v>
      </c>
      <c r="AH180" s="27">
        <v>6.2204723358154297</v>
      </c>
      <c r="AI180" s="27">
        <v>4.7401576042175293</v>
      </c>
      <c r="AJ180" s="27">
        <v>4.0551180839538574</v>
      </c>
      <c r="AK180" s="27">
        <v>5.0629920959472656</v>
      </c>
      <c r="AL180" s="27">
        <v>0.75590550899505615</v>
      </c>
      <c r="AM180" s="27">
        <v>2.4881889820098877</v>
      </c>
      <c r="AN180" s="27">
        <v>3.4960629940032959</v>
      </c>
      <c r="AO180" s="27">
        <v>8.1732282638549805</v>
      </c>
      <c r="AP180" s="27">
        <v>3.4724409580230713</v>
      </c>
      <c r="AQ180" s="27">
        <v>5.7165355682373047</v>
      </c>
      <c r="AR180" s="27">
        <v>6.9370079040527344</v>
      </c>
      <c r="AS180" s="27">
        <v>13.818897247314453</v>
      </c>
      <c r="AT180" s="27">
        <v>7.3700785636901855</v>
      </c>
      <c r="AU180" s="27">
        <v>5.5984253883361816</v>
      </c>
      <c r="AV180" s="27">
        <v>14.535432815551758</v>
      </c>
      <c r="AW180" s="27">
        <v>5.1811022758483887</v>
      </c>
      <c r="AX180" s="27">
        <v>1.2047244310379028</v>
      </c>
      <c r="AY180" s="27">
        <v>3.4330708980560303</v>
      </c>
      <c r="AZ180" s="27">
        <v>7.8503937721252441</v>
      </c>
      <c r="BA180" s="27">
        <v>3.9763779640197754</v>
      </c>
      <c r="BB180" s="27">
        <v>3.34645676612854</v>
      </c>
      <c r="BC180" s="27">
        <v>9.2440948486328125</v>
      </c>
      <c r="BD180" s="27">
        <v>6.7165355682373047</v>
      </c>
      <c r="BE180" s="27">
        <v>1.4330708980560303</v>
      </c>
      <c r="BF180" s="27">
        <v>8.8976373672485352</v>
      </c>
      <c r="BG180" s="27">
        <v>6.7165355682373047</v>
      </c>
      <c r="BH180" s="27">
        <v>1.6299213171005249</v>
      </c>
      <c r="BI180" s="27">
        <v>0.94488191604614258</v>
      </c>
      <c r="BJ180" s="27">
        <v>5.0275592803955078</v>
      </c>
      <c r="BK180" s="27">
        <v>1.2047244310379028</v>
      </c>
      <c r="BL180" s="27">
        <v>7.8976378440856934</v>
      </c>
      <c r="BM180" s="27">
        <v>2.1259841918945313</v>
      </c>
      <c r="BN180" s="27">
        <v>3.2598426342010498</v>
      </c>
      <c r="BO180" s="27">
        <v>1.3779528141021729</v>
      </c>
      <c r="BQ180" s="21">
        <f t="shared" si="5"/>
        <v>54</v>
      </c>
    </row>
    <row r="181" spans="2:69" x14ac:dyDescent="0.25">
      <c r="B181" s="44" t="s">
        <v>899</v>
      </c>
      <c r="C181" s="44" t="s">
        <v>900</v>
      </c>
      <c r="D181" s="12">
        <v>-33.9</v>
      </c>
      <c r="E181" s="12">
        <v>151.1</v>
      </c>
      <c r="F181" s="29" t="b">
        <f t="shared" si="4"/>
        <v>1</v>
      </c>
      <c r="G181" s="27"/>
      <c r="H181" s="27">
        <v>17.003936767578125</v>
      </c>
      <c r="I181" s="27">
        <v>20.944881439208984</v>
      </c>
      <c r="J181" s="27">
        <v>10.129920959472656</v>
      </c>
      <c r="K181" s="27">
        <v>16.374015808105469</v>
      </c>
      <c r="L181" s="27">
        <v>7.3267717361450195</v>
      </c>
      <c r="M181" s="27">
        <v>12.641732215881348</v>
      </c>
      <c r="N181" s="27">
        <v>12.523622512817383</v>
      </c>
      <c r="O181" s="27">
        <v>9.9921255111694336</v>
      </c>
      <c r="P181" s="27">
        <v>2.9015748500823975</v>
      </c>
      <c r="Q181" s="27">
        <v>15.551180839538574</v>
      </c>
      <c r="R181" s="27">
        <v>18.5</v>
      </c>
      <c r="S181" s="27">
        <v>7.9094486236572266</v>
      </c>
      <c r="T181" s="27">
        <v>11.488188743591309</v>
      </c>
      <c r="U181" s="27">
        <v>14.807086944580078</v>
      </c>
      <c r="V181" s="27">
        <v>6.464566707611084</v>
      </c>
      <c r="W181" s="27">
        <v>7.0157480239868164</v>
      </c>
      <c r="X181" s="27">
        <v>20.185039520263672</v>
      </c>
      <c r="Y181" s="27">
        <v>4.2992124557495117</v>
      </c>
      <c r="Z181" s="27">
        <v>15.527559280395508</v>
      </c>
      <c r="AA181" s="27">
        <v>5.4881887435913086</v>
      </c>
      <c r="AB181" s="27">
        <v>3.8661417961120605</v>
      </c>
      <c r="AC181" s="27">
        <v>12.732283592224121</v>
      </c>
      <c r="AD181" s="27">
        <v>10.33464527130127</v>
      </c>
      <c r="AE181" s="27">
        <v>11.83464527130127</v>
      </c>
      <c r="AF181" s="27">
        <v>19.370079040527344</v>
      </c>
      <c r="AG181" s="27">
        <v>12.740157127380371</v>
      </c>
      <c r="AH181" s="27">
        <v>9.8425197601318359</v>
      </c>
      <c r="AI181" s="27">
        <v>13.78740119934082</v>
      </c>
      <c r="AJ181" s="27">
        <v>13.275590896606445</v>
      </c>
      <c r="AK181" s="27">
        <v>6.4173226356506348</v>
      </c>
      <c r="AL181" s="27">
        <v>9.1023626327514648</v>
      </c>
      <c r="AM181" s="27">
        <v>8.2519683837890625</v>
      </c>
      <c r="AN181" s="27">
        <v>12.322834968566895</v>
      </c>
      <c r="AO181" s="27">
        <v>10.551180839538574</v>
      </c>
      <c r="AP181" s="27">
        <v>5.4566926956176758</v>
      </c>
      <c r="AQ181" s="27">
        <v>17.299213409423828</v>
      </c>
      <c r="AR181" s="27">
        <v>7.614173412322998</v>
      </c>
      <c r="AS181" s="27">
        <v>7.5826773643493652</v>
      </c>
      <c r="AT181" s="27">
        <v>6.921259880065918</v>
      </c>
      <c r="AU181" s="27">
        <v>8.1968507766723633</v>
      </c>
      <c r="AV181" s="27">
        <v>10.204724311828613</v>
      </c>
      <c r="AW181" s="27">
        <v>6.2677164077758789</v>
      </c>
      <c r="AX181" s="27">
        <v>4.3149604797363281</v>
      </c>
      <c r="AY181" s="27">
        <v>8.1811027526855469</v>
      </c>
      <c r="AZ181" s="27">
        <v>15.346456527709961</v>
      </c>
      <c r="BA181" s="27">
        <v>8.3779525756835938</v>
      </c>
      <c r="BB181" s="27">
        <v>8.1259841918945313</v>
      </c>
      <c r="BC181" s="27">
        <v>9.0157480239868164</v>
      </c>
      <c r="BD181" s="27">
        <v>9.3228349685668945</v>
      </c>
      <c r="BE181" s="27">
        <v>7.8503937721252441</v>
      </c>
      <c r="BF181" s="27">
        <v>13.417323112487793</v>
      </c>
      <c r="BG181" s="27">
        <v>13.472440719604492</v>
      </c>
      <c r="BH181" s="27">
        <v>3.5275590419769287</v>
      </c>
      <c r="BI181" s="27">
        <v>10.905511856079102</v>
      </c>
      <c r="BJ181" s="27">
        <v>11.118110656738281</v>
      </c>
      <c r="BK181" s="27">
        <v>7.3070864677429199</v>
      </c>
      <c r="BL181" s="27">
        <v>5.8976378440856934</v>
      </c>
      <c r="BM181" s="27">
        <v>5.0866141319274902</v>
      </c>
      <c r="BN181" s="27">
        <v>13.590551376342773</v>
      </c>
      <c r="BO181" s="27">
        <v>5.3385825157165527</v>
      </c>
      <c r="BQ181" s="21">
        <f t="shared" si="5"/>
        <v>54</v>
      </c>
    </row>
    <row r="182" spans="2:69" x14ac:dyDescent="0.25">
      <c r="B182" s="44" t="s">
        <v>905</v>
      </c>
      <c r="C182" s="44" t="s">
        <v>906</v>
      </c>
      <c r="D182" s="12">
        <v>-35.299999999999997</v>
      </c>
      <c r="E182" s="12">
        <v>146.19999999999999</v>
      </c>
      <c r="F182" s="29" t="b">
        <f t="shared" si="4"/>
        <v>1</v>
      </c>
      <c r="G182" s="27"/>
      <c r="H182" s="27">
        <v>6.2952756881713867</v>
      </c>
      <c r="I182" s="27">
        <v>4.3385825157165527</v>
      </c>
      <c r="J182" s="27">
        <v>4.7834644317626953</v>
      </c>
      <c r="K182" s="27">
        <v>3.5708661079406738</v>
      </c>
      <c r="L182" s="27">
        <v>5.1535434722900391</v>
      </c>
      <c r="M182" s="27">
        <v>7.7992124557495117</v>
      </c>
      <c r="N182" s="27">
        <v>10.421259880065918</v>
      </c>
      <c r="O182" s="27">
        <v>1.9685039520263672</v>
      </c>
      <c r="P182" s="27">
        <v>3.421259880065918</v>
      </c>
      <c r="Q182" s="27">
        <v>3.9133858680725098</v>
      </c>
      <c r="R182" s="27">
        <v>7.4685039520263672</v>
      </c>
      <c r="S182" s="27">
        <v>4.3700785636901855</v>
      </c>
      <c r="T182" s="27">
        <v>2.0944881439208984</v>
      </c>
      <c r="U182" s="27">
        <v>7.3897638320922852</v>
      </c>
      <c r="V182" s="27">
        <v>8.6535434722900391</v>
      </c>
      <c r="W182" s="27">
        <v>7.6889762878417969</v>
      </c>
      <c r="X182" s="27">
        <v>6.1220474243164063</v>
      </c>
      <c r="Y182" s="27">
        <v>1.8543306589126587</v>
      </c>
      <c r="Z182" s="27">
        <v>5.0590553283691406</v>
      </c>
      <c r="AA182" s="27">
        <v>3.2165353298187256</v>
      </c>
      <c r="AB182" s="27">
        <v>3.767716646194458</v>
      </c>
      <c r="AC182" s="27">
        <v>2.578740119934082</v>
      </c>
      <c r="AD182" s="27">
        <v>1.712598443031311</v>
      </c>
      <c r="AE182" s="27">
        <v>4.0078740119934082</v>
      </c>
      <c r="AF182" s="27">
        <v>3.0196850299835205</v>
      </c>
      <c r="AG182" s="27">
        <v>5.925196647644043</v>
      </c>
      <c r="AH182" s="27">
        <v>4.4763779640197754</v>
      </c>
      <c r="AI182" s="27">
        <v>1.3503936529159546</v>
      </c>
      <c r="AJ182" s="27">
        <v>6.4685039520263672</v>
      </c>
      <c r="AK182" s="27">
        <v>3.6456692218780518</v>
      </c>
      <c r="AL182" s="27">
        <v>1.4448819160461426</v>
      </c>
      <c r="AM182" s="27">
        <v>1.1496063470840454</v>
      </c>
      <c r="AN182" s="27">
        <v>7.2677164077758789</v>
      </c>
      <c r="AO182" s="27">
        <v>6.9842519760131836</v>
      </c>
      <c r="AP182" s="27">
        <v>2.0157480239868164</v>
      </c>
      <c r="AQ182" s="27">
        <v>3.6299211978912354</v>
      </c>
      <c r="AR182" s="27">
        <v>4.8976378440856934</v>
      </c>
      <c r="AS182" s="27">
        <v>3.2283463478088379</v>
      </c>
      <c r="AT182" s="27">
        <v>5.6614174842834473</v>
      </c>
      <c r="AU182" s="27">
        <v>2.8267717361450195</v>
      </c>
      <c r="AV182" s="27">
        <v>5.5039372444152832</v>
      </c>
      <c r="AW182" s="27">
        <v>2.6141731739044189</v>
      </c>
      <c r="AX182" s="27">
        <v>1.366141676902771</v>
      </c>
      <c r="AY182" s="27">
        <v>5.7795276641845703</v>
      </c>
      <c r="AZ182" s="27">
        <v>8.4409446716308594</v>
      </c>
      <c r="BA182" s="27">
        <v>6.6771655082702637</v>
      </c>
      <c r="BB182" s="27">
        <v>1.0629920959472656</v>
      </c>
      <c r="BC182" s="27">
        <v>3.3937008380889893</v>
      </c>
      <c r="BD182" s="27">
        <v>2.078740119934082</v>
      </c>
      <c r="BE182" s="27">
        <v>5.464566707611084</v>
      </c>
      <c r="BF182" s="27">
        <v>10.185039520263672</v>
      </c>
      <c r="BG182" s="27">
        <v>3.7874016761779785</v>
      </c>
      <c r="BH182" s="27">
        <v>2.5118110179901123</v>
      </c>
      <c r="BI182" s="27">
        <v>0.79527556896209717</v>
      </c>
      <c r="BJ182" s="27">
        <v>3.8858268260955811</v>
      </c>
      <c r="BK182" s="27">
        <v>3.881889820098877</v>
      </c>
      <c r="BL182" s="27">
        <v>5.8464565277099609</v>
      </c>
      <c r="BM182" s="27">
        <v>11.031496047973633</v>
      </c>
      <c r="BN182" s="27">
        <v>4.0472440719604492</v>
      </c>
      <c r="BO182" s="27">
        <v>1.5511810779571533</v>
      </c>
      <c r="BQ182" s="21">
        <f t="shared" si="5"/>
        <v>54</v>
      </c>
    </row>
    <row r="183" spans="2:69" x14ac:dyDescent="0.25">
      <c r="B183" s="44" t="s">
        <v>907</v>
      </c>
      <c r="C183" s="44" t="s">
        <v>908</v>
      </c>
      <c r="D183" s="12">
        <v>-34.200000000000003</v>
      </c>
      <c r="E183" s="12">
        <v>142</v>
      </c>
      <c r="F183" s="29" t="b">
        <f t="shared" si="4"/>
        <v>1</v>
      </c>
      <c r="G183" s="27"/>
      <c r="H183" s="27">
        <v>3.6062991619110107</v>
      </c>
      <c r="I183" s="27">
        <v>6.5551180839538574</v>
      </c>
      <c r="J183" s="27">
        <v>0.68503934144973755</v>
      </c>
      <c r="K183" s="27">
        <v>2.6692912578582764</v>
      </c>
      <c r="L183" s="27">
        <v>5.1732282638549805</v>
      </c>
      <c r="M183" s="27">
        <v>3.4960629940032959</v>
      </c>
      <c r="N183" s="27">
        <v>4.2007875442504883</v>
      </c>
      <c r="O183" s="27">
        <v>1.212598443031311</v>
      </c>
      <c r="P183" s="27">
        <v>1.5472440719604492</v>
      </c>
      <c r="Q183" s="27">
        <v>2.2204723358154297</v>
      </c>
      <c r="R183" s="27">
        <v>4.3228344917297363</v>
      </c>
      <c r="S183" s="27">
        <v>2.4330708980560303</v>
      </c>
      <c r="T183" s="27">
        <v>0.74803149700164795</v>
      </c>
      <c r="U183" s="27">
        <v>6.960629940032959</v>
      </c>
      <c r="V183" s="27">
        <v>4.7637796401977539</v>
      </c>
      <c r="W183" s="27">
        <v>10.496063232421875</v>
      </c>
      <c r="X183" s="27">
        <v>6.7637796401977539</v>
      </c>
      <c r="Y183" s="27">
        <v>2.5511810779571533</v>
      </c>
      <c r="Z183" s="27">
        <v>4.6062994003295898</v>
      </c>
      <c r="AA183" s="27">
        <v>4.1968502998352051</v>
      </c>
      <c r="AB183" s="27">
        <v>2.1023621559143066</v>
      </c>
      <c r="AC183" s="27">
        <v>2.9133858680725098</v>
      </c>
      <c r="AD183" s="27">
        <v>1.2283464670181274</v>
      </c>
      <c r="AE183" s="27">
        <v>3.8976378440856934</v>
      </c>
      <c r="AF183" s="27">
        <v>2.3622047901153564</v>
      </c>
      <c r="AG183" s="27">
        <v>4.0944881439208984</v>
      </c>
      <c r="AH183" s="27">
        <v>5.0078740119934082</v>
      </c>
      <c r="AI183" s="27">
        <v>2.6062991619110107</v>
      </c>
      <c r="AJ183" s="27">
        <v>4.9370079040527344</v>
      </c>
      <c r="AK183" s="27">
        <v>2.7637796401977539</v>
      </c>
      <c r="AL183" s="27">
        <v>0.81102359294891357</v>
      </c>
      <c r="AM183" s="27">
        <v>2.6692912578582764</v>
      </c>
      <c r="AN183" s="27">
        <v>10.409448623657227</v>
      </c>
      <c r="AO183" s="27">
        <v>7.4566926956176758</v>
      </c>
      <c r="AP183" s="27">
        <v>1.2755905389785767</v>
      </c>
      <c r="AQ183" s="27">
        <v>4.7559056282043457</v>
      </c>
      <c r="AR183" s="27">
        <v>2.1732282638549805</v>
      </c>
      <c r="AS183" s="27">
        <v>3.267716646194458</v>
      </c>
      <c r="AT183" s="27">
        <v>2.078740119934082</v>
      </c>
      <c r="AU183" s="27">
        <v>4.9448819160461426</v>
      </c>
      <c r="AV183" s="27">
        <v>3.3228347301483154</v>
      </c>
      <c r="AW183" s="27">
        <v>2.7559056282043457</v>
      </c>
      <c r="AX183" s="27">
        <v>1.2677165269851685</v>
      </c>
      <c r="AY183" s="27">
        <v>4.2283463478088379</v>
      </c>
      <c r="AZ183" s="27">
        <v>3.307086706161499</v>
      </c>
      <c r="BA183" s="27">
        <v>5.6614174842834473</v>
      </c>
      <c r="BB183" s="27">
        <v>0.70078742504119873</v>
      </c>
      <c r="BC183" s="27">
        <v>1.6456693410873413</v>
      </c>
      <c r="BD183" s="27">
        <v>3.1496062278747559</v>
      </c>
      <c r="BE183" s="27">
        <v>4.5984253883361816</v>
      </c>
      <c r="BF183" s="27">
        <v>15.078740119934082</v>
      </c>
      <c r="BG183" s="27">
        <v>3.0944881439208984</v>
      </c>
      <c r="BH183" s="27">
        <v>1.0551180839538574</v>
      </c>
      <c r="BI183" s="27">
        <v>2.9921259880065918</v>
      </c>
      <c r="BJ183" s="27">
        <v>1.6614173650741577</v>
      </c>
      <c r="BK183" s="27">
        <v>0.90157479047775269</v>
      </c>
      <c r="BL183" s="27">
        <v>6.8110237121582031</v>
      </c>
      <c r="BM183" s="27">
        <v>4.6062994003295898</v>
      </c>
      <c r="BN183" s="27">
        <v>3.0157480239868164</v>
      </c>
      <c r="BO183" s="27">
        <v>1.118110179901123</v>
      </c>
      <c r="BQ183" s="21">
        <f t="shared" si="5"/>
        <v>54</v>
      </c>
    </row>
    <row r="184" spans="2:69" x14ac:dyDescent="0.25">
      <c r="B184" s="44" t="s">
        <v>909</v>
      </c>
      <c r="C184" s="44" t="s">
        <v>910</v>
      </c>
      <c r="D184" s="12">
        <v>-35.1</v>
      </c>
      <c r="E184" s="12">
        <v>142</v>
      </c>
      <c r="F184" s="29" t="b">
        <f t="shared" si="4"/>
        <v>1</v>
      </c>
      <c r="G184" s="27"/>
      <c r="H184" s="27">
        <v>4.9133858680725098</v>
      </c>
      <c r="I184" s="27">
        <v>5.9803147315979004</v>
      </c>
      <c r="J184" s="27">
        <v>2.2755906581878662</v>
      </c>
      <c r="K184" s="27">
        <v>3.039370059967041</v>
      </c>
      <c r="L184" s="27">
        <v>8.4803152084350586</v>
      </c>
      <c r="M184" s="27">
        <v>4.2440943717956543</v>
      </c>
      <c r="N184" s="27">
        <v>5.960629940032959</v>
      </c>
      <c r="O184" s="27">
        <v>0.67322832345962524</v>
      </c>
      <c r="P184" s="27">
        <v>2.2519686222076416</v>
      </c>
      <c r="Q184" s="27">
        <v>2.4291338920593262</v>
      </c>
      <c r="R184" s="27">
        <v>5.3385825157165527</v>
      </c>
      <c r="S184" s="27">
        <v>4.074803352355957</v>
      </c>
      <c r="T184" s="27">
        <v>2.4251968860626221</v>
      </c>
      <c r="U184" s="27">
        <v>10.433071136474609</v>
      </c>
      <c r="V184" s="27">
        <v>5.0039372444152832</v>
      </c>
      <c r="W184" s="27">
        <v>9.5314960479736328</v>
      </c>
      <c r="X184" s="27">
        <v>5.7874016761779785</v>
      </c>
      <c r="Y184" s="27">
        <v>2.7834646701812744</v>
      </c>
      <c r="Z184" s="27">
        <v>5.035433292388916</v>
      </c>
      <c r="AA184" s="27">
        <v>5.1574802398681641</v>
      </c>
      <c r="AB184" s="27">
        <v>3.6220471858978271</v>
      </c>
      <c r="AC184" s="27">
        <v>3.7755906581878662</v>
      </c>
      <c r="AD184" s="27">
        <v>0.30708661675453186</v>
      </c>
      <c r="AE184" s="27">
        <v>5.6535434722900391</v>
      </c>
      <c r="AF184" s="27">
        <v>2.6692912578582764</v>
      </c>
      <c r="AG184" s="27">
        <v>4.2283463478088379</v>
      </c>
      <c r="AH184" s="27">
        <v>5.8149604797363281</v>
      </c>
      <c r="AI184" s="27">
        <v>4.4566926956176758</v>
      </c>
      <c r="AJ184" s="27">
        <v>5.2913384437561035</v>
      </c>
      <c r="AK184" s="27">
        <v>1.9921259880065918</v>
      </c>
      <c r="AL184" s="27">
        <v>1.7559055089950562</v>
      </c>
      <c r="AM184" s="27">
        <v>1.7992125749588013</v>
      </c>
      <c r="AN184" s="27">
        <v>8.3543310165405273</v>
      </c>
      <c r="AO184" s="27">
        <v>7.3070864677429199</v>
      </c>
      <c r="AP184" s="27">
        <v>1.960629940032959</v>
      </c>
      <c r="AQ184" s="27">
        <v>3.0944881439208984</v>
      </c>
      <c r="AR184" s="27">
        <v>2.6456692218780518</v>
      </c>
      <c r="AS184" s="27">
        <v>4.574803352355957</v>
      </c>
      <c r="AT184" s="27">
        <v>5.5433073043823242</v>
      </c>
      <c r="AU184" s="27">
        <v>3.5118110179901123</v>
      </c>
      <c r="AV184" s="27">
        <v>3.8267717361450195</v>
      </c>
      <c r="AW184" s="27">
        <v>3.2283463478088379</v>
      </c>
      <c r="AX184" s="27">
        <v>1.118110179901123</v>
      </c>
      <c r="AY184" s="27">
        <v>3.1614172458648682</v>
      </c>
      <c r="AZ184" s="27">
        <v>5.4370079040527344</v>
      </c>
      <c r="BA184" s="27">
        <v>5.0196852684020996</v>
      </c>
      <c r="BB184" s="27">
        <v>2.2440943717956543</v>
      </c>
      <c r="BC184" s="27">
        <v>1.9133858680725098</v>
      </c>
      <c r="BD184" s="27">
        <v>2.7007873058319092</v>
      </c>
      <c r="BE184" s="27">
        <v>3.3779528141021729</v>
      </c>
      <c r="BF184" s="27">
        <v>12.031496047973633</v>
      </c>
      <c r="BG184" s="27">
        <v>4.118110179901123</v>
      </c>
      <c r="BH184" s="27">
        <v>1.1417323350906372</v>
      </c>
      <c r="BI184" s="27">
        <v>2.7086613178253174</v>
      </c>
      <c r="BJ184" s="27">
        <v>1.4251968860626221</v>
      </c>
      <c r="BK184" s="27">
        <v>1.3779528141021729</v>
      </c>
      <c r="BL184" s="27">
        <v>7.614173412322998</v>
      </c>
      <c r="BM184" s="27">
        <v>4.6614174842834473</v>
      </c>
      <c r="BN184" s="27">
        <v>3.7795276641845703</v>
      </c>
      <c r="BO184" s="27">
        <v>1.6220471858978271</v>
      </c>
      <c r="BQ184" s="21">
        <f t="shared" si="5"/>
        <v>54</v>
      </c>
    </row>
    <row r="185" spans="2:69" x14ac:dyDescent="0.25">
      <c r="B185" s="44" t="s">
        <v>915</v>
      </c>
      <c r="C185" s="44" t="s">
        <v>916</v>
      </c>
      <c r="D185" s="12">
        <v>-37.4</v>
      </c>
      <c r="E185" s="12">
        <v>145.19999999999999</v>
      </c>
      <c r="F185" s="29" t="b">
        <f t="shared" si="4"/>
        <v>1</v>
      </c>
      <c r="G185" s="27"/>
      <c r="H185" s="27">
        <v>22.862205505371094</v>
      </c>
      <c r="I185" s="27">
        <v>7.3110237121582031</v>
      </c>
      <c r="J185" s="27">
        <v>13.681102752685547</v>
      </c>
      <c r="K185" s="27">
        <v>14.578740119934082</v>
      </c>
      <c r="L185" s="27">
        <v>18.401575088500977</v>
      </c>
      <c r="M185" s="27">
        <v>13.763779640197754</v>
      </c>
      <c r="N185" s="27">
        <v>17.129920959472656</v>
      </c>
      <c r="O185" s="27">
        <v>6.9881887435913086</v>
      </c>
      <c r="P185" s="27">
        <v>10.850393295288086</v>
      </c>
      <c r="Q185" s="27">
        <v>13.531496047973633</v>
      </c>
      <c r="R185" s="27">
        <v>11.413385391235352</v>
      </c>
      <c r="S185" s="27">
        <v>22.409448623657227</v>
      </c>
      <c r="T185" s="27">
        <v>7.6889762878417969</v>
      </c>
      <c r="U185" s="27">
        <v>17.547245025634766</v>
      </c>
      <c r="V185" s="27">
        <v>19.173229217529297</v>
      </c>
      <c r="W185" s="27">
        <v>21.133857727050781</v>
      </c>
      <c r="X185" s="27">
        <v>20.22834587097168</v>
      </c>
      <c r="Y185" s="27">
        <v>7.7559056282043457</v>
      </c>
      <c r="Z185" s="27">
        <v>18.21259880065918</v>
      </c>
      <c r="AA185" s="27">
        <v>17.77165412902832</v>
      </c>
      <c r="AB185" s="27">
        <v>13.692913055419922</v>
      </c>
      <c r="AC185" s="27">
        <v>8.8425197601318359</v>
      </c>
      <c r="AD185" s="27">
        <v>10.842519760131836</v>
      </c>
      <c r="AE185" s="27">
        <v>16.78740119934082</v>
      </c>
      <c r="AF185" s="27">
        <v>16.850393295288086</v>
      </c>
      <c r="AG185" s="27">
        <v>17.913385391235352</v>
      </c>
      <c r="AH185" s="27">
        <v>16.677165985107422</v>
      </c>
      <c r="AI185" s="27">
        <v>16</v>
      </c>
      <c r="AJ185" s="27">
        <v>20.692913055419922</v>
      </c>
      <c r="AK185" s="27">
        <v>15.16535472869873</v>
      </c>
      <c r="AL185" s="27">
        <v>11.78740119934082</v>
      </c>
      <c r="AM185" s="27">
        <v>11.133858680725098</v>
      </c>
      <c r="AN185" s="27">
        <v>24.889762878417969</v>
      </c>
      <c r="AO185" s="27">
        <v>21.929134368896484</v>
      </c>
      <c r="AP185" s="27">
        <v>8.3464565277099609</v>
      </c>
      <c r="AQ185" s="27">
        <v>11.448819160461426</v>
      </c>
      <c r="AR185" s="27">
        <v>12.976377487182617</v>
      </c>
      <c r="AS185" s="27">
        <v>11.377952575683594</v>
      </c>
      <c r="AT185" s="27">
        <v>12.055118560791016</v>
      </c>
      <c r="AU185" s="27">
        <v>9.6929130554199219</v>
      </c>
      <c r="AV185" s="27">
        <v>20.610237121582031</v>
      </c>
      <c r="AW185" s="27">
        <v>13.795275688171387</v>
      </c>
      <c r="AX185" s="27">
        <v>9.4566926956176758</v>
      </c>
      <c r="AY185" s="27">
        <v>13.409448623657227</v>
      </c>
      <c r="AZ185" s="27">
        <v>20.078741073608398</v>
      </c>
      <c r="BA185" s="27">
        <v>11.149606704711914</v>
      </c>
      <c r="BB185" s="27">
        <v>5.039370059967041</v>
      </c>
      <c r="BC185" s="27">
        <v>7.0078740119934082</v>
      </c>
      <c r="BD185" s="27">
        <v>12.181102752685547</v>
      </c>
      <c r="BE185" s="27">
        <v>14.811023712158203</v>
      </c>
      <c r="BF185" s="27">
        <v>25.118110656738281</v>
      </c>
      <c r="BG185" s="27">
        <v>17.299213409423828</v>
      </c>
      <c r="BH185" s="27">
        <v>7.8425197601318359</v>
      </c>
      <c r="BI185" s="27">
        <v>14.811023712158203</v>
      </c>
      <c r="BJ185" s="27">
        <v>2.4803149700164795</v>
      </c>
      <c r="BK185" s="27">
        <v>3.1023621559143066</v>
      </c>
      <c r="BL185" s="27">
        <v>15.889763832092285</v>
      </c>
      <c r="BM185" s="27">
        <v>15.118110656738281</v>
      </c>
      <c r="BN185" s="27">
        <v>10.102362632751465</v>
      </c>
      <c r="BO185" s="27">
        <v>7.4803147315979004</v>
      </c>
      <c r="BQ185" s="21">
        <f t="shared" si="5"/>
        <v>54</v>
      </c>
    </row>
    <row r="186" spans="2:69" x14ac:dyDescent="0.25">
      <c r="B186" s="44" t="s">
        <v>917</v>
      </c>
      <c r="C186" s="44" t="s">
        <v>918</v>
      </c>
      <c r="D186" s="12">
        <v>-32.1</v>
      </c>
      <c r="E186" s="12">
        <v>116.9</v>
      </c>
      <c r="F186" s="29" t="b">
        <f t="shared" si="4"/>
        <v>0</v>
      </c>
      <c r="G186" s="27"/>
      <c r="H186" s="27">
        <v>1.7755905389785767</v>
      </c>
      <c r="I186" s="27">
        <v>1.1614173650741577</v>
      </c>
      <c r="J186" s="27">
        <v>2.0905511379241943</v>
      </c>
      <c r="K186" s="27">
        <v>2.7716536521911621</v>
      </c>
      <c r="L186" s="27">
        <v>1.6023621559143066</v>
      </c>
      <c r="M186" s="27">
        <v>3.2165353298187256</v>
      </c>
      <c r="N186" s="27">
        <v>1.6574803590774536</v>
      </c>
      <c r="O186" s="27">
        <v>0.86220473051071167</v>
      </c>
      <c r="P186" s="27">
        <v>1.9448819160461426</v>
      </c>
      <c r="Q186" s="27">
        <v>1.3188976049423218</v>
      </c>
      <c r="R186" s="27">
        <v>2.8700788021087646</v>
      </c>
      <c r="S186" s="27">
        <v>5.0511813163757324</v>
      </c>
      <c r="T186" s="27">
        <v>1.2559055089950562</v>
      </c>
      <c r="U186" s="27">
        <v>4.039370059967041</v>
      </c>
      <c r="V186" s="27">
        <v>2.5511810779571533</v>
      </c>
      <c r="W186" s="27">
        <v>2.0708661079406738</v>
      </c>
      <c r="X186" s="27">
        <v>4.2125983238220215</v>
      </c>
      <c r="Y186" s="27">
        <v>4.6614174842834473</v>
      </c>
      <c r="Z186" s="27">
        <v>1.8425196409225464</v>
      </c>
      <c r="AA186" s="27">
        <v>1.6062991619110107</v>
      </c>
      <c r="AB186" s="27">
        <v>1.6850394010543823</v>
      </c>
      <c r="AC186" s="27">
        <v>3.4488189220428467</v>
      </c>
      <c r="AD186" s="27">
        <v>4.464566707611084</v>
      </c>
      <c r="AE186" s="27">
        <v>5.5196852684020996</v>
      </c>
      <c r="AF186" s="27">
        <v>4.2047243118286133</v>
      </c>
      <c r="AG186" s="27">
        <v>3.1023621559143066</v>
      </c>
      <c r="AH186" s="27">
        <v>2.5118110179901123</v>
      </c>
      <c r="AI186" s="27">
        <v>2.7125983238220215</v>
      </c>
      <c r="AJ186" s="27">
        <v>4.1102361679077148</v>
      </c>
      <c r="AK186" s="27">
        <v>2.6259841918945313</v>
      </c>
      <c r="AL186" s="27">
        <v>2.2007873058319092</v>
      </c>
      <c r="AM186" s="27">
        <v>3.2992126941680908</v>
      </c>
      <c r="AN186" s="27">
        <v>3.1338582038879395</v>
      </c>
      <c r="AO186" s="27">
        <v>3.3622047901153564</v>
      </c>
      <c r="AP186" s="27">
        <v>1.2834645509719849</v>
      </c>
      <c r="AQ186" s="27">
        <v>5.1929135322570801</v>
      </c>
      <c r="AR186" s="27">
        <v>6.4370079040527344</v>
      </c>
      <c r="AS186" s="27">
        <v>3.0314960479736328</v>
      </c>
      <c r="AT186" s="27">
        <v>3.0708661079406738</v>
      </c>
      <c r="AU186" s="27">
        <v>7.6417322158813477</v>
      </c>
      <c r="AV186" s="27">
        <v>1.0748031139373779</v>
      </c>
      <c r="AW186" s="27">
        <v>4.2598423957824707</v>
      </c>
      <c r="AX186" s="27">
        <v>2.0866141319274902</v>
      </c>
      <c r="AY186" s="27">
        <v>2.3543307781219482</v>
      </c>
      <c r="AZ186" s="27">
        <v>2.460629940032959</v>
      </c>
      <c r="BA186" s="27">
        <v>3.1889762878417969</v>
      </c>
      <c r="BB186" s="27">
        <v>2.9842519760131836</v>
      </c>
      <c r="BC186" s="27">
        <v>3.3622047901153564</v>
      </c>
      <c r="BD186" s="27">
        <v>3.8385827541351318</v>
      </c>
      <c r="BE186" s="27">
        <v>2.9488189220428467</v>
      </c>
      <c r="BF186" s="27">
        <v>0.66929131746292114</v>
      </c>
      <c r="BG186" s="27">
        <v>8.2677164077758789</v>
      </c>
      <c r="BH186" s="27">
        <v>4.2834644317626953</v>
      </c>
      <c r="BI186" s="27">
        <v>4.2204723358154297</v>
      </c>
      <c r="BJ186" s="27">
        <v>2.8031497001647949</v>
      </c>
      <c r="BK186" s="27">
        <v>2.8582677841186523</v>
      </c>
      <c r="BL186" s="27">
        <v>3.1220471858978271</v>
      </c>
      <c r="BM186" s="27">
        <v>2.4645669460296631</v>
      </c>
      <c r="BN186" s="27">
        <v>1.5433070659637451</v>
      </c>
      <c r="BO186" s="27">
        <v>1.4881889820098877</v>
      </c>
      <c r="BQ186" s="21">
        <f t="shared" si="5"/>
        <v>53</v>
      </c>
    </row>
    <row r="187" spans="2:69" x14ac:dyDescent="0.25">
      <c r="B187" s="44" t="s">
        <v>919</v>
      </c>
      <c r="C187" s="44" t="s">
        <v>920</v>
      </c>
      <c r="D187" s="12">
        <v>-31.1</v>
      </c>
      <c r="E187" s="12">
        <v>136.80000000000001</v>
      </c>
      <c r="F187" s="29" t="b">
        <f t="shared" si="4"/>
        <v>0</v>
      </c>
      <c r="G187" s="27"/>
      <c r="H187" s="27">
        <v>2.381889820098877</v>
      </c>
      <c r="I187" s="27">
        <v>1.5196850299835205</v>
      </c>
      <c r="J187" s="27">
        <v>0.82677167654037476</v>
      </c>
      <c r="K187" s="27">
        <v>0.29133859276771545</v>
      </c>
      <c r="L187" s="27">
        <v>4.0236220359802246</v>
      </c>
      <c r="M187" s="27">
        <v>1.539370059967041</v>
      </c>
      <c r="N187" s="27">
        <v>2.9566929340362549</v>
      </c>
      <c r="O187" s="27">
        <v>0.23622047901153564</v>
      </c>
      <c r="P187" s="27">
        <v>0.64566928148269653</v>
      </c>
      <c r="Q187" s="27">
        <v>2.1220471858978271</v>
      </c>
      <c r="R187" s="27">
        <v>2.3346457481384277</v>
      </c>
      <c r="S187" s="27">
        <v>2.6299211978912354</v>
      </c>
      <c r="T187" s="27">
        <v>0.90944880247116089</v>
      </c>
      <c r="U187" s="27">
        <v>3.5944881439208984</v>
      </c>
      <c r="V187" s="27">
        <v>4.921259880065918</v>
      </c>
      <c r="W187" s="27">
        <v>4.6850395202636719</v>
      </c>
      <c r="X187" s="27">
        <v>3.692913293838501</v>
      </c>
      <c r="Y187" s="27">
        <v>5.8267717361450195</v>
      </c>
      <c r="Z187" s="27">
        <v>3.9448819160461426</v>
      </c>
      <c r="AA187" s="27">
        <v>4.3700785636901855</v>
      </c>
      <c r="AB187" s="27">
        <v>0.66929131746292114</v>
      </c>
      <c r="AC187" s="27">
        <v>1.9763779640197754</v>
      </c>
      <c r="AD187" s="27">
        <v>0.20472441613674164</v>
      </c>
      <c r="AE187" s="27">
        <v>2.921259880065918</v>
      </c>
      <c r="AF187" s="27">
        <v>1.8897638320922852</v>
      </c>
      <c r="AG187" s="27">
        <v>0.96062994003295898</v>
      </c>
      <c r="AH187" s="27">
        <v>3.1968502998352051</v>
      </c>
      <c r="AI187" s="27">
        <v>0.4960629940032959</v>
      </c>
      <c r="AJ187" s="27">
        <v>2.8188977241516113</v>
      </c>
      <c r="AK187" s="27">
        <v>0.98425197601318359</v>
      </c>
      <c r="AL187" s="27">
        <v>1.5196850299835205</v>
      </c>
      <c r="AM187" s="27">
        <v>0.75590550899505615</v>
      </c>
      <c r="AN187" s="27">
        <v>5.1968502998352051</v>
      </c>
      <c r="AO187" s="27">
        <v>3.1338582038879395</v>
      </c>
      <c r="AP187" s="27">
        <v>0.41732284426689148</v>
      </c>
      <c r="AQ187" s="27">
        <v>1.7952755689620972</v>
      </c>
      <c r="AR187" s="27">
        <v>2.0944881439208984</v>
      </c>
      <c r="AS187" s="27">
        <v>2.4409449100494385</v>
      </c>
      <c r="AT187" s="27">
        <v>3.1102361679077148</v>
      </c>
      <c r="AU187" s="27">
        <v>1.9448819160461426</v>
      </c>
      <c r="AV187" s="27">
        <v>1.7559055089950562</v>
      </c>
      <c r="AW187" s="27">
        <v>3.7716536521911621</v>
      </c>
      <c r="AX187" s="27">
        <v>1.0629920959472656</v>
      </c>
      <c r="AY187" s="27">
        <v>1.82677161693573</v>
      </c>
      <c r="AZ187" s="27">
        <v>1.6850394010543823</v>
      </c>
      <c r="BA187" s="27">
        <v>3.6377952098846436</v>
      </c>
      <c r="BB187" s="27">
        <v>0.48031497001647949</v>
      </c>
      <c r="BC187" s="27">
        <v>0.66141730546951294</v>
      </c>
      <c r="BD187" s="27">
        <v>3.7244093418121338</v>
      </c>
      <c r="BE187" s="27">
        <v>2.7952756881713867</v>
      </c>
      <c r="BF187" s="27">
        <v>3.5511810779571533</v>
      </c>
      <c r="BG187" s="27">
        <v>2.1338582038879395</v>
      </c>
      <c r="BH187" s="27">
        <v>0.57480317354202271</v>
      </c>
      <c r="BI187" s="27">
        <v>0.4960629940032959</v>
      </c>
      <c r="BJ187" s="27">
        <v>0.58267718553543091</v>
      </c>
      <c r="BK187" s="27">
        <v>0.65354329347610474</v>
      </c>
      <c r="BL187" s="27">
        <v>2.8503937721252441</v>
      </c>
      <c r="BM187" s="27">
        <v>1.4881889820098877</v>
      </c>
      <c r="BN187" s="27">
        <v>2.2047243118286133</v>
      </c>
      <c r="BO187" s="27">
        <v>0.51968502998352051</v>
      </c>
      <c r="BQ187" s="21">
        <f t="shared" si="5"/>
        <v>53</v>
      </c>
    </row>
    <row r="188" spans="2:69" x14ac:dyDescent="0.25">
      <c r="B188" s="44" t="s">
        <v>923</v>
      </c>
      <c r="C188" s="44" t="s">
        <v>924</v>
      </c>
      <c r="D188" s="12">
        <v>-33.700000000000003</v>
      </c>
      <c r="E188" s="12">
        <v>136.4</v>
      </c>
      <c r="F188" s="29" t="b">
        <f t="shared" si="4"/>
        <v>0</v>
      </c>
      <c r="G188" s="27"/>
      <c r="H188" s="27">
        <v>4.8228344917297363</v>
      </c>
      <c r="I188" s="27">
        <v>4.5236220359802246</v>
      </c>
      <c r="J188" s="27">
        <v>3.8937008380889893</v>
      </c>
      <c r="K188" s="27">
        <v>2.9724409580230713</v>
      </c>
      <c r="L188" s="27">
        <v>7.8976378440856934</v>
      </c>
      <c r="M188" s="27">
        <v>2.7480313777923584</v>
      </c>
      <c r="N188" s="27">
        <v>8.2086610794067383</v>
      </c>
      <c r="O188" s="27">
        <v>1.2598425149917603</v>
      </c>
      <c r="P188" s="27">
        <v>3.5905511379241943</v>
      </c>
      <c r="Q188" s="27">
        <v>2.692913293838501</v>
      </c>
      <c r="R188" s="27">
        <v>4.1889762878417969</v>
      </c>
      <c r="S188" s="27">
        <v>4.8228344917297363</v>
      </c>
      <c r="T188" s="27">
        <v>2.2244093418121338</v>
      </c>
      <c r="U188" s="27">
        <v>3.578740119934082</v>
      </c>
      <c r="V188" s="27">
        <v>5.618110179901123</v>
      </c>
      <c r="W188" s="27">
        <v>5.2598423957824707</v>
      </c>
      <c r="X188" s="27">
        <v>5.2874016761779785</v>
      </c>
      <c r="Y188" s="27">
        <v>5.4881887435913086</v>
      </c>
      <c r="Z188" s="27">
        <v>3.5511810779571533</v>
      </c>
      <c r="AA188" s="27">
        <v>7.6614174842834473</v>
      </c>
      <c r="AB188" s="27">
        <v>1.6771653890609741</v>
      </c>
      <c r="AC188" s="27">
        <v>1.6141731739044189</v>
      </c>
      <c r="AD188" s="27">
        <v>1.0275590419769287</v>
      </c>
      <c r="AE188" s="27">
        <v>3.9527559280395508</v>
      </c>
      <c r="AF188" s="27">
        <v>4.2834644317626953</v>
      </c>
      <c r="AG188" s="27">
        <v>3.1811022758483887</v>
      </c>
      <c r="AH188" s="27">
        <v>2.7401573657989502</v>
      </c>
      <c r="AI188" s="27">
        <v>2.7519686222076416</v>
      </c>
      <c r="AJ188" s="27">
        <v>1.0236220359802246</v>
      </c>
      <c r="AK188" s="27">
        <v>5.4015746116638184</v>
      </c>
      <c r="AL188" s="27">
        <v>5.0511813163757324</v>
      </c>
      <c r="AM188" s="27">
        <v>2.6456692218780518</v>
      </c>
      <c r="AN188" s="27">
        <v>12.039370536804199</v>
      </c>
      <c r="AO188" s="27">
        <v>5.4409446716308594</v>
      </c>
      <c r="AP188" s="27">
        <v>2.732283353805542</v>
      </c>
      <c r="AQ188" s="27">
        <v>4.3228344917297363</v>
      </c>
      <c r="AR188" s="27">
        <v>4.9685039520263672</v>
      </c>
      <c r="AS188" s="27">
        <v>7.5590553283691406</v>
      </c>
      <c r="AT188" s="27">
        <v>3.9921259880065918</v>
      </c>
      <c r="AU188" s="27">
        <v>5.6929135322570801</v>
      </c>
      <c r="AV188" s="27">
        <v>3.5354330539703369</v>
      </c>
      <c r="AW188" s="27">
        <v>6.3543305397033691</v>
      </c>
      <c r="AX188" s="27">
        <v>3.7559056282043457</v>
      </c>
      <c r="AY188" s="27">
        <v>4.425196647644043</v>
      </c>
      <c r="AZ188" s="27">
        <v>3.4566929340362549</v>
      </c>
      <c r="BA188" s="27">
        <v>6.2362203598022461</v>
      </c>
      <c r="BB188" s="27">
        <v>1.5511810779571533</v>
      </c>
      <c r="BC188" s="27">
        <v>2.3149607181549072</v>
      </c>
      <c r="BD188" s="27">
        <v>2.9763779640197754</v>
      </c>
      <c r="BE188" s="27">
        <v>4.2834644317626953</v>
      </c>
      <c r="BF188" s="27">
        <v>9.7637796401977539</v>
      </c>
      <c r="BG188" s="27">
        <v>4.6456694602966309</v>
      </c>
      <c r="BH188" s="27">
        <v>2.1889762878417969</v>
      </c>
      <c r="BI188" s="27">
        <v>4.3149604797363281</v>
      </c>
      <c r="BJ188" s="27">
        <v>1.5826771259307861</v>
      </c>
      <c r="BK188" s="27">
        <v>4.2362203598022461</v>
      </c>
      <c r="BL188" s="27">
        <v>6.2283463478088379</v>
      </c>
      <c r="BM188" s="27">
        <v>5.385826587677002</v>
      </c>
      <c r="BN188" s="27">
        <v>4.8740158081054688</v>
      </c>
      <c r="BO188" s="27">
        <v>2.0078740119934082</v>
      </c>
      <c r="BQ188" s="21">
        <f t="shared" si="5"/>
        <v>53</v>
      </c>
    </row>
    <row r="189" spans="2:69" x14ac:dyDescent="0.25">
      <c r="B189" s="44" t="s">
        <v>925</v>
      </c>
      <c r="C189" s="44" t="s">
        <v>926</v>
      </c>
      <c r="D189" s="12">
        <v>-33.1</v>
      </c>
      <c r="E189" s="12">
        <v>136.4</v>
      </c>
      <c r="F189" s="29" t="b">
        <f t="shared" si="4"/>
        <v>0</v>
      </c>
      <c r="G189" s="27"/>
      <c r="H189" s="27">
        <v>3.3307087421417236</v>
      </c>
      <c r="I189" s="27">
        <v>2.2637796401977539</v>
      </c>
      <c r="J189" s="27">
        <v>2.7204723358154297</v>
      </c>
      <c r="K189" s="27">
        <v>0.40944883227348328</v>
      </c>
      <c r="L189" s="27">
        <v>4.5275592803955078</v>
      </c>
      <c r="M189" s="27">
        <v>2.1062991619110107</v>
      </c>
      <c r="N189" s="27">
        <v>5.0157480239868164</v>
      </c>
      <c r="O189" s="27">
        <v>1.4291338920593262</v>
      </c>
      <c r="P189" s="27">
        <v>3.1141731739044189</v>
      </c>
      <c r="Q189" s="27">
        <v>3.3622047901153564</v>
      </c>
      <c r="R189" s="27">
        <v>3.0039370059967041</v>
      </c>
      <c r="S189" s="27">
        <v>4.1259841918945313</v>
      </c>
      <c r="T189" s="27">
        <v>1.8110235929489136</v>
      </c>
      <c r="U189" s="27">
        <v>6.5866141319274902</v>
      </c>
      <c r="V189" s="27">
        <v>5.4370079040527344</v>
      </c>
      <c r="W189" s="27">
        <v>7.0039372444152832</v>
      </c>
      <c r="X189" s="27">
        <v>5.0905513763427734</v>
      </c>
      <c r="Y189" s="27">
        <v>4.6220474243164063</v>
      </c>
      <c r="Z189" s="27">
        <v>4.7086615562438965</v>
      </c>
      <c r="AA189" s="27">
        <v>6.2755904197692871</v>
      </c>
      <c r="AB189" s="27">
        <v>1.9055118560791016</v>
      </c>
      <c r="AC189" s="27">
        <v>1.866141676902771</v>
      </c>
      <c r="AD189" s="27">
        <v>0.62992125749588013</v>
      </c>
      <c r="AE189" s="27">
        <v>2.7244093418121338</v>
      </c>
      <c r="AF189" s="27">
        <v>2.881889820098877</v>
      </c>
      <c r="AG189" s="27">
        <v>3.9527559280395508</v>
      </c>
      <c r="AH189" s="27">
        <v>3.2598426342010498</v>
      </c>
      <c r="AI189" s="27">
        <v>1.1889764070510864</v>
      </c>
      <c r="AJ189" s="27">
        <v>2.5905511379241943</v>
      </c>
      <c r="AK189" s="27">
        <v>1.9448819160461426</v>
      </c>
      <c r="AL189" s="27">
        <v>3.3503937721252441</v>
      </c>
      <c r="AM189" s="27">
        <v>3.9685039520263672</v>
      </c>
      <c r="AN189" s="27">
        <v>10.437007904052734</v>
      </c>
      <c r="AO189" s="27">
        <v>7.1889762878417969</v>
      </c>
      <c r="AP189" s="27">
        <v>2.0866141319274902</v>
      </c>
      <c r="AQ189" s="27">
        <v>2.5354330539703369</v>
      </c>
      <c r="AR189" s="27">
        <v>4.118110179901123</v>
      </c>
      <c r="AS189" s="27">
        <v>6.614173412322998</v>
      </c>
      <c r="AT189" s="27">
        <v>3.078740119934082</v>
      </c>
      <c r="AU189" s="27">
        <v>5.8740158081054688</v>
      </c>
      <c r="AV189" s="27">
        <v>4.0078740119934082</v>
      </c>
      <c r="AW189" s="27">
        <v>7.0866141319274902</v>
      </c>
      <c r="AX189" s="27">
        <v>1.7086614370346069</v>
      </c>
      <c r="AY189" s="27">
        <v>3.6299211978912354</v>
      </c>
      <c r="AZ189" s="27">
        <v>2.3307087421417236</v>
      </c>
      <c r="BA189" s="27">
        <v>5.7480316162109375</v>
      </c>
      <c r="BB189" s="27">
        <v>0.86614173650741577</v>
      </c>
      <c r="BC189" s="27">
        <v>2.2519686222076416</v>
      </c>
      <c r="BD189" s="27">
        <v>2.6299211978912354</v>
      </c>
      <c r="BE189" s="27">
        <v>3.5354330539703369</v>
      </c>
      <c r="BF189" s="27">
        <v>8.5236225128173828</v>
      </c>
      <c r="BG189" s="27">
        <v>5.0157480239868164</v>
      </c>
      <c r="BH189" s="27">
        <v>0.84251970052719116</v>
      </c>
      <c r="BI189" s="27">
        <v>1.9763779640197754</v>
      </c>
      <c r="BJ189" s="27">
        <v>1.5590550899505615</v>
      </c>
      <c r="BK189" s="27">
        <v>2.3543307781219482</v>
      </c>
      <c r="BL189" s="27">
        <v>5.0472440719604492</v>
      </c>
      <c r="BM189" s="27">
        <v>3.4724409580230713</v>
      </c>
      <c r="BN189" s="27">
        <v>1.921259880065918</v>
      </c>
      <c r="BO189" s="27">
        <v>1.6456693410873413</v>
      </c>
      <c r="BQ189" s="21">
        <f t="shared" si="5"/>
        <v>53</v>
      </c>
    </row>
    <row r="190" spans="2:69" x14ac:dyDescent="0.25">
      <c r="B190" s="44" t="s">
        <v>931</v>
      </c>
      <c r="C190" s="44" t="s">
        <v>932</v>
      </c>
      <c r="D190" s="12">
        <v>-30.2</v>
      </c>
      <c r="E190" s="12">
        <v>149.4</v>
      </c>
      <c r="F190" s="29" t="b">
        <f t="shared" si="4"/>
        <v>1</v>
      </c>
      <c r="G190" s="27"/>
      <c r="H190" s="27">
        <v>6.464566707611084</v>
      </c>
      <c r="I190" s="27">
        <v>8.0511808395385742</v>
      </c>
      <c r="J190" s="27">
        <v>6.5078740119934082</v>
      </c>
      <c r="K190" s="27">
        <v>10.543307304382324</v>
      </c>
      <c r="L190" s="27">
        <v>7.8582677841186523</v>
      </c>
      <c r="M190" s="27">
        <v>5.8070864677429199</v>
      </c>
      <c r="N190" s="27">
        <v>11.039370536804199</v>
      </c>
      <c r="O190" s="27">
        <v>2.1338582038879395</v>
      </c>
      <c r="P190" s="27">
        <v>4.8307085037231445</v>
      </c>
      <c r="Q190" s="27">
        <v>11.28740119934082</v>
      </c>
      <c r="R190" s="27">
        <v>10.708661079406738</v>
      </c>
      <c r="S190" s="27">
        <v>5.1535434722900391</v>
      </c>
      <c r="T190" s="27">
        <v>10.110236167907715</v>
      </c>
      <c r="U190" s="27">
        <v>11.216535568237305</v>
      </c>
      <c r="V190" s="27">
        <v>1.7637795209884644</v>
      </c>
      <c r="W190" s="27">
        <v>3.8503937721252441</v>
      </c>
      <c r="X190" s="27">
        <v>4.7874016761779785</v>
      </c>
      <c r="Y190" s="27">
        <v>4.7637796401977539</v>
      </c>
      <c r="Z190" s="27">
        <v>7.3307085037231445</v>
      </c>
      <c r="AA190" s="27">
        <v>3.7874016761779785</v>
      </c>
      <c r="AB190" s="27">
        <v>3.0984251499176025</v>
      </c>
      <c r="AC190" s="27">
        <v>4.8425197601318359</v>
      </c>
      <c r="AD190" s="27">
        <v>1.3622046709060669</v>
      </c>
      <c r="AE190" s="27">
        <v>9.5314960479736328</v>
      </c>
      <c r="AF190" s="27">
        <v>5.4881887435913086</v>
      </c>
      <c r="AG190" s="27">
        <v>7.5472440719604492</v>
      </c>
      <c r="AH190" s="27">
        <v>6.7401576042175293</v>
      </c>
      <c r="AI190" s="27">
        <v>4.7401576042175293</v>
      </c>
      <c r="AJ190" s="27">
        <v>2.307086706161499</v>
      </c>
      <c r="AK190" s="27">
        <v>2.8188977241516113</v>
      </c>
      <c r="AL190" s="27">
        <v>1.5433070659637451</v>
      </c>
      <c r="AM190" s="27">
        <v>6.118110179901123</v>
      </c>
      <c r="AN190" s="27">
        <v>4.2637796401977539</v>
      </c>
      <c r="AO190" s="27">
        <v>8.6220474243164063</v>
      </c>
      <c r="AP190" s="27">
        <v>2</v>
      </c>
      <c r="AQ190" s="27">
        <v>6.4566926956176758</v>
      </c>
      <c r="AR190" s="27">
        <v>3.4645669460296631</v>
      </c>
      <c r="AS190" s="27">
        <v>8.9842519760131836</v>
      </c>
      <c r="AT190" s="27">
        <v>11.259842872619629</v>
      </c>
      <c r="AU190" s="27">
        <v>6.2913384437561035</v>
      </c>
      <c r="AV190" s="27">
        <v>12.358267784118652</v>
      </c>
      <c r="AW190" s="27">
        <v>9.9448814392089844</v>
      </c>
      <c r="AX190" s="27">
        <v>2.4881889820098877</v>
      </c>
      <c r="AY190" s="27">
        <v>3.5157480239868164</v>
      </c>
      <c r="AZ190" s="27">
        <v>16.177165985107422</v>
      </c>
      <c r="BA190" s="27">
        <v>9.3385829925537109</v>
      </c>
      <c r="BB190" s="27">
        <v>3.9763779640197754</v>
      </c>
      <c r="BC190" s="27">
        <v>6.578740119934082</v>
      </c>
      <c r="BD190" s="27">
        <v>11.846456527709961</v>
      </c>
      <c r="BE190" s="27">
        <v>6.7165355682373047</v>
      </c>
      <c r="BF190" s="27">
        <v>16.003936767578125</v>
      </c>
      <c r="BG190" s="27">
        <v>15.059055328369141</v>
      </c>
      <c r="BH190" s="27">
        <v>1.6023621559143066</v>
      </c>
      <c r="BI190" s="27">
        <v>3.1692912578582764</v>
      </c>
      <c r="BJ190" s="27">
        <v>2.6338582038879395</v>
      </c>
      <c r="BK190" s="27">
        <v>5.1732282638549805</v>
      </c>
      <c r="BL190" s="27">
        <v>8.3425197601318359</v>
      </c>
      <c r="BM190" s="27">
        <v>6.3937005996704102</v>
      </c>
      <c r="BN190" s="27">
        <v>6.4133858680725098</v>
      </c>
      <c r="BO190" s="27">
        <v>2.4724409580230713</v>
      </c>
      <c r="BQ190" s="21">
        <f t="shared" si="5"/>
        <v>53</v>
      </c>
    </row>
    <row r="191" spans="2:69" x14ac:dyDescent="0.25">
      <c r="B191" s="44" t="s">
        <v>933</v>
      </c>
      <c r="C191" s="44" t="s">
        <v>934</v>
      </c>
      <c r="D191" s="12">
        <v>-35.9</v>
      </c>
      <c r="E191" s="12">
        <v>148.30000000000001</v>
      </c>
      <c r="F191" s="29" t="b">
        <f t="shared" si="4"/>
        <v>1</v>
      </c>
      <c r="G191" s="27"/>
      <c r="H191" s="27">
        <v>21.952754974365234</v>
      </c>
      <c r="I191" s="27">
        <v>11.685039520263672</v>
      </c>
      <c r="J191" s="27">
        <v>19.366142272949219</v>
      </c>
      <c r="K191" s="27">
        <v>20.248031616210938</v>
      </c>
      <c r="L191" s="27">
        <v>24.803150177001953</v>
      </c>
      <c r="M191" s="27">
        <v>17.909448623657227</v>
      </c>
      <c r="N191" s="27">
        <v>21.622047424316406</v>
      </c>
      <c r="O191" s="27">
        <v>7.7204723358154297</v>
      </c>
      <c r="P191" s="27">
        <v>22.984251022338867</v>
      </c>
      <c r="Q191" s="27">
        <v>19.929134368896484</v>
      </c>
      <c r="R191" s="27">
        <v>23.996063232421875</v>
      </c>
      <c r="S191" s="27">
        <v>21.748031616210938</v>
      </c>
      <c r="T191" s="27">
        <v>7.7677164077758789</v>
      </c>
      <c r="U191" s="27">
        <v>22.77165412902832</v>
      </c>
      <c r="V191" s="27">
        <v>28.267717361450195</v>
      </c>
      <c r="W191" s="27">
        <v>27.5</v>
      </c>
      <c r="X191" s="27">
        <v>25.28740119934082</v>
      </c>
      <c r="Y191" s="27">
        <v>10.086614608764648</v>
      </c>
      <c r="Z191" s="27">
        <v>25.606298446655273</v>
      </c>
      <c r="AA191" s="27">
        <v>21.149606704711914</v>
      </c>
      <c r="AB191" s="27">
        <v>24.259841918945313</v>
      </c>
      <c r="AC191" s="27">
        <v>14.850393295288086</v>
      </c>
      <c r="AD191" s="27">
        <v>12.070866584777832</v>
      </c>
      <c r="AE191" s="27">
        <v>28.055118560791016</v>
      </c>
      <c r="AF191" s="27">
        <v>17.996063232421875</v>
      </c>
      <c r="AG191" s="27">
        <v>21.716535568237305</v>
      </c>
      <c r="AH191" s="27">
        <v>25.952754974365234</v>
      </c>
      <c r="AI191" s="27">
        <v>15.476377487182617</v>
      </c>
      <c r="AJ191" s="27">
        <v>26.566928863525391</v>
      </c>
      <c r="AK191" s="27">
        <v>24.834646224975586</v>
      </c>
      <c r="AL191" s="27">
        <v>14.267716407775879</v>
      </c>
      <c r="AM191" s="27">
        <v>14.60629940032959</v>
      </c>
      <c r="AN191" s="27">
        <v>34.259841918945313</v>
      </c>
      <c r="AO191" s="27">
        <v>31.543306350708008</v>
      </c>
      <c r="AP191" s="27">
        <v>23.251968383789063</v>
      </c>
      <c r="AQ191" s="27">
        <v>28.606298446655273</v>
      </c>
      <c r="AR191" s="27">
        <v>29</v>
      </c>
      <c r="AS191" s="27">
        <v>18.77952766418457</v>
      </c>
      <c r="AT191" s="27">
        <v>14.77952766418457</v>
      </c>
      <c r="AU191" s="27">
        <v>3.3622047901153564</v>
      </c>
      <c r="AV191" s="27">
        <v>19.027559280395508</v>
      </c>
      <c r="AW191" s="27">
        <v>13.751968383789063</v>
      </c>
      <c r="AX191" s="27">
        <v>8.7125988006591797</v>
      </c>
      <c r="AY191" s="27">
        <v>15.28740119934082</v>
      </c>
      <c r="AZ191" s="27">
        <v>20.086614608764648</v>
      </c>
      <c r="BA191" s="27">
        <v>19.755905151367188</v>
      </c>
      <c r="BB191" s="27">
        <v>5.3307085037231445</v>
      </c>
      <c r="BC191" s="27">
        <v>10.921259880065918</v>
      </c>
      <c r="BD191" s="27">
        <v>17.035432815551758</v>
      </c>
      <c r="BE191" s="27">
        <v>14.66535472869873</v>
      </c>
      <c r="BF191" s="27">
        <v>28.846456527709961</v>
      </c>
      <c r="BG191" s="27">
        <v>20.452754974365234</v>
      </c>
      <c r="BH191" s="27">
        <v>6.9094486236572266</v>
      </c>
      <c r="BI191" s="27">
        <v>12.759842872619629</v>
      </c>
      <c r="BJ191" s="27">
        <v>12.421259880065918</v>
      </c>
      <c r="BK191" s="27">
        <v>6.7125983238220215</v>
      </c>
      <c r="BL191" s="27">
        <v>21.480314254760742</v>
      </c>
      <c r="BM191" s="27">
        <v>17.50787353515625</v>
      </c>
      <c r="BN191" s="27">
        <v>11.846456527709961</v>
      </c>
      <c r="BO191" s="27">
        <v>9.8307085037231445</v>
      </c>
      <c r="BQ191" s="21">
        <f t="shared" si="5"/>
        <v>53</v>
      </c>
    </row>
    <row r="192" spans="2:69" x14ac:dyDescent="0.25">
      <c r="B192" s="44" t="s">
        <v>937</v>
      </c>
      <c r="C192" s="44" t="s">
        <v>938</v>
      </c>
      <c r="D192" s="12">
        <v>-35.9</v>
      </c>
      <c r="E192" s="12">
        <v>144.1</v>
      </c>
      <c r="F192" s="29" t="b">
        <f t="shared" si="4"/>
        <v>1</v>
      </c>
      <c r="G192" s="27"/>
      <c r="H192" s="27">
        <v>5.6535434722900391</v>
      </c>
      <c r="I192" s="27">
        <v>4.7322835922241211</v>
      </c>
      <c r="J192" s="27">
        <v>3.6259841918945313</v>
      </c>
      <c r="K192" s="27">
        <v>4.4803147315979004</v>
      </c>
      <c r="L192" s="27">
        <v>7.1889762878417969</v>
      </c>
      <c r="M192" s="27">
        <v>5.3622045516967773</v>
      </c>
      <c r="N192" s="27">
        <v>7.7086615562438965</v>
      </c>
      <c r="O192" s="27">
        <v>0.75984251499176025</v>
      </c>
      <c r="P192" s="27">
        <v>2.2125983238220215</v>
      </c>
      <c r="Q192" s="27">
        <v>3.1417322158813477</v>
      </c>
      <c r="R192" s="27">
        <v>5.0826773643493652</v>
      </c>
      <c r="S192" s="27">
        <v>5.5118112564086914</v>
      </c>
      <c r="T192" s="27">
        <v>2.2913386821746826</v>
      </c>
      <c r="U192" s="27">
        <v>9.9527559280395508</v>
      </c>
      <c r="V192" s="27">
        <v>5.7244095802307129</v>
      </c>
      <c r="W192" s="27">
        <v>11.405511856079102</v>
      </c>
      <c r="X192" s="27">
        <v>5.4173226356506348</v>
      </c>
      <c r="Y192" s="27">
        <v>2.2047243118286133</v>
      </c>
      <c r="Z192" s="27">
        <v>7.1062994003295898</v>
      </c>
      <c r="AA192" s="27">
        <v>5.385826587677002</v>
      </c>
      <c r="AB192" s="27">
        <v>3.1259841918945313</v>
      </c>
      <c r="AC192" s="27">
        <v>2.4960629940032959</v>
      </c>
      <c r="AD192" s="27">
        <v>1.4645669460296631</v>
      </c>
      <c r="AE192" s="27">
        <v>5.1062994003295898</v>
      </c>
      <c r="AF192" s="27">
        <v>2.9921259880065918</v>
      </c>
      <c r="AG192" s="27">
        <v>6.7165355682373047</v>
      </c>
      <c r="AH192" s="27">
        <v>5.8188977241516113</v>
      </c>
      <c r="AI192" s="27">
        <v>2.7559056282043457</v>
      </c>
      <c r="AJ192" s="27">
        <v>7.3228344917297363</v>
      </c>
      <c r="AK192" s="27">
        <v>3.6299211978912354</v>
      </c>
      <c r="AL192" s="27">
        <v>1.4488189220428467</v>
      </c>
      <c r="AM192" s="27">
        <v>3.078740119934082</v>
      </c>
      <c r="AN192" s="27">
        <v>9.6732282638549805</v>
      </c>
      <c r="AO192" s="27">
        <v>10.078740119934082</v>
      </c>
      <c r="AP192" s="27">
        <v>1.6692913770675659</v>
      </c>
      <c r="AQ192" s="27">
        <v>3.4173228740692139</v>
      </c>
      <c r="AR192" s="27">
        <v>2.7795276641845703</v>
      </c>
      <c r="AS192" s="27">
        <v>3.8897638320922852</v>
      </c>
      <c r="AT192" s="27">
        <v>5.8582677841186523</v>
      </c>
      <c r="AU192" s="27">
        <v>5.464566707611084</v>
      </c>
      <c r="AV192" s="27">
        <v>7.6102361679077148</v>
      </c>
      <c r="AW192" s="27">
        <v>2.8622047901153564</v>
      </c>
      <c r="AX192" s="27">
        <v>1.4448819160461426</v>
      </c>
      <c r="AY192" s="27">
        <v>3.7913386821746826</v>
      </c>
      <c r="AZ192" s="27">
        <v>10.944881439208984</v>
      </c>
      <c r="BA192" s="27">
        <v>6.6929135322570801</v>
      </c>
      <c r="BB192" s="27">
        <v>1.5039370059967041</v>
      </c>
      <c r="BC192" s="27">
        <v>1.7244094610214233</v>
      </c>
      <c r="BD192" s="27">
        <v>4.039370059967041</v>
      </c>
      <c r="BE192" s="27">
        <v>5.4094486236572266</v>
      </c>
      <c r="BF192" s="27">
        <v>10.204724311828613</v>
      </c>
      <c r="BG192" s="27">
        <v>4.425196647644043</v>
      </c>
      <c r="BH192" s="27">
        <v>2.6692912578582764</v>
      </c>
      <c r="BI192" s="27">
        <v>4.0944881439208984</v>
      </c>
      <c r="BJ192" s="27">
        <v>3.6377952098846436</v>
      </c>
      <c r="BK192" s="27">
        <v>3.2086613178253174</v>
      </c>
      <c r="BL192" s="27">
        <v>7.1102361679077148</v>
      </c>
      <c r="BM192" s="27">
        <v>5.5039372444152832</v>
      </c>
      <c r="BN192" s="27">
        <v>2.3622047901153564</v>
      </c>
      <c r="BO192" s="27">
        <v>1.9291338920593262</v>
      </c>
      <c r="BQ192" s="21">
        <f t="shared" si="5"/>
        <v>53</v>
      </c>
    </row>
    <row r="193" spans="2:69" x14ac:dyDescent="0.25">
      <c r="B193" s="44" t="s">
        <v>939</v>
      </c>
      <c r="C193" s="44" t="s">
        <v>940</v>
      </c>
      <c r="D193" s="12">
        <v>-36.5</v>
      </c>
      <c r="E193" s="12">
        <v>144.69999999999999</v>
      </c>
      <c r="F193" s="29" t="b">
        <f t="shared" si="4"/>
        <v>1</v>
      </c>
      <c r="G193" s="27"/>
      <c r="H193" s="27">
        <v>9.4370079040527344</v>
      </c>
      <c r="I193" s="27">
        <v>4.4881887435913086</v>
      </c>
      <c r="J193" s="27">
        <v>5.0039372444152832</v>
      </c>
      <c r="K193" s="27">
        <v>7.7322835922241211</v>
      </c>
      <c r="L193" s="27">
        <v>8.6850395202636719</v>
      </c>
      <c r="M193" s="27">
        <v>6.421259880065918</v>
      </c>
      <c r="N193" s="27">
        <v>9.2755908966064453</v>
      </c>
      <c r="O193" s="27">
        <v>1.9645669460296631</v>
      </c>
      <c r="P193" s="27">
        <v>3.3307087421417236</v>
      </c>
      <c r="Q193" s="27">
        <v>4.8740158081054688</v>
      </c>
      <c r="R193" s="27">
        <v>7.4291338920593262</v>
      </c>
      <c r="S193" s="27">
        <v>7.5433073043823242</v>
      </c>
      <c r="T193" s="27">
        <v>2.8700788021087646</v>
      </c>
      <c r="U193" s="27">
        <v>10.696850776672363</v>
      </c>
      <c r="V193" s="27">
        <v>7.6535434722900391</v>
      </c>
      <c r="W193" s="27">
        <v>16.377952575683594</v>
      </c>
      <c r="X193" s="27">
        <v>6.0669293403625488</v>
      </c>
      <c r="Y193" s="27">
        <v>4.0866141319274902</v>
      </c>
      <c r="Z193" s="27">
        <v>7.7086615562438965</v>
      </c>
      <c r="AA193" s="27">
        <v>8.2283468246459961</v>
      </c>
      <c r="AB193" s="27">
        <v>6.4409446716308594</v>
      </c>
      <c r="AC193" s="27">
        <v>3.1732282638549805</v>
      </c>
      <c r="AD193" s="27">
        <v>1.4960629940032959</v>
      </c>
      <c r="AE193" s="27">
        <v>7.4803147315979004</v>
      </c>
      <c r="AF193" s="27">
        <v>4.535433292388916</v>
      </c>
      <c r="AG193" s="27">
        <v>7.7244095802307129</v>
      </c>
      <c r="AH193" s="27">
        <v>8.2283468246459961</v>
      </c>
      <c r="AI193" s="27">
        <v>3.6692912578582764</v>
      </c>
      <c r="AJ193" s="27">
        <v>9.6692914962768555</v>
      </c>
      <c r="AK193" s="27">
        <v>5.7874016761779785</v>
      </c>
      <c r="AL193" s="27">
        <v>3.1259841918945313</v>
      </c>
      <c r="AM193" s="27">
        <v>3.1574802398681641</v>
      </c>
      <c r="AN193" s="27">
        <v>15.61417293548584</v>
      </c>
      <c r="AO193" s="27">
        <v>10.960629463195801</v>
      </c>
      <c r="AP193" s="27">
        <v>2.1889762878417969</v>
      </c>
      <c r="AQ193" s="27">
        <v>4.9055118560791016</v>
      </c>
      <c r="AR193" s="27">
        <v>6.4488186836242676</v>
      </c>
      <c r="AS193" s="27">
        <v>7.3622045516967773</v>
      </c>
      <c r="AT193" s="27">
        <v>10.118110656738281</v>
      </c>
      <c r="AU193" s="27">
        <v>4.9527559280395508</v>
      </c>
      <c r="AV193" s="27">
        <v>9.0157480239868164</v>
      </c>
      <c r="AW193" s="27">
        <v>4.5118112564086914</v>
      </c>
      <c r="AX193" s="27">
        <v>2.1653542518615723</v>
      </c>
      <c r="AY193" s="27">
        <v>4.2362203598022461</v>
      </c>
      <c r="AZ193" s="27">
        <v>11.015748023986816</v>
      </c>
      <c r="BA193" s="27">
        <v>7.9133858680725098</v>
      </c>
      <c r="BB193" s="27">
        <v>2.3346457481384277</v>
      </c>
      <c r="BC193" s="27">
        <v>3.4842519760131836</v>
      </c>
      <c r="BD193" s="27">
        <v>6.7755904197692871</v>
      </c>
      <c r="BE193" s="27">
        <v>5.4330706596374512</v>
      </c>
      <c r="BF193" s="27">
        <v>14.574803352355957</v>
      </c>
      <c r="BG193" s="27">
        <v>6.3267717361450195</v>
      </c>
      <c r="BH193" s="27">
        <v>2.7204723358154297</v>
      </c>
      <c r="BI193" s="27">
        <v>5.3622045516967773</v>
      </c>
      <c r="BJ193" s="27">
        <v>4.9330706596374512</v>
      </c>
      <c r="BK193" s="27">
        <v>3.118110179901123</v>
      </c>
      <c r="BL193" s="27">
        <v>8.2559051513671875</v>
      </c>
      <c r="BM193" s="27">
        <v>5.9133858680725098</v>
      </c>
      <c r="BN193" s="27">
        <v>5.5433073043823242</v>
      </c>
      <c r="BO193" s="27">
        <v>2.9370079040527344</v>
      </c>
      <c r="BQ193" s="21">
        <f t="shared" si="5"/>
        <v>53</v>
      </c>
    </row>
    <row r="194" spans="2:69" x14ac:dyDescent="0.25">
      <c r="B194" s="44" t="s">
        <v>941</v>
      </c>
      <c r="C194" s="44" t="s">
        <v>942</v>
      </c>
      <c r="D194" s="12">
        <v>-36.299999999999997</v>
      </c>
      <c r="E194" s="12">
        <v>146.5</v>
      </c>
      <c r="F194" s="29" t="b">
        <f t="shared" si="4"/>
        <v>1</v>
      </c>
      <c r="G194" s="27"/>
      <c r="H194" s="27">
        <v>11.551180839538574</v>
      </c>
      <c r="I194" s="27">
        <v>6.1968502998352051</v>
      </c>
      <c r="J194" s="27">
        <v>7.381889820098877</v>
      </c>
      <c r="K194" s="27">
        <v>4.3267717361450195</v>
      </c>
      <c r="L194" s="27">
        <v>9.4803152084350586</v>
      </c>
      <c r="M194" s="27">
        <v>8.9015750885009766</v>
      </c>
      <c r="N194" s="27">
        <v>14.807086944580078</v>
      </c>
      <c r="O194" s="27">
        <v>3.7755906581878662</v>
      </c>
      <c r="P194" s="27">
        <v>5.7913384437561035</v>
      </c>
      <c r="Q194" s="27">
        <v>9.1181106567382813</v>
      </c>
      <c r="R194" s="27">
        <v>10.16535472869873</v>
      </c>
      <c r="S194" s="27">
        <v>8.5157480239868164</v>
      </c>
      <c r="T194" s="27">
        <v>2.192913293838501</v>
      </c>
      <c r="U194" s="27">
        <v>11.925196647644043</v>
      </c>
      <c r="V194" s="27">
        <v>10.027559280395508</v>
      </c>
      <c r="W194" s="27">
        <v>9.5078744888305664</v>
      </c>
      <c r="X194" s="27">
        <v>6.6653542518615723</v>
      </c>
      <c r="Y194" s="27">
        <v>2.3858268260955811</v>
      </c>
      <c r="Z194" s="27">
        <v>7.614173412322998</v>
      </c>
      <c r="AA194" s="27">
        <v>6.1653542518615723</v>
      </c>
      <c r="AB194" s="27">
        <v>4.9763779640197754</v>
      </c>
      <c r="AC194" s="27">
        <v>6.8740158081054688</v>
      </c>
      <c r="AD194" s="27">
        <v>2.881889820098877</v>
      </c>
      <c r="AE194" s="27">
        <v>8.6692914962768555</v>
      </c>
      <c r="AF194" s="27">
        <v>5.6062994003295898</v>
      </c>
      <c r="AG194" s="27">
        <v>9.6377954483032227</v>
      </c>
      <c r="AH194" s="27">
        <v>10.488188743591309</v>
      </c>
      <c r="AI194" s="27">
        <v>5.5314960479736328</v>
      </c>
      <c r="AJ194" s="27">
        <v>12.255905151367188</v>
      </c>
      <c r="AK194" s="27">
        <v>6.9842519760131836</v>
      </c>
      <c r="AL194" s="27">
        <v>5.6338582038879395</v>
      </c>
      <c r="AM194" s="27">
        <v>4.3307085037231445</v>
      </c>
      <c r="AN194" s="27">
        <v>16.763778686523438</v>
      </c>
      <c r="AO194" s="27">
        <v>15.346456527709961</v>
      </c>
      <c r="AP194" s="27">
        <v>5.6692914962768555</v>
      </c>
      <c r="AQ194" s="27">
        <v>8.1653547286987305</v>
      </c>
      <c r="AR194" s="27">
        <v>8.4803152084350586</v>
      </c>
      <c r="AS194" s="27">
        <v>4.5039372444152832</v>
      </c>
      <c r="AT194" s="27">
        <v>13.866141319274902</v>
      </c>
      <c r="AU194" s="27">
        <v>6.9370079040527344</v>
      </c>
      <c r="AV194" s="27">
        <v>10.937007904052734</v>
      </c>
      <c r="AW194" s="27">
        <v>7.9685039520263672</v>
      </c>
      <c r="AX194" s="27">
        <v>4.2440943717956543</v>
      </c>
      <c r="AY194" s="27">
        <v>10.070866584777832</v>
      </c>
      <c r="AZ194" s="27">
        <v>12.464567184448242</v>
      </c>
      <c r="BA194" s="27">
        <v>12.984251976013184</v>
      </c>
      <c r="BB194" s="27">
        <v>2.3937008380889893</v>
      </c>
      <c r="BC194" s="27">
        <v>3.2440943717956543</v>
      </c>
      <c r="BD194" s="27">
        <v>5.7716536521911621</v>
      </c>
      <c r="BE194" s="27">
        <v>7.5944881439208984</v>
      </c>
      <c r="BF194" s="27">
        <v>17.79527473449707</v>
      </c>
      <c r="BG194" s="27">
        <v>9.8110237121582031</v>
      </c>
      <c r="BH194" s="27">
        <v>3.5905511379241943</v>
      </c>
      <c r="BI194" s="27">
        <v>5.6456694602966309</v>
      </c>
      <c r="BJ194" s="27">
        <v>7.425196647644043</v>
      </c>
      <c r="BK194" s="27">
        <v>5.4803147315979004</v>
      </c>
      <c r="BL194" s="27">
        <v>11.996063232421875</v>
      </c>
      <c r="BM194" s="27">
        <v>8.2125988006591797</v>
      </c>
      <c r="BN194" s="27">
        <v>12.38582706451416</v>
      </c>
      <c r="BO194" s="27">
        <v>3.9527559280395508</v>
      </c>
      <c r="BQ194" s="21">
        <f t="shared" si="5"/>
        <v>53</v>
      </c>
    </row>
    <row r="195" spans="2:69" x14ac:dyDescent="0.25">
      <c r="B195" s="44" t="s">
        <v>943</v>
      </c>
      <c r="C195" s="44" t="s">
        <v>944</v>
      </c>
      <c r="D195" s="12">
        <v>-37.799999999999997</v>
      </c>
      <c r="E195" s="12">
        <v>144.1</v>
      </c>
      <c r="F195" s="29" t="b">
        <f t="shared" si="4"/>
        <v>1</v>
      </c>
      <c r="G195" s="27"/>
      <c r="H195" s="27">
        <v>9.7165355682373047</v>
      </c>
      <c r="I195" s="27">
        <v>5.0039372444152832</v>
      </c>
      <c r="J195" s="27">
        <v>8.7244091033935547</v>
      </c>
      <c r="K195" s="27">
        <v>7.9094486236572266</v>
      </c>
      <c r="L195" s="27">
        <v>11.980315208435059</v>
      </c>
      <c r="M195" s="27">
        <v>7.2165355682373047</v>
      </c>
      <c r="N195" s="27">
        <v>11.22047233581543</v>
      </c>
      <c r="O195" s="27">
        <v>4.5275592803955078</v>
      </c>
      <c r="P195" s="27">
        <v>6.4881887435913086</v>
      </c>
      <c r="Q195" s="27">
        <v>7.9763779640197754</v>
      </c>
      <c r="R195" s="27">
        <v>13.425196647644043</v>
      </c>
      <c r="S195" s="27">
        <v>12.527559280395508</v>
      </c>
      <c r="T195" s="27">
        <v>4.7440943717956543</v>
      </c>
      <c r="U195" s="27">
        <v>8.5433073043823242</v>
      </c>
      <c r="V195" s="27">
        <v>7.8503937721252441</v>
      </c>
      <c r="W195" s="27">
        <v>10.799212455749512</v>
      </c>
      <c r="X195" s="27">
        <v>15.992125511169434</v>
      </c>
      <c r="Y195" s="27">
        <v>4.7716536521911621</v>
      </c>
      <c r="Z195" s="27">
        <v>13.755905151367188</v>
      </c>
      <c r="AA195" s="27">
        <v>6.6771655082702637</v>
      </c>
      <c r="AB195" s="27">
        <v>8.7322835922241211</v>
      </c>
      <c r="AC195" s="27">
        <v>8.3858270645141602</v>
      </c>
      <c r="AD195" s="27">
        <v>6.3307085037231445</v>
      </c>
      <c r="AE195" s="27">
        <v>11.763779640197754</v>
      </c>
      <c r="AF195" s="27">
        <v>8.7480316162109375</v>
      </c>
      <c r="AG195" s="27">
        <v>13.440944671630859</v>
      </c>
      <c r="AH195" s="27">
        <v>10.527559280395508</v>
      </c>
      <c r="AI195" s="27">
        <v>10.874015808105469</v>
      </c>
      <c r="AJ195" s="27">
        <v>12.685039520263672</v>
      </c>
      <c r="AK195" s="27">
        <v>7.9842519760131836</v>
      </c>
      <c r="AL195" s="27">
        <v>8.1181106567382813</v>
      </c>
      <c r="AM195" s="27">
        <v>5.9685039520263672</v>
      </c>
      <c r="AN195" s="27">
        <v>12.417323112487793</v>
      </c>
      <c r="AO195" s="27">
        <v>12.503936767578125</v>
      </c>
      <c r="AP195" s="27">
        <v>6.9448819160461426</v>
      </c>
      <c r="AQ195" s="27">
        <v>16.590551376342773</v>
      </c>
      <c r="AR195" s="27">
        <v>8.2834644317626953</v>
      </c>
      <c r="AS195" s="27">
        <v>8.7559051513671875</v>
      </c>
      <c r="AT195" s="27">
        <v>9.8346452713012695</v>
      </c>
      <c r="AU195" s="27">
        <v>5.2755904197692871</v>
      </c>
      <c r="AV195" s="27">
        <v>11.023622512817383</v>
      </c>
      <c r="AW195" s="27">
        <v>7.425196647644043</v>
      </c>
      <c r="AX195" s="27">
        <v>5.1811022758483887</v>
      </c>
      <c r="AY195" s="27">
        <v>7.5590553283691406</v>
      </c>
      <c r="AZ195" s="27">
        <v>11.196850776672363</v>
      </c>
      <c r="BA195" s="27">
        <v>7.1732282638549805</v>
      </c>
      <c r="BB195" s="27">
        <v>3</v>
      </c>
      <c r="BC195" s="27">
        <v>7.1811022758483887</v>
      </c>
      <c r="BD195" s="27">
        <v>6.5275592803955078</v>
      </c>
      <c r="BE195" s="27">
        <v>8.8976373672485352</v>
      </c>
      <c r="BF195" s="27">
        <v>11.724409103393555</v>
      </c>
      <c r="BG195" s="27">
        <v>9.929133415222168</v>
      </c>
      <c r="BH195" s="27">
        <v>6.881889820098877</v>
      </c>
      <c r="BI195" s="27">
        <v>8.4488191604614258</v>
      </c>
      <c r="BJ195" s="27">
        <v>6.1968502998352051</v>
      </c>
      <c r="BK195" s="27">
        <v>3.7559056282043457</v>
      </c>
      <c r="BL195" s="27">
        <v>8.5275592803955078</v>
      </c>
      <c r="BM195" s="27">
        <v>7.3307085037231445</v>
      </c>
      <c r="BN195" s="27">
        <v>4.6062994003295898</v>
      </c>
      <c r="BO195" s="27">
        <v>5.0551180839538574</v>
      </c>
      <c r="BQ195" s="21">
        <f t="shared" si="5"/>
        <v>53</v>
      </c>
    </row>
    <row r="196" spans="2:69" x14ac:dyDescent="0.25">
      <c r="B196" s="44" t="s">
        <v>945</v>
      </c>
      <c r="C196" s="44" t="s">
        <v>946</v>
      </c>
      <c r="D196" s="12">
        <v>-37.5</v>
      </c>
      <c r="E196" s="12">
        <v>142</v>
      </c>
      <c r="F196" s="29" t="b">
        <f t="shared" si="4"/>
        <v>1</v>
      </c>
      <c r="G196" s="27"/>
      <c r="H196" s="27">
        <v>11.035432815551758</v>
      </c>
      <c r="I196" s="27">
        <v>7.1338582038879395</v>
      </c>
      <c r="J196" s="27">
        <v>7.8267717361450195</v>
      </c>
      <c r="K196" s="27">
        <v>2.0826771259307861</v>
      </c>
      <c r="L196" s="27">
        <v>8.3818893432617188</v>
      </c>
      <c r="M196" s="27">
        <v>5.6102361679077148</v>
      </c>
      <c r="N196" s="27">
        <v>5.8464565277099609</v>
      </c>
      <c r="O196" s="27">
        <v>2.3582677841186523</v>
      </c>
      <c r="P196" s="27">
        <v>6.6889762878417969</v>
      </c>
      <c r="Q196" s="27">
        <v>6.7401576042175293</v>
      </c>
      <c r="R196" s="27">
        <v>4.7362203598022461</v>
      </c>
      <c r="S196" s="27">
        <v>7.5551180839538574</v>
      </c>
      <c r="T196" s="27">
        <v>4.3740158081054688</v>
      </c>
      <c r="U196" s="27">
        <v>8.2283468246459961</v>
      </c>
      <c r="V196" s="27">
        <v>5.8622045516967773</v>
      </c>
      <c r="W196" s="27">
        <v>9.0551185607910156</v>
      </c>
      <c r="X196" s="27">
        <v>6.9055118560791016</v>
      </c>
      <c r="Y196" s="27">
        <v>3.5157480239868164</v>
      </c>
      <c r="Z196" s="27">
        <v>6.2834644317626953</v>
      </c>
      <c r="AA196" s="27">
        <v>8.9645671844482422</v>
      </c>
      <c r="AB196" s="27">
        <v>4.8661417961120605</v>
      </c>
      <c r="AC196" s="27">
        <v>3.2362203598022461</v>
      </c>
      <c r="AD196" s="27">
        <v>3.2598426342010498</v>
      </c>
      <c r="AE196" s="27">
        <v>9.1811027526855469</v>
      </c>
      <c r="AF196" s="27">
        <v>5.8503937721252441</v>
      </c>
      <c r="AG196" s="27">
        <v>8.6377954483032227</v>
      </c>
      <c r="AH196" s="27">
        <v>9.7637796401977539</v>
      </c>
      <c r="AI196" s="27">
        <v>7.2362203598022461</v>
      </c>
      <c r="AJ196" s="27">
        <v>7.0590553283691406</v>
      </c>
      <c r="AK196" s="27">
        <v>6.8425197601318359</v>
      </c>
      <c r="AL196" s="27">
        <v>8.1338586807250977</v>
      </c>
      <c r="AM196" s="27">
        <v>6.1259841918945313</v>
      </c>
      <c r="AN196" s="27">
        <v>13.401575088500977</v>
      </c>
      <c r="AO196" s="27">
        <v>9.8188972473144531</v>
      </c>
      <c r="AP196" s="27">
        <v>6.7244095802307129</v>
      </c>
      <c r="AQ196" s="27">
        <v>5.2440943717956543</v>
      </c>
      <c r="AR196" s="27">
        <v>7.5590553283691406</v>
      </c>
      <c r="AS196" s="27">
        <v>7.7165355682373047</v>
      </c>
      <c r="AT196" s="27">
        <v>8.3700790405273438</v>
      </c>
      <c r="AU196" s="27">
        <v>5.4488186836242676</v>
      </c>
      <c r="AV196" s="27">
        <v>8.4645671844482422</v>
      </c>
      <c r="AW196" s="27">
        <v>11.181102752685547</v>
      </c>
      <c r="AX196" s="27">
        <v>6.4960627555847168</v>
      </c>
      <c r="AY196" s="27">
        <v>5.8740158081054688</v>
      </c>
      <c r="AZ196" s="27">
        <v>5.464566707611084</v>
      </c>
      <c r="BA196" s="27">
        <v>6.7952756881713867</v>
      </c>
      <c r="BB196" s="27">
        <v>3.8031497001647949</v>
      </c>
      <c r="BC196" s="27">
        <v>7.8031497001647949</v>
      </c>
      <c r="BD196" s="27">
        <v>7.1496062278747559</v>
      </c>
      <c r="BE196" s="27">
        <v>6.4488186836242676</v>
      </c>
      <c r="BF196" s="27">
        <v>12.472440719604492</v>
      </c>
      <c r="BG196" s="27">
        <v>4.2519683837890625</v>
      </c>
      <c r="BH196" s="27">
        <v>5.539370059967041</v>
      </c>
      <c r="BI196" s="27">
        <v>6.7559056282043457</v>
      </c>
      <c r="BJ196" s="27">
        <v>2.2755906581878662</v>
      </c>
      <c r="BK196" s="27">
        <v>2.381889820098877</v>
      </c>
      <c r="BL196" s="27">
        <v>8.1023626327514648</v>
      </c>
      <c r="BM196" s="27">
        <v>6.8307085037231445</v>
      </c>
      <c r="BN196" s="27">
        <v>3.8267717361450195</v>
      </c>
      <c r="BO196" s="27">
        <v>3.5511810779571533</v>
      </c>
      <c r="BQ196" s="21">
        <f t="shared" si="5"/>
        <v>53</v>
      </c>
    </row>
    <row r="197" spans="2:69" x14ac:dyDescent="0.25">
      <c r="B197" s="44" t="s">
        <v>947</v>
      </c>
      <c r="C197" s="44" t="s">
        <v>948</v>
      </c>
      <c r="D197" s="12">
        <v>-42.8</v>
      </c>
      <c r="E197" s="12">
        <v>147.5</v>
      </c>
      <c r="F197" s="29" t="b">
        <f t="shared" si="4"/>
        <v>0</v>
      </c>
      <c r="G197" s="27"/>
      <c r="H197" s="27">
        <v>6.2913384437561035</v>
      </c>
      <c r="I197" s="27">
        <v>3.1771652698516846</v>
      </c>
      <c r="J197" s="27">
        <v>7.7519683837890625</v>
      </c>
      <c r="K197" s="27">
        <v>2.6968502998352051</v>
      </c>
      <c r="L197" s="27">
        <v>6.4094486236572266</v>
      </c>
      <c r="M197" s="27">
        <v>5.6338582038879395</v>
      </c>
      <c r="N197" s="27">
        <v>8.8622045516967773</v>
      </c>
      <c r="O197" s="27">
        <v>5.425196647644043</v>
      </c>
      <c r="P197" s="27">
        <v>4.0275592803955078</v>
      </c>
      <c r="Q197" s="27">
        <v>9.4133853912353516</v>
      </c>
      <c r="R197" s="27">
        <v>8.1889762878417969</v>
      </c>
      <c r="S197" s="27">
        <v>9.3503932952880859</v>
      </c>
      <c r="T197" s="27">
        <v>3.2283463478088379</v>
      </c>
      <c r="U197" s="27">
        <v>7.5944881439208984</v>
      </c>
      <c r="V197" s="27">
        <v>6.8582677841186523</v>
      </c>
      <c r="W197" s="27">
        <v>10.161417007446289</v>
      </c>
      <c r="X197" s="27">
        <v>9.1181106567382813</v>
      </c>
      <c r="Y197" s="27">
        <v>5.118110179901123</v>
      </c>
      <c r="Z197" s="27">
        <v>5.9921259880065918</v>
      </c>
      <c r="AA197" s="27">
        <v>5.8740158081054688</v>
      </c>
      <c r="AB197" s="27">
        <v>6.5196852684020996</v>
      </c>
      <c r="AC197" s="27">
        <v>4.1259841918945313</v>
      </c>
      <c r="AD197" s="27">
        <v>3.3858268260955811</v>
      </c>
      <c r="AE197" s="27">
        <v>6.9055118560791016</v>
      </c>
      <c r="AF197" s="27">
        <v>8.0866146087646484</v>
      </c>
      <c r="AG197" s="27">
        <v>7.1732282638549805</v>
      </c>
      <c r="AH197" s="27">
        <v>5.9763779640197754</v>
      </c>
      <c r="AI197" s="27">
        <v>7.4094486236572266</v>
      </c>
      <c r="AJ197" s="27">
        <v>7.3307085037231445</v>
      </c>
      <c r="AK197" s="27">
        <v>6.8425197601318359</v>
      </c>
      <c r="AL197" s="27">
        <v>4.9842519760131836</v>
      </c>
      <c r="AM197" s="27">
        <v>5.5984253883361816</v>
      </c>
      <c r="AN197" s="27">
        <v>6.2677164077758789</v>
      </c>
      <c r="AO197" s="27">
        <v>5.3700785636901855</v>
      </c>
      <c r="AP197" s="27">
        <v>3.9370079040527344</v>
      </c>
      <c r="AQ197" s="27">
        <v>4.8503937721252441</v>
      </c>
      <c r="AR197" s="27">
        <v>5.9842519760131836</v>
      </c>
      <c r="AS197" s="27">
        <v>4.7559056282043457</v>
      </c>
      <c r="AT197" s="27">
        <v>5.6062994003295898</v>
      </c>
      <c r="AU197" s="27">
        <v>3.5275590419769287</v>
      </c>
      <c r="AV197" s="27">
        <v>4.8503937721252441</v>
      </c>
      <c r="AW197" s="27">
        <v>9.7480316162109375</v>
      </c>
      <c r="AX197" s="27">
        <v>3.9763779640197754</v>
      </c>
      <c r="AY197" s="27">
        <v>3.3622047901153564</v>
      </c>
      <c r="AZ197" s="27">
        <v>3.9763779640197754</v>
      </c>
      <c r="BA197" s="27">
        <v>11.259842872619629</v>
      </c>
      <c r="BB197" s="27">
        <v>3.8503937721252441</v>
      </c>
      <c r="BC197" s="27">
        <v>4.6062994003295898</v>
      </c>
      <c r="BD197" s="27">
        <v>4.4881887435913086</v>
      </c>
      <c r="BE197" s="27">
        <v>8.5511808395385742</v>
      </c>
      <c r="BF197" s="27">
        <v>7.8582677841186523</v>
      </c>
      <c r="BG197" s="27">
        <v>5.9527559280395508</v>
      </c>
      <c r="BH197" s="27">
        <v>4.5118112564086914</v>
      </c>
      <c r="BI197" s="27">
        <v>7.9685039520263672</v>
      </c>
      <c r="BJ197" s="27">
        <v>4.1102361679077148</v>
      </c>
      <c r="BK197" s="27">
        <v>2.1417322158813477</v>
      </c>
      <c r="BL197" s="27">
        <v>7.3779525756835938</v>
      </c>
      <c r="BM197" s="27">
        <v>6.8897638320922852</v>
      </c>
      <c r="BN197" s="27">
        <v>3.9921259880065918</v>
      </c>
      <c r="BO197" s="27">
        <v>3.7401573657989502</v>
      </c>
      <c r="BQ197" s="21">
        <f t="shared" si="5"/>
        <v>53</v>
      </c>
    </row>
    <row r="198" spans="2:69" x14ac:dyDescent="0.25">
      <c r="B198" s="44" t="s">
        <v>949</v>
      </c>
      <c r="C198" s="44" t="s">
        <v>950</v>
      </c>
      <c r="D198" s="12">
        <v>-30.8</v>
      </c>
      <c r="E198" s="12">
        <v>116.7</v>
      </c>
      <c r="F198" s="29" t="b">
        <f t="shared" si="4"/>
        <v>0</v>
      </c>
      <c r="G198" s="27"/>
      <c r="H198" s="27">
        <v>2.1614172458648682</v>
      </c>
      <c r="I198" s="27">
        <v>0.63779526948928833</v>
      </c>
      <c r="J198" s="27">
        <v>2.2165353298187256</v>
      </c>
      <c r="K198" s="27">
        <v>0.96456694602966309</v>
      </c>
      <c r="L198" s="27">
        <v>1.4330708980560303</v>
      </c>
      <c r="M198" s="27">
        <v>4.5433073043823242</v>
      </c>
      <c r="N198" s="27">
        <v>4.1535434722900391</v>
      </c>
      <c r="O198" s="27">
        <v>0.90944880247116089</v>
      </c>
      <c r="P198" s="27">
        <v>2.960629940032959</v>
      </c>
      <c r="Q198" s="27">
        <v>1.5669291019439697</v>
      </c>
      <c r="R198" s="27">
        <v>2.4842519760131836</v>
      </c>
      <c r="S198" s="27">
        <v>3.4488189220428467</v>
      </c>
      <c r="T198" s="27">
        <v>1.212598443031311</v>
      </c>
      <c r="U198" s="27">
        <v>4.9409446716308594</v>
      </c>
      <c r="V198" s="27">
        <v>2.9094488620758057</v>
      </c>
      <c r="W198" s="27">
        <v>3.8779528141021729</v>
      </c>
      <c r="X198" s="27">
        <v>2.381889820098877</v>
      </c>
      <c r="Y198" s="27">
        <v>2.1299211978912354</v>
      </c>
      <c r="Z198" s="27">
        <v>2.3110237121582031</v>
      </c>
      <c r="AA198" s="27">
        <v>1.5984251499176025</v>
      </c>
      <c r="AB198" s="27">
        <v>1.6259843111038208</v>
      </c>
      <c r="AC198" s="27">
        <v>3.2952756881713867</v>
      </c>
      <c r="AD198" s="27">
        <v>2.4960629940032959</v>
      </c>
      <c r="AE198" s="27">
        <v>4.9921259880065918</v>
      </c>
      <c r="AF198" s="27">
        <v>2.4921259880065918</v>
      </c>
      <c r="AG198" s="27">
        <v>2.5275590419769287</v>
      </c>
      <c r="AH198" s="27">
        <v>1.8622046709060669</v>
      </c>
      <c r="AI198" s="27">
        <v>2.0236220359802246</v>
      </c>
      <c r="AJ198" s="27">
        <v>2.3543307781219482</v>
      </c>
      <c r="AK198" s="27">
        <v>1.8346456289291382</v>
      </c>
      <c r="AL198" s="27">
        <v>3.2913386821746826</v>
      </c>
      <c r="AM198" s="27">
        <v>3.7007873058319092</v>
      </c>
      <c r="AN198" s="27">
        <v>3.65354323387146</v>
      </c>
      <c r="AO198" s="27">
        <v>3.5078740119934082</v>
      </c>
      <c r="AP198" s="27">
        <v>0.77952754497528076</v>
      </c>
      <c r="AQ198" s="27">
        <v>2.539370059967041</v>
      </c>
      <c r="AR198" s="27">
        <v>4.1417322158813477</v>
      </c>
      <c r="AS198" s="27">
        <v>2.9527559280395508</v>
      </c>
      <c r="AT198" s="27">
        <v>2.0078740119934082</v>
      </c>
      <c r="AU198" s="27">
        <v>4.2795276641845703</v>
      </c>
      <c r="AV198" s="27">
        <v>1.0551180839538574</v>
      </c>
      <c r="AW198" s="27">
        <v>3.34645676612854</v>
      </c>
      <c r="AX198" s="27">
        <v>1.8740156888961792</v>
      </c>
      <c r="AY198" s="27">
        <v>2.9921259880065918</v>
      </c>
      <c r="AZ198" s="27">
        <v>1.7322834730148315</v>
      </c>
      <c r="BA198" s="27">
        <v>2.118110179901123</v>
      </c>
      <c r="BB198" s="27">
        <v>3.8267717361450195</v>
      </c>
      <c r="BC198" s="27">
        <v>2.3385827541351318</v>
      </c>
      <c r="BD198" s="27">
        <v>3.4094488620758057</v>
      </c>
      <c r="BE198" s="27">
        <v>3.0866141319274902</v>
      </c>
      <c r="BF198" s="27">
        <v>0.9960629940032959</v>
      </c>
      <c r="BG198" s="27">
        <v>7.6929135322570801</v>
      </c>
      <c r="BH198" s="27">
        <v>5.0157480239868164</v>
      </c>
      <c r="BI198" s="27">
        <v>3.7244093418121338</v>
      </c>
      <c r="BJ198" s="27">
        <v>3.1614172458648682</v>
      </c>
      <c r="BK198" s="27">
        <v>1.7401574850082397</v>
      </c>
      <c r="BL198" s="27">
        <v>1.7559055089950562</v>
      </c>
      <c r="BM198" s="27">
        <v>2.2598426342010498</v>
      </c>
      <c r="BN198" s="27">
        <v>2.5354330539703369</v>
      </c>
      <c r="BO198" s="27">
        <v>1.5196850299835205</v>
      </c>
      <c r="BQ198" s="21">
        <f t="shared" si="5"/>
        <v>52</v>
      </c>
    </row>
    <row r="199" spans="2:69" x14ac:dyDescent="0.25">
      <c r="B199" s="44" t="s">
        <v>953</v>
      </c>
      <c r="C199" s="44" t="s">
        <v>954</v>
      </c>
      <c r="D199" s="12">
        <v>-31.6</v>
      </c>
      <c r="E199" s="12">
        <v>117.4</v>
      </c>
      <c r="F199" s="29" t="b">
        <f t="shared" si="4"/>
        <v>0</v>
      </c>
      <c r="G199" s="27"/>
      <c r="H199" s="27">
        <v>1.67322838306427</v>
      </c>
      <c r="I199" s="27">
        <v>0.87007874250411987</v>
      </c>
      <c r="J199" s="27">
        <v>1.9015748500823975</v>
      </c>
      <c r="K199" s="27">
        <v>1.3582676649093628</v>
      </c>
      <c r="L199" s="27">
        <v>1.6496063470840454</v>
      </c>
      <c r="M199" s="27">
        <v>3.4291338920593262</v>
      </c>
      <c r="N199" s="27">
        <v>1.5236220359802246</v>
      </c>
      <c r="O199" s="27">
        <v>1.1102361679077148</v>
      </c>
      <c r="P199" s="27">
        <v>1.8897638320922852</v>
      </c>
      <c r="Q199" s="27">
        <v>0.87795275449752808</v>
      </c>
      <c r="R199" s="27">
        <v>3.0196850299835205</v>
      </c>
      <c r="S199" s="27">
        <v>3.0708661079406738</v>
      </c>
      <c r="T199" s="27">
        <v>0.79921257495880127</v>
      </c>
      <c r="U199" s="27">
        <v>4.4763779640197754</v>
      </c>
      <c r="V199" s="27">
        <v>3.4645669460296631</v>
      </c>
      <c r="W199" s="27">
        <v>2.1811022758483887</v>
      </c>
      <c r="X199" s="27">
        <v>2.5826771259307861</v>
      </c>
      <c r="Y199" s="27">
        <v>2.2086613178253174</v>
      </c>
      <c r="Z199" s="27">
        <v>0.87401574850082397</v>
      </c>
      <c r="AA199" s="27">
        <v>0.79527556896209717</v>
      </c>
      <c r="AB199" s="27">
        <v>1.2007874250411987</v>
      </c>
      <c r="AC199" s="27">
        <v>3.2755906581878662</v>
      </c>
      <c r="AD199" s="27">
        <v>0.86614173650741577</v>
      </c>
      <c r="AE199" s="27">
        <v>4.1259841918945313</v>
      </c>
      <c r="AF199" s="27">
        <v>1.3464566469192505</v>
      </c>
      <c r="AG199" s="27">
        <v>1.5511810779571533</v>
      </c>
      <c r="AH199" s="27">
        <v>1.8188976049423218</v>
      </c>
      <c r="AI199" s="27">
        <v>2.3110237121582031</v>
      </c>
      <c r="AJ199" s="27">
        <v>2.960629940032959</v>
      </c>
      <c r="AK199" s="27">
        <v>1.82677161693573</v>
      </c>
      <c r="AL199" s="27">
        <v>2.1496062278747559</v>
      </c>
      <c r="AM199" s="27">
        <v>2.6456692218780518</v>
      </c>
      <c r="AN199" s="27">
        <v>3.4330708980560303</v>
      </c>
      <c r="AO199" s="27">
        <v>2.5629920959472656</v>
      </c>
      <c r="AP199" s="27">
        <v>1.0196850299835205</v>
      </c>
      <c r="AQ199" s="27">
        <v>2.7716536521911621</v>
      </c>
      <c r="AR199" s="27">
        <v>4.2007875442504883</v>
      </c>
      <c r="AS199" s="27">
        <v>2.578740119934082</v>
      </c>
      <c r="AT199" s="27">
        <v>1.3149605989456177</v>
      </c>
      <c r="AU199" s="27">
        <v>3.4881889820098877</v>
      </c>
      <c r="AV199" s="27">
        <v>0.78740155696868896</v>
      </c>
      <c r="AW199" s="27">
        <v>2.692913293838501</v>
      </c>
      <c r="AX199" s="27">
        <v>1.3070865869522095</v>
      </c>
      <c r="AY199" s="27">
        <v>1.8346456289291382</v>
      </c>
      <c r="AZ199" s="27">
        <v>1.1496063470840454</v>
      </c>
      <c r="BA199" s="27">
        <v>2.3307087421417236</v>
      </c>
      <c r="BB199" s="27">
        <v>2.5433070659637451</v>
      </c>
      <c r="BC199" s="27">
        <v>1.4330708980560303</v>
      </c>
      <c r="BD199" s="27">
        <v>4.3149604797363281</v>
      </c>
      <c r="BE199" s="27">
        <v>2.8503937721252441</v>
      </c>
      <c r="BF199" s="27">
        <v>0.4960629940032959</v>
      </c>
      <c r="BG199" s="27">
        <v>4.6535434722900391</v>
      </c>
      <c r="BH199" s="27">
        <v>4.425196647644043</v>
      </c>
      <c r="BI199" s="27">
        <v>4.1574802398681641</v>
      </c>
      <c r="BJ199" s="27">
        <v>3.1811022758483887</v>
      </c>
      <c r="BK199" s="27">
        <v>1.9763779640197754</v>
      </c>
      <c r="BL199" s="27">
        <v>2.1889762878417969</v>
      </c>
      <c r="BM199" s="27">
        <v>4.574803352355957</v>
      </c>
      <c r="BN199" s="27">
        <v>1.866141676902771</v>
      </c>
      <c r="BO199" s="27">
        <v>1.0078740119934082</v>
      </c>
      <c r="BQ199" s="21">
        <f t="shared" si="5"/>
        <v>52</v>
      </c>
    </row>
    <row r="200" spans="2:69" x14ac:dyDescent="0.25">
      <c r="B200" s="44" t="s">
        <v>955</v>
      </c>
      <c r="C200" s="44" t="s">
        <v>956</v>
      </c>
      <c r="D200" s="12">
        <v>-31.4</v>
      </c>
      <c r="E200" s="12">
        <v>117.2</v>
      </c>
      <c r="F200" s="29" t="b">
        <f t="shared" si="4"/>
        <v>0</v>
      </c>
      <c r="G200" s="27"/>
      <c r="H200" s="27">
        <v>1.8622046709060669</v>
      </c>
      <c r="I200" s="27">
        <v>0.92125982046127319</v>
      </c>
      <c r="J200" s="27">
        <v>2.1653542518615723</v>
      </c>
      <c r="K200" s="27">
        <v>1.1102361679077148</v>
      </c>
      <c r="L200" s="27">
        <v>2.0590550899505615</v>
      </c>
      <c r="M200" s="27">
        <v>3.4960629940032959</v>
      </c>
      <c r="N200" s="27">
        <v>3.3858268260955811</v>
      </c>
      <c r="O200" s="27">
        <v>2.7598426342010498</v>
      </c>
      <c r="P200" s="27">
        <v>2.1771652698516846</v>
      </c>
      <c r="Q200" s="27">
        <v>1.3503936529159546</v>
      </c>
      <c r="R200" s="27">
        <v>2.5984251499176025</v>
      </c>
      <c r="S200" s="27">
        <v>3.1062991619110107</v>
      </c>
      <c r="T200" s="27">
        <v>1.212598443031311</v>
      </c>
      <c r="U200" s="27">
        <v>3.6771652698516846</v>
      </c>
      <c r="V200" s="27">
        <v>2.1889762878417969</v>
      </c>
      <c r="W200" s="27">
        <v>3.0078740119934082</v>
      </c>
      <c r="X200" s="27">
        <v>3.8976378440856934</v>
      </c>
      <c r="Y200" s="27">
        <v>1.7559055089950562</v>
      </c>
      <c r="Z200" s="27">
        <v>2.8267717361450195</v>
      </c>
      <c r="AA200" s="27">
        <v>1.5669291019439697</v>
      </c>
      <c r="AB200" s="27">
        <v>1.2795275449752808</v>
      </c>
      <c r="AC200" s="27">
        <v>2.7401573657989502</v>
      </c>
      <c r="AD200" s="27">
        <v>2.0511810779571533</v>
      </c>
      <c r="AE200" s="27">
        <v>5.3976378440856934</v>
      </c>
      <c r="AF200" s="27">
        <v>2.0905511379241943</v>
      </c>
      <c r="AG200" s="27">
        <v>1.712598443031311</v>
      </c>
      <c r="AH200" s="27">
        <v>1.1850394010543823</v>
      </c>
      <c r="AI200" s="27">
        <v>1.7637795209884644</v>
      </c>
      <c r="AJ200" s="27">
        <v>2.0669291019439697</v>
      </c>
      <c r="AK200" s="27">
        <v>0.9921259880065918</v>
      </c>
      <c r="AL200" s="27">
        <v>3.0629920959472656</v>
      </c>
      <c r="AM200" s="27">
        <v>2.2401573657989502</v>
      </c>
      <c r="AN200" s="27">
        <v>2.6338582038879395</v>
      </c>
      <c r="AO200" s="27">
        <v>2.3503937721252441</v>
      </c>
      <c r="AP200" s="27">
        <v>0.9291338324546814</v>
      </c>
      <c r="AQ200" s="27">
        <v>2.7952756881713867</v>
      </c>
      <c r="AR200" s="27">
        <v>4.118110179901123</v>
      </c>
      <c r="AS200" s="27">
        <v>2.307086706161499</v>
      </c>
      <c r="AT200" s="27">
        <v>1.4881889820098877</v>
      </c>
      <c r="AU200" s="27">
        <v>2.8267717361450195</v>
      </c>
      <c r="AV200" s="27">
        <v>0.40944883227348328</v>
      </c>
      <c r="AW200" s="27">
        <v>2.4094488620758057</v>
      </c>
      <c r="AX200" s="27">
        <v>1.5511810779571533</v>
      </c>
      <c r="AY200" s="27">
        <v>2.0551180839538574</v>
      </c>
      <c r="AZ200" s="27">
        <v>1.5433070659637451</v>
      </c>
      <c r="BA200" s="27">
        <v>1.5826771259307861</v>
      </c>
      <c r="BB200" s="27">
        <v>2.9842519760131836</v>
      </c>
      <c r="BC200" s="27">
        <v>1.9685039520263672</v>
      </c>
      <c r="BD200" s="27">
        <v>6.0078740119934082</v>
      </c>
      <c r="BE200" s="27">
        <v>2.9409449100494385</v>
      </c>
      <c r="BF200" s="27">
        <v>0.57480317354202271</v>
      </c>
      <c r="BG200" s="27">
        <v>5.5590553283691406</v>
      </c>
      <c r="BH200" s="27">
        <v>4.1062994003295898</v>
      </c>
      <c r="BI200" s="27">
        <v>2.8267717361450195</v>
      </c>
      <c r="BJ200" s="27">
        <v>2.9803149700164795</v>
      </c>
      <c r="BK200" s="27">
        <v>2.2992126941680908</v>
      </c>
      <c r="BL200" s="27">
        <v>2.2440943717956543</v>
      </c>
      <c r="BM200" s="27">
        <v>4.8346457481384277</v>
      </c>
      <c r="BN200" s="27">
        <v>2.2559056282043457</v>
      </c>
      <c r="BO200" s="27">
        <v>1.2519685029983521</v>
      </c>
      <c r="BQ200" s="21">
        <f t="shared" si="5"/>
        <v>52</v>
      </c>
    </row>
    <row r="201" spans="2:69" x14ac:dyDescent="0.25">
      <c r="B201" s="44" t="s">
        <v>957</v>
      </c>
      <c r="C201" s="44" t="s">
        <v>958</v>
      </c>
      <c r="D201" s="12">
        <v>-34.9</v>
      </c>
      <c r="E201" s="12">
        <v>138.6</v>
      </c>
      <c r="F201" s="29" t="b">
        <f t="shared" si="4"/>
        <v>0</v>
      </c>
      <c r="G201" s="27"/>
      <c r="H201" s="27">
        <v>8.9448814392089844</v>
      </c>
      <c r="I201" s="27">
        <v>3.3385827541351318</v>
      </c>
      <c r="J201" s="27">
        <v>4.964566707611084</v>
      </c>
      <c r="K201" s="27">
        <v>3.7795276641845703</v>
      </c>
      <c r="L201" s="27">
        <v>11.421259880065918</v>
      </c>
      <c r="M201" s="27">
        <v>4.5236220359802246</v>
      </c>
      <c r="N201" s="27">
        <v>8.5511808395385742</v>
      </c>
      <c r="O201" s="27">
        <v>2.2874016761779785</v>
      </c>
      <c r="P201" s="27">
        <v>7.3385825157165527</v>
      </c>
      <c r="Q201" s="27">
        <v>4.8937005996704102</v>
      </c>
      <c r="R201" s="27">
        <v>6.3346457481384277</v>
      </c>
      <c r="S201" s="27">
        <v>9.2913389205932617</v>
      </c>
      <c r="T201" s="27">
        <v>4.1062994003295898</v>
      </c>
      <c r="U201" s="27">
        <v>9.0551185607910156</v>
      </c>
      <c r="V201" s="27">
        <v>8.2834644317626953</v>
      </c>
      <c r="W201" s="27">
        <v>7.8307085037231445</v>
      </c>
      <c r="X201" s="27">
        <v>6.2598423957824707</v>
      </c>
      <c r="Y201" s="27">
        <v>5.6377954483032227</v>
      </c>
      <c r="Z201" s="27">
        <v>7.8425197601318359</v>
      </c>
      <c r="AA201" s="27">
        <v>11.464567184448242</v>
      </c>
      <c r="AB201" s="27">
        <v>7.8897638320922852</v>
      </c>
      <c r="AC201" s="27">
        <v>5.7322835922241211</v>
      </c>
      <c r="AD201" s="27">
        <v>2.1023621559143066</v>
      </c>
      <c r="AE201" s="27">
        <v>6.1259841918945313</v>
      </c>
      <c r="AF201" s="27">
        <v>5.8976378440856934</v>
      </c>
      <c r="AG201" s="27">
        <v>7.2362203598022461</v>
      </c>
      <c r="AH201" s="27">
        <v>7.5196852684020996</v>
      </c>
      <c r="AI201" s="27">
        <v>5.039370059967041</v>
      </c>
      <c r="AJ201" s="27">
        <v>5.2913384437561035</v>
      </c>
      <c r="AK201" s="27">
        <v>5.3700785636901855</v>
      </c>
      <c r="AL201" s="27">
        <v>6.1102361679077148</v>
      </c>
      <c r="AM201" s="27">
        <v>5.2755904197692871</v>
      </c>
      <c r="AN201" s="27">
        <v>13.602362632751465</v>
      </c>
      <c r="AO201" s="27">
        <v>9.0393705368041992</v>
      </c>
      <c r="AP201" s="27">
        <v>5.4173226356506348</v>
      </c>
      <c r="AQ201" s="27">
        <v>3.7244093418121338</v>
      </c>
      <c r="AR201" s="27">
        <v>5.0866141319274902</v>
      </c>
      <c r="AS201" s="27">
        <v>7.7322835922241211</v>
      </c>
      <c r="AT201" s="27">
        <v>5.7007875442504883</v>
      </c>
      <c r="AU201" s="27">
        <v>6.464566707611084</v>
      </c>
      <c r="AV201" s="27">
        <v>5.7677164077758789</v>
      </c>
      <c r="AW201" s="27">
        <v>8.1299209594726563</v>
      </c>
      <c r="AX201" s="27">
        <v>3.2204723358154297</v>
      </c>
      <c r="AY201" s="27">
        <v>3.421259880065918</v>
      </c>
      <c r="AZ201" s="27">
        <v>5.1417322158813477</v>
      </c>
      <c r="BA201" s="27">
        <v>8.582676887512207</v>
      </c>
      <c r="BB201" s="27">
        <v>1.8346456289291382</v>
      </c>
      <c r="BC201" s="27">
        <v>2.8385827541351318</v>
      </c>
      <c r="BD201" s="27">
        <v>2.1968502998352051</v>
      </c>
      <c r="BE201" s="27">
        <v>4.035433292388916</v>
      </c>
      <c r="BF201" s="27">
        <v>5.5511813163757324</v>
      </c>
      <c r="BG201" s="27">
        <v>3.5236220359802246</v>
      </c>
      <c r="BH201" s="27">
        <v>2.0629920959472656</v>
      </c>
      <c r="BI201" s="27">
        <v>2.7952756881713867</v>
      </c>
      <c r="BJ201" s="27">
        <v>1.8228346109390259</v>
      </c>
      <c r="BK201" s="27">
        <v>1.4370079040527344</v>
      </c>
      <c r="BL201" s="27">
        <v>7.3543305397033691</v>
      </c>
      <c r="BM201" s="27">
        <v>4.0551180839538574</v>
      </c>
      <c r="BN201" s="27">
        <v>2.232283353805542</v>
      </c>
      <c r="BO201" s="27">
        <v>2.7244093418121338</v>
      </c>
      <c r="BQ201" s="21">
        <f t="shared" si="5"/>
        <v>52</v>
      </c>
    </row>
    <row r="202" spans="2:69" x14ac:dyDescent="0.25">
      <c r="B202" s="44" t="s">
        <v>959</v>
      </c>
      <c r="C202" s="44" t="s">
        <v>960</v>
      </c>
      <c r="D202" s="12">
        <v>-34.799999999999997</v>
      </c>
      <c r="E202" s="12">
        <v>138.9</v>
      </c>
      <c r="F202" s="29" t="b">
        <f t="shared" si="4"/>
        <v>0</v>
      </c>
      <c r="G202" s="27"/>
      <c r="H202" s="27">
        <v>8.7795276641845703</v>
      </c>
      <c r="I202" s="27">
        <v>4.6496062278747559</v>
      </c>
      <c r="J202" s="27">
        <v>8.4094486236572266</v>
      </c>
      <c r="K202" s="27">
        <v>4.5118112564086914</v>
      </c>
      <c r="L202" s="27">
        <v>9.8503932952880859</v>
      </c>
      <c r="M202" s="27">
        <v>5.7086615562438965</v>
      </c>
      <c r="N202" s="27">
        <v>12.401575088500977</v>
      </c>
      <c r="O202" s="27">
        <v>2.6614172458648682</v>
      </c>
      <c r="P202" s="27">
        <v>9.8385829925537109</v>
      </c>
      <c r="Q202" s="27">
        <v>6.3661417961120605</v>
      </c>
      <c r="R202" s="27">
        <v>5.9291338920593262</v>
      </c>
      <c r="S202" s="27">
        <v>11.185039520263672</v>
      </c>
      <c r="T202" s="27">
        <v>3.7795276641845703</v>
      </c>
      <c r="U202" s="27">
        <v>9.917323112487793</v>
      </c>
      <c r="V202" s="27">
        <v>9.5433073043823242</v>
      </c>
      <c r="W202" s="27">
        <v>8.1732282638549805</v>
      </c>
      <c r="X202" s="27">
        <v>7.6692914962768555</v>
      </c>
      <c r="Y202" s="27">
        <v>5.3385825157165527</v>
      </c>
      <c r="Z202" s="27">
        <v>7.0944881439208984</v>
      </c>
      <c r="AA202" s="27">
        <v>13.133858680725098</v>
      </c>
      <c r="AB202" s="27">
        <v>9.0866146087646484</v>
      </c>
      <c r="AC202" s="27">
        <v>6.2755904197692871</v>
      </c>
      <c r="AD202" s="27">
        <v>2.4685039520263672</v>
      </c>
      <c r="AE202" s="27">
        <v>8.1732282638549805</v>
      </c>
      <c r="AF202" s="27">
        <v>4.4094486236572266</v>
      </c>
      <c r="AG202" s="27">
        <v>6.4015746116638184</v>
      </c>
      <c r="AH202" s="27">
        <v>10.692913055419922</v>
      </c>
      <c r="AI202" s="27">
        <v>6.6220474243164063</v>
      </c>
      <c r="AJ202" s="27">
        <v>6.4803147315979004</v>
      </c>
      <c r="AK202" s="27">
        <v>5.7401576042175293</v>
      </c>
      <c r="AL202" s="27">
        <v>6.3622045516967773</v>
      </c>
      <c r="AM202" s="27">
        <v>6.9291338920593262</v>
      </c>
      <c r="AN202" s="27">
        <v>17.511810302734375</v>
      </c>
      <c r="AO202" s="27">
        <v>8.5196847915649414</v>
      </c>
      <c r="AP202" s="27">
        <v>5.5826773643493652</v>
      </c>
      <c r="AQ202" s="27">
        <v>5.0078740119934082</v>
      </c>
      <c r="AR202" s="27">
        <v>4.7362203598022461</v>
      </c>
      <c r="AS202" s="27">
        <v>4.885826587677002</v>
      </c>
      <c r="AT202" s="27">
        <v>4.464566707611084</v>
      </c>
      <c r="AU202" s="27">
        <v>6.7559056282043457</v>
      </c>
      <c r="AV202" s="27">
        <v>6.0314960479736328</v>
      </c>
      <c r="AW202" s="27">
        <v>4.4960627555847168</v>
      </c>
      <c r="AX202" s="27">
        <v>3.4291338920593262</v>
      </c>
      <c r="AY202" s="27">
        <v>4.1102361679077148</v>
      </c>
      <c r="AZ202" s="27">
        <v>6.4803147315979004</v>
      </c>
      <c r="BA202" s="27">
        <v>3.5196850299835205</v>
      </c>
      <c r="BB202" s="27">
        <v>0.90944880247116089</v>
      </c>
      <c r="BC202" s="27">
        <v>5.0078740119934082</v>
      </c>
      <c r="BD202" s="27">
        <v>4.6889762878417969</v>
      </c>
      <c r="BE202" s="27">
        <v>10.448819160461426</v>
      </c>
      <c r="BF202" s="27">
        <v>13.929133415222168</v>
      </c>
      <c r="BG202" s="27">
        <v>6.0433073043823242</v>
      </c>
      <c r="BH202" s="27">
        <v>4.1377954483032227</v>
      </c>
      <c r="BI202" s="27">
        <v>5.1968502998352051</v>
      </c>
      <c r="BJ202" s="27">
        <v>3</v>
      </c>
      <c r="BK202" s="27">
        <v>2.5590550899505615</v>
      </c>
      <c r="BL202" s="27">
        <v>14.795275688171387</v>
      </c>
      <c r="BM202" s="27">
        <v>7.464566707611084</v>
      </c>
      <c r="BN202" s="27">
        <v>6.2047243118286133</v>
      </c>
      <c r="BO202" s="27">
        <v>3.8897638320922852</v>
      </c>
      <c r="BQ202" s="21">
        <f t="shared" si="5"/>
        <v>52</v>
      </c>
    </row>
    <row r="203" spans="2:69" x14ac:dyDescent="0.25">
      <c r="B203" s="44" t="s">
        <v>965</v>
      </c>
      <c r="C203" s="44" t="s">
        <v>966</v>
      </c>
      <c r="D203" s="12">
        <v>-16.8</v>
      </c>
      <c r="E203" s="12">
        <v>145.69999999999999</v>
      </c>
      <c r="F203" s="29" t="b">
        <f t="shared" si="4"/>
        <v>0</v>
      </c>
      <c r="G203" s="27"/>
      <c r="H203" s="27">
        <v>0.83464568853378296</v>
      </c>
      <c r="I203" s="27">
        <v>5.114173412322998</v>
      </c>
      <c r="J203" s="27">
        <v>5.3897638320922852</v>
      </c>
      <c r="K203" s="27">
        <v>8.996063232421875</v>
      </c>
      <c r="L203" s="27">
        <v>26.106298446655273</v>
      </c>
      <c r="M203" s="27">
        <v>5.1692914962768555</v>
      </c>
      <c r="N203" s="27">
        <v>4.0472440719604492</v>
      </c>
      <c r="O203" s="27">
        <v>6.0944881439208984</v>
      </c>
      <c r="P203" s="27">
        <v>3.2598426342010498</v>
      </c>
      <c r="Q203" s="27">
        <v>3.0669291019439697</v>
      </c>
      <c r="R203" s="27">
        <v>16.342519760131836</v>
      </c>
      <c r="S203" s="27">
        <v>5.2952756881713867</v>
      </c>
      <c r="T203" s="27">
        <v>5.6614174842834473</v>
      </c>
      <c r="U203" s="27">
        <v>42.322834014892578</v>
      </c>
      <c r="V203" s="27">
        <v>4.1417322158813477</v>
      </c>
      <c r="W203" s="27">
        <v>25.661417007446289</v>
      </c>
      <c r="X203" s="27">
        <v>5.2755904197692871</v>
      </c>
      <c r="Y203" s="27">
        <v>6.9566926956176758</v>
      </c>
      <c r="Z203" s="27">
        <v>9.2755908966064453</v>
      </c>
      <c r="AA203" s="27">
        <v>2.0472440719604492</v>
      </c>
      <c r="AB203" s="27">
        <v>7.8582677841186523</v>
      </c>
      <c r="AC203" s="27">
        <v>12.149606704711914</v>
      </c>
      <c r="AD203" s="27">
        <v>7.7480316162109375</v>
      </c>
      <c r="AE203" s="27">
        <v>11.77952766418457</v>
      </c>
      <c r="AF203" s="27">
        <v>7.9133858680725098</v>
      </c>
      <c r="AG203" s="27">
        <v>11.874015808105469</v>
      </c>
      <c r="AH203" s="27">
        <v>6.1653542518615723</v>
      </c>
      <c r="AI203" s="27">
        <v>8.2755908966064453</v>
      </c>
      <c r="AJ203" s="27">
        <v>21.409448623657227</v>
      </c>
      <c r="AK203" s="27">
        <v>19.874015808105469</v>
      </c>
      <c r="AL203" s="27">
        <v>4.2992124557495117</v>
      </c>
      <c r="AM203" s="27">
        <v>5.6614174842834473</v>
      </c>
      <c r="AN203" s="27">
        <v>4.9842519760131836</v>
      </c>
      <c r="AO203" s="27">
        <v>10.83464527130127</v>
      </c>
      <c r="AP203" s="27">
        <v>5.7795276641845703</v>
      </c>
      <c r="AQ203" s="27">
        <v>8.9685039520263672</v>
      </c>
      <c r="AR203" s="27">
        <v>9.4881887435913086</v>
      </c>
      <c r="AS203" s="27">
        <v>10.110236167907715</v>
      </c>
      <c r="AT203" s="27">
        <v>17.102361679077148</v>
      </c>
      <c r="AU203" s="27">
        <v>15.275590896606445</v>
      </c>
      <c r="AV203" s="27">
        <v>19.881889343261719</v>
      </c>
      <c r="AW203" s="27">
        <v>8.4881887435913086</v>
      </c>
      <c r="AX203" s="27">
        <v>2.1968502998352051</v>
      </c>
      <c r="AY203" s="27">
        <v>2.4094488620758057</v>
      </c>
      <c r="AZ203" s="27">
        <v>7.1574802398681641</v>
      </c>
      <c r="BA203" s="27">
        <v>1.7007874250411987</v>
      </c>
      <c r="BB203" s="27">
        <v>8.4094486236572266</v>
      </c>
      <c r="BC203" s="27">
        <v>5.9921259880065918</v>
      </c>
      <c r="BD203" s="27">
        <v>8.8110237121582031</v>
      </c>
      <c r="BE203" s="27">
        <v>10.141732215881348</v>
      </c>
      <c r="BF203" s="27">
        <v>22.173229217529297</v>
      </c>
      <c r="BG203" s="27">
        <v>12.102362632751465</v>
      </c>
      <c r="BH203" s="27">
        <v>3.3700788021087646</v>
      </c>
      <c r="BI203" s="27">
        <v>10.755905151367188</v>
      </c>
      <c r="BJ203" s="27">
        <v>4.3622045516967773</v>
      </c>
      <c r="BK203" s="27">
        <v>8.1732282638549805</v>
      </c>
      <c r="BL203" s="27">
        <v>7.3307085037231445</v>
      </c>
      <c r="BM203" s="27">
        <v>14.027559280395508</v>
      </c>
      <c r="BN203" s="27">
        <v>8.2677164077758789</v>
      </c>
      <c r="BO203" s="27">
        <v>3.4488189220428467</v>
      </c>
      <c r="BQ203" s="21">
        <f t="shared" si="5"/>
        <v>52</v>
      </c>
    </row>
    <row r="204" spans="2:69" x14ac:dyDescent="0.25">
      <c r="B204" s="44" t="s">
        <v>967</v>
      </c>
      <c r="C204" s="44" t="s">
        <v>968</v>
      </c>
      <c r="D204" s="12">
        <v>-17.8</v>
      </c>
      <c r="E204" s="12">
        <v>146</v>
      </c>
      <c r="F204" s="29" t="b">
        <f t="shared" si="4"/>
        <v>0</v>
      </c>
      <c r="G204" s="27"/>
      <c r="H204" s="27">
        <v>2.5157480239868164</v>
      </c>
      <c r="I204" s="27">
        <v>10.767716407775879</v>
      </c>
      <c r="J204" s="27">
        <v>6.618110179901123</v>
      </c>
      <c r="K204" s="27">
        <v>11.724409103393555</v>
      </c>
      <c r="L204" s="27">
        <v>45.531497955322266</v>
      </c>
      <c r="M204" s="27">
        <v>5.885826587677002</v>
      </c>
      <c r="N204" s="27">
        <v>7.7086615562438965</v>
      </c>
      <c r="O204" s="27">
        <v>7.3661417961120605</v>
      </c>
      <c r="P204" s="27">
        <v>5.1889762878417969</v>
      </c>
      <c r="Q204" s="27">
        <v>9.7480316162109375</v>
      </c>
      <c r="R204" s="27">
        <v>19.318897247314453</v>
      </c>
      <c r="S204" s="27">
        <v>6.039370059967041</v>
      </c>
      <c r="T204" s="27">
        <v>10.137795448303223</v>
      </c>
      <c r="U204" s="27">
        <v>48.181102752685547</v>
      </c>
      <c r="V204" s="27">
        <v>6.0866141319274902</v>
      </c>
      <c r="W204" s="27">
        <v>40.716533660888672</v>
      </c>
      <c r="X204" s="27">
        <v>4.7086615562438965</v>
      </c>
      <c r="Y204" s="27">
        <v>13.039370536804199</v>
      </c>
      <c r="Z204" s="27">
        <v>23.299213409423828</v>
      </c>
      <c r="AA204" s="27">
        <v>3.2204723358154297</v>
      </c>
      <c r="AB204" s="27">
        <v>7.2834644317626953</v>
      </c>
      <c r="AC204" s="27">
        <v>26.846456527709961</v>
      </c>
      <c r="AD204" s="27">
        <v>7.5826773643493652</v>
      </c>
      <c r="AE204" s="27">
        <v>13.381889343261719</v>
      </c>
      <c r="AF204" s="27">
        <v>5.7952756881713867</v>
      </c>
      <c r="AG204" s="27">
        <v>17.543306350708008</v>
      </c>
      <c r="AH204" s="27">
        <v>12.602362632751465</v>
      </c>
      <c r="AI204" s="27">
        <v>12.976377487182617</v>
      </c>
      <c r="AJ204" s="27">
        <v>37.377952575683594</v>
      </c>
      <c r="AK204" s="27">
        <v>31.078741073608398</v>
      </c>
      <c r="AL204" s="27">
        <v>6.7755904197692871</v>
      </c>
      <c r="AM204" s="27">
        <v>6.7637796401977539</v>
      </c>
      <c r="AN204" s="27">
        <v>5.8228344917297363</v>
      </c>
      <c r="AO204" s="27">
        <v>10.61417293548584</v>
      </c>
      <c r="AP204" s="27">
        <v>12.062992095947266</v>
      </c>
      <c r="AQ204" s="27">
        <v>9.917323112487793</v>
      </c>
      <c r="AR204" s="27">
        <v>6.1574802398681641</v>
      </c>
      <c r="AS204" s="27">
        <v>4.8031497001647949</v>
      </c>
      <c r="AT204" s="27">
        <v>46.141731262207031</v>
      </c>
      <c r="AU204" s="27">
        <v>22.118110656738281</v>
      </c>
      <c r="AV204" s="27">
        <v>45.590549468994141</v>
      </c>
      <c r="AW204" s="27">
        <v>12.874015808105469</v>
      </c>
      <c r="AX204" s="27">
        <v>3.0708661079406738</v>
      </c>
      <c r="AY204" s="27">
        <v>5.9448819160461426</v>
      </c>
      <c r="AZ204" s="27">
        <v>8.7992124557495117</v>
      </c>
      <c r="BA204" s="27">
        <v>3.5551180839538574</v>
      </c>
      <c r="BB204" s="27">
        <v>18.043306350708008</v>
      </c>
      <c r="BC204" s="27">
        <v>14.011811256408691</v>
      </c>
      <c r="BD204" s="27">
        <v>19.141733169555664</v>
      </c>
      <c r="BE204" s="27">
        <v>13.346456527709961</v>
      </c>
      <c r="BF204" s="27">
        <v>48.370079040527344</v>
      </c>
      <c r="BG204" s="27">
        <v>27.429134368896484</v>
      </c>
      <c r="BH204" s="27">
        <v>4.1062994003295898</v>
      </c>
      <c r="BI204" s="27">
        <v>10.440944671630859</v>
      </c>
      <c r="BJ204" s="27">
        <v>4.0708661079406738</v>
      </c>
      <c r="BK204" s="27">
        <v>10.472440719604492</v>
      </c>
      <c r="BL204" s="27">
        <v>11.141732215881348</v>
      </c>
      <c r="BM204" s="27">
        <v>32.220474243164063</v>
      </c>
      <c r="BN204" s="27">
        <v>20.362205505371094</v>
      </c>
      <c r="BO204" s="27">
        <v>5</v>
      </c>
      <c r="BQ204" s="21">
        <f t="shared" si="5"/>
        <v>52</v>
      </c>
    </row>
    <row r="205" spans="2:69" x14ac:dyDescent="0.25">
      <c r="B205" s="44" t="s">
        <v>969</v>
      </c>
      <c r="C205" s="44" t="s">
        <v>970</v>
      </c>
      <c r="D205" s="12">
        <v>-17.600000000000001</v>
      </c>
      <c r="E205" s="12">
        <v>145.9</v>
      </c>
      <c r="F205" s="29" t="b">
        <f t="shared" si="4"/>
        <v>0</v>
      </c>
      <c r="G205" s="27"/>
      <c r="H205" s="27">
        <v>5.0905513763427734</v>
      </c>
      <c r="I205" s="27">
        <v>12.133858680725098</v>
      </c>
      <c r="J205" s="27">
        <v>8.429133415222168</v>
      </c>
      <c r="K205" s="27">
        <v>17.342519760131836</v>
      </c>
      <c r="L205" s="27">
        <v>48.590549468994141</v>
      </c>
      <c r="M205" s="27">
        <v>9.0236225128173828</v>
      </c>
      <c r="N205" s="27">
        <v>8.3937005996704102</v>
      </c>
      <c r="O205" s="27">
        <v>9.3110237121582031</v>
      </c>
      <c r="P205" s="27">
        <v>6.2086615562438965</v>
      </c>
      <c r="Q205" s="27">
        <v>11.275590896606445</v>
      </c>
      <c r="R205" s="27">
        <v>22.456693649291992</v>
      </c>
      <c r="S205" s="27">
        <v>6.8346457481384277</v>
      </c>
      <c r="T205" s="27">
        <v>13.984251976013184</v>
      </c>
      <c r="U205" s="27">
        <v>49.972442626953125</v>
      </c>
      <c r="V205" s="27">
        <v>9.2795276641845703</v>
      </c>
      <c r="W205" s="27">
        <v>40.99212646484375</v>
      </c>
      <c r="X205" s="27">
        <v>5.1811022758483887</v>
      </c>
      <c r="Y205" s="27">
        <v>14.472440719604492</v>
      </c>
      <c r="Z205" s="27">
        <v>19.72834587097168</v>
      </c>
      <c r="AA205" s="27">
        <v>5.1535434722900391</v>
      </c>
      <c r="AB205" s="27">
        <v>13.531496047973633</v>
      </c>
      <c r="AC205" s="27">
        <v>26.421258926391602</v>
      </c>
      <c r="AD205" s="27">
        <v>11.657480239868164</v>
      </c>
      <c r="AE205" s="27">
        <v>20.751968383789063</v>
      </c>
      <c r="AF205" s="27">
        <v>9.7480316162109375</v>
      </c>
      <c r="AG205" s="27">
        <v>21.799213409423828</v>
      </c>
      <c r="AH205" s="27">
        <v>8.7440948486328125</v>
      </c>
      <c r="AI205" s="27">
        <v>17.858266830444336</v>
      </c>
      <c r="AJ205" s="27">
        <v>35.885826110839844</v>
      </c>
      <c r="AK205" s="27">
        <v>28.082677841186523</v>
      </c>
      <c r="AL205" s="27">
        <v>9.6574802398681641</v>
      </c>
      <c r="AM205" s="27">
        <v>10.637795448303223</v>
      </c>
      <c r="AN205" s="27">
        <v>4.6023621559143066</v>
      </c>
      <c r="AO205" s="27">
        <v>11.460629463195801</v>
      </c>
      <c r="AP205" s="27">
        <v>16.397638320922852</v>
      </c>
      <c r="AQ205" s="27">
        <v>13.039370536804199</v>
      </c>
      <c r="AR205" s="27">
        <v>10.60629940032959</v>
      </c>
      <c r="AS205" s="27">
        <v>6.0039372444152832</v>
      </c>
      <c r="AT205" s="27">
        <v>48.496063232421875</v>
      </c>
      <c r="AU205" s="27">
        <v>23.232282638549805</v>
      </c>
      <c r="AV205" s="27">
        <v>37.692913055419922</v>
      </c>
      <c r="AW205" s="27">
        <v>10.192913055419922</v>
      </c>
      <c r="AX205" s="27">
        <v>3</v>
      </c>
      <c r="AY205" s="27">
        <v>5.618110179901123</v>
      </c>
      <c r="AZ205" s="27">
        <v>13.641732215881348</v>
      </c>
      <c r="BA205" s="27">
        <v>3.1496062278747559</v>
      </c>
      <c r="BB205" s="27">
        <v>8.4606294631958008</v>
      </c>
      <c r="BC205" s="27">
        <v>12.421259880065918</v>
      </c>
      <c r="BD205" s="27">
        <v>12.401575088500977</v>
      </c>
      <c r="BE205" s="27">
        <v>10.531496047973633</v>
      </c>
      <c r="BF205" s="27">
        <v>37.456691741943359</v>
      </c>
      <c r="BG205" s="27">
        <v>21.740158081054688</v>
      </c>
      <c r="BH205" s="27">
        <v>6.3779525756835938</v>
      </c>
      <c r="BI205" s="27">
        <v>11.496063232421875</v>
      </c>
      <c r="BJ205" s="27">
        <v>3.7952756881713867</v>
      </c>
      <c r="BK205" s="27">
        <v>7.8267717361450195</v>
      </c>
      <c r="BL205" s="27">
        <v>13.307086944580078</v>
      </c>
      <c r="BM205" s="27">
        <v>24.299213409423828</v>
      </c>
      <c r="BN205" s="27">
        <v>10.543307304382324</v>
      </c>
      <c r="BO205" s="27">
        <v>5.7480316162109375</v>
      </c>
      <c r="BQ205" s="21">
        <f t="shared" si="5"/>
        <v>52</v>
      </c>
    </row>
    <row r="206" spans="2:69" x14ac:dyDescent="0.25">
      <c r="B206" s="44" t="s">
        <v>971</v>
      </c>
      <c r="C206" s="44" t="s">
        <v>972</v>
      </c>
      <c r="D206" s="12">
        <v>-28</v>
      </c>
      <c r="E206" s="12">
        <v>145.6</v>
      </c>
      <c r="F206" s="29" t="b">
        <f t="shared" si="4"/>
        <v>0</v>
      </c>
      <c r="G206" s="27"/>
      <c r="H206" s="27">
        <v>3.15354323387146</v>
      </c>
      <c r="I206" s="27">
        <v>2.3622047901153564</v>
      </c>
      <c r="J206" s="27">
        <v>1.1574803590774536</v>
      </c>
      <c r="K206" s="27">
        <v>4.039370059967041</v>
      </c>
      <c r="L206" s="27">
        <v>4.8622045516967773</v>
      </c>
      <c r="M206" s="27">
        <v>3.5078740119934082</v>
      </c>
      <c r="N206" s="27">
        <v>2.8622047901153564</v>
      </c>
      <c r="O206" s="27">
        <v>0.9921259880065918</v>
      </c>
      <c r="P206" s="27">
        <v>0.94488191604614258</v>
      </c>
      <c r="Q206" s="27">
        <v>3.2637796401977539</v>
      </c>
      <c r="R206" s="27">
        <v>6.2677164077758789</v>
      </c>
      <c r="S206" s="27">
        <v>2.0866141319274902</v>
      </c>
      <c r="T206" s="27">
        <v>2.2047243118286133</v>
      </c>
      <c r="U206" s="27">
        <v>7.5236220359802246</v>
      </c>
      <c r="V206" s="27">
        <v>3.4645669460296631</v>
      </c>
      <c r="W206" s="27">
        <v>1.7637795209884644</v>
      </c>
      <c r="X206" s="27">
        <v>4.8188977241516113</v>
      </c>
      <c r="Y206" s="27">
        <v>1.1771653890609741</v>
      </c>
      <c r="Z206" s="27">
        <v>5.6732282638549805</v>
      </c>
      <c r="AA206" s="27">
        <v>2.1456692218780518</v>
      </c>
      <c r="AB206" s="27">
        <v>4.3503937721252441</v>
      </c>
      <c r="AC206" s="27">
        <v>2.732283353805542</v>
      </c>
      <c r="AD206" s="27">
        <v>0.55118107795715332</v>
      </c>
      <c r="AE206" s="27">
        <v>4.2283463478088379</v>
      </c>
      <c r="AF206" s="27">
        <v>2.0905511379241943</v>
      </c>
      <c r="AG206" s="27">
        <v>7.6456694602966309</v>
      </c>
      <c r="AH206" s="27">
        <v>4.3425197601318359</v>
      </c>
      <c r="AI206" s="27">
        <v>4.2913384437561035</v>
      </c>
      <c r="AJ206" s="27">
        <v>2.921259880065918</v>
      </c>
      <c r="AK206" s="27">
        <v>4.8976378440856934</v>
      </c>
      <c r="AL206" s="27">
        <v>1.1299213171005249</v>
      </c>
      <c r="AM206" s="27">
        <v>5.1102361679077148</v>
      </c>
      <c r="AN206" s="27">
        <v>4.2755904197692871</v>
      </c>
      <c r="AO206" s="27">
        <v>4.0708661079406738</v>
      </c>
      <c r="AP206" s="27">
        <v>2.1417322158813477</v>
      </c>
      <c r="AQ206" s="27">
        <v>7.3543305397033691</v>
      </c>
      <c r="AR206" s="27">
        <v>4.6299214363098145</v>
      </c>
      <c r="AS206" s="27">
        <v>5.5039372444152832</v>
      </c>
      <c r="AT206" s="27">
        <v>3.9448819160461426</v>
      </c>
      <c r="AU206" s="27">
        <v>6.3188977241516113</v>
      </c>
      <c r="AV206" s="27">
        <v>8.0354328155517578</v>
      </c>
      <c r="AW206" s="27">
        <v>3.7559056282043457</v>
      </c>
      <c r="AX206" s="27">
        <v>0.43307086825370789</v>
      </c>
      <c r="AY206" s="27">
        <v>1.5748031139373779</v>
      </c>
      <c r="AZ206" s="27">
        <v>1.7637795209884644</v>
      </c>
      <c r="BA206" s="27">
        <v>2.9055118560791016</v>
      </c>
      <c r="BB206" s="27">
        <v>0.38582676649093628</v>
      </c>
      <c r="BC206" s="27">
        <v>7.7795276641845703</v>
      </c>
      <c r="BD206" s="27">
        <v>5.960629940032959</v>
      </c>
      <c r="BE206" s="27">
        <v>3.0708661079406738</v>
      </c>
      <c r="BF206" s="27">
        <v>9.1259841918945313</v>
      </c>
      <c r="BG206" s="27">
        <v>8.0236225128173828</v>
      </c>
      <c r="BH206" s="27">
        <v>0.42519685626029968</v>
      </c>
      <c r="BI206" s="27">
        <v>1.6850394010543823</v>
      </c>
      <c r="BJ206" s="27">
        <v>1.3464566469192505</v>
      </c>
      <c r="BK206" s="27">
        <v>1.9763779640197754</v>
      </c>
      <c r="BL206" s="27">
        <v>4.6220474243164063</v>
      </c>
      <c r="BM206" s="27">
        <v>3.4645669460296631</v>
      </c>
      <c r="BN206" s="27">
        <v>2.9881889820098877</v>
      </c>
      <c r="BO206" s="27">
        <v>1.1574803590774536</v>
      </c>
      <c r="BQ206" s="21">
        <f t="shared" si="5"/>
        <v>52</v>
      </c>
    </row>
    <row r="207" spans="2:69" x14ac:dyDescent="0.25">
      <c r="B207" s="44" t="s">
        <v>973</v>
      </c>
      <c r="C207" s="44" t="s">
        <v>974</v>
      </c>
      <c r="D207" s="12">
        <v>-28.9</v>
      </c>
      <c r="E207" s="12">
        <v>148.9</v>
      </c>
      <c r="F207" s="29" t="b">
        <f t="shared" si="4"/>
        <v>0</v>
      </c>
      <c r="G207" s="27"/>
      <c r="H207" s="27">
        <v>6.3267717361450195</v>
      </c>
      <c r="I207" s="27">
        <v>6.6299214363098145</v>
      </c>
      <c r="J207" s="27">
        <v>4.3228344917297363</v>
      </c>
      <c r="K207" s="27">
        <v>6.425196647644043</v>
      </c>
      <c r="L207" s="27">
        <v>6.9527559280395508</v>
      </c>
      <c r="M207" s="27">
        <v>7.1771655082702637</v>
      </c>
      <c r="N207" s="27">
        <v>3.5866141319274902</v>
      </c>
      <c r="O207" s="27">
        <v>1.5708661079406738</v>
      </c>
      <c r="P207" s="27">
        <v>2.7519686222076416</v>
      </c>
      <c r="Q207" s="27">
        <v>12.870079040527344</v>
      </c>
      <c r="R207" s="27">
        <v>6.4094486236572266</v>
      </c>
      <c r="S207" s="27">
        <v>2.5866141319274902</v>
      </c>
      <c r="T207" s="27">
        <v>7.4094486236572266</v>
      </c>
      <c r="U207" s="27">
        <v>9.3425197601318359</v>
      </c>
      <c r="V207" s="27">
        <v>1.8346456289291382</v>
      </c>
      <c r="W207" s="27">
        <v>3.0196850299835205</v>
      </c>
      <c r="X207" s="27">
        <v>2.5984251499176025</v>
      </c>
      <c r="Y207" s="27">
        <v>2.6771652698516846</v>
      </c>
      <c r="Z207" s="27">
        <v>3.8188977241516113</v>
      </c>
      <c r="AA207" s="27">
        <v>6.3385825157165527</v>
      </c>
      <c r="AB207" s="27">
        <v>7.5826773643493652</v>
      </c>
      <c r="AC207" s="27">
        <v>4.8425197601318359</v>
      </c>
      <c r="AD207" s="27">
        <v>1.212598443031311</v>
      </c>
      <c r="AE207" s="27">
        <v>10.523622512817383</v>
      </c>
      <c r="AF207" s="27">
        <v>4.7244095802307129</v>
      </c>
      <c r="AG207" s="27">
        <v>5.5118112564086914</v>
      </c>
      <c r="AH207" s="27">
        <v>4</v>
      </c>
      <c r="AI207" s="27">
        <v>5.535433292388916</v>
      </c>
      <c r="AJ207" s="27">
        <v>2.6692912578582764</v>
      </c>
      <c r="AK207" s="27">
        <v>1.1417323350906372</v>
      </c>
      <c r="AL207" s="27">
        <v>1.4370079040527344</v>
      </c>
      <c r="AM207" s="27">
        <v>5.8661417961120605</v>
      </c>
      <c r="AN207" s="27">
        <v>1.9881889820098877</v>
      </c>
      <c r="AO207" s="27">
        <v>5.6299214363098145</v>
      </c>
      <c r="AP207" s="27">
        <v>1.5275590419769287</v>
      </c>
      <c r="AQ207" s="27">
        <v>7.8110237121582031</v>
      </c>
      <c r="AR207" s="27">
        <v>6.2440943717956543</v>
      </c>
      <c r="AS207" s="27">
        <v>8.7165355682373047</v>
      </c>
      <c r="AT207" s="27">
        <v>6.0039372444152832</v>
      </c>
      <c r="AU207" s="27">
        <v>7.5118112564086914</v>
      </c>
      <c r="AV207" s="27">
        <v>13.21259880065918</v>
      </c>
      <c r="AW207" s="27">
        <v>6.2952756881713867</v>
      </c>
      <c r="AX207" s="27">
        <v>3</v>
      </c>
      <c r="AY207" s="27">
        <v>4.8582677841186523</v>
      </c>
      <c r="AZ207" s="27">
        <v>11.062992095947266</v>
      </c>
      <c r="BA207" s="27">
        <v>8.5590553283691406</v>
      </c>
      <c r="BB207" s="27">
        <v>2.4291338920593262</v>
      </c>
      <c r="BC207" s="27">
        <v>5.0157480239868164</v>
      </c>
      <c r="BD207" s="27">
        <v>8.082676887512207</v>
      </c>
      <c r="BE207" s="27">
        <v>2.4448819160461426</v>
      </c>
      <c r="BF207" s="27">
        <v>13.125984191894531</v>
      </c>
      <c r="BG207" s="27">
        <v>17.118110656738281</v>
      </c>
      <c r="BH207" s="27">
        <v>1.421259880065918</v>
      </c>
      <c r="BI207" s="27">
        <v>2.5078740119934082</v>
      </c>
      <c r="BJ207" s="27">
        <v>4.4921259880065918</v>
      </c>
      <c r="BK207" s="27">
        <v>1.5748031139373779</v>
      </c>
      <c r="BL207" s="27">
        <v>8.582676887512207</v>
      </c>
      <c r="BM207" s="27">
        <v>7.2125983238220215</v>
      </c>
      <c r="BN207" s="27">
        <v>5.2755904197692871</v>
      </c>
      <c r="BO207" s="27">
        <v>1.960629940032959</v>
      </c>
      <c r="BQ207" s="21">
        <f t="shared" si="5"/>
        <v>52</v>
      </c>
    </row>
    <row r="208" spans="2:69" x14ac:dyDescent="0.25">
      <c r="B208" s="44" t="s">
        <v>975</v>
      </c>
      <c r="C208" s="44" t="s">
        <v>976</v>
      </c>
      <c r="D208" s="12">
        <v>-33.700000000000003</v>
      </c>
      <c r="E208" s="12">
        <v>150.30000000000001</v>
      </c>
      <c r="F208" s="29" t="b">
        <f t="shared" si="4"/>
        <v>1</v>
      </c>
      <c r="G208" s="27"/>
      <c r="H208" s="27">
        <v>12.88582706451416</v>
      </c>
      <c r="I208" s="27">
        <v>29.606298446655273</v>
      </c>
      <c r="J208" s="27">
        <v>14.401575088500977</v>
      </c>
      <c r="K208" s="27">
        <v>18.736221313476563</v>
      </c>
      <c r="L208" s="27">
        <v>8.6338586807250977</v>
      </c>
      <c r="M208" s="27">
        <v>25.838582992553711</v>
      </c>
      <c r="N208" s="27">
        <v>17.996063232421875</v>
      </c>
      <c r="O208" s="27">
        <v>5.539370059967041</v>
      </c>
      <c r="P208" s="27">
        <v>1.9763779640197754</v>
      </c>
      <c r="Q208" s="27">
        <v>14.980315208435059</v>
      </c>
      <c r="R208" s="27">
        <v>12.429133415222168</v>
      </c>
      <c r="S208" s="27">
        <v>14.594488143920898</v>
      </c>
      <c r="T208" s="27">
        <v>10.389763832092285</v>
      </c>
      <c r="U208" s="27">
        <v>18.925197601318359</v>
      </c>
      <c r="V208" s="27">
        <v>7</v>
      </c>
      <c r="W208" s="27">
        <v>13.795275688171387</v>
      </c>
      <c r="X208" s="27">
        <v>11.405511856079102</v>
      </c>
      <c r="Y208" s="27">
        <v>6.0078740119934082</v>
      </c>
      <c r="Z208" s="27">
        <v>14.610236167907715</v>
      </c>
      <c r="AA208" s="27">
        <v>7.3937005996704102</v>
      </c>
      <c r="AB208" s="27">
        <v>6.6377954483032227</v>
      </c>
      <c r="AC208" s="27">
        <v>19.275590896606445</v>
      </c>
      <c r="AD208" s="27">
        <v>11.370079040527344</v>
      </c>
      <c r="AE208" s="27">
        <v>13.795275688171387</v>
      </c>
      <c r="AF208" s="27">
        <v>19.874015808105469</v>
      </c>
      <c r="AG208" s="27">
        <v>24.944881439208984</v>
      </c>
      <c r="AH208" s="27">
        <v>20.937007904052734</v>
      </c>
      <c r="AI208" s="27">
        <v>12.346456527709961</v>
      </c>
      <c r="AJ208" s="27">
        <v>12.204724311828613</v>
      </c>
      <c r="AK208" s="27">
        <v>10.61417293548584</v>
      </c>
      <c r="AL208" s="27">
        <v>9.8346452713012695</v>
      </c>
      <c r="AM208" s="27">
        <v>14.16535472869873</v>
      </c>
      <c r="AN208" s="27">
        <v>12.023622512817383</v>
      </c>
      <c r="AO208" s="27">
        <v>11.551180839538574</v>
      </c>
      <c r="AP208" s="27">
        <v>8.078740119934082</v>
      </c>
      <c r="AQ208" s="27">
        <v>18.830709457397461</v>
      </c>
      <c r="AR208" s="27">
        <v>13.149606704711914</v>
      </c>
      <c r="AS208" s="27">
        <v>11.811023712158203</v>
      </c>
      <c r="AT208" s="27">
        <v>11.21259880065918</v>
      </c>
      <c r="AU208" s="27">
        <v>17.838582992553711</v>
      </c>
      <c r="AV208" s="27">
        <v>16.275590896606445</v>
      </c>
      <c r="AW208" s="27">
        <v>9.6062994003295898</v>
      </c>
      <c r="AX208" s="27">
        <v>5.7047243118286133</v>
      </c>
      <c r="AY208" s="27">
        <v>16.716535568237305</v>
      </c>
      <c r="AZ208" s="27">
        <v>19.897638320922852</v>
      </c>
      <c r="BA208" s="27">
        <v>16.070865631103516</v>
      </c>
      <c r="BB208" s="27">
        <v>9.3188972473144531</v>
      </c>
      <c r="BC208" s="27">
        <v>22.303150177001953</v>
      </c>
      <c r="BD208" s="27">
        <v>15.913385391235352</v>
      </c>
      <c r="BE208" s="27">
        <v>12.102362632751465</v>
      </c>
      <c r="BF208" s="27">
        <v>22.330709457397461</v>
      </c>
      <c r="BG208" s="27">
        <v>20.094488143920898</v>
      </c>
      <c r="BH208" s="27">
        <v>8.2047243118286133</v>
      </c>
      <c r="BI208" s="27">
        <v>15.653543472290039</v>
      </c>
      <c r="BJ208" s="27">
        <v>12.38582706451416</v>
      </c>
      <c r="BK208" s="27">
        <v>10.039370536804199</v>
      </c>
      <c r="BL208" s="27">
        <v>7.2440943717956543</v>
      </c>
      <c r="BM208" s="27">
        <v>9.6692914962768555</v>
      </c>
      <c r="BN208" s="27">
        <v>19.21259880065918</v>
      </c>
      <c r="BO208" s="27">
        <v>7.7637796401977539</v>
      </c>
      <c r="BQ208" s="21">
        <f t="shared" si="5"/>
        <v>52</v>
      </c>
    </row>
    <row r="209" spans="2:69" x14ac:dyDescent="0.25">
      <c r="B209" s="44" t="s">
        <v>977</v>
      </c>
      <c r="C209" s="44" t="s">
        <v>978</v>
      </c>
      <c r="D209" s="12">
        <v>-33.799999999999997</v>
      </c>
      <c r="E209" s="12">
        <v>151.19999999999999</v>
      </c>
      <c r="F209" s="29" t="b">
        <f t="shared" si="4"/>
        <v>1</v>
      </c>
      <c r="G209" s="27"/>
      <c r="H209" s="27">
        <v>20.330709457397461</v>
      </c>
      <c r="I209" s="27">
        <v>28.208662033081055</v>
      </c>
      <c r="J209" s="27">
        <v>7.4881887435913086</v>
      </c>
      <c r="K209" s="27">
        <v>12.897637367248535</v>
      </c>
      <c r="L209" s="27">
        <v>7.614173412322998</v>
      </c>
      <c r="M209" s="27">
        <v>14.342519760131836</v>
      </c>
      <c r="N209" s="27">
        <v>14.582676887512207</v>
      </c>
      <c r="O209" s="27">
        <v>12.236220359802246</v>
      </c>
      <c r="P209" s="27">
        <v>3.7007873058319092</v>
      </c>
      <c r="Q209" s="27">
        <v>15.338582992553711</v>
      </c>
      <c r="R209" s="27">
        <v>19.374015808105469</v>
      </c>
      <c r="S209" s="27">
        <v>9.4015750885009766</v>
      </c>
      <c r="T209" s="27">
        <v>10.570866584777832</v>
      </c>
      <c r="U209" s="27">
        <v>14.751968383789063</v>
      </c>
      <c r="V209" s="27">
        <v>8.3622045516967773</v>
      </c>
      <c r="W209" s="27">
        <v>7.535433292388916</v>
      </c>
      <c r="X209" s="27">
        <v>20.039369583129883</v>
      </c>
      <c r="Y209" s="27">
        <v>4</v>
      </c>
      <c r="Z209" s="27">
        <v>12.708661079406738</v>
      </c>
      <c r="AA209" s="27">
        <v>5.4803147315979004</v>
      </c>
      <c r="AB209" s="27">
        <v>5.2913384437561035</v>
      </c>
      <c r="AC209" s="27">
        <v>15.531496047973633</v>
      </c>
      <c r="AD209" s="27">
        <v>10.062992095947266</v>
      </c>
      <c r="AE209" s="27">
        <v>11.881889343261719</v>
      </c>
      <c r="AF209" s="27">
        <v>26.251968383789063</v>
      </c>
      <c r="AG209" s="27">
        <v>14.291338920593262</v>
      </c>
      <c r="AH209" s="27">
        <v>9.2834644317626953</v>
      </c>
      <c r="AI209" s="27">
        <v>19.102361679077148</v>
      </c>
      <c r="AJ209" s="27">
        <v>15.929133415222168</v>
      </c>
      <c r="AK209" s="27">
        <v>8.9448814392089844</v>
      </c>
      <c r="AL209" s="27">
        <v>13.015748023986816</v>
      </c>
      <c r="AM209" s="27">
        <v>8.3543310165405273</v>
      </c>
      <c r="AN209" s="27">
        <v>14.763779640197754</v>
      </c>
      <c r="AO209" s="27">
        <v>13.535432815551758</v>
      </c>
      <c r="AP209" s="27">
        <v>6.8740158081054688</v>
      </c>
      <c r="AQ209" s="27">
        <v>20.834646224975586</v>
      </c>
      <c r="AR209" s="27">
        <v>10.60629940032959</v>
      </c>
      <c r="AS209" s="27">
        <v>8.1535434722900391</v>
      </c>
      <c r="AT209" s="27">
        <v>6.8582677841186523</v>
      </c>
      <c r="AU209" s="27">
        <v>14.456692695617676</v>
      </c>
      <c r="AV209" s="27">
        <v>11.496063232421875</v>
      </c>
      <c r="AW209" s="27">
        <v>7.5905513763427734</v>
      </c>
      <c r="AX209" s="27">
        <v>4.7874016761779785</v>
      </c>
      <c r="AY209" s="27">
        <v>10.77952766418457</v>
      </c>
      <c r="AZ209" s="27">
        <v>16.803150177001953</v>
      </c>
      <c r="BA209" s="27">
        <v>9.4566926956176758</v>
      </c>
      <c r="BB209" s="27">
        <v>11.094488143920898</v>
      </c>
      <c r="BC209" s="27">
        <v>12.77952766418457</v>
      </c>
      <c r="BD209" s="27">
        <v>11.133858680725098</v>
      </c>
      <c r="BE209" s="27">
        <v>8.8346452713012695</v>
      </c>
      <c r="BF209" s="27">
        <v>12.125984191894531</v>
      </c>
      <c r="BG209" s="27">
        <v>12.377952575683594</v>
      </c>
      <c r="BH209" s="27">
        <v>4.6771655082702637</v>
      </c>
      <c r="BI209" s="27">
        <v>10.866141319274902</v>
      </c>
      <c r="BJ209" s="27">
        <v>9.4803152084350586</v>
      </c>
      <c r="BK209" s="27">
        <v>10.307086944580078</v>
      </c>
      <c r="BL209" s="27">
        <v>5.8661417961120605</v>
      </c>
      <c r="BM209" s="27">
        <v>5.9842519760131836</v>
      </c>
      <c r="BN209" s="27">
        <v>16.850393295288086</v>
      </c>
      <c r="BO209" s="27">
        <v>6.8188977241516113</v>
      </c>
      <c r="BQ209" s="21">
        <f t="shared" si="5"/>
        <v>52</v>
      </c>
    </row>
    <row r="210" spans="2:69" x14ac:dyDescent="0.25">
      <c r="B210" s="44" t="s">
        <v>979</v>
      </c>
      <c r="C210" s="44" t="s">
        <v>980</v>
      </c>
      <c r="D210" s="12">
        <v>-35.200000000000003</v>
      </c>
      <c r="E210" s="12">
        <v>143.30000000000001</v>
      </c>
      <c r="F210" s="29" t="b">
        <f t="shared" si="4"/>
        <v>1</v>
      </c>
      <c r="G210" s="27"/>
      <c r="H210" s="27">
        <v>4.7362203598022461</v>
      </c>
      <c r="I210" s="27">
        <v>5.1811022758483887</v>
      </c>
      <c r="J210" s="27">
        <v>1.4173228740692139</v>
      </c>
      <c r="K210" s="27">
        <v>3.0866141319274902</v>
      </c>
      <c r="L210" s="27">
        <v>8.3582677841186523</v>
      </c>
      <c r="M210" s="27">
        <v>5.3110237121582031</v>
      </c>
      <c r="N210" s="27">
        <v>6.2204723358154297</v>
      </c>
      <c r="O210" s="27">
        <v>0.4881889820098877</v>
      </c>
      <c r="P210" s="27">
        <v>1.6692913770675659</v>
      </c>
      <c r="Q210" s="27">
        <v>3.0629920959472656</v>
      </c>
      <c r="R210" s="27">
        <v>3.921259880065918</v>
      </c>
      <c r="S210" s="27">
        <v>5.7125983238220215</v>
      </c>
      <c r="T210" s="27">
        <v>1.421259880065918</v>
      </c>
      <c r="U210" s="27">
        <v>7.7322835922241211</v>
      </c>
      <c r="V210" s="27">
        <v>5.0669293403625488</v>
      </c>
      <c r="W210" s="27">
        <v>12.460629463195801</v>
      </c>
      <c r="X210" s="27">
        <v>5.5039372444152832</v>
      </c>
      <c r="Y210" s="27">
        <v>2.7401573657989502</v>
      </c>
      <c r="Z210" s="27">
        <v>4.4094486236572266</v>
      </c>
      <c r="AA210" s="27">
        <v>6.0236220359802246</v>
      </c>
      <c r="AB210" s="27">
        <v>3.5629920959472656</v>
      </c>
      <c r="AC210" s="27">
        <v>2.9527559280395508</v>
      </c>
      <c r="AD210" s="27">
        <v>0.82677167654037476</v>
      </c>
      <c r="AE210" s="27">
        <v>6.0236220359802246</v>
      </c>
      <c r="AF210" s="27">
        <v>2.2440943717956543</v>
      </c>
      <c r="AG210" s="27">
        <v>5.5118112564086914</v>
      </c>
      <c r="AH210" s="27">
        <v>5.3543305397033691</v>
      </c>
      <c r="AI210" s="27">
        <v>4.5669293403625488</v>
      </c>
      <c r="AJ210" s="27">
        <v>5.8661417961120605</v>
      </c>
      <c r="AK210" s="27">
        <v>2.0078740119934082</v>
      </c>
      <c r="AL210" s="27">
        <v>1.4173228740692139</v>
      </c>
      <c r="AM210" s="27">
        <v>2.2440943717956543</v>
      </c>
      <c r="AN210" s="27">
        <v>8.9370079040527344</v>
      </c>
      <c r="AO210" s="27">
        <v>8.7401571273803711</v>
      </c>
      <c r="AP210" s="27">
        <v>1.4566929340362549</v>
      </c>
      <c r="AQ210" s="27">
        <v>2.9527559280395508</v>
      </c>
      <c r="AR210" s="27">
        <v>3.2047243118286133</v>
      </c>
      <c r="AS210" s="27">
        <v>3.34645676612854</v>
      </c>
      <c r="AT210" s="27">
        <v>6.8897638320922852</v>
      </c>
      <c r="AU210" s="27">
        <v>5.4094486236572266</v>
      </c>
      <c r="AV210" s="27">
        <v>9.574803352355957</v>
      </c>
      <c r="AW210" s="27">
        <v>2.0944881439208984</v>
      </c>
      <c r="AX210" s="27">
        <v>1.4881889820098877</v>
      </c>
      <c r="AY210" s="27">
        <v>3.5433070659637451</v>
      </c>
      <c r="AZ210" s="27">
        <v>7.7559056282043457</v>
      </c>
      <c r="BA210" s="27">
        <v>7.385826587677002</v>
      </c>
      <c r="BB210" s="27">
        <v>1.5511810779571533</v>
      </c>
      <c r="BC210" s="27">
        <v>1.8582676649093628</v>
      </c>
      <c r="BD210" s="27">
        <v>3.8425197601318359</v>
      </c>
      <c r="BE210" s="27">
        <v>6.1968502998352051</v>
      </c>
      <c r="BF210" s="27">
        <v>11.322834968566895</v>
      </c>
      <c r="BG210" s="27">
        <v>4.0944881439208984</v>
      </c>
      <c r="BH210" s="27">
        <v>1.7795275449752808</v>
      </c>
      <c r="BI210" s="27">
        <v>3.4881889820098877</v>
      </c>
      <c r="BJ210" s="27">
        <v>2.4724409580230713</v>
      </c>
      <c r="BK210" s="27">
        <v>2.118110179901123</v>
      </c>
      <c r="BL210" s="27">
        <v>6.6377954483032227</v>
      </c>
      <c r="BM210" s="27">
        <v>4.2204723358154297</v>
      </c>
      <c r="BN210" s="27">
        <v>2.5748031139373779</v>
      </c>
      <c r="BO210" s="27">
        <v>1.5748031139373779</v>
      </c>
      <c r="BQ210" s="21">
        <f t="shared" si="5"/>
        <v>52</v>
      </c>
    </row>
    <row r="211" spans="2:69" x14ac:dyDescent="0.25">
      <c r="B211" s="44" t="s">
        <v>981</v>
      </c>
      <c r="C211" s="44" t="s">
        <v>982</v>
      </c>
      <c r="D211" s="12">
        <v>-36.1</v>
      </c>
      <c r="E211" s="12">
        <v>146.5</v>
      </c>
      <c r="F211" s="29" t="b">
        <f t="shared" si="4"/>
        <v>1</v>
      </c>
      <c r="G211" s="27"/>
      <c r="H211" s="27">
        <v>8.2047243118286133</v>
      </c>
      <c r="I211" s="27">
        <v>5.5905513763427734</v>
      </c>
      <c r="J211" s="27">
        <v>5.7165355682373047</v>
      </c>
      <c r="K211" s="27">
        <v>6.4685039520263672</v>
      </c>
      <c r="L211" s="27">
        <v>8.9724407196044922</v>
      </c>
      <c r="M211" s="27">
        <v>8.1259841918945313</v>
      </c>
      <c r="N211" s="27">
        <v>14.303149223327637</v>
      </c>
      <c r="O211" s="27">
        <v>2.9015748500823975</v>
      </c>
      <c r="P211" s="27">
        <v>3.8267717361450195</v>
      </c>
      <c r="Q211" s="27">
        <v>6.1220474243164063</v>
      </c>
      <c r="R211" s="27">
        <v>10.082676887512207</v>
      </c>
      <c r="S211" s="27">
        <v>6.7519683837890625</v>
      </c>
      <c r="T211" s="27">
        <v>2.4448819160461426</v>
      </c>
      <c r="U211" s="27">
        <v>8.4094486236572266</v>
      </c>
      <c r="V211" s="27">
        <v>10.358267784118652</v>
      </c>
      <c r="W211" s="27">
        <v>15.342519760131836</v>
      </c>
      <c r="X211" s="27">
        <v>8.7874011993408203</v>
      </c>
      <c r="Y211" s="27">
        <v>2.881889820098877</v>
      </c>
      <c r="Z211" s="27">
        <v>9.6496067047119141</v>
      </c>
      <c r="AA211" s="27">
        <v>10.874015808105469</v>
      </c>
      <c r="AB211" s="27">
        <v>7.1692914962768555</v>
      </c>
      <c r="AC211" s="27">
        <v>5.9685039520263672</v>
      </c>
      <c r="AD211" s="27">
        <v>2.1496062278747559</v>
      </c>
      <c r="AE211" s="27">
        <v>8.2047243118286133</v>
      </c>
      <c r="AF211" s="27">
        <v>5.3779525756835938</v>
      </c>
      <c r="AG211" s="27">
        <v>9.1889762878417969</v>
      </c>
      <c r="AH211" s="27">
        <v>10.574803352355957</v>
      </c>
      <c r="AI211" s="27">
        <v>4.5669293403625488</v>
      </c>
      <c r="AJ211" s="27">
        <v>9.6377954483032227</v>
      </c>
      <c r="AK211" s="27">
        <v>5.8740158081054688</v>
      </c>
      <c r="AL211" s="27">
        <v>5.9842519760131836</v>
      </c>
      <c r="AM211" s="27">
        <v>3.9291338920593262</v>
      </c>
      <c r="AN211" s="27">
        <v>17.251968383789063</v>
      </c>
      <c r="AO211" s="27">
        <v>11.488188743591309</v>
      </c>
      <c r="AP211" s="27">
        <v>4.1771655082702637</v>
      </c>
      <c r="AQ211" s="27">
        <v>8.5314960479736328</v>
      </c>
      <c r="AR211" s="27">
        <v>7.8188977241516113</v>
      </c>
      <c r="AS211" s="27">
        <v>4.9330706596374512</v>
      </c>
      <c r="AT211" s="27">
        <v>9.2834644317626953</v>
      </c>
      <c r="AU211" s="27">
        <v>6.6062994003295898</v>
      </c>
      <c r="AV211" s="27">
        <v>9.5196847915649414</v>
      </c>
      <c r="AW211" s="27">
        <v>7.114173412322998</v>
      </c>
      <c r="AX211" s="27">
        <v>3.5629920959472656</v>
      </c>
      <c r="AY211" s="27">
        <v>7.9488186836242676</v>
      </c>
      <c r="AZ211" s="27">
        <v>7.8346457481384277</v>
      </c>
      <c r="BA211" s="27">
        <v>10.818897247314453</v>
      </c>
      <c r="BB211" s="27">
        <v>2.4251968860626221</v>
      </c>
      <c r="BC211" s="27">
        <v>3.0078740119934082</v>
      </c>
      <c r="BD211" s="27">
        <v>5.6929135322570801</v>
      </c>
      <c r="BE211" s="27">
        <v>6.5826773643493652</v>
      </c>
      <c r="BF211" s="27">
        <v>16.133857727050781</v>
      </c>
      <c r="BG211" s="27">
        <v>7.0866141319274902</v>
      </c>
      <c r="BH211" s="27">
        <v>3.307086706161499</v>
      </c>
      <c r="BI211" s="27">
        <v>5.118110179901123</v>
      </c>
      <c r="BJ211" s="27">
        <v>6.5669293403625488</v>
      </c>
      <c r="BK211" s="27">
        <v>2.2283463478088379</v>
      </c>
      <c r="BL211" s="27">
        <v>8.7086610794067383</v>
      </c>
      <c r="BM211" s="27">
        <v>7.7559056282043457</v>
      </c>
      <c r="BN211" s="27">
        <v>6.2677164077758789</v>
      </c>
      <c r="BO211" s="27">
        <v>3.3700788021087646</v>
      </c>
      <c r="BQ211" s="21">
        <f t="shared" si="5"/>
        <v>52</v>
      </c>
    </row>
    <row r="212" spans="2:69" x14ac:dyDescent="0.25">
      <c r="B212" s="44" t="s">
        <v>983</v>
      </c>
      <c r="C212" s="44" t="s">
        <v>984</v>
      </c>
      <c r="D212" s="12">
        <v>-33.299999999999997</v>
      </c>
      <c r="E212" s="12">
        <v>116.1</v>
      </c>
      <c r="F212" s="29" t="b">
        <f t="shared" ref="F212:F275" si="6">AND(E212&gt;=141,D212&lt;=-29,D212&gt;=-40)</f>
        <v>0</v>
      </c>
      <c r="G212" s="27"/>
      <c r="H212" s="27">
        <v>3.3110237121582031</v>
      </c>
      <c r="I212" s="27">
        <v>5.1023621559143066</v>
      </c>
      <c r="J212" s="27">
        <v>8.8070869445800781</v>
      </c>
      <c r="K212" s="27">
        <v>7.0157480239868164</v>
      </c>
      <c r="L212" s="27">
        <v>6.4173226356506348</v>
      </c>
      <c r="M212" s="27">
        <v>11.145668983459473</v>
      </c>
      <c r="N212" s="27">
        <v>5.6023621559143066</v>
      </c>
      <c r="O212" s="27">
        <v>3.5433070659637451</v>
      </c>
      <c r="P212" s="27">
        <v>8.4448814392089844</v>
      </c>
      <c r="Q212" s="27">
        <v>2.1889762878417969</v>
      </c>
      <c r="R212" s="27">
        <v>8.7047243118286133</v>
      </c>
      <c r="S212" s="27">
        <v>14.633858680725098</v>
      </c>
      <c r="T212" s="27">
        <v>3.4724409580230713</v>
      </c>
      <c r="U212" s="27">
        <v>8.1653547286987305</v>
      </c>
      <c r="V212" s="27">
        <v>6.6889762878417969</v>
      </c>
      <c r="W212" s="27">
        <v>5.7047243118286133</v>
      </c>
      <c r="X212" s="27">
        <v>4.921259880065918</v>
      </c>
      <c r="Y212" s="27">
        <v>4.2874016761779785</v>
      </c>
      <c r="Z212" s="27">
        <v>2.5118110179901123</v>
      </c>
      <c r="AA212" s="27">
        <v>5.2362203598022461</v>
      </c>
      <c r="AB212" s="27">
        <v>3.7598426342010498</v>
      </c>
      <c r="AC212" s="27">
        <v>7.3149604797363281</v>
      </c>
      <c r="AD212" s="27">
        <v>3.4566929340362549</v>
      </c>
      <c r="AE212" s="27">
        <v>4.5196852684020996</v>
      </c>
      <c r="AF212" s="27">
        <v>6.7519683837890625</v>
      </c>
      <c r="AG212" s="27">
        <v>1.787401556968689</v>
      </c>
      <c r="AH212" s="27">
        <v>2.2992126941680908</v>
      </c>
      <c r="AI212" s="27">
        <v>2.0629920959472656</v>
      </c>
      <c r="AJ212" s="27">
        <v>8.5944881439208984</v>
      </c>
      <c r="AK212" s="27">
        <v>4.2440943717956543</v>
      </c>
      <c r="AL212" s="27">
        <v>3.8110237121582031</v>
      </c>
      <c r="AM212" s="27">
        <v>2.881889820098877</v>
      </c>
      <c r="AN212" s="27">
        <v>5.4015746116638184</v>
      </c>
      <c r="AO212" s="27">
        <v>4.1102361679077148</v>
      </c>
      <c r="AP212" s="27">
        <v>2.3346457481384277</v>
      </c>
      <c r="AQ212" s="27">
        <v>5.3031497001647949</v>
      </c>
      <c r="AR212" s="27">
        <v>11.236220359802246</v>
      </c>
      <c r="AS212" s="27">
        <v>4.6456694602966309</v>
      </c>
      <c r="AT212" s="27">
        <v>6.0433073043823242</v>
      </c>
      <c r="AU212" s="27">
        <v>6.2755904197692871</v>
      </c>
      <c r="AV212" s="27">
        <v>3.6338582038879395</v>
      </c>
      <c r="AW212" s="27">
        <v>3.7598426342010498</v>
      </c>
      <c r="AX212" s="27">
        <v>2.8937008380889893</v>
      </c>
      <c r="AY212" s="27">
        <v>5.2834644317626953</v>
      </c>
      <c r="AZ212" s="27">
        <v>3.9763779640197754</v>
      </c>
      <c r="BA212" s="27">
        <v>8.0314960479736328</v>
      </c>
      <c r="BB212" s="27">
        <v>3.4173228740692139</v>
      </c>
      <c r="BC212" s="27">
        <v>5.0905513763427734</v>
      </c>
      <c r="BD212" s="27">
        <v>5.6771655082702637</v>
      </c>
      <c r="BE212" s="27">
        <v>6.2559056282043457</v>
      </c>
      <c r="BF212" s="27">
        <v>2.8779528141021729</v>
      </c>
      <c r="BG212" s="27">
        <v>7.6102361679077148</v>
      </c>
      <c r="BH212" s="27">
        <v>8.8228349685668945</v>
      </c>
      <c r="BI212" s="27">
        <v>4.8031497001647949</v>
      </c>
      <c r="BJ212" s="27">
        <v>2.0039370059967041</v>
      </c>
      <c r="BK212" s="27">
        <v>1.32677161693573</v>
      </c>
      <c r="BL212" s="27">
        <v>4.4015746116638184</v>
      </c>
      <c r="BM212" s="27">
        <v>4.4291338920593262</v>
      </c>
      <c r="BN212" s="27">
        <v>1.9527559280395508</v>
      </c>
      <c r="BO212" s="27">
        <v>2.6692912578582764</v>
      </c>
      <c r="BQ212" s="21">
        <f t="shared" si="5"/>
        <v>51</v>
      </c>
    </row>
    <row r="213" spans="2:69" x14ac:dyDescent="0.25">
      <c r="B213" s="44" t="s">
        <v>985</v>
      </c>
      <c r="C213" s="44" t="s">
        <v>986</v>
      </c>
      <c r="D213" s="12">
        <v>-32.299999999999997</v>
      </c>
      <c r="E213" s="12">
        <v>135.5</v>
      </c>
      <c r="F213" s="29" t="b">
        <f t="shared" si="6"/>
        <v>0</v>
      </c>
      <c r="G213" s="27"/>
      <c r="H213" s="27">
        <v>2.5078740119934082</v>
      </c>
      <c r="I213" s="27">
        <v>1.7283464670181274</v>
      </c>
      <c r="J213" s="27">
        <v>3.1732282638549805</v>
      </c>
      <c r="K213" s="27">
        <v>0.44094488024711609</v>
      </c>
      <c r="L213" s="27">
        <v>4.7992124557495117</v>
      </c>
      <c r="M213" s="27">
        <v>1.7834645509719849</v>
      </c>
      <c r="N213" s="27">
        <v>6.1771655082702637</v>
      </c>
      <c r="O213" s="27">
        <v>1.0275590419769287</v>
      </c>
      <c r="P213" s="27">
        <v>2.8858268260955811</v>
      </c>
      <c r="Q213" s="27">
        <v>1.6141731739044189</v>
      </c>
      <c r="R213" s="27">
        <v>3.0866141319274902</v>
      </c>
      <c r="S213" s="27">
        <v>3.5236220359802246</v>
      </c>
      <c r="T213" s="27">
        <v>0.72440946102142334</v>
      </c>
      <c r="U213" s="27">
        <v>5.2913384437561035</v>
      </c>
      <c r="V213" s="27">
        <v>5.1732282638549805</v>
      </c>
      <c r="W213" s="27">
        <v>4.5590553283691406</v>
      </c>
      <c r="X213" s="27">
        <v>5.7401576042175293</v>
      </c>
      <c r="Y213" s="27">
        <v>3.5748031139373779</v>
      </c>
      <c r="Z213" s="27">
        <v>4.0314960479736328</v>
      </c>
      <c r="AA213" s="27">
        <v>10.188976287841797</v>
      </c>
      <c r="AB213" s="27">
        <v>4.6732282638549805</v>
      </c>
      <c r="AC213" s="27">
        <v>0.59055119752883911</v>
      </c>
      <c r="AD213" s="27">
        <v>0.63779526948928833</v>
      </c>
      <c r="AE213" s="27">
        <v>2.1732282638549805</v>
      </c>
      <c r="AF213" s="27">
        <v>2.5196850299835205</v>
      </c>
      <c r="AG213" s="27">
        <v>3.5196850299835205</v>
      </c>
      <c r="AH213" s="27">
        <v>5.118110179901123</v>
      </c>
      <c r="AI213" s="27">
        <v>1.5354330539703369</v>
      </c>
      <c r="AJ213" s="27">
        <v>2.881889820098877</v>
      </c>
      <c r="AK213" s="27">
        <v>2.4094488620758057</v>
      </c>
      <c r="AL213" s="27">
        <v>3.307086706161499</v>
      </c>
      <c r="AM213" s="27">
        <v>3.5039370059967041</v>
      </c>
      <c r="AN213" s="27">
        <v>9.9370079040527344</v>
      </c>
      <c r="AO213" s="27">
        <v>5.0551180839538574</v>
      </c>
      <c r="AP213" s="27">
        <v>0.81889766454696655</v>
      </c>
      <c r="AQ213" s="27">
        <v>2.4330708980560303</v>
      </c>
      <c r="AR213" s="27">
        <v>3.2362203598022461</v>
      </c>
      <c r="AS213" s="27">
        <v>7.7322835922241211</v>
      </c>
      <c r="AT213" s="27">
        <v>2.4409449100494385</v>
      </c>
      <c r="AU213" s="27">
        <v>4.2677164077758789</v>
      </c>
      <c r="AV213" s="27">
        <v>3.078740119934082</v>
      </c>
      <c r="AW213" s="27">
        <v>5.3385825157165527</v>
      </c>
      <c r="AX213" s="27">
        <v>1.3464566469192505</v>
      </c>
      <c r="AY213" s="27">
        <v>1.82677161693573</v>
      </c>
      <c r="AZ213" s="27">
        <v>2.078740119934082</v>
      </c>
      <c r="BA213" s="27">
        <v>5.8031497001647949</v>
      </c>
      <c r="BB213" s="27">
        <v>0.65354329347610474</v>
      </c>
      <c r="BC213" s="27">
        <v>1.3464566469192505</v>
      </c>
      <c r="BD213" s="27">
        <v>3.1259841918945313</v>
      </c>
      <c r="BE213" s="27">
        <v>3.2992126941680908</v>
      </c>
      <c r="BF213" s="27">
        <v>6.8503937721252441</v>
      </c>
      <c r="BG213" s="27">
        <v>4.6062994003295898</v>
      </c>
      <c r="BH213" s="27">
        <v>1.1417323350906372</v>
      </c>
      <c r="BI213" s="27">
        <v>1.3070865869522095</v>
      </c>
      <c r="BJ213" s="27">
        <v>0.89763778448104858</v>
      </c>
      <c r="BK213" s="27">
        <v>2.4645669460296631</v>
      </c>
      <c r="BL213" s="27">
        <v>3.2204723358154297</v>
      </c>
      <c r="BM213" s="27">
        <v>2.0314960479736328</v>
      </c>
      <c r="BN213" s="27">
        <v>3.2519686222076416</v>
      </c>
      <c r="BO213" s="27">
        <v>1.2362204790115356</v>
      </c>
      <c r="BQ213" s="21">
        <f t="shared" ref="BQ213:BQ276" si="7">RANK(BO213,H213:BO213)</f>
        <v>51</v>
      </c>
    </row>
    <row r="214" spans="2:69" x14ac:dyDescent="0.25">
      <c r="B214" s="44" t="s">
        <v>987</v>
      </c>
      <c r="C214" s="44" t="s">
        <v>988</v>
      </c>
      <c r="D214" s="12">
        <v>-32.1</v>
      </c>
      <c r="E214" s="12">
        <v>133.6</v>
      </c>
      <c r="F214" s="29" t="b">
        <f t="shared" si="6"/>
        <v>0</v>
      </c>
      <c r="G214" s="27"/>
      <c r="H214" s="27">
        <v>3.2086613178253174</v>
      </c>
      <c r="I214" s="27">
        <v>1.7047244310379028</v>
      </c>
      <c r="J214" s="27">
        <v>3.6377952098846436</v>
      </c>
      <c r="K214" s="27">
        <v>0.27952754497528076</v>
      </c>
      <c r="L214" s="27">
        <v>5.1062994003295898</v>
      </c>
      <c r="M214" s="27">
        <v>1.539370059967041</v>
      </c>
      <c r="N214" s="27">
        <v>8.5078744888305664</v>
      </c>
      <c r="O214" s="27">
        <v>0.61811023950576782</v>
      </c>
      <c r="P214" s="27">
        <v>1.7362204790115356</v>
      </c>
      <c r="Q214" s="27">
        <v>1.1102361679077148</v>
      </c>
      <c r="R214" s="27">
        <v>1.4960629940032959</v>
      </c>
      <c r="S214" s="27">
        <v>4.2204723358154297</v>
      </c>
      <c r="T214" s="27">
        <v>1.3937008380889893</v>
      </c>
      <c r="U214" s="27">
        <v>3.7480313777923584</v>
      </c>
      <c r="V214" s="27">
        <v>4.9803147315979004</v>
      </c>
      <c r="W214" s="27">
        <v>4.4291338920593262</v>
      </c>
      <c r="X214" s="27">
        <v>3.7165353298187256</v>
      </c>
      <c r="Y214" s="27">
        <v>1.4645669460296631</v>
      </c>
      <c r="Z214" s="27">
        <v>3.3700788021087646</v>
      </c>
      <c r="AA214" s="27">
        <v>2.5118110179901123</v>
      </c>
      <c r="AB214" s="27">
        <v>2.2204723358154297</v>
      </c>
      <c r="AC214" s="27">
        <v>0.44881889224052429</v>
      </c>
      <c r="AD214" s="27">
        <v>0.47244095802307129</v>
      </c>
      <c r="AE214" s="27">
        <v>1.7362204790115356</v>
      </c>
      <c r="AF214" s="27">
        <v>1.7244094610214233</v>
      </c>
      <c r="AG214" s="27">
        <v>1.1574803590774536</v>
      </c>
      <c r="AH214" s="27">
        <v>2.4881889820098877</v>
      </c>
      <c r="AI214" s="27">
        <v>0.9291338324546814</v>
      </c>
      <c r="AJ214" s="27">
        <v>0.69291341304779053</v>
      </c>
      <c r="AK214" s="27">
        <v>0.44881889224052429</v>
      </c>
      <c r="AL214" s="27">
        <v>5.3582677841186523</v>
      </c>
      <c r="AM214" s="27">
        <v>5.0157480239868164</v>
      </c>
      <c r="AN214" s="27">
        <v>10.783464431762695</v>
      </c>
      <c r="AO214" s="27">
        <v>6.3307085037231445</v>
      </c>
      <c r="AP214" s="27">
        <v>1.5984251499176025</v>
      </c>
      <c r="AQ214" s="27">
        <v>1.2204724550247192</v>
      </c>
      <c r="AR214" s="27">
        <v>2.8031497001647949</v>
      </c>
      <c r="AS214" s="27">
        <v>7.5118112564086914</v>
      </c>
      <c r="AT214" s="27">
        <v>2.1496062278747559</v>
      </c>
      <c r="AU214" s="27">
        <v>3.5354330539703369</v>
      </c>
      <c r="AV214" s="27">
        <v>2.5472440719604492</v>
      </c>
      <c r="AW214" s="27">
        <v>5.5511813163757324</v>
      </c>
      <c r="AX214" s="27">
        <v>1.421259880065918</v>
      </c>
      <c r="AY214" s="27">
        <v>2.2204723358154297</v>
      </c>
      <c r="AZ214" s="27">
        <v>2.6889762878417969</v>
      </c>
      <c r="BA214" s="27">
        <v>6.5078740119934082</v>
      </c>
      <c r="BB214" s="27">
        <v>0.76377952098846436</v>
      </c>
      <c r="BC214" s="27">
        <v>1.6771653890609741</v>
      </c>
      <c r="BD214" s="27">
        <v>3.4763779640197754</v>
      </c>
      <c r="BE214" s="27">
        <v>1.421259880065918</v>
      </c>
      <c r="BF214" s="27">
        <v>5.0708661079406738</v>
      </c>
      <c r="BG214" s="27">
        <v>3.118110179901123</v>
      </c>
      <c r="BH214" s="27">
        <v>0.64566928148269653</v>
      </c>
      <c r="BI214" s="27">
        <v>2.3503937721252441</v>
      </c>
      <c r="BJ214" s="27">
        <v>0.9921259880065918</v>
      </c>
      <c r="BK214" s="27">
        <v>1.2047244310379028</v>
      </c>
      <c r="BL214" s="27">
        <v>2.5354330539703369</v>
      </c>
      <c r="BM214" s="27">
        <v>1.9173228740692139</v>
      </c>
      <c r="BN214" s="27">
        <v>3.0118110179901123</v>
      </c>
      <c r="BO214" s="27">
        <v>0.97244095802307129</v>
      </c>
      <c r="BQ214" s="21">
        <f t="shared" si="7"/>
        <v>51</v>
      </c>
    </row>
    <row r="215" spans="2:69" x14ac:dyDescent="0.25">
      <c r="B215" s="44" t="s">
        <v>991</v>
      </c>
      <c r="C215" s="44" t="s">
        <v>992</v>
      </c>
      <c r="D215" s="12">
        <v>-33.6</v>
      </c>
      <c r="E215" s="12">
        <v>137.9</v>
      </c>
      <c r="F215" s="29" t="b">
        <f t="shared" si="6"/>
        <v>0</v>
      </c>
      <c r="G215" s="27"/>
      <c r="H215" s="27">
        <v>3.2125983238220215</v>
      </c>
      <c r="I215" s="27">
        <v>4.5551180839538574</v>
      </c>
      <c r="J215" s="27">
        <v>2.2480313777923584</v>
      </c>
      <c r="K215" s="27">
        <v>1.1456693410873413</v>
      </c>
      <c r="L215" s="27">
        <v>3.6968502998352051</v>
      </c>
      <c r="M215" s="27">
        <v>1.6889764070510864</v>
      </c>
      <c r="N215" s="27">
        <v>4.5472440719604492</v>
      </c>
      <c r="O215" s="27">
        <v>0.72047245502471924</v>
      </c>
      <c r="P215" s="27">
        <v>2.618110179901123</v>
      </c>
      <c r="Q215" s="27">
        <v>2.7874016761779785</v>
      </c>
      <c r="R215" s="27">
        <v>3.3661417961120605</v>
      </c>
      <c r="S215" s="27">
        <v>5.074803352355957</v>
      </c>
      <c r="T215" s="27">
        <v>1.2834645509719849</v>
      </c>
      <c r="U215" s="27">
        <v>4.5905513763427734</v>
      </c>
      <c r="V215" s="27">
        <v>4.8897638320922852</v>
      </c>
      <c r="W215" s="27">
        <v>4.9291338920593262</v>
      </c>
      <c r="X215" s="27">
        <v>3.8897638320922852</v>
      </c>
      <c r="Y215" s="27">
        <v>1.9448819160461426</v>
      </c>
      <c r="Z215" s="27">
        <v>4.4330706596374512</v>
      </c>
      <c r="AA215" s="27">
        <v>7.3385825157165527</v>
      </c>
      <c r="AB215" s="27">
        <v>1.3543306589126587</v>
      </c>
      <c r="AC215" s="27">
        <v>2.0314960479736328</v>
      </c>
      <c r="AD215" s="27">
        <v>0.69291341304779053</v>
      </c>
      <c r="AE215" s="27">
        <v>2.2047243118286133</v>
      </c>
      <c r="AF215" s="27">
        <v>2.9685039520263672</v>
      </c>
      <c r="AG215" s="27">
        <v>1.618110179901123</v>
      </c>
      <c r="AH215" s="27">
        <v>1.5236220359802246</v>
      </c>
      <c r="AI215" s="27">
        <v>0.54724407196044922</v>
      </c>
      <c r="AJ215" s="27">
        <v>1.5984251499176025</v>
      </c>
      <c r="AK215" s="27">
        <v>2.7125983238220215</v>
      </c>
      <c r="AL215" s="27">
        <v>2.9566929340362549</v>
      </c>
      <c r="AM215" s="27">
        <v>2.7519686222076416</v>
      </c>
      <c r="AN215" s="27">
        <v>5.7322835922241211</v>
      </c>
      <c r="AO215" s="27">
        <v>3.6889762878417969</v>
      </c>
      <c r="AP215" s="27">
        <v>1.5433070659637451</v>
      </c>
      <c r="AQ215" s="27">
        <v>1.6062991619110107</v>
      </c>
      <c r="AR215" s="27">
        <v>3.0314960479736328</v>
      </c>
      <c r="AS215" s="27">
        <v>6.4330706596374512</v>
      </c>
      <c r="AT215" s="27">
        <v>2.9251968860626221</v>
      </c>
      <c r="AU215" s="27">
        <v>4.8110237121582031</v>
      </c>
      <c r="AV215" s="27">
        <v>4.1653542518615723</v>
      </c>
      <c r="AW215" s="27">
        <v>6.2047243118286133</v>
      </c>
      <c r="AX215" s="27">
        <v>2.2440943717956543</v>
      </c>
      <c r="AY215" s="27">
        <v>1.4015748500823975</v>
      </c>
      <c r="AZ215" s="27">
        <v>4.0826773643493652</v>
      </c>
      <c r="BA215" s="27">
        <v>5.9370079040527344</v>
      </c>
      <c r="BB215" s="27">
        <v>1.3070865869522095</v>
      </c>
      <c r="BC215" s="27">
        <v>2.6377952098846436</v>
      </c>
      <c r="BD215" s="27">
        <v>4.035433292388916</v>
      </c>
      <c r="BE215" s="27">
        <v>6.2716536521911621</v>
      </c>
      <c r="BF215" s="27">
        <v>6.9448819160461426</v>
      </c>
      <c r="BG215" s="27">
        <v>3.3779528141021729</v>
      </c>
      <c r="BH215" s="27">
        <v>1.9763779640197754</v>
      </c>
      <c r="BI215" s="27">
        <v>2.267716646194458</v>
      </c>
      <c r="BJ215" s="27">
        <v>1.3779528141021729</v>
      </c>
      <c r="BK215" s="27">
        <v>2.7244093418121338</v>
      </c>
      <c r="BL215" s="27">
        <v>6.2362203598022461</v>
      </c>
      <c r="BM215" s="27">
        <v>2.4566929340362549</v>
      </c>
      <c r="BN215" s="27">
        <v>2.5196850299835205</v>
      </c>
      <c r="BO215" s="27">
        <v>1.4488189220428467</v>
      </c>
      <c r="BQ215" s="21">
        <f t="shared" si="7"/>
        <v>51</v>
      </c>
    </row>
    <row r="216" spans="2:69" x14ac:dyDescent="0.25">
      <c r="B216" s="44" t="s">
        <v>993</v>
      </c>
      <c r="C216" s="44" t="s">
        <v>994</v>
      </c>
      <c r="D216" s="12">
        <v>-34.9</v>
      </c>
      <c r="E216" s="12">
        <v>137.30000000000001</v>
      </c>
      <c r="F216" s="29" t="b">
        <f t="shared" si="6"/>
        <v>0</v>
      </c>
      <c r="G216" s="27"/>
      <c r="H216" s="27">
        <v>4.6259841918945313</v>
      </c>
      <c r="I216" s="27">
        <v>1.6259843111038208</v>
      </c>
      <c r="J216" s="27">
        <v>4.4960627555847168</v>
      </c>
      <c r="K216" s="27">
        <v>2.5629920959472656</v>
      </c>
      <c r="L216" s="27">
        <v>6.8740158081054688</v>
      </c>
      <c r="M216" s="27">
        <v>2.3779528141021729</v>
      </c>
      <c r="N216" s="27">
        <v>5.0826773643493652</v>
      </c>
      <c r="O216" s="27">
        <v>1.8070865869522095</v>
      </c>
      <c r="P216" s="27">
        <v>4.1889762878417969</v>
      </c>
      <c r="Q216" s="27">
        <v>3.0275590419769287</v>
      </c>
      <c r="R216" s="27">
        <v>4</v>
      </c>
      <c r="S216" s="27">
        <v>5.8779525756835938</v>
      </c>
      <c r="T216" s="27">
        <v>1.5944881439208984</v>
      </c>
      <c r="U216" s="27">
        <v>4.1496062278747559</v>
      </c>
      <c r="V216" s="27">
        <v>5.7637796401977539</v>
      </c>
      <c r="W216" s="27">
        <v>5.960629940032959</v>
      </c>
      <c r="X216" s="27">
        <v>3.6338582038879395</v>
      </c>
      <c r="Y216" s="27">
        <v>3.7874016761779785</v>
      </c>
      <c r="Z216" s="27">
        <v>4.9763779640197754</v>
      </c>
      <c r="AA216" s="27">
        <v>7.460629940032959</v>
      </c>
      <c r="AB216" s="27">
        <v>4.2559056282043457</v>
      </c>
      <c r="AC216" s="27">
        <v>2.8740158081054688</v>
      </c>
      <c r="AD216" s="27">
        <v>1.2677165269851685</v>
      </c>
      <c r="AE216" s="27">
        <v>4.0551180839538574</v>
      </c>
      <c r="AF216" s="27">
        <v>3.8346457481384277</v>
      </c>
      <c r="AG216" s="27">
        <v>3.9055118560791016</v>
      </c>
      <c r="AH216" s="27">
        <v>5.3700785636901855</v>
      </c>
      <c r="AI216" s="27">
        <v>3.2401573657989502</v>
      </c>
      <c r="AJ216" s="27">
        <v>2.5669291019439697</v>
      </c>
      <c r="AK216" s="27">
        <v>3.3031497001647949</v>
      </c>
      <c r="AL216" s="27">
        <v>5.4724407196044922</v>
      </c>
      <c r="AM216" s="27">
        <v>3.3149607181549072</v>
      </c>
      <c r="AN216" s="27">
        <v>11.803149223327637</v>
      </c>
      <c r="AO216" s="27">
        <v>5.385826587677002</v>
      </c>
      <c r="AP216" s="27">
        <v>3.2362203598022461</v>
      </c>
      <c r="AQ216" s="27">
        <v>3.7637796401977539</v>
      </c>
      <c r="AR216" s="27">
        <v>4.3149604797363281</v>
      </c>
      <c r="AS216" s="27">
        <v>8.3858270645141602</v>
      </c>
      <c r="AT216" s="27">
        <v>3.8503937721252441</v>
      </c>
      <c r="AU216" s="27">
        <v>6.4330706596374512</v>
      </c>
      <c r="AV216" s="27">
        <v>5.4566926956176758</v>
      </c>
      <c r="AW216" s="27">
        <v>6.535433292388916</v>
      </c>
      <c r="AX216" s="27">
        <v>3.7086613178253174</v>
      </c>
      <c r="AY216" s="27">
        <v>3.5669291019439697</v>
      </c>
      <c r="AZ216" s="27">
        <v>3.4724409580230713</v>
      </c>
      <c r="BA216" s="27">
        <v>8.4645671844482422</v>
      </c>
      <c r="BB216" s="27">
        <v>1.4094488620758057</v>
      </c>
      <c r="BC216" s="27">
        <v>4.6929135322570801</v>
      </c>
      <c r="BD216" s="27">
        <v>2.1456692218780518</v>
      </c>
      <c r="BE216" s="27">
        <v>4.4094486236572266</v>
      </c>
      <c r="BF216" s="27">
        <v>8.0196847915649414</v>
      </c>
      <c r="BG216" s="27">
        <v>5.0472440719604492</v>
      </c>
      <c r="BH216" s="27">
        <v>2.118110179901123</v>
      </c>
      <c r="BI216" s="27">
        <v>3.692913293838501</v>
      </c>
      <c r="BJ216" s="27">
        <v>1.0866141319274902</v>
      </c>
      <c r="BK216" s="27">
        <v>2.1496062278747559</v>
      </c>
      <c r="BL216" s="27">
        <v>6.2047243118286133</v>
      </c>
      <c r="BM216" s="27">
        <v>4.5433073043823242</v>
      </c>
      <c r="BN216" s="27">
        <v>2.9921259880065918</v>
      </c>
      <c r="BO216" s="27">
        <v>2.1850392818450928</v>
      </c>
      <c r="BQ216" s="21">
        <f t="shared" si="7"/>
        <v>51</v>
      </c>
    </row>
    <row r="217" spans="2:69" x14ac:dyDescent="0.25">
      <c r="B217" s="44" t="s">
        <v>995</v>
      </c>
      <c r="C217" s="44" t="s">
        <v>996</v>
      </c>
      <c r="D217" s="12">
        <v>-35.799999999999997</v>
      </c>
      <c r="E217" s="12">
        <v>138.1</v>
      </c>
      <c r="F217" s="29" t="b">
        <f t="shared" si="6"/>
        <v>0</v>
      </c>
      <c r="G217" s="27"/>
      <c r="H217" s="27">
        <v>4.3425197601318359</v>
      </c>
      <c r="I217" s="27">
        <v>2.6889762878417969</v>
      </c>
      <c r="J217" s="27">
        <v>5.4330706596374512</v>
      </c>
      <c r="K217" s="27">
        <v>2.692913293838501</v>
      </c>
      <c r="L217" s="27">
        <v>7.7244095802307129</v>
      </c>
      <c r="M217" s="27">
        <v>3.6299211978912354</v>
      </c>
      <c r="N217" s="27">
        <v>6.4488186836242676</v>
      </c>
      <c r="O217" s="27">
        <v>2.421259880065918</v>
      </c>
      <c r="P217" s="27">
        <v>5.7952756881713867</v>
      </c>
      <c r="Q217" s="27">
        <v>6.5433073043823242</v>
      </c>
      <c r="R217" s="27">
        <v>6.6417322158813477</v>
      </c>
      <c r="S217" s="27">
        <v>8.7440948486328125</v>
      </c>
      <c r="T217" s="27">
        <v>3.8188977241516113</v>
      </c>
      <c r="U217" s="27">
        <v>7.5472440719604492</v>
      </c>
      <c r="V217" s="27">
        <v>8.2322835922241211</v>
      </c>
      <c r="W217" s="27">
        <v>7.2755904197692871</v>
      </c>
      <c r="X217" s="27">
        <v>4.960629940032959</v>
      </c>
      <c r="Y217" s="27">
        <v>5.0551180839538574</v>
      </c>
      <c r="Z217" s="27">
        <v>5.9133858680725098</v>
      </c>
      <c r="AA217" s="27">
        <v>9.2125988006591797</v>
      </c>
      <c r="AB217" s="27">
        <v>6.1811022758483887</v>
      </c>
      <c r="AC217" s="27">
        <v>3.7637796401977539</v>
      </c>
      <c r="AD217" s="27">
        <v>2.3385827541351318</v>
      </c>
      <c r="AE217" s="27">
        <v>4.8346457481384277</v>
      </c>
      <c r="AF217" s="27">
        <v>5.8110237121582031</v>
      </c>
      <c r="AG217" s="27">
        <v>5.8503937721252441</v>
      </c>
      <c r="AH217" s="27">
        <v>5.9055118560791016</v>
      </c>
      <c r="AI217" s="27">
        <v>3.4251968860626221</v>
      </c>
      <c r="AJ217" s="27">
        <v>4.5511813163757324</v>
      </c>
      <c r="AK217" s="27">
        <v>4.4724407196044922</v>
      </c>
      <c r="AL217" s="27">
        <v>5.2519683837890625</v>
      </c>
      <c r="AM217" s="27">
        <v>5.6535434722900391</v>
      </c>
      <c r="AN217" s="27">
        <v>12.543307304382324</v>
      </c>
      <c r="AO217" s="27">
        <v>6.8307085037231445</v>
      </c>
      <c r="AP217" s="27">
        <v>3.2913386821746826</v>
      </c>
      <c r="AQ217" s="27">
        <v>2.4645669460296631</v>
      </c>
      <c r="AR217" s="27">
        <v>4.4015746116638184</v>
      </c>
      <c r="AS217" s="27">
        <v>7.2913384437561035</v>
      </c>
      <c r="AT217" s="27">
        <v>4.5275592803955078</v>
      </c>
      <c r="AU217" s="27">
        <v>7.1811022758483887</v>
      </c>
      <c r="AV217" s="27">
        <v>7.4803147315979004</v>
      </c>
      <c r="AW217" s="27">
        <v>10.295275688171387</v>
      </c>
      <c r="AX217" s="27">
        <v>5.6220474243164063</v>
      </c>
      <c r="AY217" s="27">
        <v>4.1811022758483887</v>
      </c>
      <c r="AZ217" s="27">
        <v>4.4724407196044922</v>
      </c>
      <c r="BA217" s="27">
        <v>7.6850395202636719</v>
      </c>
      <c r="BB217" s="27">
        <v>1.7637795209884644</v>
      </c>
      <c r="BC217" s="27">
        <v>4.4763779640197754</v>
      </c>
      <c r="BD217" s="27">
        <v>3.7401573657989502</v>
      </c>
      <c r="BE217" s="27">
        <v>4.8425197601318359</v>
      </c>
      <c r="BF217" s="27">
        <v>7.6023621559143066</v>
      </c>
      <c r="BG217" s="27">
        <v>4.8425197601318359</v>
      </c>
      <c r="BH217" s="27">
        <v>3.0629920959472656</v>
      </c>
      <c r="BI217" s="27">
        <v>6.0551180839538574</v>
      </c>
      <c r="BJ217" s="27">
        <v>1.9763779640197754</v>
      </c>
      <c r="BK217" s="27">
        <v>0.68503934144973755</v>
      </c>
      <c r="BL217" s="27">
        <v>5.4173226356506348</v>
      </c>
      <c r="BM217" s="27">
        <v>3.6141731739044189</v>
      </c>
      <c r="BN217" s="27">
        <v>2.3503937721252441</v>
      </c>
      <c r="BO217" s="27">
        <v>3.0551180839538574</v>
      </c>
      <c r="BQ217" s="21">
        <f t="shared" si="7"/>
        <v>51</v>
      </c>
    </row>
    <row r="218" spans="2:69" x14ac:dyDescent="0.25">
      <c r="B218" s="44" t="s">
        <v>997</v>
      </c>
      <c r="C218" s="44" t="s">
        <v>998</v>
      </c>
      <c r="D218" s="12">
        <v>-35</v>
      </c>
      <c r="E218" s="12">
        <v>138.5</v>
      </c>
      <c r="F218" s="29" t="b">
        <f t="shared" si="6"/>
        <v>0</v>
      </c>
      <c r="G218" s="27"/>
      <c r="H218" s="27">
        <v>9.5118112564086914</v>
      </c>
      <c r="I218" s="27">
        <v>3.0748031139373779</v>
      </c>
      <c r="J218" s="27">
        <v>4.9133858680725098</v>
      </c>
      <c r="K218" s="27">
        <v>4.5629920959472656</v>
      </c>
      <c r="L218" s="27">
        <v>10.905511856079102</v>
      </c>
      <c r="M218" s="27">
        <v>4.4133858680725098</v>
      </c>
      <c r="N218" s="27">
        <v>8.2480316162109375</v>
      </c>
      <c r="O218" s="27">
        <v>2.2755906581878662</v>
      </c>
      <c r="P218" s="27">
        <v>7.3779525756835938</v>
      </c>
      <c r="Q218" s="27">
        <v>5.2480316162109375</v>
      </c>
      <c r="R218" s="27">
        <v>6.0944881439208984</v>
      </c>
      <c r="S218" s="27">
        <v>8.9448814392089844</v>
      </c>
      <c r="T218" s="27">
        <v>4.3228344917297363</v>
      </c>
      <c r="U218" s="27">
        <v>7.9409446716308594</v>
      </c>
      <c r="V218" s="27">
        <v>9.5354328155517578</v>
      </c>
      <c r="W218" s="27">
        <v>8.8188972473144531</v>
      </c>
      <c r="X218" s="27">
        <v>5.7244095802307129</v>
      </c>
      <c r="Y218" s="27">
        <v>6.4015746116638184</v>
      </c>
      <c r="Z218" s="27">
        <v>8.8740158081054688</v>
      </c>
      <c r="AA218" s="27">
        <v>11.960629463195801</v>
      </c>
      <c r="AB218" s="27">
        <v>9.1181106567382813</v>
      </c>
      <c r="AC218" s="27">
        <v>6.8267717361450195</v>
      </c>
      <c r="AD218" s="27">
        <v>2.2204723358154297</v>
      </c>
      <c r="AE218" s="27">
        <v>6.4330706596374512</v>
      </c>
      <c r="AF218" s="27">
        <v>6.3503937721252441</v>
      </c>
      <c r="AG218" s="27">
        <v>7.2755904197692871</v>
      </c>
      <c r="AH218" s="27">
        <v>6.9842519760131836</v>
      </c>
      <c r="AI218" s="27">
        <v>4.3937005996704102</v>
      </c>
      <c r="AJ218" s="27">
        <v>5.6535434722900391</v>
      </c>
      <c r="AK218" s="27">
        <v>5</v>
      </c>
      <c r="AL218" s="27">
        <v>6.8346457481384277</v>
      </c>
      <c r="AM218" s="27">
        <v>5.4094486236572266</v>
      </c>
      <c r="AN218" s="27">
        <v>14.015748023986816</v>
      </c>
      <c r="AO218" s="27">
        <v>10.496063232421875</v>
      </c>
      <c r="AP218" s="27">
        <v>6.1496062278747559</v>
      </c>
      <c r="AQ218" s="27">
        <v>4.0472440719604492</v>
      </c>
      <c r="AR218" s="27">
        <v>6.0629920959472656</v>
      </c>
      <c r="AS218" s="27">
        <v>7.8740158081054688</v>
      </c>
      <c r="AT218" s="27">
        <v>5.8976378440856934</v>
      </c>
      <c r="AU218" s="27">
        <v>9.2716531753540039</v>
      </c>
      <c r="AV218" s="27">
        <v>8.0314960479736328</v>
      </c>
      <c r="AW218" s="27">
        <v>10.748031616210938</v>
      </c>
      <c r="AX218" s="27">
        <v>5.5905513763427734</v>
      </c>
      <c r="AY218" s="27">
        <v>6.2834644317626953</v>
      </c>
      <c r="AZ218" s="27">
        <v>6.4566926956176758</v>
      </c>
      <c r="BA218" s="27">
        <v>13.417323112487793</v>
      </c>
      <c r="BB218" s="27">
        <v>2.7874016761779785</v>
      </c>
      <c r="BC218" s="27">
        <v>4.5275592803955078</v>
      </c>
      <c r="BD218" s="27">
        <v>3.8425197601318359</v>
      </c>
      <c r="BE218" s="27">
        <v>6.3937005996704102</v>
      </c>
      <c r="BF218" s="27">
        <v>9.1968507766723633</v>
      </c>
      <c r="BG218" s="27">
        <v>5.8503937721252441</v>
      </c>
      <c r="BH218" s="27">
        <v>3.8346457481384277</v>
      </c>
      <c r="BI218" s="27">
        <v>5.1889762878417969</v>
      </c>
      <c r="BJ218" s="27">
        <v>2.9921259880065918</v>
      </c>
      <c r="BK218" s="27">
        <v>2.692913293838501</v>
      </c>
      <c r="BL218" s="27">
        <v>12.551180839538574</v>
      </c>
      <c r="BM218" s="27">
        <v>5.6692914962768555</v>
      </c>
      <c r="BN218" s="27">
        <v>5.118110179901123</v>
      </c>
      <c r="BO218" s="27">
        <v>4.2125983238220215</v>
      </c>
      <c r="BQ218" s="21">
        <f t="shared" si="7"/>
        <v>51</v>
      </c>
    </row>
    <row r="219" spans="2:69" x14ac:dyDescent="0.25">
      <c r="B219" s="44" t="s">
        <v>999</v>
      </c>
      <c r="C219" s="44" t="s">
        <v>1000</v>
      </c>
      <c r="D219" s="12">
        <v>-17.3</v>
      </c>
      <c r="E219" s="12">
        <v>145.9</v>
      </c>
      <c r="F219" s="29" t="b">
        <f t="shared" si="6"/>
        <v>0</v>
      </c>
      <c r="G219" s="27"/>
      <c r="H219" s="27">
        <v>1.7440944910049438</v>
      </c>
      <c r="I219" s="27">
        <v>7.2874016761779785</v>
      </c>
      <c r="J219" s="27">
        <v>7.7480316162109375</v>
      </c>
      <c r="K219" s="27">
        <v>26.464567184448242</v>
      </c>
      <c r="L219" s="27">
        <v>55.669292449951172</v>
      </c>
      <c r="M219" s="27">
        <v>10.444881439208984</v>
      </c>
      <c r="N219" s="27">
        <v>7.6771655082702637</v>
      </c>
      <c r="O219" s="27">
        <v>13.322834968566895</v>
      </c>
      <c r="P219" s="27">
        <v>3.8740158081054688</v>
      </c>
      <c r="Q219" s="27">
        <v>9.5905513763427734</v>
      </c>
      <c r="R219" s="27">
        <v>29.177165985107422</v>
      </c>
      <c r="S219" s="27">
        <v>10.543307304382324</v>
      </c>
      <c r="T219" s="27">
        <v>12.72047233581543</v>
      </c>
      <c r="U219" s="27">
        <v>71.562995910644531</v>
      </c>
      <c r="V219" s="27">
        <v>8.8188972473144531</v>
      </c>
      <c r="W219" s="27">
        <v>46.606300354003906</v>
      </c>
      <c r="X219" s="27">
        <v>14.055118560791016</v>
      </c>
      <c r="Y219" s="27">
        <v>10.157480239868164</v>
      </c>
      <c r="Z219" s="27">
        <v>22.913385391235352</v>
      </c>
      <c r="AA219" s="27">
        <v>5.8661417961120605</v>
      </c>
      <c r="AB219" s="27">
        <v>9.6850395202636719</v>
      </c>
      <c r="AC219" s="27">
        <v>24.015748977661133</v>
      </c>
      <c r="AD219" s="27">
        <v>12.755905151367188</v>
      </c>
      <c r="AE219" s="27">
        <v>18.562992095947266</v>
      </c>
      <c r="AF219" s="27">
        <v>6.3779525756835938</v>
      </c>
      <c r="AG219" s="27">
        <v>16.614173889160156</v>
      </c>
      <c r="AH219" s="27">
        <v>11.692913055419922</v>
      </c>
      <c r="AI219" s="27">
        <v>6.8503937721252441</v>
      </c>
      <c r="AJ219" s="27">
        <v>27.110237121582031</v>
      </c>
      <c r="AK219" s="27">
        <v>27.633857727050781</v>
      </c>
      <c r="AL219" s="27">
        <v>6.0157480239868164</v>
      </c>
      <c r="AM219" s="27">
        <v>9.0314960479736328</v>
      </c>
      <c r="AN219" s="27">
        <v>4.0629920959472656</v>
      </c>
      <c r="AO219" s="27">
        <v>22.740158081054688</v>
      </c>
      <c r="AP219" s="27">
        <v>16.173229217529297</v>
      </c>
      <c r="AQ219" s="27">
        <v>19.062992095947266</v>
      </c>
      <c r="AR219" s="27">
        <v>20.929134368896484</v>
      </c>
      <c r="AS219" s="27">
        <v>11.33464527130127</v>
      </c>
      <c r="AT219" s="27">
        <v>40.070865631103516</v>
      </c>
      <c r="AU219" s="27">
        <v>41.893699645996094</v>
      </c>
      <c r="AV219" s="27">
        <v>34.771652221679688</v>
      </c>
      <c r="AW219" s="27">
        <v>14.740157127380371</v>
      </c>
      <c r="AX219" s="27">
        <v>3.5354330539703369</v>
      </c>
      <c r="AY219" s="27">
        <v>6.9724407196044922</v>
      </c>
      <c r="AZ219" s="27">
        <v>12.137795448303223</v>
      </c>
      <c r="BA219" s="27">
        <v>4</v>
      </c>
      <c r="BB219" s="27">
        <v>15.39370059967041</v>
      </c>
      <c r="BC219" s="27">
        <v>21.263778686523438</v>
      </c>
      <c r="BD219" s="27">
        <v>11.153543472290039</v>
      </c>
      <c r="BE219" s="27">
        <v>26.318897247314453</v>
      </c>
      <c r="BF219" s="27">
        <v>48.897636413574219</v>
      </c>
      <c r="BG219" s="27">
        <v>39.578739166259766</v>
      </c>
      <c r="BH219" s="27">
        <v>6.7244095802307129</v>
      </c>
      <c r="BI219" s="27">
        <v>18.700786590576172</v>
      </c>
      <c r="BJ219" s="27">
        <v>3.5039370059967041</v>
      </c>
      <c r="BK219" s="27">
        <v>7.7165355682373047</v>
      </c>
      <c r="BL219" s="27">
        <v>10.551180839538574</v>
      </c>
      <c r="BM219" s="27">
        <v>24.598424911499023</v>
      </c>
      <c r="BN219" s="27">
        <v>22.578741073608398</v>
      </c>
      <c r="BO219" s="27">
        <v>6.4527559280395508</v>
      </c>
      <c r="BQ219" s="21">
        <f t="shared" si="7"/>
        <v>51</v>
      </c>
    </row>
    <row r="220" spans="2:69" x14ac:dyDescent="0.25">
      <c r="B220" s="44" t="s">
        <v>1001</v>
      </c>
      <c r="C220" s="44" t="s">
        <v>1002</v>
      </c>
      <c r="D220" s="12">
        <v>-34.6</v>
      </c>
      <c r="E220" s="12">
        <v>143.5</v>
      </c>
      <c r="F220" s="29" t="b">
        <f t="shared" si="6"/>
        <v>1</v>
      </c>
      <c r="G220" s="27"/>
      <c r="H220" s="27">
        <v>3.9724409580230713</v>
      </c>
      <c r="I220" s="27">
        <v>8.8858270645141602</v>
      </c>
      <c r="J220" s="27">
        <v>0.82677167654037476</v>
      </c>
      <c r="K220" s="27">
        <v>2.2598426342010498</v>
      </c>
      <c r="L220" s="27">
        <v>6.2795276641845703</v>
      </c>
      <c r="M220" s="27">
        <v>4.1338582038879395</v>
      </c>
      <c r="N220" s="27">
        <v>4.2165355682373047</v>
      </c>
      <c r="O220" s="27">
        <v>0.91732281446456909</v>
      </c>
      <c r="P220" s="27">
        <v>1.7480314970016479</v>
      </c>
      <c r="Q220" s="27">
        <v>2.8740158081054688</v>
      </c>
      <c r="R220" s="27">
        <v>5.1574802398681641</v>
      </c>
      <c r="S220" s="27">
        <v>3.0629920959472656</v>
      </c>
      <c r="T220" s="27">
        <v>1.4803149700164795</v>
      </c>
      <c r="U220" s="27">
        <v>8.9448814392089844</v>
      </c>
      <c r="V220" s="27">
        <v>5.8779525756835938</v>
      </c>
      <c r="W220" s="27">
        <v>12.811023712158203</v>
      </c>
      <c r="X220" s="27">
        <v>6.574803352355957</v>
      </c>
      <c r="Y220" s="27">
        <v>1.7716535329818726</v>
      </c>
      <c r="Z220" s="27">
        <v>5.1377954483032227</v>
      </c>
      <c r="AA220" s="27">
        <v>3.2401573657989502</v>
      </c>
      <c r="AB220" s="27">
        <v>2.6299211978912354</v>
      </c>
      <c r="AC220" s="27">
        <v>2.6062991619110107</v>
      </c>
      <c r="AD220" s="27">
        <v>0.83070868253707886</v>
      </c>
      <c r="AE220" s="27">
        <v>3.4566929340362549</v>
      </c>
      <c r="AF220" s="27">
        <v>1.3543306589126587</v>
      </c>
      <c r="AG220" s="27">
        <v>3.5157480239868164</v>
      </c>
      <c r="AH220" s="27">
        <v>4.3307085037231445</v>
      </c>
      <c r="AI220" s="27">
        <v>1.8779528141021729</v>
      </c>
      <c r="AJ220" s="27">
        <v>5.5118112564086914</v>
      </c>
      <c r="AK220" s="27">
        <v>2.0354330539703369</v>
      </c>
      <c r="AL220" s="27">
        <v>0.70078742504119873</v>
      </c>
      <c r="AM220" s="27">
        <v>3.3346457481384277</v>
      </c>
      <c r="AN220" s="27">
        <v>3.9960629940032959</v>
      </c>
      <c r="AO220" s="27">
        <v>8.3937005996704102</v>
      </c>
      <c r="AP220" s="27">
        <v>2.2047243118286133</v>
      </c>
      <c r="AQ220" s="27">
        <v>3.1023621559143066</v>
      </c>
      <c r="AR220" s="27">
        <v>3.2519686222076416</v>
      </c>
      <c r="AS220" s="27">
        <v>3.9370079040527344</v>
      </c>
      <c r="AT220" s="27">
        <v>2.8779528141021729</v>
      </c>
      <c r="AU220" s="27">
        <v>4.0590553283691406</v>
      </c>
      <c r="AV220" s="27">
        <v>5.6220474243164063</v>
      </c>
      <c r="AW220" s="27">
        <v>2.6220471858978271</v>
      </c>
      <c r="AX220" s="27">
        <v>1.0472440719604492</v>
      </c>
      <c r="AY220" s="27">
        <v>3.7086613178253174</v>
      </c>
      <c r="AZ220" s="27">
        <v>5.8779525756835938</v>
      </c>
      <c r="BA220" s="27">
        <v>8.6338586807250977</v>
      </c>
      <c r="BB220" s="27">
        <v>1.7165354490280151</v>
      </c>
      <c r="BC220" s="27">
        <v>1.4409449100494385</v>
      </c>
      <c r="BD220" s="27">
        <v>5.6929135322570801</v>
      </c>
      <c r="BE220" s="27">
        <v>4.0944881439208984</v>
      </c>
      <c r="BF220" s="27">
        <v>11.700787544250488</v>
      </c>
      <c r="BG220" s="27">
        <v>5.0078740119934082</v>
      </c>
      <c r="BH220" s="27">
        <v>2.2204723358154297</v>
      </c>
      <c r="BI220" s="27">
        <v>3.2283463478088379</v>
      </c>
      <c r="BJ220" s="27">
        <v>1.4803149700164795</v>
      </c>
      <c r="BK220" s="27">
        <v>2.9133858680725098</v>
      </c>
      <c r="BL220" s="27">
        <v>7.3622045516967773</v>
      </c>
      <c r="BM220" s="27">
        <v>6.6220474243164063</v>
      </c>
      <c r="BN220" s="27">
        <v>4.5590553283691406</v>
      </c>
      <c r="BO220" s="27">
        <v>1.5669291019439697</v>
      </c>
      <c r="BQ220" s="21">
        <f t="shared" si="7"/>
        <v>51</v>
      </c>
    </row>
    <row r="221" spans="2:69" x14ac:dyDescent="0.25">
      <c r="B221" s="44" t="s">
        <v>1005</v>
      </c>
      <c r="C221" s="44" t="s">
        <v>1006</v>
      </c>
      <c r="D221" s="12">
        <v>-33.9</v>
      </c>
      <c r="E221" s="12">
        <v>151.1</v>
      </c>
      <c r="F221" s="29" t="b">
        <f t="shared" si="6"/>
        <v>1</v>
      </c>
      <c r="G221" s="27"/>
      <c r="H221" s="27">
        <v>17.153543472290039</v>
      </c>
      <c r="I221" s="27">
        <v>23.433071136474609</v>
      </c>
      <c r="J221" s="27">
        <v>10.870079040527344</v>
      </c>
      <c r="K221" s="27">
        <v>15.523622512817383</v>
      </c>
      <c r="L221" s="27">
        <v>7.2559056282043457</v>
      </c>
      <c r="M221" s="27">
        <v>12.653543472290039</v>
      </c>
      <c r="N221" s="27">
        <v>13.771653175354004</v>
      </c>
      <c r="O221" s="27">
        <v>8.8622045516967773</v>
      </c>
      <c r="P221" s="27">
        <v>4.0196852684020996</v>
      </c>
      <c r="Q221" s="27">
        <v>17.783464431762695</v>
      </c>
      <c r="R221" s="27">
        <v>20.468503952026367</v>
      </c>
      <c r="S221" s="27">
        <v>8.3031492233276367</v>
      </c>
      <c r="T221" s="27">
        <v>10.366141319274902</v>
      </c>
      <c r="U221" s="27">
        <v>16.641733169555664</v>
      </c>
      <c r="V221" s="27">
        <v>7.921259880065918</v>
      </c>
      <c r="W221" s="27">
        <v>8.7165355682373047</v>
      </c>
      <c r="X221" s="27">
        <v>18.244094848632813</v>
      </c>
      <c r="Y221" s="27">
        <v>4.6889762878417969</v>
      </c>
      <c r="Z221" s="27">
        <v>11.188976287841797</v>
      </c>
      <c r="AA221" s="27">
        <v>8.5984249114990234</v>
      </c>
      <c r="AB221" s="27">
        <v>3.4724409580230713</v>
      </c>
      <c r="AC221" s="27">
        <v>13.976377487182617</v>
      </c>
      <c r="AD221" s="27">
        <v>10.007874488830566</v>
      </c>
      <c r="AE221" s="27">
        <v>12.740157127380371</v>
      </c>
      <c r="AF221" s="27">
        <v>17.22047233581543</v>
      </c>
      <c r="AG221" s="27">
        <v>17.003936767578125</v>
      </c>
      <c r="AH221" s="27">
        <v>10.661417007446289</v>
      </c>
      <c r="AI221" s="27">
        <v>11.157480239868164</v>
      </c>
      <c r="AJ221" s="27">
        <v>13.370079040527344</v>
      </c>
      <c r="AK221" s="27">
        <v>6.9133858680725098</v>
      </c>
      <c r="AL221" s="27">
        <v>7.2204723358154297</v>
      </c>
      <c r="AM221" s="27">
        <v>9.070866584777832</v>
      </c>
      <c r="AN221" s="27">
        <v>12.070866584777832</v>
      </c>
      <c r="AO221" s="27">
        <v>11.566928863525391</v>
      </c>
      <c r="AP221" s="27">
        <v>7.6259841918945313</v>
      </c>
      <c r="AQ221" s="27">
        <v>18</v>
      </c>
      <c r="AR221" s="27">
        <v>7.7952756881713867</v>
      </c>
      <c r="AS221" s="27">
        <v>8.2834644317626953</v>
      </c>
      <c r="AT221" s="27">
        <v>6.0708661079406738</v>
      </c>
      <c r="AU221" s="27">
        <v>8.3307085037231445</v>
      </c>
      <c r="AV221" s="27">
        <v>11.503936767578125</v>
      </c>
      <c r="AW221" s="27">
        <v>4.885826587677002</v>
      </c>
      <c r="AX221" s="27">
        <v>4.1732282638549805</v>
      </c>
      <c r="AY221" s="27">
        <v>7.9921259880065918</v>
      </c>
      <c r="AZ221" s="27">
        <v>14.488188743591309</v>
      </c>
      <c r="BA221" s="27">
        <v>9.6456689834594727</v>
      </c>
      <c r="BB221" s="27">
        <v>7.5984253883361816</v>
      </c>
      <c r="BC221" s="27">
        <v>8.8188972473144531</v>
      </c>
      <c r="BD221" s="27">
        <v>10.590551376342773</v>
      </c>
      <c r="BE221" s="27">
        <v>6.8503937721252441</v>
      </c>
      <c r="BF221" s="27">
        <v>13.582676887512207</v>
      </c>
      <c r="BG221" s="27">
        <v>2.9921259880065918</v>
      </c>
      <c r="BH221" s="27">
        <v>3.4251968860626221</v>
      </c>
      <c r="BI221" s="27">
        <v>11.535432815551758</v>
      </c>
      <c r="BJ221" s="27">
        <v>11.338582992553711</v>
      </c>
      <c r="BK221" s="27">
        <v>6.8503937721252441</v>
      </c>
      <c r="BL221" s="27">
        <v>3.9370079040527344</v>
      </c>
      <c r="BM221" s="27">
        <v>4.3307085037231445</v>
      </c>
      <c r="BN221" s="27">
        <v>8.3464565277099609</v>
      </c>
      <c r="BO221" s="27">
        <v>5.4330706596374512</v>
      </c>
      <c r="BQ221" s="21">
        <f t="shared" si="7"/>
        <v>51</v>
      </c>
    </row>
    <row r="222" spans="2:69" x14ac:dyDescent="0.25">
      <c r="B222" s="44" t="s">
        <v>1009</v>
      </c>
      <c r="C222" s="44" t="s">
        <v>1010</v>
      </c>
      <c r="D222" s="12">
        <v>-35.799999999999997</v>
      </c>
      <c r="E222" s="12">
        <v>145.6</v>
      </c>
      <c r="F222" s="29" t="b">
        <f t="shared" si="6"/>
        <v>1</v>
      </c>
      <c r="G222" s="27"/>
      <c r="H222" s="27">
        <v>7.4370079040527344</v>
      </c>
      <c r="I222" s="27">
        <v>3.4842519760131836</v>
      </c>
      <c r="J222" s="27">
        <v>5.1220474243164063</v>
      </c>
      <c r="K222" s="27">
        <v>7.9330706596374512</v>
      </c>
      <c r="L222" s="27">
        <v>7.0236220359802246</v>
      </c>
      <c r="M222" s="27">
        <v>8.1417322158813477</v>
      </c>
      <c r="N222" s="27">
        <v>9.7007875442504883</v>
      </c>
      <c r="O222" s="27">
        <v>1.4763779640197754</v>
      </c>
      <c r="P222" s="27">
        <v>2.7362203598022461</v>
      </c>
      <c r="Q222" s="27">
        <v>3.5984251499176025</v>
      </c>
      <c r="R222" s="27">
        <v>6.4448819160461426</v>
      </c>
      <c r="S222" s="27">
        <v>6.2992124557495117</v>
      </c>
      <c r="T222" s="27">
        <v>1.6850394010543823</v>
      </c>
      <c r="U222" s="27">
        <v>9.7874011993408203</v>
      </c>
      <c r="V222" s="27">
        <v>8.8661413192749023</v>
      </c>
      <c r="W222" s="27">
        <v>14.874015808105469</v>
      </c>
      <c r="X222" s="27">
        <v>5.464566707611084</v>
      </c>
      <c r="Y222" s="27">
        <v>2.7834646701812744</v>
      </c>
      <c r="Z222" s="27">
        <v>6.5275592803955078</v>
      </c>
      <c r="AA222" s="27">
        <v>6.039370059967041</v>
      </c>
      <c r="AB222" s="27">
        <v>3.8346457481384277</v>
      </c>
      <c r="AC222" s="27">
        <v>3</v>
      </c>
      <c r="AD222" s="27">
        <v>1.1102361679077148</v>
      </c>
      <c r="AE222" s="27">
        <v>6.0669293403625488</v>
      </c>
      <c r="AF222" s="27">
        <v>3.7283463478088379</v>
      </c>
      <c r="AG222" s="27">
        <v>6.881889820098877</v>
      </c>
      <c r="AH222" s="27">
        <v>8.496063232421875</v>
      </c>
      <c r="AI222" s="27">
        <v>3.307086706161499</v>
      </c>
      <c r="AJ222" s="27">
        <v>9.0590553283691406</v>
      </c>
      <c r="AK222" s="27">
        <v>5.5905513763427734</v>
      </c>
      <c r="AL222" s="27">
        <v>2.7440943717956543</v>
      </c>
      <c r="AM222" s="27">
        <v>2.7007873058319092</v>
      </c>
      <c r="AN222" s="27">
        <v>10.110236167907715</v>
      </c>
      <c r="AO222" s="27">
        <v>12.22047233581543</v>
      </c>
      <c r="AP222" s="27">
        <v>3.1968502998352051</v>
      </c>
      <c r="AQ222" s="27">
        <v>4.4881887435913086</v>
      </c>
      <c r="AR222" s="27">
        <v>3.8503937721252441</v>
      </c>
      <c r="AS222" s="27">
        <v>3.5433070659637451</v>
      </c>
      <c r="AT222" s="27">
        <v>5.8307085037231445</v>
      </c>
      <c r="AU222" s="27">
        <v>4.6692914962768555</v>
      </c>
      <c r="AV222" s="27">
        <v>7.3149604797363281</v>
      </c>
      <c r="AW222" s="27">
        <v>4.4291338920593262</v>
      </c>
      <c r="AX222" s="27">
        <v>1.6653543710708618</v>
      </c>
      <c r="AY222" s="27">
        <v>5.8464565277099609</v>
      </c>
      <c r="AZ222" s="27">
        <v>8.8779525756835938</v>
      </c>
      <c r="BA222" s="27">
        <v>7.7716536521911621</v>
      </c>
      <c r="BB222" s="27">
        <v>2.2874016761779785</v>
      </c>
      <c r="BC222" s="27">
        <v>2.3031497001647949</v>
      </c>
      <c r="BD222" s="27">
        <v>5.5708661079406738</v>
      </c>
      <c r="BE222" s="27">
        <v>4.8740158081054688</v>
      </c>
      <c r="BF222" s="27">
        <v>12.318897247314453</v>
      </c>
      <c r="BG222" s="27">
        <v>5.7086615562438965</v>
      </c>
      <c r="BH222" s="27">
        <v>3.3700788021087646</v>
      </c>
      <c r="BI222" s="27">
        <v>4.2874016761779785</v>
      </c>
      <c r="BJ222" s="27">
        <v>6.7677164077758789</v>
      </c>
      <c r="BK222" s="27">
        <v>4.8149604797363281</v>
      </c>
      <c r="BL222" s="27">
        <v>8.3110237121582031</v>
      </c>
      <c r="BM222" s="27">
        <v>6.5944881439208984</v>
      </c>
      <c r="BN222" s="27">
        <v>4.6456694602966309</v>
      </c>
      <c r="BO222" s="27">
        <v>2.7598426342010498</v>
      </c>
      <c r="BQ222" s="21">
        <f t="shared" si="7"/>
        <v>51</v>
      </c>
    </row>
    <row r="223" spans="2:69" x14ac:dyDescent="0.25">
      <c r="B223" s="44" t="s">
        <v>1011</v>
      </c>
      <c r="C223" s="44" t="s">
        <v>1012</v>
      </c>
      <c r="D223" s="12">
        <v>-35</v>
      </c>
      <c r="E223" s="12">
        <v>142.30000000000001</v>
      </c>
      <c r="F223" s="29" t="b">
        <f t="shared" si="6"/>
        <v>1</v>
      </c>
      <c r="G223" s="27"/>
      <c r="H223" s="27">
        <v>7.618110179901123</v>
      </c>
      <c r="I223" s="27">
        <v>7.8937005996704102</v>
      </c>
      <c r="J223" s="27">
        <v>2.5511810779571533</v>
      </c>
      <c r="K223" s="27">
        <v>3.2362203598022461</v>
      </c>
      <c r="L223" s="27">
        <v>9.3543310165405273</v>
      </c>
      <c r="M223" s="27">
        <v>4.2992124557495117</v>
      </c>
      <c r="N223" s="27">
        <v>5.1811022758483887</v>
      </c>
      <c r="O223" s="27">
        <v>0.51574802398681641</v>
      </c>
      <c r="P223" s="27">
        <v>2.2401573657989502</v>
      </c>
      <c r="Q223" s="27">
        <v>2.9488189220428467</v>
      </c>
      <c r="R223" s="27">
        <v>4.7755904197692871</v>
      </c>
      <c r="S223" s="27">
        <v>3.8858268260955811</v>
      </c>
      <c r="T223" s="27">
        <v>2.0866141319274902</v>
      </c>
      <c r="U223" s="27">
        <v>7.6614174842834473</v>
      </c>
      <c r="V223" s="27">
        <v>4.6377954483032227</v>
      </c>
      <c r="W223" s="27">
        <v>9.6141729354858398</v>
      </c>
      <c r="X223" s="27">
        <v>5.4409446716308594</v>
      </c>
      <c r="Y223" s="27">
        <v>3.1023621559143066</v>
      </c>
      <c r="Z223" s="27">
        <v>4.7165355682373047</v>
      </c>
      <c r="AA223" s="27">
        <v>4.2440943717956543</v>
      </c>
      <c r="AB223" s="27">
        <v>3.9921259880065918</v>
      </c>
      <c r="AC223" s="27">
        <v>2.9133858680725098</v>
      </c>
      <c r="AD223" s="27">
        <v>0.63779526948928833</v>
      </c>
      <c r="AE223" s="27">
        <v>4.0629920959472656</v>
      </c>
      <c r="AF223" s="27">
        <v>2.3779528141021729</v>
      </c>
      <c r="AG223" s="27">
        <v>5.1732282638549805</v>
      </c>
      <c r="AH223" s="27">
        <v>6.2362203598022461</v>
      </c>
      <c r="AI223" s="27">
        <v>4.7086615562438965</v>
      </c>
      <c r="AJ223" s="27">
        <v>5.6299214363098145</v>
      </c>
      <c r="AK223" s="27">
        <v>2</v>
      </c>
      <c r="AL223" s="27">
        <v>1.6692913770675659</v>
      </c>
      <c r="AM223" s="27">
        <v>1.4921259880065918</v>
      </c>
      <c r="AN223" s="27">
        <v>9.3937005996704102</v>
      </c>
      <c r="AO223" s="27">
        <v>8.7244091033935547</v>
      </c>
      <c r="AP223" s="27">
        <v>1.7716535329818726</v>
      </c>
      <c r="AQ223" s="27">
        <v>3.3307087421417236</v>
      </c>
      <c r="AR223" s="27">
        <v>2.3779528141021729</v>
      </c>
      <c r="AS223" s="27">
        <v>3.7480313777923584</v>
      </c>
      <c r="AT223" s="27">
        <v>4.9527559280395508</v>
      </c>
      <c r="AU223" s="27">
        <v>4.2125983238220215</v>
      </c>
      <c r="AV223" s="27">
        <v>6.1496062278747559</v>
      </c>
      <c r="AW223" s="27">
        <v>3.1968502998352051</v>
      </c>
      <c r="AX223" s="27">
        <v>1.4330708980560303</v>
      </c>
      <c r="AY223" s="27">
        <v>3.0078740119934082</v>
      </c>
      <c r="AZ223" s="27">
        <v>5.960629940032959</v>
      </c>
      <c r="BA223" s="27">
        <v>5.3897638320922852</v>
      </c>
      <c r="BB223" s="27">
        <v>1.3188976049423218</v>
      </c>
      <c r="BC223" s="27">
        <v>3.4527559280395508</v>
      </c>
      <c r="BD223" s="27">
        <v>3.9055118560791016</v>
      </c>
      <c r="BE223" s="27">
        <v>7.3622045516967773</v>
      </c>
      <c r="BF223" s="27">
        <v>13.582676887512207</v>
      </c>
      <c r="BG223" s="27">
        <v>3.9133858680725098</v>
      </c>
      <c r="BH223" s="27">
        <v>1.2519685029983521</v>
      </c>
      <c r="BI223" s="27">
        <v>1.6299213171005249</v>
      </c>
      <c r="BJ223" s="27">
        <v>4.0826773643493652</v>
      </c>
      <c r="BK223" s="27">
        <v>2.2401573657989502</v>
      </c>
      <c r="BL223" s="27">
        <v>8.1574802398681641</v>
      </c>
      <c r="BM223" s="27">
        <v>4.9330706596374512</v>
      </c>
      <c r="BN223" s="27">
        <v>3.65354323387146</v>
      </c>
      <c r="BO223" s="27">
        <v>1.9803149700164795</v>
      </c>
      <c r="BQ223" s="21">
        <f t="shared" si="7"/>
        <v>51</v>
      </c>
    </row>
    <row r="224" spans="2:69" x14ac:dyDescent="0.25">
      <c r="B224" s="44" t="s">
        <v>1013</v>
      </c>
      <c r="C224" s="44" t="s">
        <v>1014</v>
      </c>
      <c r="D224" s="12">
        <v>-36.1</v>
      </c>
      <c r="E224" s="12">
        <v>146.6</v>
      </c>
      <c r="F224" s="29" t="b">
        <f t="shared" si="6"/>
        <v>1</v>
      </c>
      <c r="G224" s="27"/>
      <c r="H224" s="27">
        <v>9.3622045516967773</v>
      </c>
      <c r="I224" s="27">
        <v>5.7047243118286133</v>
      </c>
      <c r="J224" s="27">
        <v>6.0314960479736328</v>
      </c>
      <c r="K224" s="27">
        <v>4.9409446716308594</v>
      </c>
      <c r="L224" s="27">
        <v>7.6811022758483887</v>
      </c>
      <c r="M224" s="27">
        <v>7.5590553283691406</v>
      </c>
      <c r="N224" s="27">
        <v>15.657480239868164</v>
      </c>
      <c r="O224" s="27">
        <v>3.2913386821746826</v>
      </c>
      <c r="P224" s="27">
        <v>5.039370059967041</v>
      </c>
      <c r="Q224" s="27">
        <v>6.9448819160461426</v>
      </c>
      <c r="R224" s="27">
        <v>9.9409446716308594</v>
      </c>
      <c r="S224" s="27">
        <v>5.2952756881713867</v>
      </c>
      <c r="T224" s="27">
        <v>2.9527559280395508</v>
      </c>
      <c r="U224" s="27">
        <v>9.9370079040527344</v>
      </c>
      <c r="V224" s="27">
        <v>9.1141729354858398</v>
      </c>
      <c r="W224" s="27">
        <v>8.7677164077758789</v>
      </c>
      <c r="X224" s="27">
        <v>5.4094486236572266</v>
      </c>
      <c r="Y224" s="27">
        <v>2.9370079040527344</v>
      </c>
      <c r="Z224" s="27">
        <v>7.2047243118286133</v>
      </c>
      <c r="AA224" s="27">
        <v>6.8976378440856934</v>
      </c>
      <c r="AB224" s="27">
        <v>5.0944881439208984</v>
      </c>
      <c r="AC224" s="27">
        <v>7.0866141319274902</v>
      </c>
      <c r="AD224" s="27">
        <v>1.9448819160461426</v>
      </c>
      <c r="AE224" s="27">
        <v>7.0629920959472656</v>
      </c>
      <c r="AF224" s="27">
        <v>4.4960627555847168</v>
      </c>
      <c r="AG224" s="27">
        <v>7.0944881439208984</v>
      </c>
      <c r="AH224" s="27">
        <v>9.3149604797363281</v>
      </c>
      <c r="AI224" s="27">
        <v>4.118110179901123</v>
      </c>
      <c r="AJ224" s="27">
        <v>6.921259880065918</v>
      </c>
      <c r="AK224" s="27">
        <v>5.9370079040527344</v>
      </c>
      <c r="AL224" s="27">
        <v>3.6732282638549805</v>
      </c>
      <c r="AM224" s="27">
        <v>4.5708661079406738</v>
      </c>
      <c r="AN224" s="27">
        <v>12.763779640197754</v>
      </c>
      <c r="AO224" s="27">
        <v>8.6968507766723633</v>
      </c>
      <c r="AP224" s="27">
        <v>5.4960627555847168</v>
      </c>
      <c r="AQ224" s="27">
        <v>7.0708661079406738</v>
      </c>
      <c r="AR224" s="27">
        <v>3.4488189220428467</v>
      </c>
      <c r="AS224" s="27">
        <v>4.2204723358154297</v>
      </c>
      <c r="AT224" s="27">
        <v>12.464567184448242</v>
      </c>
      <c r="AU224" s="27">
        <v>7.1102361679077148</v>
      </c>
      <c r="AV224" s="27">
        <v>11.952755928039551</v>
      </c>
      <c r="AW224" s="27">
        <v>7.5433073043823242</v>
      </c>
      <c r="AX224" s="27">
        <v>4.5511813163757324</v>
      </c>
      <c r="AY224" s="27">
        <v>12.77952766418457</v>
      </c>
      <c r="AZ224" s="27">
        <v>10.299212455749512</v>
      </c>
      <c r="BA224" s="27">
        <v>12.842519760131836</v>
      </c>
      <c r="BB224" s="27">
        <v>2.8267717361450195</v>
      </c>
      <c r="BC224" s="27">
        <v>4.3937005996704102</v>
      </c>
      <c r="BD224" s="27">
        <v>6.3385825157165527</v>
      </c>
      <c r="BE224" s="27">
        <v>6.6574802398681641</v>
      </c>
      <c r="BF224" s="27">
        <v>19.625984191894531</v>
      </c>
      <c r="BG224" s="27">
        <v>8.2598428726196289</v>
      </c>
      <c r="BH224" s="27">
        <v>4.6771655082702637</v>
      </c>
      <c r="BI224" s="27">
        <v>5.3267717361450195</v>
      </c>
      <c r="BJ224" s="27">
        <v>7.3031497001647949</v>
      </c>
      <c r="BK224" s="27">
        <v>6.0590553283691406</v>
      </c>
      <c r="BL224" s="27">
        <v>11.322834968566895</v>
      </c>
      <c r="BM224" s="27">
        <v>7.6456694602966309</v>
      </c>
      <c r="BN224" s="27">
        <v>7.0669293403625488</v>
      </c>
      <c r="BO224" s="27">
        <v>4.2519683837890625</v>
      </c>
      <c r="BQ224" s="21">
        <f t="shared" si="7"/>
        <v>51</v>
      </c>
    </row>
    <row r="225" spans="2:69" x14ac:dyDescent="0.25">
      <c r="B225" s="44" t="s">
        <v>1017</v>
      </c>
      <c r="C225" s="44" t="s">
        <v>1018</v>
      </c>
      <c r="D225" s="12">
        <v>-37.5</v>
      </c>
      <c r="E225" s="12">
        <v>143.69999999999999</v>
      </c>
      <c r="F225" s="29" t="b">
        <f t="shared" si="6"/>
        <v>1</v>
      </c>
      <c r="G225" s="27"/>
      <c r="H225" s="27">
        <v>12.570866584777832</v>
      </c>
      <c r="I225" s="27">
        <v>5.6929135322570801</v>
      </c>
      <c r="J225" s="27">
        <v>8.9055118560791016</v>
      </c>
      <c r="K225" s="27">
        <v>6.4685039520263672</v>
      </c>
      <c r="L225" s="27">
        <v>12.862204551696777</v>
      </c>
      <c r="M225" s="27">
        <v>7.6023621559143066</v>
      </c>
      <c r="N225" s="27">
        <v>9.6771650314331055</v>
      </c>
      <c r="O225" s="27">
        <v>3.6653542518615723</v>
      </c>
      <c r="P225" s="27">
        <v>7.7322835922241211</v>
      </c>
      <c r="Q225" s="27">
        <v>7.6299214363098145</v>
      </c>
      <c r="R225" s="27">
        <v>6.6299214363098145</v>
      </c>
      <c r="S225" s="27">
        <v>11.5</v>
      </c>
      <c r="T225" s="27">
        <v>4.9291338920593262</v>
      </c>
      <c r="U225" s="27">
        <v>9.8818893432617188</v>
      </c>
      <c r="V225" s="27">
        <v>8.4645671844482422</v>
      </c>
      <c r="W225" s="27">
        <v>14.657480239868164</v>
      </c>
      <c r="X225" s="27">
        <v>12.358267784118652</v>
      </c>
      <c r="Y225" s="27">
        <v>4.3700785636901855</v>
      </c>
      <c r="Z225" s="27">
        <v>13.480315208435059</v>
      </c>
      <c r="AA225" s="27">
        <v>7.6062994003295898</v>
      </c>
      <c r="AB225" s="27">
        <v>9.070866584777832</v>
      </c>
      <c r="AC225" s="27">
        <v>8.8425197601318359</v>
      </c>
      <c r="AD225" s="27">
        <v>5.7401576042175293</v>
      </c>
      <c r="AE225" s="27">
        <v>10.732283592224121</v>
      </c>
      <c r="AF225" s="27">
        <v>7.8740158081054688</v>
      </c>
      <c r="AG225" s="27">
        <v>10.586614608764648</v>
      </c>
      <c r="AH225" s="27">
        <v>10.078740119934082</v>
      </c>
      <c r="AI225" s="27">
        <v>8.6141729354858398</v>
      </c>
      <c r="AJ225" s="27">
        <v>9.6850395202636719</v>
      </c>
      <c r="AK225" s="27">
        <v>7.0944881439208984</v>
      </c>
      <c r="AL225" s="27">
        <v>7.3267717361450195</v>
      </c>
      <c r="AM225" s="27">
        <v>6.5078740119934082</v>
      </c>
      <c r="AN225" s="27">
        <v>13.944881439208984</v>
      </c>
      <c r="AO225" s="27">
        <v>12.88582706451416</v>
      </c>
      <c r="AP225" s="27">
        <v>6.1417322158813477</v>
      </c>
      <c r="AQ225" s="27">
        <v>6.3622045516967773</v>
      </c>
      <c r="AR225" s="27">
        <v>9.0157480239868164</v>
      </c>
      <c r="AS225" s="27">
        <v>8.4094486236572266</v>
      </c>
      <c r="AT225" s="27">
        <v>9.4803152084350586</v>
      </c>
      <c r="AU225" s="27">
        <v>4.2913384437561035</v>
      </c>
      <c r="AV225" s="27">
        <v>9.7716531753540039</v>
      </c>
      <c r="AW225" s="27">
        <v>9.5275592803955078</v>
      </c>
      <c r="AX225" s="27">
        <v>4.4409446716308594</v>
      </c>
      <c r="AY225" s="27">
        <v>6.2440943717956543</v>
      </c>
      <c r="AZ225" s="27">
        <v>8.7165355682373047</v>
      </c>
      <c r="BA225" s="27">
        <v>9.8740158081054688</v>
      </c>
      <c r="BB225" s="27">
        <v>2.039370059967041</v>
      </c>
      <c r="BC225" s="27">
        <v>6</v>
      </c>
      <c r="BD225" s="27">
        <v>6.8267717361450195</v>
      </c>
      <c r="BE225" s="27">
        <v>9.8661413192749023</v>
      </c>
      <c r="BF225" s="27">
        <v>13.16535472869873</v>
      </c>
      <c r="BG225" s="27">
        <v>8.5196847915649414</v>
      </c>
      <c r="BH225" s="27">
        <v>5.3149604797363281</v>
      </c>
      <c r="BI225" s="27">
        <v>7.574803352355957</v>
      </c>
      <c r="BJ225" s="27">
        <v>4.881889820098877</v>
      </c>
      <c r="BK225" s="27">
        <v>2.7165353298187256</v>
      </c>
      <c r="BL225" s="27">
        <v>13.070866584777832</v>
      </c>
      <c r="BM225" s="27">
        <v>8.8582677841186523</v>
      </c>
      <c r="BN225" s="27">
        <v>6.6929135322570801</v>
      </c>
      <c r="BO225" s="27">
        <v>5.614173412322998</v>
      </c>
      <c r="BQ225" s="21">
        <f t="shared" si="7"/>
        <v>51</v>
      </c>
    </row>
    <row r="226" spans="2:69" x14ac:dyDescent="0.25">
      <c r="B226" s="44" t="s">
        <v>1019</v>
      </c>
      <c r="C226" s="44" t="s">
        <v>1020</v>
      </c>
      <c r="D226" s="12">
        <v>-34.9</v>
      </c>
      <c r="E226" s="12">
        <v>138.6</v>
      </c>
      <c r="F226" s="29" t="b">
        <f t="shared" si="6"/>
        <v>0</v>
      </c>
      <c r="G226" s="27"/>
      <c r="H226" s="27">
        <v>8.3976373672485352</v>
      </c>
      <c r="I226" s="27">
        <v>2.9330708980560303</v>
      </c>
      <c r="J226" s="27">
        <v>4.1456694602966309</v>
      </c>
      <c r="K226" s="27">
        <v>2.15354323387146</v>
      </c>
      <c r="L226" s="27">
        <v>9.4488191604614258</v>
      </c>
      <c r="M226" s="27">
        <v>2.84645676612854</v>
      </c>
      <c r="N226" s="27">
        <v>5.5629920959472656</v>
      </c>
      <c r="O226" s="27">
        <v>2.1417322158813477</v>
      </c>
      <c r="P226" s="27">
        <v>6.9173226356506348</v>
      </c>
      <c r="Q226" s="27">
        <v>4.1968502998352051</v>
      </c>
      <c r="R226" s="27">
        <v>6.0590553283691406</v>
      </c>
      <c r="S226" s="27">
        <v>8.1968507766723633</v>
      </c>
      <c r="T226" s="27">
        <v>2.421259880065918</v>
      </c>
      <c r="U226" s="27">
        <v>8.6496067047119141</v>
      </c>
      <c r="V226" s="27">
        <v>6.7952756881713867</v>
      </c>
      <c r="W226" s="27">
        <v>7.2440943717956543</v>
      </c>
      <c r="X226" s="27">
        <v>5.8031497001647949</v>
      </c>
      <c r="Y226" s="27">
        <v>4.5590553283691406</v>
      </c>
      <c r="Z226" s="27">
        <v>5.960629940032959</v>
      </c>
      <c r="AA226" s="27">
        <v>11.71259880065918</v>
      </c>
      <c r="AB226" s="27">
        <v>7.2362203598022461</v>
      </c>
      <c r="AC226" s="27">
        <v>3.3937008380889893</v>
      </c>
      <c r="AD226" s="27">
        <v>1.5354330539703369</v>
      </c>
      <c r="AE226" s="27">
        <v>4.9842519760131836</v>
      </c>
      <c r="AF226" s="27">
        <v>4.3740158081054688</v>
      </c>
      <c r="AG226" s="27">
        <v>5.1692914962768555</v>
      </c>
      <c r="AH226" s="27">
        <v>3.8031497001647949</v>
      </c>
      <c r="AI226" s="27">
        <v>3.1653542518615723</v>
      </c>
      <c r="AJ226" s="27">
        <v>1.8976378440856934</v>
      </c>
      <c r="AK226" s="27">
        <v>3.3228347301483154</v>
      </c>
      <c r="AL226" s="27">
        <v>4.3228344917297363</v>
      </c>
      <c r="AM226" s="27">
        <v>3.9842519760131836</v>
      </c>
      <c r="AN226" s="27">
        <v>9.6062994003295898</v>
      </c>
      <c r="AO226" s="27">
        <v>5.4448819160461426</v>
      </c>
      <c r="AP226" s="27">
        <v>3.9291338920593262</v>
      </c>
      <c r="AQ226" s="27">
        <v>1.866141676902771</v>
      </c>
      <c r="AR226" s="27">
        <v>5.5826773643493652</v>
      </c>
      <c r="AS226" s="27">
        <v>5.4842519760131836</v>
      </c>
      <c r="AT226" s="27">
        <v>5.5905513763427734</v>
      </c>
      <c r="AU226" s="27">
        <v>5.039370059967041</v>
      </c>
      <c r="AV226" s="27">
        <v>3.8976378440856934</v>
      </c>
      <c r="AW226" s="27">
        <v>5.8976378440856934</v>
      </c>
      <c r="AX226" s="27">
        <v>2.9448819160461426</v>
      </c>
      <c r="AY226" s="27">
        <v>3.7007873058319092</v>
      </c>
      <c r="AZ226" s="27">
        <v>5.3307085037231445</v>
      </c>
      <c r="BA226" s="27">
        <v>6.9685039520263672</v>
      </c>
      <c r="BB226" s="27">
        <v>1.1811023950576782</v>
      </c>
      <c r="BC226" s="27">
        <v>2.4330708980560303</v>
      </c>
      <c r="BD226" s="27">
        <v>3.3700788021087646</v>
      </c>
      <c r="BE226" s="27">
        <v>6.5905513763427734</v>
      </c>
      <c r="BF226" s="27">
        <v>7.2716536521911621</v>
      </c>
      <c r="BG226" s="27">
        <v>4.8110237121582031</v>
      </c>
      <c r="BH226" s="27">
        <v>2.7637796401977539</v>
      </c>
      <c r="BI226" s="27">
        <v>3.4960629940032959</v>
      </c>
      <c r="BJ226" s="27">
        <v>2.1889762878417969</v>
      </c>
      <c r="BK226" s="27">
        <v>2.2047243118286133</v>
      </c>
      <c r="BL226" s="27">
        <v>7.0314960479736328</v>
      </c>
      <c r="BM226" s="27">
        <v>4.0314960479736328</v>
      </c>
      <c r="BN226" s="27">
        <v>3.6771652698516846</v>
      </c>
      <c r="BO226" s="27">
        <v>2.6771652698516846</v>
      </c>
      <c r="BQ226" s="21">
        <f t="shared" si="7"/>
        <v>50</v>
      </c>
    </row>
    <row r="227" spans="2:69" x14ac:dyDescent="0.25">
      <c r="B227" s="44" t="s">
        <v>1021</v>
      </c>
      <c r="C227" s="44" t="s">
        <v>439</v>
      </c>
      <c r="D227" s="12">
        <v>-35</v>
      </c>
      <c r="E227" s="12">
        <v>138.80000000000001</v>
      </c>
      <c r="F227" s="29" t="b">
        <f t="shared" si="6"/>
        <v>0</v>
      </c>
      <c r="G227" s="27"/>
      <c r="H227" s="27">
        <v>9.2401571273803711</v>
      </c>
      <c r="I227" s="27">
        <v>5.2992124557495117</v>
      </c>
      <c r="J227" s="27">
        <v>8.6023626327514648</v>
      </c>
      <c r="K227" s="27">
        <v>8.6141729354858398</v>
      </c>
      <c r="L227" s="27">
        <v>12.16535472869873</v>
      </c>
      <c r="M227" s="27">
        <v>6.6535434722900391</v>
      </c>
      <c r="N227" s="27">
        <v>10.161417007446289</v>
      </c>
      <c r="O227" s="27">
        <v>3.118110179901123</v>
      </c>
      <c r="P227" s="27">
        <v>10.192913055419922</v>
      </c>
      <c r="Q227" s="27">
        <v>5.925196647644043</v>
      </c>
      <c r="R227" s="27">
        <v>7.2086615562438965</v>
      </c>
      <c r="S227" s="27">
        <v>10.503936767578125</v>
      </c>
      <c r="T227" s="27">
        <v>5.118110179901123</v>
      </c>
      <c r="U227" s="27">
        <v>9.7480316162109375</v>
      </c>
      <c r="V227" s="27">
        <v>9.4094486236572266</v>
      </c>
      <c r="W227" s="27">
        <v>8.7086610794067383</v>
      </c>
      <c r="X227" s="27">
        <v>9.8622045516967773</v>
      </c>
      <c r="Y227" s="27">
        <v>6.6259841918945313</v>
      </c>
      <c r="Z227" s="27">
        <v>8.3307085037231445</v>
      </c>
      <c r="AA227" s="27">
        <v>12.496063232421875</v>
      </c>
      <c r="AB227" s="27">
        <v>8.7795276641845703</v>
      </c>
      <c r="AC227" s="27">
        <v>4.8740158081054688</v>
      </c>
      <c r="AD227" s="27">
        <v>2.9448819160461426</v>
      </c>
      <c r="AE227" s="27">
        <v>7.5944881439208984</v>
      </c>
      <c r="AF227" s="27">
        <v>4.9685039520263672</v>
      </c>
      <c r="AG227" s="27">
        <v>6.2559056282043457</v>
      </c>
      <c r="AH227" s="27">
        <v>12.21259880065918</v>
      </c>
      <c r="AI227" s="27">
        <v>6.9055118560791016</v>
      </c>
      <c r="AJ227" s="27">
        <v>6.4566926956176758</v>
      </c>
      <c r="AK227" s="27">
        <v>7.381889820098877</v>
      </c>
      <c r="AL227" s="27">
        <v>6.2834644317626953</v>
      </c>
      <c r="AM227" s="27">
        <v>6.8267717361450195</v>
      </c>
      <c r="AN227" s="27">
        <v>15.669291496276855</v>
      </c>
      <c r="AO227" s="27">
        <v>8.3622045516967773</v>
      </c>
      <c r="AP227" s="27">
        <v>6.4881887435913086</v>
      </c>
      <c r="AQ227" s="27">
        <v>5.2992124557495117</v>
      </c>
      <c r="AR227" s="27">
        <v>8.1771650314331055</v>
      </c>
      <c r="AS227" s="27">
        <v>8.7086610794067383</v>
      </c>
      <c r="AT227" s="27">
        <v>7.2283463478088379</v>
      </c>
      <c r="AU227" s="27">
        <v>9.0393705368041992</v>
      </c>
      <c r="AV227" s="27">
        <v>7.9685039520263672</v>
      </c>
      <c r="AW227" s="27">
        <v>12.070866584777832</v>
      </c>
      <c r="AX227" s="27">
        <v>7.0669293403625488</v>
      </c>
      <c r="AY227" s="27">
        <v>6.9133858680725098</v>
      </c>
      <c r="AZ227" s="27">
        <v>7.7086615562438965</v>
      </c>
      <c r="BA227" s="27">
        <v>12.551180839538574</v>
      </c>
      <c r="BB227" s="27">
        <v>4.1968502998352051</v>
      </c>
      <c r="BC227" s="27">
        <v>4.4803147315979004</v>
      </c>
      <c r="BD227" s="27">
        <v>3.7480313777923584</v>
      </c>
      <c r="BE227" s="27">
        <v>9.7716531753540039</v>
      </c>
      <c r="BF227" s="27">
        <v>11.291338920593262</v>
      </c>
      <c r="BG227" s="27">
        <v>6.2283463478088379</v>
      </c>
      <c r="BH227" s="27">
        <v>4.7086615562438965</v>
      </c>
      <c r="BI227" s="27">
        <v>6.5905513763427734</v>
      </c>
      <c r="BJ227" s="27">
        <v>3.3543307781219482</v>
      </c>
      <c r="BK227" s="27">
        <v>3.1259841918945313</v>
      </c>
      <c r="BL227" s="27">
        <v>16.700786590576172</v>
      </c>
      <c r="BM227" s="27">
        <v>8.2913389205932617</v>
      </c>
      <c r="BN227" s="27">
        <v>6.4803147315979004</v>
      </c>
      <c r="BO227" s="27">
        <v>4.9921259880065918</v>
      </c>
      <c r="BQ227" s="21">
        <f t="shared" si="7"/>
        <v>50</v>
      </c>
    </row>
    <row r="228" spans="2:69" x14ac:dyDescent="0.25">
      <c r="B228" s="44" t="s">
        <v>1022</v>
      </c>
      <c r="C228" s="44" t="s">
        <v>1023</v>
      </c>
      <c r="D228" s="12">
        <v>-35.1</v>
      </c>
      <c r="E228" s="12">
        <v>138.6</v>
      </c>
      <c r="F228" s="29" t="b">
        <f t="shared" si="6"/>
        <v>0</v>
      </c>
      <c r="G228" s="27"/>
      <c r="H228" s="27">
        <v>8.7952756881713867</v>
      </c>
      <c r="I228" s="27">
        <v>3.7244093418121338</v>
      </c>
      <c r="J228" s="27">
        <v>5.7244095802307129</v>
      </c>
      <c r="K228" s="27">
        <v>5.0905513763427734</v>
      </c>
      <c r="L228" s="27">
        <v>12.952755928039551</v>
      </c>
      <c r="M228" s="27">
        <v>4.4291338920593262</v>
      </c>
      <c r="N228" s="27">
        <v>9.8267717361450195</v>
      </c>
      <c r="O228" s="27">
        <v>2.7834646701812744</v>
      </c>
      <c r="P228" s="27">
        <v>10.11417293548584</v>
      </c>
      <c r="Q228" s="27">
        <v>6.0275592803955078</v>
      </c>
      <c r="R228" s="27">
        <v>7.1574802398681641</v>
      </c>
      <c r="S228" s="27">
        <v>10.456692695617676</v>
      </c>
      <c r="T228" s="27">
        <v>5.5669293403625488</v>
      </c>
      <c r="U228" s="27">
        <v>10.263779640197754</v>
      </c>
      <c r="V228" s="27">
        <v>11.275590896606445</v>
      </c>
      <c r="W228" s="27">
        <v>8.9055118560791016</v>
      </c>
      <c r="X228" s="27">
        <v>8.8818893432617188</v>
      </c>
      <c r="Y228" s="27">
        <v>7.0708661079406738</v>
      </c>
      <c r="Z228" s="27">
        <v>8.1102361679077148</v>
      </c>
      <c r="AA228" s="27">
        <v>11.480315208435059</v>
      </c>
      <c r="AB228" s="27">
        <v>10.511811256408691</v>
      </c>
      <c r="AC228" s="27">
        <v>7.6299214363098145</v>
      </c>
      <c r="AD228" s="27">
        <v>2.9133858680725098</v>
      </c>
      <c r="AE228" s="27">
        <v>7.7322835922241211</v>
      </c>
      <c r="AF228" s="27">
        <v>7.3937005996704102</v>
      </c>
      <c r="AG228" s="27">
        <v>8.1889762878417969</v>
      </c>
      <c r="AH228" s="27">
        <v>10.196850776672363</v>
      </c>
      <c r="AI228" s="27">
        <v>5.3779525756835938</v>
      </c>
      <c r="AJ228" s="27">
        <v>9.1181106567382813</v>
      </c>
      <c r="AK228" s="27">
        <v>8.2598428726196289</v>
      </c>
      <c r="AL228" s="27">
        <v>8.4409446716308594</v>
      </c>
      <c r="AM228" s="27">
        <v>7.1259841918945313</v>
      </c>
      <c r="AN228" s="27">
        <v>16.314960479736328</v>
      </c>
      <c r="AO228" s="27">
        <v>11.637795448303223</v>
      </c>
      <c r="AP228" s="27">
        <v>7.9409446716308594</v>
      </c>
      <c r="AQ228" s="27">
        <v>5.3464565277099609</v>
      </c>
      <c r="AR228" s="27">
        <v>7.2755904197692871</v>
      </c>
      <c r="AS228" s="27">
        <v>7.8503937721252441</v>
      </c>
      <c r="AT228" s="27">
        <v>7.2992124557495117</v>
      </c>
      <c r="AU228" s="27">
        <v>9.2047243118286133</v>
      </c>
      <c r="AV228" s="27">
        <v>8.8740158081054688</v>
      </c>
      <c r="AW228" s="27">
        <v>13.657480239868164</v>
      </c>
      <c r="AX228" s="27">
        <v>7.5</v>
      </c>
      <c r="AY228" s="27">
        <v>7.5629920959472656</v>
      </c>
      <c r="AZ228" s="27">
        <v>7.5433073043823242</v>
      </c>
      <c r="BA228" s="27">
        <v>15.370079040527344</v>
      </c>
      <c r="BB228" s="27">
        <v>3.1889762878417969</v>
      </c>
      <c r="BC228" s="27">
        <v>5.3307085037231445</v>
      </c>
      <c r="BD228" s="27">
        <v>4.2125983238220215</v>
      </c>
      <c r="BE228" s="27">
        <v>10.133858680725098</v>
      </c>
      <c r="BF228" s="27">
        <v>10.125984191894531</v>
      </c>
      <c r="BG228" s="27">
        <v>6.8110237121582031</v>
      </c>
      <c r="BH228" s="27">
        <v>5.0866141319274902</v>
      </c>
      <c r="BI228" s="27">
        <v>6.5590553283691406</v>
      </c>
      <c r="BJ228" s="27">
        <v>3.1811022758483887</v>
      </c>
      <c r="BK228" s="27">
        <v>3.5039370059967041</v>
      </c>
      <c r="BL228" s="27">
        <v>16.165353775024414</v>
      </c>
      <c r="BM228" s="27">
        <v>8.1574802398681641</v>
      </c>
      <c r="BN228" s="27">
        <v>5.7165355682373047</v>
      </c>
      <c r="BO228" s="27">
        <v>5.3228344917297363</v>
      </c>
      <c r="BQ228" s="21">
        <f t="shared" si="7"/>
        <v>50</v>
      </c>
    </row>
    <row r="229" spans="2:69" x14ac:dyDescent="0.25">
      <c r="B229" s="44" t="s">
        <v>1024</v>
      </c>
      <c r="C229" s="44" t="s">
        <v>1025</v>
      </c>
      <c r="D229" s="12">
        <v>-34.6</v>
      </c>
      <c r="E229" s="12">
        <v>138.80000000000001</v>
      </c>
      <c r="F229" s="29" t="b">
        <f t="shared" si="6"/>
        <v>0</v>
      </c>
      <c r="G229" s="27"/>
      <c r="H229" s="27">
        <v>6.2637796401977539</v>
      </c>
      <c r="I229" s="27">
        <v>4.0275592803955078</v>
      </c>
      <c r="J229" s="27">
        <v>7.464566707611084</v>
      </c>
      <c r="K229" s="27">
        <v>2.5275590419769287</v>
      </c>
      <c r="L229" s="27">
        <v>7.4370079040527344</v>
      </c>
      <c r="M229" s="27">
        <v>4.8700785636901855</v>
      </c>
      <c r="N229" s="27">
        <v>7.8503937721252441</v>
      </c>
      <c r="O229" s="27">
        <v>1.9763779640197754</v>
      </c>
      <c r="P229" s="27">
        <v>7.4842519760131836</v>
      </c>
      <c r="Q229" s="27">
        <v>4.1299214363098145</v>
      </c>
      <c r="R229" s="27">
        <v>3.9330708980560303</v>
      </c>
      <c r="S229" s="27">
        <v>8.6259841918945313</v>
      </c>
      <c r="T229" s="27">
        <v>2.8346457481384277</v>
      </c>
      <c r="U229" s="27">
        <v>8.3070869445800781</v>
      </c>
      <c r="V229" s="27">
        <v>7.4094486236572266</v>
      </c>
      <c r="W229" s="27">
        <v>9.1141729354858398</v>
      </c>
      <c r="X229" s="27">
        <v>6.8976378440856934</v>
      </c>
      <c r="Y229" s="27">
        <v>4.3622045516967773</v>
      </c>
      <c r="Z229" s="27">
        <v>5.7086615562438965</v>
      </c>
      <c r="AA229" s="27">
        <v>14.283464431762695</v>
      </c>
      <c r="AB229" s="27">
        <v>4.8740158081054688</v>
      </c>
      <c r="AC229" s="27">
        <v>5.1653542518615723</v>
      </c>
      <c r="AD229" s="27">
        <v>1.9291338920593262</v>
      </c>
      <c r="AE229" s="27">
        <v>6.1102361679077148</v>
      </c>
      <c r="AF229" s="27">
        <v>4.4173226356506348</v>
      </c>
      <c r="AG229" s="27">
        <v>4.4094486236572266</v>
      </c>
      <c r="AH229" s="27">
        <v>4.8976378440856934</v>
      </c>
      <c r="AI229" s="27">
        <v>5.0078740119934082</v>
      </c>
      <c r="AJ229" s="27">
        <v>4.6220474243164063</v>
      </c>
      <c r="AK229" s="27">
        <v>6.5905513763427734</v>
      </c>
      <c r="AL229" s="27">
        <v>4.8503937721252441</v>
      </c>
      <c r="AM229" s="27">
        <v>4.2677164077758789</v>
      </c>
      <c r="AN229" s="27">
        <v>16.425197601318359</v>
      </c>
      <c r="AO229" s="27">
        <v>5.3543305397033691</v>
      </c>
      <c r="AP229" s="27">
        <v>2.8110237121582031</v>
      </c>
      <c r="AQ229" s="27">
        <v>1.6850394010543823</v>
      </c>
      <c r="AR229" s="27">
        <v>4.7874016761779785</v>
      </c>
      <c r="AS229" s="27">
        <v>5.8897638320922852</v>
      </c>
      <c r="AT229" s="27">
        <v>4.1889762878417969</v>
      </c>
      <c r="AU229" s="27">
        <v>5.1102361679077148</v>
      </c>
      <c r="AV229" s="27">
        <v>5.574803352355957</v>
      </c>
      <c r="AW229" s="27">
        <v>7.460629940032959</v>
      </c>
      <c r="AX229" s="27">
        <v>3.8385827541351318</v>
      </c>
      <c r="AY229" s="27">
        <v>4.8031497001647949</v>
      </c>
      <c r="AZ229" s="27">
        <v>6.9527559280395508</v>
      </c>
      <c r="BA229" s="27">
        <v>7.4803147315979004</v>
      </c>
      <c r="BB229" s="27">
        <v>0.62992125749588013</v>
      </c>
      <c r="BC229" s="27">
        <v>3.2834646701812744</v>
      </c>
      <c r="BD229" s="27">
        <v>2.4330708980560303</v>
      </c>
      <c r="BE229" s="27">
        <v>5.1574802398681641</v>
      </c>
      <c r="BF229" s="27">
        <v>8.929133415222168</v>
      </c>
      <c r="BG229" s="27">
        <v>2.692913293838501</v>
      </c>
      <c r="BH229" s="27">
        <v>3.4566929340362549</v>
      </c>
      <c r="BI229" s="27">
        <v>5.0551180839538574</v>
      </c>
      <c r="BJ229" s="27">
        <v>3.7244093418121338</v>
      </c>
      <c r="BK229" s="27">
        <v>3.732283353805542</v>
      </c>
      <c r="BL229" s="27">
        <v>14.039370536804199</v>
      </c>
      <c r="BM229" s="27">
        <v>6.2401576042175293</v>
      </c>
      <c r="BN229" s="27">
        <v>5.7952756881713867</v>
      </c>
      <c r="BO229" s="27">
        <v>3.34645676612854</v>
      </c>
      <c r="BQ229" s="21">
        <f t="shared" si="7"/>
        <v>50</v>
      </c>
    </row>
    <row r="230" spans="2:69" x14ac:dyDescent="0.25">
      <c r="B230" s="44" t="s">
        <v>1026</v>
      </c>
      <c r="C230" s="44" t="s">
        <v>1027</v>
      </c>
      <c r="D230" s="12">
        <v>-34.700000000000003</v>
      </c>
      <c r="E230" s="12">
        <v>140.5</v>
      </c>
      <c r="F230" s="29" t="b">
        <f t="shared" si="6"/>
        <v>0</v>
      </c>
      <c r="G230" s="27"/>
      <c r="H230" s="27">
        <v>2.9763779640197754</v>
      </c>
      <c r="I230" s="27">
        <v>5.0944881439208984</v>
      </c>
      <c r="J230" s="27">
        <v>2.15354323387146</v>
      </c>
      <c r="K230" s="27">
        <v>0.76377952098846436</v>
      </c>
      <c r="L230" s="27">
        <v>4.2204723358154297</v>
      </c>
      <c r="M230" s="27">
        <v>1.8503936529159546</v>
      </c>
      <c r="N230" s="27">
        <v>2.9685039520263672</v>
      </c>
      <c r="O230" s="27">
        <v>0.53937005996704102</v>
      </c>
      <c r="P230" s="27">
        <v>1.6614173650741577</v>
      </c>
      <c r="Q230" s="27">
        <v>1.5590550899505615</v>
      </c>
      <c r="R230" s="27">
        <v>3.1141731739044189</v>
      </c>
      <c r="S230" s="27">
        <v>2.8779528141021729</v>
      </c>
      <c r="T230" s="27">
        <v>0.9960629940032959</v>
      </c>
      <c r="U230" s="27">
        <v>8.5354328155517578</v>
      </c>
      <c r="V230" s="27">
        <v>4.5196852684020996</v>
      </c>
      <c r="W230" s="27">
        <v>7.1732282638549805</v>
      </c>
      <c r="X230" s="27">
        <v>4.7480316162109375</v>
      </c>
      <c r="Y230" s="27">
        <v>3.4881889820098877</v>
      </c>
      <c r="Z230" s="27">
        <v>4.8031497001647949</v>
      </c>
      <c r="AA230" s="27">
        <v>8.1023626327514648</v>
      </c>
      <c r="AB230" s="27">
        <v>2.7244093418121338</v>
      </c>
      <c r="AC230" s="27">
        <v>2.7637796401977539</v>
      </c>
      <c r="AD230" s="27">
        <v>0.28346458077430725</v>
      </c>
      <c r="AE230" s="27">
        <v>4.535433292388916</v>
      </c>
      <c r="AF230" s="27">
        <v>2.2795276641845703</v>
      </c>
      <c r="AG230" s="27">
        <v>4.8582677841186523</v>
      </c>
      <c r="AH230" s="27">
        <v>4.3307085037231445</v>
      </c>
      <c r="AI230" s="27">
        <v>3.9133858680725098</v>
      </c>
      <c r="AJ230" s="27">
        <v>1.6299213171005249</v>
      </c>
      <c r="AK230" s="27">
        <v>0.81102359294891357</v>
      </c>
      <c r="AL230" s="27">
        <v>1.6377953290939331</v>
      </c>
      <c r="AM230" s="27">
        <v>1.7559055089950562</v>
      </c>
      <c r="AN230" s="27">
        <v>5.8425197601318359</v>
      </c>
      <c r="AO230" s="27">
        <v>3.8503937721252441</v>
      </c>
      <c r="AP230" s="27">
        <v>1.4645669460296631</v>
      </c>
      <c r="AQ230" s="27">
        <v>0.64566928148269653</v>
      </c>
      <c r="AR230" s="27">
        <v>1.133858323097229</v>
      </c>
      <c r="AS230" s="27">
        <v>3.8425197601318359</v>
      </c>
      <c r="AT230" s="27">
        <v>5.4015746116638184</v>
      </c>
      <c r="AU230" s="27">
        <v>4.2913384437561035</v>
      </c>
      <c r="AV230" s="27">
        <v>2.7401573657989502</v>
      </c>
      <c r="AW230" s="27">
        <v>4.0590553283691406</v>
      </c>
      <c r="AX230" s="27">
        <v>1.5590550899505615</v>
      </c>
      <c r="AY230" s="27">
        <v>2.8425197601318359</v>
      </c>
      <c r="AZ230" s="27">
        <v>4.9370079040527344</v>
      </c>
      <c r="BA230" s="27">
        <v>5.1653542518615723</v>
      </c>
      <c r="BB230" s="27">
        <v>0.4566929042339325</v>
      </c>
      <c r="BC230" s="27">
        <v>2.0944881439208984</v>
      </c>
      <c r="BD230" s="27">
        <v>2.0708661079406738</v>
      </c>
      <c r="BE230" s="27">
        <v>2.7874016761779785</v>
      </c>
      <c r="BF230" s="27">
        <v>6.2204723358154297</v>
      </c>
      <c r="BG230" s="27">
        <v>2.8031497001647949</v>
      </c>
      <c r="BH230" s="27">
        <v>1</v>
      </c>
      <c r="BI230" s="27">
        <v>2.8188977241516113</v>
      </c>
      <c r="BJ230" s="27">
        <v>0.9291338324546814</v>
      </c>
      <c r="BK230" s="27">
        <v>1.6141731739044189</v>
      </c>
      <c r="BL230" s="27">
        <v>5.0078740119934082</v>
      </c>
      <c r="BM230" s="27">
        <v>2.6377952098846436</v>
      </c>
      <c r="BN230" s="27">
        <v>3.2598426342010498</v>
      </c>
      <c r="BO230" s="27">
        <v>1.2677165269851685</v>
      </c>
      <c r="BQ230" s="21">
        <f t="shared" si="7"/>
        <v>50</v>
      </c>
    </row>
    <row r="231" spans="2:69" x14ac:dyDescent="0.25">
      <c r="B231" s="44" t="s">
        <v>1030</v>
      </c>
      <c r="C231" s="44" t="s">
        <v>1031</v>
      </c>
      <c r="D231" s="12">
        <v>-24.8</v>
      </c>
      <c r="E231" s="12">
        <v>146.19999999999999</v>
      </c>
      <c r="F231" s="29" t="b">
        <f t="shared" si="6"/>
        <v>0</v>
      </c>
      <c r="G231" s="27"/>
      <c r="H231" s="27">
        <v>5.8503937721252441</v>
      </c>
      <c r="I231" s="27">
        <v>6.885826587677002</v>
      </c>
      <c r="J231" s="27">
        <v>3.8858268260955811</v>
      </c>
      <c r="K231" s="27">
        <v>9.1811027526855469</v>
      </c>
      <c r="L231" s="27">
        <v>7.7362203598022461</v>
      </c>
      <c r="M231" s="27">
        <v>5.4409446716308594</v>
      </c>
      <c r="N231" s="27">
        <v>2.4055118560791016</v>
      </c>
      <c r="O231" s="27">
        <v>3.3031497001647949</v>
      </c>
      <c r="P231" s="27">
        <v>0.68503934144973755</v>
      </c>
      <c r="Q231" s="27">
        <v>2.1062991619110107</v>
      </c>
      <c r="R231" s="27">
        <v>5.7637796401977539</v>
      </c>
      <c r="S231" s="27">
        <v>2.0472440719604492</v>
      </c>
      <c r="T231" s="27">
        <v>6.6220474243164063</v>
      </c>
      <c r="U231" s="27">
        <v>6.574803352355957</v>
      </c>
      <c r="V231" s="27">
        <v>5.9527559280395508</v>
      </c>
      <c r="W231" s="27">
        <v>2.0354330539703369</v>
      </c>
      <c r="X231" s="27">
        <v>2.3700788021087646</v>
      </c>
      <c r="Y231" s="27">
        <v>4.2047243118286133</v>
      </c>
      <c r="Z231" s="27">
        <v>4.0118112564086914</v>
      </c>
      <c r="AA231" s="27">
        <v>1.7598425149917603</v>
      </c>
      <c r="AB231" s="27">
        <v>3.4763779640197754</v>
      </c>
      <c r="AC231" s="27">
        <v>6.1929135322570801</v>
      </c>
      <c r="AD231" s="27">
        <v>2.7795276641845703</v>
      </c>
      <c r="AE231" s="27">
        <v>5.7795276641845703</v>
      </c>
      <c r="AF231" s="27">
        <v>2.8110237121582031</v>
      </c>
      <c r="AG231" s="27">
        <v>8.8425197601318359</v>
      </c>
      <c r="AH231" s="27">
        <v>4.4409446716308594</v>
      </c>
      <c r="AI231" s="27">
        <v>4.7519683837890625</v>
      </c>
      <c r="AJ231" s="27">
        <v>1.7086614370346069</v>
      </c>
      <c r="AK231" s="27">
        <v>3.8897638320922852</v>
      </c>
      <c r="AL231" s="27">
        <v>3.5944881439208984</v>
      </c>
      <c r="AM231" s="27">
        <v>4.4330706596374512</v>
      </c>
      <c r="AN231" s="27">
        <v>4.8582677841186523</v>
      </c>
      <c r="AO231" s="27">
        <v>6.3031497001647949</v>
      </c>
      <c r="AP231" s="27">
        <v>4.1102361679077148</v>
      </c>
      <c r="AQ231" s="27">
        <v>5.3110237121582031</v>
      </c>
      <c r="AR231" s="27">
        <v>8.0551185607910156</v>
      </c>
      <c r="AS231" s="27">
        <v>11.67322826385498</v>
      </c>
      <c r="AT231" s="27">
        <v>10.452755928039551</v>
      </c>
      <c r="AU231" s="27">
        <v>6.8779525756835938</v>
      </c>
      <c r="AV231" s="27">
        <v>9.9566926956176758</v>
      </c>
      <c r="AW231" s="27">
        <v>6.2086615562438965</v>
      </c>
      <c r="AX231" s="27">
        <v>0.63779526948928833</v>
      </c>
      <c r="AY231" s="27">
        <v>6.2992124557495117</v>
      </c>
      <c r="AZ231" s="27">
        <v>8.3188972473144531</v>
      </c>
      <c r="BA231" s="27">
        <v>4.4488186836242676</v>
      </c>
      <c r="BB231" s="27">
        <v>4.6811022758483887</v>
      </c>
      <c r="BC231" s="27">
        <v>10.055118560791016</v>
      </c>
      <c r="BD231" s="27">
        <v>7.1692914962768555</v>
      </c>
      <c r="BE231" s="27">
        <v>3.15354323387146</v>
      </c>
      <c r="BF231" s="27">
        <v>25.110237121582031</v>
      </c>
      <c r="BG231" s="27">
        <v>7.4291338920593262</v>
      </c>
      <c r="BH231" s="27">
        <v>4.9566926956176758</v>
      </c>
      <c r="BI231" s="27">
        <v>1.4251968860626221</v>
      </c>
      <c r="BJ231" s="27">
        <v>9.5629920959472656</v>
      </c>
      <c r="BK231" s="27">
        <v>4.4724407196044922</v>
      </c>
      <c r="BL231" s="27">
        <v>9.5196847915649414</v>
      </c>
      <c r="BM231" s="27">
        <v>5.8976378440856934</v>
      </c>
      <c r="BN231" s="27">
        <v>2.8661417961120605</v>
      </c>
      <c r="BO231" s="27">
        <v>2.7480313777923584</v>
      </c>
      <c r="BQ231" s="21">
        <f t="shared" si="7"/>
        <v>50</v>
      </c>
    </row>
    <row r="232" spans="2:69" x14ac:dyDescent="0.25">
      <c r="B232" s="44" t="s">
        <v>1032</v>
      </c>
      <c r="C232" s="44" t="s">
        <v>1033</v>
      </c>
      <c r="D232" s="12">
        <v>-32.9</v>
      </c>
      <c r="E232" s="12">
        <v>143.1</v>
      </c>
      <c r="F232" s="29" t="b">
        <f t="shared" si="6"/>
        <v>1</v>
      </c>
      <c r="G232" s="27"/>
      <c r="H232" s="27">
        <v>1.4921259880065918</v>
      </c>
      <c r="I232" s="27">
        <v>4.464566707611084</v>
      </c>
      <c r="J232" s="27">
        <v>0.5669291615486145</v>
      </c>
      <c r="K232" s="27">
        <v>0.57874017953872681</v>
      </c>
      <c r="L232" s="27">
        <v>3.0629920959472656</v>
      </c>
      <c r="M232" s="27">
        <v>1.2913385629653931</v>
      </c>
      <c r="N232" s="27">
        <v>2.9330708980560303</v>
      </c>
      <c r="O232" s="27">
        <v>0.14960630238056183</v>
      </c>
      <c r="P232" s="27">
        <v>0.98031497001647949</v>
      </c>
      <c r="Q232" s="27">
        <v>0.71259844303131104</v>
      </c>
      <c r="R232" s="27">
        <v>2.4803149700164795</v>
      </c>
      <c r="S232" s="27">
        <v>0.82677167654037476</v>
      </c>
      <c r="T232" s="27">
        <v>0.57874017953872681</v>
      </c>
      <c r="U232" s="27">
        <v>6.8307085037231445</v>
      </c>
      <c r="V232" s="27">
        <v>4.6614174842834473</v>
      </c>
      <c r="W232" s="27">
        <v>5.9763779640197754</v>
      </c>
      <c r="X232" s="27">
        <v>3.2598426342010498</v>
      </c>
      <c r="Y232" s="27">
        <v>1.3858268260955811</v>
      </c>
      <c r="Z232" s="27">
        <v>4.9291338920593262</v>
      </c>
      <c r="AA232" s="27">
        <v>1.7086614370346069</v>
      </c>
      <c r="AB232" s="27">
        <v>1.2677165269851685</v>
      </c>
      <c r="AC232" s="27">
        <v>1.5905511379241943</v>
      </c>
      <c r="AD232" s="27">
        <v>0.83464568853378296</v>
      </c>
      <c r="AE232" s="27">
        <v>3.8661417961120605</v>
      </c>
      <c r="AF232" s="27">
        <v>1.2519685029983521</v>
      </c>
      <c r="AG232" s="27">
        <v>4.9291338920593262</v>
      </c>
      <c r="AH232" s="27">
        <v>5.2598423957824707</v>
      </c>
      <c r="AI232" s="27">
        <v>1.7007874250411987</v>
      </c>
      <c r="AJ232" s="27">
        <v>2.7795276641845703</v>
      </c>
      <c r="AK232" s="27">
        <v>7.8740157186985016E-2</v>
      </c>
      <c r="AL232" s="27">
        <v>0.88188976049423218</v>
      </c>
      <c r="AM232" s="27">
        <v>0.22047244012355804</v>
      </c>
      <c r="AN232" s="27">
        <v>4.9370079040527344</v>
      </c>
      <c r="AO232" s="27">
        <v>5.3070864677429199</v>
      </c>
      <c r="AP232" s="27">
        <v>0.74015748500823975</v>
      </c>
      <c r="AQ232" s="27">
        <v>5.2440943717956543</v>
      </c>
      <c r="AR232" s="27">
        <v>3.0236220359802246</v>
      </c>
      <c r="AS232" s="27">
        <v>5.0629920959472656</v>
      </c>
      <c r="AT232" s="27">
        <v>4.3503937721252441</v>
      </c>
      <c r="AU232" s="27">
        <v>2.9921259880065918</v>
      </c>
      <c r="AV232" s="27">
        <v>4.6377954483032227</v>
      </c>
      <c r="AW232" s="27">
        <v>2.4330708980560303</v>
      </c>
      <c r="AX232" s="27">
        <v>0.69291341304779053</v>
      </c>
      <c r="AY232" s="27">
        <v>2.4251968860626221</v>
      </c>
      <c r="AZ232" s="27">
        <v>2.3543307781219482</v>
      </c>
      <c r="BA232" s="27">
        <v>5.2913384437561035</v>
      </c>
      <c r="BB232" s="27">
        <v>0.85039371252059937</v>
      </c>
      <c r="BC232" s="27">
        <v>1.9921259880065918</v>
      </c>
      <c r="BD232" s="27">
        <v>4.3543305397033691</v>
      </c>
      <c r="BE232" s="27">
        <v>3.2283463478088379</v>
      </c>
      <c r="BF232" s="27">
        <v>8.3149604797363281</v>
      </c>
      <c r="BG232" s="27">
        <v>1.9763779640197754</v>
      </c>
      <c r="BH232" s="27">
        <v>2.0629920959472656</v>
      </c>
      <c r="BI232" s="27">
        <v>0.70078742504119873</v>
      </c>
      <c r="BJ232" s="27">
        <v>1.960629940032959</v>
      </c>
      <c r="BK232" s="27">
        <v>2.7007873058319092</v>
      </c>
      <c r="BL232" s="27">
        <v>7.8503937721252441</v>
      </c>
      <c r="BM232" s="27">
        <v>2.8740158081054688</v>
      </c>
      <c r="BN232" s="27">
        <v>3.7007873058319092</v>
      </c>
      <c r="BO232" s="27">
        <v>0.77165353298187256</v>
      </c>
      <c r="BQ232" s="21">
        <f t="shared" si="7"/>
        <v>50</v>
      </c>
    </row>
    <row r="233" spans="2:69" x14ac:dyDescent="0.25">
      <c r="B233" s="44" t="s">
        <v>1034</v>
      </c>
      <c r="C233" s="44" t="s">
        <v>1035</v>
      </c>
      <c r="D233" s="12">
        <v>-32.700000000000003</v>
      </c>
      <c r="E233" s="12">
        <v>151.80000000000001</v>
      </c>
      <c r="F233" s="29" t="b">
        <f t="shared" si="6"/>
        <v>1</v>
      </c>
      <c r="G233" s="27"/>
      <c r="H233" s="27">
        <v>14.11417293548584</v>
      </c>
      <c r="I233" s="27">
        <v>10.555118560791016</v>
      </c>
      <c r="J233" s="27">
        <v>11.507874488830566</v>
      </c>
      <c r="K233" s="27">
        <v>8.7125988006591797</v>
      </c>
      <c r="L233" s="27">
        <v>6.3188977241516113</v>
      </c>
      <c r="M233" s="27">
        <v>12.874015808105469</v>
      </c>
      <c r="N233" s="27">
        <v>9.4409446716308594</v>
      </c>
      <c r="O233" s="27">
        <v>8.8700790405273438</v>
      </c>
      <c r="P233" s="27">
        <v>3.232283353805542</v>
      </c>
      <c r="Q233" s="27">
        <v>16.586614608764648</v>
      </c>
      <c r="R233" s="27">
        <v>17.696849822998047</v>
      </c>
      <c r="S233" s="27">
        <v>9.3464565277099609</v>
      </c>
      <c r="T233" s="27">
        <v>11.948819160461426</v>
      </c>
      <c r="U233" s="27">
        <v>14.531496047973633</v>
      </c>
      <c r="V233" s="27">
        <v>9.6338586807250977</v>
      </c>
      <c r="W233" s="27">
        <v>7.3897638320922852</v>
      </c>
      <c r="X233" s="27">
        <v>12.531496047973633</v>
      </c>
      <c r="Y233" s="27">
        <v>8.3700790405273438</v>
      </c>
      <c r="Z233" s="27">
        <v>15.905511856079102</v>
      </c>
      <c r="AA233" s="27">
        <v>4.4330706596374512</v>
      </c>
      <c r="AB233" s="27">
        <v>3.5748031139373779</v>
      </c>
      <c r="AC233" s="27">
        <v>13.275590896606445</v>
      </c>
      <c r="AD233" s="27">
        <v>9.3779525756835938</v>
      </c>
      <c r="AE233" s="27">
        <v>11.188976287841797</v>
      </c>
      <c r="AF233" s="27">
        <v>10.062992095947266</v>
      </c>
      <c r="AG233" s="27">
        <v>15.362204551696777</v>
      </c>
      <c r="AH233" s="27">
        <v>8.6456689834594727</v>
      </c>
      <c r="AI233" s="27">
        <v>12.929133415222168</v>
      </c>
      <c r="AJ233" s="27">
        <v>10.740157127380371</v>
      </c>
      <c r="AK233" s="27">
        <v>8.1338586807250977</v>
      </c>
      <c r="AL233" s="27">
        <v>8.7795276641845703</v>
      </c>
      <c r="AM233" s="27">
        <v>5.9370079040527344</v>
      </c>
      <c r="AN233" s="27">
        <v>11.094488143920898</v>
      </c>
      <c r="AO233" s="27">
        <v>8.6456689834594727</v>
      </c>
      <c r="AP233" s="27">
        <v>6.3070864677429199</v>
      </c>
      <c r="AQ233" s="27">
        <v>14</v>
      </c>
      <c r="AR233" s="27">
        <v>8.7952756881713867</v>
      </c>
      <c r="AS233" s="27">
        <v>5.9527559280395508</v>
      </c>
      <c r="AT233" s="27">
        <v>18.543306350708008</v>
      </c>
      <c r="AU233" s="27">
        <v>12.125984191894531</v>
      </c>
      <c r="AV233" s="27">
        <v>6.7952756881713867</v>
      </c>
      <c r="AW233" s="27">
        <v>9.9133853912353516</v>
      </c>
      <c r="AX233" s="27">
        <v>9.6614170074462891</v>
      </c>
      <c r="AY233" s="27">
        <v>8.9842519760131836</v>
      </c>
      <c r="AZ233" s="27">
        <v>15.598424911499023</v>
      </c>
      <c r="BA233" s="27">
        <v>7.9448819160461426</v>
      </c>
      <c r="BB233" s="27">
        <v>13.110236167907715</v>
      </c>
      <c r="BC233" s="27">
        <v>10.700787544250488</v>
      </c>
      <c r="BD233" s="27">
        <v>15.937007904052734</v>
      </c>
      <c r="BE233" s="27">
        <v>8.8031492233276367</v>
      </c>
      <c r="BF233" s="27">
        <v>9.5354328155517578</v>
      </c>
      <c r="BG233" s="27">
        <v>10.866141319274902</v>
      </c>
      <c r="BH233" s="27">
        <v>2.6062991619110107</v>
      </c>
      <c r="BI233" s="27">
        <v>9.1653547286987305</v>
      </c>
      <c r="BJ233" s="27">
        <v>5.2440943717956543</v>
      </c>
      <c r="BK233" s="27">
        <v>8.9842519760131836</v>
      </c>
      <c r="BL233" s="27">
        <v>4.7244095802307129</v>
      </c>
      <c r="BM233" s="27">
        <v>7.2598423957824707</v>
      </c>
      <c r="BN233" s="27">
        <v>14.251968383789063</v>
      </c>
      <c r="BO233" s="27">
        <v>6.7795276641845703</v>
      </c>
      <c r="BQ233" s="21">
        <f t="shared" si="7"/>
        <v>50</v>
      </c>
    </row>
    <row r="234" spans="2:69" x14ac:dyDescent="0.25">
      <c r="B234" s="44" t="s">
        <v>1036</v>
      </c>
      <c r="C234" s="44" t="s">
        <v>1037</v>
      </c>
      <c r="D234" s="12">
        <v>-33.1</v>
      </c>
      <c r="E234" s="12">
        <v>148.6</v>
      </c>
      <c r="F234" s="29" t="b">
        <f t="shared" si="6"/>
        <v>1</v>
      </c>
      <c r="G234" s="27"/>
      <c r="H234" s="27">
        <v>10.929133415222168</v>
      </c>
      <c r="I234" s="27">
        <v>5.2283463478088379</v>
      </c>
      <c r="J234" s="27">
        <v>9.4921255111694336</v>
      </c>
      <c r="K234" s="27">
        <v>5.385826587677002</v>
      </c>
      <c r="L234" s="27">
        <v>5.5</v>
      </c>
      <c r="M234" s="27">
        <v>8.6141729354858398</v>
      </c>
      <c r="N234" s="27">
        <v>12.181102752685547</v>
      </c>
      <c r="O234" s="27">
        <v>3.8661417961120605</v>
      </c>
      <c r="P234" s="27">
        <v>5.1692914962768555</v>
      </c>
      <c r="Q234" s="27">
        <v>9.7480316162109375</v>
      </c>
      <c r="R234" s="27">
        <v>10.440944671630859</v>
      </c>
      <c r="S234" s="27">
        <v>9.4094486236572266</v>
      </c>
      <c r="T234" s="27">
        <v>4.1102361679077148</v>
      </c>
      <c r="U234" s="27">
        <v>11.716535568237305</v>
      </c>
      <c r="V234" s="27">
        <v>5.2283463478088379</v>
      </c>
      <c r="W234" s="27">
        <v>4.6614174842834473</v>
      </c>
      <c r="X234" s="27">
        <v>9.6929130554199219</v>
      </c>
      <c r="Y234" s="27">
        <v>2.0590550899505615</v>
      </c>
      <c r="Z234" s="27">
        <v>7.118110179901123</v>
      </c>
      <c r="AA234" s="27">
        <v>3.6692912578582764</v>
      </c>
      <c r="AB234" s="27">
        <v>1.6023621559143066</v>
      </c>
      <c r="AC234" s="27">
        <v>3.3307087421417236</v>
      </c>
      <c r="AD234" s="27">
        <v>1.0078740119934082</v>
      </c>
      <c r="AE234" s="27">
        <v>6.4527559280395508</v>
      </c>
      <c r="AF234" s="27">
        <v>3.7637796401977539</v>
      </c>
      <c r="AG234" s="27">
        <v>7.6811022758483887</v>
      </c>
      <c r="AH234" s="27">
        <v>5.3346457481384277</v>
      </c>
      <c r="AI234" s="27">
        <v>3.2913386821746826</v>
      </c>
      <c r="AJ234" s="27">
        <v>4.6929135322570801</v>
      </c>
      <c r="AK234" s="27">
        <v>4.9724407196044922</v>
      </c>
      <c r="AL234" s="27">
        <v>2.2598426342010498</v>
      </c>
      <c r="AM234" s="27">
        <v>7</v>
      </c>
      <c r="AN234" s="27">
        <v>3.8031497001647949</v>
      </c>
      <c r="AO234" s="27">
        <v>5.9921259880065918</v>
      </c>
      <c r="AP234" s="27">
        <v>6.1496062278747559</v>
      </c>
      <c r="AQ234" s="27">
        <v>2.6141731739044189</v>
      </c>
      <c r="AR234" s="27">
        <v>8.3622045516967773</v>
      </c>
      <c r="AS234" s="27">
        <v>3.1732282638549805</v>
      </c>
      <c r="AT234" s="27">
        <v>6.5039372444152832</v>
      </c>
      <c r="AU234" s="27">
        <v>3.6141731739044189</v>
      </c>
      <c r="AV234" s="27">
        <v>3.1338582038879395</v>
      </c>
      <c r="AW234" s="27">
        <v>1.5196850299835205</v>
      </c>
      <c r="AX234" s="27">
        <v>0.79527556896209717</v>
      </c>
      <c r="AY234" s="27">
        <v>2.1417322158813477</v>
      </c>
      <c r="AZ234" s="27">
        <v>3.8740158081054688</v>
      </c>
      <c r="BA234" s="27">
        <v>9.7716531753540039</v>
      </c>
      <c r="BB234" s="27">
        <v>0.95275592803955078</v>
      </c>
      <c r="BC234" s="27">
        <v>6.0078740119934082</v>
      </c>
      <c r="BD234" s="27">
        <v>10.362204551696777</v>
      </c>
      <c r="BE234" s="27">
        <v>3.7874016761779785</v>
      </c>
      <c r="BF234" s="27">
        <v>17.456693649291992</v>
      </c>
      <c r="BG234" s="27">
        <v>9.7795276641845703</v>
      </c>
      <c r="BH234" s="27">
        <v>2.2834646701812744</v>
      </c>
      <c r="BI234" s="27">
        <v>4.7716536521911621</v>
      </c>
      <c r="BJ234" s="27">
        <v>5.3149604797363281</v>
      </c>
      <c r="BK234" s="27">
        <v>4.2440943717956543</v>
      </c>
      <c r="BL234" s="27">
        <v>11.574803352355957</v>
      </c>
      <c r="BM234" s="27">
        <v>7.4488186836242676</v>
      </c>
      <c r="BN234" s="27">
        <v>9.8188972473144531</v>
      </c>
      <c r="BO234" s="27">
        <v>2.7086613178253174</v>
      </c>
      <c r="BQ234" s="21">
        <f t="shared" si="7"/>
        <v>50</v>
      </c>
    </row>
    <row r="235" spans="2:69" x14ac:dyDescent="0.25">
      <c r="B235" s="44" t="s">
        <v>1038</v>
      </c>
      <c r="C235" s="44" t="s">
        <v>1039</v>
      </c>
      <c r="D235" s="12">
        <v>-34.799999999999997</v>
      </c>
      <c r="E235" s="12">
        <v>142.69999999999999</v>
      </c>
      <c r="F235" s="29" t="b">
        <f t="shared" si="6"/>
        <v>1</v>
      </c>
      <c r="G235" s="27"/>
      <c r="H235" s="27">
        <v>4.7834644317626953</v>
      </c>
      <c r="I235" s="27">
        <v>5.7952756881713867</v>
      </c>
      <c r="J235" s="27">
        <v>0.94488191604614258</v>
      </c>
      <c r="K235" s="27">
        <v>1.960629940032959</v>
      </c>
      <c r="L235" s="27">
        <v>8.3937005996704102</v>
      </c>
      <c r="M235" s="27">
        <v>5.5511813163757324</v>
      </c>
      <c r="N235" s="27">
        <v>4.0826773643493652</v>
      </c>
      <c r="O235" s="27">
        <v>0.4921259880065918</v>
      </c>
      <c r="P235" s="27">
        <v>1.6968504190444946</v>
      </c>
      <c r="Q235" s="27">
        <v>1.866141676902771</v>
      </c>
      <c r="R235" s="27">
        <v>3.3149607181549072</v>
      </c>
      <c r="S235" s="27">
        <v>3.6102361679077148</v>
      </c>
      <c r="T235" s="27">
        <v>1.2007874250411987</v>
      </c>
      <c r="U235" s="27">
        <v>8.0551185607910156</v>
      </c>
      <c r="V235" s="27">
        <v>4.5039372444152832</v>
      </c>
      <c r="W235" s="27">
        <v>6.2755904197692871</v>
      </c>
      <c r="X235" s="27">
        <v>6.3976378440856934</v>
      </c>
      <c r="Y235" s="27">
        <v>2.5905511379241943</v>
      </c>
      <c r="Z235" s="27">
        <v>5.960629940032959</v>
      </c>
      <c r="AA235" s="27">
        <v>3.1574802398681641</v>
      </c>
      <c r="AB235" s="27">
        <v>2.8858268260955811</v>
      </c>
      <c r="AC235" s="27">
        <v>3.5748031139373779</v>
      </c>
      <c r="AD235" s="27">
        <v>1.133858323097229</v>
      </c>
      <c r="AE235" s="27">
        <v>5.1023621559143066</v>
      </c>
      <c r="AF235" s="27">
        <v>2.4094488620758057</v>
      </c>
      <c r="AG235" s="27">
        <v>4.960629940032959</v>
      </c>
      <c r="AH235" s="27">
        <v>5.6062994003295898</v>
      </c>
      <c r="AI235" s="27">
        <v>2.9133858680725098</v>
      </c>
      <c r="AJ235" s="27">
        <v>5.4724407196044922</v>
      </c>
      <c r="AK235" s="27">
        <v>2.7401573657989502</v>
      </c>
      <c r="AL235" s="27">
        <v>1.078740119934082</v>
      </c>
      <c r="AM235" s="27">
        <v>2.4015748500823975</v>
      </c>
      <c r="AN235" s="27">
        <v>8.5196847915649414</v>
      </c>
      <c r="AO235" s="27">
        <v>7.0944881439208984</v>
      </c>
      <c r="AP235" s="27">
        <v>1.6377953290939331</v>
      </c>
      <c r="AQ235" s="27">
        <v>3.2440943717956543</v>
      </c>
      <c r="AR235" s="27">
        <v>3.1968502998352051</v>
      </c>
      <c r="AS235" s="27">
        <v>3.732283353805542</v>
      </c>
      <c r="AT235" s="27">
        <v>3.9960629940032959</v>
      </c>
      <c r="AU235" s="27">
        <v>5.3307085037231445</v>
      </c>
      <c r="AV235" s="27">
        <v>6.9921259880065918</v>
      </c>
      <c r="AW235" s="27">
        <v>2.3149607181549072</v>
      </c>
      <c r="AX235" s="27">
        <v>1.3937008380889893</v>
      </c>
      <c r="AY235" s="27">
        <v>4.2834644317626953</v>
      </c>
      <c r="AZ235" s="27">
        <v>4.6377954483032227</v>
      </c>
      <c r="BA235" s="27">
        <v>4.9842519760131836</v>
      </c>
      <c r="BB235" s="27">
        <v>1.4488189220428467</v>
      </c>
      <c r="BC235" s="27">
        <v>2.078740119934082</v>
      </c>
      <c r="BD235" s="27">
        <v>2.6771652698516846</v>
      </c>
      <c r="BE235" s="27">
        <v>5.7559056282043457</v>
      </c>
      <c r="BF235" s="27">
        <v>10.118110656738281</v>
      </c>
      <c r="BG235" s="27">
        <v>3.307086706161499</v>
      </c>
      <c r="BH235" s="27">
        <v>1.5669291019439697</v>
      </c>
      <c r="BI235" s="27">
        <v>3.1732282638549805</v>
      </c>
      <c r="BJ235" s="27">
        <v>2.5984251499176025</v>
      </c>
      <c r="BK235" s="27">
        <v>1.7952755689620972</v>
      </c>
      <c r="BL235" s="27">
        <v>6.5826773643493652</v>
      </c>
      <c r="BM235" s="27">
        <v>4.2598423957824707</v>
      </c>
      <c r="BN235" s="27">
        <v>3.1102361679077148</v>
      </c>
      <c r="BO235" s="27">
        <v>1.7559055089950562</v>
      </c>
      <c r="BQ235" s="21">
        <f t="shared" si="7"/>
        <v>50</v>
      </c>
    </row>
    <row r="236" spans="2:69" x14ac:dyDescent="0.25">
      <c r="B236" s="44" t="s">
        <v>1040</v>
      </c>
      <c r="C236" s="44" t="s">
        <v>1041</v>
      </c>
      <c r="D236" s="12">
        <v>-35.5</v>
      </c>
      <c r="E236" s="12">
        <v>142.80000000000001</v>
      </c>
      <c r="F236" s="29" t="b">
        <f t="shared" si="6"/>
        <v>1</v>
      </c>
      <c r="G236" s="27"/>
      <c r="H236" s="27">
        <v>5.5708661079406738</v>
      </c>
      <c r="I236" s="27">
        <v>10.200787544250488</v>
      </c>
      <c r="J236" s="27">
        <v>2.539370059967041</v>
      </c>
      <c r="K236" s="27">
        <v>3.0984251499176025</v>
      </c>
      <c r="L236" s="27">
        <v>7.7165355682373047</v>
      </c>
      <c r="M236" s="27">
        <v>5.3779525756835938</v>
      </c>
      <c r="N236" s="27">
        <v>3.5944881439208984</v>
      </c>
      <c r="O236" s="27">
        <v>1.1377953290939331</v>
      </c>
      <c r="P236" s="27">
        <v>1.7244094610214233</v>
      </c>
      <c r="Q236" s="27">
        <v>2.2480313777923584</v>
      </c>
      <c r="R236" s="27">
        <v>5.0078740119934082</v>
      </c>
      <c r="S236" s="27">
        <v>4.6496062278747559</v>
      </c>
      <c r="T236" s="27">
        <v>1.8070865869522095</v>
      </c>
      <c r="U236" s="27">
        <v>8.074803352355957</v>
      </c>
      <c r="V236" s="27">
        <v>3.5275590419769287</v>
      </c>
      <c r="W236" s="27">
        <v>9.2283468246459961</v>
      </c>
      <c r="X236" s="27">
        <v>2.4527559280395508</v>
      </c>
      <c r="Y236" s="27">
        <v>1.3070865869522095</v>
      </c>
      <c r="Z236" s="27">
        <v>5.5905513763427734</v>
      </c>
      <c r="AA236" s="27">
        <v>2.5118110179901123</v>
      </c>
      <c r="AB236" s="27">
        <v>1.8425196409225464</v>
      </c>
      <c r="AC236" s="27">
        <v>1.4173228740692139</v>
      </c>
      <c r="AD236" s="27">
        <v>0.33858266472816467</v>
      </c>
      <c r="AE236" s="27">
        <v>2.9763779640197754</v>
      </c>
      <c r="AF236" s="27">
        <v>2.1811022758483887</v>
      </c>
      <c r="AG236" s="27">
        <v>5.4409446716308594</v>
      </c>
      <c r="AH236" s="27">
        <v>6.0236220359802246</v>
      </c>
      <c r="AI236" s="27">
        <v>2.1299211978912354</v>
      </c>
      <c r="AJ236" s="27">
        <v>2.8976378440856934</v>
      </c>
      <c r="AK236" s="27">
        <v>1.7322834730148315</v>
      </c>
      <c r="AL236" s="27">
        <v>1.3779528141021729</v>
      </c>
      <c r="AM236" s="27">
        <v>2.118110179901123</v>
      </c>
      <c r="AN236" s="27">
        <v>9.0551185607910156</v>
      </c>
      <c r="AO236" s="27">
        <v>5.0078740119934082</v>
      </c>
      <c r="AP236" s="27">
        <v>0.80314958095550537</v>
      </c>
      <c r="AQ236" s="27">
        <v>1.6535433530807495</v>
      </c>
      <c r="AR236" s="27">
        <v>0.87401574850082397</v>
      </c>
      <c r="AS236" s="27">
        <v>3.2440943717956543</v>
      </c>
      <c r="AT236" s="27">
        <v>3.9685039520263672</v>
      </c>
      <c r="AU236" s="27">
        <v>3</v>
      </c>
      <c r="AV236" s="27">
        <v>5.078740119934082</v>
      </c>
      <c r="AW236" s="27">
        <v>2.2283463478088379</v>
      </c>
      <c r="AX236" s="27">
        <v>0.92125982046127319</v>
      </c>
      <c r="AY236" s="27">
        <v>1.7795275449752808</v>
      </c>
      <c r="AZ236" s="27">
        <v>8.6692914962768555</v>
      </c>
      <c r="BA236" s="27">
        <v>4.8425197601318359</v>
      </c>
      <c r="BB236" s="27">
        <v>2.039370059967041</v>
      </c>
      <c r="BC236" s="27">
        <v>2.3385827541351318</v>
      </c>
      <c r="BD236" s="27">
        <v>4.0551180839538574</v>
      </c>
      <c r="BE236" s="27">
        <v>6.3464565277099609</v>
      </c>
      <c r="BF236" s="27">
        <v>12.181102752685547</v>
      </c>
      <c r="BG236" s="27">
        <v>3.1968502998352051</v>
      </c>
      <c r="BH236" s="27">
        <v>2.1889762878417969</v>
      </c>
      <c r="BI236" s="27">
        <v>2.8976378440856934</v>
      </c>
      <c r="BJ236" s="27">
        <v>3.6062991619110107</v>
      </c>
      <c r="BK236" s="27">
        <v>1.4409449100494385</v>
      </c>
      <c r="BL236" s="27">
        <v>7.578740119934082</v>
      </c>
      <c r="BM236" s="27">
        <v>3.5905511379241943</v>
      </c>
      <c r="BN236" s="27">
        <v>3.4488189220428467</v>
      </c>
      <c r="BO236" s="27">
        <v>1.712598443031311</v>
      </c>
      <c r="BQ236" s="21">
        <f t="shared" si="7"/>
        <v>50</v>
      </c>
    </row>
    <row r="237" spans="2:69" x14ac:dyDescent="0.25">
      <c r="B237" s="44" t="s">
        <v>1044</v>
      </c>
      <c r="C237" s="44" t="s">
        <v>1045</v>
      </c>
      <c r="D237" s="12">
        <v>-37.9</v>
      </c>
      <c r="E237" s="12">
        <v>143.30000000000001</v>
      </c>
      <c r="F237" s="29" t="b">
        <f t="shared" si="6"/>
        <v>1</v>
      </c>
      <c r="G237" s="27"/>
      <c r="H237" s="27">
        <v>9.7519683837890625</v>
      </c>
      <c r="I237" s="27">
        <v>6.4960627555847168</v>
      </c>
      <c r="J237" s="27">
        <v>7.9685039520263672</v>
      </c>
      <c r="K237" s="27">
        <v>5.2125983238220215</v>
      </c>
      <c r="L237" s="27">
        <v>11.078740119934082</v>
      </c>
      <c r="M237" s="27">
        <v>9.2874011993408203</v>
      </c>
      <c r="N237" s="27">
        <v>10.728346824645996</v>
      </c>
      <c r="O237" s="27">
        <v>3.6889762878417969</v>
      </c>
      <c r="P237" s="27">
        <v>7.6653542518615723</v>
      </c>
      <c r="Q237" s="27">
        <v>6.964566707611084</v>
      </c>
      <c r="R237" s="27">
        <v>9.3188972473144531</v>
      </c>
      <c r="S237" s="27">
        <v>8.2795276641845703</v>
      </c>
      <c r="T237" s="27">
        <v>6.0157480239868164</v>
      </c>
      <c r="U237" s="27">
        <v>8.8700790405273438</v>
      </c>
      <c r="V237" s="27">
        <v>7.3070864677429199</v>
      </c>
      <c r="W237" s="27">
        <v>13.267716407775879</v>
      </c>
      <c r="X237" s="27">
        <v>9</v>
      </c>
      <c r="Y237" s="27">
        <v>5.8740158081054688</v>
      </c>
      <c r="Z237" s="27">
        <v>12.661417007446289</v>
      </c>
      <c r="AA237" s="27">
        <v>8.2283468246459961</v>
      </c>
      <c r="AB237" s="27">
        <v>9.6889762878417969</v>
      </c>
      <c r="AC237" s="27">
        <v>5.2362203598022461</v>
      </c>
      <c r="AD237" s="27">
        <v>4.4173226356506348</v>
      </c>
      <c r="AE237" s="27">
        <v>9.2637796401977539</v>
      </c>
      <c r="AF237" s="27">
        <v>7.7992124557495117</v>
      </c>
      <c r="AG237" s="27">
        <v>5.960629940032959</v>
      </c>
      <c r="AH237" s="27">
        <v>10.897637367248535</v>
      </c>
      <c r="AI237" s="27">
        <v>7.3385825157165527</v>
      </c>
      <c r="AJ237" s="27">
        <v>4.539370059967041</v>
      </c>
      <c r="AK237" s="27">
        <v>5.8267717361450195</v>
      </c>
      <c r="AL237" s="27">
        <v>6.1062994003295898</v>
      </c>
      <c r="AM237" s="27">
        <v>4.3385825157165527</v>
      </c>
      <c r="AN237" s="27">
        <v>7.2755904197692871</v>
      </c>
      <c r="AO237" s="27">
        <v>7.3937005996704102</v>
      </c>
      <c r="AP237" s="27">
        <v>5.5905513763427734</v>
      </c>
      <c r="AQ237" s="27">
        <v>2.9842519760131836</v>
      </c>
      <c r="AR237" s="27">
        <v>6.6062994003295898</v>
      </c>
      <c r="AS237" s="27">
        <v>8.1889762878417969</v>
      </c>
      <c r="AT237" s="27">
        <v>8.1889762878417969</v>
      </c>
      <c r="AU237" s="27">
        <v>3.307086706161499</v>
      </c>
      <c r="AV237" s="27">
        <v>7.7086615562438965</v>
      </c>
      <c r="AW237" s="27">
        <v>7.5118112564086914</v>
      </c>
      <c r="AX237" s="27">
        <v>5.3700785636901855</v>
      </c>
      <c r="AY237" s="27">
        <v>6.9448819160461426</v>
      </c>
      <c r="AZ237" s="27">
        <v>10.078740119934082</v>
      </c>
      <c r="BA237" s="27">
        <v>5.5669293403625488</v>
      </c>
      <c r="BB237" s="27">
        <v>1.7244094610214233</v>
      </c>
      <c r="BC237" s="27">
        <v>5.2204723358154297</v>
      </c>
      <c r="BD237" s="27">
        <v>6.3779525756835938</v>
      </c>
      <c r="BE237" s="27">
        <v>5.5275592803955078</v>
      </c>
      <c r="BF237" s="27">
        <v>11.559055328369141</v>
      </c>
      <c r="BG237" s="27">
        <v>3.9921259880065918</v>
      </c>
      <c r="BH237" s="27">
        <v>6.0708661079406738</v>
      </c>
      <c r="BI237" s="27">
        <v>8.1417322158813477</v>
      </c>
      <c r="BJ237" s="27">
        <v>4.2598423957824707</v>
      </c>
      <c r="BK237" s="27">
        <v>4.0314960479736328</v>
      </c>
      <c r="BL237" s="27">
        <v>11.21259880065918</v>
      </c>
      <c r="BM237" s="27">
        <v>8.0551185607910156</v>
      </c>
      <c r="BN237" s="27">
        <v>5.7559056282043457</v>
      </c>
      <c r="BO237" s="27">
        <v>5.1417322158813477</v>
      </c>
      <c r="BQ237" s="21">
        <f t="shared" si="7"/>
        <v>50</v>
      </c>
    </row>
    <row r="238" spans="2:69" x14ac:dyDescent="0.25">
      <c r="B238" s="44" t="s">
        <v>1046</v>
      </c>
      <c r="C238" s="44" t="s">
        <v>1047</v>
      </c>
      <c r="D238" s="12">
        <v>-34.9</v>
      </c>
      <c r="E238" s="12">
        <v>117.3</v>
      </c>
      <c r="F238" s="29" t="b">
        <f t="shared" si="6"/>
        <v>0</v>
      </c>
      <c r="G238" s="27"/>
      <c r="H238" s="27">
        <v>5.4370079040527344</v>
      </c>
      <c r="I238" s="27">
        <v>8.1929130554199219</v>
      </c>
      <c r="J238" s="27">
        <v>12.145668983459473</v>
      </c>
      <c r="K238" s="27">
        <v>5.7874016761779785</v>
      </c>
      <c r="L238" s="27">
        <v>14.33464527130127</v>
      </c>
      <c r="M238" s="27">
        <v>17.374015808105469</v>
      </c>
      <c r="N238" s="27">
        <v>12.074803352355957</v>
      </c>
      <c r="O238" s="27">
        <v>7.6574802398681641</v>
      </c>
      <c r="P238" s="27">
        <v>8.3937005996704102</v>
      </c>
      <c r="Q238" s="27">
        <v>7.7716536521911621</v>
      </c>
      <c r="R238" s="27">
        <v>8.4881887435913086</v>
      </c>
      <c r="S238" s="27">
        <v>16.968503952026367</v>
      </c>
      <c r="T238" s="27">
        <v>4.2913384437561035</v>
      </c>
      <c r="U238" s="27">
        <v>11.22047233581543</v>
      </c>
      <c r="V238" s="27">
        <v>5.3779525756835938</v>
      </c>
      <c r="W238" s="27">
        <v>3.8385827541351318</v>
      </c>
      <c r="X238" s="27">
        <v>9.8188972473144531</v>
      </c>
      <c r="Y238" s="27">
        <v>6.8425197601318359</v>
      </c>
      <c r="Z238" s="27">
        <v>4.4881887435913086</v>
      </c>
      <c r="AA238" s="27">
        <v>6.7795276641845703</v>
      </c>
      <c r="AB238" s="27">
        <v>6.1338582038879395</v>
      </c>
      <c r="AC238" s="27">
        <v>6.3937005996704102</v>
      </c>
      <c r="AD238" s="27">
        <v>4.6456694602966309</v>
      </c>
      <c r="AE238" s="27">
        <v>5.8464565277099609</v>
      </c>
      <c r="AF238" s="27">
        <v>4.8740158081054688</v>
      </c>
      <c r="AG238" s="27">
        <v>3.1771652698516846</v>
      </c>
      <c r="AH238" s="27">
        <v>5.7204723358154297</v>
      </c>
      <c r="AI238" s="27">
        <v>3.1574802398681641</v>
      </c>
      <c r="AJ238" s="27">
        <v>7.4015746116638184</v>
      </c>
      <c r="AK238" s="27">
        <v>5.3779525756835938</v>
      </c>
      <c r="AL238" s="27">
        <v>5.5669293403625488</v>
      </c>
      <c r="AM238" s="27">
        <v>3.9763779640197754</v>
      </c>
      <c r="AN238" s="27">
        <v>8.4094486236572266</v>
      </c>
      <c r="AO238" s="27">
        <v>4.9921259880065918</v>
      </c>
      <c r="AP238" s="27">
        <v>6.3228344917297363</v>
      </c>
      <c r="AQ238" s="27">
        <v>7.425196647644043</v>
      </c>
      <c r="AR238" s="27">
        <v>10.322834968566895</v>
      </c>
      <c r="AS238" s="27">
        <v>8.6456689834594727</v>
      </c>
      <c r="AT238" s="27">
        <v>8.4645671844482422</v>
      </c>
      <c r="AU238" s="27">
        <v>7.4330706596374512</v>
      </c>
      <c r="AV238" s="27">
        <v>5.8110237121582031</v>
      </c>
      <c r="AW238" s="27">
        <v>6.5905513763427734</v>
      </c>
      <c r="AX238" s="27">
        <v>4.881889820098877</v>
      </c>
      <c r="AY238" s="27">
        <v>8.4803152084350586</v>
      </c>
      <c r="AZ238" s="27">
        <v>4.960629940032959</v>
      </c>
      <c r="BA238" s="27">
        <v>9.3622045516967773</v>
      </c>
      <c r="BB238" s="27">
        <v>5.2244095802307129</v>
      </c>
      <c r="BC238" s="27">
        <v>7.0708661079406738</v>
      </c>
      <c r="BD238" s="27">
        <v>10.700787544250488</v>
      </c>
      <c r="BE238" s="27">
        <v>7.2204723358154297</v>
      </c>
      <c r="BF238" s="27">
        <v>8.7795276641845703</v>
      </c>
      <c r="BG238" s="27">
        <v>8.4015750885009766</v>
      </c>
      <c r="BH238" s="27">
        <v>10.818897247314453</v>
      </c>
      <c r="BI238" s="27">
        <v>8.6692914962768555</v>
      </c>
      <c r="BJ238" s="27">
        <v>4.7952756881713867</v>
      </c>
      <c r="BK238" s="27">
        <v>2.5590550899505615</v>
      </c>
      <c r="BL238" s="27">
        <v>5</v>
      </c>
      <c r="BM238" s="27">
        <v>4.2047243118286133</v>
      </c>
      <c r="BN238" s="27">
        <v>4</v>
      </c>
      <c r="BO238" s="27">
        <v>4.8267717361450195</v>
      </c>
      <c r="BQ238" s="21">
        <f t="shared" si="7"/>
        <v>49</v>
      </c>
    </row>
    <row r="239" spans="2:69" x14ac:dyDescent="0.25">
      <c r="B239" s="44" t="s">
        <v>1050</v>
      </c>
      <c r="C239" s="44" t="s">
        <v>1051</v>
      </c>
      <c r="D239" s="12">
        <v>-34.1</v>
      </c>
      <c r="E239" s="12">
        <v>135.30000000000001</v>
      </c>
      <c r="F239" s="29" t="b">
        <f t="shared" si="6"/>
        <v>0</v>
      </c>
      <c r="G239" s="27"/>
      <c r="H239" s="27">
        <v>2.9803149700164795</v>
      </c>
      <c r="I239" s="27">
        <v>1.960629940032959</v>
      </c>
      <c r="J239" s="27">
        <v>3.1417322158813477</v>
      </c>
      <c r="K239" s="27">
        <v>1.0354330539703369</v>
      </c>
      <c r="L239" s="27">
        <v>6.0157480239868164</v>
      </c>
      <c r="M239" s="27">
        <v>2.2007873058319092</v>
      </c>
      <c r="N239" s="27">
        <v>8.6299209594726563</v>
      </c>
      <c r="O239" s="27">
        <v>2.4685039520263672</v>
      </c>
      <c r="P239" s="27">
        <v>5.0236220359802246</v>
      </c>
      <c r="Q239" s="27">
        <v>3.3228347301483154</v>
      </c>
      <c r="R239" s="27">
        <v>4.0944881439208984</v>
      </c>
      <c r="S239" s="27">
        <v>6.8228344917297363</v>
      </c>
      <c r="T239" s="27">
        <v>1.9094488620758057</v>
      </c>
      <c r="U239" s="27">
        <v>2.7834646701812744</v>
      </c>
      <c r="V239" s="27">
        <v>4.6456694602966309</v>
      </c>
      <c r="W239" s="27">
        <v>6.039370059967041</v>
      </c>
      <c r="X239" s="27">
        <v>4.1102361679077148</v>
      </c>
      <c r="Y239" s="27">
        <v>3.0236220359802246</v>
      </c>
      <c r="Z239" s="27">
        <v>5.1889762878417969</v>
      </c>
      <c r="AA239" s="27">
        <v>10.82677173614502</v>
      </c>
      <c r="AB239" s="27">
        <v>4.0866141319274902</v>
      </c>
      <c r="AC239" s="27">
        <v>2.6299211978912354</v>
      </c>
      <c r="AD239" s="27">
        <v>1.6456693410873413</v>
      </c>
      <c r="AE239" s="27">
        <v>3.2204723358154297</v>
      </c>
      <c r="AF239" s="27">
        <v>5.385826587677002</v>
      </c>
      <c r="AG239" s="27">
        <v>4.1968502998352051</v>
      </c>
      <c r="AH239" s="27">
        <v>4.5118112564086914</v>
      </c>
      <c r="AI239" s="27">
        <v>2.6850392818450928</v>
      </c>
      <c r="AJ239" s="27">
        <v>2.7637796401977539</v>
      </c>
      <c r="AK239" s="27">
        <v>3.0236220359802246</v>
      </c>
      <c r="AL239" s="27">
        <v>5.6850395202636719</v>
      </c>
      <c r="AM239" s="27">
        <v>3.5118110179901123</v>
      </c>
      <c r="AN239" s="27">
        <v>11.433071136474609</v>
      </c>
      <c r="AO239" s="27">
        <v>5.3779525756835938</v>
      </c>
      <c r="AP239" s="27">
        <v>1.9448819160461426</v>
      </c>
      <c r="AQ239" s="27">
        <v>3.2125983238220215</v>
      </c>
      <c r="AR239" s="27">
        <v>3.1653542518615723</v>
      </c>
      <c r="AS239" s="27">
        <v>5.4173226356506348</v>
      </c>
      <c r="AT239" s="27">
        <v>1.8031495809555054</v>
      </c>
      <c r="AU239" s="27">
        <v>4.3700785636901855</v>
      </c>
      <c r="AV239" s="27">
        <v>3.9133858680725098</v>
      </c>
      <c r="AW239" s="27">
        <v>7.0157480239868164</v>
      </c>
      <c r="AX239" s="27">
        <v>3.5905511379241943</v>
      </c>
      <c r="AY239" s="27">
        <v>3.9055118560791016</v>
      </c>
      <c r="AZ239" s="27">
        <v>3.2125983238220215</v>
      </c>
      <c r="BA239" s="27">
        <v>8.5590553283691406</v>
      </c>
      <c r="BB239" s="27">
        <v>1.4330708980560303</v>
      </c>
      <c r="BC239" s="27">
        <v>2.3937008380889893</v>
      </c>
      <c r="BD239" s="27">
        <v>1.8110235929489136</v>
      </c>
      <c r="BE239" s="27">
        <v>4.3149604797363281</v>
      </c>
      <c r="BF239" s="27">
        <v>7.8031497001647949</v>
      </c>
      <c r="BG239" s="27">
        <v>3.3110237121582031</v>
      </c>
      <c r="BH239" s="27">
        <v>2.0236220359802246</v>
      </c>
      <c r="BI239" s="27">
        <v>2.6850392818450928</v>
      </c>
      <c r="BJ239" s="27">
        <v>0.55118107795715332</v>
      </c>
      <c r="BK239" s="27">
        <v>3.2755906581878662</v>
      </c>
      <c r="BL239" s="27">
        <v>4.7401576042175293</v>
      </c>
      <c r="BM239" s="27">
        <v>4.614173412322998</v>
      </c>
      <c r="BN239" s="27">
        <v>3.7480313777923584</v>
      </c>
      <c r="BO239" s="27">
        <v>2.34645676612854</v>
      </c>
      <c r="BQ239" s="21">
        <f t="shared" si="7"/>
        <v>49</v>
      </c>
    </row>
    <row r="240" spans="2:69" x14ac:dyDescent="0.25">
      <c r="B240" s="44" t="s">
        <v>1052</v>
      </c>
      <c r="C240" s="44" t="s">
        <v>1053</v>
      </c>
      <c r="D240" s="12">
        <v>-34.9</v>
      </c>
      <c r="E240" s="12">
        <v>138.5</v>
      </c>
      <c r="F240" s="29" t="b">
        <f t="shared" si="6"/>
        <v>0</v>
      </c>
      <c r="G240" s="27"/>
      <c r="H240" s="27">
        <v>7.2519683837890625</v>
      </c>
      <c r="I240" s="27">
        <v>1.8464566469192505</v>
      </c>
      <c r="J240" s="27">
        <v>3.8582677841186523</v>
      </c>
      <c r="K240" s="27">
        <v>4.118110179901123</v>
      </c>
      <c r="L240" s="27">
        <v>8.4133853912353516</v>
      </c>
      <c r="M240" s="27">
        <v>3.421259880065918</v>
      </c>
      <c r="N240" s="27">
        <v>6.3267717361450195</v>
      </c>
      <c r="O240" s="27">
        <v>1.5433070659637451</v>
      </c>
      <c r="P240" s="27">
        <v>4.9566926956176758</v>
      </c>
      <c r="Q240" s="27">
        <v>3.5826771259307861</v>
      </c>
      <c r="R240" s="27">
        <v>4.0669293403625488</v>
      </c>
      <c r="S240" s="27">
        <v>5.6732282638549805</v>
      </c>
      <c r="T240" s="27">
        <v>2.7165353298187256</v>
      </c>
      <c r="U240" s="27">
        <v>6.381889820098877</v>
      </c>
      <c r="V240" s="27">
        <v>6</v>
      </c>
      <c r="W240" s="27">
        <v>5.5314960479736328</v>
      </c>
      <c r="X240" s="27">
        <v>3.3858268260955811</v>
      </c>
      <c r="Y240" s="27">
        <v>4.5275592803955078</v>
      </c>
      <c r="Z240" s="27">
        <v>6.1732282638549805</v>
      </c>
      <c r="AA240" s="27">
        <v>7.4094486236572266</v>
      </c>
      <c r="AB240" s="27">
        <v>6.1653542518615723</v>
      </c>
      <c r="AC240" s="27">
        <v>4.2362203598022461</v>
      </c>
      <c r="AD240" s="27">
        <v>1.2204724550247192</v>
      </c>
      <c r="AE240" s="27">
        <v>4.8976378440856934</v>
      </c>
      <c r="AF240" s="27">
        <v>4.2047243118286133</v>
      </c>
      <c r="AG240" s="27">
        <v>4.2992124557495117</v>
      </c>
      <c r="AH240" s="27">
        <v>5.6614174842834473</v>
      </c>
      <c r="AI240" s="27">
        <v>3.732283353805542</v>
      </c>
      <c r="AJ240" s="27">
        <v>3.7244093418121338</v>
      </c>
      <c r="AK240" s="27">
        <v>3.7795276641845703</v>
      </c>
      <c r="AL240" s="27">
        <v>4.1968502998352051</v>
      </c>
      <c r="AM240" s="27">
        <v>3.960629940032959</v>
      </c>
      <c r="AN240" s="27">
        <v>10.771653175354004</v>
      </c>
      <c r="AO240" s="27">
        <v>9.2598428726196289</v>
      </c>
      <c r="AP240" s="27">
        <v>4.1653542518615723</v>
      </c>
      <c r="AQ240" s="27">
        <v>2.6062991619110107</v>
      </c>
      <c r="AR240" s="27">
        <v>3.9448819160461426</v>
      </c>
      <c r="AS240" s="27">
        <v>7.5511813163757324</v>
      </c>
      <c r="AT240" s="27">
        <v>4.7716536521911621</v>
      </c>
      <c r="AU240" s="27">
        <v>6.9842519760131836</v>
      </c>
      <c r="AV240" s="27">
        <v>5.4015746116638184</v>
      </c>
      <c r="AW240" s="27">
        <v>8.3228349685668945</v>
      </c>
      <c r="AX240" s="27">
        <v>3.2992126941680908</v>
      </c>
      <c r="AY240" s="27">
        <v>3.2440943717956543</v>
      </c>
      <c r="AZ240" s="27">
        <v>5.0866141319274902</v>
      </c>
      <c r="BA240" s="27">
        <v>8.4409446716308594</v>
      </c>
      <c r="BB240" s="27">
        <v>1.921259880065918</v>
      </c>
      <c r="BC240" s="27">
        <v>3.0551180839538574</v>
      </c>
      <c r="BD240" s="27">
        <v>2.3307087421417236</v>
      </c>
      <c r="BE240" s="27">
        <v>4.3622045516967773</v>
      </c>
      <c r="BF240" s="27">
        <v>5.6929135322570801</v>
      </c>
      <c r="BG240" s="27">
        <v>3.6299211978912354</v>
      </c>
      <c r="BH240" s="27">
        <v>2.0551180839538574</v>
      </c>
      <c r="BI240" s="27">
        <v>2.6299211978912354</v>
      </c>
      <c r="BJ240" s="27">
        <v>2.2204723358154297</v>
      </c>
      <c r="BK240" s="27">
        <v>1.4803149700164795</v>
      </c>
      <c r="BL240" s="27">
        <v>8.1496067047119141</v>
      </c>
      <c r="BM240" s="27">
        <v>4.0629920959472656</v>
      </c>
      <c r="BN240" s="27">
        <v>3.3149607181549072</v>
      </c>
      <c r="BO240" s="27">
        <v>2.9291338920593262</v>
      </c>
      <c r="BQ240" s="21">
        <f t="shared" si="7"/>
        <v>49</v>
      </c>
    </row>
    <row r="241" spans="2:69" x14ac:dyDescent="0.25">
      <c r="B241" s="44" t="s">
        <v>1056</v>
      </c>
      <c r="C241" s="44" t="s">
        <v>1057</v>
      </c>
      <c r="D241" s="12">
        <v>-24.1</v>
      </c>
      <c r="E241" s="12">
        <v>150.30000000000001</v>
      </c>
      <c r="F241" s="29" t="b">
        <f t="shared" si="6"/>
        <v>0</v>
      </c>
      <c r="G241" s="27"/>
      <c r="H241" s="27">
        <v>5.0275592803955078</v>
      </c>
      <c r="I241" s="27">
        <v>7.3188977241516113</v>
      </c>
      <c r="J241" s="27">
        <v>9.3070869445800781</v>
      </c>
      <c r="K241" s="27">
        <v>5.464566707611084</v>
      </c>
      <c r="L241" s="27">
        <v>6.3346457481384277</v>
      </c>
      <c r="M241" s="27">
        <v>8.7283468246459961</v>
      </c>
      <c r="N241" s="27">
        <v>7.425196647644043</v>
      </c>
      <c r="O241" s="27">
        <v>7.2283463478088379</v>
      </c>
      <c r="P241" s="27">
        <v>5.8661417961120605</v>
      </c>
      <c r="Q241" s="27">
        <v>5.6614174842834473</v>
      </c>
      <c r="R241" s="27">
        <v>11.71259880065918</v>
      </c>
      <c r="S241" s="27">
        <v>7.7047243118286133</v>
      </c>
      <c r="T241" s="27">
        <v>6.7244095802307129</v>
      </c>
      <c r="U241" s="27">
        <v>6.4330706596374512</v>
      </c>
      <c r="V241" s="27">
        <v>10.484251976013184</v>
      </c>
      <c r="W241" s="27">
        <v>10.370079040527344</v>
      </c>
      <c r="X241" s="27">
        <v>11.82677173614502</v>
      </c>
      <c r="Y241" s="27">
        <v>5.118110179901123</v>
      </c>
      <c r="Z241" s="27">
        <v>10.39370059967041</v>
      </c>
      <c r="AA241" s="27">
        <v>6.614173412322998</v>
      </c>
      <c r="AB241" s="27">
        <v>2.8740158081054688</v>
      </c>
      <c r="AC241" s="27">
        <v>7.8110237121582031</v>
      </c>
      <c r="AD241" s="27">
        <v>8.2125988006591797</v>
      </c>
      <c r="AE241" s="27">
        <v>5.9448819160461426</v>
      </c>
      <c r="AF241" s="27">
        <v>12.519684791564941</v>
      </c>
      <c r="AG241" s="27">
        <v>10.976377487182617</v>
      </c>
      <c r="AH241" s="27">
        <v>10.405511856079102</v>
      </c>
      <c r="AI241" s="27">
        <v>6.9488186836242676</v>
      </c>
      <c r="AJ241" s="27">
        <v>4.1653542518615723</v>
      </c>
      <c r="AK241" s="27">
        <v>6.4685039520263672</v>
      </c>
      <c r="AL241" s="27">
        <v>4.1692914962768555</v>
      </c>
      <c r="AM241" s="27">
        <v>4.960629940032959</v>
      </c>
      <c r="AN241" s="27">
        <v>3.8031497001647949</v>
      </c>
      <c r="AO241" s="27">
        <v>12.633858680725098</v>
      </c>
      <c r="AP241" s="27">
        <v>5.3031497001647949</v>
      </c>
      <c r="AQ241" s="27">
        <v>8.1141729354858398</v>
      </c>
      <c r="AR241" s="27">
        <v>7.3307085037231445</v>
      </c>
      <c r="AS241" s="27">
        <v>6.535433292388916</v>
      </c>
      <c r="AT241" s="27">
        <v>11.259842872619629</v>
      </c>
      <c r="AU241" s="27">
        <v>8.5314960479736328</v>
      </c>
      <c r="AV241" s="27">
        <v>7.2952756881713867</v>
      </c>
      <c r="AW241" s="27">
        <v>5.3464565277099609</v>
      </c>
      <c r="AX241" s="27">
        <v>2.3031497001647949</v>
      </c>
      <c r="AY241" s="27">
        <v>5.2874016761779785</v>
      </c>
      <c r="AZ241" s="27">
        <v>7.4291338920593262</v>
      </c>
      <c r="BA241" s="27">
        <v>7.0196852684020996</v>
      </c>
      <c r="BB241" s="27">
        <v>4.3425197601318359</v>
      </c>
      <c r="BC241" s="27">
        <v>4.1811022758483887</v>
      </c>
      <c r="BD241" s="27">
        <v>10.527559280395508</v>
      </c>
      <c r="BE241" s="27">
        <v>3.2204723358154297</v>
      </c>
      <c r="BF241" s="27">
        <v>13.795275688171387</v>
      </c>
      <c r="BG241" s="27">
        <v>4.1850395202636719</v>
      </c>
      <c r="BH241" s="27">
        <v>3.3543307781219482</v>
      </c>
      <c r="BI241" s="27">
        <v>11.236220359802246</v>
      </c>
      <c r="BJ241" s="27">
        <v>15.472440719604492</v>
      </c>
      <c r="BK241" s="27">
        <v>5.0708661079406738</v>
      </c>
      <c r="BL241" s="27">
        <v>4.2362203598022461</v>
      </c>
      <c r="BM241" s="27">
        <v>9.929133415222168</v>
      </c>
      <c r="BN241" s="27">
        <v>5.5275592803955078</v>
      </c>
      <c r="BO241" s="27">
        <v>4.6496062278747559</v>
      </c>
      <c r="BQ241" s="21">
        <f t="shared" si="7"/>
        <v>49</v>
      </c>
    </row>
    <row r="242" spans="2:69" x14ac:dyDescent="0.25">
      <c r="B242" s="44" t="s">
        <v>1058</v>
      </c>
      <c r="C242" s="44" t="s">
        <v>1059</v>
      </c>
      <c r="D242" s="12">
        <v>-26.9</v>
      </c>
      <c r="E242" s="12">
        <v>152.9</v>
      </c>
      <c r="F242" s="29" t="b">
        <f t="shared" si="6"/>
        <v>0</v>
      </c>
      <c r="G242" s="27"/>
      <c r="H242" s="27">
        <v>9.7283468246459961</v>
      </c>
      <c r="I242" s="27">
        <v>22.70472526550293</v>
      </c>
      <c r="J242" s="27">
        <v>10.803149223327637</v>
      </c>
      <c r="K242" s="27">
        <v>14.535432815551758</v>
      </c>
      <c r="L242" s="27">
        <v>14.543307304382324</v>
      </c>
      <c r="M242" s="27">
        <v>17.885826110839844</v>
      </c>
      <c r="N242" s="27">
        <v>12.610236167907715</v>
      </c>
      <c r="O242" s="27">
        <v>8.7283468246459961</v>
      </c>
      <c r="P242" s="27">
        <v>7.2283463478088379</v>
      </c>
      <c r="Q242" s="27">
        <v>20.625984191894531</v>
      </c>
      <c r="R242" s="27">
        <v>34.822834014892578</v>
      </c>
      <c r="S242" s="27">
        <v>13.814960479736328</v>
      </c>
      <c r="T242" s="27">
        <v>19.929134368896484</v>
      </c>
      <c r="U242" s="27">
        <v>20.094488143920898</v>
      </c>
      <c r="V242" s="27">
        <v>18.110237121582031</v>
      </c>
      <c r="W242" s="27">
        <v>15.169291496276855</v>
      </c>
      <c r="X242" s="27">
        <v>12.870079040527344</v>
      </c>
      <c r="Y242" s="27">
        <v>7.9448819160461426</v>
      </c>
      <c r="Z242" s="27">
        <v>10.137795448303223</v>
      </c>
      <c r="AA242" s="27">
        <v>8.7480316162109375</v>
      </c>
      <c r="AB242" s="27">
        <v>11.818897247314453</v>
      </c>
      <c r="AC242" s="27">
        <v>19.043306350708008</v>
      </c>
      <c r="AD242" s="27">
        <v>10.16535472869873</v>
      </c>
      <c r="AE242" s="27">
        <v>19.051181793212891</v>
      </c>
      <c r="AF242" s="27">
        <v>13.169291496276855</v>
      </c>
      <c r="AG242" s="27">
        <v>12.480315208435059</v>
      </c>
      <c r="AH242" s="27">
        <v>19.27165412902832</v>
      </c>
      <c r="AI242" s="27">
        <v>14.692913055419922</v>
      </c>
      <c r="AJ242" s="27">
        <v>6.5433073043823242</v>
      </c>
      <c r="AK242" s="27">
        <v>9.1338586807250977</v>
      </c>
      <c r="AL242" s="27">
        <v>7.8110237121582031</v>
      </c>
      <c r="AM242" s="27">
        <v>19.811023712158203</v>
      </c>
      <c r="AN242" s="27">
        <v>7.3740158081054688</v>
      </c>
      <c r="AO242" s="27">
        <v>15.251968383789063</v>
      </c>
      <c r="AP242" s="27">
        <v>10.972440719604492</v>
      </c>
      <c r="AQ242" s="27">
        <v>13.086614608764648</v>
      </c>
      <c r="AR242" s="27">
        <v>10.830708503723145</v>
      </c>
      <c r="AS242" s="27">
        <v>14.417323112487793</v>
      </c>
      <c r="AT242" s="27">
        <v>15.062992095947266</v>
      </c>
      <c r="AU242" s="27">
        <v>17.480314254760742</v>
      </c>
      <c r="AV242" s="27">
        <v>10.015748023986816</v>
      </c>
      <c r="AW242" s="27">
        <v>11</v>
      </c>
      <c r="AX242" s="27">
        <v>9.3858270645141602</v>
      </c>
      <c r="AY242" s="27">
        <v>12.456692695617676</v>
      </c>
      <c r="AZ242" s="27">
        <v>17.692913055419922</v>
      </c>
      <c r="BA242" s="27">
        <v>17.236221313476563</v>
      </c>
      <c r="BB242" s="27">
        <v>7.1574802398681641</v>
      </c>
      <c r="BC242" s="27">
        <v>11.811023712158203</v>
      </c>
      <c r="BD242" s="27">
        <v>18.842519760131836</v>
      </c>
      <c r="BE242" s="27">
        <v>7.6535434722900391</v>
      </c>
      <c r="BF242" s="27">
        <v>29.354330062866211</v>
      </c>
      <c r="BG242" s="27">
        <v>11.913385391235352</v>
      </c>
      <c r="BH242" s="27">
        <v>5.1102361679077148</v>
      </c>
      <c r="BI242" s="27">
        <v>6.8740158081054688</v>
      </c>
      <c r="BJ242" s="27">
        <v>6.881889820098877</v>
      </c>
      <c r="BK242" s="27">
        <v>12</v>
      </c>
      <c r="BL242" s="27">
        <v>7.4488186836242676</v>
      </c>
      <c r="BM242" s="27">
        <v>21.527559280395508</v>
      </c>
      <c r="BN242" s="27">
        <v>11.811023712158203</v>
      </c>
      <c r="BO242" s="27">
        <v>8.4094486236572266</v>
      </c>
      <c r="BQ242" s="21">
        <f t="shared" si="7"/>
        <v>49</v>
      </c>
    </row>
    <row r="243" spans="2:69" x14ac:dyDescent="0.25">
      <c r="B243" s="44" t="s">
        <v>1062</v>
      </c>
      <c r="C243" s="44" t="s">
        <v>1063</v>
      </c>
      <c r="D243" s="12">
        <v>-35.700000000000003</v>
      </c>
      <c r="E243" s="12">
        <v>148</v>
      </c>
      <c r="F243" s="29" t="b">
        <f t="shared" si="6"/>
        <v>1</v>
      </c>
      <c r="G243" s="27"/>
      <c r="H243" s="27">
        <v>9.4763774871826172</v>
      </c>
      <c r="I243" s="27">
        <v>7.5669293403625488</v>
      </c>
      <c r="J243" s="27">
        <v>11.688976287841797</v>
      </c>
      <c r="K243" s="27">
        <v>11.874015808105469</v>
      </c>
      <c r="L243" s="27">
        <v>9.925196647644043</v>
      </c>
      <c r="M243" s="27">
        <v>12.61417293548584</v>
      </c>
      <c r="N243" s="27">
        <v>16.602361679077148</v>
      </c>
      <c r="O243" s="27">
        <v>4.1968502998352051</v>
      </c>
      <c r="P243" s="27">
        <v>10.11417293548584</v>
      </c>
      <c r="Q243" s="27">
        <v>13.736220359802246</v>
      </c>
      <c r="R243" s="27">
        <v>17.078741073608398</v>
      </c>
      <c r="S243" s="27">
        <v>5.6929135322570801</v>
      </c>
      <c r="T243" s="27">
        <v>5.6614174842834473</v>
      </c>
      <c r="U243" s="27">
        <v>14.023622512817383</v>
      </c>
      <c r="V243" s="27">
        <v>13.125984191894531</v>
      </c>
      <c r="W243" s="27">
        <v>10.566928863525391</v>
      </c>
      <c r="X243" s="27">
        <v>12.003936767578125</v>
      </c>
      <c r="Y243" s="27">
        <v>4.464566707611084</v>
      </c>
      <c r="Z243" s="27">
        <v>13.866141319274902</v>
      </c>
      <c r="AA243" s="27">
        <v>6.7598423957824707</v>
      </c>
      <c r="AB243" s="27">
        <v>11.507874488830566</v>
      </c>
      <c r="AC243" s="27">
        <v>5.2755904197692871</v>
      </c>
      <c r="AD243" s="27">
        <v>4.0157480239868164</v>
      </c>
      <c r="AE243" s="27">
        <v>12.740157127380371</v>
      </c>
      <c r="AF243" s="27">
        <v>8.8818893432617188</v>
      </c>
      <c r="AG243" s="27">
        <v>9.5236225128173828</v>
      </c>
      <c r="AH243" s="27">
        <v>9.7952756881713867</v>
      </c>
      <c r="AI243" s="27">
        <v>5.3307085037231445</v>
      </c>
      <c r="AJ243" s="27">
        <v>6.8897638320922852</v>
      </c>
      <c r="AK243" s="27">
        <v>7.4015746116638184</v>
      </c>
      <c r="AL243" s="27">
        <v>2.8425197601318359</v>
      </c>
      <c r="AM243" s="27">
        <v>5.4094486236572266</v>
      </c>
      <c r="AN243" s="27">
        <v>11.464567184448242</v>
      </c>
      <c r="AO243" s="27">
        <v>13.39370059967041</v>
      </c>
      <c r="AP243" s="27">
        <v>9.7244091033935547</v>
      </c>
      <c r="AQ243" s="27">
        <v>20.858266830444336</v>
      </c>
      <c r="AR243" s="27">
        <v>13.748031616210938</v>
      </c>
      <c r="AS243" s="27">
        <v>11.551180839538574</v>
      </c>
      <c r="AT243" s="27">
        <v>13.330708503723145</v>
      </c>
      <c r="AU243" s="27">
        <v>11.913385391235352</v>
      </c>
      <c r="AV243" s="27">
        <v>14.224409103393555</v>
      </c>
      <c r="AW243" s="27">
        <v>10.992125511169434</v>
      </c>
      <c r="AX243" s="27">
        <v>5.385826587677002</v>
      </c>
      <c r="AY243" s="27">
        <v>11.944881439208984</v>
      </c>
      <c r="AZ243" s="27">
        <v>13.031496047973633</v>
      </c>
      <c r="BA243" s="27">
        <v>13.937007904052734</v>
      </c>
      <c r="BB243" s="27">
        <v>3.6811022758483887</v>
      </c>
      <c r="BC243" s="27">
        <v>9.0866146087646484</v>
      </c>
      <c r="BD243" s="27">
        <v>10.133858680725098</v>
      </c>
      <c r="BE243" s="27">
        <v>9</v>
      </c>
      <c r="BF243" s="27">
        <v>25.858266830444336</v>
      </c>
      <c r="BG243" s="27">
        <v>16.956693649291992</v>
      </c>
      <c r="BH243" s="27">
        <v>8.4645671844482422</v>
      </c>
      <c r="BI243" s="27">
        <v>7.1889762878417969</v>
      </c>
      <c r="BJ243" s="27">
        <v>8.417323112487793</v>
      </c>
      <c r="BK243" s="27">
        <v>6.9370079040527344</v>
      </c>
      <c r="BL243" s="27">
        <v>15.944881439208984</v>
      </c>
      <c r="BM243" s="27">
        <v>11.330708503723145</v>
      </c>
      <c r="BN243" s="27">
        <v>10.763779640197754</v>
      </c>
      <c r="BO243" s="27">
        <v>6.2598423957824707</v>
      </c>
      <c r="BQ243" s="21">
        <f t="shared" si="7"/>
        <v>49</v>
      </c>
    </row>
    <row r="244" spans="2:69" x14ac:dyDescent="0.25">
      <c r="B244" s="44" t="s">
        <v>1064</v>
      </c>
      <c r="C244" s="44" t="s">
        <v>1065</v>
      </c>
      <c r="D244" s="12">
        <v>-36.4</v>
      </c>
      <c r="E244" s="12">
        <v>145.6</v>
      </c>
      <c r="F244" s="29" t="b">
        <f t="shared" si="6"/>
        <v>1</v>
      </c>
      <c r="G244" s="27"/>
      <c r="H244" s="27">
        <v>6.964566707611084</v>
      </c>
      <c r="I244" s="27">
        <v>3.3700788021087646</v>
      </c>
      <c r="J244" s="27">
        <v>5.2401576042175293</v>
      </c>
      <c r="K244" s="27">
        <v>5.9370079040527344</v>
      </c>
      <c r="L244" s="27">
        <v>7.4803147315979004</v>
      </c>
      <c r="M244" s="27">
        <v>8.6102361679077148</v>
      </c>
      <c r="N244" s="27">
        <v>12.696850776672363</v>
      </c>
      <c r="O244" s="27">
        <v>1.8976378440856934</v>
      </c>
      <c r="P244" s="27">
        <v>2.8897638320922852</v>
      </c>
      <c r="Q244" s="27">
        <v>4.5590553283691406</v>
      </c>
      <c r="R244" s="27">
        <v>5.1850395202636719</v>
      </c>
      <c r="S244" s="27">
        <v>9.3110237121582031</v>
      </c>
      <c r="T244" s="27">
        <v>1.5196850299835205</v>
      </c>
      <c r="U244" s="27">
        <v>7.8622045516967773</v>
      </c>
      <c r="V244" s="27">
        <v>7.3070864677429199</v>
      </c>
      <c r="W244" s="27">
        <v>15.307086944580078</v>
      </c>
      <c r="X244" s="27">
        <v>5.6614174842834473</v>
      </c>
      <c r="Y244" s="27">
        <v>2.4094488620758057</v>
      </c>
      <c r="Z244" s="27">
        <v>10.22047233581543</v>
      </c>
      <c r="AA244" s="27">
        <v>8.0551185607910156</v>
      </c>
      <c r="AB244" s="27">
        <v>5.8425197601318359</v>
      </c>
      <c r="AC244" s="27">
        <v>3.0866141319274902</v>
      </c>
      <c r="AD244" s="27">
        <v>1.5590550899505615</v>
      </c>
      <c r="AE244" s="27">
        <v>7.078740119934082</v>
      </c>
      <c r="AF244" s="27">
        <v>4.4724407196044922</v>
      </c>
      <c r="AG244" s="27">
        <v>9.4921255111694336</v>
      </c>
      <c r="AH244" s="27">
        <v>6.2125983238220215</v>
      </c>
      <c r="AI244" s="27">
        <v>3.9527559280395508</v>
      </c>
      <c r="AJ244" s="27">
        <v>10.574803352355957</v>
      </c>
      <c r="AK244" s="27">
        <v>4.8188977241516113</v>
      </c>
      <c r="AL244" s="27">
        <v>2.7637796401977539</v>
      </c>
      <c r="AM244" s="27">
        <v>2.9055118560791016</v>
      </c>
      <c r="AN244" s="27">
        <v>14.39370059967041</v>
      </c>
      <c r="AO244" s="27">
        <v>12.755905151367188</v>
      </c>
      <c r="AP244" s="27">
        <v>2.3385827541351318</v>
      </c>
      <c r="AQ244" s="27">
        <v>5.1889762878417969</v>
      </c>
      <c r="AR244" s="27">
        <v>5.1968502998352051</v>
      </c>
      <c r="AS244" s="27">
        <v>5.2755904197692871</v>
      </c>
      <c r="AT244" s="27">
        <v>8.5590553283691406</v>
      </c>
      <c r="AU244" s="27">
        <v>3.6850392818450928</v>
      </c>
      <c r="AV244" s="27">
        <v>8.6850395202636719</v>
      </c>
      <c r="AW244" s="27">
        <v>3.6771652698516846</v>
      </c>
      <c r="AX244" s="27">
        <v>1.5433070659637451</v>
      </c>
      <c r="AY244" s="27">
        <v>5.6811022758483887</v>
      </c>
      <c r="AZ244" s="27">
        <v>6.9291338920593262</v>
      </c>
      <c r="BA244" s="27">
        <v>6.5826773643493652</v>
      </c>
      <c r="BB244" s="27">
        <v>0.88976377248764038</v>
      </c>
      <c r="BC244" s="27">
        <v>4.8346457481384277</v>
      </c>
      <c r="BD244" s="27">
        <v>4.7559056282043457</v>
      </c>
      <c r="BE244" s="27">
        <v>5.7086615562438965</v>
      </c>
      <c r="BF244" s="27">
        <v>14.511811256408691</v>
      </c>
      <c r="BG244" s="27">
        <v>5.5984253883361816</v>
      </c>
      <c r="BH244" s="27">
        <v>2.8346457481384277</v>
      </c>
      <c r="BI244" s="27">
        <v>4.7637796401977539</v>
      </c>
      <c r="BJ244" s="27">
        <v>5.0472440719604492</v>
      </c>
      <c r="BK244" s="27">
        <v>3.7519686222076416</v>
      </c>
      <c r="BL244" s="27">
        <v>8.6062994003295898</v>
      </c>
      <c r="BM244" s="27">
        <v>6.4921259880065918</v>
      </c>
      <c r="BN244" s="27">
        <v>5.3700785636901855</v>
      </c>
      <c r="BO244" s="27">
        <v>3.0314960479736328</v>
      </c>
      <c r="BQ244" s="21">
        <f t="shared" si="7"/>
        <v>49</v>
      </c>
    </row>
    <row r="245" spans="2:69" x14ac:dyDescent="0.25">
      <c r="B245" s="44" t="s">
        <v>1066</v>
      </c>
      <c r="C245" s="44" t="s">
        <v>1067</v>
      </c>
      <c r="D245" s="12">
        <v>-39.1</v>
      </c>
      <c r="E245" s="12">
        <v>146.4</v>
      </c>
      <c r="F245" s="29" t="b">
        <f t="shared" si="6"/>
        <v>1</v>
      </c>
      <c r="G245" s="27"/>
      <c r="H245" s="27">
        <v>8.7362203598022461</v>
      </c>
      <c r="I245" s="27">
        <v>6.8346457481384277</v>
      </c>
      <c r="J245" s="27">
        <v>14.531496047973633</v>
      </c>
      <c r="K245" s="27">
        <v>12.043307304382324</v>
      </c>
      <c r="L245" s="27">
        <v>13.33464527130127</v>
      </c>
      <c r="M245" s="27">
        <v>12.708661079406738</v>
      </c>
      <c r="N245" s="27">
        <v>10.716535568237305</v>
      </c>
      <c r="O245" s="27">
        <v>5.381889820098877</v>
      </c>
      <c r="P245" s="27">
        <v>16.783464431762695</v>
      </c>
      <c r="Q245" s="27">
        <v>11.775590896606445</v>
      </c>
      <c r="R245" s="27">
        <v>12.074803352355957</v>
      </c>
      <c r="S245" s="27">
        <v>17.515748977661133</v>
      </c>
      <c r="T245" s="27">
        <v>8.570866584777832</v>
      </c>
      <c r="U245" s="27">
        <v>11.980315208435059</v>
      </c>
      <c r="V245" s="27">
        <v>15.011811256408691</v>
      </c>
      <c r="W245" s="27">
        <v>13.074803352355957</v>
      </c>
      <c r="X245" s="27">
        <v>12.547244071960449</v>
      </c>
      <c r="Y245" s="27">
        <v>7.9881887435913086</v>
      </c>
      <c r="Z245" s="27">
        <v>12.811023712158203</v>
      </c>
      <c r="AA245" s="27">
        <v>13.417323112487793</v>
      </c>
      <c r="AB245" s="27">
        <v>11.992125511169434</v>
      </c>
      <c r="AC245" s="27">
        <v>10.917323112487793</v>
      </c>
      <c r="AD245" s="27">
        <v>5.2559056282043457</v>
      </c>
      <c r="AE245" s="27">
        <v>12.409448623657227</v>
      </c>
      <c r="AF245" s="27">
        <v>9.7244091033935547</v>
      </c>
      <c r="AG245" s="27">
        <v>8.1220474243164063</v>
      </c>
      <c r="AH245" s="27">
        <v>11.570866584777832</v>
      </c>
      <c r="AI245" s="27">
        <v>9.1574802398681641</v>
      </c>
      <c r="AJ245" s="27">
        <v>13.61417293548584</v>
      </c>
      <c r="AK245" s="27">
        <v>11.716535568237305</v>
      </c>
      <c r="AL245" s="27">
        <v>12.78740119934082</v>
      </c>
      <c r="AM245" s="27">
        <v>12.125984191894531</v>
      </c>
      <c r="AN245" s="27">
        <v>15.188976287841797</v>
      </c>
      <c r="AO245" s="27">
        <v>15.598424911499023</v>
      </c>
      <c r="AP245" s="27">
        <v>12.464567184448242</v>
      </c>
      <c r="AQ245" s="27">
        <v>14.858267784118652</v>
      </c>
      <c r="AR245" s="27">
        <v>15.519684791564941</v>
      </c>
      <c r="AS245" s="27">
        <v>9.3937005996704102</v>
      </c>
      <c r="AT245" s="27">
        <v>12.921259880065918</v>
      </c>
      <c r="AU245" s="27">
        <v>8.2283468246459961</v>
      </c>
      <c r="AV245" s="27">
        <v>14.976377487182617</v>
      </c>
      <c r="AW245" s="27">
        <v>13</v>
      </c>
      <c r="AX245" s="27">
        <v>11.110236167907715</v>
      </c>
      <c r="AY245" s="27">
        <v>9.5905513763427734</v>
      </c>
      <c r="AZ245" s="27">
        <v>11.77952766418457</v>
      </c>
      <c r="BA245" s="27">
        <v>10.047244071960449</v>
      </c>
      <c r="BB245" s="27">
        <v>2.3779528141021729</v>
      </c>
      <c r="BC245" s="27">
        <v>10.60629940032959</v>
      </c>
      <c r="BD245" s="27">
        <v>10.149606704711914</v>
      </c>
      <c r="BE245" s="27">
        <v>13.480315208435059</v>
      </c>
      <c r="BF245" s="27">
        <v>13.543307304382324</v>
      </c>
      <c r="BG245" s="27">
        <v>11.496063232421875</v>
      </c>
      <c r="BH245" s="27">
        <v>11.307086944580078</v>
      </c>
      <c r="BI245" s="27">
        <v>18.157480239868164</v>
      </c>
      <c r="BJ245" s="27">
        <v>9.8661413192749023</v>
      </c>
      <c r="BK245" s="27">
        <v>3.8976378440856934</v>
      </c>
      <c r="BL245" s="27">
        <v>12.78740119934082</v>
      </c>
      <c r="BM245" s="27">
        <v>13.913385391235352</v>
      </c>
      <c r="BN245" s="27">
        <v>9.8818893432617188</v>
      </c>
      <c r="BO245" s="27">
        <v>9.3700790405273438</v>
      </c>
      <c r="BQ245" s="21">
        <f t="shared" si="7"/>
        <v>49</v>
      </c>
    </row>
    <row r="246" spans="2:69" x14ac:dyDescent="0.25">
      <c r="B246" s="44" t="s">
        <v>1068</v>
      </c>
      <c r="C246" s="44" t="s">
        <v>1069</v>
      </c>
      <c r="D246" s="12">
        <v>-37.200000000000003</v>
      </c>
      <c r="E246" s="12">
        <v>145.9</v>
      </c>
      <c r="F246" s="29" t="b">
        <f t="shared" si="6"/>
        <v>1</v>
      </c>
      <c r="G246" s="27"/>
      <c r="H246" s="27">
        <v>11.200787544250488</v>
      </c>
      <c r="I246" s="27">
        <v>5.3937005996704102</v>
      </c>
      <c r="J246" s="27">
        <v>9.5472440719604492</v>
      </c>
      <c r="K246" s="27">
        <v>8.3818893432617188</v>
      </c>
      <c r="L246" s="27">
        <v>11.381889343261719</v>
      </c>
      <c r="M246" s="27">
        <v>11.137795448303223</v>
      </c>
      <c r="N246" s="27">
        <v>15.653543472290039</v>
      </c>
      <c r="O246" s="27">
        <v>4.6535434722900391</v>
      </c>
      <c r="P246" s="27">
        <v>10.125984191894531</v>
      </c>
      <c r="Q246" s="27">
        <v>7.960629940032959</v>
      </c>
      <c r="R246" s="27">
        <v>7.9921259880065918</v>
      </c>
      <c r="S246" s="27">
        <v>13.122047424316406</v>
      </c>
      <c r="T246" s="27">
        <v>6.0275592803955078</v>
      </c>
      <c r="U246" s="27">
        <v>12.71259880065918</v>
      </c>
      <c r="V246" s="27">
        <v>15.240157127380371</v>
      </c>
      <c r="W246" s="27">
        <v>19.20472526550293</v>
      </c>
      <c r="X246" s="27">
        <v>10.661417007446289</v>
      </c>
      <c r="Y246" s="27">
        <v>3.8976378440856934</v>
      </c>
      <c r="Z246" s="27">
        <v>12.811023712158203</v>
      </c>
      <c r="AA246" s="27">
        <v>13.22047233581543</v>
      </c>
      <c r="AB246" s="27">
        <v>12.015748023986816</v>
      </c>
      <c r="AC246" s="27">
        <v>6.5511813163757324</v>
      </c>
      <c r="AD246" s="27">
        <v>4.5984253883361816</v>
      </c>
      <c r="AE246" s="27">
        <v>12.858267784118652</v>
      </c>
      <c r="AF246" s="27">
        <v>9.417323112487793</v>
      </c>
      <c r="AG246" s="27">
        <v>9.3543310165405273</v>
      </c>
      <c r="AH246" s="27">
        <v>12.566928863525391</v>
      </c>
      <c r="AI246" s="27">
        <v>11.559055328369141</v>
      </c>
      <c r="AJ246" s="27">
        <v>14</v>
      </c>
      <c r="AK246" s="27">
        <v>13.007874488830566</v>
      </c>
      <c r="AL246" s="27">
        <v>8.6692914962768555</v>
      </c>
      <c r="AM246" s="27">
        <v>7.9055118560791016</v>
      </c>
      <c r="AN246" s="27">
        <v>20.50787353515625</v>
      </c>
      <c r="AO246" s="27">
        <v>17.716535568237305</v>
      </c>
      <c r="AP246" s="27">
        <v>8.2598428726196289</v>
      </c>
      <c r="AQ246" s="27">
        <v>7.9370079040527344</v>
      </c>
      <c r="AR246" s="27">
        <v>10.598424911499023</v>
      </c>
      <c r="AS246" s="27">
        <v>8.5629920959472656</v>
      </c>
      <c r="AT246" s="27">
        <v>11.925196647644043</v>
      </c>
      <c r="AU246" s="27">
        <v>8.1771650314331055</v>
      </c>
      <c r="AV246" s="27">
        <v>12.370079040527344</v>
      </c>
      <c r="AW246" s="27">
        <v>8.7874011993408203</v>
      </c>
      <c r="AX246" s="27">
        <v>7.6653542518615723</v>
      </c>
      <c r="AY246" s="27">
        <v>10.003936767578125</v>
      </c>
      <c r="AZ246" s="27">
        <v>13.677165031433105</v>
      </c>
      <c r="BA246" s="27">
        <v>11.236220359802246</v>
      </c>
      <c r="BB246" s="27">
        <v>2.5275590419769287</v>
      </c>
      <c r="BC246" s="27">
        <v>7.0078740119934082</v>
      </c>
      <c r="BD246" s="27">
        <v>7.7086615562438965</v>
      </c>
      <c r="BE246" s="27">
        <v>9.4803152084350586</v>
      </c>
      <c r="BF246" s="27">
        <v>20.385826110839844</v>
      </c>
      <c r="BG246" s="27">
        <v>11.007874488830566</v>
      </c>
      <c r="BH246" s="27">
        <v>5.5118112564086914</v>
      </c>
      <c r="BI246" s="27">
        <v>8.3464565277099609</v>
      </c>
      <c r="BJ246" s="27">
        <v>7.1338582038879395</v>
      </c>
      <c r="BK246" s="27">
        <v>5.039370059967041</v>
      </c>
      <c r="BL246" s="27">
        <v>11.842519760131836</v>
      </c>
      <c r="BM246" s="27">
        <v>12.669291496276855</v>
      </c>
      <c r="BN246" s="27">
        <v>9.2047243118286133</v>
      </c>
      <c r="BO246" s="27">
        <v>7.6614174842834473</v>
      </c>
      <c r="BQ246" s="21">
        <f t="shared" si="7"/>
        <v>49</v>
      </c>
    </row>
    <row r="247" spans="2:69" x14ac:dyDescent="0.25">
      <c r="B247" s="44" t="s">
        <v>1070</v>
      </c>
      <c r="C247" s="44" t="s">
        <v>1071</v>
      </c>
      <c r="D247" s="12">
        <v>-37.700000000000003</v>
      </c>
      <c r="E247" s="12">
        <v>141.5</v>
      </c>
      <c r="F247" s="29" t="b">
        <f t="shared" si="6"/>
        <v>1</v>
      </c>
      <c r="G247" s="27"/>
      <c r="H247" s="27">
        <v>8.1377954483032227</v>
      </c>
      <c r="I247" s="27">
        <v>5.881889820098877</v>
      </c>
      <c r="J247" s="27">
        <v>8.1889762878417969</v>
      </c>
      <c r="K247" s="27">
        <v>3.1102361679077148</v>
      </c>
      <c r="L247" s="27">
        <v>9.5314960479736328</v>
      </c>
      <c r="M247" s="27">
        <v>6.8897638320922852</v>
      </c>
      <c r="N247" s="27">
        <v>7.3582677841186523</v>
      </c>
      <c r="O247" s="27">
        <v>2.8385827541351318</v>
      </c>
      <c r="P247" s="27">
        <v>10.129920959472656</v>
      </c>
      <c r="Q247" s="27">
        <v>6.1535434722900391</v>
      </c>
      <c r="R247" s="27">
        <v>6.3031497001647949</v>
      </c>
      <c r="S247" s="27">
        <v>11.980315208435059</v>
      </c>
      <c r="T247" s="27">
        <v>4.8267717361450195</v>
      </c>
      <c r="U247" s="27">
        <v>9.4645671844482422</v>
      </c>
      <c r="V247" s="27">
        <v>6.4803147315979004</v>
      </c>
      <c r="W247" s="27">
        <v>7.6574802398681641</v>
      </c>
      <c r="X247" s="27">
        <v>7.7952756881713867</v>
      </c>
      <c r="Y247" s="27">
        <v>5.1338582038879395</v>
      </c>
      <c r="Z247" s="27">
        <v>5.6614174842834473</v>
      </c>
      <c r="AA247" s="27">
        <v>8.0393705368041992</v>
      </c>
      <c r="AB247" s="27">
        <v>6.425196647644043</v>
      </c>
      <c r="AC247" s="27">
        <v>5.4488186836242676</v>
      </c>
      <c r="AD247" s="27">
        <v>5.5</v>
      </c>
      <c r="AE247" s="27">
        <v>9.7165355682373047</v>
      </c>
      <c r="AF247" s="27">
        <v>9.929133415222168</v>
      </c>
      <c r="AG247" s="27">
        <v>9.5472440719604492</v>
      </c>
      <c r="AH247" s="27">
        <v>13.905511856079102</v>
      </c>
      <c r="AI247" s="27">
        <v>7.3543305397033691</v>
      </c>
      <c r="AJ247" s="27">
        <v>9.1574802398681641</v>
      </c>
      <c r="AK247" s="27">
        <v>9.7007875442504883</v>
      </c>
      <c r="AL247" s="27">
        <v>8.8031492233276367</v>
      </c>
      <c r="AM247" s="27">
        <v>6.6456694602966309</v>
      </c>
      <c r="AN247" s="27">
        <v>12.921259880065918</v>
      </c>
      <c r="AO247" s="27">
        <v>11.236220359802246</v>
      </c>
      <c r="AP247" s="27">
        <v>8.2519683837890625</v>
      </c>
      <c r="AQ247" s="27">
        <v>4.8110237121582031</v>
      </c>
      <c r="AR247" s="27">
        <v>8.7086610794067383</v>
      </c>
      <c r="AS247" s="27">
        <v>8.1653547286987305</v>
      </c>
      <c r="AT247" s="27">
        <v>6.6929135322570801</v>
      </c>
      <c r="AU247" s="27">
        <v>6.8740158081054688</v>
      </c>
      <c r="AV247" s="27">
        <v>7.9527559280395508</v>
      </c>
      <c r="AW247" s="27">
        <v>11.511811256408691</v>
      </c>
      <c r="AX247" s="27">
        <v>7.2834644317626953</v>
      </c>
      <c r="AY247" s="27">
        <v>6.6614174842834473</v>
      </c>
      <c r="AZ247" s="27">
        <v>6.7007875442504883</v>
      </c>
      <c r="BA247" s="27">
        <v>6.4330706596374512</v>
      </c>
      <c r="BB247" s="27">
        <v>3.4488189220428467</v>
      </c>
      <c r="BC247" s="27">
        <v>10.322834968566895</v>
      </c>
      <c r="BD247" s="27">
        <v>8.1181106567382813</v>
      </c>
      <c r="BE247" s="27">
        <v>7.4803147315979004</v>
      </c>
      <c r="BF247" s="27">
        <v>14.362204551696777</v>
      </c>
      <c r="BG247" s="27">
        <v>5.4960627555847168</v>
      </c>
      <c r="BH247" s="27">
        <v>6.6771655082702637</v>
      </c>
      <c r="BI247" s="27">
        <v>8.0629920959472656</v>
      </c>
      <c r="BJ247" s="27">
        <v>3.5984251499176025</v>
      </c>
      <c r="BK247" s="27">
        <v>2.6299211978912354</v>
      </c>
      <c r="BL247" s="27">
        <v>9.6692914962768555</v>
      </c>
      <c r="BM247" s="27">
        <v>8.6692914962768555</v>
      </c>
      <c r="BN247" s="27">
        <v>6.0275592803955078</v>
      </c>
      <c r="BO247" s="27">
        <v>5.5866141319274902</v>
      </c>
      <c r="BQ247" s="21">
        <f t="shared" si="7"/>
        <v>49</v>
      </c>
    </row>
    <row r="248" spans="2:69" x14ac:dyDescent="0.25">
      <c r="B248" s="44" t="s">
        <v>1072</v>
      </c>
      <c r="C248" s="44" t="s">
        <v>1073</v>
      </c>
      <c r="D248" s="12">
        <v>-42</v>
      </c>
      <c r="E248" s="12">
        <v>147.69999999999999</v>
      </c>
      <c r="F248" s="29" t="b">
        <f t="shared" si="6"/>
        <v>0</v>
      </c>
      <c r="G248" s="27"/>
      <c r="H248" s="27">
        <v>10.724409103393555</v>
      </c>
      <c r="I248" s="27">
        <v>5.9094486236572266</v>
      </c>
      <c r="J248" s="27">
        <v>8.2755908966064453</v>
      </c>
      <c r="K248" s="27">
        <v>8.5118112564086914</v>
      </c>
      <c r="L248" s="27">
        <v>10.82677173614502</v>
      </c>
      <c r="M248" s="27">
        <v>7.7440943717956543</v>
      </c>
      <c r="N248" s="27">
        <v>11.535432815551758</v>
      </c>
      <c r="O248" s="27">
        <v>7.0629920959472656</v>
      </c>
      <c r="P248" s="27">
        <v>7.8622045516967773</v>
      </c>
      <c r="Q248" s="27">
        <v>14.763779640197754</v>
      </c>
      <c r="R248" s="27">
        <v>10.181102752685547</v>
      </c>
      <c r="S248" s="27">
        <v>14.464567184448242</v>
      </c>
      <c r="T248" s="27">
        <v>4.614173412322998</v>
      </c>
      <c r="U248" s="27">
        <v>9.7480316162109375</v>
      </c>
      <c r="V248" s="27">
        <v>11.307086944580078</v>
      </c>
      <c r="W248" s="27">
        <v>17.751968383789063</v>
      </c>
      <c r="X248" s="27">
        <v>15.716535568237305</v>
      </c>
      <c r="Y248" s="27">
        <v>4.381889820098877</v>
      </c>
      <c r="Z248" s="27">
        <v>10.708661079406738</v>
      </c>
      <c r="AA248" s="27">
        <v>7.0472440719604492</v>
      </c>
      <c r="AB248" s="27">
        <v>9.9448814392089844</v>
      </c>
      <c r="AC248" s="27">
        <v>6.5039372444152832</v>
      </c>
      <c r="AD248" s="27">
        <v>13.421259880065918</v>
      </c>
      <c r="AE248" s="27">
        <v>9.6338586807250977</v>
      </c>
      <c r="AF248" s="27">
        <v>13.799212455749512</v>
      </c>
      <c r="AG248" s="27">
        <v>13.275590896606445</v>
      </c>
      <c r="AH248" s="27">
        <v>11.039370536804199</v>
      </c>
      <c r="AI248" s="27">
        <v>9.1102361679077148</v>
      </c>
      <c r="AJ248" s="27">
        <v>13.755905151367188</v>
      </c>
      <c r="AK248" s="27">
        <v>8.9803152084350586</v>
      </c>
      <c r="AL248" s="27">
        <v>7.7165355682373047</v>
      </c>
      <c r="AM248" s="27">
        <v>6.6299214363098145</v>
      </c>
      <c r="AN248" s="27">
        <v>8.9685039520263672</v>
      </c>
      <c r="AO248" s="27">
        <v>7.2755904197692871</v>
      </c>
      <c r="AP248" s="27">
        <v>6.5039372444152832</v>
      </c>
      <c r="AQ248" s="27">
        <v>8.3700790405273438</v>
      </c>
      <c r="AR248" s="27">
        <v>8.9763774871826172</v>
      </c>
      <c r="AS248" s="27">
        <v>8.0314960479736328</v>
      </c>
      <c r="AT248" s="27">
        <v>8.425196647644043</v>
      </c>
      <c r="AU248" s="27">
        <v>5</v>
      </c>
      <c r="AV248" s="27">
        <v>7.881889820098877</v>
      </c>
      <c r="AW248" s="27">
        <v>14.511811256408691</v>
      </c>
      <c r="AX248" s="27">
        <v>10.055118560791016</v>
      </c>
      <c r="AY248" s="27">
        <v>7.0236220359802246</v>
      </c>
      <c r="AZ248" s="27">
        <v>7.1496062278747559</v>
      </c>
      <c r="BA248" s="27">
        <v>12</v>
      </c>
      <c r="BB248" s="27">
        <v>6.2519683837890625</v>
      </c>
      <c r="BC248" s="27">
        <v>5.0236220359802246</v>
      </c>
      <c r="BD248" s="27">
        <v>10.362204551696777</v>
      </c>
      <c r="BE248" s="27">
        <v>11.976377487182617</v>
      </c>
      <c r="BF248" s="27">
        <v>10.362204551696777</v>
      </c>
      <c r="BG248" s="27">
        <v>7.385826587677002</v>
      </c>
      <c r="BH248" s="27">
        <v>7.0196852684020996</v>
      </c>
      <c r="BI248" s="27">
        <v>15.078740119934082</v>
      </c>
      <c r="BJ248" s="27">
        <v>5.2362203598022461</v>
      </c>
      <c r="BK248" s="27">
        <v>3.4409449100494385</v>
      </c>
      <c r="BL248" s="27">
        <v>16.496063232421875</v>
      </c>
      <c r="BM248" s="27">
        <v>7.385826587677002</v>
      </c>
      <c r="BN248" s="27">
        <v>7.4763779640197754</v>
      </c>
      <c r="BO248" s="27">
        <v>6.7007875442504883</v>
      </c>
      <c r="BQ248" s="21">
        <f t="shared" si="7"/>
        <v>49</v>
      </c>
    </row>
    <row r="249" spans="2:69" x14ac:dyDescent="0.25">
      <c r="B249" s="44" t="s">
        <v>1074</v>
      </c>
      <c r="C249" s="44" t="s">
        <v>1075</v>
      </c>
      <c r="D249" s="12">
        <v>-26.6</v>
      </c>
      <c r="E249" s="12">
        <v>118.5</v>
      </c>
      <c r="F249" s="29" t="b">
        <f t="shared" si="6"/>
        <v>0</v>
      </c>
      <c r="G249" s="27"/>
      <c r="H249" s="27">
        <v>0.20866142213344574</v>
      </c>
      <c r="I249" s="27">
        <v>5.5118110030889511E-2</v>
      </c>
      <c r="J249" s="27">
        <v>0.32283464074134827</v>
      </c>
      <c r="K249" s="27">
        <v>0.14566929638385773</v>
      </c>
      <c r="L249" s="27">
        <v>0.66535431146621704</v>
      </c>
      <c r="M249" s="27">
        <v>2.2244093418121338</v>
      </c>
      <c r="N249" s="27">
        <v>0.79921257495880127</v>
      </c>
      <c r="O249" s="27">
        <v>0.27165353298187256</v>
      </c>
      <c r="P249" s="27">
        <v>0.29133859276771545</v>
      </c>
      <c r="Q249" s="27">
        <v>0.40157479047775269</v>
      </c>
      <c r="R249" s="27">
        <v>0.52362203598022461</v>
      </c>
      <c r="S249" s="27">
        <v>0.18503937125205994</v>
      </c>
      <c r="T249" s="27">
        <v>1.0472440719604492</v>
      </c>
      <c r="U249" s="27">
        <v>2.2244093418121338</v>
      </c>
      <c r="V249" s="27">
        <v>0.96062994003295898</v>
      </c>
      <c r="W249" s="27">
        <v>7.4094486236572266</v>
      </c>
      <c r="X249" s="27">
        <v>0.96850395202636719</v>
      </c>
      <c r="Y249" s="27">
        <v>4.724409431219101E-2</v>
      </c>
      <c r="Z249" s="27">
        <v>0.9370078444480896</v>
      </c>
      <c r="AA249" s="27">
        <v>1.5669291019439697</v>
      </c>
      <c r="AB249" s="27">
        <v>1.1496063470840454</v>
      </c>
      <c r="AC249" s="27">
        <v>1.3149605989456177</v>
      </c>
      <c r="AD249" s="27">
        <v>3.4094488620758057</v>
      </c>
      <c r="AE249" s="27">
        <v>4.6456694602966309</v>
      </c>
      <c r="AF249" s="27">
        <v>1.9842519760131836</v>
      </c>
      <c r="AG249" s="27">
        <v>0.15748031437397003</v>
      </c>
      <c r="AH249" s="27">
        <v>1.7952755689620972</v>
      </c>
      <c r="AI249" s="27">
        <v>0.14960630238056183</v>
      </c>
      <c r="AJ249" s="27">
        <v>0.4881889820098877</v>
      </c>
      <c r="AK249" s="27">
        <v>0.34645670652389526</v>
      </c>
      <c r="AL249" s="27">
        <v>0.23622047901153564</v>
      </c>
      <c r="AM249" s="27">
        <v>5.5118110030889511E-2</v>
      </c>
      <c r="AN249" s="27">
        <v>0.61417323350906372</v>
      </c>
      <c r="AO249" s="27">
        <v>0.12598425149917603</v>
      </c>
      <c r="AP249" s="27">
        <v>0.15748031437397003</v>
      </c>
      <c r="AQ249" s="27">
        <v>1.0866141319274902</v>
      </c>
      <c r="AR249" s="27">
        <v>0.59842520952224731</v>
      </c>
      <c r="AS249" s="27">
        <v>1.2047244310379028</v>
      </c>
      <c r="AT249" s="27">
        <v>5.2519683837890625</v>
      </c>
      <c r="AU249" s="27">
        <v>1.8897638320922852</v>
      </c>
      <c r="AV249" s="27">
        <v>1.7086614370346069</v>
      </c>
      <c r="AW249" s="27">
        <v>1.6141731739044189</v>
      </c>
      <c r="AX249" s="27">
        <v>0.69291341304779053</v>
      </c>
      <c r="AY249" s="27">
        <v>0.98425197601318359</v>
      </c>
      <c r="AZ249" s="27">
        <v>1.2992125749588013</v>
      </c>
      <c r="BA249" s="27">
        <v>0.32283464074134827</v>
      </c>
      <c r="BB249" s="27">
        <v>2.1417322158813477</v>
      </c>
      <c r="BC249" s="27">
        <v>0.78740155696868896</v>
      </c>
      <c r="BD249" s="27">
        <v>0.70866143703460693</v>
      </c>
      <c r="BE249" s="27">
        <v>0.30708661675453186</v>
      </c>
      <c r="BF249" s="27">
        <v>1.0314960479736328</v>
      </c>
      <c r="BG249" s="27">
        <v>1.9448819160461426</v>
      </c>
      <c r="BH249" s="27">
        <v>3.0708661079406738</v>
      </c>
      <c r="BI249" s="27">
        <v>3.2362203598022461</v>
      </c>
      <c r="BJ249" s="27">
        <v>0.96062994003295898</v>
      </c>
      <c r="BK249" s="27">
        <v>1.3700786828994751</v>
      </c>
      <c r="BL249" s="27">
        <v>7.0866145193576813E-2</v>
      </c>
      <c r="BM249" s="27">
        <v>0.58267718553543091</v>
      </c>
      <c r="BN249" s="27">
        <v>0.90551179647445679</v>
      </c>
      <c r="BO249" s="27">
        <v>0.25196850299835205</v>
      </c>
      <c r="BQ249" s="21">
        <f t="shared" si="7"/>
        <v>48</v>
      </c>
    </row>
    <row r="250" spans="2:69" x14ac:dyDescent="0.25">
      <c r="B250" s="44" t="s">
        <v>1076</v>
      </c>
      <c r="C250" s="44" t="s">
        <v>1077</v>
      </c>
      <c r="D250" s="12">
        <v>-23.8</v>
      </c>
      <c r="E250" s="12">
        <v>151.19999999999999</v>
      </c>
      <c r="F250" s="29" t="b">
        <f t="shared" si="6"/>
        <v>0</v>
      </c>
      <c r="G250" s="27"/>
      <c r="H250" s="27">
        <v>4.6653542518615723</v>
      </c>
      <c r="I250" s="27">
        <v>16.397638320922852</v>
      </c>
      <c r="J250" s="27">
        <v>11.574803352355957</v>
      </c>
      <c r="K250" s="27">
        <v>5.9488186836242676</v>
      </c>
      <c r="L250" s="27">
        <v>6.385826587677002</v>
      </c>
      <c r="M250" s="27">
        <v>8.2165355682373047</v>
      </c>
      <c r="N250" s="27">
        <v>12.251968383789063</v>
      </c>
      <c r="O250" s="27">
        <v>7.1023621559143066</v>
      </c>
      <c r="P250" s="27">
        <v>4.8582677841186523</v>
      </c>
      <c r="Q250" s="27">
        <v>8.6732282638549805</v>
      </c>
      <c r="R250" s="27">
        <v>11.881889343261719</v>
      </c>
      <c r="S250" s="27">
        <v>6.4133858680725098</v>
      </c>
      <c r="T250" s="27">
        <v>8.1653547286987305</v>
      </c>
      <c r="U250" s="27">
        <v>10.374015808105469</v>
      </c>
      <c r="V250" s="27">
        <v>10.728346824645996</v>
      </c>
      <c r="W250" s="27">
        <v>17.00787353515625</v>
      </c>
      <c r="X250" s="27">
        <v>8.9055118560791016</v>
      </c>
      <c r="Y250" s="27">
        <v>5.0472440719604492</v>
      </c>
      <c r="Z250" s="27">
        <v>7.0708661079406738</v>
      </c>
      <c r="AA250" s="27">
        <v>4.6535434722900391</v>
      </c>
      <c r="AB250" s="27">
        <v>2.7952756881713867</v>
      </c>
      <c r="AC250" s="27">
        <v>9.7007875442504883</v>
      </c>
      <c r="AD250" s="27">
        <v>5.425196647644043</v>
      </c>
      <c r="AE250" s="27">
        <v>9.6771650314331055</v>
      </c>
      <c r="AF250" s="27">
        <v>8.0078744888305664</v>
      </c>
      <c r="AG250" s="27">
        <v>8.4488191604614258</v>
      </c>
      <c r="AH250" s="27">
        <v>11</v>
      </c>
      <c r="AI250" s="27">
        <v>11.700787544250488</v>
      </c>
      <c r="AJ250" s="27">
        <v>7.5433073043823242</v>
      </c>
      <c r="AK250" s="27">
        <v>7.7480316162109375</v>
      </c>
      <c r="AL250" s="27">
        <v>4.3779525756835938</v>
      </c>
      <c r="AM250" s="27">
        <v>8.2283468246459961</v>
      </c>
      <c r="AN250" s="27">
        <v>8.0393705368041992</v>
      </c>
      <c r="AO250" s="27">
        <v>8.8779525756835938</v>
      </c>
      <c r="AP250" s="27">
        <v>3.1338582038879395</v>
      </c>
      <c r="AQ250" s="27">
        <v>10.960629463195801</v>
      </c>
      <c r="AR250" s="27">
        <v>9.8346452713012695</v>
      </c>
      <c r="AS250" s="27">
        <v>6.039370059967041</v>
      </c>
      <c r="AT250" s="27">
        <v>10.22047233581543</v>
      </c>
      <c r="AU250" s="27">
        <v>10.433071136474609</v>
      </c>
      <c r="AV250" s="27">
        <v>11.637795448303223</v>
      </c>
      <c r="AW250" s="27">
        <v>8.4015750885009766</v>
      </c>
      <c r="AX250" s="27">
        <v>3.0866141319274902</v>
      </c>
      <c r="AY250" s="27">
        <v>12.090551376342773</v>
      </c>
      <c r="AZ250" s="27">
        <v>6.7007875442504883</v>
      </c>
      <c r="BA250" s="27">
        <v>8.8897638320922852</v>
      </c>
      <c r="BB250" s="27">
        <v>5.078740119934082</v>
      </c>
      <c r="BC250" s="27">
        <v>14.409448623657227</v>
      </c>
      <c r="BD250" s="27">
        <v>9.0078744888305664</v>
      </c>
      <c r="BE250" s="27">
        <v>1.6850394010543823</v>
      </c>
      <c r="BF250" s="27">
        <v>18.818897247314453</v>
      </c>
      <c r="BG250" s="27">
        <v>5.3700785636901855</v>
      </c>
      <c r="BH250" s="27">
        <v>2.0944881439208984</v>
      </c>
      <c r="BI250" s="27">
        <v>3.5511810779571533</v>
      </c>
      <c r="BJ250" s="27">
        <v>8.4094486236572266</v>
      </c>
      <c r="BK250" s="27">
        <v>3.1732282638549805</v>
      </c>
      <c r="BL250" s="27">
        <v>3.5590550899505615</v>
      </c>
      <c r="BM250" s="27">
        <v>11.204724311828613</v>
      </c>
      <c r="BN250" s="27">
        <v>6.1417322158813477</v>
      </c>
      <c r="BO250" s="27">
        <v>4.9448819160461426</v>
      </c>
      <c r="BQ250" s="21">
        <f t="shared" si="7"/>
        <v>48</v>
      </c>
    </row>
    <row r="251" spans="2:69" x14ac:dyDescent="0.25">
      <c r="B251" s="44" t="s">
        <v>1080</v>
      </c>
      <c r="C251" s="44" t="s">
        <v>1081</v>
      </c>
      <c r="D251" s="12">
        <v>-36.9</v>
      </c>
      <c r="E251" s="12">
        <v>144.6</v>
      </c>
      <c r="F251" s="29" t="b">
        <f t="shared" si="6"/>
        <v>1</v>
      </c>
      <c r="G251" s="27"/>
      <c r="H251" s="27">
        <v>10.149606704711914</v>
      </c>
      <c r="I251" s="27">
        <v>4.6653542518615723</v>
      </c>
      <c r="J251" s="27">
        <v>5.4803147315979004</v>
      </c>
      <c r="K251" s="27">
        <v>3.6220471858978271</v>
      </c>
      <c r="L251" s="27">
        <v>7.0866141319274902</v>
      </c>
      <c r="M251" s="27">
        <v>5.8228344917297363</v>
      </c>
      <c r="N251" s="27">
        <v>8.7519683837890625</v>
      </c>
      <c r="O251" s="27">
        <v>1.921259880065918</v>
      </c>
      <c r="P251" s="27">
        <v>3.7755906581878662</v>
      </c>
      <c r="Q251" s="27">
        <v>4.2755904197692871</v>
      </c>
      <c r="R251" s="27">
        <v>7.5196852684020996</v>
      </c>
      <c r="S251" s="27">
        <v>6.6102361679077148</v>
      </c>
      <c r="T251" s="27">
        <v>3.3937008380889893</v>
      </c>
      <c r="U251" s="27">
        <v>11.118110656738281</v>
      </c>
      <c r="V251" s="27">
        <v>10.125984191894531</v>
      </c>
      <c r="W251" s="27">
        <v>11.586614608764648</v>
      </c>
      <c r="X251" s="27">
        <v>5.3622045516967773</v>
      </c>
      <c r="Y251" s="27">
        <v>1.8976378440856934</v>
      </c>
      <c r="Z251" s="27">
        <v>5.2834644317626953</v>
      </c>
      <c r="AA251" s="27">
        <v>6.074803352355957</v>
      </c>
      <c r="AB251" s="27">
        <v>4.7086615562438965</v>
      </c>
      <c r="AC251" s="27">
        <v>2.960629940032959</v>
      </c>
      <c r="AD251" s="27">
        <v>1.0629920959472656</v>
      </c>
      <c r="AE251" s="27">
        <v>7.9842519760131836</v>
      </c>
      <c r="AF251" s="27">
        <v>4.3779525756835938</v>
      </c>
      <c r="AG251" s="27">
        <v>5.0866141319274902</v>
      </c>
      <c r="AH251" s="27">
        <v>6.4409446716308594</v>
      </c>
      <c r="AI251" s="27">
        <v>4.2598423957824707</v>
      </c>
      <c r="AJ251" s="27">
        <v>5.3622045516967773</v>
      </c>
      <c r="AK251" s="27">
        <v>3.9133858680725098</v>
      </c>
      <c r="AL251" s="27">
        <v>2.2283463478088379</v>
      </c>
      <c r="AM251" s="27">
        <v>3.0590550899505615</v>
      </c>
      <c r="AN251" s="27">
        <v>10.043307304382324</v>
      </c>
      <c r="AO251" s="27">
        <v>7.0433073043823242</v>
      </c>
      <c r="AP251" s="27">
        <v>1.5039370059967041</v>
      </c>
      <c r="AQ251" s="27">
        <v>1.8425196409225464</v>
      </c>
      <c r="AR251" s="27">
        <v>3.5118110179901123</v>
      </c>
      <c r="AS251" s="27">
        <v>4.5826773643493652</v>
      </c>
      <c r="AT251" s="27">
        <v>7.5826773643493652</v>
      </c>
      <c r="AU251" s="27">
        <v>5.2913384437561035</v>
      </c>
      <c r="AV251" s="27">
        <v>11.913385391235352</v>
      </c>
      <c r="AW251" s="27">
        <v>5.3385825157165527</v>
      </c>
      <c r="AX251" s="27">
        <v>3.5354330539703369</v>
      </c>
      <c r="AY251" s="27">
        <v>5.1417322158813477</v>
      </c>
      <c r="AZ251" s="27">
        <v>9.4488191604614258</v>
      </c>
      <c r="BA251" s="27">
        <v>7.9448819160461426</v>
      </c>
      <c r="BB251" s="27">
        <v>3.1889762878417969</v>
      </c>
      <c r="BC251" s="27">
        <v>2.9842519760131836</v>
      </c>
      <c r="BD251" s="27">
        <v>4.0944881439208984</v>
      </c>
      <c r="BE251" s="27">
        <v>6.7559056282043457</v>
      </c>
      <c r="BF251" s="27">
        <v>15.582676887512207</v>
      </c>
      <c r="BG251" s="27">
        <v>7.8110237121582031</v>
      </c>
      <c r="BH251" s="27">
        <v>2.84645676612854</v>
      </c>
      <c r="BI251" s="27">
        <v>7.9448819160461426</v>
      </c>
      <c r="BJ251" s="27">
        <v>5.3543305397033691</v>
      </c>
      <c r="BK251" s="27">
        <v>2.6062991619110107</v>
      </c>
      <c r="BL251" s="27">
        <v>9.6614170074462891</v>
      </c>
      <c r="BM251" s="27">
        <v>6.8976378440856934</v>
      </c>
      <c r="BN251" s="27">
        <v>5.9921259880065918</v>
      </c>
      <c r="BO251" s="27">
        <v>3.2125983238220215</v>
      </c>
      <c r="BQ251" s="21">
        <f t="shared" si="7"/>
        <v>48</v>
      </c>
    </row>
    <row r="252" spans="2:69" x14ac:dyDescent="0.25">
      <c r="B252" s="44" t="s">
        <v>1082</v>
      </c>
      <c r="C252" s="44" t="s">
        <v>1083</v>
      </c>
      <c r="D252" s="12">
        <v>-38.799999999999997</v>
      </c>
      <c r="E252" s="12">
        <v>143.5</v>
      </c>
      <c r="F252" s="29" t="b">
        <f t="shared" si="6"/>
        <v>1</v>
      </c>
      <c r="G252" s="27"/>
      <c r="H252" s="27">
        <v>14.625984191894531</v>
      </c>
      <c r="I252" s="27">
        <v>5.7913384437561035</v>
      </c>
      <c r="J252" s="27">
        <v>12</v>
      </c>
      <c r="K252" s="27">
        <v>8.9015750885009766</v>
      </c>
      <c r="L252" s="27">
        <v>15.366141319274902</v>
      </c>
      <c r="M252" s="27">
        <v>10.421259880065918</v>
      </c>
      <c r="N252" s="27">
        <v>10.338582992553711</v>
      </c>
      <c r="O252" s="27">
        <v>6.1535434722900391</v>
      </c>
      <c r="P252" s="27">
        <v>14.582676887512207</v>
      </c>
      <c r="Q252" s="27">
        <v>12.448819160461426</v>
      </c>
      <c r="R252" s="27">
        <v>10.952755928039551</v>
      </c>
      <c r="S252" s="27">
        <v>16.326770782470703</v>
      </c>
      <c r="T252" s="27">
        <v>6.2795276641845703</v>
      </c>
      <c r="U252" s="27">
        <v>10.728346824645996</v>
      </c>
      <c r="V252" s="27">
        <v>12.519684791564941</v>
      </c>
      <c r="W252" s="27">
        <v>13.976377487182617</v>
      </c>
      <c r="X252" s="27">
        <v>14.574803352355957</v>
      </c>
      <c r="Y252" s="27">
        <v>8.9094486236572266</v>
      </c>
      <c r="Z252" s="27">
        <v>13.732283592224121</v>
      </c>
      <c r="AA252" s="27">
        <v>14.22047233581543</v>
      </c>
      <c r="AB252" s="27">
        <v>12.362204551696777</v>
      </c>
      <c r="AC252" s="27">
        <v>7.3464565277099609</v>
      </c>
      <c r="AD252" s="27">
        <v>6.8031497001647949</v>
      </c>
      <c r="AE252" s="27">
        <v>10.984251976013184</v>
      </c>
      <c r="AF252" s="27">
        <v>10.086614608764648</v>
      </c>
      <c r="AG252" s="27">
        <v>12.409448623657227</v>
      </c>
      <c r="AH252" s="27">
        <v>12.39370059967041</v>
      </c>
      <c r="AI252" s="27">
        <v>9.6456689834594727</v>
      </c>
      <c r="AJ252" s="27">
        <v>12.771653175354004</v>
      </c>
      <c r="AK252" s="27">
        <v>11.314960479736328</v>
      </c>
      <c r="AL252" s="27">
        <v>10.83464527130127</v>
      </c>
      <c r="AM252" s="27">
        <v>10.228346824645996</v>
      </c>
      <c r="AN252" s="27">
        <v>15.559055328369141</v>
      </c>
      <c r="AO252" s="27">
        <v>12.456692695617676</v>
      </c>
      <c r="AP252" s="27">
        <v>10.842519760131836</v>
      </c>
      <c r="AQ252" s="27">
        <v>9.582676887512207</v>
      </c>
      <c r="AR252" s="27">
        <v>10.952755928039551</v>
      </c>
      <c r="AS252" s="27">
        <v>10.362204551696777</v>
      </c>
      <c r="AT252" s="27">
        <v>10.023622512817383</v>
      </c>
      <c r="AU252" s="27">
        <v>8.9921255111694336</v>
      </c>
      <c r="AV252" s="27">
        <v>13.456692695617676</v>
      </c>
      <c r="AW252" s="27">
        <v>15.60629940032959</v>
      </c>
      <c r="AX252" s="27">
        <v>12.228346824645996</v>
      </c>
      <c r="AY252" s="27">
        <v>10.748031616210938</v>
      </c>
      <c r="AZ252" s="27">
        <v>10.133858680725098</v>
      </c>
      <c r="BA252" s="27">
        <v>10.661417007446289</v>
      </c>
      <c r="BB252" s="27">
        <v>5.1496062278747559</v>
      </c>
      <c r="BC252" s="27">
        <v>9.4488191604614258</v>
      </c>
      <c r="BD252" s="27">
        <v>8.0629920959472656</v>
      </c>
      <c r="BE252" s="27">
        <v>9.0629920959472656</v>
      </c>
      <c r="BF252" s="27">
        <v>13.511811256408691</v>
      </c>
      <c r="BG252" s="27">
        <v>8.7716531753540039</v>
      </c>
      <c r="BH252" s="27">
        <v>7.4094486236572266</v>
      </c>
      <c r="BI252" s="27">
        <v>12.937007904052734</v>
      </c>
      <c r="BJ252" s="27">
        <v>5.3149604797363281</v>
      </c>
      <c r="BK252" s="27">
        <v>3.4645669460296631</v>
      </c>
      <c r="BL252" s="27">
        <v>11.992125511169434</v>
      </c>
      <c r="BM252" s="27">
        <v>11</v>
      </c>
      <c r="BN252" s="27">
        <v>7.6614174842834473</v>
      </c>
      <c r="BO252" s="27">
        <v>8.8897638320922852</v>
      </c>
      <c r="BQ252" s="21">
        <f t="shared" si="7"/>
        <v>48</v>
      </c>
    </row>
    <row r="253" spans="2:69" x14ac:dyDescent="0.25">
      <c r="B253" s="44" t="s">
        <v>1088</v>
      </c>
      <c r="C253" s="44" t="s">
        <v>1089</v>
      </c>
      <c r="D253" s="12">
        <v>-33.4</v>
      </c>
      <c r="E253" s="12">
        <v>136.19999999999999</v>
      </c>
      <c r="F253" s="29" t="b">
        <f t="shared" si="6"/>
        <v>0</v>
      </c>
      <c r="G253" s="27"/>
      <c r="H253" s="27">
        <v>4.5236220359802246</v>
      </c>
      <c r="I253" s="27">
        <v>2.65354323387146</v>
      </c>
      <c r="J253" s="27">
        <v>2.84645676612854</v>
      </c>
      <c r="K253" s="27">
        <v>0.9330708384513855</v>
      </c>
      <c r="L253" s="27">
        <v>6.7716536521911621</v>
      </c>
      <c r="M253" s="27">
        <v>2.2283463478088379</v>
      </c>
      <c r="N253" s="27">
        <v>7.6732282638549805</v>
      </c>
      <c r="O253" s="27">
        <v>0.96062994003295898</v>
      </c>
      <c r="P253" s="27">
        <v>3.2125983238220215</v>
      </c>
      <c r="Q253" s="27">
        <v>2.2795276641845703</v>
      </c>
      <c r="R253" s="27">
        <v>3.34645676612854</v>
      </c>
      <c r="S253" s="27">
        <v>6.1220474243164063</v>
      </c>
      <c r="T253" s="27">
        <v>1.6889764070510864</v>
      </c>
      <c r="U253" s="27">
        <v>4.4881887435913086</v>
      </c>
      <c r="V253" s="27">
        <v>6.3937005996704102</v>
      </c>
      <c r="W253" s="27">
        <v>6.1653542518615723</v>
      </c>
      <c r="X253" s="27">
        <v>4.7322835922241211</v>
      </c>
      <c r="Y253" s="27">
        <v>7.4330706596374512</v>
      </c>
      <c r="Z253" s="27">
        <v>4.9291338920593262</v>
      </c>
      <c r="AA253" s="27">
        <v>8.7007875442504883</v>
      </c>
      <c r="AB253" s="27">
        <v>3.8976378440856934</v>
      </c>
      <c r="AC253" s="27">
        <v>1.8622046709060669</v>
      </c>
      <c r="AD253" s="27">
        <v>0.74803149700164795</v>
      </c>
      <c r="AE253" s="27">
        <v>3.6299211978912354</v>
      </c>
      <c r="AF253" s="27">
        <v>5.1338582038879395</v>
      </c>
      <c r="AG253" s="27">
        <v>3.9370079040527344</v>
      </c>
      <c r="AH253" s="27">
        <v>4.3779525756835938</v>
      </c>
      <c r="AI253" s="27">
        <v>2.3582677841186523</v>
      </c>
      <c r="AJ253" s="27">
        <v>3.9448819160461426</v>
      </c>
      <c r="AK253" s="27">
        <v>4.618110179901123</v>
      </c>
      <c r="AL253" s="27">
        <v>5.078740119934082</v>
      </c>
      <c r="AM253" s="27">
        <v>3.7716536521911621</v>
      </c>
      <c r="AN253" s="27">
        <v>10.716535568237305</v>
      </c>
      <c r="AO253" s="27">
        <v>5.8740158081054688</v>
      </c>
      <c r="AP253" s="27">
        <v>2.1062991619110107</v>
      </c>
      <c r="AQ253" s="27">
        <v>4.0826773643493652</v>
      </c>
      <c r="AR253" s="27">
        <v>4.385826587677002</v>
      </c>
      <c r="AS253" s="27">
        <v>5.7598423957824707</v>
      </c>
      <c r="AT253" s="27">
        <v>2.7559056282043457</v>
      </c>
      <c r="AU253" s="27">
        <v>4.3622045516967773</v>
      </c>
      <c r="AV253" s="27">
        <v>4.2283463478088379</v>
      </c>
      <c r="AW253" s="27">
        <v>5.614173412322998</v>
      </c>
      <c r="AX253" s="27">
        <v>2.8661417961120605</v>
      </c>
      <c r="AY253" s="27">
        <v>2.6771652698516846</v>
      </c>
      <c r="AZ253" s="27">
        <v>3.4724409580230713</v>
      </c>
      <c r="BA253" s="27">
        <v>6.0236220359802246</v>
      </c>
      <c r="BB253" s="27">
        <v>1.212598443031311</v>
      </c>
      <c r="BC253" s="27">
        <v>2.078740119934082</v>
      </c>
      <c r="BD253" s="27">
        <v>3.2755906581878662</v>
      </c>
      <c r="BE253" s="27">
        <v>4.039370059967041</v>
      </c>
      <c r="BF253" s="27">
        <v>7.3622045516967773</v>
      </c>
      <c r="BG253" s="27">
        <v>4.3385825157165527</v>
      </c>
      <c r="BH253" s="27">
        <v>1.7795275449752808</v>
      </c>
      <c r="BI253" s="27">
        <v>2.9685039520263672</v>
      </c>
      <c r="BJ253" s="27">
        <v>1.118110179901123</v>
      </c>
      <c r="BK253" s="27">
        <v>4.9763779640197754</v>
      </c>
      <c r="BL253" s="27">
        <v>4.1889762878417969</v>
      </c>
      <c r="BM253" s="27">
        <v>4.3307085037231445</v>
      </c>
      <c r="BN253" s="27">
        <v>3.7086613178253174</v>
      </c>
      <c r="BO253" s="27">
        <v>2.4881889820098877</v>
      </c>
      <c r="BQ253" s="21">
        <f t="shared" si="7"/>
        <v>47</v>
      </c>
    </row>
    <row r="254" spans="2:69" x14ac:dyDescent="0.25">
      <c r="B254" s="44" t="s">
        <v>1090</v>
      </c>
      <c r="C254" s="44" t="s">
        <v>1091</v>
      </c>
      <c r="D254" s="12">
        <v>-34.1</v>
      </c>
      <c r="E254" s="12">
        <v>138.1</v>
      </c>
      <c r="F254" s="29" t="b">
        <f t="shared" si="6"/>
        <v>0</v>
      </c>
      <c r="G254" s="27"/>
      <c r="H254" s="27">
        <v>3.578740119934082</v>
      </c>
      <c r="I254" s="27">
        <v>3.3307087421417236</v>
      </c>
      <c r="J254" s="27">
        <v>3.2480313777923584</v>
      </c>
      <c r="K254" s="27">
        <v>0.88188976049423218</v>
      </c>
      <c r="L254" s="27">
        <v>3.7637796401977539</v>
      </c>
      <c r="M254" s="27">
        <v>1.1771653890609741</v>
      </c>
      <c r="N254" s="27">
        <v>3.2047243118286133</v>
      </c>
      <c r="O254" s="27">
        <v>0.68897640705108643</v>
      </c>
      <c r="P254" s="27">
        <v>2.9842519760131836</v>
      </c>
      <c r="Q254" s="27">
        <v>2.5629920959472656</v>
      </c>
      <c r="R254" s="27">
        <v>3.1220471858978271</v>
      </c>
      <c r="S254" s="27">
        <v>3.2598426342010498</v>
      </c>
      <c r="T254" s="27">
        <v>1.1220471858978271</v>
      </c>
      <c r="U254" s="27">
        <v>5.0984253883361816</v>
      </c>
      <c r="V254" s="27">
        <v>4.2755904197692871</v>
      </c>
      <c r="W254" s="27">
        <v>4.078740119934082</v>
      </c>
      <c r="X254" s="27">
        <v>3.3149607181549072</v>
      </c>
      <c r="Y254" s="27">
        <v>2.8031497001647949</v>
      </c>
      <c r="Z254" s="27">
        <v>2.6850392818450928</v>
      </c>
      <c r="AA254" s="27">
        <v>5.0944881439208984</v>
      </c>
      <c r="AB254" s="27">
        <v>1.0039370059967041</v>
      </c>
      <c r="AC254" s="27">
        <v>1.1377953290939331</v>
      </c>
      <c r="AD254" s="27">
        <v>0.55905508995056152</v>
      </c>
      <c r="AE254" s="27">
        <v>2.9921259880065918</v>
      </c>
      <c r="AF254" s="27">
        <v>2.8425197601318359</v>
      </c>
      <c r="AG254" s="27">
        <v>2.7480313777923584</v>
      </c>
      <c r="AH254" s="27">
        <v>2.267716646194458</v>
      </c>
      <c r="AI254" s="27">
        <v>1.5905511379241943</v>
      </c>
      <c r="AJ254" s="27">
        <v>1.6062991619110107</v>
      </c>
      <c r="AK254" s="27">
        <v>1.5590550899505615</v>
      </c>
      <c r="AL254" s="27">
        <v>2.3700788021087646</v>
      </c>
      <c r="AM254" s="27">
        <v>1.8740156888961792</v>
      </c>
      <c r="AN254" s="27">
        <v>4.9527559280395508</v>
      </c>
      <c r="AO254" s="27">
        <v>2.9370079040527344</v>
      </c>
      <c r="AP254" s="27">
        <v>1.6062991619110107</v>
      </c>
      <c r="AQ254" s="27">
        <v>2.1102361679077148</v>
      </c>
      <c r="AR254" s="27">
        <v>2.1496062278747559</v>
      </c>
      <c r="AS254" s="27">
        <v>5.9763779640197754</v>
      </c>
      <c r="AT254" s="27">
        <v>4.6417322158813477</v>
      </c>
      <c r="AU254" s="27">
        <v>3.9370079040527344</v>
      </c>
      <c r="AV254" s="27">
        <v>2.8110237121582031</v>
      </c>
      <c r="AW254" s="27">
        <v>4.7322835922241211</v>
      </c>
      <c r="AX254" s="27">
        <v>1.7559055089950562</v>
      </c>
      <c r="AY254" s="27">
        <v>1.8031495809555054</v>
      </c>
      <c r="AZ254" s="27">
        <v>3.4803149700164795</v>
      </c>
      <c r="BA254" s="27">
        <v>5.7165355682373047</v>
      </c>
      <c r="BB254" s="27">
        <v>1.5826771259307861</v>
      </c>
      <c r="BC254" s="27">
        <v>3.2440943717956543</v>
      </c>
      <c r="BD254" s="27">
        <v>3.5826771259307861</v>
      </c>
      <c r="BE254" s="27">
        <v>5.2598423957824707</v>
      </c>
      <c r="BF254" s="27">
        <v>8.0393705368041992</v>
      </c>
      <c r="BG254" s="27">
        <v>3.0866141319274902</v>
      </c>
      <c r="BH254" s="27">
        <v>1.7480314970016479</v>
      </c>
      <c r="BI254" s="27">
        <v>3.1889762878417969</v>
      </c>
      <c r="BJ254" s="27">
        <v>1.4488189220428467</v>
      </c>
      <c r="BK254" s="27">
        <v>2.9763779640197754</v>
      </c>
      <c r="BL254" s="27">
        <v>4.6535434722900391</v>
      </c>
      <c r="BM254" s="27">
        <v>4.535433292388916</v>
      </c>
      <c r="BN254" s="27">
        <v>2.5196850299835205</v>
      </c>
      <c r="BO254" s="27">
        <v>1.6614173650741577</v>
      </c>
      <c r="BQ254" s="21">
        <f t="shared" si="7"/>
        <v>47</v>
      </c>
    </row>
    <row r="255" spans="2:69" x14ac:dyDescent="0.25">
      <c r="B255" s="44" t="s">
        <v>1092</v>
      </c>
      <c r="C255" s="44" t="s">
        <v>1093</v>
      </c>
      <c r="D255" s="12">
        <v>-35.9</v>
      </c>
      <c r="E255" s="12">
        <v>136.69999999999999</v>
      </c>
      <c r="F255" s="29" t="b">
        <f t="shared" si="6"/>
        <v>0</v>
      </c>
      <c r="G255" s="27"/>
      <c r="H255" s="27">
        <v>4.118110179901123</v>
      </c>
      <c r="I255" s="27">
        <v>3.6377952098846436</v>
      </c>
      <c r="J255" s="27">
        <v>5.1574802398681641</v>
      </c>
      <c r="K255" s="27">
        <v>2.5551180839538574</v>
      </c>
      <c r="L255" s="27">
        <v>6.6062994003295898</v>
      </c>
      <c r="M255" s="27">
        <v>4.6220474243164063</v>
      </c>
      <c r="N255" s="27">
        <v>13.484251976013184</v>
      </c>
      <c r="O255" s="27">
        <v>3.3661417961120605</v>
      </c>
      <c r="P255" s="27">
        <v>6.5669293403625488</v>
      </c>
      <c r="Q255" s="27">
        <v>5.574803352355957</v>
      </c>
      <c r="R255" s="27">
        <v>6.0708661079406738</v>
      </c>
      <c r="S255" s="27">
        <v>9.1535434722900391</v>
      </c>
      <c r="T255" s="27">
        <v>3.7362203598022461</v>
      </c>
      <c r="U255" s="27">
        <v>8.2362203598022461</v>
      </c>
      <c r="V255" s="27">
        <v>8.0551185607910156</v>
      </c>
      <c r="W255" s="27">
        <v>9.1496067047119141</v>
      </c>
      <c r="X255" s="27">
        <v>7.2086615562438965</v>
      </c>
      <c r="Y255" s="27">
        <v>7.7480316162109375</v>
      </c>
      <c r="Z255" s="27">
        <v>7.9527559280395508</v>
      </c>
      <c r="AA255" s="27">
        <v>9.996063232421875</v>
      </c>
      <c r="AB255" s="27">
        <v>6.0472440719604492</v>
      </c>
      <c r="AC255" s="27">
        <v>4.3228344917297363</v>
      </c>
      <c r="AD255" s="27">
        <v>2.7598426342010498</v>
      </c>
      <c r="AE255" s="27">
        <v>6.2007875442504883</v>
      </c>
      <c r="AF255" s="27">
        <v>7.6850395202636719</v>
      </c>
      <c r="AG255" s="27">
        <v>5.3543305397033691</v>
      </c>
      <c r="AH255" s="27">
        <v>7.039370059967041</v>
      </c>
      <c r="AI255" s="27">
        <v>3.9960629940032959</v>
      </c>
      <c r="AJ255" s="27">
        <v>6.385826587677002</v>
      </c>
      <c r="AK255" s="27">
        <v>4.1102361679077148</v>
      </c>
      <c r="AL255" s="27">
        <v>5.8425197601318359</v>
      </c>
      <c r="AM255" s="27">
        <v>4.4881887435913086</v>
      </c>
      <c r="AN255" s="27">
        <v>13.543307304382324</v>
      </c>
      <c r="AO255" s="27">
        <v>6.9842519760131836</v>
      </c>
      <c r="AP255" s="27">
        <v>4.3622045516967773</v>
      </c>
      <c r="AQ255" s="27">
        <v>3.2992126941680908</v>
      </c>
      <c r="AR255" s="27">
        <v>4.8661417961120605</v>
      </c>
      <c r="AS255" s="27">
        <v>5.6771655082702637</v>
      </c>
      <c r="AT255" s="27">
        <v>3.578740119934082</v>
      </c>
      <c r="AU255" s="27">
        <v>7.1023621559143066</v>
      </c>
      <c r="AV255" s="27">
        <v>6</v>
      </c>
      <c r="AW255" s="27">
        <v>10.291338920593262</v>
      </c>
      <c r="AX255" s="27">
        <v>8.2125988006591797</v>
      </c>
      <c r="AY255" s="27">
        <v>7.0944881439208984</v>
      </c>
      <c r="AZ255" s="27">
        <v>6.8425197601318359</v>
      </c>
      <c r="BA255" s="27">
        <v>11</v>
      </c>
      <c r="BB255" s="27">
        <v>1.3464566469192505</v>
      </c>
      <c r="BC255" s="27">
        <v>5.1220474243164063</v>
      </c>
      <c r="BD255" s="27">
        <v>4.7204723358154297</v>
      </c>
      <c r="BE255" s="27">
        <v>7.2637796401977539</v>
      </c>
      <c r="BF255" s="27">
        <v>7.6456694602966309</v>
      </c>
      <c r="BG255" s="27">
        <v>5.4409446716308594</v>
      </c>
      <c r="BH255" s="27">
        <v>4.3700785636901855</v>
      </c>
      <c r="BI255" s="27">
        <v>7.3661417961120605</v>
      </c>
      <c r="BJ255" s="27">
        <v>3.421259880065918</v>
      </c>
      <c r="BK255" s="27">
        <v>2.8661417961120605</v>
      </c>
      <c r="BL255" s="27">
        <v>8.7440948486328125</v>
      </c>
      <c r="BM255" s="27">
        <v>6.4685039520263672</v>
      </c>
      <c r="BN255" s="27">
        <v>6.4448819160461426</v>
      </c>
      <c r="BO255" s="27">
        <v>4.1692914962768555</v>
      </c>
      <c r="BQ255" s="21">
        <f t="shared" si="7"/>
        <v>47</v>
      </c>
    </row>
    <row r="256" spans="2:69" x14ac:dyDescent="0.25">
      <c r="B256" s="44" t="s">
        <v>1096</v>
      </c>
      <c r="C256" s="44" t="s">
        <v>1097</v>
      </c>
      <c r="D256" s="12">
        <v>-34.799999999999997</v>
      </c>
      <c r="E256" s="12">
        <v>138.80000000000001</v>
      </c>
      <c r="F256" s="29" t="b">
        <f t="shared" si="6"/>
        <v>0</v>
      </c>
      <c r="G256" s="27"/>
      <c r="H256" s="27">
        <v>10.377952575683594</v>
      </c>
      <c r="I256" s="27">
        <v>4.460629940032959</v>
      </c>
      <c r="J256" s="27">
        <v>8.4370079040527344</v>
      </c>
      <c r="K256" s="27">
        <v>5.6220474243164063</v>
      </c>
      <c r="L256" s="27">
        <v>13.814960479736328</v>
      </c>
      <c r="M256" s="27">
        <v>6.0590553283691406</v>
      </c>
      <c r="N256" s="27">
        <v>11.476377487182617</v>
      </c>
      <c r="O256" s="27">
        <v>3.2598426342010498</v>
      </c>
      <c r="P256" s="27">
        <v>12.838582992553711</v>
      </c>
      <c r="Q256" s="27">
        <v>7.1259841918945313</v>
      </c>
      <c r="R256" s="27">
        <v>7.4015746116638184</v>
      </c>
      <c r="S256" s="27">
        <v>14.003936767578125</v>
      </c>
      <c r="T256" s="27">
        <v>5.0669293403625488</v>
      </c>
      <c r="U256" s="27">
        <v>12.980315208435059</v>
      </c>
      <c r="V256" s="27">
        <v>14.259842872619629</v>
      </c>
      <c r="W256" s="27">
        <v>10.181102752685547</v>
      </c>
      <c r="X256" s="27">
        <v>8.2204723358154297</v>
      </c>
      <c r="Y256" s="27">
        <v>7.5708661079406738</v>
      </c>
      <c r="Z256" s="27">
        <v>10.055118560791016</v>
      </c>
      <c r="AA256" s="27">
        <v>15.551180839538574</v>
      </c>
      <c r="AB256" s="27">
        <v>12.086614608764648</v>
      </c>
      <c r="AC256" s="27">
        <v>8.2834644317626953</v>
      </c>
      <c r="AD256" s="27">
        <v>3.2204723358154297</v>
      </c>
      <c r="AE256" s="27">
        <v>9.9448814392089844</v>
      </c>
      <c r="AF256" s="27">
        <v>6.2519683837890625</v>
      </c>
      <c r="AG256" s="27">
        <v>8.1496067047119141</v>
      </c>
      <c r="AH256" s="27">
        <v>13.157480239868164</v>
      </c>
      <c r="AI256" s="27">
        <v>7.2598423957824707</v>
      </c>
      <c r="AJ256" s="27">
        <v>6.9448819160461426</v>
      </c>
      <c r="AK256" s="27">
        <v>9.4881887435913086</v>
      </c>
      <c r="AL256" s="27">
        <v>7.6062994003295898</v>
      </c>
      <c r="AM256" s="27">
        <v>6.5511813163757324</v>
      </c>
      <c r="AN256" s="27">
        <v>20.157480239868164</v>
      </c>
      <c r="AO256" s="27">
        <v>9.0157480239868164</v>
      </c>
      <c r="AP256" s="27">
        <v>8.1850395202636719</v>
      </c>
      <c r="AQ256" s="27">
        <v>4.9370079040527344</v>
      </c>
      <c r="AR256" s="27">
        <v>9.570866584777832</v>
      </c>
      <c r="AS256" s="27">
        <v>9.6338586807250977</v>
      </c>
      <c r="AT256" s="27">
        <v>8.2992124557495117</v>
      </c>
      <c r="AU256" s="27">
        <v>10.019684791564941</v>
      </c>
      <c r="AV256" s="27">
        <v>10.204724311828613</v>
      </c>
      <c r="AW256" s="27">
        <v>13.086614608764648</v>
      </c>
      <c r="AX256" s="27">
        <v>6.7559056282043457</v>
      </c>
      <c r="AY256" s="27">
        <v>8.2755908966064453</v>
      </c>
      <c r="AZ256" s="27">
        <v>10.590551376342773</v>
      </c>
      <c r="BA256" s="27">
        <v>15.574803352355957</v>
      </c>
      <c r="BB256" s="27">
        <v>3.2401573657989502</v>
      </c>
      <c r="BC256" s="27">
        <v>4.0236220359802246</v>
      </c>
      <c r="BD256" s="27">
        <v>5.7480316162109375</v>
      </c>
      <c r="BE256" s="27">
        <v>11.78740119934082</v>
      </c>
      <c r="BF256" s="27">
        <v>10.566928863525391</v>
      </c>
      <c r="BG256" s="27">
        <v>6.1889762878417969</v>
      </c>
      <c r="BH256" s="27">
        <v>4.5905513763427734</v>
      </c>
      <c r="BI256" s="27">
        <v>5.6220474243164063</v>
      </c>
      <c r="BJ256" s="27">
        <v>3.6299211978912354</v>
      </c>
      <c r="BK256" s="27">
        <v>4.0708661079406738</v>
      </c>
      <c r="BL256" s="27">
        <v>19.023622512817383</v>
      </c>
      <c r="BM256" s="27">
        <v>8.2992124557495117</v>
      </c>
      <c r="BN256" s="27">
        <v>6.6456694602966309</v>
      </c>
      <c r="BO256" s="27">
        <v>5.8976378440856934</v>
      </c>
      <c r="BQ256" s="21">
        <f t="shared" si="7"/>
        <v>47</v>
      </c>
    </row>
    <row r="257" spans="2:69" x14ac:dyDescent="0.25">
      <c r="B257" s="44" t="s">
        <v>1098</v>
      </c>
      <c r="C257" s="44" t="s">
        <v>1099</v>
      </c>
      <c r="D257" s="12">
        <v>-35.200000000000003</v>
      </c>
      <c r="E257" s="12">
        <v>138.5</v>
      </c>
      <c r="F257" s="29" t="b">
        <f t="shared" si="6"/>
        <v>0</v>
      </c>
      <c r="G257" s="27"/>
      <c r="H257" s="27">
        <v>6.3622045516967773</v>
      </c>
      <c r="I257" s="27">
        <v>3.9094488620758057</v>
      </c>
      <c r="J257" s="27">
        <v>4.5118112564086914</v>
      </c>
      <c r="K257" s="27">
        <v>2.4370079040527344</v>
      </c>
      <c r="L257" s="27">
        <v>8.3149604797363281</v>
      </c>
      <c r="M257" s="27">
        <v>4</v>
      </c>
      <c r="N257" s="27">
        <v>6.8228344917297363</v>
      </c>
      <c r="O257" s="27">
        <v>2.3976378440856934</v>
      </c>
      <c r="P257" s="27">
        <v>5.5944881439208984</v>
      </c>
      <c r="Q257" s="27">
        <v>4.2283463478088379</v>
      </c>
      <c r="R257" s="27">
        <v>4.6929135322570801</v>
      </c>
      <c r="S257" s="27">
        <v>8.3858270645141602</v>
      </c>
      <c r="T257" s="27">
        <v>3.3149607181549072</v>
      </c>
      <c r="U257" s="27">
        <v>7.8897638320922852</v>
      </c>
      <c r="V257" s="27">
        <v>6.7086615562438965</v>
      </c>
      <c r="W257" s="27">
        <v>4.9448819160461426</v>
      </c>
      <c r="X257" s="27">
        <v>4.1850395202636719</v>
      </c>
      <c r="Y257" s="27">
        <v>4.1574802398681641</v>
      </c>
      <c r="Z257" s="27">
        <v>3.9763779640197754</v>
      </c>
      <c r="AA257" s="27">
        <v>7.2913384437561035</v>
      </c>
      <c r="AB257" s="27">
        <v>3.9527559280395508</v>
      </c>
      <c r="AC257" s="27">
        <v>2.421259880065918</v>
      </c>
      <c r="AD257" s="27">
        <v>1.7952755689620972</v>
      </c>
      <c r="AE257" s="27">
        <v>2.9960629940032959</v>
      </c>
      <c r="AF257" s="27">
        <v>2.9055118560791016</v>
      </c>
      <c r="AG257" s="27">
        <v>3.7440943717956543</v>
      </c>
      <c r="AH257" s="27">
        <v>3.5826771259307861</v>
      </c>
      <c r="AI257" s="27">
        <v>3.4645669460296631</v>
      </c>
      <c r="AJ257" s="27">
        <v>1.4173228740692139</v>
      </c>
      <c r="AK257" s="27">
        <v>2.3307087421417236</v>
      </c>
      <c r="AL257" s="27">
        <v>4.4409446716308594</v>
      </c>
      <c r="AM257" s="27">
        <v>2.921259880065918</v>
      </c>
      <c r="AN257" s="27">
        <v>8.7322835922241211</v>
      </c>
      <c r="AO257" s="27">
        <v>4.1417322158813477</v>
      </c>
      <c r="AP257" s="27">
        <v>2.2047243118286133</v>
      </c>
      <c r="AQ257" s="27">
        <v>1.5669291019439697</v>
      </c>
      <c r="AR257" s="27">
        <v>3.5</v>
      </c>
      <c r="AS257" s="27">
        <v>3.9960629940032959</v>
      </c>
      <c r="AT257" s="27">
        <v>3.8307087421417236</v>
      </c>
      <c r="AU257" s="27">
        <v>5.574803352355957</v>
      </c>
      <c r="AV257" s="27">
        <v>4.3622045516967773</v>
      </c>
      <c r="AW257" s="27">
        <v>5.960629940032959</v>
      </c>
      <c r="AX257" s="27">
        <v>3.0157480239868164</v>
      </c>
      <c r="AY257" s="27">
        <v>4.0629920959472656</v>
      </c>
      <c r="AZ257" s="27">
        <v>4.8031497001647949</v>
      </c>
      <c r="BA257" s="27">
        <v>6.8740158081054688</v>
      </c>
      <c r="BB257" s="27">
        <v>0.9291338324546814</v>
      </c>
      <c r="BC257" s="27">
        <v>2.9685039520263672</v>
      </c>
      <c r="BD257" s="27">
        <v>1.9370079040527344</v>
      </c>
      <c r="BE257" s="27">
        <v>3.6377952098846436</v>
      </c>
      <c r="BF257" s="27">
        <v>4.0629920959472656</v>
      </c>
      <c r="BG257" s="27">
        <v>3.1574802398681641</v>
      </c>
      <c r="BH257" s="27">
        <v>2.7165353298187256</v>
      </c>
      <c r="BI257" s="27">
        <v>3.7519686222076416</v>
      </c>
      <c r="BJ257" s="27">
        <v>1.5354330539703369</v>
      </c>
      <c r="BK257" s="27">
        <v>1.4803149700164795</v>
      </c>
      <c r="BL257" s="27">
        <v>6.7086615562438965</v>
      </c>
      <c r="BM257" s="27">
        <v>2.4251968860626221</v>
      </c>
      <c r="BN257" s="27">
        <v>3.4724409580230713</v>
      </c>
      <c r="BO257" s="27">
        <v>2.4724409580230713</v>
      </c>
      <c r="BQ257" s="21">
        <f t="shared" si="7"/>
        <v>47</v>
      </c>
    </row>
    <row r="258" spans="2:69" x14ac:dyDescent="0.25">
      <c r="B258" s="44" t="s">
        <v>1100</v>
      </c>
      <c r="C258" s="44" t="s">
        <v>1101</v>
      </c>
      <c r="D258" s="12">
        <v>-36.700000000000003</v>
      </c>
      <c r="E258" s="12">
        <v>140.9</v>
      </c>
      <c r="F258" s="29" t="b">
        <f t="shared" si="6"/>
        <v>0</v>
      </c>
      <c r="G258" s="27"/>
      <c r="H258" s="27">
        <v>7.2007875442504883</v>
      </c>
      <c r="I258" s="27">
        <v>4.8897638320922852</v>
      </c>
      <c r="J258" s="27">
        <v>6.4724407196044922</v>
      </c>
      <c r="K258" s="27">
        <v>3.4842519760131836</v>
      </c>
      <c r="L258" s="27">
        <v>8.5472440719604492</v>
      </c>
      <c r="M258" s="27">
        <v>5.9763779640197754</v>
      </c>
      <c r="N258" s="27">
        <v>5.3700785636901855</v>
      </c>
      <c r="O258" s="27">
        <v>1.8858268260955811</v>
      </c>
      <c r="P258" s="27">
        <v>6.7952756881713867</v>
      </c>
      <c r="Q258" s="27">
        <v>3.8700788021087646</v>
      </c>
      <c r="R258" s="27">
        <v>4.2401576042175293</v>
      </c>
      <c r="S258" s="27">
        <v>7.3582677841186523</v>
      </c>
      <c r="T258" s="27">
        <v>2.7519686222076416</v>
      </c>
      <c r="U258" s="27">
        <v>6.1850395202636719</v>
      </c>
      <c r="V258" s="27">
        <v>5.2283463478088379</v>
      </c>
      <c r="W258" s="27">
        <v>7.5590553283691406</v>
      </c>
      <c r="X258" s="27">
        <v>6.3385825157165527</v>
      </c>
      <c r="Y258" s="27">
        <v>5.5984253883361816</v>
      </c>
      <c r="Z258" s="27">
        <v>5.0629920959472656</v>
      </c>
      <c r="AA258" s="27">
        <v>9.8149604797363281</v>
      </c>
      <c r="AB258" s="27">
        <v>4.4409446716308594</v>
      </c>
      <c r="AC258" s="27">
        <v>4.0472440719604492</v>
      </c>
      <c r="AD258" s="27">
        <v>1.7086614370346069</v>
      </c>
      <c r="AE258" s="27">
        <v>6.6535434722900391</v>
      </c>
      <c r="AF258" s="27">
        <v>8.3228349685668945</v>
      </c>
      <c r="AG258" s="27">
        <v>5.9803147315979004</v>
      </c>
      <c r="AH258" s="27">
        <v>8.1535434722900391</v>
      </c>
      <c r="AI258" s="27">
        <v>4.4488186836242676</v>
      </c>
      <c r="AJ258" s="27">
        <v>2.8779528141021729</v>
      </c>
      <c r="AK258" s="27">
        <v>5.3464565277099609</v>
      </c>
      <c r="AL258" s="27">
        <v>4.9448819160461426</v>
      </c>
      <c r="AM258" s="27">
        <v>5.118110179901123</v>
      </c>
      <c r="AN258" s="27">
        <v>10.783464431762695</v>
      </c>
      <c r="AO258" s="27">
        <v>7.2913384437561035</v>
      </c>
      <c r="AP258" s="27">
        <v>4.4094486236572266</v>
      </c>
      <c r="AQ258" s="27">
        <v>3.1023621559143066</v>
      </c>
      <c r="AR258" s="27">
        <v>7.2047243118286133</v>
      </c>
      <c r="AS258" s="27">
        <v>6.1692914962768555</v>
      </c>
      <c r="AT258" s="27">
        <v>6.2283463478088379</v>
      </c>
      <c r="AU258" s="27">
        <v>6.118110179901123</v>
      </c>
      <c r="AV258" s="27">
        <v>7.4409446716308594</v>
      </c>
      <c r="AW258" s="27">
        <v>7.1102361679077148</v>
      </c>
      <c r="AX258" s="27">
        <v>5.0314960479736328</v>
      </c>
      <c r="AY258" s="27">
        <v>5.1102361679077148</v>
      </c>
      <c r="AZ258" s="27">
        <v>5.5196852684020996</v>
      </c>
      <c r="BA258" s="27">
        <v>8.1811027526855469</v>
      </c>
      <c r="BB258" s="27">
        <v>2.3385827541351318</v>
      </c>
      <c r="BC258" s="27">
        <v>4.2244095802307129</v>
      </c>
      <c r="BD258" s="27">
        <v>5.2677164077758789</v>
      </c>
      <c r="BE258" s="27">
        <v>5.9685039520263672</v>
      </c>
      <c r="BF258" s="27">
        <v>8.6614170074462891</v>
      </c>
      <c r="BG258" s="27">
        <v>2.921259880065918</v>
      </c>
      <c r="BH258" s="27">
        <v>3.1102361679077148</v>
      </c>
      <c r="BI258" s="27">
        <v>5.2047243118286133</v>
      </c>
      <c r="BJ258" s="27">
        <v>2.5826771259307861</v>
      </c>
      <c r="BK258" s="27">
        <v>2.5984251499176025</v>
      </c>
      <c r="BL258" s="27">
        <v>10.188976287841797</v>
      </c>
      <c r="BM258" s="27">
        <v>8.8188972473144531</v>
      </c>
      <c r="BN258" s="27">
        <v>6.8267717361450195</v>
      </c>
      <c r="BO258" s="27">
        <v>4.0629920959472656</v>
      </c>
      <c r="BQ258" s="21">
        <f t="shared" si="7"/>
        <v>47</v>
      </c>
    </row>
    <row r="259" spans="2:69" x14ac:dyDescent="0.25">
      <c r="B259" s="44" t="s">
        <v>1104</v>
      </c>
      <c r="C259" s="44" t="s">
        <v>1105</v>
      </c>
      <c r="D259" s="12">
        <v>-33.799999999999997</v>
      </c>
      <c r="E259" s="12">
        <v>150.9</v>
      </c>
      <c r="F259" s="29" t="b">
        <f t="shared" si="6"/>
        <v>1</v>
      </c>
      <c r="G259" s="27"/>
      <c r="H259" s="27">
        <v>11.354331016540527</v>
      </c>
      <c r="I259" s="27">
        <v>21.283464431762695</v>
      </c>
      <c r="J259" s="27">
        <v>10.653543472290039</v>
      </c>
      <c r="K259" s="27">
        <v>11.429133415222168</v>
      </c>
      <c r="L259" s="27">
        <v>6.4448819160461426</v>
      </c>
      <c r="M259" s="27">
        <v>10.629920959472656</v>
      </c>
      <c r="N259" s="27">
        <v>11.807086944580078</v>
      </c>
      <c r="O259" s="27">
        <v>7.4173226356506348</v>
      </c>
      <c r="P259" s="27">
        <v>3.3858268260955811</v>
      </c>
      <c r="Q259" s="27">
        <v>16.082677841186523</v>
      </c>
      <c r="R259" s="27">
        <v>18.948818206787109</v>
      </c>
      <c r="S259" s="27">
        <v>9.8976373672485352</v>
      </c>
      <c r="T259" s="27">
        <v>10.496063232421875</v>
      </c>
      <c r="U259" s="27">
        <v>11.984251976013184</v>
      </c>
      <c r="V259" s="27">
        <v>7.074803352355957</v>
      </c>
      <c r="W259" s="27">
        <v>7.6535434722900391</v>
      </c>
      <c r="X259" s="27">
        <v>12.283464431762695</v>
      </c>
      <c r="Y259" s="27">
        <v>5.5275592803955078</v>
      </c>
      <c r="Z259" s="27">
        <v>9.582676887512207</v>
      </c>
      <c r="AA259" s="27">
        <v>6.0157480239868164</v>
      </c>
      <c r="AB259" s="27">
        <v>5.0078740119934082</v>
      </c>
      <c r="AC259" s="27">
        <v>12.157480239868164</v>
      </c>
      <c r="AD259" s="27">
        <v>7.7322835922241211</v>
      </c>
      <c r="AE259" s="27">
        <v>12.511811256408691</v>
      </c>
      <c r="AF259" s="27">
        <v>9.417323112487793</v>
      </c>
      <c r="AG259" s="27">
        <v>16.240158081054688</v>
      </c>
      <c r="AH259" s="27">
        <v>11.232283592224121</v>
      </c>
      <c r="AI259" s="27">
        <v>10.984251976013184</v>
      </c>
      <c r="AJ259" s="27">
        <v>10.956692695617676</v>
      </c>
      <c r="AK259" s="27">
        <v>6.7007875442504883</v>
      </c>
      <c r="AL259" s="27">
        <v>6.7480316162109375</v>
      </c>
      <c r="AM259" s="27">
        <v>7.0275592803955078</v>
      </c>
      <c r="AN259" s="27">
        <v>11.61417293548584</v>
      </c>
      <c r="AO259" s="27">
        <v>8.3267717361450195</v>
      </c>
      <c r="AP259" s="27">
        <v>5.7204723358154297</v>
      </c>
      <c r="AQ259" s="27">
        <v>14.83464527130127</v>
      </c>
      <c r="AR259" s="27">
        <v>7.8976378440856934</v>
      </c>
      <c r="AS259" s="27">
        <v>7.4094486236572266</v>
      </c>
      <c r="AT259" s="27">
        <v>7.2165355682373047</v>
      </c>
      <c r="AU259" s="27">
        <v>10.271653175354004</v>
      </c>
      <c r="AV259" s="27">
        <v>14.17322826385498</v>
      </c>
      <c r="AW259" s="27">
        <v>5.3622045516967773</v>
      </c>
      <c r="AX259" s="27">
        <v>2.8976378440856934</v>
      </c>
      <c r="AY259" s="27">
        <v>7.9960627555847168</v>
      </c>
      <c r="AZ259" s="27">
        <v>14.370079040527344</v>
      </c>
      <c r="BA259" s="27">
        <v>8.7874011993408203</v>
      </c>
      <c r="BB259" s="27">
        <v>6.1771655082702637</v>
      </c>
      <c r="BC259" s="27">
        <v>11.157480239868164</v>
      </c>
      <c r="BD259" s="27">
        <v>9.5472440719604492</v>
      </c>
      <c r="BE259" s="27">
        <v>4.7559056282043457</v>
      </c>
      <c r="BF259" s="27">
        <v>10.67322826385498</v>
      </c>
      <c r="BG259" s="27">
        <v>12.496063232421875</v>
      </c>
      <c r="BH259" s="27">
        <v>3.9685039520263672</v>
      </c>
      <c r="BI259" s="27">
        <v>8.4724407196044922</v>
      </c>
      <c r="BJ259" s="27">
        <v>13.098424911499023</v>
      </c>
      <c r="BK259" s="27">
        <v>6.6929135322570801</v>
      </c>
      <c r="BL259" s="27">
        <v>5.2677164077758789</v>
      </c>
      <c r="BM259" s="27">
        <v>2.8976378440856934</v>
      </c>
      <c r="BN259" s="27">
        <v>14.055118560791016</v>
      </c>
      <c r="BO259" s="27">
        <v>6.574803352355957</v>
      </c>
      <c r="BQ259" s="21">
        <f t="shared" si="7"/>
        <v>47</v>
      </c>
    </row>
    <row r="260" spans="2:69" x14ac:dyDescent="0.25">
      <c r="B260" s="44" t="s">
        <v>1108</v>
      </c>
      <c r="C260" s="44" t="s">
        <v>1109</v>
      </c>
      <c r="D260" s="12">
        <v>-40</v>
      </c>
      <c r="E260" s="12">
        <v>144.1</v>
      </c>
      <c r="F260" s="29" t="b">
        <f t="shared" si="6"/>
        <v>1</v>
      </c>
      <c r="G260" s="27"/>
      <c r="H260" s="27">
        <v>12.956692695617676</v>
      </c>
      <c r="I260" s="27">
        <v>7.5118112564086914</v>
      </c>
      <c r="J260" s="27">
        <v>11.71259880065918</v>
      </c>
      <c r="K260" s="27">
        <v>8.9606294631958008</v>
      </c>
      <c r="L260" s="27">
        <v>12.77952766418457</v>
      </c>
      <c r="M260" s="27">
        <v>8.2480316162109375</v>
      </c>
      <c r="N260" s="27">
        <v>14.251968383789063</v>
      </c>
      <c r="O260" s="27">
        <v>7.6338582038879395</v>
      </c>
      <c r="P260" s="27">
        <v>15.102362632751465</v>
      </c>
      <c r="Q260" s="27">
        <v>11.937007904052734</v>
      </c>
      <c r="R260" s="27">
        <v>14.035432815551758</v>
      </c>
      <c r="S260" s="27">
        <v>18.110237121582031</v>
      </c>
      <c r="T260" s="27">
        <v>6.1850395202636719</v>
      </c>
      <c r="U260" s="27">
        <v>11.66535472869873</v>
      </c>
      <c r="V260" s="27">
        <v>12.291338920593262</v>
      </c>
      <c r="W260" s="27">
        <v>14.889763832092285</v>
      </c>
      <c r="X260" s="27">
        <v>14.244094848632813</v>
      </c>
      <c r="Y260" s="27">
        <v>11.858267784118652</v>
      </c>
      <c r="Z260" s="27">
        <v>10.035432815551758</v>
      </c>
      <c r="AA260" s="27">
        <v>17.094488143920898</v>
      </c>
      <c r="AB260" s="27">
        <v>12.421259880065918</v>
      </c>
      <c r="AC260" s="27">
        <v>9.6299209594726563</v>
      </c>
      <c r="AD260" s="27">
        <v>7.8897638320922852</v>
      </c>
      <c r="AE260" s="27">
        <v>9.9842519760131836</v>
      </c>
      <c r="AF260" s="27">
        <v>11.370079040527344</v>
      </c>
      <c r="AG260" s="27">
        <v>9.7480316162109375</v>
      </c>
      <c r="AH260" s="27">
        <v>13.039370536804199</v>
      </c>
      <c r="AI260" s="27">
        <v>10.496063232421875</v>
      </c>
      <c r="AJ260" s="27">
        <v>12.433071136474609</v>
      </c>
      <c r="AK260" s="27">
        <v>13.629920959472656</v>
      </c>
      <c r="AL260" s="27">
        <v>10.669291496276855</v>
      </c>
      <c r="AM260" s="27">
        <v>9.5984249114990234</v>
      </c>
      <c r="AN260" s="27">
        <v>14.21259880065918</v>
      </c>
      <c r="AO260" s="27">
        <v>11.669291496276855</v>
      </c>
      <c r="AP260" s="27">
        <v>10.692913055419922</v>
      </c>
      <c r="AQ260" s="27">
        <v>7.921259880065918</v>
      </c>
      <c r="AR260" s="27">
        <v>14.984251976013184</v>
      </c>
      <c r="AS260" s="27">
        <v>10.244094848632813</v>
      </c>
      <c r="AT260" s="27">
        <v>12.346456527709961</v>
      </c>
      <c r="AU260" s="27">
        <v>9.2283468246459961</v>
      </c>
      <c r="AV260" s="27">
        <v>13.055118560791016</v>
      </c>
      <c r="AW260" s="27">
        <v>12.425196647644043</v>
      </c>
      <c r="AX260" s="27">
        <v>11.377952575683594</v>
      </c>
      <c r="AY260" s="27">
        <v>10.314960479736328</v>
      </c>
      <c r="AZ260" s="27">
        <v>8.0314960479736328</v>
      </c>
      <c r="BA260" s="27">
        <v>12.401575088500977</v>
      </c>
      <c r="BB260" s="27">
        <v>6.1417322158813477</v>
      </c>
      <c r="BC260" s="27">
        <v>9.417323112487793</v>
      </c>
      <c r="BD260" s="27">
        <v>11.228346824645996</v>
      </c>
      <c r="BE260" s="27">
        <v>10.181102752685547</v>
      </c>
      <c r="BF260" s="27">
        <v>12.110236167907715</v>
      </c>
      <c r="BG260" s="27">
        <v>10.559055328369141</v>
      </c>
      <c r="BH260" s="27">
        <v>8.5433073043823242</v>
      </c>
      <c r="BI260" s="27">
        <v>16.937007904052734</v>
      </c>
      <c r="BJ260" s="27">
        <v>7.4094486236572266</v>
      </c>
      <c r="BK260" s="27">
        <v>5.1574802398681641</v>
      </c>
      <c r="BL260" s="27">
        <v>14.251968383789063</v>
      </c>
      <c r="BM260" s="27">
        <v>10.133858680725098</v>
      </c>
      <c r="BN260" s="27">
        <v>6.8582677841186523</v>
      </c>
      <c r="BO260" s="27">
        <v>9.0393705368041992</v>
      </c>
      <c r="BQ260" s="21">
        <f t="shared" si="7"/>
        <v>47</v>
      </c>
    </row>
    <row r="261" spans="2:69" x14ac:dyDescent="0.25">
      <c r="B261" s="44" t="s">
        <v>1112</v>
      </c>
      <c r="C261" s="44" t="s">
        <v>1113</v>
      </c>
      <c r="D261" s="12">
        <v>-25.1</v>
      </c>
      <c r="E261" s="12">
        <v>151.1</v>
      </c>
      <c r="F261" s="29" t="b">
        <f t="shared" si="6"/>
        <v>0</v>
      </c>
      <c r="G261" s="27"/>
      <c r="H261" s="27">
        <v>8</v>
      </c>
      <c r="I261" s="27">
        <v>11.866141319274902</v>
      </c>
      <c r="J261" s="27">
        <v>11.972440719604492</v>
      </c>
      <c r="K261" s="27">
        <v>4.118110179901123</v>
      </c>
      <c r="L261" s="27">
        <v>13.559055328369141</v>
      </c>
      <c r="M261" s="27">
        <v>4.5866141319274902</v>
      </c>
      <c r="N261" s="27">
        <v>6.0157480239868164</v>
      </c>
      <c r="O261" s="27">
        <v>6.960629940032959</v>
      </c>
      <c r="P261" s="27">
        <v>6.5196852684020996</v>
      </c>
      <c r="Q261" s="27">
        <v>8.4724407196044922</v>
      </c>
      <c r="R261" s="27">
        <v>10.295275688171387</v>
      </c>
      <c r="S261" s="27">
        <v>7.0118112564086914</v>
      </c>
      <c r="T261" s="27">
        <v>7.2362203598022461</v>
      </c>
      <c r="U261" s="27">
        <v>8.1771650314331055</v>
      </c>
      <c r="V261" s="27">
        <v>10.842519760131836</v>
      </c>
      <c r="W261" s="27">
        <v>6.8897638320922852</v>
      </c>
      <c r="X261" s="27">
        <v>11.996063232421875</v>
      </c>
      <c r="Y261" s="27">
        <v>2.7244093418121338</v>
      </c>
      <c r="Z261" s="27">
        <v>8.0866146087646484</v>
      </c>
      <c r="AA261" s="27">
        <v>7.0118112564086914</v>
      </c>
      <c r="AB261" s="27">
        <v>4.2913384437561035</v>
      </c>
      <c r="AC261" s="27">
        <v>6.2992124557495117</v>
      </c>
      <c r="AD261" s="27">
        <v>5.1023621559143066</v>
      </c>
      <c r="AE261" s="27">
        <v>7.3070864677429199</v>
      </c>
      <c r="AF261" s="27">
        <v>7.4409446716308594</v>
      </c>
      <c r="AG261" s="27">
        <v>6.9527559280395508</v>
      </c>
      <c r="AH261" s="27">
        <v>12.728346824645996</v>
      </c>
      <c r="AI261" s="27">
        <v>5.078740119934082</v>
      </c>
      <c r="AJ261" s="27">
        <v>4.6535434722900391</v>
      </c>
      <c r="AK261" s="27">
        <v>10.590551376342773</v>
      </c>
      <c r="AL261" s="27">
        <v>3.1889762878417969</v>
      </c>
      <c r="AM261" s="27">
        <v>5.6929135322570801</v>
      </c>
      <c r="AN261" s="27">
        <v>7.1968502998352051</v>
      </c>
      <c r="AO261" s="27">
        <v>6.9055118560791016</v>
      </c>
      <c r="AP261" s="27">
        <v>4.5984253883361816</v>
      </c>
      <c r="AQ261" s="27">
        <v>11.755905151367188</v>
      </c>
      <c r="AR261" s="27">
        <v>9.3070869445800781</v>
      </c>
      <c r="AS261" s="27">
        <v>12.795275688171387</v>
      </c>
      <c r="AT261" s="27">
        <v>10.299212455749512</v>
      </c>
      <c r="AU261" s="27">
        <v>4.7559056282043457</v>
      </c>
      <c r="AV261" s="27">
        <v>7.7165355682373047</v>
      </c>
      <c r="AW261" s="27">
        <v>7.464566707611084</v>
      </c>
      <c r="AX261" s="27">
        <v>6.1811022758483887</v>
      </c>
      <c r="AY261" s="27">
        <v>7.614173412322998</v>
      </c>
      <c r="AZ261" s="27">
        <v>11.496063232421875</v>
      </c>
      <c r="BA261" s="27">
        <v>13.078740119934082</v>
      </c>
      <c r="BB261" s="27">
        <v>4.9291338920593262</v>
      </c>
      <c r="BC261" s="27">
        <v>8.8110237121582031</v>
      </c>
      <c r="BD261" s="27">
        <v>4.6771655082702637</v>
      </c>
      <c r="BE261" s="27">
        <v>5.2362203598022461</v>
      </c>
      <c r="BF261" s="27">
        <v>17.763778686523438</v>
      </c>
      <c r="BG261" s="27">
        <v>7.4960627555847168</v>
      </c>
      <c r="BH261" s="27">
        <v>3.2283463478088379</v>
      </c>
      <c r="BI261" s="27">
        <v>6.9763779640197754</v>
      </c>
      <c r="BJ261" s="27">
        <v>10.468503952026367</v>
      </c>
      <c r="BK261" s="27">
        <v>12.791338920593262</v>
      </c>
      <c r="BL261" s="27">
        <v>6.4566926956176758</v>
      </c>
      <c r="BM261" s="27">
        <v>11.39370059967041</v>
      </c>
      <c r="BN261" s="27">
        <v>11.027559280395508</v>
      </c>
      <c r="BO261" s="27">
        <v>5.3622045516967773</v>
      </c>
      <c r="BQ261" s="21">
        <f t="shared" si="7"/>
        <v>46</v>
      </c>
    </row>
    <row r="262" spans="2:69" x14ac:dyDescent="0.25">
      <c r="B262" s="44" t="s">
        <v>1120</v>
      </c>
      <c r="C262" s="44" t="s">
        <v>1121</v>
      </c>
      <c r="D262" s="12">
        <v>-38.299999999999997</v>
      </c>
      <c r="E262" s="12">
        <v>144.80000000000001</v>
      </c>
      <c r="F262" s="29" t="b">
        <f t="shared" si="6"/>
        <v>1</v>
      </c>
      <c r="G262" s="27"/>
      <c r="H262" s="27">
        <v>8.5551185607910156</v>
      </c>
      <c r="I262" s="27">
        <v>3.767716646194458</v>
      </c>
      <c r="J262" s="27">
        <v>9.0196847915649414</v>
      </c>
      <c r="K262" s="27">
        <v>5.3267717361450195</v>
      </c>
      <c r="L262" s="27">
        <v>10.618110656738281</v>
      </c>
      <c r="M262" s="27">
        <v>6.4173226356506348</v>
      </c>
      <c r="N262" s="27">
        <v>6.7125983238220215</v>
      </c>
      <c r="O262" s="27">
        <v>3.539370059967041</v>
      </c>
      <c r="P262" s="27">
        <v>6.6692914962768555</v>
      </c>
      <c r="Q262" s="27">
        <v>7.4881887435913086</v>
      </c>
      <c r="R262" s="27">
        <v>11.421259880065918</v>
      </c>
      <c r="S262" s="27">
        <v>6.0866141319274902</v>
      </c>
      <c r="T262" s="27">
        <v>4.6496062278747559</v>
      </c>
      <c r="U262" s="27">
        <v>8.0866146087646484</v>
      </c>
      <c r="V262" s="27">
        <v>5.8740158081054688</v>
      </c>
      <c r="W262" s="27">
        <v>8.5472440719604492</v>
      </c>
      <c r="X262" s="27">
        <v>6.5275592803955078</v>
      </c>
      <c r="Y262" s="27">
        <v>4.1062994003295898</v>
      </c>
      <c r="Z262" s="27">
        <v>8.7637796401977539</v>
      </c>
      <c r="AA262" s="27">
        <v>5.9015746116638184</v>
      </c>
      <c r="AB262" s="27">
        <v>5.6653542518615723</v>
      </c>
      <c r="AC262" s="27">
        <v>5.2322835922241211</v>
      </c>
      <c r="AD262" s="27">
        <v>5.2598423957824707</v>
      </c>
      <c r="AE262" s="27">
        <v>11.598424911499023</v>
      </c>
      <c r="AF262" s="27">
        <v>11.83464527130127</v>
      </c>
      <c r="AG262" s="27">
        <v>10.748031616210938</v>
      </c>
      <c r="AH262" s="27">
        <v>11.629920959472656</v>
      </c>
      <c r="AI262" s="27">
        <v>8.5275592803955078</v>
      </c>
      <c r="AJ262" s="27">
        <v>11.21259880065918</v>
      </c>
      <c r="AK262" s="27">
        <v>9.496063232421875</v>
      </c>
      <c r="AL262" s="27">
        <v>7.614173412322998</v>
      </c>
      <c r="AM262" s="27">
        <v>6.7637796401977539</v>
      </c>
      <c r="AN262" s="27">
        <v>14.480315208435059</v>
      </c>
      <c r="AO262" s="27">
        <v>15.464567184448242</v>
      </c>
      <c r="AP262" s="27">
        <v>8.8582677841186523</v>
      </c>
      <c r="AQ262" s="27">
        <v>11.771653175354004</v>
      </c>
      <c r="AR262" s="27">
        <v>8.3385829925537109</v>
      </c>
      <c r="AS262" s="27">
        <v>7.2913384437561035</v>
      </c>
      <c r="AT262" s="27">
        <v>9.7559051513671875</v>
      </c>
      <c r="AU262" s="27">
        <v>5.9370079040527344</v>
      </c>
      <c r="AV262" s="27">
        <v>9.4094486236572266</v>
      </c>
      <c r="AW262" s="27">
        <v>10.236220359802246</v>
      </c>
      <c r="AX262" s="27">
        <v>4.6299214363098145</v>
      </c>
      <c r="AY262" s="27">
        <v>6.9291338920593262</v>
      </c>
      <c r="AZ262" s="27">
        <v>9.7716531753540039</v>
      </c>
      <c r="BA262" s="27">
        <v>9.3070869445800781</v>
      </c>
      <c r="BB262" s="27">
        <v>2.8976378440856934</v>
      </c>
      <c r="BC262" s="27">
        <v>8.4881887435913086</v>
      </c>
      <c r="BD262" s="27">
        <v>7.2677164077758789</v>
      </c>
      <c r="BE262" s="27">
        <v>8.6299209594726563</v>
      </c>
      <c r="BF262" s="27">
        <v>12.574803352355957</v>
      </c>
      <c r="BG262" s="27">
        <v>11.055118560791016</v>
      </c>
      <c r="BH262" s="27">
        <v>8.3385829925537109</v>
      </c>
      <c r="BI262" s="27">
        <v>11.842519760131836</v>
      </c>
      <c r="BJ262" s="27">
        <v>6.9842519760131836</v>
      </c>
      <c r="BK262" s="27">
        <v>4.3622045516967773</v>
      </c>
      <c r="BL262" s="27">
        <v>8.3897638320922852</v>
      </c>
      <c r="BM262" s="27">
        <v>10.496063232421875</v>
      </c>
      <c r="BN262" s="27">
        <v>7.8779525756835938</v>
      </c>
      <c r="BO262" s="27">
        <v>5.9842519760131836</v>
      </c>
      <c r="BQ262" s="21">
        <f t="shared" si="7"/>
        <v>46</v>
      </c>
    </row>
    <row r="263" spans="2:69" x14ac:dyDescent="0.25">
      <c r="B263" s="44" t="s">
        <v>1122</v>
      </c>
      <c r="C263" s="44" t="s">
        <v>1123</v>
      </c>
      <c r="D263" s="12">
        <v>-37.299999999999997</v>
      </c>
      <c r="E263" s="12">
        <v>143.69999999999999</v>
      </c>
      <c r="F263" s="29" t="b">
        <f t="shared" si="6"/>
        <v>1</v>
      </c>
      <c r="G263" s="27"/>
      <c r="H263" s="27">
        <v>8.1889762878417969</v>
      </c>
      <c r="I263" s="27">
        <v>6.2637796401977539</v>
      </c>
      <c r="J263" s="27">
        <v>6.2637796401977539</v>
      </c>
      <c r="K263" s="27">
        <v>4.1653542518615723</v>
      </c>
      <c r="L263" s="27">
        <v>9.5275592803955078</v>
      </c>
      <c r="M263" s="27">
        <v>6.8582677841186523</v>
      </c>
      <c r="N263" s="27">
        <v>6.4133858680725098</v>
      </c>
      <c r="O263" s="27">
        <v>2.2007873058319092</v>
      </c>
      <c r="P263" s="27">
        <v>3.6614172458648682</v>
      </c>
      <c r="Q263" s="27">
        <v>5.4527559280395508</v>
      </c>
      <c r="R263" s="27">
        <v>5.6811022758483887</v>
      </c>
      <c r="S263" s="27">
        <v>6.9094486236572266</v>
      </c>
      <c r="T263" s="27">
        <v>4.3267717361450195</v>
      </c>
      <c r="U263" s="27">
        <v>9.7283468246459961</v>
      </c>
      <c r="V263" s="27">
        <v>5.6062994003295898</v>
      </c>
      <c r="W263" s="27">
        <v>10.125984191894531</v>
      </c>
      <c r="X263" s="27">
        <v>6.2440943717956543</v>
      </c>
      <c r="Y263" s="27">
        <v>1.8031495809555054</v>
      </c>
      <c r="Z263" s="27">
        <v>9.1889762878417969</v>
      </c>
      <c r="AA263" s="27">
        <v>5.8779525756835938</v>
      </c>
      <c r="AB263" s="27">
        <v>5.4842519760131836</v>
      </c>
      <c r="AC263" s="27">
        <v>4.5039372444152832</v>
      </c>
      <c r="AD263" s="27">
        <v>4.9763779640197754</v>
      </c>
      <c r="AE263" s="27">
        <v>6.3700785636901855</v>
      </c>
      <c r="AF263" s="27">
        <v>3.8031497001647949</v>
      </c>
      <c r="AG263" s="27">
        <v>5.2283463478088379</v>
      </c>
      <c r="AH263" s="27">
        <v>7.3661417961120605</v>
      </c>
      <c r="AI263" s="27">
        <v>6.1889762878417969</v>
      </c>
      <c r="AJ263" s="27">
        <v>3.6889762878417969</v>
      </c>
      <c r="AK263" s="27">
        <v>4.6417322158813477</v>
      </c>
      <c r="AL263" s="27">
        <v>3.9055118560791016</v>
      </c>
      <c r="AM263" s="27">
        <v>3.5314960479736328</v>
      </c>
      <c r="AN263" s="27">
        <v>7.4173226356506348</v>
      </c>
      <c r="AO263" s="27">
        <v>9.6220474243164063</v>
      </c>
      <c r="AP263" s="27">
        <v>3.1968502998352051</v>
      </c>
      <c r="AQ263" s="27">
        <v>5.4488186836242676</v>
      </c>
      <c r="AR263" s="27">
        <v>6.4409446716308594</v>
      </c>
      <c r="AS263" s="27">
        <v>7.921259880065918</v>
      </c>
      <c r="AT263" s="27">
        <v>8.574803352355957</v>
      </c>
      <c r="AU263" s="27">
        <v>4.9133858680725098</v>
      </c>
      <c r="AV263" s="27">
        <v>8.5511808395385742</v>
      </c>
      <c r="AW263" s="27">
        <v>7.4173226356506348</v>
      </c>
      <c r="AX263" s="27">
        <v>5.2677164077758789</v>
      </c>
      <c r="AY263" s="27">
        <v>4.535433292388916</v>
      </c>
      <c r="AZ263" s="27">
        <v>6.1496062278747559</v>
      </c>
      <c r="BA263" s="27">
        <v>9.0157480239868164</v>
      </c>
      <c r="BB263" s="27">
        <v>1.9370079040527344</v>
      </c>
      <c r="BC263" s="27">
        <v>3.9291338920593262</v>
      </c>
      <c r="BD263" s="27">
        <v>5.2283463478088379</v>
      </c>
      <c r="BE263" s="27">
        <v>8.5511808395385742</v>
      </c>
      <c r="BF263" s="27">
        <v>13.559055328369141</v>
      </c>
      <c r="BG263" s="27">
        <v>5.1811022758483887</v>
      </c>
      <c r="BH263" s="27">
        <v>3.8740158081054688</v>
      </c>
      <c r="BI263" s="27">
        <v>6.4330706596374512</v>
      </c>
      <c r="BJ263" s="27">
        <v>3.7480313777923584</v>
      </c>
      <c r="BK263" s="27">
        <v>2.692913293838501</v>
      </c>
      <c r="BL263" s="27">
        <v>12.740157127380371</v>
      </c>
      <c r="BM263" s="27">
        <v>7.2992124557495117</v>
      </c>
      <c r="BN263" s="27">
        <v>4.2519683837890625</v>
      </c>
      <c r="BO263" s="27">
        <v>4.1968502998352051</v>
      </c>
      <c r="BQ263" s="21">
        <f t="shared" si="7"/>
        <v>46</v>
      </c>
    </row>
    <row r="264" spans="2:69" x14ac:dyDescent="0.25">
      <c r="B264" s="44" t="s">
        <v>1128</v>
      </c>
      <c r="C264" s="44" t="s">
        <v>1129</v>
      </c>
      <c r="D264" s="12">
        <v>-34.1</v>
      </c>
      <c r="E264" s="12">
        <v>115.2</v>
      </c>
      <c r="F264" s="29" t="b">
        <f t="shared" si="6"/>
        <v>0</v>
      </c>
      <c r="G264" s="27"/>
      <c r="H264" s="27">
        <v>5.7047243118286133</v>
      </c>
      <c r="I264" s="27">
        <v>7.7992124557495117</v>
      </c>
      <c r="J264" s="27">
        <v>10.39370059967041</v>
      </c>
      <c r="K264" s="27">
        <v>6.5275592803955078</v>
      </c>
      <c r="L264" s="27">
        <v>9.1850395202636719</v>
      </c>
      <c r="M264" s="27">
        <v>12.488188743591309</v>
      </c>
      <c r="N264" s="27">
        <v>5.6574802398681641</v>
      </c>
      <c r="O264" s="27">
        <v>5.8700785636901855</v>
      </c>
      <c r="P264" s="27">
        <v>6.9842519760131836</v>
      </c>
      <c r="Q264" s="27">
        <v>3.9094488620758057</v>
      </c>
      <c r="R264" s="27">
        <v>9.3543310165405273</v>
      </c>
      <c r="S264" s="27">
        <v>13.381889343261719</v>
      </c>
      <c r="T264" s="27">
        <v>6.7007875442504883</v>
      </c>
      <c r="U264" s="27">
        <v>11.984251976013184</v>
      </c>
      <c r="V264" s="27">
        <v>6.9330706596374512</v>
      </c>
      <c r="W264" s="27">
        <v>5.9055118560791016</v>
      </c>
      <c r="X264" s="27">
        <v>6.5984253883361816</v>
      </c>
      <c r="Y264" s="27">
        <v>7.7086615562438965</v>
      </c>
      <c r="Z264" s="27">
        <v>9.6377954483032227</v>
      </c>
      <c r="AA264" s="27">
        <v>9.1732282638549805</v>
      </c>
      <c r="AB264" s="27">
        <v>8.6062994003295898</v>
      </c>
      <c r="AC264" s="27">
        <v>7.6535434722900391</v>
      </c>
      <c r="AD264" s="27">
        <v>7.574803352355957</v>
      </c>
      <c r="AE264" s="27">
        <v>7.921259880065918</v>
      </c>
      <c r="AF264" s="27">
        <v>11.38582706451416</v>
      </c>
      <c r="AG264" s="27">
        <v>7.5669293403625488</v>
      </c>
      <c r="AH264" s="27">
        <v>8.3858270645141602</v>
      </c>
      <c r="AI264" s="27">
        <v>6.9370079040527344</v>
      </c>
      <c r="AJ264" s="27">
        <v>9.9606294631958008</v>
      </c>
      <c r="AK264" s="27">
        <v>10.877952575683594</v>
      </c>
      <c r="AL264" s="27">
        <v>8.1889762878417969</v>
      </c>
      <c r="AM264" s="27">
        <v>8.1811027526855469</v>
      </c>
      <c r="AN264" s="27">
        <v>10.854331016540527</v>
      </c>
      <c r="AO264" s="27">
        <v>7.4960627555847168</v>
      </c>
      <c r="AP264" s="27">
        <v>5.0511813163757324</v>
      </c>
      <c r="AQ264" s="27">
        <v>8.5433073043823242</v>
      </c>
      <c r="AR264" s="27">
        <v>14.082676887512207</v>
      </c>
      <c r="AS264" s="27">
        <v>9.0354328155517578</v>
      </c>
      <c r="AT264" s="27">
        <v>9.4803152084350586</v>
      </c>
      <c r="AU264" s="27">
        <v>10.011811256408691</v>
      </c>
      <c r="AV264" s="27">
        <v>6.1574802398681641</v>
      </c>
      <c r="AW264" s="27">
        <v>8.4763774871826172</v>
      </c>
      <c r="AX264" s="27">
        <v>6.5118112564086914</v>
      </c>
      <c r="AY264" s="27">
        <v>8.2362203598022461</v>
      </c>
      <c r="AZ264" s="27">
        <v>5.7204723358154297</v>
      </c>
      <c r="BA264" s="27">
        <v>10.275590896606445</v>
      </c>
      <c r="BB264" s="27">
        <v>8.1338586807250977</v>
      </c>
      <c r="BC264" s="27">
        <v>9.6771650314331055</v>
      </c>
      <c r="BD264" s="27">
        <v>10.952755928039551</v>
      </c>
      <c r="BE264" s="27">
        <v>10.488188743591309</v>
      </c>
      <c r="BF264" s="27">
        <v>5.1653542518615723</v>
      </c>
      <c r="BG264" s="27">
        <v>7.7795276641845703</v>
      </c>
      <c r="BH264" s="27">
        <v>10.330708503723145</v>
      </c>
      <c r="BI264" s="27">
        <v>13.716535568237305</v>
      </c>
      <c r="BJ264" s="27">
        <v>7.5433073043823242</v>
      </c>
      <c r="BK264" s="27">
        <v>5.1968502998352051</v>
      </c>
      <c r="BL264" s="27">
        <v>9.1574802398681641</v>
      </c>
      <c r="BM264" s="27">
        <v>8.5157480239868164</v>
      </c>
      <c r="BN264" s="27">
        <v>6.0944881439208984</v>
      </c>
      <c r="BO264" s="27">
        <v>6.8582677841186523</v>
      </c>
      <c r="BQ264" s="21">
        <f t="shared" si="7"/>
        <v>45</v>
      </c>
    </row>
    <row r="265" spans="2:69" x14ac:dyDescent="0.25">
      <c r="B265" s="44" t="s">
        <v>1130</v>
      </c>
      <c r="C265" s="44" t="s">
        <v>1131</v>
      </c>
      <c r="D265" s="12">
        <v>-35.4</v>
      </c>
      <c r="E265" s="12">
        <v>138.4</v>
      </c>
      <c r="F265" s="29" t="b">
        <f t="shared" si="6"/>
        <v>0</v>
      </c>
      <c r="G265" s="27"/>
      <c r="H265" s="27">
        <v>7.7204723358154297</v>
      </c>
      <c r="I265" s="27">
        <v>3.9251968860626221</v>
      </c>
      <c r="J265" s="27">
        <v>8.7204723358154297</v>
      </c>
      <c r="K265" s="27">
        <v>4.2362203598022461</v>
      </c>
      <c r="L265" s="27">
        <v>11.89370059967041</v>
      </c>
      <c r="M265" s="27">
        <v>4.8700785636901855</v>
      </c>
      <c r="N265" s="27">
        <v>10.035432815551758</v>
      </c>
      <c r="O265" s="27">
        <v>2.6811022758483887</v>
      </c>
      <c r="P265" s="27">
        <v>6.8740158081054688</v>
      </c>
      <c r="Q265" s="27">
        <v>6.114173412322998</v>
      </c>
      <c r="R265" s="27">
        <v>7.2952756881713867</v>
      </c>
      <c r="S265" s="27">
        <v>9.3818893432617188</v>
      </c>
      <c r="T265" s="27">
        <v>4.039370059967041</v>
      </c>
      <c r="U265" s="27">
        <v>8.5196847915649414</v>
      </c>
      <c r="V265" s="27">
        <v>11.732283592224121</v>
      </c>
      <c r="W265" s="27">
        <v>10.622047424316406</v>
      </c>
      <c r="X265" s="27">
        <v>7.385826587677002</v>
      </c>
      <c r="Y265" s="27">
        <v>5.0472440719604492</v>
      </c>
      <c r="Z265" s="27">
        <v>7.1338582038879395</v>
      </c>
      <c r="AA265" s="27">
        <v>10.38582706451416</v>
      </c>
      <c r="AB265" s="27">
        <v>4.2125983238220215</v>
      </c>
      <c r="AC265" s="27">
        <v>2.6456692218780518</v>
      </c>
      <c r="AD265" s="27">
        <v>2.4921259880065918</v>
      </c>
      <c r="AE265" s="27">
        <v>6.5905513763427734</v>
      </c>
      <c r="AF265" s="27">
        <v>6.0629920959472656</v>
      </c>
      <c r="AG265" s="27">
        <v>8.2637796401977539</v>
      </c>
      <c r="AH265" s="27">
        <v>8.8346452713012695</v>
      </c>
      <c r="AI265" s="27">
        <v>5.8503937721252441</v>
      </c>
      <c r="AJ265" s="27">
        <v>7.5314960479736328</v>
      </c>
      <c r="AK265" s="27">
        <v>5.6496062278747559</v>
      </c>
      <c r="AL265" s="27">
        <v>7.5629920959472656</v>
      </c>
      <c r="AM265" s="27">
        <v>6.3031497001647949</v>
      </c>
      <c r="AN265" s="27">
        <v>13.755905151367188</v>
      </c>
      <c r="AO265" s="27">
        <v>9.9448814392089844</v>
      </c>
      <c r="AP265" s="27">
        <v>5.8149604797363281</v>
      </c>
      <c r="AQ265" s="27">
        <v>4.1456694602966309</v>
      </c>
      <c r="AR265" s="27">
        <v>8</v>
      </c>
      <c r="AS265" s="27">
        <v>11.330708503723145</v>
      </c>
      <c r="AT265" s="27">
        <v>5.6692914962768555</v>
      </c>
      <c r="AU265" s="27">
        <v>7.6377954483032227</v>
      </c>
      <c r="AV265" s="27">
        <v>8.5354328155517578</v>
      </c>
      <c r="AW265" s="27">
        <v>11.283464431762695</v>
      </c>
      <c r="AX265" s="27">
        <v>5.039370059967041</v>
      </c>
      <c r="AY265" s="27">
        <v>4.4488186836242676</v>
      </c>
      <c r="AZ265" s="27">
        <v>4.7480316162109375</v>
      </c>
      <c r="BA265" s="27">
        <v>7.2362203598022461</v>
      </c>
      <c r="BB265" s="27">
        <v>1.881889820098877</v>
      </c>
      <c r="BC265" s="27">
        <v>6.5826773643493652</v>
      </c>
      <c r="BD265" s="27">
        <v>4.6771655082702637</v>
      </c>
      <c r="BE265" s="27">
        <v>7.7874016761779785</v>
      </c>
      <c r="BF265" s="27">
        <v>9.2440948486328125</v>
      </c>
      <c r="BG265" s="27">
        <v>5.3700785636901855</v>
      </c>
      <c r="BH265" s="27">
        <v>4.7874016761779785</v>
      </c>
      <c r="BI265" s="27">
        <v>6.8740158081054688</v>
      </c>
      <c r="BJ265" s="27">
        <v>3.8740158081054688</v>
      </c>
      <c r="BK265" s="27">
        <v>3.1259841918945313</v>
      </c>
      <c r="BL265" s="27">
        <v>14.098424911499023</v>
      </c>
      <c r="BM265" s="27">
        <v>6.7047243118286133</v>
      </c>
      <c r="BN265" s="27">
        <v>7.039370059967041</v>
      </c>
      <c r="BO265" s="27">
        <v>4.8188977241516113</v>
      </c>
      <c r="BQ265" s="21">
        <f t="shared" si="7"/>
        <v>45</v>
      </c>
    </row>
    <row r="266" spans="2:69" x14ac:dyDescent="0.25">
      <c r="B266" s="44" t="s">
        <v>1132</v>
      </c>
      <c r="C266" s="44" t="s">
        <v>1133</v>
      </c>
      <c r="D266" s="12">
        <v>-16.8</v>
      </c>
      <c r="E266" s="12">
        <v>145.6</v>
      </c>
      <c r="F266" s="29" t="b">
        <f t="shared" si="6"/>
        <v>0</v>
      </c>
      <c r="G266" s="27"/>
      <c r="H266" s="27">
        <v>1.3188976049423218</v>
      </c>
      <c r="I266" s="27">
        <v>4.5590553283691406</v>
      </c>
      <c r="J266" s="27">
        <v>6.5511813163757324</v>
      </c>
      <c r="K266" s="27">
        <v>8.3937005996704102</v>
      </c>
      <c r="L266" s="27">
        <v>14.362204551696777</v>
      </c>
      <c r="M266" s="27">
        <v>5.5826773643493652</v>
      </c>
      <c r="N266" s="27">
        <v>4.4763779640197754</v>
      </c>
      <c r="O266" s="27">
        <v>5.7913384437561035</v>
      </c>
      <c r="P266" s="27">
        <v>2.1417322158813477</v>
      </c>
      <c r="Q266" s="27">
        <v>4.5314960479736328</v>
      </c>
      <c r="R266" s="27">
        <v>10.192913055419922</v>
      </c>
      <c r="S266" s="27">
        <v>5.7440943717956543</v>
      </c>
      <c r="T266" s="27">
        <v>5.574803352355957</v>
      </c>
      <c r="U266" s="27">
        <v>28.157480239868164</v>
      </c>
      <c r="V266" s="27">
        <v>3.8149607181549072</v>
      </c>
      <c r="W266" s="27">
        <v>24.637794494628906</v>
      </c>
      <c r="X266" s="27">
        <v>2.4015748500823975</v>
      </c>
      <c r="Y266" s="27">
        <v>3.8976378440856934</v>
      </c>
      <c r="Z266" s="27">
        <v>10.090551376342773</v>
      </c>
      <c r="AA266" s="27">
        <v>0.97637796401977539</v>
      </c>
      <c r="AB266" s="27">
        <v>4.4094486236572266</v>
      </c>
      <c r="AC266" s="27">
        <v>9.1535434722900391</v>
      </c>
      <c r="AD266" s="27">
        <v>2.8346457481384277</v>
      </c>
      <c r="AE266" s="27">
        <v>7.6574802398681641</v>
      </c>
      <c r="AF266" s="27">
        <v>6.1811022758483887</v>
      </c>
      <c r="AG266" s="27">
        <v>8.9921255111694336</v>
      </c>
      <c r="AH266" s="27">
        <v>6.2992124557495117</v>
      </c>
      <c r="AI266" s="27">
        <v>8.1889762878417969</v>
      </c>
      <c r="AJ266" s="27">
        <v>18.307086944580078</v>
      </c>
      <c r="AK266" s="27">
        <v>4.5196852684020996</v>
      </c>
      <c r="AL266" s="27">
        <v>4.4881887435913086</v>
      </c>
      <c r="AM266" s="27">
        <v>3.3858268260955811</v>
      </c>
      <c r="AN266" s="27">
        <v>2.9527559280395508</v>
      </c>
      <c r="AO266" s="27">
        <v>11.102362632751465</v>
      </c>
      <c r="AP266" s="27">
        <v>3.5039370059967041</v>
      </c>
      <c r="AQ266" s="27">
        <v>6.2204723358154297</v>
      </c>
      <c r="AR266" s="27">
        <v>13.622047424316406</v>
      </c>
      <c r="AS266" s="27">
        <v>10.728346824645996</v>
      </c>
      <c r="AT266" s="27">
        <v>21.476377487182617</v>
      </c>
      <c r="AU266" s="27">
        <v>16.692913055419922</v>
      </c>
      <c r="AV266" s="27">
        <v>23.996063232421875</v>
      </c>
      <c r="AW266" s="27">
        <v>8.8582677841186523</v>
      </c>
      <c r="AX266" s="27">
        <v>1.7322834730148315</v>
      </c>
      <c r="AY266" s="27">
        <v>3.3661417961120605</v>
      </c>
      <c r="AZ266" s="27">
        <v>5.8267717361450195</v>
      </c>
      <c r="BA266" s="27">
        <v>2.7952756881713867</v>
      </c>
      <c r="BB266" s="27">
        <v>15.078740119934082</v>
      </c>
      <c r="BC266" s="27">
        <v>12.696850776672363</v>
      </c>
      <c r="BD266" s="27">
        <v>12.854331016540527</v>
      </c>
      <c r="BE266" s="27">
        <v>12.559055328369141</v>
      </c>
      <c r="BF266" s="27">
        <v>22.814960479736328</v>
      </c>
      <c r="BG266" s="27">
        <v>17.618110656738281</v>
      </c>
      <c r="BH266" s="27">
        <v>4.4291338920593262</v>
      </c>
      <c r="BI266" s="27">
        <v>15.433071136474609</v>
      </c>
      <c r="BJ266" s="27">
        <v>5.4330706596374512</v>
      </c>
      <c r="BK266" s="27">
        <v>9.8228349685668945</v>
      </c>
      <c r="BL266" s="27">
        <v>8.3661413192749023</v>
      </c>
      <c r="BM266" s="27">
        <v>15.88582706451416</v>
      </c>
      <c r="BN266" s="27">
        <v>16.755905151367188</v>
      </c>
      <c r="BO266" s="27">
        <v>4.464566707611084</v>
      </c>
      <c r="BQ266" s="21">
        <f t="shared" si="7"/>
        <v>45</v>
      </c>
    </row>
    <row r="267" spans="2:69" x14ac:dyDescent="0.25">
      <c r="B267" s="44" t="s">
        <v>1134</v>
      </c>
      <c r="C267" s="44" t="s">
        <v>1135</v>
      </c>
      <c r="D267" s="12">
        <v>-34.200000000000003</v>
      </c>
      <c r="E267" s="12">
        <v>150.9</v>
      </c>
      <c r="F267" s="29" t="b">
        <f t="shared" si="6"/>
        <v>1</v>
      </c>
      <c r="G267" s="27"/>
      <c r="H267" s="27">
        <v>18.870079040527344</v>
      </c>
      <c r="I267" s="27">
        <v>31.72834587097168</v>
      </c>
      <c r="J267" s="27">
        <v>12.724409103393555</v>
      </c>
      <c r="K267" s="27">
        <v>21.791337966918945</v>
      </c>
      <c r="L267" s="27">
        <v>8.1456689834594727</v>
      </c>
      <c r="M267" s="27">
        <v>15.850393295288086</v>
      </c>
      <c r="N267" s="27">
        <v>21.685039520263672</v>
      </c>
      <c r="O267" s="27">
        <v>10.574803352355957</v>
      </c>
      <c r="P267" s="27">
        <v>6.1653542518615723</v>
      </c>
      <c r="Q267" s="27">
        <v>23.669290542602539</v>
      </c>
      <c r="R267" s="27">
        <v>25.452754974365234</v>
      </c>
      <c r="S267" s="27">
        <v>10.944881439208984</v>
      </c>
      <c r="T267" s="27">
        <v>15.015748023986816</v>
      </c>
      <c r="U267" s="27">
        <v>15.444881439208984</v>
      </c>
      <c r="V267" s="27">
        <v>9.1417322158813477</v>
      </c>
      <c r="W267" s="27">
        <v>10.795275688171387</v>
      </c>
      <c r="X267" s="27">
        <v>24.716535568237305</v>
      </c>
      <c r="Y267" s="27">
        <v>5.0314960479736328</v>
      </c>
      <c r="Z267" s="27">
        <v>13.82677173614502</v>
      </c>
      <c r="AA267" s="27">
        <v>5.5433073043823242</v>
      </c>
      <c r="AB267" s="27">
        <v>3.8661417961120605</v>
      </c>
      <c r="AC267" s="27">
        <v>22.125984191894531</v>
      </c>
      <c r="AD267" s="27">
        <v>16.409448623657227</v>
      </c>
      <c r="AE267" s="27">
        <v>18.78740119934082</v>
      </c>
      <c r="AF267" s="27">
        <v>19.015748977661133</v>
      </c>
      <c r="AG267" s="27">
        <v>32</v>
      </c>
      <c r="AH267" s="27">
        <v>16.299213409423828</v>
      </c>
      <c r="AI267" s="27">
        <v>24.086614608764648</v>
      </c>
      <c r="AJ267" s="27">
        <v>17.188976287841797</v>
      </c>
      <c r="AK267" s="27">
        <v>11.39370059967041</v>
      </c>
      <c r="AL267" s="27">
        <v>8.1417322158813477</v>
      </c>
      <c r="AM267" s="27">
        <v>20.055118560791016</v>
      </c>
      <c r="AN267" s="27">
        <v>16.653543472290039</v>
      </c>
      <c r="AO267" s="27">
        <v>16.401575088500977</v>
      </c>
      <c r="AP267" s="27">
        <v>6.921259880065918</v>
      </c>
      <c r="AQ267" s="27">
        <v>21.456693649291992</v>
      </c>
      <c r="AR267" s="27">
        <v>13.251968383789063</v>
      </c>
      <c r="AS267" s="27">
        <v>10.905511856079102</v>
      </c>
      <c r="AT267" s="27">
        <v>10.566928863525391</v>
      </c>
      <c r="AU267" s="27">
        <v>17.299213409423828</v>
      </c>
      <c r="AV267" s="27">
        <v>14.716535568237305</v>
      </c>
      <c r="AW267" s="27">
        <v>6.0236220359802246</v>
      </c>
      <c r="AX267" s="27">
        <v>5.1496062278747559</v>
      </c>
      <c r="AY267" s="27">
        <v>8.9763774871826172</v>
      </c>
      <c r="AZ267" s="27">
        <v>20.937007904052734</v>
      </c>
      <c r="BA267" s="27">
        <v>12.496063232421875</v>
      </c>
      <c r="BB267" s="27">
        <v>14.842519760131836</v>
      </c>
      <c r="BC267" s="27">
        <v>13.062992095947266</v>
      </c>
      <c r="BD267" s="27">
        <v>11.370079040527344</v>
      </c>
      <c r="BE267" s="27">
        <v>11.535432815551758</v>
      </c>
      <c r="BF267" s="27">
        <v>22.724409103393555</v>
      </c>
      <c r="BG267" s="27">
        <v>17.834646224975586</v>
      </c>
      <c r="BH267" s="27">
        <v>7.1023621559143066</v>
      </c>
      <c r="BI267" s="27">
        <v>19.440944671630859</v>
      </c>
      <c r="BJ267" s="27">
        <v>7.8740157186985016E-3</v>
      </c>
      <c r="BK267" s="27">
        <v>7.7716536521911621</v>
      </c>
      <c r="BL267" s="27">
        <v>4.881889820098877</v>
      </c>
      <c r="BM267" s="27">
        <v>5.118110179901123</v>
      </c>
      <c r="BN267" s="27">
        <v>17</v>
      </c>
      <c r="BO267" s="27">
        <v>9.1102361679077148</v>
      </c>
      <c r="BQ267" s="21">
        <f t="shared" si="7"/>
        <v>45</v>
      </c>
    </row>
    <row r="268" spans="2:69" x14ac:dyDescent="0.25">
      <c r="B268" s="44" t="s">
        <v>1138</v>
      </c>
      <c r="C268" s="44" t="s">
        <v>1139</v>
      </c>
      <c r="D268" s="12">
        <v>-40.9</v>
      </c>
      <c r="E268" s="12">
        <v>148.30000000000001</v>
      </c>
      <c r="F268" s="29" t="b">
        <f t="shared" si="6"/>
        <v>0</v>
      </c>
      <c r="G268" s="27"/>
      <c r="H268" s="27">
        <v>8.5905513763427734</v>
      </c>
      <c r="I268" s="27">
        <v>6.7913384437561035</v>
      </c>
      <c r="J268" s="27">
        <v>9.5629920959472656</v>
      </c>
      <c r="K268" s="27">
        <v>8.1338586807250977</v>
      </c>
      <c r="L268" s="27">
        <v>9.2322835922241211</v>
      </c>
      <c r="M268" s="27">
        <v>10.17322826385498</v>
      </c>
      <c r="N268" s="27">
        <v>10.862204551696777</v>
      </c>
      <c r="O268" s="27">
        <v>8.7322835922241211</v>
      </c>
      <c r="P268" s="27">
        <v>9.003936767578125</v>
      </c>
      <c r="Q268" s="27">
        <v>12.708661079406738</v>
      </c>
      <c r="R268" s="27">
        <v>11.208661079406738</v>
      </c>
      <c r="S268" s="27">
        <v>11.870079040527344</v>
      </c>
      <c r="T268" s="27">
        <v>6.9960627555847168</v>
      </c>
      <c r="U268" s="27">
        <v>8.2952756881713867</v>
      </c>
      <c r="V268" s="27">
        <v>11.110236167907715</v>
      </c>
      <c r="W268" s="27">
        <v>13.881889343261719</v>
      </c>
      <c r="X268" s="27">
        <v>18.232282638549805</v>
      </c>
      <c r="Y268" s="27">
        <v>7.3976378440856934</v>
      </c>
      <c r="Z268" s="27">
        <v>11.311023712158203</v>
      </c>
      <c r="AA268" s="27">
        <v>11.889763832092285</v>
      </c>
      <c r="AB268" s="27">
        <v>10.059055328369141</v>
      </c>
      <c r="AC268" s="27">
        <v>5.4527559280395508</v>
      </c>
      <c r="AD268" s="27">
        <v>9.8503932952880859</v>
      </c>
      <c r="AE268" s="27">
        <v>9.496063232421875</v>
      </c>
      <c r="AF268" s="27">
        <v>8.7795276641845703</v>
      </c>
      <c r="AG268" s="27">
        <v>10.181102752685547</v>
      </c>
      <c r="AH268" s="27">
        <v>9.4645671844482422</v>
      </c>
      <c r="AI268" s="27">
        <v>9.1102361679077148</v>
      </c>
      <c r="AJ268" s="27">
        <v>11.389763832092285</v>
      </c>
      <c r="AK268" s="27">
        <v>9.1889762878417969</v>
      </c>
      <c r="AL268" s="27">
        <v>6.1102361679077148</v>
      </c>
      <c r="AM268" s="27">
        <v>8.4803152084350586</v>
      </c>
      <c r="AN268" s="27">
        <v>8.3700790405273438</v>
      </c>
      <c r="AO268" s="27">
        <v>7.614173412322998</v>
      </c>
      <c r="AP268" s="27">
        <v>4.921259880065918</v>
      </c>
      <c r="AQ268" s="27">
        <v>7.2047243118286133</v>
      </c>
      <c r="AR268" s="27">
        <v>3.8425197601318359</v>
      </c>
      <c r="AS268" s="27">
        <v>5.8425197601318359</v>
      </c>
      <c r="AT268" s="27">
        <v>4.535433292388916</v>
      </c>
      <c r="AU268" s="27">
        <v>4.1102361679077148</v>
      </c>
      <c r="AV268" s="27">
        <v>5.5984253883361816</v>
      </c>
      <c r="AW268" s="27">
        <v>9.1968507766723633</v>
      </c>
      <c r="AX268" s="27">
        <v>6.5275592803955078</v>
      </c>
      <c r="AY268" s="27">
        <v>5.5196852684020996</v>
      </c>
      <c r="AZ268" s="27">
        <v>9.1968507766723633</v>
      </c>
      <c r="BA268" s="27">
        <v>9.9370079040527344</v>
      </c>
      <c r="BB268" s="27">
        <v>3.4251968860626221</v>
      </c>
      <c r="BC268" s="27">
        <v>4.6692914962768555</v>
      </c>
      <c r="BD268" s="27">
        <v>11.519684791564941</v>
      </c>
      <c r="BE268" s="27">
        <v>12.716535568237305</v>
      </c>
      <c r="BF268" s="27">
        <v>8.8188972473144531</v>
      </c>
      <c r="BG268" s="27">
        <v>9.9763774871826172</v>
      </c>
      <c r="BH268" s="27">
        <v>6.1023621559143066</v>
      </c>
      <c r="BI268" s="27">
        <v>13.551180839538574</v>
      </c>
      <c r="BJ268" s="27">
        <v>6.6535434722900391</v>
      </c>
      <c r="BK268" s="27">
        <v>3.9685039520263672</v>
      </c>
      <c r="BL268" s="27">
        <v>9.5511808395385742</v>
      </c>
      <c r="BM268" s="27">
        <v>5.4173226356506348</v>
      </c>
      <c r="BN268" s="27">
        <v>7.7244095802307129</v>
      </c>
      <c r="BO268" s="27">
        <v>6.5905513763427734</v>
      </c>
      <c r="BQ268" s="21">
        <f t="shared" si="7"/>
        <v>45</v>
      </c>
    </row>
    <row r="269" spans="2:69" x14ac:dyDescent="0.25">
      <c r="B269" s="44" t="s">
        <v>1144</v>
      </c>
      <c r="C269" s="44" t="s">
        <v>1145</v>
      </c>
      <c r="D269" s="12">
        <v>-34.299999999999997</v>
      </c>
      <c r="E269" s="12">
        <v>135.4</v>
      </c>
      <c r="F269" s="29" t="b">
        <f t="shared" si="6"/>
        <v>0</v>
      </c>
      <c r="G269" s="27"/>
      <c r="H269" s="27">
        <v>4.3700785636901855</v>
      </c>
      <c r="I269" s="27">
        <v>2.6614172458648682</v>
      </c>
      <c r="J269" s="27">
        <v>2.9685039520263672</v>
      </c>
      <c r="K269" s="27">
        <v>1.9960629940032959</v>
      </c>
      <c r="L269" s="27">
        <v>6.6929135322570801</v>
      </c>
      <c r="M269" s="27">
        <v>2.7480313777923584</v>
      </c>
      <c r="N269" s="27">
        <v>8.4448814392089844</v>
      </c>
      <c r="O269" s="27">
        <v>1.7716535329818726</v>
      </c>
      <c r="P269" s="27">
        <v>3.9173228740692139</v>
      </c>
      <c r="Q269" s="27">
        <v>2.4291338920593262</v>
      </c>
      <c r="R269" s="27">
        <v>3.7598426342010498</v>
      </c>
      <c r="S269" s="27">
        <v>8.0984249114990234</v>
      </c>
      <c r="T269" s="27">
        <v>1.5196850299835205</v>
      </c>
      <c r="U269" s="27">
        <v>5.4488186836242676</v>
      </c>
      <c r="V269" s="27">
        <v>6.0590553283691406</v>
      </c>
      <c r="W269" s="27">
        <v>6.3385825157165527</v>
      </c>
      <c r="X269" s="27">
        <v>3.8346457481384277</v>
      </c>
      <c r="Y269" s="27">
        <v>3.5078740119934082</v>
      </c>
      <c r="Z269" s="27">
        <v>5.1968502998352051</v>
      </c>
      <c r="AA269" s="27">
        <v>9.4566926956176758</v>
      </c>
      <c r="AB269" s="27">
        <v>2.5314960479736328</v>
      </c>
      <c r="AC269" s="27">
        <v>1.7244094610214233</v>
      </c>
      <c r="AD269" s="27">
        <v>1.4251968860626221</v>
      </c>
      <c r="AE269" s="27">
        <v>3.2440943717956543</v>
      </c>
      <c r="AF269" s="27">
        <v>6.8740158081054688</v>
      </c>
      <c r="AG269" s="27">
        <v>4.9055118560791016</v>
      </c>
      <c r="AH269" s="27">
        <v>4.960629940032959</v>
      </c>
      <c r="AI269" s="27">
        <v>3.0236220359802246</v>
      </c>
      <c r="AJ269" s="27">
        <v>4.2598423957824707</v>
      </c>
      <c r="AK269" s="27">
        <v>3.767716646194458</v>
      </c>
      <c r="AL269" s="27">
        <v>6.0157480239868164</v>
      </c>
      <c r="AM269" s="27">
        <v>3.6141731739044189</v>
      </c>
      <c r="AN269" s="27">
        <v>13.125984191894531</v>
      </c>
      <c r="AO269" s="27">
        <v>6.8031497001647949</v>
      </c>
      <c r="AP269" s="27">
        <v>3.3543307781219482</v>
      </c>
      <c r="AQ269" s="27">
        <v>3.5826771259307861</v>
      </c>
      <c r="AR269" s="27">
        <v>4.7322835922241211</v>
      </c>
      <c r="AS269" s="27">
        <v>5.881889820098877</v>
      </c>
      <c r="AT269" s="27">
        <v>1.9094488620758057</v>
      </c>
      <c r="AU269" s="27">
        <v>4.2204723358154297</v>
      </c>
      <c r="AV269" s="27">
        <v>4.4763779640197754</v>
      </c>
      <c r="AW269" s="27">
        <v>7.6889762878417969</v>
      </c>
      <c r="AX269" s="27">
        <v>4.3228344917297363</v>
      </c>
      <c r="AY269" s="27">
        <v>4.4803147315979004</v>
      </c>
      <c r="AZ269" s="27">
        <v>3.9173228740692139</v>
      </c>
      <c r="BA269" s="27">
        <v>8.4094486236572266</v>
      </c>
      <c r="BB269" s="27">
        <v>1.2598425149917603</v>
      </c>
      <c r="BC269" s="27">
        <v>2.8307087421417236</v>
      </c>
      <c r="BD269" s="27">
        <v>4.5669293403625488</v>
      </c>
      <c r="BE269" s="27">
        <v>3.8740158081054688</v>
      </c>
      <c r="BF269" s="27">
        <v>7.074803352355957</v>
      </c>
      <c r="BG269" s="27">
        <v>5.6338582038879395</v>
      </c>
      <c r="BH269" s="27">
        <v>2.6811022758483887</v>
      </c>
      <c r="BI269" s="27">
        <v>5.2795276641845703</v>
      </c>
      <c r="BJ269" s="27">
        <v>1.6023621559143066</v>
      </c>
      <c r="BK269" s="27">
        <v>3.2401573657989502</v>
      </c>
      <c r="BL269" s="27">
        <v>5.7755904197692871</v>
      </c>
      <c r="BM269" s="27">
        <v>6.2913384437561035</v>
      </c>
      <c r="BN269" s="27">
        <v>4.1968502998352051</v>
      </c>
      <c r="BO269" s="27">
        <v>3.0511810779571533</v>
      </c>
      <c r="BQ269" s="21">
        <f t="shared" si="7"/>
        <v>44</v>
      </c>
    </row>
    <row r="270" spans="2:69" x14ac:dyDescent="0.25">
      <c r="B270" s="44" t="s">
        <v>1146</v>
      </c>
      <c r="C270" s="44" t="s">
        <v>1147</v>
      </c>
      <c r="D270" s="12">
        <v>-35</v>
      </c>
      <c r="E270" s="12">
        <v>138.6</v>
      </c>
      <c r="F270" s="29" t="b">
        <f t="shared" si="6"/>
        <v>0</v>
      </c>
      <c r="G270" s="27"/>
      <c r="H270" s="27">
        <v>11.444881439208984</v>
      </c>
      <c r="I270" s="27">
        <v>4.3385825157165527</v>
      </c>
      <c r="J270" s="27">
        <v>6.3149604797363281</v>
      </c>
      <c r="K270" s="27">
        <v>4.539370059967041</v>
      </c>
      <c r="L270" s="27">
        <v>8.3307085037231445</v>
      </c>
      <c r="M270" s="27">
        <v>4.2874016761779785</v>
      </c>
      <c r="N270" s="27">
        <v>8.0669288635253906</v>
      </c>
      <c r="O270" s="27">
        <v>2.0984251499176025</v>
      </c>
      <c r="P270" s="27">
        <v>7.2716536521911621</v>
      </c>
      <c r="Q270" s="27">
        <v>4.0433073043823242</v>
      </c>
      <c r="R270" s="27">
        <v>5.2716536521911621</v>
      </c>
      <c r="S270" s="27">
        <v>9.3818893432617188</v>
      </c>
      <c r="T270" s="27">
        <v>3.9173228740692139</v>
      </c>
      <c r="U270" s="27">
        <v>9.5866146087646484</v>
      </c>
      <c r="V270" s="27">
        <v>8.8976373672485352</v>
      </c>
      <c r="W270" s="27">
        <v>6.9133858680725098</v>
      </c>
      <c r="X270" s="27">
        <v>6.5433073043823242</v>
      </c>
      <c r="Y270" s="27">
        <v>2.2598426342010498</v>
      </c>
      <c r="Z270" s="27">
        <v>7.7677164077758789</v>
      </c>
      <c r="AA270" s="27">
        <v>15.417323112487793</v>
      </c>
      <c r="AB270" s="27">
        <v>10.070866584777832</v>
      </c>
      <c r="AC270" s="27">
        <v>4.1732282638549805</v>
      </c>
      <c r="AD270" s="27">
        <v>2.4645669460296631</v>
      </c>
      <c r="AE270" s="27">
        <v>4.6968502998352051</v>
      </c>
      <c r="AF270" s="27">
        <v>6.1023621559143066</v>
      </c>
      <c r="AG270" s="27">
        <v>7.574803352355957</v>
      </c>
      <c r="AH270" s="27">
        <v>7.8425197601318359</v>
      </c>
      <c r="AI270" s="27">
        <v>5.8740158081054688</v>
      </c>
      <c r="AJ270" s="27">
        <v>6.0551180839538574</v>
      </c>
      <c r="AK270" s="27">
        <v>8.5314960479736328</v>
      </c>
      <c r="AL270" s="27">
        <v>8.0866146087646484</v>
      </c>
      <c r="AM270" s="27">
        <v>8</v>
      </c>
      <c r="AN270" s="27">
        <v>18.094488143920898</v>
      </c>
      <c r="AO270" s="27">
        <v>10.700787544250488</v>
      </c>
      <c r="AP270" s="27">
        <v>8.8976373672485352</v>
      </c>
      <c r="AQ270" s="27">
        <v>5.6850395202636719</v>
      </c>
      <c r="AR270" s="27">
        <v>6.6299214363098145</v>
      </c>
      <c r="AS270" s="27">
        <v>10.314960479736328</v>
      </c>
      <c r="AT270" s="27">
        <v>7.5590553283691406</v>
      </c>
      <c r="AU270" s="27">
        <v>9.8346452713012695</v>
      </c>
      <c r="AV270" s="27">
        <v>10.149606704711914</v>
      </c>
      <c r="AW270" s="27">
        <v>13.767716407775879</v>
      </c>
      <c r="AX270" s="27">
        <v>6.0551180839538574</v>
      </c>
      <c r="AY270" s="27">
        <v>7.3543305397033691</v>
      </c>
      <c r="AZ270" s="27">
        <v>9.5354328155517578</v>
      </c>
      <c r="BA270" s="27">
        <v>16.826770782470703</v>
      </c>
      <c r="BB270" s="27">
        <v>3.4803149700164795</v>
      </c>
      <c r="BC270" s="27">
        <v>4.8700785636901855</v>
      </c>
      <c r="BD270" s="27">
        <v>3.881889820098877</v>
      </c>
      <c r="BE270" s="27">
        <v>8.6889762878417969</v>
      </c>
      <c r="BF270" s="27">
        <v>10.543307304382324</v>
      </c>
      <c r="BG270" s="27">
        <v>6.4566926956176758</v>
      </c>
      <c r="BH270" s="27">
        <v>4.2598423957824707</v>
      </c>
      <c r="BI270" s="27">
        <v>5.8661417961120605</v>
      </c>
      <c r="BJ270" s="27">
        <v>3.0078740119934082</v>
      </c>
      <c r="BK270" s="27">
        <v>2.3858268260955811</v>
      </c>
      <c r="BL270" s="27">
        <v>11.527559280395508</v>
      </c>
      <c r="BM270" s="27">
        <v>7.5511813163757324</v>
      </c>
      <c r="BN270" s="27">
        <v>6.574803352355957</v>
      </c>
      <c r="BO270" s="27">
        <v>4.960629940032959</v>
      </c>
      <c r="BQ270" s="21">
        <f t="shared" si="7"/>
        <v>44</v>
      </c>
    </row>
    <row r="271" spans="2:69" x14ac:dyDescent="0.25">
      <c r="B271" s="44" t="s">
        <v>1148</v>
      </c>
      <c r="C271" s="44" t="s">
        <v>1149</v>
      </c>
      <c r="D271" s="12">
        <v>-35.6</v>
      </c>
      <c r="E271" s="12">
        <v>139.30000000000001</v>
      </c>
      <c r="F271" s="29" t="b">
        <f t="shared" si="6"/>
        <v>0</v>
      </c>
      <c r="G271" s="27"/>
      <c r="H271" s="27">
        <v>5.0866141319274902</v>
      </c>
      <c r="I271" s="27">
        <v>2.7362203598022461</v>
      </c>
      <c r="J271" s="27">
        <v>4.5511813163757324</v>
      </c>
      <c r="K271" s="27">
        <v>1.6929134130477905</v>
      </c>
      <c r="L271" s="27">
        <v>7.1496062278747559</v>
      </c>
      <c r="M271" s="27">
        <v>3.6614172458648682</v>
      </c>
      <c r="N271" s="27">
        <v>8.8582677841186523</v>
      </c>
      <c r="O271" s="27">
        <v>1.9173228740692139</v>
      </c>
      <c r="P271" s="27">
        <v>5.2401576042175293</v>
      </c>
      <c r="Q271" s="27">
        <v>4.4133858680725098</v>
      </c>
      <c r="R271" s="27">
        <v>6.464566707611084</v>
      </c>
      <c r="S271" s="27">
        <v>5.3543305397033691</v>
      </c>
      <c r="T271" s="27">
        <v>2.0196850299835205</v>
      </c>
      <c r="U271" s="27">
        <v>5.2992124557495117</v>
      </c>
      <c r="V271" s="27">
        <v>7.7007875442504883</v>
      </c>
      <c r="W271" s="27">
        <v>4.9330706596374512</v>
      </c>
      <c r="X271" s="27">
        <v>5.6850395202636719</v>
      </c>
      <c r="Y271" s="27">
        <v>5.6614174842834473</v>
      </c>
      <c r="Z271" s="27">
        <v>5.8425197601318359</v>
      </c>
      <c r="AA271" s="27">
        <v>6.1496062278747559</v>
      </c>
      <c r="AB271" s="27">
        <v>3.0157480239868164</v>
      </c>
      <c r="AC271" s="27">
        <v>2.1496062278747559</v>
      </c>
      <c r="AD271" s="27">
        <v>1.8897638320922852</v>
      </c>
      <c r="AE271" s="27">
        <v>3.8031497001647949</v>
      </c>
      <c r="AF271" s="27">
        <v>3.8425197601318359</v>
      </c>
      <c r="AG271" s="27">
        <v>4.3779525756835938</v>
      </c>
      <c r="AH271" s="27">
        <v>5.3110237121582031</v>
      </c>
      <c r="AI271" s="27">
        <v>3.5196850299835205</v>
      </c>
      <c r="AJ271" s="27">
        <v>0.85039371252059937</v>
      </c>
      <c r="AK271" s="27">
        <v>3.2440943717956543</v>
      </c>
      <c r="AL271" s="27">
        <v>3.4566929340362549</v>
      </c>
      <c r="AM271" s="27">
        <v>2.2362203598022461</v>
      </c>
      <c r="AN271" s="27">
        <v>7.5984253883361816</v>
      </c>
      <c r="AO271" s="27">
        <v>6.3779525756835938</v>
      </c>
      <c r="AP271" s="27">
        <v>2.6141731739044189</v>
      </c>
      <c r="AQ271" s="27">
        <v>2.15354323387146</v>
      </c>
      <c r="AR271" s="27">
        <v>5.3937005996704102</v>
      </c>
      <c r="AS271" s="27">
        <v>6.9842519760131836</v>
      </c>
      <c r="AT271" s="27">
        <v>4.6062994003295898</v>
      </c>
      <c r="AU271" s="27">
        <v>4.8582677841186523</v>
      </c>
      <c r="AV271" s="27">
        <v>5.2598423957824707</v>
      </c>
      <c r="AW271" s="27">
        <v>6.2716536521911621</v>
      </c>
      <c r="AX271" s="27">
        <v>4.0984253883361816</v>
      </c>
      <c r="AY271" s="27">
        <v>5.8976378440856934</v>
      </c>
      <c r="AZ271" s="27">
        <v>6.0472440719604492</v>
      </c>
      <c r="BA271" s="27">
        <v>7.2677164077758789</v>
      </c>
      <c r="BB271" s="27">
        <v>1.4330708980560303</v>
      </c>
      <c r="BC271" s="27">
        <v>4.2834644317626953</v>
      </c>
      <c r="BD271" s="27">
        <v>2.8976378440856934</v>
      </c>
      <c r="BE271" s="27">
        <v>6.9527559280395508</v>
      </c>
      <c r="BF271" s="27">
        <v>8.8503932952880859</v>
      </c>
      <c r="BG271" s="27">
        <v>4.0866141319274902</v>
      </c>
      <c r="BH271" s="27">
        <v>2.7086613178253174</v>
      </c>
      <c r="BI271" s="27">
        <v>4.535433292388916</v>
      </c>
      <c r="BJ271" s="27">
        <v>2.5354330539703369</v>
      </c>
      <c r="BK271" s="27">
        <v>2.4881889820098877</v>
      </c>
      <c r="BL271" s="27">
        <v>7.0236220359802246</v>
      </c>
      <c r="BM271" s="27">
        <v>6.4842519760131836</v>
      </c>
      <c r="BN271" s="27">
        <v>3.6299211978912354</v>
      </c>
      <c r="BO271" s="27">
        <v>3.1377952098846436</v>
      </c>
      <c r="BQ271" s="21">
        <f t="shared" si="7"/>
        <v>44</v>
      </c>
    </row>
    <row r="272" spans="2:69" x14ac:dyDescent="0.25">
      <c r="B272" s="44" t="s">
        <v>1150</v>
      </c>
      <c r="C272" s="44" t="s">
        <v>1151</v>
      </c>
      <c r="D272" s="12">
        <v>-35</v>
      </c>
      <c r="E272" s="12">
        <v>139.80000000000001</v>
      </c>
      <c r="F272" s="29" t="b">
        <f t="shared" si="6"/>
        <v>0</v>
      </c>
      <c r="G272" s="27"/>
      <c r="H272" s="27">
        <v>3.3031497001647949</v>
      </c>
      <c r="I272" s="27">
        <v>2.9094488620758057</v>
      </c>
      <c r="J272" s="27">
        <v>2.8700788021087646</v>
      </c>
      <c r="K272" s="27">
        <v>0.9291338324546814</v>
      </c>
      <c r="L272" s="27">
        <v>3.84645676612854</v>
      </c>
      <c r="M272" s="27">
        <v>2.0314960479736328</v>
      </c>
      <c r="N272" s="27">
        <v>2.3346457481384277</v>
      </c>
      <c r="O272" s="27">
        <v>0.88976377248764038</v>
      </c>
      <c r="P272" s="27">
        <v>2.4763779640197754</v>
      </c>
      <c r="Q272" s="27">
        <v>2.1889762878417969</v>
      </c>
      <c r="R272" s="27">
        <v>3.9173228740692139</v>
      </c>
      <c r="S272" s="27">
        <v>3.0511810779571533</v>
      </c>
      <c r="T272" s="27">
        <v>1.8464566469192505</v>
      </c>
      <c r="U272" s="27">
        <v>5.3503937721252441</v>
      </c>
      <c r="V272" s="27">
        <v>3.9370079040527344</v>
      </c>
      <c r="W272" s="27">
        <v>2.7637796401977539</v>
      </c>
      <c r="X272" s="27">
        <v>4.6338582038879395</v>
      </c>
      <c r="Y272" s="27">
        <v>2.8700788021087646</v>
      </c>
      <c r="Z272" s="27">
        <v>2.3385827541351318</v>
      </c>
      <c r="AA272" s="27">
        <v>5.1653542518615723</v>
      </c>
      <c r="AB272" s="27">
        <v>1.4566929340362549</v>
      </c>
      <c r="AC272" s="27">
        <v>1.5275590419769287</v>
      </c>
      <c r="AD272" s="27">
        <v>0.91732281446456909</v>
      </c>
      <c r="AE272" s="27">
        <v>3.7165353298187256</v>
      </c>
      <c r="AF272" s="27">
        <v>1.3622046709060669</v>
      </c>
      <c r="AG272" s="27">
        <v>2.307086706161499</v>
      </c>
      <c r="AH272" s="27">
        <v>3.1338582038879395</v>
      </c>
      <c r="AI272" s="27">
        <v>1.4094488620758057</v>
      </c>
      <c r="AJ272" s="27">
        <v>2.3307087421417236</v>
      </c>
      <c r="AK272" s="27">
        <v>1.5826771259307861</v>
      </c>
      <c r="AL272" s="27">
        <v>2.1496062278747559</v>
      </c>
      <c r="AM272" s="27">
        <v>2.8110237121582031</v>
      </c>
      <c r="AN272" s="27">
        <v>6.6377954483032227</v>
      </c>
      <c r="AO272" s="27">
        <v>5.7165355682373047</v>
      </c>
      <c r="AP272" s="27">
        <v>1.7165354490280151</v>
      </c>
      <c r="AQ272" s="27">
        <v>0.83464568853378296</v>
      </c>
      <c r="AR272" s="27">
        <v>2.9763779640197754</v>
      </c>
      <c r="AS272" s="27">
        <v>4.7007875442504883</v>
      </c>
      <c r="AT272" s="27">
        <v>4.4803147315979004</v>
      </c>
      <c r="AU272" s="27">
        <v>2.8425197601318359</v>
      </c>
      <c r="AV272" s="27">
        <v>2.7480313777923584</v>
      </c>
      <c r="AW272" s="27">
        <v>4.0708661079406738</v>
      </c>
      <c r="AX272" s="27">
        <v>2.2086613178253174</v>
      </c>
      <c r="AY272" s="27">
        <v>3.3740158081054688</v>
      </c>
      <c r="AZ272" s="27">
        <v>5.2204723358154297</v>
      </c>
      <c r="BA272" s="27">
        <v>6.1259841918945313</v>
      </c>
      <c r="BB272" s="27">
        <v>1.712598443031311</v>
      </c>
      <c r="BC272" s="27">
        <v>2.7244093418121338</v>
      </c>
      <c r="BD272" s="27">
        <v>3.7204723358154297</v>
      </c>
      <c r="BE272" s="27">
        <v>6.1968502998352051</v>
      </c>
      <c r="BF272" s="27">
        <v>10.807086944580078</v>
      </c>
      <c r="BG272" s="27">
        <v>3.381889820098877</v>
      </c>
      <c r="BH272" s="27">
        <v>2.2716536521911621</v>
      </c>
      <c r="BI272" s="27">
        <v>2.7755906581878662</v>
      </c>
      <c r="BJ272" s="27">
        <v>1.4370079040527344</v>
      </c>
      <c r="BK272" s="27">
        <v>2.4724409580230713</v>
      </c>
      <c r="BL272" s="27">
        <v>7.7598423957824707</v>
      </c>
      <c r="BM272" s="27">
        <v>3.0236220359802246</v>
      </c>
      <c r="BN272" s="27">
        <v>2.078740119934082</v>
      </c>
      <c r="BO272" s="27">
        <v>2.1574802398681641</v>
      </c>
      <c r="BQ272" s="21">
        <f t="shared" si="7"/>
        <v>44</v>
      </c>
    </row>
    <row r="273" spans="2:69" x14ac:dyDescent="0.25">
      <c r="B273" s="44" t="s">
        <v>1152</v>
      </c>
      <c r="C273" s="44" t="s">
        <v>1153</v>
      </c>
      <c r="D273" s="12">
        <v>-27.4</v>
      </c>
      <c r="E273" s="12">
        <v>153.1</v>
      </c>
      <c r="F273" s="29" t="b">
        <f t="shared" si="6"/>
        <v>0</v>
      </c>
      <c r="G273" s="27"/>
      <c r="H273" s="27">
        <v>8.0354328155517578</v>
      </c>
      <c r="I273" s="27">
        <v>17.338582992553711</v>
      </c>
      <c r="J273" s="27">
        <v>9.7834644317626953</v>
      </c>
      <c r="K273" s="27">
        <v>13.153543472290039</v>
      </c>
      <c r="L273" s="27">
        <v>10.472440719604492</v>
      </c>
      <c r="M273" s="27">
        <v>12.055118560791016</v>
      </c>
      <c r="N273" s="27">
        <v>14.870079040527344</v>
      </c>
      <c r="O273" s="27">
        <v>10.555118560791016</v>
      </c>
      <c r="P273" s="27">
        <v>7.8267717361450195</v>
      </c>
      <c r="Q273" s="27">
        <v>14.940944671630859</v>
      </c>
      <c r="R273" s="27">
        <v>28.311023712158203</v>
      </c>
      <c r="S273" s="27">
        <v>14.232283592224121</v>
      </c>
      <c r="T273" s="27">
        <v>22.870079040527344</v>
      </c>
      <c r="U273" s="27">
        <v>15.338582992553711</v>
      </c>
      <c r="V273" s="27">
        <v>10.330708503723145</v>
      </c>
      <c r="W273" s="27">
        <v>9.7007875442504883</v>
      </c>
      <c r="X273" s="27">
        <v>17.102361679077148</v>
      </c>
      <c r="Y273" s="27">
        <v>7.881889820098877</v>
      </c>
      <c r="Z273" s="27">
        <v>12.740157127380371</v>
      </c>
      <c r="AA273" s="27">
        <v>7.5196852684020996</v>
      </c>
      <c r="AB273" s="27">
        <v>7.535433292388916</v>
      </c>
      <c r="AC273" s="27">
        <v>20.102361679077148</v>
      </c>
      <c r="AD273" s="27">
        <v>12.055118560791016</v>
      </c>
      <c r="AE273" s="27">
        <v>12.921259880065918</v>
      </c>
      <c r="AF273" s="27">
        <v>8.5984249114990234</v>
      </c>
      <c r="AG273" s="27">
        <v>11.590551376342773</v>
      </c>
      <c r="AH273" s="27">
        <v>15.503936767578125</v>
      </c>
      <c r="AI273" s="27">
        <v>11.842519760131836</v>
      </c>
      <c r="AJ273" s="27">
        <v>5.9370079040527344</v>
      </c>
      <c r="AK273" s="27">
        <v>5.1574802398681641</v>
      </c>
      <c r="AL273" s="27">
        <v>5.5118112564086914</v>
      </c>
      <c r="AM273" s="27">
        <v>9.425196647644043</v>
      </c>
      <c r="AN273" s="27">
        <v>7.960629940032959</v>
      </c>
      <c r="AO273" s="27">
        <v>11.236220359802246</v>
      </c>
      <c r="AP273" s="27">
        <v>6.2362203598022461</v>
      </c>
      <c r="AQ273" s="27">
        <v>15.181102752685547</v>
      </c>
      <c r="AR273" s="27">
        <v>12.60629940032959</v>
      </c>
      <c r="AS273" s="27">
        <v>14.377952575683594</v>
      </c>
      <c r="AT273" s="27">
        <v>10.043307304382324</v>
      </c>
      <c r="AU273" s="27">
        <v>15.740157127380371</v>
      </c>
      <c r="AV273" s="27">
        <v>6.0314960479736328</v>
      </c>
      <c r="AW273" s="27">
        <v>14.460629463195801</v>
      </c>
      <c r="AX273" s="27">
        <v>7.0708661079406738</v>
      </c>
      <c r="AY273" s="27">
        <v>8.8818893432617188</v>
      </c>
      <c r="AZ273" s="27">
        <v>14.082676887512207</v>
      </c>
      <c r="BA273" s="27">
        <v>14.523622512817383</v>
      </c>
      <c r="BB273" s="27">
        <v>5.3622045516967773</v>
      </c>
      <c r="BC273" s="27">
        <v>7.0314960479736328</v>
      </c>
      <c r="BD273" s="27">
        <v>13.862204551696777</v>
      </c>
      <c r="BE273" s="27">
        <v>4.2007875442504883</v>
      </c>
      <c r="BF273" s="27">
        <v>28.948818206787109</v>
      </c>
      <c r="BG273" s="27">
        <v>8.6732282638549805</v>
      </c>
      <c r="BH273" s="27">
        <v>5.7952756881713867</v>
      </c>
      <c r="BI273" s="27">
        <v>7.1653542518615723</v>
      </c>
      <c r="BJ273" s="27">
        <v>7.1259841918945313</v>
      </c>
      <c r="BK273" s="27">
        <v>7.6614174842834473</v>
      </c>
      <c r="BL273" s="27">
        <v>14.023622512817383</v>
      </c>
      <c r="BM273" s="27">
        <v>10.964567184448242</v>
      </c>
      <c r="BN273" s="27">
        <v>7.3622045516967773</v>
      </c>
      <c r="BO273" s="27">
        <v>7.7519683837890625</v>
      </c>
      <c r="BQ273" s="21">
        <f t="shared" si="7"/>
        <v>44</v>
      </c>
    </row>
    <row r="274" spans="2:69" x14ac:dyDescent="0.25">
      <c r="B274" s="44" t="s">
        <v>1156</v>
      </c>
      <c r="C274" s="44" t="s">
        <v>1157</v>
      </c>
      <c r="D274" s="12">
        <v>-38.4</v>
      </c>
      <c r="E274" s="12">
        <v>146.9</v>
      </c>
      <c r="F274" s="29" t="b">
        <f t="shared" si="6"/>
        <v>1</v>
      </c>
      <c r="G274" s="27"/>
      <c r="H274" s="27">
        <v>9.0275592803955078</v>
      </c>
      <c r="I274" s="27">
        <v>4.6496062278747559</v>
      </c>
      <c r="J274" s="27">
        <v>10.444881439208984</v>
      </c>
      <c r="K274" s="27">
        <v>9.1496067047119141</v>
      </c>
      <c r="L274" s="27">
        <v>7.464566707611084</v>
      </c>
      <c r="M274" s="27">
        <v>6.2007875442504883</v>
      </c>
      <c r="N274" s="27">
        <v>10.200787544250488</v>
      </c>
      <c r="O274" s="27">
        <v>4.5629920959472656</v>
      </c>
      <c r="P274" s="27">
        <v>6.381889820098877</v>
      </c>
      <c r="Q274" s="27">
        <v>10.311023712158203</v>
      </c>
      <c r="R274" s="27">
        <v>13.732283592224121</v>
      </c>
      <c r="S274" s="27">
        <v>11.594488143920898</v>
      </c>
      <c r="T274" s="27">
        <v>4.7401576042175293</v>
      </c>
      <c r="U274" s="27">
        <v>7.5905513763427734</v>
      </c>
      <c r="V274" s="27">
        <v>9.5669288635253906</v>
      </c>
      <c r="W274" s="27">
        <v>11.472440719604492</v>
      </c>
      <c r="X274" s="27">
        <v>10.905511856079102</v>
      </c>
      <c r="Y274" s="27">
        <v>3.4763779640197754</v>
      </c>
      <c r="Z274" s="27">
        <v>10.83464527130127</v>
      </c>
      <c r="AA274" s="27">
        <v>6.614173412322998</v>
      </c>
      <c r="AB274" s="27">
        <v>8.8110237121582031</v>
      </c>
      <c r="AC274" s="27">
        <v>5.4960627555847168</v>
      </c>
      <c r="AD274" s="27">
        <v>4.4803147315979004</v>
      </c>
      <c r="AE274" s="27">
        <v>11.118110656738281</v>
      </c>
      <c r="AF274" s="27">
        <v>6.114173412322998</v>
      </c>
      <c r="AG274" s="27">
        <v>11.775590896606445</v>
      </c>
      <c r="AH274" s="27">
        <v>8.3543310165405273</v>
      </c>
      <c r="AI274" s="27">
        <v>7.6417322158813477</v>
      </c>
      <c r="AJ274" s="27">
        <v>12.60629940032959</v>
      </c>
      <c r="AK274" s="27">
        <v>9.8149604797363281</v>
      </c>
      <c r="AL274" s="27">
        <v>7.8110237121582031</v>
      </c>
      <c r="AM274" s="27">
        <v>6.7480316162109375</v>
      </c>
      <c r="AN274" s="27">
        <v>10.354331016540527</v>
      </c>
      <c r="AO274" s="27">
        <v>13.472440719604492</v>
      </c>
      <c r="AP274" s="27">
        <v>8.0551185607910156</v>
      </c>
      <c r="AQ274" s="27">
        <v>15.283464431762695</v>
      </c>
      <c r="AR274" s="27">
        <v>7.7165355682373047</v>
      </c>
      <c r="AS274" s="27">
        <v>5.7874016761779785</v>
      </c>
      <c r="AT274" s="27">
        <v>11.22047233581543</v>
      </c>
      <c r="AU274" s="27">
        <v>4.2125983238220215</v>
      </c>
      <c r="AV274" s="27">
        <v>8.4409446716308594</v>
      </c>
      <c r="AW274" s="27">
        <v>8.2795276641845703</v>
      </c>
      <c r="AX274" s="27">
        <v>3.8976378440856934</v>
      </c>
      <c r="AY274" s="27">
        <v>3.3228347301483154</v>
      </c>
      <c r="AZ274" s="27">
        <v>9.6614170074462891</v>
      </c>
      <c r="BA274" s="27">
        <v>8.4645671844482422</v>
      </c>
      <c r="BB274" s="27">
        <v>2.5826771259307861</v>
      </c>
      <c r="BC274" s="27">
        <v>6.4409446716308594</v>
      </c>
      <c r="BD274" s="27">
        <v>7.7716536521911621</v>
      </c>
      <c r="BE274" s="27">
        <v>7.0905513763427734</v>
      </c>
      <c r="BF274" s="27">
        <v>5.7165355682373047</v>
      </c>
      <c r="BG274" s="27">
        <v>10.917323112487793</v>
      </c>
      <c r="BH274" s="27">
        <v>6.8976378440856934</v>
      </c>
      <c r="BI274" s="27">
        <v>9.9133853912353516</v>
      </c>
      <c r="BJ274" s="27">
        <v>3.4645669460296631</v>
      </c>
      <c r="BK274" s="27">
        <v>4.7480316162109375</v>
      </c>
      <c r="BL274" s="27">
        <v>5.4803147315979004</v>
      </c>
      <c r="BM274" s="27">
        <v>6.9763779640197754</v>
      </c>
      <c r="BN274" s="27">
        <v>0</v>
      </c>
      <c r="BO274" s="27">
        <v>6.039370059967041</v>
      </c>
      <c r="BQ274" s="21">
        <f t="shared" si="7"/>
        <v>44</v>
      </c>
    </row>
    <row r="275" spans="2:69" x14ac:dyDescent="0.25">
      <c r="B275" s="44" t="s">
        <v>1158</v>
      </c>
      <c r="C275" s="44" t="s">
        <v>1159</v>
      </c>
      <c r="D275" s="12">
        <v>-37.9</v>
      </c>
      <c r="E275" s="12">
        <v>143.19999999999999</v>
      </c>
      <c r="F275" s="29" t="b">
        <f t="shared" si="6"/>
        <v>1</v>
      </c>
      <c r="G275" s="27"/>
      <c r="H275" s="27">
        <v>10.433071136474609</v>
      </c>
      <c r="I275" s="27">
        <v>7.5118112564086914</v>
      </c>
      <c r="J275" s="27">
        <v>6.7047243118286133</v>
      </c>
      <c r="K275" s="27">
        <v>3.1102361679077148</v>
      </c>
      <c r="L275" s="27">
        <v>10.669291496276855</v>
      </c>
      <c r="M275" s="27">
        <v>7.3385825157165527</v>
      </c>
      <c r="N275" s="27">
        <v>9.0511808395385742</v>
      </c>
      <c r="O275" s="27">
        <v>3.5</v>
      </c>
      <c r="P275" s="27">
        <v>6.1811022758483887</v>
      </c>
      <c r="Q275" s="27">
        <v>7.2007875442504883</v>
      </c>
      <c r="R275" s="27">
        <v>7.4133858680725098</v>
      </c>
      <c r="S275" s="27">
        <v>6.7559056282043457</v>
      </c>
      <c r="T275" s="27">
        <v>4.3700785636901855</v>
      </c>
      <c r="U275" s="27">
        <v>8.496063232421875</v>
      </c>
      <c r="V275" s="27">
        <v>5.6456694602966309</v>
      </c>
      <c r="W275" s="27">
        <v>9.2598428726196289</v>
      </c>
      <c r="X275" s="27">
        <v>7.5826773643493652</v>
      </c>
      <c r="Y275" s="27">
        <v>4.5511813163757324</v>
      </c>
      <c r="Z275" s="27">
        <v>7.6417322158813477</v>
      </c>
      <c r="AA275" s="27">
        <v>4.6535434722900391</v>
      </c>
      <c r="AB275" s="27">
        <v>4.964566707611084</v>
      </c>
      <c r="AC275" s="27">
        <v>2.7007873058319092</v>
      </c>
      <c r="AD275" s="27">
        <v>3.6220471858978271</v>
      </c>
      <c r="AE275" s="27">
        <v>6.7716536521911621</v>
      </c>
      <c r="AF275" s="27">
        <v>6.2125983238220215</v>
      </c>
      <c r="AG275" s="27">
        <v>5.5118112564086914</v>
      </c>
      <c r="AH275" s="27">
        <v>6.7795276641845703</v>
      </c>
      <c r="AI275" s="27">
        <v>6.5984253883361816</v>
      </c>
      <c r="AJ275" s="27">
        <v>5.7125983238220215</v>
      </c>
      <c r="AK275" s="27">
        <v>8.7716531753540039</v>
      </c>
      <c r="AL275" s="27">
        <v>7.8425197601318359</v>
      </c>
      <c r="AM275" s="27">
        <v>7.2283463478088379</v>
      </c>
      <c r="AN275" s="27">
        <v>17.102361679077148</v>
      </c>
      <c r="AO275" s="27">
        <v>12.039370536804199</v>
      </c>
      <c r="AP275" s="27">
        <v>7.2125983238220215</v>
      </c>
      <c r="AQ275" s="27">
        <v>9.0236225128173828</v>
      </c>
      <c r="AR275" s="27">
        <v>8.425196647644043</v>
      </c>
      <c r="AS275" s="27">
        <v>8.7322835922241211</v>
      </c>
      <c r="AT275" s="27">
        <v>9.9763774871826172</v>
      </c>
      <c r="AU275" s="27">
        <v>6.3307085037231445</v>
      </c>
      <c r="AV275" s="27">
        <v>9.4881887435913086</v>
      </c>
      <c r="AW275" s="27">
        <v>10.905511856079102</v>
      </c>
      <c r="AX275" s="27">
        <v>7.1417322158813477</v>
      </c>
      <c r="AY275" s="27">
        <v>7.7165355682373047</v>
      </c>
      <c r="AZ275" s="27">
        <v>9.4566926956176758</v>
      </c>
      <c r="BA275" s="27">
        <v>6.6692914962768555</v>
      </c>
      <c r="BB275" s="27">
        <v>3.6456692218780518</v>
      </c>
      <c r="BC275" s="27">
        <v>8.7559051513671875</v>
      </c>
      <c r="BD275" s="27">
        <v>6.6929135322570801</v>
      </c>
      <c r="BE275" s="27">
        <v>8.8661413192749023</v>
      </c>
      <c r="BF275" s="27">
        <v>12.874015808105469</v>
      </c>
      <c r="BG275" s="27">
        <v>5.2755904197692871</v>
      </c>
      <c r="BH275" s="27">
        <v>7.3307085037231445</v>
      </c>
      <c r="BI275" s="27">
        <v>8.0157480239868164</v>
      </c>
      <c r="BJ275" s="27">
        <v>4.2913384437561035</v>
      </c>
      <c r="BK275" s="27">
        <v>5.2204723358154297</v>
      </c>
      <c r="BL275" s="27">
        <v>11.551180839538574</v>
      </c>
      <c r="BM275" s="27">
        <v>9.1023626327514648</v>
      </c>
      <c r="BN275" s="27">
        <v>5.5196852684020996</v>
      </c>
      <c r="BO275" s="27">
        <v>5.8740158081054688</v>
      </c>
      <c r="BQ275" s="21">
        <f t="shared" si="7"/>
        <v>44</v>
      </c>
    </row>
    <row r="276" spans="2:69" x14ac:dyDescent="0.25">
      <c r="B276" s="44" t="s">
        <v>1160</v>
      </c>
      <c r="C276" s="44" t="s">
        <v>1161</v>
      </c>
      <c r="D276" s="12">
        <v>-17.899999999999999</v>
      </c>
      <c r="E276" s="12">
        <v>122.2</v>
      </c>
      <c r="F276" s="29" t="b">
        <f t="shared" ref="F276:F339" si="8">AND(E276&gt;=141,D276&lt;=-29,D276&gt;=-40)</f>
        <v>0</v>
      </c>
      <c r="G276" s="27"/>
      <c r="H276" s="27">
        <v>0.10236220806837082</v>
      </c>
      <c r="I276" s="27">
        <v>0.17322835326194763</v>
      </c>
      <c r="J276" s="27">
        <v>1.8346456289291382</v>
      </c>
      <c r="K276" s="27">
        <v>9.4488188624382019E-2</v>
      </c>
      <c r="L276" s="27">
        <v>0.20866142213344574</v>
      </c>
      <c r="M276" s="27">
        <v>9.0551182627677917E-2</v>
      </c>
      <c r="N276" s="27">
        <v>0.19291338324546814</v>
      </c>
      <c r="O276" s="27">
        <v>3.1496062874794006E-2</v>
      </c>
      <c r="P276" s="27">
        <v>4.3307088315486908E-2</v>
      </c>
      <c r="Q276" s="27">
        <v>0.10629921406507492</v>
      </c>
      <c r="R276" s="27">
        <v>12.625984191894531</v>
      </c>
      <c r="S276" s="27">
        <v>5.2165355682373047</v>
      </c>
      <c r="T276" s="27">
        <v>1.7401574850082397</v>
      </c>
      <c r="U276" s="27">
        <v>0.16929133236408234</v>
      </c>
      <c r="V276" s="27">
        <v>2.6141731739044189</v>
      </c>
      <c r="W276" s="27">
        <v>4.0472440719604492</v>
      </c>
      <c r="X276" s="27">
        <v>1.118110179901123</v>
      </c>
      <c r="Y276" s="27">
        <v>0.48031497001647949</v>
      </c>
      <c r="Z276" s="27">
        <v>0.39370077848434448</v>
      </c>
      <c r="AA276" s="27">
        <v>2.4645669460296631</v>
      </c>
      <c r="AB276" s="27">
        <v>2</v>
      </c>
      <c r="AC276" s="27">
        <v>2.0708661079406738</v>
      </c>
      <c r="AD276" s="27">
        <v>1.0629920959472656</v>
      </c>
      <c r="AE276" s="27">
        <v>1.2834645509719849</v>
      </c>
      <c r="AF276" s="27">
        <v>5.5118110030889511E-2</v>
      </c>
      <c r="AG276" s="27">
        <v>3.1496062874794006E-2</v>
      </c>
      <c r="AH276" s="27">
        <v>1.3307086229324341</v>
      </c>
      <c r="AI276" s="27">
        <v>5.5118110030889511E-2</v>
      </c>
      <c r="AJ276" s="27">
        <v>4.8661417961120605</v>
      </c>
      <c r="AK276" s="27">
        <v>3.9370078593492508E-2</v>
      </c>
      <c r="AL276" s="27">
        <v>1.5748031437397003E-2</v>
      </c>
      <c r="AM276" s="27">
        <v>0.70866143703460693</v>
      </c>
      <c r="AN276" s="27">
        <v>0</v>
      </c>
      <c r="AO276" s="27">
        <v>4.5275592803955078</v>
      </c>
      <c r="AP276" s="27">
        <v>1.3464566469192505</v>
      </c>
      <c r="AQ276" s="27">
        <v>1.1653543710708618</v>
      </c>
      <c r="AR276" s="27">
        <v>0.66141730546951294</v>
      </c>
      <c r="AS276" s="27">
        <v>0.52755904197692871</v>
      </c>
      <c r="AT276" s="27">
        <v>3.4173228740692139</v>
      </c>
      <c r="AU276" s="27">
        <v>2.7165353298187256</v>
      </c>
      <c r="AV276" s="27">
        <v>5.1889762878417969</v>
      </c>
      <c r="AW276" s="27">
        <v>4.724409431219101E-2</v>
      </c>
      <c r="AX276" s="27">
        <v>2.3622047156095505E-2</v>
      </c>
      <c r="AY276" s="27">
        <v>0.23622047901153564</v>
      </c>
      <c r="AZ276" s="27">
        <v>0.13385826349258423</v>
      </c>
      <c r="BA276" s="27">
        <v>9.4488188624382019E-2</v>
      </c>
      <c r="BB276" s="27">
        <v>3.1732282638549805</v>
      </c>
      <c r="BC276" s="27">
        <v>0.47244095802307129</v>
      </c>
      <c r="BD276" s="27">
        <v>0.15748031437397003</v>
      </c>
      <c r="BE276" s="27">
        <v>1.8425196409225464</v>
      </c>
      <c r="BF276" s="27">
        <v>4.7795276641845703</v>
      </c>
      <c r="BG276" s="27">
        <v>5.5118110030889511E-2</v>
      </c>
      <c r="BH276" s="27">
        <v>0.42519685626029968</v>
      </c>
      <c r="BI276" s="27">
        <v>2.4724409580230713</v>
      </c>
      <c r="BJ276" s="27">
        <v>2.7952756881713867</v>
      </c>
      <c r="BK276" s="27">
        <v>1.4409449100494385</v>
      </c>
      <c r="BL276" s="27">
        <v>3.7086613178253174</v>
      </c>
      <c r="BM276" s="27">
        <v>1</v>
      </c>
      <c r="BN276" s="27">
        <v>0.22834645211696625</v>
      </c>
      <c r="BO276" s="27">
        <v>0.14173229038715363</v>
      </c>
      <c r="BQ276" s="21">
        <f t="shared" si="7"/>
        <v>43</v>
      </c>
    </row>
    <row r="277" spans="2:69" x14ac:dyDescent="0.25">
      <c r="B277" s="44" t="s">
        <v>1166</v>
      </c>
      <c r="C277" s="44" t="s">
        <v>1167</v>
      </c>
      <c r="D277" s="12">
        <v>-37.700000000000003</v>
      </c>
      <c r="E277" s="12">
        <v>140.69999999999999</v>
      </c>
      <c r="F277" s="29" t="b">
        <f t="shared" si="8"/>
        <v>0</v>
      </c>
      <c r="G277" s="27"/>
      <c r="H277" s="27">
        <v>7.2795276641845703</v>
      </c>
      <c r="I277" s="27">
        <v>5.3582677841186523</v>
      </c>
      <c r="J277" s="27">
        <v>8.0905513763427734</v>
      </c>
      <c r="K277" s="27">
        <v>5.035433292388916</v>
      </c>
      <c r="L277" s="27">
        <v>9.078740119934082</v>
      </c>
      <c r="M277" s="27">
        <v>7.2834644317626953</v>
      </c>
      <c r="N277" s="27">
        <v>9.4645671844482422</v>
      </c>
      <c r="O277" s="27">
        <v>3.0748031139373779</v>
      </c>
      <c r="P277" s="27">
        <v>9.6220474243164063</v>
      </c>
      <c r="Q277" s="27">
        <v>5.6377954483032227</v>
      </c>
      <c r="R277" s="27">
        <v>6.7952756881713867</v>
      </c>
      <c r="S277" s="27">
        <v>11.858267784118652</v>
      </c>
      <c r="T277" s="27">
        <v>4.114173412322998</v>
      </c>
      <c r="U277" s="27">
        <v>10.531496047973633</v>
      </c>
      <c r="V277" s="27">
        <v>8.6692914962768555</v>
      </c>
      <c r="W277" s="27">
        <v>11.661417007446289</v>
      </c>
      <c r="X277" s="27">
        <v>10.094488143920898</v>
      </c>
      <c r="Y277" s="27">
        <v>7.039370059967041</v>
      </c>
      <c r="Z277" s="27">
        <v>7.0551180839538574</v>
      </c>
      <c r="AA277" s="27">
        <v>10.023622512817383</v>
      </c>
      <c r="AB277" s="27">
        <v>7.3070864677429199</v>
      </c>
      <c r="AC277" s="27">
        <v>6.6299214363098145</v>
      </c>
      <c r="AD277" s="27">
        <v>3.921259880065918</v>
      </c>
      <c r="AE277" s="27">
        <v>7.7480316162109375</v>
      </c>
      <c r="AF277" s="27">
        <v>10.023622512817383</v>
      </c>
      <c r="AG277" s="27">
        <v>7.9291338920593262</v>
      </c>
      <c r="AH277" s="27">
        <v>11.299212455749512</v>
      </c>
      <c r="AI277" s="27">
        <v>5.3070864677429199</v>
      </c>
      <c r="AJ277" s="27">
        <v>8.4566926956176758</v>
      </c>
      <c r="AK277" s="27">
        <v>7.0629920959472656</v>
      </c>
      <c r="AL277" s="27">
        <v>8.2204723358154297</v>
      </c>
      <c r="AM277" s="27">
        <v>5.2362203598022461</v>
      </c>
      <c r="AN277" s="27">
        <v>11.370079040527344</v>
      </c>
      <c r="AO277" s="27">
        <v>8.9448814392089844</v>
      </c>
      <c r="AP277" s="27">
        <v>6.425196647644043</v>
      </c>
      <c r="AQ277" s="27">
        <v>5.0314960479736328</v>
      </c>
      <c r="AR277" s="27">
        <v>8.3149604797363281</v>
      </c>
      <c r="AS277" s="27">
        <v>8.0393705368041992</v>
      </c>
      <c r="AT277" s="27">
        <v>5.9527559280395508</v>
      </c>
      <c r="AU277" s="27">
        <v>8.7244091033935547</v>
      </c>
      <c r="AV277" s="27">
        <v>10.511811256408691</v>
      </c>
      <c r="AW277" s="27">
        <v>10.976377487182617</v>
      </c>
      <c r="AX277" s="27">
        <v>8.0472440719604492</v>
      </c>
      <c r="AY277" s="27">
        <v>6.7874016761779785</v>
      </c>
      <c r="AZ277" s="27">
        <v>7.2125983238220215</v>
      </c>
      <c r="BA277" s="27">
        <v>10.692913055419922</v>
      </c>
      <c r="BB277" s="27">
        <v>3.7007873058319092</v>
      </c>
      <c r="BC277" s="27">
        <v>9.2913389205932617</v>
      </c>
      <c r="BD277" s="27">
        <v>8.1653547286987305</v>
      </c>
      <c r="BE277" s="27">
        <v>10.015748023986816</v>
      </c>
      <c r="BF277" s="27">
        <v>9.417323112487793</v>
      </c>
      <c r="BG277" s="27">
        <v>7.1102361679077148</v>
      </c>
      <c r="BH277" s="27">
        <v>4.7637796401977539</v>
      </c>
      <c r="BI277" s="27">
        <v>9.1811027526855469</v>
      </c>
      <c r="BJ277" s="27">
        <v>3.4645669460296631</v>
      </c>
      <c r="BK277" s="27">
        <v>3.3385827541351318</v>
      </c>
      <c r="BL277" s="27">
        <v>9.0314960479736328</v>
      </c>
      <c r="BM277" s="27">
        <v>9.2677164077758789</v>
      </c>
      <c r="BN277" s="27">
        <v>7.1574802398681641</v>
      </c>
      <c r="BO277" s="27">
        <v>6.8110237121582031</v>
      </c>
      <c r="BQ277" s="21">
        <f t="shared" ref="BQ277:BQ340" si="9">RANK(BO277,H277:BO277)</f>
        <v>42</v>
      </c>
    </row>
    <row r="278" spans="2:69" x14ac:dyDescent="0.25">
      <c r="B278" s="44" t="s">
        <v>1168</v>
      </c>
      <c r="C278" s="44" t="s">
        <v>1169</v>
      </c>
      <c r="D278" s="12">
        <v>-35.6</v>
      </c>
      <c r="E278" s="12">
        <v>142.6</v>
      </c>
      <c r="F278" s="29" t="b">
        <f t="shared" si="8"/>
        <v>1</v>
      </c>
      <c r="G278" s="27"/>
      <c r="H278" s="27">
        <v>5.7716536521911621</v>
      </c>
      <c r="I278" s="27">
        <v>6.3346457481384277</v>
      </c>
      <c r="J278" s="27">
        <v>2.6653542518615723</v>
      </c>
      <c r="K278" s="27">
        <v>2.2086613178253174</v>
      </c>
      <c r="L278" s="27">
        <v>6.3976378440856934</v>
      </c>
      <c r="M278" s="27">
        <v>4.2165355682373047</v>
      </c>
      <c r="N278" s="27">
        <v>4.5944881439208984</v>
      </c>
      <c r="O278" s="27">
        <v>1.1771653890609741</v>
      </c>
      <c r="P278" s="27">
        <v>1.9566929340362549</v>
      </c>
      <c r="Q278" s="27">
        <v>3.2047243118286133</v>
      </c>
      <c r="R278" s="27">
        <v>4.535433292388916</v>
      </c>
      <c r="S278" s="27">
        <v>3.2165353298187256</v>
      </c>
      <c r="T278" s="27">
        <v>2.0866141319274902</v>
      </c>
      <c r="U278" s="27">
        <v>7.7637796401977539</v>
      </c>
      <c r="V278" s="27">
        <v>4.3070864677429199</v>
      </c>
      <c r="W278" s="27">
        <v>6.385826587677002</v>
      </c>
      <c r="X278" s="27">
        <v>2.7165353298187256</v>
      </c>
      <c r="Y278" s="27">
        <v>1.9685039520263672</v>
      </c>
      <c r="Z278" s="27">
        <v>4.6614174842834473</v>
      </c>
      <c r="AA278" s="27">
        <v>3.5275590419769287</v>
      </c>
      <c r="AB278" s="27">
        <v>2.1338582038879395</v>
      </c>
      <c r="AC278" s="27">
        <v>3.6692912578582764</v>
      </c>
      <c r="AD278" s="27">
        <v>0.62204724550247192</v>
      </c>
      <c r="AE278" s="27">
        <v>3.7401573657989502</v>
      </c>
      <c r="AF278" s="27">
        <v>1.9763779640197754</v>
      </c>
      <c r="AG278" s="27">
        <v>4.614173412322998</v>
      </c>
      <c r="AH278" s="27">
        <v>3.1968502998352051</v>
      </c>
      <c r="AI278" s="27">
        <v>4.3937005996704102</v>
      </c>
      <c r="AJ278" s="27">
        <v>4.574803352355957</v>
      </c>
      <c r="AK278" s="27">
        <v>1.4645669460296631</v>
      </c>
      <c r="AL278" s="27">
        <v>2.307086706161499</v>
      </c>
      <c r="AM278" s="27">
        <v>2</v>
      </c>
      <c r="AN278" s="27">
        <v>6.6929135322570801</v>
      </c>
      <c r="AO278" s="27">
        <v>5.1732282638549805</v>
      </c>
      <c r="AP278" s="27">
        <v>1.4488189220428467</v>
      </c>
      <c r="AQ278" s="27">
        <v>0.97637796401977539</v>
      </c>
      <c r="AR278" s="27">
        <v>2.8188977241516113</v>
      </c>
      <c r="AS278" s="27">
        <v>3.118110179901123</v>
      </c>
      <c r="AT278" s="27">
        <v>4.3700785636901855</v>
      </c>
      <c r="AU278" s="27">
        <v>2.6141731739044189</v>
      </c>
      <c r="AV278" s="27">
        <v>4.9685039520263672</v>
      </c>
      <c r="AW278" s="27">
        <v>2.3543307781219482</v>
      </c>
      <c r="AX278" s="27">
        <v>0.87401574850082397</v>
      </c>
      <c r="AY278" s="27">
        <v>1.5708661079406738</v>
      </c>
      <c r="AZ278" s="27">
        <v>5.9881887435913086</v>
      </c>
      <c r="BA278" s="27">
        <v>4.8188977241516113</v>
      </c>
      <c r="BB278" s="27">
        <v>1.4094488620758057</v>
      </c>
      <c r="BC278" s="27">
        <v>3.7007873058319092</v>
      </c>
      <c r="BD278" s="27">
        <v>3.1811022758483887</v>
      </c>
      <c r="BE278" s="27">
        <v>6.4724407196044922</v>
      </c>
      <c r="BF278" s="27">
        <v>10.251968383789063</v>
      </c>
      <c r="BG278" s="27">
        <v>3.2716536521911621</v>
      </c>
      <c r="BH278" s="27">
        <v>2.0236220359802246</v>
      </c>
      <c r="BI278" s="27">
        <v>3.5511810779571533</v>
      </c>
      <c r="BJ278" s="27">
        <v>2.1811022758483887</v>
      </c>
      <c r="BK278" s="27">
        <v>1.2440944910049438</v>
      </c>
      <c r="BL278" s="27">
        <v>7.8267717361450195</v>
      </c>
      <c r="BM278" s="27">
        <v>4.1732282638549805</v>
      </c>
      <c r="BN278" s="27">
        <v>6.8425197601318359</v>
      </c>
      <c r="BO278" s="27">
        <v>2.2440943717956543</v>
      </c>
      <c r="BQ278" s="21">
        <f t="shared" si="9"/>
        <v>42</v>
      </c>
    </row>
    <row r="279" spans="2:69" x14ac:dyDescent="0.25">
      <c r="B279" s="44" t="s">
        <v>1170</v>
      </c>
      <c r="C279" s="44" t="s">
        <v>1171</v>
      </c>
      <c r="D279" s="12">
        <v>-37.799999999999997</v>
      </c>
      <c r="E279" s="12">
        <v>142.19999999999999</v>
      </c>
      <c r="F279" s="29" t="b">
        <f t="shared" si="8"/>
        <v>1</v>
      </c>
      <c r="G279" s="27"/>
      <c r="H279" s="27">
        <v>13.618110656738281</v>
      </c>
      <c r="I279" s="27">
        <v>6.9527559280395508</v>
      </c>
      <c r="J279" s="27">
        <v>7.2480316162109375</v>
      </c>
      <c r="K279" s="27">
        <v>3.7992126941680908</v>
      </c>
      <c r="L279" s="27">
        <v>11.192913055419922</v>
      </c>
      <c r="M279" s="27">
        <v>7.0511813163757324</v>
      </c>
      <c r="N279" s="27">
        <v>7.1771655082702637</v>
      </c>
      <c r="O279" s="27">
        <v>3.118110179901123</v>
      </c>
      <c r="P279" s="27">
        <v>8.2913389205932617</v>
      </c>
      <c r="Q279" s="27">
        <v>8.6496067047119141</v>
      </c>
      <c r="R279" s="27">
        <v>7.1377954483032227</v>
      </c>
      <c r="S279" s="27">
        <v>11.216535568237305</v>
      </c>
      <c r="T279" s="27">
        <v>5.3307085037231445</v>
      </c>
      <c r="U279" s="27">
        <v>10.905511856079102</v>
      </c>
      <c r="V279" s="27">
        <v>6.078740119934082</v>
      </c>
      <c r="W279" s="27">
        <v>8.070866584777832</v>
      </c>
      <c r="X279" s="27">
        <v>6.5275592803955078</v>
      </c>
      <c r="Y279" s="27">
        <v>4.2913384437561035</v>
      </c>
      <c r="Z279" s="27">
        <v>7.6456694602966309</v>
      </c>
      <c r="AA279" s="27">
        <v>6.8740158081054688</v>
      </c>
      <c r="AB279" s="27">
        <v>5.1889762878417969</v>
      </c>
      <c r="AC279" s="27">
        <v>2.7834646701812744</v>
      </c>
      <c r="AD279" s="27">
        <v>3.9370079040527344</v>
      </c>
      <c r="AE279" s="27">
        <v>8.0472440719604492</v>
      </c>
      <c r="AF279" s="27">
        <v>8.0236225128173828</v>
      </c>
      <c r="AG279" s="27">
        <v>6.5511813163757324</v>
      </c>
      <c r="AH279" s="27">
        <v>7.2283463478088379</v>
      </c>
      <c r="AI279" s="27">
        <v>4.9055118560791016</v>
      </c>
      <c r="AJ279" s="27">
        <v>3.4409449100494385</v>
      </c>
      <c r="AK279" s="27">
        <v>6.7165355682373047</v>
      </c>
      <c r="AL279" s="27">
        <v>6.5275592803955078</v>
      </c>
      <c r="AM279" s="27">
        <v>4.6299214363098145</v>
      </c>
      <c r="AN279" s="27">
        <v>7.5511813163757324</v>
      </c>
      <c r="AO279" s="27">
        <v>6.2204723358154297</v>
      </c>
      <c r="AP279" s="27">
        <v>4.5118112564086914</v>
      </c>
      <c r="AQ279" s="27">
        <v>2.5590550899505615</v>
      </c>
      <c r="AR279" s="27">
        <v>4.9921259880065918</v>
      </c>
      <c r="AS279" s="27">
        <v>7.6614174842834473</v>
      </c>
      <c r="AT279" s="27">
        <v>8.2992124557495117</v>
      </c>
      <c r="AU279" s="27">
        <v>6.9921259880065918</v>
      </c>
      <c r="AV279" s="27">
        <v>9.0472440719604492</v>
      </c>
      <c r="AW279" s="27">
        <v>13.188976287841797</v>
      </c>
      <c r="AX279" s="27">
        <v>7.8031497001647949</v>
      </c>
      <c r="AY279" s="27">
        <v>7.6692914962768555</v>
      </c>
      <c r="AZ279" s="27">
        <v>7.6535434722900391</v>
      </c>
      <c r="BA279" s="27">
        <v>7.5118112564086914</v>
      </c>
      <c r="BB279" s="27">
        <v>4.7401576042175293</v>
      </c>
      <c r="BC279" s="27">
        <v>9.6220474243164063</v>
      </c>
      <c r="BD279" s="27">
        <v>6.6614174842834473</v>
      </c>
      <c r="BE279" s="27">
        <v>7.7007875442504883</v>
      </c>
      <c r="BF279" s="27">
        <v>7.574803352355957</v>
      </c>
      <c r="BG279" s="27">
        <v>5.6771655082702637</v>
      </c>
      <c r="BH279" s="27">
        <v>5.2125983238220215</v>
      </c>
      <c r="BI279" s="27">
        <v>8.9370079040527344</v>
      </c>
      <c r="BJ279" s="27">
        <v>4.0314960479736328</v>
      </c>
      <c r="BK279" s="27">
        <v>3.8582677841186523</v>
      </c>
      <c r="BL279" s="27">
        <v>10.496063232421875</v>
      </c>
      <c r="BM279" s="27">
        <v>11.480315208435059</v>
      </c>
      <c r="BN279" s="27">
        <v>6.5196852684020996</v>
      </c>
      <c r="BO279" s="27">
        <v>5.9685039520263672</v>
      </c>
      <c r="BQ279" s="21">
        <f t="shared" si="9"/>
        <v>42</v>
      </c>
    </row>
    <row r="280" spans="2:69" x14ac:dyDescent="0.25">
      <c r="B280" s="44" t="s">
        <v>1176</v>
      </c>
      <c r="C280" s="44" t="s">
        <v>1177</v>
      </c>
      <c r="D280" s="12">
        <v>-36</v>
      </c>
      <c r="E280" s="12">
        <v>140.30000000000001</v>
      </c>
      <c r="F280" s="29" t="b">
        <f t="shared" si="8"/>
        <v>0</v>
      </c>
      <c r="G280" s="27"/>
      <c r="H280" s="27">
        <v>7.2086615562438965</v>
      </c>
      <c r="I280" s="27">
        <v>4.2677164077758789</v>
      </c>
      <c r="J280" s="27">
        <v>6.7519683837890625</v>
      </c>
      <c r="K280" s="27">
        <v>2.4724409580230713</v>
      </c>
      <c r="L280" s="27">
        <v>8.6377954483032227</v>
      </c>
      <c r="M280" s="27">
        <v>3.9055118560791016</v>
      </c>
      <c r="N280" s="27">
        <v>8.1259841918945313</v>
      </c>
      <c r="O280" s="27">
        <v>1.9370079040527344</v>
      </c>
      <c r="P280" s="27">
        <v>6.7322835922241211</v>
      </c>
      <c r="Q280" s="27">
        <v>4.7598423957824707</v>
      </c>
      <c r="R280" s="27">
        <v>7.2874016761779785</v>
      </c>
      <c r="S280" s="27">
        <v>7.6023621559143066</v>
      </c>
      <c r="T280" s="27">
        <v>3.5472440719604492</v>
      </c>
      <c r="U280" s="27">
        <v>7.3228344917297363</v>
      </c>
      <c r="V280" s="27">
        <v>6.5433073043823242</v>
      </c>
      <c r="W280" s="27">
        <v>8.9763774871826172</v>
      </c>
      <c r="X280" s="27">
        <v>6.0866141319274902</v>
      </c>
      <c r="Y280" s="27">
        <v>4.1811022758483887</v>
      </c>
      <c r="Z280" s="27">
        <v>7.7637796401977539</v>
      </c>
      <c r="AA280" s="27">
        <v>8.8267717361450195</v>
      </c>
      <c r="AB280" s="27">
        <v>6.3070864677429199</v>
      </c>
      <c r="AC280" s="27">
        <v>4.039370059967041</v>
      </c>
      <c r="AD280" s="27">
        <v>1.4724409580230713</v>
      </c>
      <c r="AE280" s="27">
        <v>4.9527559280395508</v>
      </c>
      <c r="AF280" s="27">
        <v>5.6850395202636719</v>
      </c>
      <c r="AG280" s="27">
        <v>4.535433292388916</v>
      </c>
      <c r="AH280" s="27">
        <v>7.6614174842834473</v>
      </c>
      <c r="AI280" s="27">
        <v>4.6929135322570801</v>
      </c>
      <c r="AJ280" s="27">
        <v>4.8661417961120605</v>
      </c>
      <c r="AK280" s="27">
        <v>4.9370079040527344</v>
      </c>
      <c r="AL280" s="27">
        <v>5.0314960479736328</v>
      </c>
      <c r="AM280" s="27">
        <v>4.8503937721252441</v>
      </c>
      <c r="AN280" s="27">
        <v>9.5196847915649414</v>
      </c>
      <c r="AO280" s="27">
        <v>6.9133858680725098</v>
      </c>
      <c r="AP280" s="27">
        <v>3.6377952098846436</v>
      </c>
      <c r="AQ280" s="27">
        <v>3.0157480239868164</v>
      </c>
      <c r="AR280" s="27">
        <v>5.5905513763427734</v>
      </c>
      <c r="AS280" s="27">
        <v>6.1338582038879395</v>
      </c>
      <c r="AT280" s="27">
        <v>5.6968502998352051</v>
      </c>
      <c r="AU280" s="27">
        <v>5.9960627555847168</v>
      </c>
      <c r="AV280" s="27">
        <v>5.078740119934082</v>
      </c>
      <c r="AW280" s="27">
        <v>7.6574802398681641</v>
      </c>
      <c r="AX280" s="27">
        <v>4.3700785636901855</v>
      </c>
      <c r="AY280" s="27">
        <v>3.5472440719604492</v>
      </c>
      <c r="AZ280" s="27">
        <v>5.0944881439208984</v>
      </c>
      <c r="BA280" s="27">
        <v>7.1338582038879395</v>
      </c>
      <c r="BB280" s="27">
        <v>1.3779528141021729</v>
      </c>
      <c r="BC280" s="27">
        <v>3.7598426342010498</v>
      </c>
      <c r="BD280" s="27">
        <v>3.2440943717956543</v>
      </c>
      <c r="BE280" s="27">
        <v>5.7086615562438965</v>
      </c>
      <c r="BF280" s="27">
        <v>8.5905513763427734</v>
      </c>
      <c r="BG280" s="27">
        <v>3.7165353298187256</v>
      </c>
      <c r="BH280" s="27">
        <v>2.8503937721252441</v>
      </c>
      <c r="BI280" s="27">
        <v>3.1574802398681641</v>
      </c>
      <c r="BJ280" s="27">
        <v>1.4527559280395508</v>
      </c>
      <c r="BK280" s="27">
        <v>3.5039370059967041</v>
      </c>
      <c r="BL280" s="27">
        <v>7.6653542518615723</v>
      </c>
      <c r="BM280" s="27">
        <v>5.5984253883361816</v>
      </c>
      <c r="BN280" s="27">
        <v>4.2952756881713867</v>
      </c>
      <c r="BO280" s="27">
        <v>4.3110237121582031</v>
      </c>
      <c r="BQ280" s="21">
        <f t="shared" si="9"/>
        <v>40</v>
      </c>
    </row>
    <row r="281" spans="2:69" x14ac:dyDescent="0.25">
      <c r="B281" s="44" t="s">
        <v>1180</v>
      </c>
      <c r="C281" s="44" t="s">
        <v>1181</v>
      </c>
      <c r="D281" s="12">
        <v>-35.299999999999997</v>
      </c>
      <c r="E281" s="12">
        <v>140.19999999999999</v>
      </c>
      <c r="F281" s="29" t="b">
        <f t="shared" si="8"/>
        <v>0</v>
      </c>
      <c r="G281" s="27"/>
      <c r="H281" s="27">
        <v>3.4094488620758057</v>
      </c>
      <c r="I281" s="27">
        <v>3.8425197601318359</v>
      </c>
      <c r="J281" s="27">
        <v>3.5078740119934082</v>
      </c>
      <c r="K281" s="27">
        <v>2.0590550899505615</v>
      </c>
      <c r="L281" s="27">
        <v>5.885826587677002</v>
      </c>
      <c r="M281" s="27">
        <v>2.8897638320922852</v>
      </c>
      <c r="N281" s="27">
        <v>2.9133858680725098</v>
      </c>
      <c r="O281" s="27">
        <v>1.6653543710708618</v>
      </c>
      <c r="P281" s="27">
        <v>4.2834644317626953</v>
      </c>
      <c r="Q281" s="27">
        <v>2.3661417961120605</v>
      </c>
      <c r="R281" s="27">
        <v>3.8740158081054688</v>
      </c>
      <c r="S281" s="27">
        <v>5.1811022758483887</v>
      </c>
      <c r="T281" s="27">
        <v>2.5511810779571533</v>
      </c>
      <c r="U281" s="27">
        <v>7.5590553283691406</v>
      </c>
      <c r="V281" s="27">
        <v>4.8543305397033691</v>
      </c>
      <c r="W281" s="27">
        <v>4.8503937721252441</v>
      </c>
      <c r="X281" s="27">
        <v>5.9448819160461426</v>
      </c>
      <c r="Y281" s="27">
        <v>3.1732282638549805</v>
      </c>
      <c r="Z281" s="27">
        <v>2.7716536521911621</v>
      </c>
      <c r="AA281" s="27">
        <v>5.6220474243164063</v>
      </c>
      <c r="AB281" s="27">
        <v>1.4448819160461426</v>
      </c>
      <c r="AC281" s="27">
        <v>1.82677161693573</v>
      </c>
      <c r="AD281" s="27">
        <v>1.8307086229324341</v>
      </c>
      <c r="AE281" s="27">
        <v>3.8897638320922852</v>
      </c>
      <c r="AF281" s="27">
        <v>1.7952755689620972</v>
      </c>
      <c r="AG281" s="27">
        <v>3.4251968860626221</v>
      </c>
      <c r="AH281" s="27">
        <v>2.1417322158813477</v>
      </c>
      <c r="AI281" s="27">
        <v>3.8582677841186523</v>
      </c>
      <c r="AJ281" s="27">
        <v>3.7362203598022461</v>
      </c>
      <c r="AK281" s="27">
        <v>2.1574802398681641</v>
      </c>
      <c r="AL281" s="27">
        <v>2.3543307781219482</v>
      </c>
      <c r="AM281" s="27">
        <v>1.0551180839538574</v>
      </c>
      <c r="AN281" s="27">
        <v>6.574803352355957</v>
      </c>
      <c r="AO281" s="27">
        <v>4.6850395202636719</v>
      </c>
      <c r="AP281" s="27">
        <v>3.1653542518615723</v>
      </c>
      <c r="AQ281" s="27">
        <v>3.2834646701812744</v>
      </c>
      <c r="AR281" s="27">
        <v>3.7165353298187256</v>
      </c>
      <c r="AS281" s="27">
        <v>4.3779525756835938</v>
      </c>
      <c r="AT281" s="27">
        <v>4.8622045516967773</v>
      </c>
      <c r="AU281" s="27">
        <v>5.3937005996704102</v>
      </c>
      <c r="AV281" s="27">
        <v>5.0511813163757324</v>
      </c>
      <c r="AW281" s="27">
        <v>7</v>
      </c>
      <c r="AX281" s="27">
        <v>2.5669291019439697</v>
      </c>
      <c r="AY281" s="27">
        <v>3.4960629940032959</v>
      </c>
      <c r="AZ281" s="27">
        <v>5.4015746116638184</v>
      </c>
      <c r="BA281" s="27">
        <v>5.8661417961120605</v>
      </c>
      <c r="BB281" s="27">
        <v>1.5590550899505615</v>
      </c>
      <c r="BC281" s="27">
        <v>2.4803149700164795</v>
      </c>
      <c r="BD281" s="27">
        <v>4.0866141319274902</v>
      </c>
      <c r="BE281" s="27">
        <v>7.7716536521911621</v>
      </c>
      <c r="BF281" s="27">
        <v>9.2913389205932617</v>
      </c>
      <c r="BG281" s="27">
        <v>3.8188977241516113</v>
      </c>
      <c r="BH281" s="27">
        <v>2.6692912578582764</v>
      </c>
      <c r="BI281" s="27">
        <v>2.381889820098877</v>
      </c>
      <c r="BJ281" s="27">
        <v>2.4015748500823975</v>
      </c>
      <c r="BK281" s="27">
        <v>3.0511810779571533</v>
      </c>
      <c r="BL281" s="27">
        <v>8.5669288635253906</v>
      </c>
      <c r="BM281" s="27">
        <v>5.2834644317626953</v>
      </c>
      <c r="BN281" s="27">
        <v>5.118110179901123</v>
      </c>
      <c r="BO281" s="27">
        <v>3.1062991619110107</v>
      </c>
      <c r="BQ281" s="21">
        <f t="shared" si="9"/>
        <v>38</v>
      </c>
    </row>
    <row r="282" spans="2:69" x14ac:dyDescent="0.25">
      <c r="B282" s="44" t="s">
        <v>1182</v>
      </c>
      <c r="C282" s="44" t="s">
        <v>1183</v>
      </c>
      <c r="D282" s="12">
        <v>-38</v>
      </c>
      <c r="E282" s="12">
        <v>145.80000000000001</v>
      </c>
      <c r="F282" s="29" t="b">
        <f t="shared" si="8"/>
        <v>1</v>
      </c>
      <c r="G282" s="27"/>
      <c r="H282" s="27">
        <v>18.50787353515625</v>
      </c>
      <c r="I282" s="27">
        <v>7.7047243118286133</v>
      </c>
      <c r="J282" s="27">
        <v>18.523622512817383</v>
      </c>
      <c r="K282" s="27">
        <v>11.366141319274902</v>
      </c>
      <c r="L282" s="27">
        <v>18.29527473449707</v>
      </c>
      <c r="M282" s="27">
        <v>15.484251976013184</v>
      </c>
      <c r="N282" s="27">
        <v>14.897637367248535</v>
      </c>
      <c r="O282" s="27">
        <v>9.2992124557495117</v>
      </c>
      <c r="P282" s="27">
        <v>15.814960479736328</v>
      </c>
      <c r="Q282" s="27">
        <v>15.897637367248535</v>
      </c>
      <c r="R282" s="27">
        <v>16.566928863525391</v>
      </c>
      <c r="S282" s="27">
        <v>21.389762878417969</v>
      </c>
      <c r="T282" s="27">
        <v>10.035432815551758</v>
      </c>
      <c r="U282" s="27">
        <v>14.846456527709961</v>
      </c>
      <c r="V282" s="27">
        <v>18.929134368896484</v>
      </c>
      <c r="W282" s="27">
        <v>19.803150177001953</v>
      </c>
      <c r="X282" s="27">
        <v>21.314960479736328</v>
      </c>
      <c r="Y282" s="27">
        <v>8.3858270645141602</v>
      </c>
      <c r="Z282" s="27">
        <v>18.905511856079102</v>
      </c>
      <c r="AA282" s="27">
        <v>11.314960479736328</v>
      </c>
      <c r="AB282" s="27">
        <v>14.598424911499023</v>
      </c>
      <c r="AC282" s="27">
        <v>11.881889343261719</v>
      </c>
      <c r="AD282" s="27">
        <v>13.748031616210938</v>
      </c>
      <c r="AE282" s="27">
        <v>17.818897247314453</v>
      </c>
      <c r="AF282" s="27">
        <v>19.078741073608398</v>
      </c>
      <c r="AG282" s="27">
        <v>19.905511856079102</v>
      </c>
      <c r="AH282" s="27">
        <v>15.125984191894531</v>
      </c>
      <c r="AI282" s="27">
        <v>14.535432815551758</v>
      </c>
      <c r="AJ282" s="27">
        <v>17.259841918945313</v>
      </c>
      <c r="AK282" s="27">
        <v>16.574802398681641</v>
      </c>
      <c r="AL282" s="27">
        <v>14.60629940032959</v>
      </c>
      <c r="AM282" s="27">
        <v>12.952755928039551</v>
      </c>
      <c r="AN282" s="27">
        <v>20.448818206787109</v>
      </c>
      <c r="AO282" s="27">
        <v>22.440944671630859</v>
      </c>
      <c r="AP282" s="27">
        <v>14.22047233581543</v>
      </c>
      <c r="AQ282" s="27">
        <v>16.125984191894531</v>
      </c>
      <c r="AR282" s="27">
        <v>16.322834014892578</v>
      </c>
      <c r="AS282" s="27">
        <v>10.677165031433105</v>
      </c>
      <c r="AT282" s="27">
        <v>16.393701553344727</v>
      </c>
      <c r="AU282" s="27">
        <v>10.818897247314453</v>
      </c>
      <c r="AV282" s="27">
        <v>13.023622512817383</v>
      </c>
      <c r="AW282" s="27">
        <v>15.015748023986816</v>
      </c>
      <c r="AX282" s="27">
        <v>12.047244071960449</v>
      </c>
      <c r="AY282" s="27">
        <v>14.110236167907715</v>
      </c>
      <c r="AZ282" s="27">
        <v>16.937007904052734</v>
      </c>
      <c r="BA282" s="27">
        <v>15.858267784118652</v>
      </c>
      <c r="BB282" s="27">
        <v>8.1417322158813477</v>
      </c>
      <c r="BC282" s="27">
        <v>10.814960479736328</v>
      </c>
      <c r="BD282" s="27">
        <v>13.370079040527344</v>
      </c>
      <c r="BE282" s="27">
        <v>17.637794494628906</v>
      </c>
      <c r="BF282" s="27">
        <v>18.330709457397461</v>
      </c>
      <c r="BG282" s="27">
        <v>19.866142272949219</v>
      </c>
      <c r="BH282" s="27">
        <v>13.346456527709961</v>
      </c>
      <c r="BI282" s="27">
        <v>15.645668983459473</v>
      </c>
      <c r="BJ282" s="27">
        <v>12.61417293548584</v>
      </c>
      <c r="BK282" s="27">
        <v>7.7952756881713867</v>
      </c>
      <c r="BL282" s="27">
        <v>14.322834968566895</v>
      </c>
      <c r="BM282" s="27">
        <v>17.346456527709961</v>
      </c>
      <c r="BN282" s="27">
        <v>11.685039520263672</v>
      </c>
      <c r="BO282" s="27">
        <v>14.271653175354004</v>
      </c>
      <c r="BQ282" s="21">
        <f t="shared" si="9"/>
        <v>38</v>
      </c>
    </row>
    <row r="283" spans="2:69" x14ac:dyDescent="0.25">
      <c r="B283" s="44" t="s">
        <v>1184</v>
      </c>
      <c r="C283" s="44" t="s">
        <v>1185</v>
      </c>
      <c r="D283" s="12">
        <v>-38.4</v>
      </c>
      <c r="E283" s="12">
        <v>142.69999999999999</v>
      </c>
      <c r="F283" s="29" t="b">
        <f t="shared" si="8"/>
        <v>1</v>
      </c>
      <c r="G283" s="27"/>
      <c r="H283" s="27">
        <v>10.547244071960449</v>
      </c>
      <c r="I283" s="27">
        <v>6.8503937721252441</v>
      </c>
      <c r="J283" s="27">
        <v>8.574803352355957</v>
      </c>
      <c r="K283" s="27">
        <v>5.9330706596374512</v>
      </c>
      <c r="L283" s="27">
        <v>15.255905151367188</v>
      </c>
      <c r="M283" s="27">
        <v>9.7992124557495117</v>
      </c>
      <c r="N283" s="27">
        <v>11.11417293548584</v>
      </c>
      <c r="O283" s="27">
        <v>5.2716536521911621</v>
      </c>
      <c r="P283" s="27">
        <v>12.870079040527344</v>
      </c>
      <c r="Q283" s="27">
        <v>13.700787544250488</v>
      </c>
      <c r="R283" s="27">
        <v>10.433071136474609</v>
      </c>
      <c r="S283" s="27">
        <v>13.267716407775879</v>
      </c>
      <c r="T283" s="27">
        <v>6.4763779640197754</v>
      </c>
      <c r="U283" s="27">
        <v>10.681102752685547</v>
      </c>
      <c r="V283" s="27">
        <v>11.275590896606445</v>
      </c>
      <c r="W283" s="27">
        <v>11.456692695617676</v>
      </c>
      <c r="X283" s="27">
        <v>12.098424911499023</v>
      </c>
      <c r="Y283" s="27">
        <v>8.9527559280395508</v>
      </c>
      <c r="Z283" s="27">
        <v>14.17322826385498</v>
      </c>
      <c r="AA283" s="27">
        <v>11.818897247314453</v>
      </c>
      <c r="AB283" s="27">
        <v>10.527559280395508</v>
      </c>
      <c r="AC283" s="27">
        <v>7.1850395202636719</v>
      </c>
      <c r="AD283" s="27">
        <v>5.7992124557495117</v>
      </c>
      <c r="AE283" s="27">
        <v>11.405511856079102</v>
      </c>
      <c r="AF283" s="27">
        <v>11.905511856079102</v>
      </c>
      <c r="AG283" s="27">
        <v>12.21259880065918</v>
      </c>
      <c r="AH283" s="27">
        <v>11.77952766418457</v>
      </c>
      <c r="AI283" s="27">
        <v>8.582676887512207</v>
      </c>
      <c r="AJ283" s="27">
        <v>9.921259880065918</v>
      </c>
      <c r="AK283" s="27">
        <v>11.618110656738281</v>
      </c>
      <c r="AL283" s="27">
        <v>9.9330711364746094</v>
      </c>
      <c r="AM283" s="27">
        <v>10.492125511169434</v>
      </c>
      <c r="AN283" s="27">
        <v>13.578740119934082</v>
      </c>
      <c r="AO283" s="27">
        <v>12.696850776672363</v>
      </c>
      <c r="AP283" s="27">
        <v>10.125984191894531</v>
      </c>
      <c r="AQ283" s="27">
        <v>7.6850395202636719</v>
      </c>
      <c r="AR283" s="27">
        <v>10.82677173614502</v>
      </c>
      <c r="AS283" s="27">
        <v>7.614173412322998</v>
      </c>
      <c r="AT283" s="27">
        <v>9.6535434722900391</v>
      </c>
      <c r="AU283" s="27">
        <v>8.2322835922241211</v>
      </c>
      <c r="AV283" s="27">
        <v>11.448819160461426</v>
      </c>
      <c r="AW283" s="27">
        <v>14.460629463195801</v>
      </c>
      <c r="AX283" s="27">
        <v>9.1889762878417969</v>
      </c>
      <c r="AY283" s="27">
        <v>8.917323112487793</v>
      </c>
      <c r="AZ283" s="27">
        <v>9.6338586807250977</v>
      </c>
      <c r="BA283" s="27">
        <v>8.7480316162109375</v>
      </c>
      <c r="BB283" s="27">
        <v>3.9015748500823975</v>
      </c>
      <c r="BC283" s="27">
        <v>10.232283592224121</v>
      </c>
      <c r="BD283" s="27">
        <v>7.3031497001647949</v>
      </c>
      <c r="BE283" s="27">
        <v>8.6692914962768555</v>
      </c>
      <c r="BF283" s="27">
        <v>15.503936767578125</v>
      </c>
      <c r="BG283" s="27">
        <v>7.0472440719604492</v>
      </c>
      <c r="BH283" s="27">
        <v>7.425196647644043</v>
      </c>
      <c r="BI283" s="27">
        <v>11.795275688171387</v>
      </c>
      <c r="BJ283" s="27">
        <v>4.7007875442504883</v>
      </c>
      <c r="BK283" s="27">
        <v>4.1259841918945313</v>
      </c>
      <c r="BL283" s="27">
        <v>12.732283592224121</v>
      </c>
      <c r="BM283" s="27">
        <v>11.669291496276855</v>
      </c>
      <c r="BN283" s="27">
        <v>6.3228344917297363</v>
      </c>
      <c r="BO283" s="27">
        <v>9.1259841918945313</v>
      </c>
      <c r="BQ283" s="21">
        <f t="shared" si="9"/>
        <v>38</v>
      </c>
    </row>
    <row r="284" spans="2:69" x14ac:dyDescent="0.25">
      <c r="B284" s="44" t="s">
        <v>1186</v>
      </c>
      <c r="C284" s="44" t="s">
        <v>1187</v>
      </c>
      <c r="D284" s="12">
        <v>-34.700000000000003</v>
      </c>
      <c r="E284" s="12">
        <v>137.80000000000001</v>
      </c>
      <c r="F284" s="29" t="b">
        <f t="shared" si="8"/>
        <v>0</v>
      </c>
      <c r="G284" s="27"/>
      <c r="H284" s="27">
        <v>3.2834646701812744</v>
      </c>
      <c r="I284" s="27">
        <v>2.4370079040527344</v>
      </c>
      <c r="J284" s="27">
        <v>4.078740119934082</v>
      </c>
      <c r="K284" s="27">
        <v>0.9881889820098877</v>
      </c>
      <c r="L284" s="27">
        <v>7.0511813163757324</v>
      </c>
      <c r="M284" s="27">
        <v>2.0039370059967041</v>
      </c>
      <c r="N284" s="27">
        <v>4.1062994003295898</v>
      </c>
      <c r="O284" s="27">
        <v>1.381889820098877</v>
      </c>
      <c r="P284" s="27">
        <v>3.8622047901153564</v>
      </c>
      <c r="Q284" s="27">
        <v>1.8307086229324341</v>
      </c>
      <c r="R284" s="27">
        <v>4.2125983238220215</v>
      </c>
      <c r="S284" s="27">
        <v>4.5314960479736328</v>
      </c>
      <c r="T284" s="27">
        <v>1.8700786828994751</v>
      </c>
      <c r="U284" s="27">
        <v>4.8070864677429199</v>
      </c>
      <c r="V284" s="27">
        <v>4.3149604797363281</v>
      </c>
      <c r="W284" s="27">
        <v>4.2480316162109375</v>
      </c>
      <c r="X284" s="27">
        <v>1.3503936529159546</v>
      </c>
      <c r="Y284" s="27">
        <v>2.9370079040527344</v>
      </c>
      <c r="Z284" s="27">
        <v>3.4645669460296631</v>
      </c>
      <c r="AA284" s="27">
        <v>4.4094486236572266</v>
      </c>
      <c r="AB284" s="27">
        <v>1.3307086229324341</v>
      </c>
      <c r="AC284" s="27">
        <v>0.9330708384513855</v>
      </c>
      <c r="AD284" s="27">
        <v>0.60236221551895142</v>
      </c>
      <c r="AE284" s="27">
        <v>4.0551180839538574</v>
      </c>
      <c r="AF284" s="27">
        <v>3.1968502998352051</v>
      </c>
      <c r="AG284" s="27">
        <v>3.0826771259307861</v>
      </c>
      <c r="AH284" s="27">
        <v>4.0039372444152832</v>
      </c>
      <c r="AI284" s="27">
        <v>2.1811022758483887</v>
      </c>
      <c r="AJ284" s="27">
        <v>0.74015748500823975</v>
      </c>
      <c r="AK284" s="27">
        <v>1.2559055089950562</v>
      </c>
      <c r="AL284" s="27">
        <v>2.7559056282043457</v>
      </c>
      <c r="AM284" s="27">
        <v>1.2834645509719849</v>
      </c>
      <c r="AN284" s="27">
        <v>5.9448819160461426</v>
      </c>
      <c r="AO284" s="27">
        <v>3.5</v>
      </c>
      <c r="AP284" s="27">
        <v>1.4330708980560303</v>
      </c>
      <c r="AQ284" s="27">
        <v>1.8976378440856934</v>
      </c>
      <c r="AR284" s="27">
        <v>2.5748031139373779</v>
      </c>
      <c r="AS284" s="27">
        <v>6.6614174842834473</v>
      </c>
      <c r="AT284" s="27">
        <v>3.4960629940032959</v>
      </c>
      <c r="AU284" s="27">
        <v>3.732283353805542</v>
      </c>
      <c r="AV284" s="27">
        <v>3.2283463478088379</v>
      </c>
      <c r="AW284" s="27">
        <v>3.7165353298187256</v>
      </c>
      <c r="AX284" s="27">
        <v>2.65354323387146</v>
      </c>
      <c r="AY284" s="27">
        <v>3.0708661079406738</v>
      </c>
      <c r="AZ284" s="27">
        <v>2.5748031139373779</v>
      </c>
      <c r="BA284" s="27">
        <v>5.2125983238220215</v>
      </c>
      <c r="BB284" s="27">
        <v>0.62204724550247192</v>
      </c>
      <c r="BC284" s="27">
        <v>2.267716646194458</v>
      </c>
      <c r="BD284" s="27">
        <v>1.5511810779571533</v>
      </c>
      <c r="BE284" s="27">
        <v>2</v>
      </c>
      <c r="BF284" s="27">
        <v>3.8267717361450195</v>
      </c>
      <c r="BG284" s="27">
        <v>3.0433070659637451</v>
      </c>
      <c r="BH284" s="27">
        <v>1.881889820098877</v>
      </c>
      <c r="BI284" s="27">
        <v>1.9527559280395508</v>
      </c>
      <c r="BJ284" s="27">
        <v>1.4645669460296631</v>
      </c>
      <c r="BK284" s="27">
        <v>1.9645669460296631</v>
      </c>
      <c r="BL284" s="27">
        <v>5.1889762878417969</v>
      </c>
      <c r="BM284" s="27">
        <v>3.5826771259307861</v>
      </c>
      <c r="BN284" s="27">
        <v>2.4330708980560303</v>
      </c>
      <c r="BO284" s="27">
        <v>2.2874016761779785</v>
      </c>
      <c r="BQ284" s="21">
        <f t="shared" si="9"/>
        <v>37</v>
      </c>
    </row>
    <row r="285" spans="2:69" x14ac:dyDescent="0.25">
      <c r="B285" s="44" t="s">
        <v>1188</v>
      </c>
      <c r="C285" s="44" t="s">
        <v>1189</v>
      </c>
      <c r="D285" s="12">
        <v>-41.6</v>
      </c>
      <c r="E285" s="12">
        <v>147.9</v>
      </c>
      <c r="F285" s="29" t="b">
        <f t="shared" si="8"/>
        <v>0</v>
      </c>
      <c r="G285" s="27"/>
      <c r="H285" s="27">
        <v>5.4763779640197754</v>
      </c>
      <c r="I285" s="27">
        <v>2.9173228740692139</v>
      </c>
      <c r="J285" s="27">
        <v>5.7992124557495117</v>
      </c>
      <c r="K285" s="27">
        <v>5.6377954483032227</v>
      </c>
      <c r="L285" s="27">
        <v>6.6259841918945313</v>
      </c>
      <c r="M285" s="27">
        <v>5.4330706596374512</v>
      </c>
      <c r="N285" s="27">
        <v>7.2834644317626953</v>
      </c>
      <c r="O285" s="27">
        <v>3.0984251499176025</v>
      </c>
      <c r="P285" s="27">
        <v>5.1377954483032227</v>
      </c>
      <c r="Q285" s="27">
        <v>6.1023621559143066</v>
      </c>
      <c r="R285" s="27">
        <v>4.4921259880065918</v>
      </c>
      <c r="S285" s="27">
        <v>8.8070869445800781</v>
      </c>
      <c r="T285" s="27">
        <v>3.307086706161499</v>
      </c>
      <c r="U285" s="27">
        <v>7.1062994003295898</v>
      </c>
      <c r="V285" s="27">
        <v>8.9527559280395508</v>
      </c>
      <c r="W285" s="27">
        <v>11.771653175354004</v>
      </c>
      <c r="X285" s="27">
        <v>10.755905151367188</v>
      </c>
      <c r="Y285" s="27">
        <v>4.0472440719604492</v>
      </c>
      <c r="Z285" s="27">
        <v>9.0078744888305664</v>
      </c>
      <c r="AA285" s="27">
        <v>7.0236220359802246</v>
      </c>
      <c r="AB285" s="27">
        <v>6.5905513763427734</v>
      </c>
      <c r="AC285" s="27">
        <v>4.039370059967041</v>
      </c>
      <c r="AD285" s="27">
        <v>8.6417322158813477</v>
      </c>
      <c r="AE285" s="27">
        <v>9.2992124557495117</v>
      </c>
      <c r="AF285" s="27">
        <v>7.2362203598022461</v>
      </c>
      <c r="AG285" s="27">
        <v>10.858267784118652</v>
      </c>
      <c r="AH285" s="27">
        <v>7.464566707611084</v>
      </c>
      <c r="AI285" s="27">
        <v>5.9685039520263672</v>
      </c>
      <c r="AJ285" s="27">
        <v>6.8976378440856934</v>
      </c>
      <c r="AK285" s="27">
        <v>8.2283468246459961</v>
      </c>
      <c r="AL285" s="27">
        <v>3.8267717361450195</v>
      </c>
      <c r="AM285" s="27">
        <v>6.3385825157165527</v>
      </c>
      <c r="AN285" s="27">
        <v>8.1417322158813477</v>
      </c>
      <c r="AO285" s="27">
        <v>5.3149604797363281</v>
      </c>
      <c r="AP285" s="27">
        <v>3.4881889820098877</v>
      </c>
      <c r="AQ285" s="27">
        <v>5.4015746116638184</v>
      </c>
      <c r="AR285" s="27">
        <v>8.0157480239868164</v>
      </c>
      <c r="AS285" s="27">
        <v>5.8976378440856934</v>
      </c>
      <c r="AT285" s="27">
        <v>5.5</v>
      </c>
      <c r="AU285" s="27">
        <v>4.8228344917297363</v>
      </c>
      <c r="AV285" s="27">
        <v>8.0354328155517578</v>
      </c>
      <c r="AW285" s="27">
        <v>12.732283592224121</v>
      </c>
      <c r="AX285" s="27">
        <v>5.7480316162109375</v>
      </c>
      <c r="AY285" s="27">
        <v>4.3228344917297363</v>
      </c>
      <c r="AZ285" s="27">
        <v>5.881889820098877</v>
      </c>
      <c r="BA285" s="27">
        <v>10.661417007446289</v>
      </c>
      <c r="BB285" s="27">
        <v>3.2283463478088379</v>
      </c>
      <c r="BC285" s="27">
        <v>3.4960629940032959</v>
      </c>
      <c r="BD285" s="27">
        <v>7.2440943717956543</v>
      </c>
      <c r="BE285" s="27">
        <v>8.7716531753540039</v>
      </c>
      <c r="BF285" s="27">
        <v>7.5669293403625488</v>
      </c>
      <c r="BG285" s="27">
        <v>4.7637796401977539</v>
      </c>
      <c r="BH285" s="27">
        <v>5.1811022758483887</v>
      </c>
      <c r="BI285" s="27">
        <v>10.456692695617676</v>
      </c>
      <c r="BJ285" s="27">
        <v>5.9133858680725098</v>
      </c>
      <c r="BK285" s="27">
        <v>4.8031497001647949</v>
      </c>
      <c r="BL285" s="27">
        <v>12.023622512817383</v>
      </c>
      <c r="BM285" s="27">
        <v>6.1259841918945313</v>
      </c>
      <c r="BN285" s="27">
        <v>7.1496062278747559</v>
      </c>
      <c r="BO285" s="27">
        <v>5.8188977241516113</v>
      </c>
      <c r="BQ285" s="21">
        <f t="shared" si="9"/>
        <v>36</v>
      </c>
    </row>
    <row r="286" spans="2:69" x14ac:dyDescent="0.25">
      <c r="B286" s="44" t="s">
        <v>1190</v>
      </c>
      <c r="C286" s="44" t="s">
        <v>1191</v>
      </c>
      <c r="D286" s="12">
        <v>-34.9</v>
      </c>
      <c r="E286" s="12">
        <v>138.69999999999999</v>
      </c>
      <c r="F286" s="29" t="b">
        <f t="shared" si="8"/>
        <v>0</v>
      </c>
      <c r="G286" s="27"/>
      <c r="H286" s="27">
        <v>11.775590896606445</v>
      </c>
      <c r="I286" s="27">
        <v>5.7204723358154297</v>
      </c>
      <c r="J286" s="27">
        <v>7.9409446716308594</v>
      </c>
      <c r="K286" s="27">
        <v>3.3779528141021729</v>
      </c>
      <c r="L286" s="27">
        <v>12.291338920593262</v>
      </c>
      <c r="M286" s="27">
        <v>5.4055118560791016</v>
      </c>
      <c r="N286" s="27">
        <v>11.275590896606445</v>
      </c>
      <c r="O286" s="27">
        <v>3.9488189220428467</v>
      </c>
      <c r="P286" s="27">
        <v>12.27952766418457</v>
      </c>
      <c r="Q286" s="27">
        <v>6.7834644317626953</v>
      </c>
      <c r="R286" s="27">
        <v>7.0039372444152832</v>
      </c>
      <c r="S286" s="27">
        <v>12.61417293548584</v>
      </c>
      <c r="T286" s="27">
        <v>6.0157480239868164</v>
      </c>
      <c r="U286" s="27">
        <v>14.633858680725098</v>
      </c>
      <c r="V286" s="27">
        <v>12.795275688171387</v>
      </c>
      <c r="W286" s="27">
        <v>10.047244071960449</v>
      </c>
      <c r="X286" s="27">
        <v>7.9133858680725098</v>
      </c>
      <c r="Y286" s="27">
        <v>8.7401571273803711</v>
      </c>
      <c r="Z286" s="27">
        <v>6.535433292388916</v>
      </c>
      <c r="AA286" s="27">
        <v>19.488189697265625</v>
      </c>
      <c r="AB286" s="27">
        <v>8.2283468246459961</v>
      </c>
      <c r="AC286" s="27">
        <v>6.2992124557495117</v>
      </c>
      <c r="AD286" s="27">
        <v>3.5433070659637451</v>
      </c>
      <c r="AE286" s="27">
        <v>9.3307085037231445</v>
      </c>
      <c r="AF286" s="27">
        <v>5.8267717361450195</v>
      </c>
      <c r="AG286" s="27">
        <v>7.5826773643493652</v>
      </c>
      <c r="AH286" s="27">
        <v>8.6889762878417969</v>
      </c>
      <c r="AI286" s="27">
        <v>5.9685039520263672</v>
      </c>
      <c r="AJ286" s="27">
        <v>4.3503937721252441</v>
      </c>
      <c r="AK286" s="27">
        <v>7.0708661079406738</v>
      </c>
      <c r="AL286" s="27">
        <v>7.921259880065918</v>
      </c>
      <c r="AM286" s="27">
        <v>8.7637796401977539</v>
      </c>
      <c r="AN286" s="27">
        <v>19.496063232421875</v>
      </c>
      <c r="AO286" s="27">
        <v>10.047244071960449</v>
      </c>
      <c r="AP286" s="27">
        <v>5.9763779640197754</v>
      </c>
      <c r="AQ286" s="27">
        <v>3.7007873058319092</v>
      </c>
      <c r="AR286" s="27">
        <v>9.5196847915649414</v>
      </c>
      <c r="AS286" s="27">
        <v>8.5196847915649414</v>
      </c>
      <c r="AT286" s="27">
        <v>8.1299209594726563</v>
      </c>
      <c r="AU286" s="27">
        <v>9.0078744888305664</v>
      </c>
      <c r="AV286" s="27">
        <v>9.582676887512207</v>
      </c>
      <c r="AW286" s="27">
        <v>13.370079040527344</v>
      </c>
      <c r="AX286" s="27">
        <v>6.3031497001647949</v>
      </c>
      <c r="AY286" s="27">
        <v>8.4566926956176758</v>
      </c>
      <c r="AZ286" s="27">
        <v>7.1850395202636719</v>
      </c>
      <c r="BA286" s="27">
        <v>20.657480239868164</v>
      </c>
      <c r="BB286" s="27">
        <v>4.0629920959472656</v>
      </c>
      <c r="BC286" s="27">
        <v>6.2362203598022461</v>
      </c>
      <c r="BD286" s="27">
        <v>4.614173412322998</v>
      </c>
      <c r="BE286" s="27">
        <v>11.881889343261719</v>
      </c>
      <c r="BF286" s="27">
        <v>12.732283592224121</v>
      </c>
      <c r="BG286" s="27">
        <v>8.0629920959472656</v>
      </c>
      <c r="BH286" s="27">
        <v>4.5433073043823242</v>
      </c>
      <c r="BI286" s="27">
        <v>9.4488191604614258</v>
      </c>
      <c r="BJ286" s="27">
        <v>4.2716536521911621</v>
      </c>
      <c r="BK286" s="27">
        <v>6.2165355682373047</v>
      </c>
      <c r="BL286" s="27">
        <v>24.661417007446289</v>
      </c>
      <c r="BM286" s="27">
        <v>11.496063232421875</v>
      </c>
      <c r="BN286" s="27">
        <v>10.031496047973633</v>
      </c>
      <c r="BO286" s="27">
        <v>7.6929135322570801</v>
      </c>
      <c r="BQ286" s="21">
        <f t="shared" si="9"/>
        <v>35</v>
      </c>
    </row>
    <row r="287" spans="2:69" x14ac:dyDescent="0.25">
      <c r="B287" s="44" t="s">
        <v>1192</v>
      </c>
      <c r="C287" s="44" t="s">
        <v>1193</v>
      </c>
      <c r="D287" s="12">
        <v>-38.5</v>
      </c>
      <c r="E287" s="12">
        <v>146.5</v>
      </c>
      <c r="F287" s="29" t="b">
        <f t="shared" si="8"/>
        <v>1</v>
      </c>
      <c r="G287" s="27"/>
      <c r="H287" s="27">
        <v>15.059055328369141</v>
      </c>
      <c r="I287" s="27">
        <v>9.8464565277099609</v>
      </c>
      <c r="J287" s="27">
        <v>15.980315208435059</v>
      </c>
      <c r="K287" s="27">
        <v>19.657480239868164</v>
      </c>
      <c r="L287" s="27">
        <v>11.031496047973633</v>
      </c>
      <c r="M287" s="27">
        <v>14.870079040527344</v>
      </c>
      <c r="N287" s="27">
        <v>16.629920959472656</v>
      </c>
      <c r="O287" s="27">
        <v>8.8464565277099609</v>
      </c>
      <c r="P287" s="27">
        <v>16.535432815551758</v>
      </c>
      <c r="Q287" s="27">
        <v>17.311023712158203</v>
      </c>
      <c r="R287" s="27">
        <v>24.515748977661133</v>
      </c>
      <c r="S287" s="27">
        <v>18</v>
      </c>
      <c r="T287" s="27">
        <v>7.6968502998352051</v>
      </c>
      <c r="U287" s="27">
        <v>13.11417293548584</v>
      </c>
      <c r="V287" s="27">
        <v>13.618110656738281</v>
      </c>
      <c r="W287" s="27">
        <v>17.157480239868164</v>
      </c>
      <c r="X287" s="27">
        <v>21.21259880065918</v>
      </c>
      <c r="Y287" s="27">
        <v>5.7795276641845703</v>
      </c>
      <c r="Z287" s="27">
        <v>16.917322158813477</v>
      </c>
      <c r="AA287" s="27">
        <v>11.515748023986816</v>
      </c>
      <c r="AB287" s="27">
        <v>11.051180839538574</v>
      </c>
      <c r="AC287" s="27">
        <v>8.5354328155517578</v>
      </c>
      <c r="AD287" s="27">
        <v>11.472440719604492</v>
      </c>
      <c r="AE287" s="27">
        <v>18.027559280395508</v>
      </c>
      <c r="AF287" s="27">
        <v>12.354331016540527</v>
      </c>
      <c r="AG287" s="27">
        <v>21.641733169555664</v>
      </c>
      <c r="AH287" s="27">
        <v>13.771653175354004</v>
      </c>
      <c r="AI287" s="27">
        <v>12.17322826385498</v>
      </c>
      <c r="AJ287" s="27">
        <v>13.728346824645996</v>
      </c>
      <c r="AK287" s="27">
        <v>13.677165031433105</v>
      </c>
      <c r="AL287" s="27">
        <v>14.118110656738281</v>
      </c>
      <c r="AM287" s="27">
        <v>10.763779640197754</v>
      </c>
      <c r="AN287" s="27">
        <v>16.527559280395508</v>
      </c>
      <c r="AO287" s="27">
        <v>27</v>
      </c>
      <c r="AP287" s="27">
        <v>14.637795448303223</v>
      </c>
      <c r="AQ287" s="27">
        <v>30.503936767578125</v>
      </c>
      <c r="AR287" s="27">
        <v>13.60629940032959</v>
      </c>
      <c r="AS287" s="27">
        <v>10.681102752685547</v>
      </c>
      <c r="AT287" s="27">
        <v>22.078741073608398</v>
      </c>
      <c r="AU287" s="27">
        <v>6.8188977241516113</v>
      </c>
      <c r="AV287" s="27">
        <v>13.519684791564941</v>
      </c>
      <c r="AW287" s="27">
        <v>15.228346824645996</v>
      </c>
      <c r="AX287" s="27">
        <v>10.519684791564941</v>
      </c>
      <c r="AY287" s="27">
        <v>10.16535472869873</v>
      </c>
      <c r="AZ287" s="27">
        <v>17.881889343261719</v>
      </c>
      <c r="BA287" s="27">
        <v>12.61417293548584</v>
      </c>
      <c r="BB287" s="27">
        <v>6.1732282638549805</v>
      </c>
      <c r="BC287" s="27">
        <v>12.897637367248535</v>
      </c>
      <c r="BD287" s="27">
        <v>13.16535472869873</v>
      </c>
      <c r="BE287" s="27">
        <v>14.976377487182617</v>
      </c>
      <c r="BF287" s="27">
        <v>12.527559280395508</v>
      </c>
      <c r="BG287" s="27">
        <v>13.811023712158203</v>
      </c>
      <c r="BH287" s="27">
        <v>14.433071136474609</v>
      </c>
      <c r="BI287" s="27">
        <v>13.77952766418457</v>
      </c>
      <c r="BJ287" s="27">
        <v>17.055118560791016</v>
      </c>
      <c r="BK287" s="27">
        <v>6.2913384437561035</v>
      </c>
      <c r="BL287" s="27">
        <v>14.023622512817383</v>
      </c>
      <c r="BM287" s="27">
        <v>9.6771650314331055</v>
      </c>
      <c r="BN287" s="27">
        <v>11.102362632751465</v>
      </c>
      <c r="BO287" s="27">
        <v>13.354331016540527</v>
      </c>
      <c r="BQ287" s="21">
        <f t="shared" si="9"/>
        <v>35</v>
      </c>
    </row>
    <row r="288" spans="2:69" x14ac:dyDescent="0.25">
      <c r="B288" s="44" t="s">
        <v>1194</v>
      </c>
      <c r="C288" s="44" t="s">
        <v>1195</v>
      </c>
      <c r="D288" s="12">
        <v>-43.6</v>
      </c>
      <c r="E288" s="12">
        <v>146.19999999999999</v>
      </c>
      <c r="F288" s="29" t="b">
        <f t="shared" si="8"/>
        <v>0</v>
      </c>
      <c r="G288" s="27"/>
      <c r="H288" s="27">
        <v>18.311023712158203</v>
      </c>
      <c r="I288" s="27">
        <v>13.850393295288086</v>
      </c>
      <c r="J288" s="27">
        <v>18.456693649291992</v>
      </c>
      <c r="K288" s="27">
        <v>9.4921255111694336</v>
      </c>
      <c r="L288" s="27">
        <v>19.681102752685547</v>
      </c>
      <c r="M288" s="27">
        <v>14.807086944580078</v>
      </c>
      <c r="N288" s="27">
        <v>8.496063232421875</v>
      </c>
      <c r="O288" s="27">
        <v>15.228346824645996</v>
      </c>
      <c r="P288" s="27">
        <v>22.248031616210938</v>
      </c>
      <c r="Q288" s="27">
        <v>14.889763832092285</v>
      </c>
      <c r="R288" s="27">
        <v>15.925196647644043</v>
      </c>
      <c r="S288" s="27">
        <v>18.759841918945313</v>
      </c>
      <c r="T288" s="27">
        <v>11.767716407775879</v>
      </c>
      <c r="U288" s="27">
        <v>16.814960479736328</v>
      </c>
      <c r="V288" s="27">
        <v>15.389763832092285</v>
      </c>
      <c r="W288" s="27">
        <v>14.984251976013184</v>
      </c>
      <c r="X288" s="27">
        <v>11.89370059967041</v>
      </c>
      <c r="Y288" s="27">
        <v>13.275590896606445</v>
      </c>
      <c r="Z288" s="27">
        <v>17.846456527709961</v>
      </c>
      <c r="AA288" s="27">
        <v>26.574802398681641</v>
      </c>
      <c r="AB288" s="27">
        <v>20.350393295288086</v>
      </c>
      <c r="AC288" s="27">
        <v>22.519685745239258</v>
      </c>
      <c r="AD288" s="27">
        <v>15.622047424316406</v>
      </c>
      <c r="AE288" s="27">
        <v>18.988189697265625</v>
      </c>
      <c r="AF288" s="27">
        <v>21.645669937133789</v>
      </c>
      <c r="AG288" s="27">
        <v>12.732283592224121</v>
      </c>
      <c r="AH288" s="27">
        <v>18.858266830444336</v>
      </c>
      <c r="AI288" s="27">
        <v>15.440944671630859</v>
      </c>
      <c r="AJ288" s="27">
        <v>16.086614608764648</v>
      </c>
      <c r="AK288" s="27">
        <v>12.574803352355957</v>
      </c>
      <c r="AL288" s="27">
        <v>13.921259880065918</v>
      </c>
      <c r="AM288" s="27">
        <v>18.77952766418457</v>
      </c>
      <c r="AN288" s="27">
        <v>11.236220359802246</v>
      </c>
      <c r="AO288" s="27">
        <v>17.984251022338867</v>
      </c>
      <c r="AP288" s="27">
        <v>14.007874488830566</v>
      </c>
      <c r="AQ288" s="27">
        <v>13.992125511169434</v>
      </c>
      <c r="AR288" s="27">
        <v>15.716535568237305</v>
      </c>
      <c r="AS288" s="27">
        <v>10.39370059967041</v>
      </c>
      <c r="AT288" s="27">
        <v>11.929133415222168</v>
      </c>
      <c r="AU288" s="27">
        <v>10.574803352355957</v>
      </c>
      <c r="AV288" s="27">
        <v>8.7007875442504883</v>
      </c>
      <c r="AW288" s="27">
        <v>12.566928863525391</v>
      </c>
      <c r="AX288" s="27">
        <v>10.736220359802246</v>
      </c>
      <c r="AY288" s="27">
        <v>9.1496067047119141</v>
      </c>
      <c r="AZ288" s="27">
        <v>10.858267784118652</v>
      </c>
      <c r="BA288" s="27">
        <v>12.551180839538574</v>
      </c>
      <c r="BB288" s="27">
        <v>9.2362203598022461</v>
      </c>
      <c r="BC288" s="27">
        <v>9.6771650314331055</v>
      </c>
      <c r="BD288" s="27">
        <v>13.023622512817383</v>
      </c>
      <c r="BE288" s="27">
        <v>9.0393705368041992</v>
      </c>
      <c r="BF288" s="27">
        <v>14.574803352355957</v>
      </c>
      <c r="BG288" s="27">
        <v>13.692913055419922</v>
      </c>
      <c r="BH288" s="27">
        <v>10.881889343261719</v>
      </c>
      <c r="BI288" s="27">
        <v>14.196850776672363</v>
      </c>
      <c r="BJ288" s="27">
        <v>11.240157127380371</v>
      </c>
      <c r="BK288" s="27">
        <v>8.4094486236572266</v>
      </c>
      <c r="BL288" s="27">
        <v>13.67322826385498</v>
      </c>
      <c r="BM288" s="27">
        <v>11.322834968566895</v>
      </c>
      <c r="BN288" s="27">
        <v>10.464567184448242</v>
      </c>
      <c r="BO288" s="27">
        <v>13.181102752685547</v>
      </c>
      <c r="BQ288" s="21">
        <f t="shared" si="9"/>
        <v>35</v>
      </c>
    </row>
    <row r="289" spans="2:69" x14ac:dyDescent="0.25">
      <c r="B289" s="44" t="s">
        <v>1200</v>
      </c>
      <c r="C289" s="44" t="s">
        <v>1201</v>
      </c>
      <c r="D289" s="12">
        <v>-24.2</v>
      </c>
      <c r="E289" s="12">
        <v>144.4</v>
      </c>
      <c r="F289" s="29" t="b">
        <f t="shared" si="8"/>
        <v>0</v>
      </c>
      <c r="G289" s="27"/>
      <c r="H289" s="27">
        <v>4.3425197601318359</v>
      </c>
      <c r="I289" s="27">
        <v>5.6889762878417969</v>
      </c>
      <c r="J289" s="27">
        <v>2.6889762878417969</v>
      </c>
      <c r="K289" s="27">
        <v>2.7401573657989502</v>
      </c>
      <c r="L289" s="27">
        <v>4.4803147315979004</v>
      </c>
      <c r="M289" s="27">
        <v>5.0551180839538574</v>
      </c>
      <c r="N289" s="27">
        <v>2.2244093418121338</v>
      </c>
      <c r="O289" s="27">
        <v>2.0354330539703369</v>
      </c>
      <c r="P289" s="27">
        <v>0.42913386225700378</v>
      </c>
      <c r="Q289" s="27">
        <v>1.82677161693573</v>
      </c>
      <c r="R289" s="27">
        <v>2.65354323387146</v>
      </c>
      <c r="S289" s="27">
        <v>2.6220471858978271</v>
      </c>
      <c r="T289" s="27">
        <v>5.0314960479736328</v>
      </c>
      <c r="U289" s="27">
        <v>4.7874016761779785</v>
      </c>
      <c r="V289" s="27">
        <v>1.7244094610214233</v>
      </c>
      <c r="W289" s="27">
        <v>2.1732282638549805</v>
      </c>
      <c r="X289" s="27">
        <v>0.61023622751235962</v>
      </c>
      <c r="Y289" s="27">
        <v>1.5748031139373779</v>
      </c>
      <c r="Z289" s="27">
        <v>4.1338582038879395</v>
      </c>
      <c r="AA289" s="27">
        <v>1.7677165269851685</v>
      </c>
      <c r="AB289" s="27">
        <v>1.5354330539703369</v>
      </c>
      <c r="AC289" s="27">
        <v>3.4015748500823975</v>
      </c>
      <c r="AD289" s="27">
        <v>0.55118107795715332</v>
      </c>
      <c r="AE289" s="27">
        <v>0.9370078444480896</v>
      </c>
      <c r="AF289" s="27">
        <v>0.90551179647445679</v>
      </c>
      <c r="AG289" s="27">
        <v>9.2834644317626953</v>
      </c>
      <c r="AH289" s="27">
        <v>3.4133858680725098</v>
      </c>
      <c r="AI289" s="27">
        <v>2.2795276641845703</v>
      </c>
      <c r="AJ289" s="27">
        <v>0.97637796401977539</v>
      </c>
      <c r="AK289" s="27">
        <v>4.1259841918945313</v>
      </c>
      <c r="AL289" s="27">
        <v>2.4960629940032959</v>
      </c>
      <c r="AM289" s="27">
        <v>4.2283463478088379</v>
      </c>
      <c r="AN289" s="27">
        <v>1.8228346109390259</v>
      </c>
      <c r="AO289" s="27">
        <v>7.964566707611084</v>
      </c>
      <c r="AP289" s="27">
        <v>3.3661417961120605</v>
      </c>
      <c r="AQ289" s="27">
        <v>3.5275590419769287</v>
      </c>
      <c r="AR289" s="27">
        <v>5.078740119934082</v>
      </c>
      <c r="AS289" s="27">
        <v>5.9330706596374512</v>
      </c>
      <c r="AT289" s="27">
        <v>7.8149604797363281</v>
      </c>
      <c r="AU289" s="27">
        <v>8.6377954483032227</v>
      </c>
      <c r="AV289" s="27">
        <v>11.622047424316406</v>
      </c>
      <c r="AW289" s="27">
        <v>11.897637367248535</v>
      </c>
      <c r="AX289" s="27">
        <v>0.47244095802307129</v>
      </c>
      <c r="AY289" s="27">
        <v>3.6771652698516846</v>
      </c>
      <c r="AZ289" s="27">
        <v>4.4527559280395508</v>
      </c>
      <c r="BA289" s="27">
        <v>1.9409449100494385</v>
      </c>
      <c r="BB289" s="27">
        <v>1.8188976049423218</v>
      </c>
      <c r="BC289" s="27">
        <v>5.1771655082702637</v>
      </c>
      <c r="BD289" s="27">
        <v>5.6496062278747559</v>
      </c>
      <c r="BE289" s="27">
        <v>2.6377952098846436</v>
      </c>
      <c r="BF289" s="27">
        <v>21.433071136474609</v>
      </c>
      <c r="BG289" s="27">
        <v>8.1456689834594727</v>
      </c>
      <c r="BH289" s="27">
        <v>4.9724407196044922</v>
      </c>
      <c r="BI289" s="27">
        <v>1.5669291019439697</v>
      </c>
      <c r="BJ289" s="27">
        <v>4.1968502998352051</v>
      </c>
      <c r="BK289" s="27">
        <v>1.3385826349258423</v>
      </c>
      <c r="BL289" s="27">
        <v>5.2834644317626953</v>
      </c>
      <c r="BM289" s="27">
        <v>2.1417322158813477</v>
      </c>
      <c r="BN289" s="27">
        <v>3.2519686222076416</v>
      </c>
      <c r="BO289" s="27">
        <v>3.1259841918945313</v>
      </c>
      <c r="BQ289" s="21">
        <f t="shared" si="9"/>
        <v>32</v>
      </c>
    </row>
    <row r="290" spans="2:69" x14ac:dyDescent="0.25">
      <c r="B290" s="44" t="s">
        <v>1204</v>
      </c>
      <c r="C290" s="44" t="s">
        <v>1205</v>
      </c>
      <c r="D290" s="12">
        <v>-33.1</v>
      </c>
      <c r="E290" s="12">
        <v>135.5</v>
      </c>
      <c r="F290" s="29" t="b">
        <f t="shared" si="8"/>
        <v>0</v>
      </c>
      <c r="G290" s="27"/>
      <c r="H290" s="27">
        <v>3.2519686222076416</v>
      </c>
      <c r="I290" s="27">
        <v>1.7283464670181274</v>
      </c>
      <c r="J290" s="27">
        <v>2.3503937721252441</v>
      </c>
      <c r="K290" s="27">
        <v>0.54330706596374512</v>
      </c>
      <c r="L290" s="27">
        <v>5.6574802398681641</v>
      </c>
      <c r="M290" s="27">
        <v>2.0708661079406738</v>
      </c>
      <c r="N290" s="27">
        <v>7.9094486236572266</v>
      </c>
      <c r="O290" s="27">
        <v>1.7007874250411987</v>
      </c>
      <c r="P290" s="27">
        <v>3.6338582038879395</v>
      </c>
      <c r="Q290" s="27">
        <v>2.7519686222076416</v>
      </c>
      <c r="R290" s="27">
        <v>2.4685039520263672</v>
      </c>
      <c r="S290" s="27">
        <v>3.8149607181549072</v>
      </c>
      <c r="T290" s="27">
        <v>1.4094488620758057</v>
      </c>
      <c r="U290" s="27">
        <v>4.6023621559143066</v>
      </c>
      <c r="V290" s="27">
        <v>5.7598423957824707</v>
      </c>
      <c r="W290" s="27">
        <v>6.881889820098877</v>
      </c>
      <c r="X290" s="27">
        <v>3.2401573657989502</v>
      </c>
      <c r="Y290" s="27">
        <v>5.6220474243164063</v>
      </c>
      <c r="Z290" s="27">
        <v>5.2007875442504883</v>
      </c>
      <c r="AA290" s="27">
        <v>7.960629940032959</v>
      </c>
      <c r="AB290" s="27">
        <v>3.2559056282043457</v>
      </c>
      <c r="AC290" s="27">
        <v>1.1259843111038208</v>
      </c>
      <c r="AD290" s="27">
        <v>0.4685039222240448</v>
      </c>
      <c r="AE290" s="27">
        <v>2.2755906581878662</v>
      </c>
      <c r="AF290" s="27">
        <v>2.84645676612854</v>
      </c>
      <c r="AG290" s="27">
        <v>2.7086613178253174</v>
      </c>
      <c r="AH290" s="27">
        <v>4.1417322158813477</v>
      </c>
      <c r="AI290" s="27">
        <v>1.4960629940032959</v>
      </c>
      <c r="AJ290" s="27">
        <v>3.039370059967041</v>
      </c>
      <c r="AK290" s="27">
        <v>2.8110237121582031</v>
      </c>
      <c r="AL290" s="27">
        <v>3.8661417961120605</v>
      </c>
      <c r="AM290" s="27">
        <v>3.0551180839538574</v>
      </c>
      <c r="AN290" s="27">
        <v>9.0314960479736328</v>
      </c>
      <c r="AO290" s="27">
        <v>4.8897638320922852</v>
      </c>
      <c r="AP290" s="27">
        <v>1.6850394010543823</v>
      </c>
      <c r="AQ290" s="27">
        <v>2.8503937721252441</v>
      </c>
      <c r="AR290" s="27">
        <v>3.8740158081054688</v>
      </c>
      <c r="AS290" s="27">
        <v>5.7007875442504883</v>
      </c>
      <c r="AT290" s="27">
        <v>1.6535433530807495</v>
      </c>
      <c r="AU290" s="27">
        <v>4.1811022758483887</v>
      </c>
      <c r="AV290" s="27">
        <v>3.9330708980560303</v>
      </c>
      <c r="AW290" s="27">
        <v>5.2677164077758789</v>
      </c>
      <c r="AX290" s="27">
        <v>1.6771653890609741</v>
      </c>
      <c r="AY290" s="27">
        <v>2.2834646701812744</v>
      </c>
      <c r="AZ290" s="27">
        <v>3.2480313777923584</v>
      </c>
      <c r="BA290" s="27">
        <v>5.8110237121582031</v>
      </c>
      <c r="BB290" s="27">
        <v>1.1771653890609741</v>
      </c>
      <c r="BC290" s="27">
        <v>1.4488189220428467</v>
      </c>
      <c r="BD290" s="27">
        <v>3.7834646701812744</v>
      </c>
      <c r="BE290" s="27">
        <v>2.921259880065918</v>
      </c>
      <c r="BF290" s="27">
        <v>6.1574802398681641</v>
      </c>
      <c r="BG290" s="27">
        <v>3.5</v>
      </c>
      <c r="BH290" s="27">
        <v>0.81102359294891357</v>
      </c>
      <c r="BI290" s="27">
        <v>2.0905511379241943</v>
      </c>
      <c r="BJ290" s="27">
        <v>0.87795275449752808</v>
      </c>
      <c r="BK290" s="27">
        <v>2.960629940032959</v>
      </c>
      <c r="BL290" s="27">
        <v>3.2401573657989502</v>
      </c>
      <c r="BM290" s="27">
        <v>3.4291338920593262</v>
      </c>
      <c r="BN290" s="27">
        <v>3.0078740119934082</v>
      </c>
      <c r="BO290" s="27">
        <v>3.1417322158813477</v>
      </c>
      <c r="BQ290" s="21">
        <f t="shared" si="9"/>
        <v>30</v>
      </c>
    </row>
    <row r="291" spans="2:69" x14ac:dyDescent="0.25">
      <c r="B291" s="44" t="s">
        <v>1206</v>
      </c>
      <c r="C291" s="44" t="s">
        <v>1207</v>
      </c>
      <c r="D291" s="12">
        <v>-20.3</v>
      </c>
      <c r="E291" s="12">
        <v>118.6</v>
      </c>
      <c r="F291" s="29" t="b">
        <f t="shared" si="8"/>
        <v>0</v>
      </c>
      <c r="G291" s="27"/>
      <c r="H291" s="27">
        <v>2.3622047156095505E-2</v>
      </c>
      <c r="I291" s="27">
        <v>0.16929133236408234</v>
      </c>
      <c r="J291" s="27">
        <v>2.3622047156095505E-2</v>
      </c>
      <c r="K291" s="27">
        <v>0.16141732037067413</v>
      </c>
      <c r="L291" s="27">
        <v>1.3070865869522095</v>
      </c>
      <c r="M291" s="27">
        <v>2.3622047156095505E-2</v>
      </c>
      <c r="N291" s="27">
        <v>0.30314961075782776</v>
      </c>
      <c r="O291" s="27">
        <v>0.15748031437397003</v>
      </c>
      <c r="P291" s="27">
        <v>0.15354330837726593</v>
      </c>
      <c r="Q291" s="27">
        <v>0.24409449100494385</v>
      </c>
      <c r="R291" s="27">
        <v>0</v>
      </c>
      <c r="S291" s="27">
        <v>5.5118110030889511E-2</v>
      </c>
      <c r="T291" s="27">
        <v>3.9370078593492508E-2</v>
      </c>
      <c r="U291" s="27">
        <v>0.30708661675453186</v>
      </c>
      <c r="V291" s="27">
        <v>0.14173229038715363</v>
      </c>
      <c r="W291" s="27">
        <v>8.4645671844482422</v>
      </c>
      <c r="X291" s="27">
        <v>2.3622047156095505E-2</v>
      </c>
      <c r="Y291" s="27">
        <v>3.1496062874794006E-2</v>
      </c>
      <c r="Z291" s="27">
        <v>7.8740157186985016E-2</v>
      </c>
      <c r="AA291" s="27">
        <v>0</v>
      </c>
      <c r="AB291" s="27">
        <v>0.16535432636737823</v>
      </c>
      <c r="AC291" s="27">
        <v>0.44881889224052429</v>
      </c>
      <c r="AD291" s="27">
        <v>6.2992125749588013E-2</v>
      </c>
      <c r="AE291" s="27">
        <v>0.36220473051071167</v>
      </c>
      <c r="AF291" s="27">
        <v>0.41732284426689148</v>
      </c>
      <c r="AG291" s="27">
        <v>7.8740157186985016E-3</v>
      </c>
      <c r="AH291" s="27">
        <v>3.1496062874794006E-2</v>
      </c>
      <c r="AI291" s="27">
        <v>7.8740157186985016E-3</v>
      </c>
      <c r="AJ291" s="27">
        <v>0.12598425149917603</v>
      </c>
      <c r="AK291" s="27">
        <v>3.1496062874794006E-2</v>
      </c>
      <c r="AL291" s="27">
        <v>2.3622047156095505E-2</v>
      </c>
      <c r="AM291" s="27">
        <v>1.5748031437397003E-2</v>
      </c>
      <c r="AN291" s="27">
        <v>0</v>
      </c>
      <c r="AO291" s="27">
        <v>3.1496062874794006E-2</v>
      </c>
      <c r="AP291" s="27">
        <v>7.8740157186985016E-3</v>
      </c>
      <c r="AQ291" s="27">
        <v>1.4330708980560303</v>
      </c>
      <c r="AR291" s="27">
        <v>0.18110236525535583</v>
      </c>
      <c r="AS291" s="27">
        <v>0.11023622006177902</v>
      </c>
      <c r="AT291" s="27">
        <v>1.2598425149917603</v>
      </c>
      <c r="AU291" s="27">
        <v>3.1496062278747559</v>
      </c>
      <c r="AV291" s="27">
        <v>8.6614176630973816E-2</v>
      </c>
      <c r="AW291" s="27">
        <v>7.8740157186985016E-3</v>
      </c>
      <c r="AX291" s="27">
        <v>4.724409431219101E-2</v>
      </c>
      <c r="AY291" s="27">
        <v>7.8740157186985016E-3</v>
      </c>
      <c r="AZ291" s="27">
        <v>2.3622047156095505E-2</v>
      </c>
      <c r="BA291" s="27">
        <v>7.8740157186985016E-3</v>
      </c>
      <c r="BB291" s="27">
        <v>1.1259843111038208</v>
      </c>
      <c r="BC291" s="27">
        <v>5.5118110030889511E-2</v>
      </c>
      <c r="BD291" s="27">
        <v>3.1496062874794006E-2</v>
      </c>
      <c r="BE291" s="27">
        <v>0</v>
      </c>
      <c r="BF291" s="27">
        <v>0.18110236525535583</v>
      </c>
      <c r="BG291" s="27">
        <v>0.69291341304779053</v>
      </c>
      <c r="BH291" s="27">
        <v>2.3622047156095505E-2</v>
      </c>
      <c r="BI291" s="27">
        <v>7.0866145193576813E-2</v>
      </c>
      <c r="BJ291" s="27">
        <v>3.9370078593492508E-2</v>
      </c>
      <c r="BK291" s="27">
        <v>7.8740157186985016E-3</v>
      </c>
      <c r="BL291" s="27">
        <v>2.3622047156095505E-2</v>
      </c>
      <c r="BM291" s="27">
        <v>0.18110236525535583</v>
      </c>
      <c r="BN291" s="27">
        <v>2.3622047156095505E-2</v>
      </c>
      <c r="BO291" s="27">
        <v>5.5118110030889511E-2</v>
      </c>
      <c r="BQ291" s="21">
        <f t="shared" si="9"/>
        <v>29</v>
      </c>
    </row>
    <row r="292" spans="2:69" x14ac:dyDescent="0.25">
      <c r="B292" s="44" t="s">
        <v>1208</v>
      </c>
      <c r="C292" s="44" t="s">
        <v>1209</v>
      </c>
      <c r="D292" s="12">
        <v>-36.799999999999997</v>
      </c>
      <c r="E292" s="12">
        <v>139.80000000000001</v>
      </c>
      <c r="F292" s="29" t="b">
        <f t="shared" si="8"/>
        <v>0</v>
      </c>
      <c r="G292" s="27"/>
      <c r="H292" s="27">
        <v>5</v>
      </c>
      <c r="I292" s="27">
        <v>3.3188977241516113</v>
      </c>
      <c r="J292" s="27">
        <v>6.8188977241516113</v>
      </c>
      <c r="K292" s="27">
        <v>2.3858268260955811</v>
      </c>
      <c r="L292" s="27">
        <v>5.5708661079406738</v>
      </c>
      <c r="M292" s="27">
        <v>2.8937008380889893</v>
      </c>
      <c r="N292" s="27">
        <v>7.9724407196044922</v>
      </c>
      <c r="O292" s="27">
        <v>1.5157480239868164</v>
      </c>
      <c r="P292" s="27">
        <v>3.9409449100494385</v>
      </c>
      <c r="Q292" s="27">
        <v>4</v>
      </c>
      <c r="R292" s="27">
        <v>3.5039370059967041</v>
      </c>
      <c r="S292" s="27">
        <v>8.3031492233276367</v>
      </c>
      <c r="T292" s="27">
        <v>3.1771652698516846</v>
      </c>
      <c r="U292" s="27">
        <v>4.5157480239868164</v>
      </c>
      <c r="V292" s="27">
        <v>5.3110237121582031</v>
      </c>
      <c r="W292" s="27">
        <v>5.3464565277099609</v>
      </c>
      <c r="X292" s="27">
        <v>4.4448819160461426</v>
      </c>
      <c r="Y292" s="27">
        <v>5.1023621559143066</v>
      </c>
      <c r="Z292" s="27">
        <v>4.8779525756835938</v>
      </c>
      <c r="AA292" s="27">
        <v>6.5433073043823242</v>
      </c>
      <c r="AB292" s="27">
        <v>2.7007873058319092</v>
      </c>
      <c r="AC292" s="27">
        <v>1.9055118560791016</v>
      </c>
      <c r="AD292" s="27">
        <v>1.4173228740692139</v>
      </c>
      <c r="AE292" s="27">
        <v>3.5275590419769287</v>
      </c>
      <c r="AF292" s="27">
        <v>4.614173412322998</v>
      </c>
      <c r="AG292" s="27">
        <v>1.9527559280395508</v>
      </c>
      <c r="AH292" s="27">
        <v>3.6062991619110107</v>
      </c>
      <c r="AI292" s="27">
        <v>1.9448819160461426</v>
      </c>
      <c r="AJ292" s="27">
        <v>0.54330706596374512</v>
      </c>
      <c r="AK292" s="27">
        <v>1.9448819160461426</v>
      </c>
      <c r="AL292" s="27">
        <v>2.7795276641845703</v>
      </c>
      <c r="AM292" s="27">
        <v>2.2440943717956543</v>
      </c>
      <c r="AN292" s="27">
        <v>5.5590553283691406</v>
      </c>
      <c r="AO292" s="27">
        <v>7.2992124557495117</v>
      </c>
      <c r="AP292" s="27">
        <v>4.0551180839538574</v>
      </c>
      <c r="AQ292" s="27">
        <v>2.0236220359802246</v>
      </c>
      <c r="AR292" s="27">
        <v>4.1299214363098145</v>
      </c>
      <c r="AS292" s="27">
        <v>5.7244095802307129</v>
      </c>
      <c r="AT292" s="27">
        <v>3.8582677841186523</v>
      </c>
      <c r="AU292" s="27">
        <v>6.6929135322570801</v>
      </c>
      <c r="AV292" s="27">
        <v>6.1732282638549805</v>
      </c>
      <c r="AW292" s="27">
        <v>8.1968507766723633</v>
      </c>
      <c r="AX292" s="27">
        <v>4.5511813163757324</v>
      </c>
      <c r="AY292" s="27">
        <v>3.4724409580230713</v>
      </c>
      <c r="AZ292" s="27">
        <v>4.2519683837890625</v>
      </c>
      <c r="BA292" s="27">
        <v>5.8188977241516113</v>
      </c>
      <c r="BB292" s="27">
        <v>2.5275590419769287</v>
      </c>
      <c r="BC292" s="27">
        <v>3.9763779640197754</v>
      </c>
      <c r="BD292" s="27">
        <v>4.3779525756835938</v>
      </c>
      <c r="BE292" s="27">
        <v>6.8110237121582031</v>
      </c>
      <c r="BF292" s="27">
        <v>7.4566926956176758</v>
      </c>
      <c r="BG292" s="27">
        <v>4.9685039520263672</v>
      </c>
      <c r="BH292" s="27">
        <v>3.3307087421417236</v>
      </c>
      <c r="BI292" s="27">
        <v>6.2519683837890625</v>
      </c>
      <c r="BJ292" s="27">
        <v>2.2519686222076416</v>
      </c>
      <c r="BK292" s="27">
        <v>2.0236220359802246</v>
      </c>
      <c r="BL292" s="27">
        <v>7.0078740119934082</v>
      </c>
      <c r="BM292" s="27">
        <v>5.1968502998352051</v>
      </c>
      <c r="BN292" s="27">
        <v>4.7401576042175293</v>
      </c>
      <c r="BO292" s="27">
        <v>4.4409446716308594</v>
      </c>
      <c r="BQ292" s="21">
        <f t="shared" si="9"/>
        <v>29</v>
      </c>
    </row>
    <row r="293" spans="2:69" x14ac:dyDescent="0.25">
      <c r="B293" s="44" t="s">
        <v>1216</v>
      </c>
      <c r="C293" s="44" t="s">
        <v>1217</v>
      </c>
      <c r="D293" s="12">
        <v>-37.5</v>
      </c>
      <c r="E293" s="12">
        <v>140.30000000000001</v>
      </c>
      <c r="F293" s="29" t="b">
        <f t="shared" si="8"/>
        <v>0</v>
      </c>
      <c r="G293" s="27"/>
      <c r="H293" s="27">
        <v>5.8897638320922852</v>
      </c>
      <c r="I293" s="27">
        <v>4.3503937721252441</v>
      </c>
      <c r="J293" s="27">
        <v>7.0236220359802246</v>
      </c>
      <c r="K293" s="27">
        <v>3.078740119934082</v>
      </c>
      <c r="L293" s="27">
        <v>6.3779525756835938</v>
      </c>
      <c r="M293" s="27">
        <v>6.0078740119934082</v>
      </c>
      <c r="N293" s="27">
        <v>7.6377954483032227</v>
      </c>
      <c r="O293" s="27">
        <v>2.5629920959472656</v>
      </c>
      <c r="P293" s="27">
        <v>6.3464565277099609</v>
      </c>
      <c r="Q293" s="27">
        <v>4.5314960479736328</v>
      </c>
      <c r="R293" s="27">
        <v>4.5866141319274902</v>
      </c>
      <c r="S293" s="27">
        <v>10.283464431762695</v>
      </c>
      <c r="T293" s="27">
        <v>3.0905511379241943</v>
      </c>
      <c r="U293" s="27">
        <v>7.8070864677429199</v>
      </c>
      <c r="V293" s="27">
        <v>6.3937005996704102</v>
      </c>
      <c r="W293" s="27">
        <v>9.6535434722900391</v>
      </c>
      <c r="X293" s="27">
        <v>6.1692914962768555</v>
      </c>
      <c r="Y293" s="27">
        <v>5.7007875442504883</v>
      </c>
      <c r="Z293" s="27">
        <v>4.7480316162109375</v>
      </c>
      <c r="AA293" s="27">
        <v>8.2834644317626953</v>
      </c>
      <c r="AB293" s="27">
        <v>3.767716646194458</v>
      </c>
      <c r="AC293" s="27">
        <v>3.6377952098846436</v>
      </c>
      <c r="AD293" s="27">
        <v>2.3622047901153564</v>
      </c>
      <c r="AE293" s="27">
        <v>5.9291338920593262</v>
      </c>
      <c r="AF293" s="27">
        <v>6.7047243118286133</v>
      </c>
      <c r="AG293" s="27">
        <v>3.0590550899505615</v>
      </c>
      <c r="AH293" s="27">
        <v>4.3267717361450195</v>
      </c>
      <c r="AI293" s="27">
        <v>2.5118110179901123</v>
      </c>
      <c r="AJ293" s="27">
        <v>2.3149607181549072</v>
      </c>
      <c r="AK293" s="27">
        <v>3.4566929340362549</v>
      </c>
      <c r="AL293" s="27">
        <v>4.4527559280395508</v>
      </c>
      <c r="AM293" s="27">
        <v>3.2283463478088379</v>
      </c>
      <c r="AN293" s="27">
        <v>7.9842519760131836</v>
      </c>
      <c r="AO293" s="27">
        <v>4.3700785636901855</v>
      </c>
      <c r="AP293" s="27">
        <v>3.0472440719604492</v>
      </c>
      <c r="AQ293" s="27">
        <v>1.539370059967041</v>
      </c>
      <c r="AR293" s="27">
        <v>3.9527559280395508</v>
      </c>
      <c r="AS293" s="27">
        <v>2.4960629940032959</v>
      </c>
      <c r="AT293" s="27">
        <v>4.1338582038879395</v>
      </c>
      <c r="AU293" s="27">
        <v>4.7559056282043457</v>
      </c>
      <c r="AV293" s="27">
        <v>4.2165355682373047</v>
      </c>
      <c r="AW293" s="27">
        <v>6.4842519760131836</v>
      </c>
      <c r="AX293" s="27">
        <v>5.6377954483032227</v>
      </c>
      <c r="AY293" s="27">
        <v>4.4133858680725098</v>
      </c>
      <c r="AZ293" s="27">
        <v>4.6377954483032227</v>
      </c>
      <c r="BA293" s="27">
        <v>4.1338582038879395</v>
      </c>
      <c r="BB293" s="27">
        <v>1.7401574850082397</v>
      </c>
      <c r="BC293" s="27">
        <v>4.3700785636901855</v>
      </c>
      <c r="BD293" s="27">
        <v>5.6574802398681641</v>
      </c>
      <c r="BE293" s="27">
        <v>6.3464565277099609</v>
      </c>
      <c r="BF293" s="27">
        <v>5.2125983238220215</v>
      </c>
      <c r="BG293" s="27">
        <v>3.9685039520263672</v>
      </c>
      <c r="BH293" s="27">
        <v>3.0118110179901123</v>
      </c>
      <c r="BI293" s="27">
        <v>5.4370079040527344</v>
      </c>
      <c r="BJ293" s="27">
        <v>2.4842519760131836</v>
      </c>
      <c r="BK293" s="27">
        <v>2.3897638320922852</v>
      </c>
      <c r="BL293" s="27">
        <v>7.0944881439208984</v>
      </c>
      <c r="BM293" s="27">
        <v>6.5314960479736328</v>
      </c>
      <c r="BN293" s="27">
        <v>5.4960627555847168</v>
      </c>
      <c r="BO293" s="27">
        <v>7.5511813163757324</v>
      </c>
      <c r="BQ293" s="21">
        <f t="shared" si="9"/>
        <v>7</v>
      </c>
    </row>
    <row r="294" spans="2:69" x14ac:dyDescent="0.25">
      <c r="B294" s="44" t="s">
        <v>438</v>
      </c>
      <c r="C294" s="44" t="s">
        <v>439</v>
      </c>
      <c r="D294" s="12">
        <v>-34.6</v>
      </c>
      <c r="E294" s="12">
        <v>117.6</v>
      </c>
      <c r="F294" s="29" t="b">
        <f t="shared" si="8"/>
        <v>0</v>
      </c>
      <c r="G294" s="27"/>
      <c r="H294" s="27">
        <v>6.5314960479736328</v>
      </c>
      <c r="I294" s="27">
        <v>5.2165355682373047</v>
      </c>
      <c r="J294" s="27">
        <v>7.4527559280395508</v>
      </c>
      <c r="K294" s="27">
        <v>6.7677164077758789</v>
      </c>
      <c r="L294" s="27">
        <v>9.6181106567382813</v>
      </c>
      <c r="M294" s="27">
        <v>12.83464527130127</v>
      </c>
      <c r="N294" s="27">
        <v>10.074803352355957</v>
      </c>
      <c r="P294" s="27">
        <v>8.4055118560791016</v>
      </c>
      <c r="Q294" s="27">
        <v>6.3582677841186523</v>
      </c>
      <c r="R294" s="27">
        <v>9.4448814392089844</v>
      </c>
      <c r="S294" s="27">
        <v>14.161417007446289</v>
      </c>
      <c r="T294" s="27">
        <v>5.5118112564086914</v>
      </c>
      <c r="U294" s="27">
        <v>13.952755928039551</v>
      </c>
      <c r="V294" s="27">
        <v>6.9370079040527344</v>
      </c>
      <c r="W294" s="27">
        <v>6.6023621559143066</v>
      </c>
      <c r="X294" s="27">
        <v>5.1653542518615723</v>
      </c>
      <c r="Y294" s="27">
        <v>5.5236220359802246</v>
      </c>
      <c r="Z294" s="27">
        <v>4.7913384437561035</v>
      </c>
      <c r="AA294" s="27">
        <v>6.3385825157165527</v>
      </c>
      <c r="AB294" s="27">
        <v>6.4921259880065918</v>
      </c>
      <c r="AC294" s="27">
        <v>4.4330706596374512</v>
      </c>
      <c r="AD294" s="27">
        <v>3.6968502998352051</v>
      </c>
      <c r="AE294" s="27">
        <v>5.8543305397033691</v>
      </c>
      <c r="AF294" s="27">
        <v>4.8897638320922852</v>
      </c>
      <c r="AG294" s="27">
        <v>4.0472440719604492</v>
      </c>
      <c r="AH294" s="27">
        <v>6.5905513763427734</v>
      </c>
      <c r="AI294" s="27">
        <v>6.2440943717956543</v>
      </c>
      <c r="AJ294" s="27">
        <v>7.6299214363098145</v>
      </c>
      <c r="AK294" s="27">
        <v>5.8661417961120605</v>
      </c>
      <c r="AL294" s="27">
        <v>6.2047243118286133</v>
      </c>
      <c r="AM294" s="27">
        <v>4.8897638320922852</v>
      </c>
      <c r="AN294" s="27">
        <v>10.551180839538574</v>
      </c>
      <c r="AO294" s="27">
        <v>6.0433073043823242</v>
      </c>
      <c r="AP294" s="27">
        <v>6.4488186836242676</v>
      </c>
      <c r="AQ294" s="27">
        <v>7.8897638320922852</v>
      </c>
      <c r="AR294" s="27">
        <v>10.267716407775879</v>
      </c>
      <c r="AS294" s="27">
        <v>6.6929135322570801</v>
      </c>
      <c r="AT294" s="27">
        <v>8.1811027526855469</v>
      </c>
      <c r="AU294" s="27">
        <v>8.6614170074462891</v>
      </c>
      <c r="AV294" s="27">
        <v>3.2755906581878662</v>
      </c>
      <c r="AW294" s="27">
        <v>11.204724311828613</v>
      </c>
      <c r="AX294" s="27">
        <v>5.6850395202636719</v>
      </c>
      <c r="AY294" s="27">
        <v>10.61417293548584</v>
      </c>
      <c r="AZ294" s="27">
        <v>3.5275590419769287</v>
      </c>
      <c r="BA294" s="27">
        <v>7.2519683837890625</v>
      </c>
      <c r="BB294" s="27">
        <v>2.1614172458648682</v>
      </c>
      <c r="BC294" s="27">
        <v>3.6377952098846436</v>
      </c>
      <c r="BD294" s="27">
        <v>7.3897638320922852</v>
      </c>
      <c r="BE294" s="27">
        <v>3.9488189220428467</v>
      </c>
      <c r="BF294" s="27">
        <v>3.2716536521911621</v>
      </c>
      <c r="BG294" s="27">
        <v>5.8188977241516113</v>
      </c>
      <c r="BH294" s="27">
        <v>5.9724407196044922</v>
      </c>
      <c r="BI294" s="27">
        <v>2.2755906581878662</v>
      </c>
      <c r="BJ294" s="27">
        <v>4.9842519760131836</v>
      </c>
      <c r="BK294" s="27">
        <v>2.1732282638549805</v>
      </c>
      <c r="BL294" s="27">
        <v>4.2677164077758789</v>
      </c>
      <c r="BM294" s="27">
        <v>3.2480313777923584</v>
      </c>
      <c r="BN294" s="27">
        <v>2.4409449100494385</v>
      </c>
      <c r="BO294" s="27">
        <v>1.5590550899505615</v>
      </c>
      <c r="BQ294" s="21">
        <f t="shared" si="9"/>
        <v>59</v>
      </c>
    </row>
    <row r="295" spans="2:69" x14ac:dyDescent="0.25">
      <c r="B295" s="44" t="s">
        <v>488</v>
      </c>
      <c r="C295" s="44" t="s">
        <v>489</v>
      </c>
      <c r="D295" s="12">
        <v>-26.8</v>
      </c>
      <c r="E295" s="12">
        <v>152.80000000000001</v>
      </c>
      <c r="F295" s="29" t="b">
        <f t="shared" si="8"/>
        <v>0</v>
      </c>
      <c r="G295" s="27"/>
      <c r="H295" s="27">
        <v>11.519684791564941</v>
      </c>
      <c r="I295" s="27">
        <v>21.637794494628906</v>
      </c>
      <c r="J295" s="27">
        <v>6.3385825157165527</v>
      </c>
      <c r="K295" s="27">
        <v>16.385826110839844</v>
      </c>
      <c r="L295" s="27">
        <v>16.181102752685547</v>
      </c>
      <c r="M295" s="27">
        <v>17.937007904052734</v>
      </c>
      <c r="N295" s="27">
        <v>9.8228349685668945</v>
      </c>
      <c r="O295" s="27">
        <v>9.929133415222168</v>
      </c>
      <c r="P295" s="27">
        <v>6.1102361679077148</v>
      </c>
      <c r="Q295" s="27">
        <v>12.72047233581543</v>
      </c>
      <c r="R295" s="27">
        <v>15.783464431762695</v>
      </c>
      <c r="S295" s="27">
        <v>5.9803147315979004</v>
      </c>
      <c r="T295" s="27">
        <v>8.9409446716308594</v>
      </c>
      <c r="U295" s="27">
        <v>13.625984191894531</v>
      </c>
      <c r="V295" s="27">
        <v>19.748031616210938</v>
      </c>
      <c r="W295" s="27">
        <v>15.748031616210938</v>
      </c>
      <c r="X295" s="27">
        <v>11.755905151367188</v>
      </c>
      <c r="Y295" s="27">
        <v>9.7007875442504883</v>
      </c>
      <c r="Z295" s="27">
        <v>12.055118560791016</v>
      </c>
      <c r="AA295" s="27">
        <v>10.992125511169434</v>
      </c>
      <c r="AB295" s="27">
        <v>9.4645671844482422</v>
      </c>
      <c r="AC295" s="27">
        <v>12.803149223327637</v>
      </c>
      <c r="AD295" s="27">
        <v>7.7244095802307129</v>
      </c>
      <c r="AE295" s="27">
        <v>21.476377487182617</v>
      </c>
      <c r="AF295" s="27">
        <v>17.748031616210938</v>
      </c>
      <c r="AG295" s="27">
        <v>10.21259880065918</v>
      </c>
      <c r="AH295" s="27">
        <v>17.086614608764648</v>
      </c>
      <c r="AI295" s="27">
        <v>15.992125511169434</v>
      </c>
      <c r="AJ295" s="27">
        <v>5.039370059967041</v>
      </c>
      <c r="AK295" s="27">
        <v>13.61417293548584</v>
      </c>
      <c r="AL295" s="27">
        <v>12.531496047973633</v>
      </c>
      <c r="AM295" s="27">
        <v>6.1929135322570801</v>
      </c>
      <c r="AO295" s="27">
        <v>14.751968383789063</v>
      </c>
      <c r="AP295" s="27">
        <v>10.330708503723145</v>
      </c>
      <c r="AQ295" s="27">
        <v>13.704724311828613</v>
      </c>
      <c r="AR295" s="27">
        <v>9.8543310165405273</v>
      </c>
      <c r="AS295" s="27">
        <v>12.232283592224121</v>
      </c>
      <c r="AT295" s="27">
        <v>16.50787353515625</v>
      </c>
      <c r="AU295" s="27">
        <v>14.795275688171387</v>
      </c>
      <c r="AV295" s="27">
        <v>14.362204551696777</v>
      </c>
      <c r="AW295" s="27">
        <v>11.590551376342773</v>
      </c>
      <c r="AX295" s="27">
        <v>8.7440948486328125</v>
      </c>
      <c r="AY295" s="27">
        <v>13.570866584777832</v>
      </c>
      <c r="AZ295" s="27">
        <v>12.814960479736328</v>
      </c>
      <c r="BA295" s="27">
        <v>16.133857727050781</v>
      </c>
      <c r="BB295" s="27">
        <v>10.842519760131836</v>
      </c>
      <c r="BC295" s="27">
        <v>15.070866584777832</v>
      </c>
      <c r="BD295" s="27">
        <v>17.614173889160156</v>
      </c>
      <c r="BE295" s="27">
        <v>6.9173226356506348</v>
      </c>
      <c r="BF295" s="27">
        <v>34.629920959472656</v>
      </c>
      <c r="BG295" s="27">
        <v>13.074803352355957</v>
      </c>
      <c r="BH295" s="27">
        <v>4.1968502998352051</v>
      </c>
      <c r="BI295" s="27">
        <v>7.9015746116638184</v>
      </c>
      <c r="BJ295" s="27">
        <v>8.3582677841186523</v>
      </c>
      <c r="BK295" s="27">
        <v>12.570866584777832</v>
      </c>
      <c r="BL295" s="27">
        <v>6.7992124557495117</v>
      </c>
      <c r="BM295" s="27">
        <v>21.417322158813477</v>
      </c>
      <c r="BN295" s="27">
        <v>17.452754974365234</v>
      </c>
      <c r="BO295" s="27">
        <v>3.9409449100494385</v>
      </c>
      <c r="BQ295" s="21">
        <f t="shared" si="9"/>
        <v>59</v>
      </c>
    </row>
    <row r="296" spans="2:69" x14ac:dyDescent="0.25">
      <c r="B296" s="44" t="s">
        <v>604</v>
      </c>
      <c r="C296" s="44" t="s">
        <v>605</v>
      </c>
      <c r="D296" s="12">
        <v>-25.6</v>
      </c>
      <c r="E296" s="12">
        <v>152.6</v>
      </c>
      <c r="F296" s="29" t="b">
        <f t="shared" si="8"/>
        <v>0</v>
      </c>
      <c r="G296" s="27"/>
      <c r="H296" s="27">
        <v>8.2165355682373047</v>
      </c>
      <c r="I296" s="27">
        <v>13.972440719604492</v>
      </c>
      <c r="J296" s="27">
        <v>8.0669288635253906</v>
      </c>
      <c r="K296" s="27">
        <v>11.358267784118652</v>
      </c>
      <c r="L296" s="27">
        <v>10.16535472869873</v>
      </c>
      <c r="N296" s="27">
        <v>7.6574802398681641</v>
      </c>
      <c r="O296" s="27">
        <v>10.307086944580078</v>
      </c>
      <c r="P296" s="27">
        <v>8.0157480239868164</v>
      </c>
      <c r="Q296" s="27">
        <v>18.185039520263672</v>
      </c>
      <c r="R296" s="27">
        <v>20.181102752685547</v>
      </c>
      <c r="S296" s="27">
        <v>9.9566926956176758</v>
      </c>
      <c r="T296" s="27">
        <v>15.649606704711914</v>
      </c>
      <c r="U296" s="27">
        <v>11.027559280395508</v>
      </c>
      <c r="V296" s="27">
        <v>19.188976287841797</v>
      </c>
      <c r="W296" s="27">
        <v>11.437007904052734</v>
      </c>
      <c r="X296" s="27">
        <v>17.196849822998047</v>
      </c>
      <c r="Y296" s="27">
        <v>5.7874016761779785</v>
      </c>
      <c r="Z296" s="27">
        <v>10.767716407775879</v>
      </c>
      <c r="AA296" s="27">
        <v>7.3228344917297363</v>
      </c>
      <c r="AB296" s="27">
        <v>5.7559056282043457</v>
      </c>
      <c r="AC296" s="27">
        <v>9.4803152084350586</v>
      </c>
      <c r="AD296" s="27">
        <v>6.7519683837890625</v>
      </c>
      <c r="AE296" s="27">
        <v>9.3425197601318359</v>
      </c>
      <c r="AF296" s="27">
        <v>15.913385391235352</v>
      </c>
      <c r="AG296" s="27">
        <v>12.763779640197754</v>
      </c>
      <c r="AH296" s="27">
        <v>11.346456527709961</v>
      </c>
      <c r="AI296" s="27">
        <v>15.358267784118652</v>
      </c>
      <c r="AJ296" s="27">
        <v>5.7480316162109375</v>
      </c>
      <c r="AK296" s="27">
        <v>6.8503937721252441</v>
      </c>
      <c r="AL296" s="27">
        <v>5.1496062278747559</v>
      </c>
      <c r="AM296" s="27">
        <v>7.3503937721252441</v>
      </c>
      <c r="AN296" s="27">
        <v>11.019684791564941</v>
      </c>
      <c r="AO296" s="27">
        <v>16.20472526550293</v>
      </c>
      <c r="AP296" s="27">
        <v>7.2913384437561035</v>
      </c>
      <c r="AQ296" s="27">
        <v>13.023622512817383</v>
      </c>
      <c r="AR296" s="27">
        <v>11.090551376342773</v>
      </c>
      <c r="AS296" s="27">
        <v>8.070866584777832</v>
      </c>
      <c r="AT296" s="27">
        <v>16.330709457397461</v>
      </c>
      <c r="AU296" s="27">
        <v>8.503936767578125</v>
      </c>
      <c r="AV296" s="27">
        <v>7.6850395202636719</v>
      </c>
      <c r="AW296" s="27">
        <v>12.440944671630859</v>
      </c>
      <c r="AX296" s="27">
        <v>5.9291338920593262</v>
      </c>
      <c r="AY296" s="27">
        <v>10.696850776672363</v>
      </c>
      <c r="AZ296" s="27">
        <v>14.066928863525391</v>
      </c>
      <c r="BA296" s="27">
        <v>16.854330062866211</v>
      </c>
      <c r="BB296" s="27">
        <v>7.5314960479736328</v>
      </c>
      <c r="BC296" s="27">
        <v>10.440944671630859</v>
      </c>
      <c r="BD296" s="27">
        <v>5.3149604797363281</v>
      </c>
      <c r="BE296" s="27">
        <v>2.8188977241516113</v>
      </c>
      <c r="BF296" s="27">
        <v>20.944881439208984</v>
      </c>
      <c r="BG296" s="27">
        <v>11.153543472290039</v>
      </c>
      <c r="BH296" s="27">
        <v>3.4842519760131836</v>
      </c>
      <c r="BI296" s="27">
        <v>5.1338582038879395</v>
      </c>
      <c r="BJ296" s="27">
        <v>10.374015808105469</v>
      </c>
      <c r="BK296" s="27">
        <v>8.5433073043823242</v>
      </c>
      <c r="BL296" s="27">
        <v>6.7559056282043457</v>
      </c>
      <c r="BM296" s="27">
        <v>21.165353775024414</v>
      </c>
      <c r="BN296" s="27">
        <v>14.901575088500977</v>
      </c>
      <c r="BO296" s="27">
        <v>2.2795276641845703</v>
      </c>
      <c r="BQ296" s="21">
        <f t="shared" si="9"/>
        <v>59</v>
      </c>
    </row>
    <row r="297" spans="2:69" x14ac:dyDescent="0.25">
      <c r="B297" s="44" t="s">
        <v>502</v>
      </c>
      <c r="C297" s="44" t="s">
        <v>503</v>
      </c>
      <c r="D297" s="12">
        <v>-26.6</v>
      </c>
      <c r="E297" s="12">
        <v>149.9</v>
      </c>
      <c r="F297" s="29" t="b">
        <f t="shared" si="8"/>
        <v>0</v>
      </c>
      <c r="G297" s="27"/>
      <c r="H297" s="27">
        <v>5.1653542518615723</v>
      </c>
      <c r="I297" s="27">
        <v>15.38582706451416</v>
      </c>
      <c r="J297" s="27">
        <v>2.7913386821746826</v>
      </c>
      <c r="K297" s="27">
        <v>4.9370079040527344</v>
      </c>
      <c r="L297" s="27">
        <v>6.9291338920593262</v>
      </c>
      <c r="M297" s="27">
        <v>5.5275592803955078</v>
      </c>
      <c r="N297" s="27">
        <v>7.8661417961120605</v>
      </c>
      <c r="O297" s="27">
        <v>2.5157480239868164</v>
      </c>
      <c r="P297" s="27">
        <v>5.7322835922241211</v>
      </c>
      <c r="Q297" s="27">
        <v>7.7716536521911621</v>
      </c>
      <c r="S297" s="27">
        <v>4.8188977241516113</v>
      </c>
      <c r="T297" s="27">
        <v>7.9370079040527344</v>
      </c>
      <c r="U297" s="27">
        <v>10.338582992553711</v>
      </c>
      <c r="V297" s="27">
        <v>9.2283468246459961</v>
      </c>
      <c r="W297" s="27">
        <v>5.2283463478088379</v>
      </c>
      <c r="X297" s="27">
        <v>13.598424911499023</v>
      </c>
      <c r="Y297" s="27">
        <v>2.7007873058319092</v>
      </c>
      <c r="Z297" s="27">
        <v>8.4094486236572266</v>
      </c>
      <c r="AA297" s="27">
        <v>6.7559056282043457</v>
      </c>
      <c r="AB297" s="27">
        <v>6.881889820098877</v>
      </c>
      <c r="AC297" s="27">
        <v>8.1653547286987305</v>
      </c>
      <c r="AD297" s="27">
        <v>3.4881889820098877</v>
      </c>
      <c r="AE297" s="27">
        <v>12.354331016540527</v>
      </c>
      <c r="AF297" s="27">
        <v>7.9370079040527344</v>
      </c>
      <c r="AG297" s="27">
        <v>7.7322835922241211</v>
      </c>
      <c r="AH297" s="27">
        <v>7.7874016761779785</v>
      </c>
      <c r="AI297" s="27">
        <v>4.2283463478088379</v>
      </c>
      <c r="AJ297" s="27">
        <v>2.2598426342010498</v>
      </c>
      <c r="AK297" s="27">
        <v>8.8031492233276367</v>
      </c>
      <c r="AL297" s="27">
        <v>4.3779525756835938</v>
      </c>
      <c r="AM297" s="27">
        <v>4.9448819160461426</v>
      </c>
      <c r="AN297" s="27">
        <v>8.4763774871826172</v>
      </c>
      <c r="AO297" s="27">
        <v>8.1732282638549805</v>
      </c>
      <c r="AP297" s="27">
        <v>7.8425197601318359</v>
      </c>
      <c r="AQ297" s="27">
        <v>13.551180839538574</v>
      </c>
      <c r="AR297" s="27">
        <v>9.8228349685668945</v>
      </c>
      <c r="AS297" s="27">
        <v>10.77952766418457</v>
      </c>
      <c r="AT297" s="27">
        <v>5.3779525756835938</v>
      </c>
      <c r="AU297" s="27">
        <v>7.421259880065918</v>
      </c>
      <c r="AV297" s="27">
        <v>6.921259880065918</v>
      </c>
      <c r="AW297" s="27">
        <v>10.314960479736328</v>
      </c>
      <c r="AX297" s="27">
        <v>1.6692913770675659</v>
      </c>
      <c r="AY297" s="27">
        <v>4.8031497001647949</v>
      </c>
      <c r="AZ297" s="27">
        <v>8.6456689834594727</v>
      </c>
      <c r="BA297" s="27">
        <v>9.6062994003295898</v>
      </c>
      <c r="BB297" s="27">
        <v>2.4645669460296631</v>
      </c>
      <c r="BC297" s="27">
        <v>5.921259880065918</v>
      </c>
      <c r="BD297" s="27">
        <v>8.9527559280395508</v>
      </c>
      <c r="BE297" s="27">
        <v>2.3307087421417236</v>
      </c>
      <c r="BF297" s="27">
        <v>17.551181793212891</v>
      </c>
      <c r="BG297" s="27">
        <v>8.2519683837890625</v>
      </c>
      <c r="BH297" s="27">
        <v>4.0078740119934082</v>
      </c>
      <c r="BI297" s="27">
        <v>7.1653542518615723</v>
      </c>
      <c r="BJ297" s="27">
        <v>4.3503937721252441</v>
      </c>
      <c r="BK297" s="27">
        <v>9.570866584777832</v>
      </c>
      <c r="BL297" s="27">
        <v>4.3897638320922852</v>
      </c>
      <c r="BM297" s="27">
        <v>7.1968502998352051</v>
      </c>
      <c r="BN297" s="27">
        <v>6.5984253883361816</v>
      </c>
      <c r="BO297" s="27">
        <v>1.4724409580230713</v>
      </c>
      <c r="BQ297" s="21">
        <f t="shared" si="9"/>
        <v>59</v>
      </c>
    </row>
    <row r="298" spans="2:69" x14ac:dyDescent="0.25">
      <c r="B298" s="44" t="s">
        <v>506</v>
      </c>
      <c r="C298" s="44" t="s">
        <v>507</v>
      </c>
      <c r="D298" s="12">
        <v>-28.9</v>
      </c>
      <c r="E298" s="12">
        <v>150</v>
      </c>
      <c r="F298" s="29" t="b">
        <f t="shared" si="8"/>
        <v>0</v>
      </c>
      <c r="G298" s="27"/>
      <c r="H298" s="27">
        <v>6.114173412322998</v>
      </c>
      <c r="I298" s="27">
        <v>8.6574802398681641</v>
      </c>
      <c r="J298" s="27">
        <v>4.8937005996704102</v>
      </c>
      <c r="K298" s="27">
        <v>12.917323112487793</v>
      </c>
      <c r="L298" s="27">
        <v>6.4960627555847168</v>
      </c>
      <c r="M298" s="27">
        <v>6.0708661079406738</v>
      </c>
      <c r="N298" s="27">
        <v>4.3346457481384277</v>
      </c>
      <c r="O298" s="27">
        <v>1.8425196409225464</v>
      </c>
      <c r="P298" s="27">
        <v>2.1968502998352051</v>
      </c>
      <c r="Q298" s="27">
        <v>10.11417293548584</v>
      </c>
      <c r="R298" s="27">
        <v>17.059055328369141</v>
      </c>
      <c r="S298" s="27">
        <v>4.4921259880065918</v>
      </c>
      <c r="U298" s="27">
        <v>8.3582677841186523</v>
      </c>
      <c r="V298" s="27">
        <v>3.4251968860626221</v>
      </c>
      <c r="W298" s="27">
        <v>6.2362203598022461</v>
      </c>
      <c r="X298" s="27">
        <v>8.1811027526855469</v>
      </c>
      <c r="Y298" s="27">
        <v>3.2283463478088379</v>
      </c>
      <c r="Z298" s="27">
        <v>9.6614170074462891</v>
      </c>
      <c r="AA298" s="27">
        <v>9.8425197601318359</v>
      </c>
      <c r="AB298" s="27">
        <v>6.0157480239868164</v>
      </c>
      <c r="AC298" s="27">
        <v>4.2440943717956543</v>
      </c>
      <c r="AD298" s="27">
        <v>3.1259841918945313</v>
      </c>
      <c r="AE298" s="27">
        <v>10.944881439208984</v>
      </c>
      <c r="AF298" s="27">
        <v>5.9055118560791016</v>
      </c>
      <c r="AG298" s="27">
        <v>10.653543472290039</v>
      </c>
      <c r="AH298" s="27">
        <v>7.6771655082702637</v>
      </c>
      <c r="AI298" s="27">
        <v>6.425196647644043</v>
      </c>
      <c r="AJ298" s="27">
        <v>5.535433292388916</v>
      </c>
      <c r="AK298" s="27">
        <v>5.1968502998352051</v>
      </c>
      <c r="AL298" s="27">
        <v>3.3779528141021729</v>
      </c>
      <c r="AM298" s="27">
        <v>5.5039372444152832</v>
      </c>
      <c r="AN298" s="27">
        <v>4.8582677841186523</v>
      </c>
      <c r="AO298" s="27">
        <v>7.4173226356506348</v>
      </c>
      <c r="AP298" s="27">
        <v>3.4566929340362549</v>
      </c>
      <c r="AQ298" s="27">
        <v>11.291338920593262</v>
      </c>
      <c r="AR298" s="27">
        <v>8.1574802398681641</v>
      </c>
      <c r="AS298" s="27">
        <v>8.8740158081054688</v>
      </c>
      <c r="AT298" s="27">
        <v>8.425196647644043</v>
      </c>
      <c r="AU298" s="27">
        <v>10.102362632751465</v>
      </c>
      <c r="AV298" s="27">
        <v>10.16535472869873</v>
      </c>
      <c r="AW298" s="27">
        <v>6.0236220359802246</v>
      </c>
      <c r="AX298" s="27">
        <v>4.9921259880065918</v>
      </c>
      <c r="AY298" s="27">
        <v>9.4330711364746094</v>
      </c>
      <c r="AZ298" s="27">
        <v>12.937007904052734</v>
      </c>
      <c r="BA298" s="27">
        <v>9.7795276641845703</v>
      </c>
      <c r="BB298" s="27">
        <v>3.5984251499176025</v>
      </c>
      <c r="BC298" s="27">
        <v>9.8188972473144531</v>
      </c>
      <c r="BD298" s="27">
        <v>6.3622045516967773</v>
      </c>
      <c r="BE298" s="27">
        <v>2.7007873058319092</v>
      </c>
      <c r="BF298" s="27">
        <v>13.062992095947266</v>
      </c>
      <c r="BG298" s="27">
        <v>19.22047233581543</v>
      </c>
      <c r="BH298" s="27">
        <v>2.6692912578582764</v>
      </c>
      <c r="BI298" s="27">
        <v>3.8661417961120605</v>
      </c>
      <c r="BJ298" s="27">
        <v>3.1889762878417969</v>
      </c>
      <c r="BK298" s="27">
        <v>3.2952756881713867</v>
      </c>
      <c r="BL298" s="27">
        <v>6.8188977241516113</v>
      </c>
      <c r="BM298" s="27">
        <v>7.425196647644043</v>
      </c>
      <c r="BN298" s="27">
        <v>4.9763779640197754</v>
      </c>
      <c r="BO298" s="27">
        <v>0.97637796401977539</v>
      </c>
      <c r="BQ298" s="21">
        <f t="shared" si="9"/>
        <v>59</v>
      </c>
    </row>
    <row r="299" spans="2:69" x14ac:dyDescent="0.25">
      <c r="B299" s="44" t="s">
        <v>510</v>
      </c>
      <c r="C299" s="44" t="s">
        <v>511</v>
      </c>
      <c r="D299" s="12">
        <v>-30.9</v>
      </c>
      <c r="E299" s="12">
        <v>150.19999999999999</v>
      </c>
      <c r="F299" s="29" t="b">
        <f t="shared" si="8"/>
        <v>1</v>
      </c>
      <c r="G299" s="27"/>
      <c r="H299" s="27">
        <v>12.102362632751465</v>
      </c>
      <c r="I299" s="27">
        <v>10.82677173614502</v>
      </c>
      <c r="J299" s="27">
        <v>10.830708503723145</v>
      </c>
      <c r="K299" s="27">
        <v>9.3425197601318359</v>
      </c>
      <c r="L299" s="27">
        <v>4.7637796401977539</v>
      </c>
      <c r="M299" s="27">
        <v>7.3385825157165527</v>
      </c>
      <c r="N299" s="27">
        <v>9.6299209594726563</v>
      </c>
      <c r="O299" s="27">
        <v>4.5629920959472656</v>
      </c>
      <c r="P299" s="27">
        <v>4.4566926956176758</v>
      </c>
      <c r="Q299" s="27">
        <v>14.311023712158203</v>
      </c>
      <c r="R299" s="27">
        <v>12.759842872619629</v>
      </c>
      <c r="S299" s="27">
        <v>6.0039372444152832</v>
      </c>
      <c r="T299" s="27">
        <v>11.952755928039551</v>
      </c>
      <c r="U299" s="27">
        <v>9.7401571273803711</v>
      </c>
      <c r="V299" s="27">
        <v>4.3267717361450195</v>
      </c>
      <c r="W299" s="27">
        <v>5.2244095802307129</v>
      </c>
      <c r="X299" s="27">
        <v>7.6968502998352051</v>
      </c>
      <c r="Y299" s="27">
        <v>4.4685039520263672</v>
      </c>
      <c r="Z299" s="27">
        <v>8.4566926956176758</v>
      </c>
      <c r="AA299" s="27">
        <v>10.27952766418457</v>
      </c>
      <c r="AB299" s="27">
        <v>3.5</v>
      </c>
      <c r="AC299" s="27">
        <v>8.1968507766723633</v>
      </c>
      <c r="AD299" s="27">
        <v>2.0433070659637451</v>
      </c>
      <c r="AE299" s="27">
        <v>9.5866146087646484</v>
      </c>
      <c r="AF299" s="27">
        <v>9.8858270645141602</v>
      </c>
      <c r="AG299" s="27">
        <v>12.602362632751465</v>
      </c>
      <c r="AH299" s="27">
        <v>6.7283463478088379</v>
      </c>
      <c r="AI299" s="27">
        <v>6.6653542518615723</v>
      </c>
      <c r="AJ299" s="27">
        <v>8.5905513763427734</v>
      </c>
      <c r="AK299" s="27">
        <v>5.2952756881713867</v>
      </c>
      <c r="AL299" s="27">
        <v>3.8425197601318359</v>
      </c>
      <c r="AM299" s="27">
        <v>9.8425197601318359</v>
      </c>
      <c r="AN299" s="27">
        <v>8.921259880065918</v>
      </c>
      <c r="AO299" s="27">
        <v>10.578740119934082</v>
      </c>
      <c r="AP299" s="27">
        <v>2.9763779640197754</v>
      </c>
      <c r="AQ299" s="27">
        <v>10.877952575683594</v>
      </c>
      <c r="AR299" s="27">
        <v>11.374015808105469</v>
      </c>
      <c r="AS299" s="27">
        <v>12.531496047973633</v>
      </c>
      <c r="AT299" s="27">
        <v>10.842519760131836</v>
      </c>
      <c r="AU299" s="27">
        <v>12.346456527709961</v>
      </c>
      <c r="AV299" s="27">
        <v>14.811023712158203</v>
      </c>
      <c r="AW299" s="27">
        <v>8.2086610794067383</v>
      </c>
      <c r="AX299" s="27">
        <v>4.0039372444152832</v>
      </c>
      <c r="AY299" s="27">
        <v>7.1653542518615723</v>
      </c>
      <c r="AZ299" s="27">
        <v>11.811023712158203</v>
      </c>
      <c r="BA299" s="27">
        <v>10.905511856079102</v>
      </c>
      <c r="BB299" s="27">
        <v>4.881889820098877</v>
      </c>
      <c r="BC299" s="27">
        <v>5.5944881439208984</v>
      </c>
      <c r="BD299" s="27">
        <v>15.381889343261719</v>
      </c>
      <c r="BE299" s="27">
        <v>6.0236220359802246</v>
      </c>
      <c r="BF299" s="27">
        <v>17.358266830444336</v>
      </c>
      <c r="BG299" s="27">
        <v>17.106298446655273</v>
      </c>
      <c r="BH299" s="27">
        <v>3.0157480239868164</v>
      </c>
      <c r="BJ299" s="27">
        <v>6.0629920959472656</v>
      </c>
      <c r="BK299" s="27">
        <v>5.2992124557495117</v>
      </c>
      <c r="BL299" s="27">
        <v>8.6496067047119141</v>
      </c>
      <c r="BM299" s="27">
        <v>8</v>
      </c>
      <c r="BN299" s="27">
        <v>7.1811022758483887</v>
      </c>
      <c r="BO299" s="27">
        <v>1.5275590419769287</v>
      </c>
      <c r="BQ299" s="21">
        <f t="shared" si="9"/>
        <v>59</v>
      </c>
    </row>
    <row r="300" spans="2:69" x14ac:dyDescent="0.25">
      <c r="B300" s="44" t="s">
        <v>512</v>
      </c>
      <c r="C300" s="44" t="s">
        <v>513</v>
      </c>
      <c r="D300" s="12">
        <v>-31.6</v>
      </c>
      <c r="E300" s="12">
        <v>150.80000000000001</v>
      </c>
      <c r="F300" s="29" t="b">
        <f t="shared" si="8"/>
        <v>1</v>
      </c>
      <c r="G300" s="27"/>
      <c r="H300" s="27">
        <v>17.637794494628906</v>
      </c>
      <c r="I300" s="27">
        <v>11.011811256408691</v>
      </c>
      <c r="J300" s="27">
        <v>11.696850776672363</v>
      </c>
      <c r="K300" s="27">
        <v>7.2716536521911621</v>
      </c>
      <c r="L300" s="27">
        <v>9.8307085037231445</v>
      </c>
      <c r="M300" s="27">
        <v>10.090551376342773</v>
      </c>
      <c r="N300" s="27">
        <v>15.28740119934082</v>
      </c>
      <c r="O300" s="27">
        <v>6.4370079040527344</v>
      </c>
      <c r="P300" s="27">
        <v>8.7480316162109375</v>
      </c>
      <c r="Q300" s="27">
        <v>10.708661079406738</v>
      </c>
      <c r="R300" s="27">
        <v>14.496063232421875</v>
      </c>
      <c r="S300" s="27">
        <v>7.7244095802307129</v>
      </c>
      <c r="T300" s="27">
        <v>8.7086610794067383</v>
      </c>
      <c r="U300" s="27">
        <v>12.744094848632813</v>
      </c>
      <c r="V300" s="27">
        <v>6.3740158081054688</v>
      </c>
      <c r="W300" s="27">
        <v>7.7125983238220215</v>
      </c>
      <c r="X300" s="27">
        <v>8.3937005996704102</v>
      </c>
      <c r="Y300" s="27">
        <v>5.5275592803955078</v>
      </c>
      <c r="Z300" s="27">
        <v>12.023622512817383</v>
      </c>
      <c r="AA300" s="27">
        <v>12.149606704711914</v>
      </c>
      <c r="AB300" s="27">
        <v>6.118110179901123</v>
      </c>
      <c r="AC300" s="27">
        <v>8.8503932952880859</v>
      </c>
      <c r="AE300" s="27">
        <v>17.858266830444336</v>
      </c>
      <c r="AF300" s="27">
        <v>11.937007904052734</v>
      </c>
      <c r="AG300" s="27">
        <v>14.244094848632813</v>
      </c>
      <c r="AH300" s="27">
        <v>7.5039372444152832</v>
      </c>
      <c r="AI300" s="27">
        <v>7.9803147315979004</v>
      </c>
      <c r="AJ300" s="27">
        <v>7.6299214363098145</v>
      </c>
      <c r="AK300" s="27">
        <v>10.460629463195801</v>
      </c>
      <c r="AL300" s="27">
        <v>8.1417322158813477</v>
      </c>
      <c r="AM300" s="27">
        <v>6.6535434722900391</v>
      </c>
      <c r="AN300" s="27">
        <v>12.527559280395508</v>
      </c>
      <c r="AO300" s="27">
        <v>16.157480239868164</v>
      </c>
      <c r="AP300" s="27">
        <v>5.8031497001647949</v>
      </c>
      <c r="AQ300" s="27">
        <v>15.511811256408691</v>
      </c>
      <c r="AR300" s="27">
        <v>9.496063232421875</v>
      </c>
      <c r="AS300" s="27">
        <v>10.551180839538574</v>
      </c>
      <c r="AT300" s="27">
        <v>9.7322835922241211</v>
      </c>
      <c r="AU300" s="27">
        <v>13.732283592224121</v>
      </c>
      <c r="AV300" s="27">
        <v>19.913385391235352</v>
      </c>
      <c r="AW300" s="27">
        <v>11.818897247314453</v>
      </c>
      <c r="AX300" s="27">
        <v>9.6929130554199219</v>
      </c>
      <c r="AY300" s="27">
        <v>10.196850776672363</v>
      </c>
      <c r="AZ300" s="27">
        <v>11.102362632751465</v>
      </c>
      <c r="BA300" s="27">
        <v>10.838582992553711</v>
      </c>
      <c r="BB300" s="27">
        <v>5.5551180839538574</v>
      </c>
      <c r="BC300" s="27">
        <v>7.0078740119934082</v>
      </c>
      <c r="BD300" s="27">
        <v>12.015748023986816</v>
      </c>
      <c r="BE300" s="27">
        <v>5.5944881439208984</v>
      </c>
      <c r="BF300" s="27">
        <v>15.992125511169434</v>
      </c>
      <c r="BG300" s="27">
        <v>11.590551376342773</v>
      </c>
      <c r="BH300" s="27">
        <v>6.2204723358154297</v>
      </c>
      <c r="BI300" s="27">
        <v>6.614173412322998</v>
      </c>
      <c r="BJ300" s="27">
        <v>8.3818893432617188</v>
      </c>
      <c r="BK300" s="27">
        <v>7.6929135322570801</v>
      </c>
      <c r="BL300" s="27">
        <v>14.968503952026367</v>
      </c>
      <c r="BM300" s="27">
        <v>5.8188977241516113</v>
      </c>
      <c r="BN300" s="27">
        <v>8.2283468246459961</v>
      </c>
      <c r="BO300" s="27">
        <v>2.8503937721252441</v>
      </c>
      <c r="BQ300" s="21">
        <f t="shared" si="9"/>
        <v>59</v>
      </c>
    </row>
    <row r="301" spans="2:69" x14ac:dyDescent="0.25">
      <c r="B301" s="44" t="s">
        <v>522</v>
      </c>
      <c r="C301" s="44" t="s">
        <v>523</v>
      </c>
      <c r="D301" s="12">
        <v>-29</v>
      </c>
      <c r="E301" s="12">
        <v>152</v>
      </c>
      <c r="F301" s="29" t="b">
        <f t="shared" si="8"/>
        <v>1</v>
      </c>
      <c r="G301" s="27"/>
      <c r="H301" s="27">
        <v>8.4133853912353516</v>
      </c>
      <c r="I301" s="27">
        <v>13.877952575683594</v>
      </c>
      <c r="J301" s="27">
        <v>9.8228349685668945</v>
      </c>
      <c r="K301" s="27">
        <v>11.413385391235352</v>
      </c>
      <c r="L301" s="27">
        <v>10.484251976013184</v>
      </c>
      <c r="M301" s="27">
        <v>15.535432815551758</v>
      </c>
      <c r="N301" s="27">
        <v>12.429133415222168</v>
      </c>
      <c r="O301" s="27">
        <v>12.448819160461426</v>
      </c>
      <c r="P301" s="27">
        <v>7.1732282638549805</v>
      </c>
      <c r="Q301" s="27">
        <v>13.314960479736328</v>
      </c>
      <c r="R301" s="27">
        <v>17.685039520263672</v>
      </c>
      <c r="S301" s="27">
        <v>10.846456527709961</v>
      </c>
      <c r="T301" s="27">
        <v>18.196849822998047</v>
      </c>
      <c r="U301" s="27">
        <v>14.192913055419922</v>
      </c>
      <c r="V301" s="27">
        <v>12.992125511169434</v>
      </c>
      <c r="W301" s="27">
        <v>13.795275688171387</v>
      </c>
      <c r="X301" s="27">
        <v>11.062992095947266</v>
      </c>
      <c r="Y301" s="27">
        <v>5.9527559280395508</v>
      </c>
      <c r="Z301" s="27">
        <v>11.763779640197754</v>
      </c>
      <c r="AA301" s="27">
        <v>8.8897638320922852</v>
      </c>
      <c r="AB301" s="27">
        <v>7.2992124557495117</v>
      </c>
      <c r="AC301" s="27">
        <v>7.8661417961120605</v>
      </c>
      <c r="AD301" s="27">
        <v>12.905511856079102</v>
      </c>
      <c r="AE301" s="27">
        <v>18.913385391235352</v>
      </c>
      <c r="AF301" s="27">
        <v>10.598424911499023</v>
      </c>
      <c r="AG301" s="27">
        <v>14.582676887512207</v>
      </c>
      <c r="AH301" s="27">
        <v>10.244094848632813</v>
      </c>
      <c r="AI301" s="27">
        <v>9.5118112564086914</v>
      </c>
      <c r="AJ301" s="27">
        <v>8.921259880065918</v>
      </c>
      <c r="AK301" s="27">
        <v>15.078740119934082</v>
      </c>
      <c r="AL301" s="27">
        <v>6.2362203598022461</v>
      </c>
      <c r="AM301" s="27">
        <v>8.9015750885009766</v>
      </c>
      <c r="AN301" s="27">
        <v>10.562992095947266</v>
      </c>
      <c r="AO301" s="27">
        <v>9.8976373672485352</v>
      </c>
      <c r="AP301" s="27">
        <v>5.9763779640197754</v>
      </c>
      <c r="AQ301" s="27">
        <v>11.169291496276855</v>
      </c>
      <c r="AR301" s="27">
        <v>13.267716407775879</v>
      </c>
      <c r="AS301" s="27">
        <v>14.322834968566895</v>
      </c>
      <c r="AT301" s="27">
        <v>9.0866146087646484</v>
      </c>
      <c r="AU301" s="27">
        <v>15.023622512817383</v>
      </c>
      <c r="AV301" s="27">
        <v>8.8464565277099609</v>
      </c>
      <c r="AW301" s="27">
        <v>10.877952575683594</v>
      </c>
      <c r="AX301" s="27">
        <v>5.0826773643493652</v>
      </c>
      <c r="AY301" s="27">
        <v>10.72047233581543</v>
      </c>
      <c r="AZ301" s="27">
        <v>14.433071136474609</v>
      </c>
      <c r="BA301" s="27">
        <v>12.366141319274902</v>
      </c>
      <c r="BB301" s="27">
        <v>8.6417322158813477</v>
      </c>
      <c r="BC301" s="27">
        <v>10.562992095947266</v>
      </c>
      <c r="BD301" s="27">
        <v>15.562992095947266</v>
      </c>
      <c r="BE301" s="27">
        <v>6.8740158081054688</v>
      </c>
      <c r="BF301" s="27">
        <v>14.708661079406738</v>
      </c>
      <c r="BG301" s="27">
        <v>8.6377954483032227</v>
      </c>
      <c r="BI301" s="27">
        <v>9.1023626327514648</v>
      </c>
      <c r="BJ301" s="27">
        <v>9.5944881439208984</v>
      </c>
      <c r="BK301" s="27">
        <v>9.9921255111694336</v>
      </c>
      <c r="BL301" s="27">
        <v>8.1259841918945313</v>
      </c>
      <c r="BM301" s="27">
        <v>7.464566707611084</v>
      </c>
      <c r="BN301" s="27">
        <v>10.271653175354004</v>
      </c>
      <c r="BO301" s="27">
        <v>1.8346456289291382</v>
      </c>
      <c r="BQ301" s="21">
        <f t="shared" si="9"/>
        <v>59</v>
      </c>
    </row>
    <row r="302" spans="2:69" x14ac:dyDescent="0.25">
      <c r="B302" s="44" t="s">
        <v>524</v>
      </c>
      <c r="C302" s="44" t="s">
        <v>525</v>
      </c>
      <c r="D302" s="12">
        <v>-28.9</v>
      </c>
      <c r="E302" s="12">
        <v>152.30000000000001</v>
      </c>
      <c r="F302" s="29" t="b">
        <f t="shared" si="8"/>
        <v>0</v>
      </c>
      <c r="G302" s="27"/>
      <c r="H302" s="27">
        <v>7.460629940032959</v>
      </c>
      <c r="I302" s="27">
        <v>13.803149223327637</v>
      </c>
      <c r="J302" s="27">
        <v>6.460629940032959</v>
      </c>
      <c r="K302" s="27">
        <v>15.724409103393555</v>
      </c>
      <c r="L302" s="27">
        <v>7.9015746116638184</v>
      </c>
      <c r="M302" s="27">
        <v>14.992125511169434</v>
      </c>
      <c r="N302" s="27">
        <v>11.102362632751465</v>
      </c>
      <c r="O302" s="27">
        <v>12.456692695617676</v>
      </c>
      <c r="P302" s="27">
        <v>4.2244095802307129</v>
      </c>
      <c r="Q302" s="27">
        <v>11.645668983459473</v>
      </c>
      <c r="R302" s="27">
        <v>14.102362632751465</v>
      </c>
      <c r="S302" s="27">
        <v>8.6220474243164063</v>
      </c>
      <c r="T302" s="27">
        <v>17.744094848632813</v>
      </c>
      <c r="U302" s="27">
        <v>13.539370536804199</v>
      </c>
      <c r="V302" s="27">
        <v>9.929133415222168</v>
      </c>
      <c r="W302" s="27">
        <v>17.700786590576172</v>
      </c>
      <c r="X302" s="27">
        <v>11.074803352355957</v>
      </c>
      <c r="Y302" s="27">
        <v>6.6929135322570801</v>
      </c>
      <c r="Z302" s="27">
        <v>10.118110656738281</v>
      </c>
      <c r="AA302" s="27">
        <v>7.3385825157165527</v>
      </c>
      <c r="AB302" s="27">
        <v>4.7165355682373047</v>
      </c>
      <c r="AC302" s="27">
        <v>12.38582706451416</v>
      </c>
      <c r="AD302" s="27">
        <v>11.275590896606445</v>
      </c>
      <c r="AE302" s="27">
        <v>14.437007904052734</v>
      </c>
      <c r="AF302" s="27">
        <v>10.60629940032959</v>
      </c>
      <c r="AG302" s="27">
        <v>10.244094848632813</v>
      </c>
      <c r="AH302" s="27">
        <v>13.031496047973633</v>
      </c>
      <c r="AI302" s="27">
        <v>8.4409446716308594</v>
      </c>
      <c r="AJ302" s="27">
        <v>7.8149604797363281</v>
      </c>
      <c r="AK302" s="27">
        <v>11.236220359802246</v>
      </c>
      <c r="AL302" s="27">
        <v>5.6456694602966309</v>
      </c>
      <c r="AM302" s="27">
        <v>14.566928863525391</v>
      </c>
      <c r="AO302" s="27">
        <v>10.594488143920898</v>
      </c>
      <c r="AP302" s="27">
        <v>7.8228344917297363</v>
      </c>
      <c r="AQ302" s="27">
        <v>10.216535568237305</v>
      </c>
      <c r="AR302" s="27">
        <v>16.614173889160156</v>
      </c>
      <c r="AS302" s="27">
        <v>13.559055328369141</v>
      </c>
      <c r="AT302" s="27">
        <v>9.6299209594726563</v>
      </c>
      <c r="AU302" s="27">
        <v>14.330708503723145</v>
      </c>
      <c r="AV302" s="27">
        <v>12.023622512817383</v>
      </c>
      <c r="AW302" s="27">
        <v>8.7244091033935547</v>
      </c>
      <c r="AX302" s="27">
        <v>3.8188977241516113</v>
      </c>
      <c r="AY302" s="27">
        <v>11.791338920593262</v>
      </c>
      <c r="AZ302" s="27">
        <v>18.531496047973633</v>
      </c>
      <c r="BA302" s="27">
        <v>5.381889820098877</v>
      </c>
      <c r="BB302" s="27">
        <v>10.543307304382324</v>
      </c>
      <c r="BC302" s="27">
        <v>16.362205505371094</v>
      </c>
      <c r="BD302" s="27">
        <v>14.141732215881348</v>
      </c>
      <c r="BE302" s="27">
        <v>7.7401576042175293</v>
      </c>
      <c r="BF302" s="27">
        <v>18.476377487182617</v>
      </c>
      <c r="BG302" s="27">
        <v>8.503936767578125</v>
      </c>
      <c r="BH302" s="27">
        <v>6.5984253883361816</v>
      </c>
      <c r="BI302" s="27">
        <v>6.4921259880065918</v>
      </c>
      <c r="BJ302" s="27">
        <v>6.6692914962768555</v>
      </c>
      <c r="BK302" s="27">
        <v>13.921259880065918</v>
      </c>
      <c r="BL302" s="27">
        <v>6.4566926956176758</v>
      </c>
      <c r="BM302" s="27">
        <v>9.6850395202636719</v>
      </c>
      <c r="BN302" s="27">
        <v>10.795275688171387</v>
      </c>
      <c r="BO302" s="27">
        <v>2.2992126941680908</v>
      </c>
      <c r="BQ302" s="21">
        <f t="shared" si="9"/>
        <v>59</v>
      </c>
    </row>
    <row r="303" spans="2:69" x14ac:dyDescent="0.25">
      <c r="B303" s="44" t="s">
        <v>528</v>
      </c>
      <c r="C303" s="44" t="s">
        <v>529</v>
      </c>
      <c r="D303" s="12">
        <v>-28.5</v>
      </c>
      <c r="E303" s="12">
        <v>153.4</v>
      </c>
      <c r="F303" s="29" t="b">
        <f t="shared" si="8"/>
        <v>0</v>
      </c>
      <c r="G303" s="27"/>
      <c r="H303" s="27">
        <v>11.275590896606445</v>
      </c>
      <c r="I303" s="27">
        <v>16.090551376342773</v>
      </c>
      <c r="J303" s="27">
        <v>7.1023621559143066</v>
      </c>
      <c r="K303" s="27">
        <v>19.996063232421875</v>
      </c>
      <c r="L303" s="27">
        <v>15.271653175354004</v>
      </c>
      <c r="M303" s="27">
        <v>16.133857727050781</v>
      </c>
      <c r="N303" s="27">
        <v>18.086614608764648</v>
      </c>
      <c r="O303" s="27">
        <v>12.066928863525391</v>
      </c>
      <c r="P303" s="27">
        <v>5.574803352355957</v>
      </c>
      <c r="Q303" s="27">
        <v>22.688976287841797</v>
      </c>
      <c r="R303" s="27">
        <v>28.354330062866211</v>
      </c>
      <c r="S303" s="27">
        <v>7.078740119934082</v>
      </c>
      <c r="T303" s="27">
        <v>35.49212646484375</v>
      </c>
      <c r="U303" s="27">
        <v>17.22047233581543</v>
      </c>
      <c r="V303" s="27">
        <v>13.078740119934082</v>
      </c>
      <c r="W303" s="27">
        <v>28.606298446655273</v>
      </c>
      <c r="X303" s="27">
        <v>7</v>
      </c>
      <c r="Y303" s="27">
        <v>7.4881887435913086</v>
      </c>
      <c r="Z303" s="27">
        <v>15.527559280395508</v>
      </c>
      <c r="AA303" s="27">
        <v>10.685039520263672</v>
      </c>
      <c r="AB303" s="27">
        <v>16.968503952026367</v>
      </c>
      <c r="AC303" s="27">
        <v>12</v>
      </c>
      <c r="AD303" s="27">
        <v>17.551181793212891</v>
      </c>
      <c r="AE303" s="27">
        <v>26.118110656738281</v>
      </c>
      <c r="AF303" s="27">
        <v>21.669290542602539</v>
      </c>
      <c r="AG303" s="27">
        <v>11.637795448303223</v>
      </c>
      <c r="AH303" s="27">
        <v>15.60629940032959</v>
      </c>
      <c r="AI303" s="27">
        <v>8.7086610794067383</v>
      </c>
      <c r="AK303" s="27">
        <v>15.118110656738281</v>
      </c>
      <c r="AL303" s="27">
        <v>7.9448819160461426</v>
      </c>
      <c r="AM303" s="27">
        <v>19.196849822998047</v>
      </c>
      <c r="AN303" s="27">
        <v>7.9842519760131836</v>
      </c>
      <c r="AO303" s="27">
        <v>16.267717361450195</v>
      </c>
      <c r="AP303" s="27">
        <v>13.566928863525391</v>
      </c>
      <c r="AQ303" s="27">
        <v>16.881889343261719</v>
      </c>
      <c r="AR303" s="27">
        <v>12.291338920593262</v>
      </c>
      <c r="AS303" s="27">
        <v>16.692913055419922</v>
      </c>
      <c r="AT303" s="27">
        <v>18.874015808105469</v>
      </c>
      <c r="AU303" s="27">
        <v>16.598424911499023</v>
      </c>
      <c r="AV303" s="27">
        <v>12.133858680725098</v>
      </c>
      <c r="AW303" s="27">
        <v>8.0078744888305664</v>
      </c>
      <c r="AX303" s="27">
        <v>4.8188977241516113</v>
      </c>
      <c r="AY303" s="27">
        <v>7.2440943717956543</v>
      </c>
      <c r="AZ303" s="27">
        <v>31.409448623657227</v>
      </c>
      <c r="BA303" s="27">
        <v>11.937007904052734</v>
      </c>
      <c r="BB303" s="27">
        <v>8.6220474243164063</v>
      </c>
      <c r="BC303" s="27">
        <v>20.370079040527344</v>
      </c>
      <c r="BD303" s="27">
        <v>20.267717361450195</v>
      </c>
      <c r="BE303" s="27">
        <v>7.6062994003295898</v>
      </c>
      <c r="BF303" s="27">
        <v>28.614173889160156</v>
      </c>
      <c r="BG303" s="27">
        <v>17.425197601318359</v>
      </c>
      <c r="BH303" s="27">
        <v>9.8503932952880859</v>
      </c>
      <c r="BI303" s="27">
        <v>9.7952756881713867</v>
      </c>
      <c r="BJ303" s="27">
        <v>8.6062994003295898</v>
      </c>
      <c r="BK303" s="27">
        <v>15.850393295288086</v>
      </c>
      <c r="BL303" s="27">
        <v>8.2204723358154297</v>
      </c>
      <c r="BM303" s="27">
        <v>21.318897247314453</v>
      </c>
      <c r="BN303" s="27">
        <v>18.696849822998047</v>
      </c>
      <c r="BO303" s="27">
        <v>2.7559056282043457</v>
      </c>
      <c r="BQ303" s="21">
        <f t="shared" si="9"/>
        <v>59</v>
      </c>
    </row>
    <row r="304" spans="2:69" x14ac:dyDescent="0.25">
      <c r="B304" s="44" t="s">
        <v>530</v>
      </c>
      <c r="C304" s="44" t="s">
        <v>531</v>
      </c>
      <c r="D304" s="12">
        <v>-29</v>
      </c>
      <c r="E304" s="12">
        <v>153.30000000000001</v>
      </c>
      <c r="F304" s="29" t="b">
        <f t="shared" si="8"/>
        <v>1</v>
      </c>
      <c r="G304" s="27"/>
      <c r="H304" s="27">
        <v>7.0472440719604492</v>
      </c>
      <c r="I304" s="27">
        <v>12.822834968566895</v>
      </c>
      <c r="J304" s="27">
        <v>8.2165355682373047</v>
      </c>
      <c r="K304" s="27">
        <v>11.031496047973633</v>
      </c>
      <c r="L304" s="27">
        <v>13.704724311828613</v>
      </c>
      <c r="N304" s="27">
        <v>10.188976287841797</v>
      </c>
      <c r="O304" s="27">
        <v>10.003936767578125</v>
      </c>
      <c r="P304" s="27">
        <v>5.8464565277099609</v>
      </c>
      <c r="Q304" s="27">
        <v>14.011811256408691</v>
      </c>
      <c r="R304" s="27">
        <v>16.200786590576172</v>
      </c>
      <c r="S304" s="27">
        <v>5.539370059967041</v>
      </c>
      <c r="T304" s="27">
        <v>25.480314254760742</v>
      </c>
      <c r="U304" s="27">
        <v>13.755905151367188</v>
      </c>
      <c r="V304" s="27">
        <v>9.6732282638549805</v>
      </c>
      <c r="W304" s="27">
        <v>19.570865631103516</v>
      </c>
      <c r="X304" s="27">
        <v>8.7401571273803711</v>
      </c>
      <c r="Y304" s="27">
        <v>3.6377952098846436</v>
      </c>
      <c r="Z304" s="27">
        <v>9.4488191604614258</v>
      </c>
      <c r="AA304" s="27">
        <v>5.1535434722900391</v>
      </c>
      <c r="AB304" s="27">
        <v>6.6377954483032227</v>
      </c>
      <c r="AC304" s="27">
        <v>9.8346452713012695</v>
      </c>
      <c r="AD304" s="27">
        <v>14.118110656738281</v>
      </c>
      <c r="AE304" s="27">
        <v>17.814960479736328</v>
      </c>
      <c r="AF304" s="27">
        <v>15.015748023986816</v>
      </c>
      <c r="AG304" s="27">
        <v>9.6062994003295898</v>
      </c>
      <c r="AH304" s="27">
        <v>12.070866584777832</v>
      </c>
      <c r="AI304" s="27">
        <v>8.9606294631958008</v>
      </c>
      <c r="AJ304" s="27">
        <v>12.570866584777832</v>
      </c>
      <c r="AK304" s="27">
        <v>10.433071136474609</v>
      </c>
      <c r="AL304" s="27">
        <v>5.4488186836242676</v>
      </c>
      <c r="AM304" s="27">
        <v>9.8110237121582031</v>
      </c>
      <c r="AN304" s="27">
        <v>4.921259880065918</v>
      </c>
      <c r="AO304" s="27">
        <v>10.61417293548584</v>
      </c>
      <c r="AP304" s="27">
        <v>10.452755928039551</v>
      </c>
      <c r="AQ304" s="27">
        <v>3.9055118560791016</v>
      </c>
      <c r="AR304" s="27">
        <v>5.9842519760131836</v>
      </c>
      <c r="AS304" s="27">
        <v>4.7480316162109375</v>
      </c>
      <c r="AT304" s="27">
        <v>10.448819160461426</v>
      </c>
      <c r="AU304" s="27">
        <v>5.0984253883361816</v>
      </c>
      <c r="AV304" s="27">
        <v>6.4488186836242676</v>
      </c>
      <c r="AW304" s="27">
        <v>9.2362203598022461</v>
      </c>
      <c r="AX304" s="27">
        <v>4.0078740119934082</v>
      </c>
      <c r="AY304" s="27">
        <v>8.6929130554199219</v>
      </c>
      <c r="AZ304" s="27">
        <v>14.842519760131836</v>
      </c>
      <c r="BA304" s="27">
        <v>8.6692914962768555</v>
      </c>
      <c r="BB304" s="27">
        <v>11.425196647644043</v>
      </c>
      <c r="BC304" s="27">
        <v>13.566928863525391</v>
      </c>
      <c r="BD304" s="27">
        <v>12.149606704711914</v>
      </c>
      <c r="BE304" s="27">
        <v>9.0551185607910156</v>
      </c>
      <c r="BF304" s="27">
        <v>22.165353775024414</v>
      </c>
      <c r="BG304" s="27">
        <v>13.968503952026367</v>
      </c>
      <c r="BH304" s="27">
        <v>8.9527559280395508</v>
      </c>
      <c r="BI304" s="27">
        <v>6.7716536521911621</v>
      </c>
      <c r="BJ304" s="27">
        <v>6.5039372444152832</v>
      </c>
      <c r="BK304" s="27">
        <v>12.16535472869873</v>
      </c>
      <c r="BL304" s="27">
        <v>7.425196647644043</v>
      </c>
      <c r="BM304" s="27">
        <v>15.078740119934082</v>
      </c>
      <c r="BN304" s="27">
        <v>12.929133415222168</v>
      </c>
      <c r="BO304" s="27">
        <v>0.5669291615486145</v>
      </c>
      <c r="BQ304" s="21">
        <f t="shared" si="9"/>
        <v>59</v>
      </c>
    </row>
    <row r="305" spans="2:69" x14ac:dyDescent="0.25">
      <c r="B305" s="44" t="s">
        <v>532</v>
      </c>
      <c r="C305" s="44" t="s">
        <v>533</v>
      </c>
      <c r="D305" s="12">
        <v>-28.6</v>
      </c>
      <c r="E305" s="12">
        <v>153.4</v>
      </c>
      <c r="F305" s="29" t="b">
        <f t="shared" si="8"/>
        <v>0</v>
      </c>
      <c r="G305" s="27"/>
      <c r="H305" s="27">
        <v>10.71259880065918</v>
      </c>
      <c r="I305" s="27">
        <v>17.082677841186523</v>
      </c>
      <c r="J305" s="27">
        <v>6.2244095802307129</v>
      </c>
      <c r="K305" s="27">
        <v>12.807086944580078</v>
      </c>
      <c r="M305" s="27">
        <v>16.255905151367188</v>
      </c>
      <c r="N305" s="27">
        <v>11.771653175354004</v>
      </c>
      <c r="O305" s="27">
        <v>14.67322826385498</v>
      </c>
      <c r="P305" s="27">
        <v>7.3740158081054688</v>
      </c>
      <c r="Q305" s="27">
        <v>21.578741073608398</v>
      </c>
      <c r="R305" s="27">
        <v>22.681102752685547</v>
      </c>
      <c r="S305" s="27">
        <v>6.6811022758483887</v>
      </c>
      <c r="T305" s="27">
        <v>38.771652221679688</v>
      </c>
      <c r="U305" s="27">
        <v>15.456692695617676</v>
      </c>
      <c r="V305" s="27">
        <v>14.972440719604492</v>
      </c>
      <c r="W305" s="27">
        <v>27.20472526550293</v>
      </c>
      <c r="X305" s="27">
        <v>5.6417322158813477</v>
      </c>
      <c r="Y305" s="27">
        <v>7.3070864677429199</v>
      </c>
      <c r="Z305" s="27">
        <v>14.480315208435059</v>
      </c>
      <c r="AA305" s="27">
        <v>9.6338586807250977</v>
      </c>
      <c r="AB305" s="27">
        <v>10.748031616210938</v>
      </c>
      <c r="AC305" s="27">
        <v>12.440944671630859</v>
      </c>
      <c r="AD305" s="27">
        <v>17.047245025634766</v>
      </c>
      <c r="AE305" s="27">
        <v>25.275590896606445</v>
      </c>
      <c r="AF305" s="27">
        <v>28.897638320922852</v>
      </c>
      <c r="AG305" s="27">
        <v>13.77952766418457</v>
      </c>
      <c r="AH305" s="27">
        <v>13.440944671630859</v>
      </c>
      <c r="AI305" s="27">
        <v>8.3070869445800781</v>
      </c>
      <c r="AJ305" s="27">
        <v>19.480314254760742</v>
      </c>
      <c r="AK305" s="27">
        <v>16.811023712158203</v>
      </c>
      <c r="AL305" s="27">
        <v>9.6456689834594727</v>
      </c>
      <c r="AM305" s="27">
        <v>17.535432815551758</v>
      </c>
      <c r="AN305" s="27">
        <v>6.3464565277099609</v>
      </c>
      <c r="AO305" s="27">
        <v>15.338582992553711</v>
      </c>
      <c r="AP305" s="27">
        <v>14.551180839538574</v>
      </c>
      <c r="AQ305" s="27">
        <v>14.370079040527344</v>
      </c>
      <c r="AR305" s="27">
        <v>15.968503952026367</v>
      </c>
      <c r="AS305" s="27">
        <v>16.645669937133789</v>
      </c>
      <c r="AT305" s="27">
        <v>16.259841918945313</v>
      </c>
      <c r="AU305" s="27">
        <v>13.110236167907715</v>
      </c>
      <c r="AV305" s="27">
        <v>12.669291496276855</v>
      </c>
      <c r="AW305" s="27">
        <v>8.9133853912353516</v>
      </c>
      <c r="AX305" s="27">
        <v>6.9055118560791016</v>
      </c>
      <c r="AY305" s="27">
        <v>12.795275688171387</v>
      </c>
      <c r="AZ305" s="27">
        <v>26.874015808105469</v>
      </c>
      <c r="BA305" s="27">
        <v>10.181102752685547</v>
      </c>
      <c r="BB305" s="27">
        <v>11.196850776672363</v>
      </c>
      <c r="BC305" s="27">
        <v>20.267717361450195</v>
      </c>
      <c r="BD305" s="27">
        <v>19.354330062866211</v>
      </c>
      <c r="BE305" s="27">
        <v>14.38582706451416</v>
      </c>
      <c r="BF305" s="27">
        <v>30.102361679077148</v>
      </c>
      <c r="BG305" s="27">
        <v>16.952754974365234</v>
      </c>
      <c r="BH305" s="27">
        <v>8.2834644317626953</v>
      </c>
      <c r="BI305" s="27">
        <v>11.811023712158203</v>
      </c>
      <c r="BJ305" s="27">
        <v>12.102362632751465</v>
      </c>
      <c r="BK305" s="27">
        <v>18.110237121582031</v>
      </c>
      <c r="BL305" s="27">
        <v>8.5196847915649414</v>
      </c>
      <c r="BM305" s="27">
        <v>20.181102752685547</v>
      </c>
      <c r="BN305" s="27">
        <v>20.763778686523438</v>
      </c>
      <c r="BO305" s="27">
        <v>1.9133858680725098</v>
      </c>
      <c r="BQ305" s="21">
        <f t="shared" si="9"/>
        <v>59</v>
      </c>
    </row>
    <row r="306" spans="2:69" x14ac:dyDescent="0.25">
      <c r="B306" s="44" t="s">
        <v>534</v>
      </c>
      <c r="C306" s="44" t="s">
        <v>535</v>
      </c>
      <c r="D306" s="12">
        <v>-30.9</v>
      </c>
      <c r="E306" s="12">
        <v>153</v>
      </c>
      <c r="F306" s="29" t="b">
        <f t="shared" si="8"/>
        <v>1</v>
      </c>
      <c r="G306" s="27"/>
      <c r="H306" s="27">
        <v>5.0905513763427734</v>
      </c>
      <c r="I306" s="27">
        <v>19.051181793212891</v>
      </c>
      <c r="J306" s="27">
        <v>12.354331016540527</v>
      </c>
      <c r="K306" s="27">
        <v>15.17322826385498</v>
      </c>
      <c r="L306" s="27">
        <v>7.0433073043823242</v>
      </c>
      <c r="M306" s="27">
        <v>15.204724311828613</v>
      </c>
      <c r="N306" s="27">
        <v>14.303149223327637</v>
      </c>
      <c r="O306" s="27">
        <v>15.952755928039551</v>
      </c>
      <c r="P306" s="27">
        <v>6.9488186836242676</v>
      </c>
      <c r="Q306" s="27">
        <v>11.181102752685547</v>
      </c>
      <c r="R306" s="27">
        <v>20.28740119934082</v>
      </c>
      <c r="S306" s="27">
        <v>5.6692914962768555</v>
      </c>
      <c r="T306" s="27">
        <v>30.059055328369141</v>
      </c>
      <c r="U306" s="27">
        <v>19.011810302734375</v>
      </c>
      <c r="V306" s="27">
        <v>8.2440948486328125</v>
      </c>
      <c r="W306" s="27">
        <v>15.452755928039551</v>
      </c>
      <c r="X306" s="27">
        <v>15.515748023986816</v>
      </c>
      <c r="Y306" s="27">
        <v>5.6614174842834473</v>
      </c>
      <c r="Z306" s="27">
        <v>12.10629940032959</v>
      </c>
      <c r="AA306" s="27">
        <v>7.4960627555847168</v>
      </c>
      <c r="AB306" s="27">
        <v>11.27952766418457</v>
      </c>
      <c r="AC306" s="27">
        <v>15.354331016540527</v>
      </c>
      <c r="AD306" s="27">
        <v>15.137795448303223</v>
      </c>
      <c r="AE306" s="27">
        <v>25.129920959472656</v>
      </c>
      <c r="AF306" s="27">
        <v>20.354330062866211</v>
      </c>
      <c r="AG306" s="27">
        <v>13.82677173614502</v>
      </c>
      <c r="AH306" s="27">
        <v>9.1850395202636719</v>
      </c>
      <c r="AI306" s="27">
        <v>5.9448819160461426</v>
      </c>
      <c r="AJ306" s="27">
        <v>14.952755928039551</v>
      </c>
      <c r="AK306" s="27">
        <v>11.61417293548584</v>
      </c>
      <c r="AL306" s="27">
        <v>11.921259880065918</v>
      </c>
      <c r="AM306" s="27">
        <v>8.0314960479736328</v>
      </c>
      <c r="AN306" s="27">
        <v>11.417323112487793</v>
      </c>
      <c r="AO306" s="27">
        <v>14.519684791564941</v>
      </c>
      <c r="AP306" s="27">
        <v>8.5354328155517578</v>
      </c>
      <c r="AQ306" s="27">
        <v>12.39370059967041</v>
      </c>
      <c r="AR306" s="27">
        <v>21.842519760131836</v>
      </c>
      <c r="AS306" s="27">
        <v>8.6141729354858398</v>
      </c>
      <c r="AT306" s="27">
        <v>23.039369583129883</v>
      </c>
      <c r="AU306" s="27">
        <v>9.3149604797363281</v>
      </c>
      <c r="AV306" s="27">
        <v>12.086614608764648</v>
      </c>
      <c r="AW306" s="27">
        <v>6.2755904197692871</v>
      </c>
      <c r="AX306" s="27">
        <v>5.460629940032959</v>
      </c>
      <c r="AY306" s="27">
        <v>10.952755928039551</v>
      </c>
      <c r="AZ306" s="27">
        <v>15.984251976013184</v>
      </c>
      <c r="BA306" s="27">
        <v>15.291338920593262</v>
      </c>
      <c r="BB306" s="27">
        <v>9.3307085037231445</v>
      </c>
      <c r="BC306" s="27">
        <v>13.732283592224121</v>
      </c>
      <c r="BD306" s="27">
        <v>13.472440719604492</v>
      </c>
      <c r="BE306" s="27">
        <v>15.188976287841797</v>
      </c>
      <c r="BF306" s="27">
        <v>18.401575088500977</v>
      </c>
      <c r="BG306" s="27">
        <v>17.818897247314453</v>
      </c>
      <c r="BH306" s="27">
        <v>9.5866146087646484</v>
      </c>
      <c r="BI306" s="27">
        <v>13.346456527709961</v>
      </c>
      <c r="BJ306" s="27">
        <v>6.5511813163757324</v>
      </c>
      <c r="BK306" s="27">
        <v>13.775590896606445</v>
      </c>
      <c r="BL306" s="27">
        <v>7.5984253883361816</v>
      </c>
      <c r="BM306" s="27">
        <v>7.4173226356506348</v>
      </c>
      <c r="BO306" s="27">
        <v>2.2598426342010498</v>
      </c>
      <c r="BQ306" s="21">
        <f t="shared" si="9"/>
        <v>59</v>
      </c>
    </row>
    <row r="307" spans="2:69" x14ac:dyDescent="0.25">
      <c r="B307" s="44" t="s">
        <v>536</v>
      </c>
      <c r="C307" s="44" t="s">
        <v>537</v>
      </c>
      <c r="D307" s="12">
        <v>-31.9</v>
      </c>
      <c r="E307" s="12">
        <v>151.19999999999999</v>
      </c>
      <c r="F307" s="29" t="b">
        <f t="shared" si="8"/>
        <v>1</v>
      </c>
      <c r="G307" s="27"/>
      <c r="H307" s="27">
        <v>7.9291338920593262</v>
      </c>
      <c r="I307" s="27">
        <v>9.5984249114990234</v>
      </c>
      <c r="J307" s="27">
        <v>7.7716536521911621</v>
      </c>
      <c r="K307" s="27">
        <v>9.7834644317626953</v>
      </c>
      <c r="L307" s="27">
        <v>4.6692914962768555</v>
      </c>
      <c r="M307" s="27">
        <v>8.3543310165405273</v>
      </c>
      <c r="N307" s="27">
        <v>9.917323112487793</v>
      </c>
      <c r="O307" s="27">
        <v>10.275590896606445</v>
      </c>
      <c r="P307" s="27">
        <v>7.4133858680725098</v>
      </c>
      <c r="Q307" s="27">
        <v>8.6496067047119141</v>
      </c>
      <c r="R307" s="27">
        <v>12.842519760131836</v>
      </c>
      <c r="S307" s="27">
        <v>5.9094486236572266</v>
      </c>
      <c r="T307" s="27">
        <v>12.275590896606445</v>
      </c>
      <c r="U307" s="27">
        <v>7.8307085037231445</v>
      </c>
      <c r="V307" s="27">
        <v>6.4566926956176758</v>
      </c>
      <c r="W307" s="27">
        <v>7.0669293403625488</v>
      </c>
      <c r="X307" s="27">
        <v>6.9881887435913086</v>
      </c>
      <c r="Y307" s="27">
        <v>4.7244095802307129</v>
      </c>
      <c r="Z307" s="27">
        <v>6.0236220359802246</v>
      </c>
      <c r="AA307" s="27">
        <v>4.8425197601318359</v>
      </c>
      <c r="AB307" s="27">
        <v>2.3622047901153564</v>
      </c>
      <c r="AC307" s="27">
        <v>6.4960627555847168</v>
      </c>
      <c r="AD307" s="27">
        <v>5.3937005996704102</v>
      </c>
      <c r="AE307" s="27">
        <v>9.6850395202636719</v>
      </c>
      <c r="AF307" s="27">
        <v>8.3661413192749023</v>
      </c>
      <c r="AH307" s="27">
        <v>3.8031497001647949</v>
      </c>
      <c r="AI307" s="27">
        <v>5.9803147315979004</v>
      </c>
      <c r="AJ307" s="27">
        <v>7.9291338920593262</v>
      </c>
      <c r="AK307" s="27">
        <v>6.7716536521911621</v>
      </c>
      <c r="AL307" s="27">
        <v>5.3307085037231445</v>
      </c>
      <c r="AM307" s="27">
        <v>4.3464565277099609</v>
      </c>
      <c r="AN307" s="27">
        <v>4.6692914962768555</v>
      </c>
      <c r="AO307" s="27">
        <v>7</v>
      </c>
      <c r="AP307" s="27">
        <v>3.5039370059967041</v>
      </c>
      <c r="AQ307" s="27">
        <v>14.61417293548584</v>
      </c>
      <c r="AR307" s="27">
        <v>10.417323112487793</v>
      </c>
      <c r="AS307" s="27">
        <v>8.1023626327514648</v>
      </c>
      <c r="AT307" s="27">
        <v>10.590551376342773</v>
      </c>
      <c r="AU307" s="27">
        <v>11.22047233581543</v>
      </c>
      <c r="AV307" s="27">
        <v>14.992125511169434</v>
      </c>
      <c r="AW307" s="27">
        <v>9.8661413192749023</v>
      </c>
      <c r="AX307" s="27">
        <v>7.9527559280395508</v>
      </c>
      <c r="AY307" s="27">
        <v>13.519684791564941</v>
      </c>
      <c r="AZ307" s="27">
        <v>12.354331016540527</v>
      </c>
      <c r="BA307" s="27">
        <v>10.38582706451416</v>
      </c>
      <c r="BB307" s="27">
        <v>6.1102361679077148</v>
      </c>
      <c r="BC307" s="27">
        <v>17.165353775024414</v>
      </c>
      <c r="BD307" s="27">
        <v>12.086614608764648</v>
      </c>
      <c r="BE307" s="27">
        <v>5.4173226356506348</v>
      </c>
      <c r="BF307" s="27">
        <v>11.755905151367188</v>
      </c>
      <c r="BG307" s="27">
        <v>10.370079040527344</v>
      </c>
      <c r="BH307" s="27">
        <v>3.7086613178253174</v>
      </c>
      <c r="BI307" s="27">
        <v>9.6456689834594727</v>
      </c>
      <c r="BJ307" s="27">
        <v>7.3700785636901855</v>
      </c>
      <c r="BK307" s="27">
        <v>5.7716536521911621</v>
      </c>
      <c r="BL307" s="27">
        <v>10.16535472869873</v>
      </c>
      <c r="BM307" s="27">
        <v>5.7401576042175293</v>
      </c>
      <c r="BN307" s="27">
        <v>5.7401576042175293</v>
      </c>
      <c r="BO307" s="27">
        <v>1.6614173650741577</v>
      </c>
      <c r="BQ307" s="21">
        <f t="shared" si="9"/>
        <v>59</v>
      </c>
    </row>
    <row r="308" spans="2:69" x14ac:dyDescent="0.25">
      <c r="B308" s="44" t="s">
        <v>540</v>
      </c>
      <c r="C308" s="44" t="s">
        <v>541</v>
      </c>
      <c r="D308" s="12">
        <v>-31.2</v>
      </c>
      <c r="E308" s="12">
        <v>149.19999999999999</v>
      </c>
      <c r="F308" s="29" t="b">
        <f t="shared" si="8"/>
        <v>1</v>
      </c>
      <c r="G308" s="27"/>
      <c r="H308" s="27">
        <v>10.72047233581543</v>
      </c>
      <c r="I308" s="27">
        <v>6.8661417961120605</v>
      </c>
      <c r="J308" s="27">
        <v>8.6968507766723633</v>
      </c>
      <c r="K308" s="27">
        <v>9.8897638320922852</v>
      </c>
      <c r="L308" s="27">
        <v>10.38582706451416</v>
      </c>
      <c r="M308" s="27">
        <v>17.543306350708008</v>
      </c>
      <c r="N308" s="27">
        <v>13.070866584777832</v>
      </c>
      <c r="O308" s="27">
        <v>4.2559056282043457</v>
      </c>
      <c r="P308" s="27">
        <v>4.114173412322998</v>
      </c>
      <c r="Q308" s="27">
        <v>13.657480239868164</v>
      </c>
      <c r="R308" s="27">
        <v>12.381889343261719</v>
      </c>
      <c r="S308" s="27">
        <v>7.039370059967041</v>
      </c>
      <c r="T308" s="27">
        <v>13.633858680725098</v>
      </c>
      <c r="U308" s="27">
        <v>17.023622512817383</v>
      </c>
      <c r="V308" s="27">
        <v>7.3307085037231445</v>
      </c>
      <c r="W308" s="27">
        <v>9.0472440719604492</v>
      </c>
      <c r="X308" s="27">
        <v>9.3385829925537109</v>
      </c>
      <c r="Y308" s="27">
        <v>3.9921259880065918</v>
      </c>
      <c r="Z308" s="27">
        <v>11.992125511169434</v>
      </c>
      <c r="AA308" s="27">
        <v>12.299212455749512</v>
      </c>
      <c r="AB308" s="27">
        <v>5.9685039520263672</v>
      </c>
      <c r="AC308" s="27">
        <v>10.692913055419922</v>
      </c>
      <c r="AD308" s="27">
        <v>2.7874016761779785</v>
      </c>
      <c r="AE308" s="27">
        <v>11.488188743591309</v>
      </c>
      <c r="AF308" s="27">
        <v>6.4409446716308594</v>
      </c>
      <c r="AG308" s="27">
        <v>13.448819160461426</v>
      </c>
      <c r="AH308" s="27">
        <v>7.8740158081054688</v>
      </c>
      <c r="AI308" s="27">
        <v>6.4173226356506348</v>
      </c>
      <c r="AJ308" s="27">
        <v>5.8425197601318359</v>
      </c>
      <c r="AK308" s="27">
        <v>8.8031492233276367</v>
      </c>
      <c r="AL308" s="27">
        <v>5.2204723358154297</v>
      </c>
      <c r="AM308" s="27">
        <v>8.7637796401977539</v>
      </c>
      <c r="AN308" s="27">
        <v>12.492125511169434</v>
      </c>
      <c r="AO308" s="27">
        <v>17.834646224975586</v>
      </c>
      <c r="AP308" s="27">
        <v>4.9842519760131836</v>
      </c>
      <c r="AQ308" s="27">
        <v>10.728346824645996</v>
      </c>
      <c r="AR308" s="27">
        <v>11.559055328369141</v>
      </c>
      <c r="AS308" s="27">
        <v>12.598424911499023</v>
      </c>
      <c r="AT308" s="27">
        <v>14.070866584777832</v>
      </c>
      <c r="AU308" s="27">
        <v>12.118110656738281</v>
      </c>
      <c r="AV308" s="27">
        <v>19.700786590576172</v>
      </c>
      <c r="AW308" s="27">
        <v>11.259842872619629</v>
      </c>
      <c r="AX308" s="27">
        <v>5.8425197601318359</v>
      </c>
      <c r="AY308" s="27">
        <v>4.3307085037231445</v>
      </c>
      <c r="AZ308" s="27">
        <v>10.338582992553711</v>
      </c>
      <c r="BA308" s="27">
        <v>11.511811256408691</v>
      </c>
      <c r="BB308" s="27">
        <v>3.3543307781219482</v>
      </c>
      <c r="BC308" s="27">
        <v>8.0472440719604492</v>
      </c>
      <c r="BD308" s="27">
        <v>16.125984191894531</v>
      </c>
      <c r="BE308" s="27">
        <v>6.1338582038879395</v>
      </c>
      <c r="BF308" s="27">
        <v>23.00787353515625</v>
      </c>
      <c r="BG308" s="27">
        <v>13.015748023986816</v>
      </c>
      <c r="BH308" s="27">
        <v>3.2519686222076416</v>
      </c>
      <c r="BI308" s="27">
        <v>2.6614172458648682</v>
      </c>
      <c r="BJ308" s="27">
        <v>3.5905511379241943</v>
      </c>
      <c r="BL308" s="27">
        <v>12.917323112487793</v>
      </c>
      <c r="BM308" s="27">
        <v>6.0275592803955078</v>
      </c>
      <c r="BN308" s="27">
        <v>6.0905513763427734</v>
      </c>
      <c r="BO308" s="27">
        <v>2.0472440719604492</v>
      </c>
      <c r="BQ308" s="21">
        <f t="shared" si="9"/>
        <v>59</v>
      </c>
    </row>
    <row r="309" spans="2:69" x14ac:dyDescent="0.25">
      <c r="B309" s="44" t="s">
        <v>634</v>
      </c>
      <c r="C309" s="44" t="s">
        <v>635</v>
      </c>
      <c r="D309" s="12">
        <v>-38.6</v>
      </c>
      <c r="E309" s="12">
        <v>145.5</v>
      </c>
      <c r="F309" s="29" t="b">
        <f t="shared" si="8"/>
        <v>1</v>
      </c>
      <c r="G309" s="27"/>
      <c r="H309" s="27">
        <v>11.208661079406738</v>
      </c>
      <c r="I309" s="27">
        <v>6.1259841918945313</v>
      </c>
      <c r="J309" s="27">
        <v>9.5551185607910156</v>
      </c>
      <c r="K309" s="27">
        <v>6.2283463478088379</v>
      </c>
      <c r="L309" s="27">
        <v>11.783464431762695</v>
      </c>
      <c r="M309" s="27">
        <v>10.118110656738281</v>
      </c>
      <c r="N309" s="27">
        <v>6.035433292388916</v>
      </c>
      <c r="O309" s="27">
        <v>5.5590553283691406</v>
      </c>
      <c r="P309" s="27">
        <v>9.6929130554199219</v>
      </c>
      <c r="Q309" s="27">
        <v>9.2440948486328125</v>
      </c>
      <c r="R309" s="27">
        <v>11.413385391235352</v>
      </c>
      <c r="S309" s="27">
        <v>13.996063232421875</v>
      </c>
      <c r="T309" s="27">
        <v>5.5118112564086914</v>
      </c>
      <c r="U309" s="27">
        <v>10.472440719604492</v>
      </c>
      <c r="V309" s="27">
        <v>10.271653175354004</v>
      </c>
      <c r="W309" s="27">
        <v>13.244094848632813</v>
      </c>
      <c r="X309" s="27">
        <v>12.240157127380371</v>
      </c>
      <c r="Y309" s="27">
        <v>7.3031497001647949</v>
      </c>
      <c r="Z309" s="27">
        <v>14.314960479736328</v>
      </c>
      <c r="AA309" s="27">
        <v>11</v>
      </c>
      <c r="AB309" s="27">
        <v>12.791338920593262</v>
      </c>
      <c r="AC309" s="27">
        <v>11.066928863525391</v>
      </c>
      <c r="AD309" s="27">
        <v>6.7677164077758789</v>
      </c>
      <c r="AE309" s="27">
        <v>13.724409103393555</v>
      </c>
      <c r="AF309" s="27">
        <v>10.157480239868164</v>
      </c>
      <c r="AG309" s="27">
        <v>6.6299214363098145</v>
      </c>
      <c r="AH309" s="27">
        <v>12.925196647644043</v>
      </c>
      <c r="AI309" s="27">
        <v>10.255905151367188</v>
      </c>
      <c r="AJ309" s="27">
        <v>15.389763832092285</v>
      </c>
      <c r="AK309" s="27">
        <v>11.188976287841797</v>
      </c>
      <c r="AL309" s="27">
        <v>11.39370059967041</v>
      </c>
      <c r="AM309" s="27">
        <v>10.523622512817383</v>
      </c>
      <c r="AN309" s="27">
        <v>14.204724311828613</v>
      </c>
      <c r="AO309" s="27">
        <v>19.291337966918945</v>
      </c>
      <c r="AP309" s="27">
        <v>11.263779640197754</v>
      </c>
      <c r="AQ309" s="27">
        <v>14.519684791564941</v>
      </c>
      <c r="AR309" s="27">
        <v>12.322834968566895</v>
      </c>
      <c r="AS309" s="27">
        <v>9.2874011993408203</v>
      </c>
      <c r="AT309" s="27">
        <v>14.425196647644043</v>
      </c>
      <c r="AU309" s="27">
        <v>8.7834644317626953</v>
      </c>
      <c r="AV309" s="27">
        <v>13.700787544250488</v>
      </c>
      <c r="AW309" s="27">
        <v>14.350393295288086</v>
      </c>
      <c r="AX309" s="27">
        <v>10.82677173614502</v>
      </c>
      <c r="AY309" s="27">
        <v>10.204724311828613</v>
      </c>
      <c r="AZ309" s="27">
        <v>12.582676887512207</v>
      </c>
      <c r="BA309" s="27">
        <v>11.472440719604492</v>
      </c>
      <c r="BB309" s="27">
        <v>4.7125983238220215</v>
      </c>
      <c r="BC309" s="27">
        <v>9.6771650314331055</v>
      </c>
      <c r="BD309" s="27">
        <v>9.3110237121582031</v>
      </c>
      <c r="BE309" s="27">
        <v>11.381889343261719</v>
      </c>
      <c r="BF309" s="27">
        <v>14.472440719604492</v>
      </c>
      <c r="BG309" s="27">
        <v>12.444881439208984</v>
      </c>
      <c r="BH309" s="27">
        <v>10.338582992553711</v>
      </c>
      <c r="BI309" s="27">
        <v>17.385826110839844</v>
      </c>
      <c r="BJ309" s="27">
        <v>8.9330711364746094</v>
      </c>
      <c r="BL309" s="27">
        <v>11.732283592224121</v>
      </c>
      <c r="BM309" s="27">
        <v>14.370079040527344</v>
      </c>
      <c r="BN309" s="27">
        <v>7.0551180839538574</v>
      </c>
      <c r="BO309" s="27">
        <v>4.5629920959472656</v>
      </c>
      <c r="BQ309" s="21">
        <f t="shared" si="9"/>
        <v>59</v>
      </c>
    </row>
    <row r="310" spans="2:69" x14ac:dyDescent="0.25">
      <c r="B310" s="44" t="s">
        <v>558</v>
      </c>
      <c r="C310" s="44" t="s">
        <v>559</v>
      </c>
      <c r="D310" s="12">
        <v>-33.9</v>
      </c>
      <c r="E310" s="12">
        <v>115</v>
      </c>
      <c r="F310" s="29" t="b">
        <f t="shared" si="8"/>
        <v>0</v>
      </c>
      <c r="G310" s="27"/>
      <c r="H310" s="27">
        <v>5.5629920959472656</v>
      </c>
      <c r="I310" s="27">
        <v>9.1968507766723633</v>
      </c>
      <c r="J310" s="27">
        <v>10.66535472869873</v>
      </c>
      <c r="K310" s="27">
        <v>6.9055118560791016</v>
      </c>
      <c r="L310" s="27">
        <v>6.1535434722900391</v>
      </c>
      <c r="M310" s="27">
        <v>13.425196647644043</v>
      </c>
      <c r="N310" s="27">
        <v>7.5157480239868164</v>
      </c>
      <c r="O310" s="27">
        <v>7.3425197601318359</v>
      </c>
      <c r="P310" s="27">
        <v>7.4763779640197754</v>
      </c>
      <c r="Q310" s="27">
        <v>4.7677164077758789</v>
      </c>
      <c r="R310" s="27">
        <v>10.527559280395508</v>
      </c>
      <c r="S310" s="27">
        <v>13.952755928039551</v>
      </c>
      <c r="T310" s="27">
        <v>4.4842519760131836</v>
      </c>
      <c r="U310" s="27">
        <v>10.145668983459473</v>
      </c>
      <c r="V310" s="27">
        <v>6.3503937721252441</v>
      </c>
      <c r="W310" s="27">
        <v>5.2677164077758789</v>
      </c>
      <c r="X310" s="27">
        <v>5.2755904197692871</v>
      </c>
      <c r="Y310" s="27">
        <v>5.1023621559143066</v>
      </c>
      <c r="Z310" s="27">
        <v>11.251968383789063</v>
      </c>
      <c r="AA310" s="27">
        <v>6.9370079040527344</v>
      </c>
      <c r="AB310" s="27">
        <v>3.7755906581878662</v>
      </c>
      <c r="AD310" s="27">
        <v>5.4881887435913086</v>
      </c>
      <c r="AE310" s="27">
        <v>4.0629920959472656</v>
      </c>
      <c r="AF310" s="27">
        <v>12.181102752685547</v>
      </c>
      <c r="AG310" s="27">
        <v>3.6692912578582764</v>
      </c>
      <c r="AH310" s="27">
        <v>5.1968502998352051</v>
      </c>
      <c r="AI310" s="27">
        <v>5.0078740119934082</v>
      </c>
      <c r="AJ310" s="27">
        <v>9.1889762878417969</v>
      </c>
      <c r="AK310" s="27">
        <v>7.7519683837890625</v>
      </c>
      <c r="AL310" s="27">
        <v>6.3622045516967773</v>
      </c>
      <c r="AM310" s="27">
        <v>4.7086615562438965</v>
      </c>
      <c r="AN310" s="27">
        <v>5.7559056282043457</v>
      </c>
      <c r="AO310" s="27">
        <v>9.3661413192749023</v>
      </c>
      <c r="AP310" s="27">
        <v>4.8149604797363281</v>
      </c>
      <c r="AQ310" s="27">
        <v>6.6220474243164063</v>
      </c>
      <c r="AR310" s="27">
        <v>12.015748023986816</v>
      </c>
      <c r="AS310" s="27">
        <v>6.4803147315979004</v>
      </c>
      <c r="AT310" s="27">
        <v>6.2519683837890625</v>
      </c>
      <c r="AU310" s="27">
        <v>7.385826587677002</v>
      </c>
      <c r="AV310" s="27">
        <v>5.3070864677429199</v>
      </c>
      <c r="AW310" s="27">
        <v>2.2519686222076416</v>
      </c>
      <c r="AX310" s="27">
        <v>3.5905511379241943</v>
      </c>
      <c r="AY310" s="27">
        <v>6.0551180839538574</v>
      </c>
      <c r="AZ310" s="27">
        <v>4.3661417961120605</v>
      </c>
      <c r="BA310" s="27">
        <v>8.1889762878417969</v>
      </c>
      <c r="BB310" s="27">
        <v>5.5433073043823242</v>
      </c>
      <c r="BC310" s="27">
        <v>6.2283463478088379</v>
      </c>
      <c r="BD310" s="27">
        <v>5.7637796401977539</v>
      </c>
      <c r="BE310" s="27">
        <v>5.7480316162109375</v>
      </c>
      <c r="BF310" s="27">
        <v>4.3307085037231445</v>
      </c>
      <c r="BG310" s="27">
        <v>5.460629940032959</v>
      </c>
      <c r="BH310" s="27">
        <v>10.283464431762695</v>
      </c>
      <c r="BI310" s="27">
        <v>6.4842519760131836</v>
      </c>
      <c r="BJ310" s="27">
        <v>4.035433292388916</v>
      </c>
      <c r="BK310" s="27">
        <v>3.2007873058319092</v>
      </c>
      <c r="BL310" s="27">
        <v>7.7598423957824707</v>
      </c>
      <c r="BM310" s="27">
        <v>4.925196647644043</v>
      </c>
      <c r="BN310" s="27">
        <v>3.6732282638549805</v>
      </c>
      <c r="BO310" s="27">
        <v>2.6574802398681641</v>
      </c>
      <c r="BQ310" s="21">
        <f t="shared" si="9"/>
        <v>58</v>
      </c>
    </row>
    <row r="311" spans="2:69" x14ac:dyDescent="0.25">
      <c r="B311" s="44" t="s">
        <v>574</v>
      </c>
      <c r="C311" s="44" t="s">
        <v>575</v>
      </c>
      <c r="D311" s="12">
        <v>-15.5</v>
      </c>
      <c r="E311" s="12">
        <v>133.19999999999999</v>
      </c>
      <c r="F311" s="29" t="b">
        <f t="shared" si="8"/>
        <v>0</v>
      </c>
      <c r="G311" s="27"/>
      <c r="H311" s="27">
        <v>2.5511810779571533</v>
      </c>
      <c r="I311" s="27">
        <v>3.4724409580230713</v>
      </c>
      <c r="J311" s="27">
        <v>1.5905511379241943</v>
      </c>
      <c r="K311" s="27">
        <v>1.4527559280395508</v>
      </c>
      <c r="L311" s="27">
        <v>6.7519683837890625</v>
      </c>
      <c r="M311" s="27">
        <v>4.1338582038879395</v>
      </c>
      <c r="N311" s="27">
        <v>3.3740158081054688</v>
      </c>
      <c r="O311" s="27">
        <v>2.1377952098846436</v>
      </c>
      <c r="P311" s="27">
        <v>2.7401573657989502</v>
      </c>
      <c r="Q311" s="27">
        <v>5.4055118560791016</v>
      </c>
      <c r="R311" s="27">
        <v>9.2204723358154297</v>
      </c>
      <c r="S311" s="27">
        <v>6.3385825157165527</v>
      </c>
      <c r="T311" s="27">
        <v>3.1417322158813477</v>
      </c>
      <c r="U311" s="27">
        <v>9.3307085037231445</v>
      </c>
      <c r="V311" s="27">
        <v>10.838582992553711</v>
      </c>
      <c r="W311" s="27">
        <v>7.7716536521911621</v>
      </c>
      <c r="X311" s="27">
        <v>6</v>
      </c>
      <c r="Y311" s="27">
        <v>4.6850395202636719</v>
      </c>
      <c r="Z311" s="27">
        <v>7.2086615562438965</v>
      </c>
      <c r="AA311" s="27">
        <v>5.7322835922241211</v>
      </c>
      <c r="AB311" s="27">
        <v>8.7244091033935547</v>
      </c>
      <c r="AC311" s="27">
        <v>11.881889343261719</v>
      </c>
      <c r="AD311" s="27">
        <v>2.6811022758483887</v>
      </c>
      <c r="AE311" s="27">
        <v>5.1259841918945313</v>
      </c>
      <c r="AF311" s="27">
        <v>5.5590553283691406</v>
      </c>
      <c r="AG311" s="27">
        <v>10.17322826385498</v>
      </c>
      <c r="AH311" s="27">
        <v>4.4803147315979004</v>
      </c>
      <c r="AI311" s="27">
        <v>2.7559056282043457</v>
      </c>
      <c r="AJ311" s="27">
        <v>7.9370079040527344</v>
      </c>
      <c r="AK311" s="27">
        <v>4.1653542518615723</v>
      </c>
      <c r="AL311" s="27">
        <v>7.3464565277099609</v>
      </c>
      <c r="AM311" s="27">
        <v>7.8543305397033691</v>
      </c>
      <c r="AN311" s="27">
        <v>3.7086613178253174</v>
      </c>
      <c r="AO311" s="27">
        <v>3.0669291019439697</v>
      </c>
      <c r="AP311" s="27">
        <v>4.7362203598022461</v>
      </c>
      <c r="AQ311" s="27">
        <v>5.8661417961120605</v>
      </c>
      <c r="AR311" s="27">
        <v>6.3188977241516113</v>
      </c>
      <c r="AS311" s="27">
        <v>7.4094486236572266</v>
      </c>
      <c r="AT311" s="27">
        <v>12.681102752685547</v>
      </c>
      <c r="AU311" s="27">
        <v>7.8503937721252441</v>
      </c>
      <c r="AV311" s="27">
        <v>13.661417007446289</v>
      </c>
      <c r="AW311" s="27">
        <v>3.5078740119934082</v>
      </c>
      <c r="AX311" s="27">
        <v>4.0157480239868164</v>
      </c>
      <c r="AY311" s="27">
        <v>4.6771655082702637</v>
      </c>
      <c r="AZ311" s="27">
        <v>5.464566707611084</v>
      </c>
      <c r="BA311" s="27">
        <v>7.8188977241516113</v>
      </c>
      <c r="BB311" s="27">
        <v>0.25196850299835205</v>
      </c>
      <c r="BC311" s="27">
        <v>2.9448819160461426</v>
      </c>
      <c r="BD311" s="27">
        <v>10.133858680725098</v>
      </c>
      <c r="BE311" s="27">
        <v>2.5748031139373779</v>
      </c>
      <c r="BF311" s="27">
        <v>5.1417322158813477</v>
      </c>
      <c r="BG311" s="27">
        <v>9.4606294631958008</v>
      </c>
      <c r="BI311" s="27">
        <v>5.3307085037231445</v>
      </c>
      <c r="BJ311" s="27">
        <v>6.1653542518615723</v>
      </c>
      <c r="BK311" s="27">
        <v>4.4881887435913086</v>
      </c>
      <c r="BL311" s="27">
        <v>6.1338582038879395</v>
      </c>
      <c r="BM311" s="27">
        <v>6.3149604797363281</v>
      </c>
      <c r="BN311" s="27">
        <v>7.0590553283691406</v>
      </c>
      <c r="BO311" s="27">
        <v>1.0236220359802246</v>
      </c>
      <c r="BQ311" s="21">
        <f t="shared" si="9"/>
        <v>58</v>
      </c>
    </row>
    <row r="312" spans="2:69" x14ac:dyDescent="0.25">
      <c r="B312" s="44" t="s">
        <v>658</v>
      </c>
      <c r="C312" s="44" t="s">
        <v>659</v>
      </c>
      <c r="D312" s="12">
        <v>-33</v>
      </c>
      <c r="E312" s="12">
        <v>138.19999999999999</v>
      </c>
      <c r="F312" s="29" t="b">
        <f t="shared" si="8"/>
        <v>0</v>
      </c>
      <c r="G312" s="27"/>
      <c r="H312" s="27">
        <v>5.3661417961120605</v>
      </c>
      <c r="I312" s="27">
        <v>5.9842519760131836</v>
      </c>
      <c r="J312" s="27">
        <v>2.7874016761779785</v>
      </c>
      <c r="K312" s="27">
        <v>2.0748031139373779</v>
      </c>
      <c r="L312" s="27">
        <v>3.5511810779571533</v>
      </c>
      <c r="M312" s="27">
        <v>2.1732282638549805</v>
      </c>
      <c r="N312" s="27">
        <v>6.6259841918945313</v>
      </c>
      <c r="O312" s="27">
        <v>2.1456692218780518</v>
      </c>
      <c r="P312" s="27">
        <v>4.0669293403625488</v>
      </c>
      <c r="Q312" s="27">
        <v>2.5511810779571533</v>
      </c>
      <c r="R312" s="27">
        <v>5.0826773643493652</v>
      </c>
      <c r="S312" s="27">
        <v>5.5590553283691406</v>
      </c>
      <c r="T312" s="27">
        <v>2.5590550899505615</v>
      </c>
      <c r="U312" s="27">
        <v>9.2086610794067383</v>
      </c>
      <c r="V312" s="27">
        <v>5.7007875442504883</v>
      </c>
      <c r="W312" s="27">
        <v>9.0866146087646484</v>
      </c>
      <c r="X312" s="27">
        <v>5.2519683837890625</v>
      </c>
      <c r="Y312" s="27">
        <v>4.1259841918945313</v>
      </c>
      <c r="Z312" s="27">
        <v>4.7322835922241211</v>
      </c>
      <c r="AA312" s="27">
        <v>8.8188972473144531</v>
      </c>
      <c r="AB312" s="27">
        <v>2.4803149700164795</v>
      </c>
      <c r="AC312" s="27">
        <v>2.3937008380889893</v>
      </c>
      <c r="AD312" s="27">
        <v>1.8425196409225464</v>
      </c>
      <c r="AE312" s="27">
        <v>3.9527559280395508</v>
      </c>
      <c r="AF312" s="27">
        <v>6.1692914962768555</v>
      </c>
      <c r="AG312" s="27">
        <v>5.8700785636901855</v>
      </c>
      <c r="AH312" s="27">
        <v>6.6259841918945313</v>
      </c>
      <c r="AJ312" s="27">
        <v>1.6456693410873413</v>
      </c>
      <c r="AK312" s="27">
        <v>3.4685039520263672</v>
      </c>
      <c r="AL312" s="27">
        <v>3.7007873058319092</v>
      </c>
      <c r="AM312" s="27">
        <v>5.8110237121582031</v>
      </c>
      <c r="AN312" s="27">
        <v>10.078740119934082</v>
      </c>
      <c r="AO312" s="27">
        <v>6.464566707611084</v>
      </c>
      <c r="AP312" s="27">
        <v>3.34645676612854</v>
      </c>
      <c r="AQ312" s="27">
        <v>4.2519683837890625</v>
      </c>
      <c r="AR312" s="27">
        <v>4.9763779640197754</v>
      </c>
      <c r="AS312" s="27">
        <v>7.881889820098877</v>
      </c>
      <c r="AT312" s="27">
        <v>4.5118112564086914</v>
      </c>
      <c r="AU312" s="27">
        <v>5.3307085037231445</v>
      </c>
      <c r="AV312" s="27">
        <v>6.8740158081054688</v>
      </c>
      <c r="AW312" s="27">
        <v>6.7047243118286133</v>
      </c>
      <c r="AX312" s="27">
        <v>2.9527559280395508</v>
      </c>
      <c r="AY312" s="27">
        <v>3.5196850299835205</v>
      </c>
      <c r="AZ312" s="27">
        <v>6.7007875442504883</v>
      </c>
      <c r="BA312" s="27">
        <v>6.1417322158813477</v>
      </c>
      <c r="BB312" s="27">
        <v>2.0118110179901123</v>
      </c>
      <c r="BC312" s="27">
        <v>4.0629920959472656</v>
      </c>
      <c r="BD312" s="27">
        <v>5.0708661079406738</v>
      </c>
      <c r="BE312" s="27">
        <v>10.031496047973633</v>
      </c>
      <c r="BF312" s="27">
        <v>7.8385825157165527</v>
      </c>
      <c r="BG312" s="27">
        <v>4.5669293403625488</v>
      </c>
      <c r="BH312" s="27">
        <v>3.2086613178253174</v>
      </c>
      <c r="BI312" s="27">
        <v>3.1496062278747559</v>
      </c>
      <c r="BJ312" s="27">
        <v>1.7322834730148315</v>
      </c>
      <c r="BK312" s="27">
        <v>3.0708661079406738</v>
      </c>
      <c r="BL312" s="27">
        <v>10.551180839538574</v>
      </c>
      <c r="BM312" s="27">
        <v>3.2716536521911621</v>
      </c>
      <c r="BN312" s="27">
        <v>3.1102361679077148</v>
      </c>
      <c r="BO312" s="27">
        <v>1.6968504190444946</v>
      </c>
      <c r="BQ312" s="21">
        <f t="shared" si="9"/>
        <v>58</v>
      </c>
    </row>
    <row r="313" spans="2:69" x14ac:dyDescent="0.25">
      <c r="B313" s="44" t="s">
        <v>592</v>
      </c>
      <c r="C313" s="44" t="s">
        <v>593</v>
      </c>
      <c r="D313" s="12">
        <v>-23</v>
      </c>
      <c r="E313" s="12">
        <v>150.69999999999999</v>
      </c>
      <c r="F313" s="29" t="b">
        <f t="shared" si="8"/>
        <v>0</v>
      </c>
      <c r="G313" s="27"/>
      <c r="H313" s="27">
        <v>4.0708661079406738</v>
      </c>
      <c r="I313" s="27">
        <v>7.4566926956176758</v>
      </c>
      <c r="J313" s="27">
        <v>4.4921259880065918</v>
      </c>
      <c r="K313" s="27">
        <v>7.3464565277099609</v>
      </c>
      <c r="L313" s="27">
        <v>8.8346452713012695</v>
      </c>
      <c r="M313" s="27">
        <v>4.535433292388916</v>
      </c>
      <c r="N313" s="27">
        <v>6.2559056282043457</v>
      </c>
      <c r="O313" s="27">
        <v>7.5236220359802246</v>
      </c>
      <c r="P313" s="27">
        <v>5.6102361679077148</v>
      </c>
      <c r="Q313" s="27">
        <v>13.346456527709961</v>
      </c>
      <c r="R313" s="27">
        <v>15.338582992553711</v>
      </c>
      <c r="S313" s="27">
        <v>12.452755928039551</v>
      </c>
      <c r="T313" s="27">
        <v>8.8976373672485352</v>
      </c>
      <c r="U313" s="27">
        <v>9.8858270645141602</v>
      </c>
      <c r="V313" s="27">
        <v>5.881889820098877</v>
      </c>
      <c r="W313" s="27">
        <v>11.307086944580078</v>
      </c>
      <c r="X313" s="27">
        <v>5.1929135322570801</v>
      </c>
      <c r="Y313" s="27">
        <v>5.3543305397033691</v>
      </c>
      <c r="Z313" s="27">
        <v>6.2007875442504883</v>
      </c>
      <c r="AA313" s="27">
        <v>2.6299211978912354</v>
      </c>
      <c r="AB313" s="27">
        <v>4.3385825157165527</v>
      </c>
      <c r="AC313" s="27">
        <v>11.421259880065918</v>
      </c>
      <c r="AD313" s="27">
        <v>3.4330708980560303</v>
      </c>
      <c r="AE313" s="27">
        <v>8.1023626327514648</v>
      </c>
      <c r="AF313" s="27">
        <v>5.881889820098877</v>
      </c>
      <c r="AG313" s="27">
        <v>9.2913389205932617</v>
      </c>
      <c r="AH313" s="27">
        <v>14.78740119934082</v>
      </c>
      <c r="AJ313" s="27">
        <v>7.8897638320922852</v>
      </c>
      <c r="AK313" s="27">
        <v>4.425196647644043</v>
      </c>
      <c r="AL313" s="27">
        <v>4.5196852684020996</v>
      </c>
      <c r="AM313" s="27">
        <v>7.4488186836242676</v>
      </c>
      <c r="AN313" s="27">
        <v>4.0866141319274902</v>
      </c>
      <c r="AO313" s="27">
        <v>9.7244091033935547</v>
      </c>
      <c r="AP313" s="27">
        <v>5.2992124557495117</v>
      </c>
      <c r="AQ313" s="27">
        <v>9.3464565277099609</v>
      </c>
      <c r="AR313" s="27">
        <v>8.6220474243164063</v>
      </c>
      <c r="AS313" s="27">
        <v>4.4330706596374512</v>
      </c>
      <c r="AT313" s="27">
        <v>12.425196647644043</v>
      </c>
      <c r="AU313" s="27">
        <v>4.2283463478088379</v>
      </c>
      <c r="AV313" s="27">
        <v>16.291337966918945</v>
      </c>
      <c r="AW313" s="27">
        <v>6.4015746116638184</v>
      </c>
      <c r="AX313" s="27">
        <v>1.1417323350906372</v>
      </c>
      <c r="AY313" s="27">
        <v>5.6220474243164063</v>
      </c>
      <c r="AZ313" s="27">
        <v>12.094488143920898</v>
      </c>
      <c r="BA313" s="27">
        <v>5.0236220359802246</v>
      </c>
      <c r="BB313" s="27">
        <v>6.8503937721252441</v>
      </c>
      <c r="BC313" s="27">
        <v>10.661417007446289</v>
      </c>
      <c r="BD313" s="27">
        <v>10.960629463195801</v>
      </c>
      <c r="BE313" s="27">
        <v>2.8110237121582031</v>
      </c>
      <c r="BF313" s="27">
        <v>30.582677841186523</v>
      </c>
      <c r="BG313" s="27">
        <v>5.9527559280395508</v>
      </c>
      <c r="BH313" s="27">
        <v>6.574803352355957</v>
      </c>
      <c r="BI313" s="27">
        <v>5.8661417961120605</v>
      </c>
      <c r="BJ313" s="27">
        <v>12.086614608764648</v>
      </c>
      <c r="BK313" s="27">
        <v>7.0157480239868164</v>
      </c>
      <c r="BL313" s="27">
        <v>7.4330706596374512</v>
      </c>
      <c r="BM313" s="27">
        <v>17.440944671630859</v>
      </c>
      <c r="BN313" s="27">
        <v>7.5275592803955078</v>
      </c>
      <c r="BO313" s="27">
        <v>2.2598426342010498</v>
      </c>
      <c r="BQ313" s="21">
        <f t="shared" si="9"/>
        <v>58</v>
      </c>
    </row>
    <row r="314" spans="2:69" x14ac:dyDescent="0.25">
      <c r="B314" s="44" t="s">
        <v>669</v>
      </c>
      <c r="C314" s="44" t="s">
        <v>670</v>
      </c>
      <c r="D314" s="12">
        <v>-19.899999999999999</v>
      </c>
      <c r="E314" s="12">
        <v>138.1</v>
      </c>
      <c r="F314" s="29" t="b">
        <f t="shared" si="8"/>
        <v>0</v>
      </c>
      <c r="G314" s="27"/>
      <c r="H314" s="27">
        <v>3.7244093418121338</v>
      </c>
      <c r="I314" s="27">
        <v>0.47637796401977539</v>
      </c>
      <c r="J314" s="27">
        <v>1.6023621559143066</v>
      </c>
      <c r="K314" s="27">
        <v>0.77165353298187256</v>
      </c>
      <c r="L314" s="27">
        <v>2.6220471858978271</v>
      </c>
      <c r="M314" s="27">
        <v>4.2834644317626953</v>
      </c>
      <c r="N314" s="27">
        <v>3.8267717361450195</v>
      </c>
      <c r="O314" s="27">
        <v>0.72047245502471924</v>
      </c>
      <c r="P314" s="27">
        <v>2.6968502998352051</v>
      </c>
      <c r="Q314" s="27">
        <v>1.7165354490280151</v>
      </c>
      <c r="R314" s="27">
        <v>1.5433070659637451</v>
      </c>
      <c r="S314" s="27">
        <v>3.6968502998352051</v>
      </c>
      <c r="T314" s="27">
        <v>1.4055118560791016</v>
      </c>
      <c r="U314" s="27">
        <v>4.7362203598022461</v>
      </c>
      <c r="V314" s="27">
        <v>3.2440943717956543</v>
      </c>
      <c r="W314" s="27">
        <v>3.4724409580230713</v>
      </c>
      <c r="X314" s="27">
        <v>2.2755906581878662</v>
      </c>
      <c r="Y314" s="27">
        <v>1.3464566469192505</v>
      </c>
      <c r="Z314" s="27">
        <v>5.9055118560791016</v>
      </c>
      <c r="AA314" s="27">
        <v>1.4330708980560303</v>
      </c>
      <c r="AB314" s="27">
        <v>0.53543305397033691</v>
      </c>
      <c r="AC314" s="27">
        <v>3.3779528141021729</v>
      </c>
      <c r="AD314" s="27">
        <v>1.039370059967041</v>
      </c>
      <c r="AE314" s="27">
        <v>3.5039370059967041</v>
      </c>
      <c r="AF314" s="27">
        <v>4.1574802398681641</v>
      </c>
      <c r="AG314" s="27">
        <v>3.9370079040527344</v>
      </c>
      <c r="AH314" s="27">
        <v>5.8031497001647949</v>
      </c>
      <c r="AI314" s="27">
        <v>3.34645676612854</v>
      </c>
      <c r="AJ314" s="27">
        <v>1.9685039520263672</v>
      </c>
      <c r="AK314" s="27">
        <v>3.3740158081054688</v>
      </c>
      <c r="AL314" s="27">
        <v>2.0866141319274902</v>
      </c>
      <c r="AM314" s="27">
        <v>4.5275592803955078</v>
      </c>
      <c r="AN314" s="27">
        <v>2.6220471858978271</v>
      </c>
      <c r="AO314" s="27">
        <v>2.7007873058319092</v>
      </c>
      <c r="AP314" s="27">
        <v>1.67322838306427</v>
      </c>
      <c r="AQ314" s="27">
        <v>3.767716646194458</v>
      </c>
      <c r="AR314" s="27">
        <v>6.921259880065918</v>
      </c>
      <c r="AT314" s="27">
        <v>2.4409449100494385</v>
      </c>
      <c r="AU314" s="27">
        <v>4.8582677841186523</v>
      </c>
      <c r="AV314" s="27">
        <v>12.83464527130127</v>
      </c>
      <c r="AW314" s="27">
        <v>2.8582677841186523</v>
      </c>
      <c r="AX314" s="27">
        <v>0.87401574850082397</v>
      </c>
      <c r="AY314" s="27">
        <v>2.2047243118286133</v>
      </c>
      <c r="AZ314" s="27">
        <v>1.5354330539703369</v>
      </c>
      <c r="BA314" s="27">
        <v>5.4803147315979004</v>
      </c>
      <c r="BB314" s="27">
        <v>0.18897637724876404</v>
      </c>
      <c r="BC314" s="27">
        <v>3.4094488620758057</v>
      </c>
      <c r="BD314" s="27">
        <v>1.6377953290939331</v>
      </c>
      <c r="BE314" s="27">
        <v>0.66929131746292114</v>
      </c>
      <c r="BF314" s="27">
        <v>4.5984253883361816</v>
      </c>
      <c r="BG314" s="27">
        <v>6.8661417961120605</v>
      </c>
      <c r="BH314" s="27">
        <v>2.6299211978912354</v>
      </c>
      <c r="BI314" s="27">
        <v>3.2204723358154297</v>
      </c>
      <c r="BJ314" s="27">
        <v>2.8740158081054688</v>
      </c>
      <c r="BK314" s="27">
        <v>1.6141731739044189</v>
      </c>
      <c r="BL314" s="27">
        <v>5.8267717361450195</v>
      </c>
      <c r="BM314" s="27">
        <v>4.535433292388916</v>
      </c>
      <c r="BN314" s="27">
        <v>3.6614172458648682</v>
      </c>
      <c r="BO314" s="27">
        <v>0.32283464074134827</v>
      </c>
      <c r="BQ314" s="21">
        <f t="shared" si="9"/>
        <v>58</v>
      </c>
    </row>
    <row r="315" spans="2:69" x14ac:dyDescent="0.25">
      <c r="B315" s="44" t="s">
        <v>598</v>
      </c>
      <c r="C315" s="44" t="s">
        <v>599</v>
      </c>
      <c r="D315" s="12">
        <v>-27</v>
      </c>
      <c r="E315" s="12">
        <v>153.4</v>
      </c>
      <c r="F315" s="29" t="b">
        <f t="shared" si="8"/>
        <v>0</v>
      </c>
      <c r="G315" s="27"/>
      <c r="H315" s="27">
        <v>12.133858680725098</v>
      </c>
      <c r="I315" s="27">
        <v>14.751968383789063</v>
      </c>
      <c r="J315" s="27">
        <v>12.496063232421875</v>
      </c>
      <c r="K315" s="27">
        <v>19</v>
      </c>
      <c r="L315" s="27">
        <v>12.374015808105469</v>
      </c>
      <c r="M315" s="27">
        <v>22.511810302734375</v>
      </c>
      <c r="N315" s="27">
        <v>11.696850776672363</v>
      </c>
      <c r="O315" s="27">
        <v>14.007874488830566</v>
      </c>
      <c r="P315" s="27">
        <v>6.2677164077758789</v>
      </c>
      <c r="Q315" s="27">
        <v>20.251968383789063</v>
      </c>
      <c r="R315" s="27">
        <v>11.27952766418457</v>
      </c>
      <c r="S315" s="27">
        <v>8.3543310165405273</v>
      </c>
      <c r="T315" s="27">
        <v>24.539369583129883</v>
      </c>
      <c r="U315" s="27">
        <v>12.618110656738281</v>
      </c>
      <c r="V315" s="27">
        <v>12.755905151367188</v>
      </c>
      <c r="W315" s="27">
        <v>16.055118560791016</v>
      </c>
      <c r="X315" s="27">
        <v>16.401575088500977</v>
      </c>
      <c r="Y315" s="27">
        <v>5.4330706596374512</v>
      </c>
      <c r="Z315" s="27">
        <v>11.291338920593262</v>
      </c>
      <c r="AA315" s="27">
        <v>5.2598423957824707</v>
      </c>
      <c r="AB315" s="27">
        <v>9.4330711364746094</v>
      </c>
      <c r="AC315" s="27">
        <v>16.066928863525391</v>
      </c>
      <c r="AD315" s="27">
        <v>8.9921255111694336</v>
      </c>
      <c r="AE315" s="27">
        <v>12.598424911499023</v>
      </c>
      <c r="AF315" s="27">
        <v>20</v>
      </c>
      <c r="AG315" s="27">
        <v>16.165353775024414</v>
      </c>
      <c r="AH315" s="27">
        <v>12.031496047973633</v>
      </c>
      <c r="AI315" s="27">
        <v>14.629920959472656</v>
      </c>
      <c r="AJ315" s="27">
        <v>7.464566707611084</v>
      </c>
      <c r="AK315" s="27">
        <v>10.653543472290039</v>
      </c>
      <c r="AL315" s="27">
        <v>10.511811256408691</v>
      </c>
      <c r="AM315" s="27">
        <v>10.850393295288086</v>
      </c>
      <c r="AN315" s="27">
        <v>8.6141729354858398</v>
      </c>
      <c r="AO315" s="27">
        <v>22.086614608764648</v>
      </c>
      <c r="AP315" s="27">
        <v>8.1968507766723633</v>
      </c>
      <c r="AQ315" s="27">
        <v>14.102362632751465</v>
      </c>
      <c r="AR315" s="27">
        <v>7.7086615562438965</v>
      </c>
      <c r="AS315" s="27">
        <v>8.9527559280395508</v>
      </c>
      <c r="AT315" s="27">
        <v>6.0629920959472656</v>
      </c>
      <c r="AU315" s="27">
        <v>13.031496047973633</v>
      </c>
      <c r="AV315" s="27">
        <v>5.0866141319274902</v>
      </c>
      <c r="AW315" s="27">
        <v>10.007874488830566</v>
      </c>
      <c r="AX315" s="27">
        <v>6.4803147315979004</v>
      </c>
      <c r="AY315" s="27">
        <v>7.9527559280395508</v>
      </c>
      <c r="AZ315" s="27">
        <v>12.472440719604492</v>
      </c>
      <c r="BA315" s="27">
        <v>19.21259880065918</v>
      </c>
      <c r="BB315" s="27">
        <v>5.5511813163757324</v>
      </c>
      <c r="BC315" s="27">
        <v>6.9448819160461426</v>
      </c>
      <c r="BD315" s="27">
        <v>10.062992095947266</v>
      </c>
      <c r="BE315" s="27">
        <v>2.3228347301483154</v>
      </c>
      <c r="BF315" s="27">
        <v>18.346456527709961</v>
      </c>
      <c r="BG315" s="27">
        <v>5.2913384437561035</v>
      </c>
      <c r="BH315" s="27">
        <v>6.8897638320922852</v>
      </c>
      <c r="BJ315" s="27">
        <v>10.346456527709961</v>
      </c>
      <c r="BK315" s="27">
        <v>6.6062994003295898</v>
      </c>
      <c r="BL315" s="27">
        <v>4.6771655082702637</v>
      </c>
      <c r="BM315" s="27">
        <v>9.7952756881713867</v>
      </c>
      <c r="BN315" s="27">
        <v>11.251968383789063</v>
      </c>
      <c r="BO315" s="27">
        <v>4.4409446716308594</v>
      </c>
      <c r="BQ315" s="21">
        <f t="shared" si="9"/>
        <v>58</v>
      </c>
    </row>
    <row r="316" spans="2:69" x14ac:dyDescent="0.25">
      <c r="B316" s="44" t="s">
        <v>679</v>
      </c>
      <c r="C316" s="44" t="s">
        <v>680</v>
      </c>
      <c r="D316" s="12">
        <v>-27.4</v>
      </c>
      <c r="E316" s="12">
        <v>152.5</v>
      </c>
      <c r="F316" s="29" t="b">
        <f t="shared" si="8"/>
        <v>0</v>
      </c>
      <c r="G316" s="27"/>
      <c r="H316" s="27">
        <v>10.090551376342773</v>
      </c>
      <c r="I316" s="27">
        <v>12.22047233581543</v>
      </c>
      <c r="J316" s="27">
        <v>9.7755908966064453</v>
      </c>
      <c r="K316" s="27">
        <v>12.062992095947266</v>
      </c>
      <c r="L316" s="27">
        <v>10.484251976013184</v>
      </c>
      <c r="M316" s="27">
        <v>6.5629920959472656</v>
      </c>
      <c r="N316" s="27">
        <v>5.3661417961120605</v>
      </c>
      <c r="O316" s="27">
        <v>5.0905513763427734</v>
      </c>
      <c r="P316" s="27">
        <v>5.0866141319274902</v>
      </c>
      <c r="Q316" s="27">
        <v>9.921259880065918</v>
      </c>
      <c r="R316" s="27">
        <v>12.074803352355957</v>
      </c>
      <c r="S316" s="27">
        <v>10.086614608764648</v>
      </c>
      <c r="T316" s="27">
        <v>9.7677164077758789</v>
      </c>
      <c r="U316" s="27">
        <v>6.5866141319274902</v>
      </c>
      <c r="V316" s="27">
        <v>9.1732282638549805</v>
      </c>
      <c r="W316" s="27">
        <v>9.1968507766723633</v>
      </c>
      <c r="X316" s="27">
        <v>9.5590553283691406</v>
      </c>
      <c r="Y316" s="27">
        <v>6.1574802398681641</v>
      </c>
      <c r="Z316" s="27">
        <v>5.9921259880065918</v>
      </c>
      <c r="AA316" s="27">
        <v>5.8503937721252441</v>
      </c>
      <c r="AB316" s="27">
        <v>1.4015748500823975</v>
      </c>
      <c r="AC316" s="27">
        <v>8.0866146087646484</v>
      </c>
      <c r="AD316" s="27">
        <v>6.4724407196044922</v>
      </c>
      <c r="AE316" s="27">
        <v>9.3779525756835938</v>
      </c>
      <c r="AF316" s="27">
        <v>5.118110179901123</v>
      </c>
      <c r="AG316" s="27">
        <v>6.4724407196044922</v>
      </c>
      <c r="AH316" s="27">
        <v>9.6299209594726563</v>
      </c>
      <c r="AI316" s="27">
        <v>10.17322826385498</v>
      </c>
      <c r="AJ316" s="27">
        <v>2.9448819160461426</v>
      </c>
      <c r="AK316" s="27">
        <v>6.1653542518615723</v>
      </c>
      <c r="AL316" s="27">
        <v>2.6456692218780518</v>
      </c>
      <c r="AM316" s="27">
        <v>9.7952756881713867</v>
      </c>
      <c r="AN316" s="27">
        <v>4.7086615562438965</v>
      </c>
      <c r="AO316" s="27">
        <v>2.5275590419769287</v>
      </c>
      <c r="AQ316" s="27">
        <v>13.519684791564941</v>
      </c>
      <c r="AR316" s="27">
        <v>8.5354328155517578</v>
      </c>
      <c r="AS316" s="27">
        <v>12.437007904052734</v>
      </c>
      <c r="AT316" s="27">
        <v>9.4803152084350586</v>
      </c>
      <c r="AU316" s="27">
        <v>10.047244071960449</v>
      </c>
      <c r="AV316" s="27">
        <v>6.3464565277099609</v>
      </c>
      <c r="AW316" s="27">
        <v>12.377952575683594</v>
      </c>
      <c r="AX316" s="27">
        <v>5.425196647644043</v>
      </c>
      <c r="AY316" s="27">
        <v>6.4409446716308594</v>
      </c>
      <c r="AZ316" s="27">
        <v>14.748031616210938</v>
      </c>
      <c r="BA316" s="27">
        <v>10.102362632751465</v>
      </c>
      <c r="BB316" s="27">
        <v>6.3622045516967773</v>
      </c>
      <c r="BC316" s="27">
        <v>10.692913055419922</v>
      </c>
      <c r="BD316" s="27">
        <v>16.732282638549805</v>
      </c>
      <c r="BE316" s="27">
        <v>5.1338582038879395</v>
      </c>
      <c r="BF316" s="27">
        <v>15.905511856079102</v>
      </c>
      <c r="BG316" s="27">
        <v>9.0157480239868164</v>
      </c>
      <c r="BH316" s="27">
        <v>7.7795276641845703</v>
      </c>
      <c r="BI316" s="27">
        <v>8.3228349685668945</v>
      </c>
      <c r="BJ316" s="27">
        <v>6.2047243118286133</v>
      </c>
      <c r="BK316" s="27">
        <v>7.964566707611084</v>
      </c>
      <c r="BL316" s="27">
        <v>6.3622045516967773</v>
      </c>
      <c r="BM316" s="27">
        <v>12.625984191894531</v>
      </c>
      <c r="BN316" s="27">
        <v>7.9488186836242676</v>
      </c>
      <c r="BO316" s="27">
        <v>2.2086613178253174</v>
      </c>
      <c r="BQ316" s="21">
        <f t="shared" si="9"/>
        <v>58</v>
      </c>
    </row>
    <row r="317" spans="2:69" x14ac:dyDescent="0.25">
      <c r="B317" s="44" t="s">
        <v>602</v>
      </c>
      <c r="C317" s="44" t="s">
        <v>603</v>
      </c>
      <c r="D317" s="12">
        <v>-27</v>
      </c>
      <c r="E317" s="12">
        <v>152.30000000000001</v>
      </c>
      <c r="F317" s="29" t="b">
        <f t="shared" si="8"/>
        <v>0</v>
      </c>
      <c r="G317" s="27"/>
      <c r="H317" s="27">
        <v>8.1811027526855469</v>
      </c>
      <c r="I317" s="27">
        <v>14.437007904052734</v>
      </c>
      <c r="J317" s="27">
        <v>6.7244095802307129</v>
      </c>
      <c r="K317" s="27">
        <v>10.055118560791016</v>
      </c>
      <c r="L317" s="27">
        <v>7.9094486236572266</v>
      </c>
      <c r="M317" s="27">
        <v>6.574803352355957</v>
      </c>
      <c r="N317" s="27">
        <v>12.157480239868164</v>
      </c>
      <c r="O317" s="27">
        <v>6.9094486236572266</v>
      </c>
      <c r="P317" s="27">
        <v>4.1299214363098145</v>
      </c>
      <c r="Q317" s="27">
        <v>11.129920959472656</v>
      </c>
      <c r="R317" s="27">
        <v>15.590551376342773</v>
      </c>
      <c r="S317" s="27">
        <v>6.118110179901123</v>
      </c>
      <c r="T317" s="27">
        <v>10.381889343261719</v>
      </c>
      <c r="U317" s="27">
        <v>9.6732282638549805</v>
      </c>
      <c r="V317" s="27">
        <v>6.1889762878417969</v>
      </c>
      <c r="W317" s="27">
        <v>9.2913389205932617</v>
      </c>
      <c r="X317" s="27">
        <v>10.314960479736328</v>
      </c>
      <c r="Y317" s="27">
        <v>3.307086706161499</v>
      </c>
      <c r="Z317" s="27">
        <v>9.4094486236572266</v>
      </c>
      <c r="AA317" s="27">
        <v>3.6850392818450928</v>
      </c>
      <c r="AB317" s="27">
        <v>2</v>
      </c>
      <c r="AC317" s="27">
        <v>7.8897638320922852</v>
      </c>
      <c r="AD317" s="27">
        <v>5.6535434722900391</v>
      </c>
      <c r="AE317" s="27">
        <v>8.0551185607910156</v>
      </c>
      <c r="AF317" s="27">
        <v>7.7165355682373047</v>
      </c>
      <c r="AG317" s="27">
        <v>6.8740158081054688</v>
      </c>
      <c r="AH317" s="27">
        <v>5.4960627555847168</v>
      </c>
      <c r="AI317" s="27">
        <v>7.5433073043823242</v>
      </c>
      <c r="AJ317" s="27">
        <v>3.1889762878417969</v>
      </c>
      <c r="AK317" s="27">
        <v>4.9291338920593262</v>
      </c>
      <c r="AL317" s="27">
        <v>3.8976378440856934</v>
      </c>
      <c r="AM317" s="27">
        <v>9.2913389205932617</v>
      </c>
      <c r="AN317" s="27">
        <v>4.9055118560791016</v>
      </c>
      <c r="AO317" s="27">
        <v>3.7637796401977539</v>
      </c>
      <c r="AP317" s="27">
        <v>0.9291338324546814</v>
      </c>
      <c r="AQ317" s="27">
        <v>12.244094848632813</v>
      </c>
      <c r="AR317" s="27">
        <v>10.629920959472656</v>
      </c>
      <c r="AS317" s="27">
        <v>11.874015808105469</v>
      </c>
      <c r="AT317" s="27">
        <v>8.3937005996704102</v>
      </c>
      <c r="AU317" s="27">
        <v>9.8267717361450195</v>
      </c>
      <c r="AV317" s="27">
        <v>5.9685039520263672</v>
      </c>
      <c r="AW317" s="27">
        <v>12.653543472290039</v>
      </c>
      <c r="AX317" s="27">
        <v>3.7401573657989502</v>
      </c>
      <c r="AY317" s="27">
        <v>6.960629940032959</v>
      </c>
      <c r="AZ317" s="27">
        <v>10.196850776672363</v>
      </c>
      <c r="BA317" s="27">
        <v>13.125984191894531</v>
      </c>
      <c r="BB317" s="27">
        <v>4.7952756881713867</v>
      </c>
      <c r="BC317" s="27">
        <v>7.1338582038879395</v>
      </c>
      <c r="BD317" s="27">
        <v>11.456692695617676</v>
      </c>
      <c r="BE317" s="27">
        <v>4.5984253883361816</v>
      </c>
      <c r="BG317" s="27">
        <v>6.7795276641845703</v>
      </c>
      <c r="BH317" s="27">
        <v>4.2834644317626953</v>
      </c>
      <c r="BI317" s="27">
        <v>10.433071136474609</v>
      </c>
      <c r="BJ317" s="27">
        <v>8.5590553283691406</v>
      </c>
      <c r="BK317" s="27">
        <v>8.6614170074462891</v>
      </c>
      <c r="BL317" s="27">
        <v>6.5511813163757324</v>
      </c>
      <c r="BM317" s="27">
        <v>9.2755908966064453</v>
      </c>
      <c r="BN317" s="27">
        <v>4.5905513763427734</v>
      </c>
      <c r="BO317" s="27">
        <v>1.9448819160461426</v>
      </c>
      <c r="BQ317" s="21">
        <f t="shared" si="9"/>
        <v>58</v>
      </c>
    </row>
    <row r="318" spans="2:69" x14ac:dyDescent="0.25">
      <c r="B318" s="44" t="s">
        <v>683</v>
      </c>
      <c r="C318" s="44" t="s">
        <v>684</v>
      </c>
      <c r="D318" s="12">
        <v>-27.2</v>
      </c>
      <c r="E318" s="12">
        <v>148</v>
      </c>
      <c r="F318" s="29" t="b">
        <f t="shared" si="8"/>
        <v>0</v>
      </c>
      <c r="G318" s="27"/>
      <c r="H318" s="27">
        <v>6.118110179901123</v>
      </c>
      <c r="I318" s="27">
        <v>8.6653547286987305</v>
      </c>
      <c r="J318" s="27">
        <v>5.4763779640197754</v>
      </c>
      <c r="K318" s="27">
        <v>6.8188977241516113</v>
      </c>
      <c r="L318" s="27">
        <v>7.2677164077758789</v>
      </c>
      <c r="M318" s="27">
        <v>7.925196647644043</v>
      </c>
      <c r="N318" s="27">
        <v>1.8937008380889893</v>
      </c>
      <c r="O318" s="27">
        <v>3.4291338920593262</v>
      </c>
      <c r="P318" s="27">
        <v>1.8385826349258423</v>
      </c>
      <c r="Q318" s="27">
        <v>12.275590896606445</v>
      </c>
      <c r="R318" s="27">
        <v>8.4527559280395508</v>
      </c>
      <c r="S318" s="27">
        <v>3.8503937721252441</v>
      </c>
      <c r="T318" s="27">
        <v>6.039370059967041</v>
      </c>
      <c r="U318" s="27">
        <v>6.4094486236572266</v>
      </c>
      <c r="V318" s="27">
        <v>4.2519683837890625</v>
      </c>
      <c r="W318" s="27">
        <v>3.8779528141021729</v>
      </c>
      <c r="X318" s="27">
        <v>6.2874016761779785</v>
      </c>
      <c r="Y318" s="27">
        <v>3.1732282638549805</v>
      </c>
      <c r="Z318" s="27">
        <v>6.4763779640197754</v>
      </c>
      <c r="AA318" s="27">
        <v>3.4015748500823975</v>
      </c>
      <c r="AB318" s="27">
        <v>4.4960627555847168</v>
      </c>
      <c r="AC318" s="27">
        <v>5.6929135322570801</v>
      </c>
      <c r="AD318" s="27">
        <v>2.2362203598022461</v>
      </c>
      <c r="AE318" s="27">
        <v>10.77952766418457</v>
      </c>
      <c r="AF318" s="27">
        <v>4.0236220359802246</v>
      </c>
      <c r="AG318" s="27">
        <v>11.228346824645996</v>
      </c>
      <c r="AH318" s="27">
        <v>6.6220474243164063</v>
      </c>
      <c r="AI318" s="27">
        <v>4.039370059967041</v>
      </c>
      <c r="AJ318" s="27">
        <v>5.425196647644043</v>
      </c>
      <c r="AK318" s="27">
        <v>5.0314960479736328</v>
      </c>
      <c r="AL318" s="27">
        <v>1.67322838306427</v>
      </c>
      <c r="AM318" s="27">
        <v>3.5708661079406738</v>
      </c>
      <c r="AN318" s="27">
        <v>4.614173412322998</v>
      </c>
      <c r="AO318" s="27">
        <v>8.8188972473144531</v>
      </c>
      <c r="AP318" s="27">
        <v>6.0905513763427734</v>
      </c>
      <c r="AQ318" s="27">
        <v>10.145668983459473</v>
      </c>
      <c r="AR318" s="27">
        <v>6.3779525756835938</v>
      </c>
      <c r="AS318" s="27">
        <v>12.299212455749512</v>
      </c>
      <c r="AT318" s="27">
        <v>6.8267717361450195</v>
      </c>
      <c r="AU318" s="27">
        <v>10.496063232421875</v>
      </c>
      <c r="AV318" s="27">
        <v>12.405511856079102</v>
      </c>
      <c r="AW318" s="27">
        <v>4.2362203598022461</v>
      </c>
      <c r="AX318" s="27">
        <v>1.3307086229324341</v>
      </c>
      <c r="AY318" s="27">
        <v>3.5590550899505615</v>
      </c>
      <c r="AZ318" s="27">
        <v>5.7244095802307129</v>
      </c>
      <c r="BA318" s="27">
        <v>6.1417322158813477</v>
      </c>
      <c r="BB318" s="27">
        <v>2.039370059967041</v>
      </c>
      <c r="BC318" s="27">
        <v>7.8385825157165527</v>
      </c>
      <c r="BD318" s="27">
        <v>7.574803352355957</v>
      </c>
      <c r="BE318" s="27">
        <v>2.5039370059967041</v>
      </c>
      <c r="BF318" s="27">
        <v>10.948819160461426</v>
      </c>
      <c r="BG318" s="27">
        <v>8.8188972473144531</v>
      </c>
      <c r="BI318" s="27">
        <v>3.4330708980560303</v>
      </c>
      <c r="BJ318" s="27">
        <v>7.9133858680725098</v>
      </c>
      <c r="BK318" s="27">
        <v>4.5039372444152832</v>
      </c>
      <c r="BL318" s="27">
        <v>5.3464565277099609</v>
      </c>
      <c r="BM318" s="27">
        <v>8.2755908966064453</v>
      </c>
      <c r="BN318" s="27">
        <v>6.8188977241516113</v>
      </c>
      <c r="BO318" s="27">
        <v>1.4015748500823975</v>
      </c>
      <c r="BQ318" s="21">
        <f t="shared" si="9"/>
        <v>58</v>
      </c>
    </row>
    <row r="319" spans="2:69" x14ac:dyDescent="0.25">
      <c r="B319" s="44" t="s">
        <v>614</v>
      </c>
      <c r="C319" s="44" t="s">
        <v>615</v>
      </c>
      <c r="D319" s="12">
        <v>-29.6</v>
      </c>
      <c r="E319" s="12">
        <v>151.6</v>
      </c>
      <c r="F319" s="29" t="b">
        <f t="shared" si="8"/>
        <v>1</v>
      </c>
      <c r="G319" s="27"/>
      <c r="H319" s="27">
        <v>9.421259880065918</v>
      </c>
      <c r="I319" s="27">
        <v>12.295275688171387</v>
      </c>
      <c r="J319" s="27">
        <v>9.8188972473144531</v>
      </c>
      <c r="K319" s="27">
        <v>11.559055328369141</v>
      </c>
      <c r="L319" s="27">
        <v>11.129920959472656</v>
      </c>
      <c r="M319" s="27">
        <v>14.311023712158203</v>
      </c>
      <c r="N319" s="27">
        <v>13.539370536804199</v>
      </c>
      <c r="O319" s="27">
        <v>8.0196847915649414</v>
      </c>
      <c r="P319" s="27">
        <v>8.4488191604614258</v>
      </c>
      <c r="R319" s="27">
        <v>21.952754974365234</v>
      </c>
      <c r="S319" s="27">
        <v>10.759842872619629</v>
      </c>
      <c r="T319" s="27">
        <v>22.039369583129883</v>
      </c>
      <c r="U319" s="27">
        <v>14.362204551696777</v>
      </c>
      <c r="V319" s="27">
        <v>12.38582706451416</v>
      </c>
      <c r="W319" s="27">
        <v>12.188976287841797</v>
      </c>
      <c r="X319" s="27">
        <v>8.6141729354858398</v>
      </c>
      <c r="Y319" s="27">
        <v>9.3622045516967773</v>
      </c>
      <c r="Z319" s="27">
        <v>13.039370536804199</v>
      </c>
      <c r="AA319" s="27">
        <v>10.905511856079102</v>
      </c>
      <c r="AB319" s="27">
        <v>4.4724407196044922</v>
      </c>
      <c r="AC319" s="27">
        <v>9.6456689834594727</v>
      </c>
      <c r="AD319" s="27">
        <v>7.9921259880065918</v>
      </c>
      <c r="AE319" s="27">
        <v>14.397637367248535</v>
      </c>
      <c r="AF319" s="27">
        <v>9.996063232421875</v>
      </c>
      <c r="AG319" s="27">
        <v>12.822834968566895</v>
      </c>
      <c r="AH319" s="27">
        <v>8.6338586807250977</v>
      </c>
      <c r="AI319" s="27">
        <v>6.7007875442504883</v>
      </c>
      <c r="AJ319" s="27">
        <v>8.9488191604614258</v>
      </c>
      <c r="AK319" s="27">
        <v>11.78740119934082</v>
      </c>
      <c r="AL319" s="27">
        <v>8.5157480239868164</v>
      </c>
      <c r="AM319" s="27">
        <v>11.444881439208984</v>
      </c>
      <c r="AN319" s="27">
        <v>13.535432815551758</v>
      </c>
      <c r="AO319" s="27">
        <v>12.838582992553711</v>
      </c>
      <c r="AP319" s="27">
        <v>7.0551180839538574</v>
      </c>
      <c r="AQ319" s="27">
        <v>11.917323112487793</v>
      </c>
      <c r="AR319" s="27">
        <v>11.732283592224121</v>
      </c>
      <c r="AS319" s="27">
        <v>12.992125511169434</v>
      </c>
      <c r="AT319" s="27">
        <v>10.307086944580078</v>
      </c>
      <c r="AU319" s="27">
        <v>11.267716407775879</v>
      </c>
      <c r="AV319" s="27">
        <v>15.555118560791016</v>
      </c>
      <c r="AW319" s="27">
        <v>14.295275688171387</v>
      </c>
      <c r="AX319" s="27">
        <v>8.0236225128173828</v>
      </c>
      <c r="AY319" s="27">
        <v>13.011811256408691</v>
      </c>
      <c r="AZ319" s="27">
        <v>9.8818893432617188</v>
      </c>
      <c r="BA319" s="27">
        <v>12.755905151367188</v>
      </c>
      <c r="BB319" s="27">
        <v>10.897637367248535</v>
      </c>
      <c r="BC319" s="27">
        <v>9.2480316162109375</v>
      </c>
      <c r="BD319" s="27">
        <v>13.944881439208984</v>
      </c>
      <c r="BE319" s="27">
        <v>8.1653547286987305</v>
      </c>
      <c r="BF319" s="27">
        <v>13.255905151367188</v>
      </c>
      <c r="BG319" s="27">
        <v>11.370079040527344</v>
      </c>
      <c r="BH319" s="27">
        <v>6.0866141319274902</v>
      </c>
      <c r="BI319" s="27">
        <v>4.2047243118286133</v>
      </c>
      <c r="BJ319" s="27">
        <v>6.0236220359802246</v>
      </c>
      <c r="BK319" s="27">
        <v>10.149606704711914</v>
      </c>
      <c r="BL319" s="27">
        <v>11.870079040527344</v>
      </c>
      <c r="BM319" s="27">
        <v>1.6299213171005249</v>
      </c>
      <c r="BN319" s="27">
        <v>7.5314960479736328</v>
      </c>
      <c r="BO319" s="27">
        <v>2.3149607181549072</v>
      </c>
      <c r="BQ319" s="21">
        <f t="shared" si="9"/>
        <v>58</v>
      </c>
    </row>
    <row r="320" spans="2:69" x14ac:dyDescent="0.25">
      <c r="B320" s="44" t="s">
        <v>616</v>
      </c>
      <c r="C320" s="44" t="s">
        <v>617</v>
      </c>
      <c r="D320" s="12">
        <v>-28.2</v>
      </c>
      <c r="E320" s="12">
        <v>153.5</v>
      </c>
      <c r="F320" s="29" t="b">
        <f t="shared" si="8"/>
        <v>0</v>
      </c>
      <c r="G320" s="27"/>
      <c r="H320" s="27">
        <v>8.5354328155517578</v>
      </c>
      <c r="I320" s="27">
        <v>26.417322158813477</v>
      </c>
      <c r="J320" s="27">
        <v>8.1181106567382813</v>
      </c>
      <c r="K320" s="27">
        <v>11.708661079406738</v>
      </c>
      <c r="L320" s="27">
        <v>6.1417322158813477</v>
      </c>
      <c r="M320" s="27">
        <v>8.503936767578125</v>
      </c>
      <c r="O320" s="27">
        <v>14.389763832092285</v>
      </c>
      <c r="P320" s="27">
        <v>5.6850395202636719</v>
      </c>
      <c r="Q320" s="27">
        <v>29.082677841186523</v>
      </c>
      <c r="R320" s="27">
        <v>24.464567184448242</v>
      </c>
      <c r="S320" s="27">
        <v>7.035433292388916</v>
      </c>
      <c r="T320" s="27">
        <v>34.755905151367188</v>
      </c>
      <c r="U320" s="27">
        <v>15.657480239868164</v>
      </c>
      <c r="V320" s="27">
        <v>11.16535472869873</v>
      </c>
      <c r="W320" s="27">
        <v>5.3385825157165527</v>
      </c>
      <c r="X320" s="27">
        <v>8.5433073043823242</v>
      </c>
      <c r="Y320" s="27">
        <v>7.1496062278747559</v>
      </c>
      <c r="Z320" s="27">
        <v>9.2755908966064453</v>
      </c>
      <c r="AA320" s="27">
        <v>4.1574802398681641</v>
      </c>
      <c r="AB320" s="27">
        <v>2.6771652698516846</v>
      </c>
      <c r="AC320" s="27">
        <v>5.3543305397033691</v>
      </c>
      <c r="AD320" s="27">
        <v>9.3425197601318359</v>
      </c>
      <c r="AE320" s="27">
        <v>26.066928863525391</v>
      </c>
      <c r="AF320" s="27">
        <v>28.700786590576172</v>
      </c>
      <c r="AG320" s="27">
        <v>11.031496047973633</v>
      </c>
      <c r="AH320" s="27">
        <v>13.917323112487793</v>
      </c>
      <c r="AI320" s="27">
        <v>11.299212455749512</v>
      </c>
      <c r="AJ320" s="27">
        <v>15.433071136474609</v>
      </c>
      <c r="AK320" s="27">
        <v>16.098424911499023</v>
      </c>
      <c r="AL320" s="27">
        <v>11.905511856079102</v>
      </c>
      <c r="AM320" s="27">
        <v>15.362204551696777</v>
      </c>
      <c r="AN320" s="27">
        <v>9.1417322158813477</v>
      </c>
      <c r="AO320" s="27">
        <v>17.314960479736328</v>
      </c>
      <c r="AP320" s="27">
        <v>9.2913389205932617</v>
      </c>
      <c r="AQ320" s="27">
        <v>12.858267784118652</v>
      </c>
      <c r="AR320" s="27">
        <v>13.803149223327637</v>
      </c>
      <c r="AS320" s="27">
        <v>17.236221313476563</v>
      </c>
      <c r="AT320" s="27">
        <v>14.858267784118652</v>
      </c>
      <c r="AU320" s="27">
        <v>18.598424911499023</v>
      </c>
      <c r="AV320" s="27">
        <v>15.102362632751465</v>
      </c>
      <c r="AW320" s="27">
        <v>8.0393705368041992</v>
      </c>
      <c r="AX320" s="27">
        <v>11.913385391235352</v>
      </c>
      <c r="AY320" s="27">
        <v>14.551180839538574</v>
      </c>
      <c r="AZ320" s="27">
        <v>42.039371490478516</v>
      </c>
      <c r="BA320" s="27">
        <v>16.748031616210938</v>
      </c>
      <c r="BB320" s="27">
        <v>10.921259880065918</v>
      </c>
      <c r="BC320" s="27">
        <v>17.409448623657227</v>
      </c>
      <c r="BD320" s="27">
        <v>32.669292449951172</v>
      </c>
      <c r="BE320" s="27">
        <v>4.5511813163757324</v>
      </c>
      <c r="BF320" s="27">
        <v>28.20472526550293</v>
      </c>
      <c r="BG320" s="27">
        <v>14.551180839538574</v>
      </c>
      <c r="BH320" s="27">
        <v>9.0629920959472656</v>
      </c>
      <c r="BI320" s="27">
        <v>13.299212455749512</v>
      </c>
      <c r="BJ320" s="27">
        <v>5.881889820098877</v>
      </c>
      <c r="BK320" s="27">
        <v>15.062992095947266</v>
      </c>
      <c r="BL320" s="27">
        <v>8.2283468246459961</v>
      </c>
      <c r="BM320" s="27">
        <v>16.598424911499023</v>
      </c>
      <c r="BN320" s="27">
        <v>12.968503952026367</v>
      </c>
      <c r="BO320" s="27">
        <v>4.1496062278747559</v>
      </c>
      <c r="BQ320" s="21">
        <f t="shared" si="9"/>
        <v>58</v>
      </c>
    </row>
    <row r="321" spans="2:69" x14ac:dyDescent="0.25">
      <c r="B321" s="44" t="s">
        <v>624</v>
      </c>
      <c r="C321" s="44" t="s">
        <v>625</v>
      </c>
      <c r="D321" s="12">
        <v>-34.700000000000003</v>
      </c>
      <c r="E321" s="12">
        <v>149.19999999999999</v>
      </c>
      <c r="F321" s="29" t="b">
        <f t="shared" si="8"/>
        <v>1</v>
      </c>
      <c r="G321" s="27"/>
      <c r="H321" s="27">
        <v>13.594488143920898</v>
      </c>
      <c r="I321" s="27">
        <v>16.555118560791016</v>
      </c>
      <c r="J321" s="27">
        <v>8.0905513763427734</v>
      </c>
      <c r="K321" s="27">
        <v>8.7480316162109375</v>
      </c>
      <c r="L321" s="27">
        <v>11.074803352355957</v>
      </c>
      <c r="M321" s="27">
        <v>8.5629920959472656</v>
      </c>
      <c r="N321" s="27">
        <v>11.027559280395508</v>
      </c>
      <c r="O321" s="27">
        <v>5.7322835922241211</v>
      </c>
      <c r="P321" s="27">
        <v>7.535433292388916</v>
      </c>
      <c r="Q321" s="27">
        <v>10.10629940032959</v>
      </c>
      <c r="R321" s="27">
        <v>10.858267784118652</v>
      </c>
      <c r="S321" s="27">
        <v>8.1771650314331055</v>
      </c>
      <c r="T321" s="27">
        <v>3.0905511379241943</v>
      </c>
      <c r="U321" s="27">
        <v>7.9015746116638184</v>
      </c>
      <c r="V321" s="27">
        <v>5.7559056282043457</v>
      </c>
      <c r="W321" s="27">
        <v>5.9724407196044922</v>
      </c>
      <c r="X321" s="27">
        <v>7.9763779640197754</v>
      </c>
      <c r="Y321" s="27">
        <v>2.4724409580230713</v>
      </c>
      <c r="Z321" s="27">
        <v>8.0236225128173828</v>
      </c>
      <c r="AA321" s="27">
        <v>3.4960629940032959</v>
      </c>
      <c r="AB321" s="27">
        <v>2.4251968860626221</v>
      </c>
      <c r="AC321" s="27">
        <v>4.7559056282043457</v>
      </c>
      <c r="AD321" s="27">
        <v>2.4015748500823975</v>
      </c>
      <c r="AE321" s="27">
        <v>13.433071136474609</v>
      </c>
      <c r="AF321" s="27">
        <v>2.9803149700164795</v>
      </c>
      <c r="AG321" s="27">
        <v>9.2204723358154297</v>
      </c>
      <c r="AH321" s="27">
        <v>7.3700785636901855</v>
      </c>
      <c r="AI321" s="27">
        <v>2.6771652698516846</v>
      </c>
      <c r="AJ321" s="27">
        <v>4.6614174842834473</v>
      </c>
      <c r="AK321" s="27">
        <v>4.8661417961120605</v>
      </c>
      <c r="AL321" s="27">
        <v>2.921259880065918</v>
      </c>
      <c r="AM321" s="27">
        <v>4.5905513763427734</v>
      </c>
      <c r="AN321" s="27">
        <v>4.5433073043823242</v>
      </c>
      <c r="AO321" s="27">
        <v>8.3543310165405273</v>
      </c>
      <c r="AP321" s="27">
        <v>3.232283353805542</v>
      </c>
      <c r="AQ321" s="27">
        <v>13.448819160461426</v>
      </c>
      <c r="AR321" s="27">
        <v>12.511811256408691</v>
      </c>
      <c r="AS321" s="27">
        <v>3.7244093418121338</v>
      </c>
      <c r="AT321" s="27">
        <v>3.4330708980560303</v>
      </c>
      <c r="AV321" s="27">
        <v>7.6929135322570801</v>
      </c>
      <c r="AW321" s="27">
        <v>5.7244095802307129</v>
      </c>
      <c r="AX321" s="27">
        <v>4.039370059967041</v>
      </c>
      <c r="AY321" s="27">
        <v>8.3622045516967773</v>
      </c>
      <c r="AZ321" s="27">
        <v>12.535432815551758</v>
      </c>
      <c r="BA321" s="27">
        <v>7.9960627555847168</v>
      </c>
      <c r="BB321" s="27">
        <v>0.85433071851730347</v>
      </c>
      <c r="BC321" s="27">
        <v>6.6417322158813477</v>
      </c>
      <c r="BD321" s="27">
        <v>6.5590553283691406</v>
      </c>
      <c r="BE321" s="27">
        <v>4.2913384437561035</v>
      </c>
      <c r="BF321" s="27">
        <v>14.771653175354004</v>
      </c>
      <c r="BG321" s="27">
        <v>7.3149604797363281</v>
      </c>
      <c r="BH321" s="27">
        <v>4.535433292388916</v>
      </c>
      <c r="BI321" s="27">
        <v>5.2125983238220215</v>
      </c>
      <c r="BJ321" s="27">
        <v>8.9685039520263672</v>
      </c>
      <c r="BK321" s="27">
        <v>4.2519683837890625</v>
      </c>
      <c r="BL321" s="27">
        <v>10.228346824645996</v>
      </c>
      <c r="BM321" s="27">
        <v>7.6771655082702637</v>
      </c>
      <c r="BN321" s="27">
        <v>7.6259841918945313</v>
      </c>
      <c r="BO321" s="27">
        <v>2.0314960479736328</v>
      </c>
      <c r="BQ321" s="21">
        <f t="shared" si="9"/>
        <v>58</v>
      </c>
    </row>
    <row r="322" spans="2:69" x14ac:dyDescent="0.25">
      <c r="B322" s="44" t="s">
        <v>626</v>
      </c>
      <c r="C322" s="44" t="s">
        <v>627</v>
      </c>
      <c r="D322" s="12">
        <v>-34.9</v>
      </c>
      <c r="E322" s="12">
        <v>148.5</v>
      </c>
      <c r="F322" s="29" t="b">
        <f t="shared" si="8"/>
        <v>1</v>
      </c>
      <c r="G322" s="27"/>
      <c r="H322" s="27">
        <v>16.370079040527344</v>
      </c>
      <c r="I322" s="27">
        <v>12.71259880065918</v>
      </c>
      <c r="J322" s="27">
        <v>10.531496047973633</v>
      </c>
      <c r="K322" s="27">
        <v>7.3031497001647949</v>
      </c>
      <c r="L322" s="27">
        <v>12.716535568237305</v>
      </c>
      <c r="N322" s="27">
        <v>15.539370536804199</v>
      </c>
      <c r="O322" s="27">
        <v>4.8228344917297363</v>
      </c>
      <c r="P322" s="27">
        <v>9.9881887435913086</v>
      </c>
      <c r="Q322" s="27">
        <v>12.846456527709961</v>
      </c>
      <c r="R322" s="27">
        <v>19.870079040527344</v>
      </c>
      <c r="S322" s="27">
        <v>9.6574802398681641</v>
      </c>
      <c r="T322" s="27">
        <v>5.6850395202636719</v>
      </c>
      <c r="U322" s="27">
        <v>16.566928863525391</v>
      </c>
      <c r="V322" s="27">
        <v>15.055118560791016</v>
      </c>
      <c r="W322" s="27">
        <v>15.775590896606445</v>
      </c>
      <c r="X322" s="27">
        <v>14.66535472869873</v>
      </c>
      <c r="Y322" s="27">
        <v>6.0433073043823242</v>
      </c>
      <c r="Z322" s="27">
        <v>15.011811256408691</v>
      </c>
      <c r="AA322" s="27">
        <v>9.4409446716308594</v>
      </c>
      <c r="AB322" s="27">
        <v>10.027559280395508</v>
      </c>
      <c r="AC322" s="27">
        <v>6.3897638320922852</v>
      </c>
      <c r="AD322" s="27">
        <v>4.5157480239868164</v>
      </c>
      <c r="AE322" s="27">
        <v>18.751968383789063</v>
      </c>
      <c r="AF322" s="27">
        <v>8.9645671844482422</v>
      </c>
      <c r="AG322" s="27">
        <v>13.350393295288086</v>
      </c>
      <c r="AH322" s="27">
        <v>15.61417293548584</v>
      </c>
      <c r="AI322" s="27">
        <v>10.685039520263672</v>
      </c>
      <c r="AJ322" s="27">
        <v>14.236220359802246</v>
      </c>
      <c r="AK322" s="27">
        <v>9.2086610794067383</v>
      </c>
      <c r="AL322" s="27">
        <v>7.0314960479736328</v>
      </c>
      <c r="AM322" s="27">
        <v>8.1614170074462891</v>
      </c>
      <c r="AN322" s="27">
        <v>20.00787353515625</v>
      </c>
      <c r="AO322" s="27">
        <v>17.645669937133789</v>
      </c>
      <c r="AP322" s="27">
        <v>9.1889762878417969</v>
      </c>
      <c r="AQ322" s="27">
        <v>14.759842872619629</v>
      </c>
      <c r="AR322" s="27">
        <v>14.059055328369141</v>
      </c>
      <c r="AS322" s="27">
        <v>8.6732282638549805</v>
      </c>
      <c r="AT322" s="27">
        <v>11.275590896606445</v>
      </c>
      <c r="AU322" s="27">
        <v>13.937007904052734</v>
      </c>
      <c r="AV322" s="27">
        <v>15.925196647644043</v>
      </c>
      <c r="AW322" s="27">
        <v>9.0866146087646484</v>
      </c>
      <c r="AX322" s="27">
        <v>5.3779525756835938</v>
      </c>
      <c r="AY322" s="27">
        <v>13.244094848632813</v>
      </c>
      <c r="AZ322" s="27">
        <v>12.259842872619629</v>
      </c>
      <c r="BA322" s="27">
        <v>13.472440719604492</v>
      </c>
      <c r="BB322" s="27">
        <v>2.3188977241516113</v>
      </c>
      <c r="BC322" s="27">
        <v>10.11417293548584</v>
      </c>
      <c r="BD322" s="27">
        <v>10.244094848632813</v>
      </c>
      <c r="BE322" s="27">
        <v>7.3188977241516113</v>
      </c>
      <c r="BF322" s="27">
        <v>24.433071136474609</v>
      </c>
      <c r="BG322" s="27">
        <v>14.429133415222168</v>
      </c>
      <c r="BH322" s="27">
        <v>4.9291338920593262</v>
      </c>
      <c r="BI322" s="27">
        <v>8.1732282638549805</v>
      </c>
      <c r="BJ322" s="27">
        <v>7.8503937721252441</v>
      </c>
      <c r="BK322" s="27">
        <v>6.1574802398681641</v>
      </c>
      <c r="BL322" s="27">
        <v>18.791337966918945</v>
      </c>
      <c r="BM322" s="27">
        <v>10.468503952026367</v>
      </c>
      <c r="BN322" s="27">
        <v>8.8307085037231445</v>
      </c>
      <c r="BO322" s="27">
        <v>4.078740119934082</v>
      </c>
      <c r="BQ322" s="21">
        <f t="shared" si="9"/>
        <v>58</v>
      </c>
    </row>
    <row r="323" spans="2:69" x14ac:dyDescent="0.25">
      <c r="B323" s="44" t="s">
        <v>628</v>
      </c>
      <c r="C323" s="44" t="s">
        <v>629</v>
      </c>
      <c r="D323" s="12">
        <v>-36.4</v>
      </c>
      <c r="E323" s="12">
        <v>146.4</v>
      </c>
      <c r="F323" s="29" t="b">
        <f t="shared" si="8"/>
        <v>1</v>
      </c>
      <c r="G323" s="27"/>
      <c r="H323" s="27">
        <v>8.6299209594726563</v>
      </c>
      <c r="I323" s="27">
        <v>7.2992124557495117</v>
      </c>
      <c r="J323" s="27">
        <v>7.8188977241516113</v>
      </c>
      <c r="K323" s="27">
        <v>8.9606294631958008</v>
      </c>
      <c r="L323" s="27">
        <v>11.519684791564941</v>
      </c>
      <c r="M323" s="27">
        <v>10.425196647644043</v>
      </c>
      <c r="N323" s="27">
        <v>15.240157127380371</v>
      </c>
      <c r="O323" s="27">
        <v>3.2716536521911621</v>
      </c>
      <c r="P323" s="27">
        <v>4.2637796401977539</v>
      </c>
      <c r="Q323" s="27">
        <v>8.4685039520263672</v>
      </c>
      <c r="R323" s="27">
        <v>8.2401571273803711</v>
      </c>
      <c r="S323" s="27">
        <v>8.6220474243164063</v>
      </c>
      <c r="T323" s="27">
        <v>2.5511810779571533</v>
      </c>
      <c r="U323" s="27">
        <v>10.185039520263672</v>
      </c>
      <c r="V323" s="27">
        <v>10.78740119934082</v>
      </c>
      <c r="W323" s="27">
        <v>15.267716407775879</v>
      </c>
      <c r="X323" s="27">
        <v>7.1456694602966309</v>
      </c>
      <c r="Y323" s="27">
        <v>3.078740119934082</v>
      </c>
      <c r="Z323" s="27">
        <v>11.653543472290039</v>
      </c>
      <c r="AA323" s="27">
        <v>10.031496047973633</v>
      </c>
      <c r="AB323" s="27">
        <v>6.6692914962768555</v>
      </c>
      <c r="AC323" s="27">
        <v>6.4763779640197754</v>
      </c>
      <c r="AD323" s="27">
        <v>2.6811022758483887</v>
      </c>
      <c r="AE323" s="27">
        <v>9.7007875442504883</v>
      </c>
      <c r="AF323" s="27">
        <v>4.5039372444152832</v>
      </c>
      <c r="AG323" s="27">
        <v>11.39370059967041</v>
      </c>
      <c r="AH323" s="27">
        <v>8.0472440719604492</v>
      </c>
      <c r="AI323" s="27">
        <v>5.2283463478088379</v>
      </c>
      <c r="AJ323" s="27">
        <v>8.6614170074462891</v>
      </c>
      <c r="AK323" s="27">
        <v>5.425196647644043</v>
      </c>
      <c r="AL323" s="27">
        <v>4.1968502998352051</v>
      </c>
      <c r="AM323" s="27">
        <v>3.8661417961120605</v>
      </c>
      <c r="AN323" s="27">
        <v>16.633857727050781</v>
      </c>
      <c r="AO323" s="27">
        <v>9.8700790405273438</v>
      </c>
      <c r="AP323" s="27">
        <v>3.4527559280395508</v>
      </c>
      <c r="AQ323" s="27">
        <v>7.7047243118286133</v>
      </c>
      <c r="AR323" s="27">
        <v>7.0944881439208984</v>
      </c>
      <c r="AS323" s="27">
        <v>5.1023621559143066</v>
      </c>
      <c r="AT323" s="27">
        <v>10.960629463195801</v>
      </c>
      <c r="AU323" s="27">
        <v>6.7322835922241211</v>
      </c>
      <c r="AV323" s="27">
        <v>10.38582706451416</v>
      </c>
      <c r="AX323" s="27">
        <v>4.2677164077758789</v>
      </c>
      <c r="AY323" s="27">
        <v>8.070866584777832</v>
      </c>
      <c r="AZ323" s="27">
        <v>9.8897638320922852</v>
      </c>
      <c r="BA323" s="27">
        <v>9.7165355682373047</v>
      </c>
      <c r="BB323" s="27">
        <v>1.7086614370346069</v>
      </c>
      <c r="BC323" s="27">
        <v>4.1496062278747559</v>
      </c>
      <c r="BD323" s="27">
        <v>5.3464565277099609</v>
      </c>
      <c r="BE323" s="27">
        <v>4.9685039520263672</v>
      </c>
      <c r="BF323" s="27">
        <v>16.232282638549805</v>
      </c>
      <c r="BG323" s="27">
        <v>8.0905513763427734</v>
      </c>
      <c r="BH323" s="27">
        <v>3.5118110179901123</v>
      </c>
      <c r="BI323" s="27">
        <v>6.5944881439208984</v>
      </c>
      <c r="BJ323" s="27">
        <v>6.3031497001647949</v>
      </c>
      <c r="BK323" s="27">
        <v>4.8937005996704102</v>
      </c>
      <c r="BL323" s="27">
        <v>9.6614170074462891</v>
      </c>
      <c r="BM323" s="27">
        <v>6.8661417961120605</v>
      </c>
      <c r="BN323" s="27">
        <v>6.1417322158813477</v>
      </c>
      <c r="BO323" s="27">
        <v>2.1023621559143066</v>
      </c>
      <c r="BQ323" s="21">
        <f t="shared" si="9"/>
        <v>58</v>
      </c>
    </row>
    <row r="324" spans="2:69" x14ac:dyDescent="0.25">
      <c r="B324" s="44" t="s">
        <v>632</v>
      </c>
      <c r="C324" s="44" t="s">
        <v>633</v>
      </c>
      <c r="D324" s="12">
        <v>-37.9</v>
      </c>
      <c r="E324" s="12">
        <v>145.1</v>
      </c>
      <c r="F324" s="29" t="b">
        <f t="shared" si="8"/>
        <v>1</v>
      </c>
      <c r="G324" s="27"/>
      <c r="H324" s="27">
        <v>14.933071136474609</v>
      </c>
      <c r="I324" s="27">
        <v>5.1062994003295898</v>
      </c>
      <c r="J324" s="27">
        <v>9.6220474243164063</v>
      </c>
      <c r="K324" s="27">
        <v>10.704724311828613</v>
      </c>
      <c r="L324" s="27">
        <v>14.003936767578125</v>
      </c>
      <c r="M324" s="27">
        <v>8.6889762878417969</v>
      </c>
      <c r="N324" s="27">
        <v>12.342519760131836</v>
      </c>
      <c r="O324" s="27">
        <v>5.8937005996704102</v>
      </c>
      <c r="P324" s="27">
        <v>6.6456694602966309</v>
      </c>
      <c r="Q324" s="27">
        <v>10.066928863525391</v>
      </c>
      <c r="R324" s="27">
        <v>9.4409446716308594</v>
      </c>
      <c r="S324" s="27">
        <v>13.610236167907715</v>
      </c>
      <c r="T324" s="27">
        <v>5.6653542518615723</v>
      </c>
      <c r="U324" s="27">
        <v>8.7834644317626953</v>
      </c>
      <c r="V324" s="27">
        <v>11.437007904052734</v>
      </c>
      <c r="W324" s="27">
        <v>15.216535568237305</v>
      </c>
      <c r="X324" s="27">
        <v>11.255905151367188</v>
      </c>
      <c r="Y324" s="27">
        <v>4.9015746116638184</v>
      </c>
      <c r="Z324" s="27">
        <v>12.692913055419922</v>
      </c>
      <c r="AA324" s="27">
        <v>7.3307085037231445</v>
      </c>
      <c r="AC324" s="27">
        <v>8.5196847915649414</v>
      </c>
      <c r="AD324" s="27">
        <v>5.6692914962768555</v>
      </c>
      <c r="AE324" s="27">
        <v>13.409448623657227</v>
      </c>
      <c r="AF324" s="27">
        <v>13.236220359802246</v>
      </c>
      <c r="AG324" s="27">
        <v>12.874015808105469</v>
      </c>
      <c r="AH324" s="27">
        <v>8.8188972473144531</v>
      </c>
      <c r="AI324" s="27">
        <v>9.9606294631958008</v>
      </c>
      <c r="AJ324" s="27">
        <v>12.027559280395508</v>
      </c>
      <c r="AK324" s="27">
        <v>10.181102752685547</v>
      </c>
      <c r="AL324" s="27">
        <v>10.492125511169434</v>
      </c>
      <c r="AM324" s="27">
        <v>8.4094486236572266</v>
      </c>
      <c r="AN324" s="27">
        <v>18.692913055419922</v>
      </c>
      <c r="AO324" s="27">
        <v>16.031496047973633</v>
      </c>
      <c r="AP324" s="27">
        <v>7.3779525756835938</v>
      </c>
      <c r="AQ324" s="27">
        <v>9.5354328155517578</v>
      </c>
      <c r="AR324" s="27">
        <v>4.921259880065918</v>
      </c>
      <c r="AS324" s="27">
        <v>4.4960627555847168</v>
      </c>
      <c r="AT324" s="27">
        <v>6.6220474243164063</v>
      </c>
      <c r="AU324" s="27">
        <v>2.307086706161499</v>
      </c>
      <c r="AV324" s="27">
        <v>6.5590553283691406</v>
      </c>
      <c r="AW324" s="27">
        <v>5.8346457481384277</v>
      </c>
      <c r="AX324" s="27">
        <v>4.881889820098877</v>
      </c>
      <c r="AY324" s="27">
        <v>7.1496062278747559</v>
      </c>
      <c r="AZ324" s="27">
        <v>7.8503937721252441</v>
      </c>
      <c r="BA324" s="27">
        <v>8.4566926956176758</v>
      </c>
      <c r="BB324" s="27">
        <v>3.5590550899505615</v>
      </c>
      <c r="BC324" s="27">
        <v>3.5708661079406738</v>
      </c>
      <c r="BD324" s="27">
        <v>3.4685039520263672</v>
      </c>
      <c r="BE324" s="27">
        <v>10.515748023986816</v>
      </c>
      <c r="BF324" s="27">
        <v>9.2440948486328125</v>
      </c>
      <c r="BG324" s="27">
        <v>12.28740119934082</v>
      </c>
      <c r="BH324" s="27">
        <v>6.7598423957824707</v>
      </c>
      <c r="BI324" s="27">
        <v>10.653543472290039</v>
      </c>
      <c r="BJ324" s="27">
        <v>4.0511813163757324</v>
      </c>
      <c r="BK324" s="27">
        <v>3.118110179901123</v>
      </c>
      <c r="BL324" s="27">
        <v>4.8779525756835938</v>
      </c>
      <c r="BM324" s="27">
        <v>5.2244095802307129</v>
      </c>
      <c r="BN324" s="27">
        <v>7.0944881439208984</v>
      </c>
      <c r="BO324" s="27">
        <v>2.381889820098877</v>
      </c>
      <c r="BQ324" s="21">
        <f t="shared" si="9"/>
        <v>58</v>
      </c>
    </row>
    <row r="325" spans="2:69" x14ac:dyDescent="0.25">
      <c r="B325" s="44" t="s">
        <v>638</v>
      </c>
      <c r="C325" s="44" t="s">
        <v>639</v>
      </c>
      <c r="D325" s="12">
        <v>-37</v>
      </c>
      <c r="E325" s="12">
        <v>144.5</v>
      </c>
      <c r="F325" s="29" t="b">
        <f t="shared" si="8"/>
        <v>1</v>
      </c>
      <c r="G325" s="27"/>
      <c r="H325" s="27">
        <v>9.7283468246459961</v>
      </c>
      <c r="I325" s="27">
        <v>4.8385825157165527</v>
      </c>
      <c r="J325" s="27">
        <v>6.3228344917297363</v>
      </c>
      <c r="K325" s="27">
        <v>5.7637796401977539</v>
      </c>
      <c r="L325" s="27">
        <v>9.3622045516967773</v>
      </c>
      <c r="M325" s="27">
        <v>8.6968507766723633</v>
      </c>
      <c r="N325" s="27">
        <v>12</v>
      </c>
      <c r="O325" s="27">
        <v>2.2834646701812744</v>
      </c>
      <c r="P325" s="27">
        <v>3.307086706161499</v>
      </c>
      <c r="Q325" s="27">
        <v>6.3385825157165527</v>
      </c>
      <c r="R325" s="27">
        <v>6.5826773643493652</v>
      </c>
      <c r="S325" s="27">
        <v>10.055118560791016</v>
      </c>
      <c r="T325" s="27">
        <v>3.3188977241516113</v>
      </c>
      <c r="U325" s="27">
        <v>10.224409103393555</v>
      </c>
      <c r="V325" s="27">
        <v>8.8897638320922852</v>
      </c>
      <c r="W325" s="27">
        <v>13.771653175354004</v>
      </c>
      <c r="X325" s="27">
        <v>8.5393705368041992</v>
      </c>
      <c r="Y325" s="27">
        <v>3.1220471858978271</v>
      </c>
      <c r="Z325" s="27">
        <v>9.1141729354858398</v>
      </c>
      <c r="AA325" s="27">
        <v>9.6062994003295898</v>
      </c>
      <c r="AB325" s="27">
        <v>6.5669293403625488</v>
      </c>
      <c r="AC325" s="27">
        <v>3.9370079040527344</v>
      </c>
      <c r="AD325" s="27">
        <v>1.5511810779571533</v>
      </c>
      <c r="AE325" s="27">
        <v>9.1811027526855469</v>
      </c>
      <c r="AF325" s="27">
        <v>4.7952756881713867</v>
      </c>
      <c r="AG325" s="27">
        <v>9.4015750885009766</v>
      </c>
      <c r="AH325" s="27">
        <v>8.7559051513671875</v>
      </c>
      <c r="AI325" s="27">
        <v>6.1496062278747559</v>
      </c>
      <c r="AJ325" s="27">
        <v>9.0236225128173828</v>
      </c>
      <c r="AK325" s="27">
        <v>6.1653542518615723</v>
      </c>
      <c r="AL325" s="27">
        <v>3.4645669460296631</v>
      </c>
      <c r="AM325" s="27">
        <v>3.5708661079406738</v>
      </c>
      <c r="AN325" s="27">
        <v>11.940944671630859</v>
      </c>
      <c r="AP325" s="27">
        <v>1.8582676649093628</v>
      </c>
      <c r="AQ325" s="27">
        <v>5.7007875442504883</v>
      </c>
      <c r="AR325" s="27">
        <v>5.8740158081054688</v>
      </c>
      <c r="AS325" s="27">
        <v>6.6299214363098145</v>
      </c>
      <c r="AT325" s="27">
        <v>7.9133858680725098</v>
      </c>
      <c r="AU325" s="27">
        <v>5.7795276641845703</v>
      </c>
      <c r="AV325" s="27">
        <v>11.622047424316406</v>
      </c>
      <c r="AW325" s="27">
        <v>5.9842519760131836</v>
      </c>
      <c r="AX325" s="27">
        <v>2.9685039520263672</v>
      </c>
      <c r="AY325" s="27">
        <v>3.7874016761779785</v>
      </c>
      <c r="AZ325" s="27">
        <v>11.732283592224121</v>
      </c>
      <c r="BA325" s="27">
        <v>8.0472440719604492</v>
      </c>
      <c r="BB325" s="27">
        <v>3.0944881439208984</v>
      </c>
      <c r="BC325" s="27">
        <v>3.0629920959472656</v>
      </c>
      <c r="BD325" s="27">
        <v>4.6692914962768555</v>
      </c>
      <c r="BE325" s="27">
        <v>7.9527559280395508</v>
      </c>
      <c r="BF325" s="27">
        <v>18.606298446655273</v>
      </c>
      <c r="BG325" s="27">
        <v>5.7874016761779785</v>
      </c>
      <c r="BH325" s="27">
        <v>3.2125983238220215</v>
      </c>
      <c r="BI325" s="27">
        <v>7.1889762878417969</v>
      </c>
      <c r="BJ325" s="27">
        <v>4.8425197601318359</v>
      </c>
      <c r="BK325" s="27">
        <v>2.2755906581878662</v>
      </c>
      <c r="BL325" s="27">
        <v>7.2440943717956543</v>
      </c>
      <c r="BM325" s="27">
        <v>4.8110237121582031</v>
      </c>
      <c r="BN325" s="27">
        <v>4.7007875442504883</v>
      </c>
      <c r="BO325" s="27">
        <v>1.5590550899505615</v>
      </c>
      <c r="BQ325" s="21">
        <f t="shared" si="9"/>
        <v>58</v>
      </c>
    </row>
    <row r="326" spans="2:69" x14ac:dyDescent="0.25">
      <c r="B326" s="44" t="s">
        <v>642</v>
      </c>
      <c r="C326" s="44" t="s">
        <v>643</v>
      </c>
      <c r="D326" s="12">
        <v>-29.6</v>
      </c>
      <c r="E326" s="12">
        <v>115.8</v>
      </c>
      <c r="F326" s="29" t="b">
        <f t="shared" si="8"/>
        <v>0</v>
      </c>
      <c r="G326" s="27"/>
      <c r="H326" s="27">
        <v>1.0157480239868164</v>
      </c>
      <c r="I326" s="27">
        <v>0.73228347301483154</v>
      </c>
      <c r="J326" s="27">
        <v>2.1299211978912354</v>
      </c>
      <c r="K326" s="27">
        <v>1.2165354490280151</v>
      </c>
      <c r="L326" s="27">
        <v>2.1732282638549805</v>
      </c>
      <c r="M326" s="27">
        <v>2.9173228740692139</v>
      </c>
      <c r="N326" s="27">
        <v>3.3188977241516113</v>
      </c>
      <c r="P326" s="27">
        <v>1.9291338920593262</v>
      </c>
      <c r="Q326" s="27">
        <v>1.3543306589126587</v>
      </c>
      <c r="R326" s="27">
        <v>2.2007873058319092</v>
      </c>
      <c r="S326" s="27">
        <v>2.960629940032959</v>
      </c>
      <c r="T326" s="27">
        <v>1.7047244310379028</v>
      </c>
      <c r="U326" s="27">
        <v>3.960629940032959</v>
      </c>
      <c r="V326" s="27">
        <v>1.712598443031311</v>
      </c>
      <c r="W326" s="27">
        <v>2.8228347301483154</v>
      </c>
      <c r="X326" s="27">
        <v>1.8385826349258423</v>
      </c>
      <c r="Y326" s="27">
        <v>1.1692913770675659</v>
      </c>
      <c r="Z326" s="27">
        <v>1.5708661079406738</v>
      </c>
      <c r="AA326" s="27">
        <v>0.66929131746292114</v>
      </c>
      <c r="AB326" s="27">
        <v>0.9921259880065918</v>
      </c>
      <c r="AC326" s="27">
        <v>2.6141731739044189</v>
      </c>
      <c r="AD326" s="27">
        <v>2.9094488620758057</v>
      </c>
      <c r="AE326" s="27">
        <v>4.2322835922241211</v>
      </c>
      <c r="AF326" s="27">
        <v>3.2716536521911621</v>
      </c>
      <c r="AG326" s="27">
        <v>2.1692912578582764</v>
      </c>
      <c r="AH326" s="27">
        <v>1.3582676649093628</v>
      </c>
      <c r="AI326" s="27">
        <v>2.0826771259307861</v>
      </c>
      <c r="AJ326" s="27">
        <v>1.8740156888961792</v>
      </c>
      <c r="AK326" s="27">
        <v>0.82283467054367065</v>
      </c>
      <c r="AL326" s="27">
        <v>3.039370059967041</v>
      </c>
      <c r="AM326" s="27">
        <v>2.7992126941680908</v>
      </c>
      <c r="AN326" s="27">
        <v>2.5511810779571533</v>
      </c>
      <c r="AO326" s="27">
        <v>1.7086614370346069</v>
      </c>
      <c r="AP326" s="27">
        <v>0.71653544902801514</v>
      </c>
      <c r="AQ326" s="27">
        <v>2.3503937721252441</v>
      </c>
      <c r="AR326" s="27">
        <v>2.4409449100494385</v>
      </c>
      <c r="AS326" s="27">
        <v>2.5236220359802246</v>
      </c>
      <c r="AT326" s="27">
        <v>1.2007874250411987</v>
      </c>
      <c r="AU326" s="27">
        <v>4.2244095802307129</v>
      </c>
      <c r="AV326" s="27">
        <v>0.98425197601318359</v>
      </c>
      <c r="AW326" s="27">
        <v>3.267716646194458</v>
      </c>
      <c r="AX326" s="27">
        <v>1.6259843111038208</v>
      </c>
      <c r="AY326" s="27">
        <v>1.4960629940032959</v>
      </c>
      <c r="AZ326" s="27">
        <v>1.2834645509719849</v>
      </c>
      <c r="BA326" s="27">
        <v>1.1496063470840454</v>
      </c>
      <c r="BB326" s="27">
        <v>2.0039370059967041</v>
      </c>
      <c r="BC326" s="27">
        <v>1.2204724550247192</v>
      </c>
      <c r="BD326" s="27">
        <v>2.118110179901123</v>
      </c>
      <c r="BE326" s="27">
        <v>2.192913293838501</v>
      </c>
      <c r="BF326" s="27">
        <v>0.5</v>
      </c>
      <c r="BG326" s="27">
        <v>3.8503937721252441</v>
      </c>
      <c r="BH326" s="27">
        <v>4.1535434722900391</v>
      </c>
      <c r="BI326" s="27">
        <v>2.460629940032959</v>
      </c>
      <c r="BJ326" s="27">
        <v>2.0826771259307861</v>
      </c>
      <c r="BK326" s="27">
        <v>0.84251970052719116</v>
      </c>
      <c r="BL326" s="27">
        <v>0.70472443103790283</v>
      </c>
      <c r="BM326" s="27">
        <v>1.0354330539703369</v>
      </c>
      <c r="BN326" s="27">
        <v>1.5708661079406738</v>
      </c>
      <c r="BO326" s="27">
        <v>0.68503934144973755</v>
      </c>
      <c r="BQ326" s="21">
        <f t="shared" si="9"/>
        <v>57</v>
      </c>
    </row>
    <row r="327" spans="2:69" x14ac:dyDescent="0.25">
      <c r="B327" s="44" t="s">
        <v>646</v>
      </c>
      <c r="C327" s="44" t="s">
        <v>647</v>
      </c>
      <c r="D327" s="12">
        <v>-27.8</v>
      </c>
      <c r="E327" s="12">
        <v>114.7</v>
      </c>
      <c r="F327" s="29" t="b">
        <f t="shared" si="8"/>
        <v>0</v>
      </c>
      <c r="G327" s="27"/>
      <c r="H327" s="27">
        <v>0.95275592803955078</v>
      </c>
      <c r="I327" s="27">
        <v>0.42913386225700378</v>
      </c>
      <c r="J327" s="27">
        <v>1.3307086229324341</v>
      </c>
      <c r="K327" s="27">
        <v>0.88582676649093628</v>
      </c>
      <c r="L327" s="27">
        <v>1.5629920959472656</v>
      </c>
      <c r="M327" s="27">
        <v>2.1377952098846436</v>
      </c>
      <c r="N327" s="27">
        <v>1.421259880065918</v>
      </c>
      <c r="O327" s="27">
        <v>1.118110179901123</v>
      </c>
      <c r="P327" s="27">
        <v>1.2440944910049438</v>
      </c>
      <c r="Q327" s="27">
        <v>0.76377952098846436</v>
      </c>
      <c r="R327" s="27">
        <v>3.7007873058319092</v>
      </c>
      <c r="S327" s="27">
        <v>1.6574803590774536</v>
      </c>
      <c r="T327" s="27">
        <v>1.1220471858978271</v>
      </c>
      <c r="U327" s="27">
        <v>1.4133858680725098</v>
      </c>
      <c r="V327" s="27">
        <v>2.5551180839538574</v>
      </c>
      <c r="W327" s="27">
        <v>3.5196850299835205</v>
      </c>
      <c r="X327" s="27">
        <v>1.4881889820098877</v>
      </c>
      <c r="Y327" s="27">
        <v>0.4921259880065918</v>
      </c>
      <c r="Z327" s="27">
        <v>2.0157480239868164</v>
      </c>
      <c r="AA327" s="27">
        <v>7.8740157186985016E-2</v>
      </c>
      <c r="AB327" s="27">
        <v>0.66929131746292114</v>
      </c>
      <c r="AC327" s="27">
        <v>0.40944883227348328</v>
      </c>
      <c r="AD327" s="27">
        <v>1.6062991619110107</v>
      </c>
      <c r="AE327" s="27">
        <v>2.5826771259307861</v>
      </c>
      <c r="AF327" s="27">
        <v>2.2519686222076416</v>
      </c>
      <c r="AG327" s="27">
        <v>1.0944881439208984</v>
      </c>
      <c r="AH327" s="27">
        <v>0.94488191604614258</v>
      </c>
      <c r="AI327" s="27">
        <v>0.96850395202636719</v>
      </c>
      <c r="AJ327" s="27">
        <v>1.5433070659637451</v>
      </c>
      <c r="AK327" s="27">
        <v>0.42519685626029968</v>
      </c>
      <c r="AL327" s="27">
        <v>1</v>
      </c>
      <c r="AM327" s="27">
        <v>1.2755905389785767</v>
      </c>
      <c r="AN327" s="27">
        <v>3.4645669460296631</v>
      </c>
      <c r="AO327" s="27">
        <v>2.0472440719604492</v>
      </c>
      <c r="AP327" s="27">
        <v>0.40944883227348328</v>
      </c>
      <c r="AQ327" s="27">
        <v>2.4094488620758057</v>
      </c>
      <c r="AR327" s="27">
        <v>2.6614172458648682</v>
      </c>
      <c r="AS327" s="27">
        <v>2.1496062278747559</v>
      </c>
      <c r="AT327" s="27">
        <v>2.0472440719604492</v>
      </c>
      <c r="AU327" s="27">
        <v>1.5984251499176025</v>
      </c>
      <c r="AV327" s="27">
        <v>0.71653544902801514</v>
      </c>
      <c r="AW327" s="27">
        <v>3.0590550899505615</v>
      </c>
      <c r="AX327" s="27">
        <v>1.2913385629653931</v>
      </c>
      <c r="AY327" s="27">
        <v>1.7165354490280151</v>
      </c>
      <c r="AZ327" s="27">
        <v>1.4566929340362549</v>
      </c>
      <c r="BA327" s="27">
        <v>0.98425197601318359</v>
      </c>
      <c r="BB327" s="27">
        <v>0.22047244012355804</v>
      </c>
      <c r="BC327" s="27">
        <v>3.5866141319274902</v>
      </c>
      <c r="BD327" s="27">
        <v>0.97637796401977539</v>
      </c>
      <c r="BE327" s="27">
        <v>1.6141731739044189</v>
      </c>
      <c r="BG327" s="27">
        <v>2.0629920959472656</v>
      </c>
      <c r="BH327" s="27">
        <v>2</v>
      </c>
      <c r="BI327" s="27">
        <v>1.5</v>
      </c>
      <c r="BJ327" s="27">
        <v>2.2204723358154297</v>
      </c>
      <c r="BK327" s="27">
        <v>0.83858269453048706</v>
      </c>
      <c r="BL327" s="27">
        <v>0.62598425149917603</v>
      </c>
      <c r="BM327" s="27">
        <v>2.3897638320922852</v>
      </c>
      <c r="BN327" s="27">
        <v>0.53937005996704102</v>
      </c>
      <c r="BO327" s="27">
        <v>0.22834645211696625</v>
      </c>
      <c r="BQ327" s="21">
        <f t="shared" si="9"/>
        <v>57</v>
      </c>
    </row>
    <row r="328" spans="2:69" x14ac:dyDescent="0.25">
      <c r="B328" s="44" t="s">
        <v>650</v>
      </c>
      <c r="C328" s="44" t="s">
        <v>651</v>
      </c>
      <c r="D328" s="12">
        <v>-33.299999999999997</v>
      </c>
      <c r="E328" s="12">
        <v>117.7</v>
      </c>
      <c r="F328" s="29" t="b">
        <f t="shared" si="8"/>
        <v>0</v>
      </c>
      <c r="G328" s="27"/>
      <c r="H328" s="27">
        <v>2.0629920959472656</v>
      </c>
      <c r="I328" s="27">
        <v>2.0708661079406738</v>
      </c>
      <c r="J328" s="27">
        <v>3.6456692218780518</v>
      </c>
      <c r="K328" s="27">
        <v>3.921259880065918</v>
      </c>
      <c r="L328" s="27">
        <v>2.1889762878417969</v>
      </c>
      <c r="M328" s="27">
        <v>6.3740158081054688</v>
      </c>
      <c r="N328" s="27">
        <v>2.4015748500823975</v>
      </c>
      <c r="O328" s="27">
        <v>1.1614173650741577</v>
      </c>
      <c r="P328" s="27">
        <v>2.8031497001647949</v>
      </c>
      <c r="Q328" s="27">
        <v>2.3937008380889893</v>
      </c>
      <c r="R328" s="27">
        <v>3.6299211978912354</v>
      </c>
      <c r="S328" s="27">
        <v>7.8110237121582031</v>
      </c>
      <c r="T328" s="27">
        <v>1.0078740119934082</v>
      </c>
      <c r="U328" s="27">
        <v>4.5</v>
      </c>
      <c r="V328" s="27">
        <v>4.1496062278747559</v>
      </c>
      <c r="W328" s="27">
        <v>2.4173228740692139</v>
      </c>
      <c r="X328" s="27">
        <v>3.0433070659637451</v>
      </c>
      <c r="Y328" s="27">
        <v>5.4724407196044922</v>
      </c>
      <c r="Z328" s="27">
        <v>1.6574803590774536</v>
      </c>
      <c r="AA328" s="27">
        <v>2.4645669460296631</v>
      </c>
      <c r="AB328" s="27">
        <v>2.960629940032959</v>
      </c>
      <c r="AC328" s="27">
        <v>2.618110179901123</v>
      </c>
      <c r="AD328" s="27">
        <v>6.7440943717956543</v>
      </c>
      <c r="AE328" s="27">
        <v>5.2677164077758789</v>
      </c>
      <c r="AF328" s="27">
        <v>1.7401574850082397</v>
      </c>
      <c r="AG328" s="27">
        <v>0.96456694602966309</v>
      </c>
      <c r="AH328" s="27">
        <v>2.7913386821746826</v>
      </c>
      <c r="AI328" s="27">
        <v>2.3385827541351318</v>
      </c>
      <c r="AJ328" s="27">
        <v>3.5118110179901123</v>
      </c>
      <c r="AK328" s="27">
        <v>2.8937008380889893</v>
      </c>
      <c r="AL328" s="27">
        <v>2.1141731739044189</v>
      </c>
      <c r="AM328" s="27">
        <v>3.4527559280395508</v>
      </c>
      <c r="AN328" s="27">
        <v>3.9094488620758057</v>
      </c>
      <c r="AO328" s="27">
        <v>3.7874016761779785</v>
      </c>
      <c r="AP328" s="27">
        <v>2.5314960479736328</v>
      </c>
      <c r="AQ328" s="27">
        <v>4.3149604797363281</v>
      </c>
      <c r="AR328" s="27">
        <v>4.7165355682373047</v>
      </c>
      <c r="AS328" s="27">
        <v>1.9055118560791016</v>
      </c>
      <c r="AT328" s="27">
        <v>4.4409446716308594</v>
      </c>
      <c r="AU328" s="27">
        <v>4.1574802398681641</v>
      </c>
      <c r="AV328" s="27">
        <v>0.64566928148269653</v>
      </c>
      <c r="AW328" s="27">
        <v>4.7716536521911621</v>
      </c>
      <c r="AX328" s="27">
        <v>2.2795276641845703</v>
      </c>
      <c r="AY328" s="27">
        <v>3.0866141319274902</v>
      </c>
      <c r="AZ328" s="27">
        <v>2.0275590419769287</v>
      </c>
      <c r="BA328" s="27">
        <v>2.8976378440856934</v>
      </c>
      <c r="BB328" s="27">
        <v>2.0354330539703369</v>
      </c>
      <c r="BC328" s="27">
        <v>2.4291338920593262</v>
      </c>
      <c r="BD328" s="27">
        <v>5.5669293403625488</v>
      </c>
      <c r="BE328" s="27">
        <v>3.0590550899505615</v>
      </c>
      <c r="BF328" s="27">
        <v>0.55511808395385742</v>
      </c>
      <c r="BG328" s="27">
        <v>6.960629940032959</v>
      </c>
      <c r="BI328" s="27">
        <v>1.866141676902771</v>
      </c>
      <c r="BJ328" s="27">
        <v>2.8543307781219482</v>
      </c>
      <c r="BK328" s="27">
        <v>1.4488189220428467</v>
      </c>
      <c r="BL328" s="27">
        <v>2.3740158081054688</v>
      </c>
      <c r="BM328" s="27">
        <v>3.1220471858978271</v>
      </c>
      <c r="BN328" s="27">
        <v>2.5511810779571533</v>
      </c>
      <c r="BO328" s="27">
        <v>0.94881892204284668</v>
      </c>
      <c r="BQ328" s="21">
        <f t="shared" si="9"/>
        <v>57</v>
      </c>
    </row>
    <row r="329" spans="2:69" x14ac:dyDescent="0.25">
      <c r="B329" s="44" t="s">
        <v>662</v>
      </c>
      <c r="C329" s="44" t="s">
        <v>370</v>
      </c>
      <c r="D329" s="12">
        <v>-34</v>
      </c>
      <c r="E329" s="12">
        <v>138.6</v>
      </c>
      <c r="F329" s="29" t="b">
        <f t="shared" si="8"/>
        <v>0</v>
      </c>
      <c r="G329" s="27"/>
      <c r="H329" s="27">
        <v>5.8937005996704102</v>
      </c>
      <c r="I329" s="27">
        <v>5.3188977241516113</v>
      </c>
      <c r="J329" s="27">
        <v>4.8031497001647949</v>
      </c>
      <c r="K329" s="27">
        <v>1.6456693410873413</v>
      </c>
      <c r="L329" s="27">
        <v>6.8937005996704102</v>
      </c>
      <c r="M329" s="27">
        <v>2.7874016761779785</v>
      </c>
      <c r="N329" s="27">
        <v>7.0078740119934082</v>
      </c>
      <c r="O329" s="27">
        <v>1.7795275449752808</v>
      </c>
      <c r="P329" s="27">
        <v>5.4055118560791016</v>
      </c>
      <c r="Q329" s="27">
        <v>3.5196850299835205</v>
      </c>
      <c r="R329" s="27">
        <v>4.5078740119934082</v>
      </c>
      <c r="S329" s="27">
        <v>5.7283463478088379</v>
      </c>
      <c r="T329" s="27">
        <v>2.2007873058319092</v>
      </c>
      <c r="U329" s="27">
        <v>8.2637796401977539</v>
      </c>
      <c r="V329" s="27">
        <v>5.9173226356506348</v>
      </c>
      <c r="W329" s="27">
        <v>6.5669293403625488</v>
      </c>
      <c r="X329" s="27">
        <v>5.1653542518615723</v>
      </c>
      <c r="Y329" s="27">
        <v>4.2204723358154297</v>
      </c>
      <c r="Z329" s="27">
        <v>5.0314960479736328</v>
      </c>
      <c r="AA329" s="27">
        <v>8.5196847915649414</v>
      </c>
      <c r="AB329" s="27">
        <v>3.9370079040527344</v>
      </c>
      <c r="AC329" s="27">
        <v>2.767716646194458</v>
      </c>
      <c r="AD329" s="27">
        <v>1.5275590419769287</v>
      </c>
      <c r="AE329" s="27">
        <v>6.4960627555847168</v>
      </c>
      <c r="AF329" s="27">
        <v>2.5039370059967041</v>
      </c>
      <c r="AG329" s="27">
        <v>7.464566707611084</v>
      </c>
      <c r="AH329" s="27">
        <v>3.8740158081054688</v>
      </c>
      <c r="AI329" s="27">
        <v>3.3700788021087646</v>
      </c>
      <c r="AJ329" s="27">
        <v>6.9921259880065918</v>
      </c>
      <c r="AK329" s="27">
        <v>5.8897638320922852</v>
      </c>
      <c r="AL329" s="27">
        <v>5.1653542518615723</v>
      </c>
      <c r="AM329" s="27">
        <v>3.267716646194458</v>
      </c>
      <c r="AN329" s="27">
        <v>13.60629940032959</v>
      </c>
      <c r="AP329" s="27">
        <v>5.1653542518615723</v>
      </c>
      <c r="AQ329" s="27">
        <v>0.73228347301483154</v>
      </c>
      <c r="AR329" s="27">
        <v>3.8582677841186523</v>
      </c>
      <c r="AS329" s="27">
        <v>12.17322826385498</v>
      </c>
      <c r="AT329" s="27">
        <v>4.2519683837890625</v>
      </c>
      <c r="AU329" s="27">
        <v>5.0551180839538574</v>
      </c>
      <c r="AV329" s="27">
        <v>5.118110179901123</v>
      </c>
      <c r="AW329" s="27">
        <v>5.8228344917297363</v>
      </c>
      <c r="AX329" s="27">
        <v>4.2519683837890625</v>
      </c>
      <c r="AY329" s="27">
        <v>3.2598426342010498</v>
      </c>
      <c r="AZ329" s="27">
        <v>3.6220471858978271</v>
      </c>
      <c r="BA329" s="27">
        <v>6.0157480239868164</v>
      </c>
      <c r="BB329" s="27">
        <v>1.4881889820098877</v>
      </c>
      <c r="BC329" s="27">
        <v>4.4015746116638184</v>
      </c>
      <c r="BD329" s="27">
        <v>1.118110179901123</v>
      </c>
      <c r="BE329" s="27">
        <v>9.2362203598022461</v>
      </c>
      <c r="BF329" s="27">
        <v>9.1732282638549805</v>
      </c>
      <c r="BG329" s="27">
        <v>4.4015746116638184</v>
      </c>
      <c r="BH329" s="27">
        <v>3.3149607181549072</v>
      </c>
      <c r="BI329" s="27">
        <v>4.9133858680725098</v>
      </c>
      <c r="BJ329" s="27">
        <v>2.8740158081054688</v>
      </c>
      <c r="BK329" s="27">
        <v>3.7637796401977539</v>
      </c>
      <c r="BL329" s="27">
        <v>5.0905513763427734</v>
      </c>
      <c r="BM329" s="27">
        <v>4.9291338920593262</v>
      </c>
      <c r="BN329" s="27">
        <v>3.7086613178253174</v>
      </c>
      <c r="BO329" s="27">
        <v>1.2795275449752808</v>
      </c>
      <c r="BQ329" s="21">
        <f t="shared" si="9"/>
        <v>57</v>
      </c>
    </row>
    <row r="330" spans="2:69" x14ac:dyDescent="0.25">
      <c r="B330" s="44" t="s">
        <v>729</v>
      </c>
      <c r="C330" s="44" t="s">
        <v>730</v>
      </c>
      <c r="D330" s="12">
        <v>-20.5</v>
      </c>
      <c r="E330" s="12">
        <v>147.80000000000001</v>
      </c>
      <c r="F330" s="29" t="b">
        <f t="shared" si="8"/>
        <v>0</v>
      </c>
      <c r="G330" s="27"/>
      <c r="H330" s="27">
        <v>4.460629940032959</v>
      </c>
      <c r="I330" s="27">
        <v>4.3543305397033691</v>
      </c>
      <c r="J330" s="27">
        <v>5.5433073043823242</v>
      </c>
      <c r="K330" s="27">
        <v>0.20866142213344574</v>
      </c>
      <c r="L330" s="27">
        <v>6.960629940032959</v>
      </c>
      <c r="M330" s="27">
        <v>5.0590553283691406</v>
      </c>
      <c r="N330" s="27">
        <v>7.6456694602966309</v>
      </c>
      <c r="O330" s="27">
        <v>6.8622045516967773</v>
      </c>
      <c r="P330" s="27">
        <v>2.0433070659637451</v>
      </c>
      <c r="Q330" s="27">
        <v>1.7204724550247192</v>
      </c>
      <c r="R330" s="27">
        <v>7.574803352355957</v>
      </c>
      <c r="S330" s="27">
        <v>2.7598426342010498</v>
      </c>
      <c r="T330" s="27">
        <v>0.66535431146621704</v>
      </c>
      <c r="U330" s="27">
        <v>9.0551185607910156</v>
      </c>
      <c r="V330" s="27">
        <v>2.5748031139373779</v>
      </c>
      <c r="W330" s="27">
        <v>6.0866141319274902</v>
      </c>
      <c r="X330" s="27">
        <v>7.2598423957824707</v>
      </c>
      <c r="Y330" s="27">
        <v>1.5196850299835205</v>
      </c>
      <c r="Z330" s="27">
        <v>3.4724409580230713</v>
      </c>
      <c r="AA330" s="27">
        <v>2.2283463478088379</v>
      </c>
      <c r="AB330" s="27">
        <v>1.5511810779571533</v>
      </c>
      <c r="AC330" s="27">
        <v>4.9448819160461426</v>
      </c>
      <c r="AD330" s="27">
        <v>1.3307086229324341</v>
      </c>
      <c r="AE330" s="27">
        <v>3.2755906581878662</v>
      </c>
      <c r="AF330" s="27">
        <v>3.4409449100494385</v>
      </c>
      <c r="AG330" s="27">
        <v>7.9291338920593262</v>
      </c>
      <c r="AH330" s="27">
        <v>3.7047243118286133</v>
      </c>
      <c r="AI330" s="27">
        <v>4.7598423957824707</v>
      </c>
      <c r="AJ330" s="27">
        <v>8.9370079040527344</v>
      </c>
      <c r="AK330" s="27">
        <v>4.0039372444152832</v>
      </c>
      <c r="AL330" s="27">
        <v>3.3661417961120605</v>
      </c>
      <c r="AM330" s="27">
        <v>3.0078740119934082</v>
      </c>
      <c r="AN330" s="27">
        <v>3.7992126941680908</v>
      </c>
      <c r="AO330" s="27">
        <v>8.5472440719604492</v>
      </c>
      <c r="AP330" s="27">
        <v>1.5984251499176025</v>
      </c>
      <c r="AQ330" s="27">
        <v>7.5275592803955078</v>
      </c>
      <c r="AR330" s="27">
        <v>5.5236220359802246</v>
      </c>
      <c r="AS330" s="27">
        <v>1.7519685029983521</v>
      </c>
      <c r="AT330" s="27">
        <v>8.7913389205932617</v>
      </c>
      <c r="AU330" s="27">
        <v>3.6614172458648682</v>
      </c>
      <c r="AV330" s="27">
        <v>12.984251976013184</v>
      </c>
      <c r="AW330" s="27">
        <v>5.2913384437561035</v>
      </c>
      <c r="AX330" s="27">
        <v>0.23622047901153564</v>
      </c>
      <c r="AY330" s="27">
        <v>4.6771655082702637</v>
      </c>
      <c r="AZ330" s="27">
        <v>2.5590550899505615</v>
      </c>
      <c r="BA330" s="27">
        <v>0.95275592803955078</v>
      </c>
      <c r="BB330" s="27">
        <v>2.5748031139373779</v>
      </c>
      <c r="BC330" s="27">
        <v>4.5826773643493652</v>
      </c>
      <c r="BD330" s="27">
        <v>2.65354323387146</v>
      </c>
      <c r="BE330" s="27">
        <v>0.41732284426689148</v>
      </c>
      <c r="BF330" s="27">
        <v>19.50787353515625</v>
      </c>
      <c r="BG330" s="27">
        <v>6.464566707611084</v>
      </c>
      <c r="BH330" s="27">
        <v>0.96850395202636719</v>
      </c>
      <c r="BI330" s="27">
        <v>4.7322835922241211</v>
      </c>
      <c r="BJ330" s="27">
        <v>5.5669293403625488</v>
      </c>
      <c r="BL330" s="27">
        <v>2.4173228740692139</v>
      </c>
      <c r="BM330" s="27">
        <v>9.1299209594726563</v>
      </c>
      <c r="BN330" s="27">
        <v>4.9488186836242676</v>
      </c>
      <c r="BO330" s="27">
        <v>0.31496062874794006</v>
      </c>
      <c r="BQ330" s="21">
        <f t="shared" si="9"/>
        <v>57</v>
      </c>
    </row>
    <row r="331" spans="2:69" x14ac:dyDescent="0.25">
      <c r="B331" s="44" t="s">
        <v>667</v>
      </c>
      <c r="C331" s="44" t="s">
        <v>668</v>
      </c>
      <c r="D331" s="12">
        <v>-19.8</v>
      </c>
      <c r="E331" s="12">
        <v>146.6</v>
      </c>
      <c r="F331" s="29" t="b">
        <f t="shared" si="8"/>
        <v>0</v>
      </c>
      <c r="G331" s="27"/>
      <c r="H331" s="27">
        <v>2.2086613178253174</v>
      </c>
      <c r="I331" s="27">
        <v>5.381889820098877</v>
      </c>
      <c r="J331" s="27">
        <v>1.7362204790115356</v>
      </c>
      <c r="K331" s="27">
        <v>0.31102362275123596</v>
      </c>
      <c r="L331" s="27">
        <v>4.7007875442504883</v>
      </c>
      <c r="M331" s="27">
        <v>3.1771652698516846</v>
      </c>
      <c r="N331" s="27">
        <v>4.1850395202636719</v>
      </c>
      <c r="O331" s="27">
        <v>1.0669291019439697</v>
      </c>
      <c r="P331" s="27">
        <v>3.5</v>
      </c>
      <c r="Q331" s="27">
        <v>0.14960630238056183</v>
      </c>
      <c r="R331" s="27">
        <v>8.5629920959472656</v>
      </c>
      <c r="S331" s="27">
        <v>4.1574802398681641</v>
      </c>
      <c r="T331" s="27">
        <v>0.69291341304779053</v>
      </c>
      <c r="U331" s="27">
        <v>8.8700790405273438</v>
      </c>
      <c r="V331" s="27">
        <v>2.5196850299835205</v>
      </c>
      <c r="W331" s="27">
        <v>6.9448819160461426</v>
      </c>
      <c r="X331" s="27">
        <v>4.2125983238220215</v>
      </c>
      <c r="Y331" s="27">
        <v>0</v>
      </c>
      <c r="Z331" s="27">
        <v>7.5590553283691406</v>
      </c>
      <c r="AA331" s="27">
        <v>0.27559053897857666</v>
      </c>
      <c r="AB331" s="27">
        <v>3.307086706161499</v>
      </c>
      <c r="AC331" s="27">
        <v>8.2283468246459961</v>
      </c>
      <c r="AD331" s="27">
        <v>1.3464566469192505</v>
      </c>
      <c r="AE331" s="27">
        <v>3.7086613178253174</v>
      </c>
      <c r="AF331" s="27">
        <v>7.5314960479736328</v>
      </c>
      <c r="AG331" s="27">
        <v>6.3503937721252441</v>
      </c>
      <c r="AH331" s="27">
        <v>4.1889762878417969</v>
      </c>
      <c r="AI331" s="27">
        <v>2.5196850299835205</v>
      </c>
      <c r="AJ331" s="27">
        <v>6.3070864677429199</v>
      </c>
      <c r="AK331" s="27">
        <v>3.2440943717956543</v>
      </c>
      <c r="AL331" s="27">
        <v>3.3858268260955811</v>
      </c>
      <c r="AM331" s="27">
        <v>3.9921259880065918</v>
      </c>
      <c r="AN331" s="27">
        <v>4.614173412322998</v>
      </c>
      <c r="AO331" s="27">
        <v>2.267716646194458</v>
      </c>
      <c r="AP331" s="27">
        <v>0.91338580846786499</v>
      </c>
      <c r="AQ331" s="27">
        <v>4.2440943717956543</v>
      </c>
      <c r="AR331" s="27">
        <v>3.6771652698516846</v>
      </c>
      <c r="AS331" s="27">
        <v>1.3228346109390259</v>
      </c>
      <c r="AT331" s="27">
        <v>11.586614608764648</v>
      </c>
      <c r="AU331" s="27">
        <v>5.1653542518615723</v>
      </c>
      <c r="AV331" s="27">
        <v>7.7795276641845703</v>
      </c>
      <c r="AW331" s="27">
        <v>4.7204723358154297</v>
      </c>
      <c r="AX331" s="27">
        <v>5.5118110030889511E-2</v>
      </c>
      <c r="AY331" s="27">
        <v>1.6377953290939331</v>
      </c>
      <c r="AZ331" s="27">
        <v>2.4015748500823975</v>
      </c>
      <c r="BA331" s="27">
        <v>2.8228347301483154</v>
      </c>
      <c r="BB331" s="27">
        <v>1.8779528141021729</v>
      </c>
      <c r="BC331" s="27">
        <v>2.4803149700164795</v>
      </c>
      <c r="BD331" s="27">
        <v>3.3897638320922852</v>
      </c>
      <c r="BE331" s="27">
        <v>0.83070868253707886</v>
      </c>
      <c r="BF331" s="27">
        <v>11.669291496276855</v>
      </c>
      <c r="BG331" s="27">
        <v>3.4763779640197754</v>
      </c>
      <c r="BH331" s="27">
        <v>1.2440944910049438</v>
      </c>
      <c r="BI331" s="27">
        <v>3.9921259880065918</v>
      </c>
      <c r="BK331" s="27">
        <v>1.1811023950576782</v>
      </c>
      <c r="BL331" s="27">
        <v>5.1417322158813477</v>
      </c>
      <c r="BM331" s="27">
        <v>5.1614174842834473</v>
      </c>
      <c r="BN331" s="27">
        <v>6.5905513763427734</v>
      </c>
      <c r="BO331" s="27">
        <v>0.10236220806837082</v>
      </c>
      <c r="BQ331" s="21">
        <f t="shared" si="9"/>
        <v>57</v>
      </c>
    </row>
    <row r="332" spans="2:69" x14ac:dyDescent="0.25">
      <c r="B332" s="44" t="s">
        <v>671</v>
      </c>
      <c r="C332" s="44" t="s">
        <v>672</v>
      </c>
      <c r="D332" s="12">
        <v>-25.3</v>
      </c>
      <c r="E332" s="12">
        <v>151.1</v>
      </c>
      <c r="F332" s="29" t="b">
        <f t="shared" si="8"/>
        <v>0</v>
      </c>
      <c r="G332" s="27"/>
      <c r="H332" s="27">
        <v>9.6929130554199219</v>
      </c>
      <c r="I332" s="27">
        <v>11.791338920593262</v>
      </c>
      <c r="J332" s="27">
        <v>9.8582677841186523</v>
      </c>
      <c r="K332" s="27">
        <v>4.114173412322998</v>
      </c>
      <c r="L332" s="27">
        <v>9.7834644317626953</v>
      </c>
      <c r="M332" s="27">
        <v>8.3779525756835938</v>
      </c>
      <c r="N332" s="27">
        <v>4.4370079040527344</v>
      </c>
      <c r="O332" s="27">
        <v>8.9488191604614258</v>
      </c>
      <c r="P332" s="27">
        <v>5.2007875442504883</v>
      </c>
      <c r="Q332" s="27">
        <v>13.60629940032959</v>
      </c>
      <c r="R332" s="27">
        <v>10.791338920593262</v>
      </c>
      <c r="S332" s="27">
        <v>6.0944881439208984</v>
      </c>
      <c r="T332" s="27">
        <v>8.0669288635253906</v>
      </c>
      <c r="U332" s="27">
        <v>10.38582706451416</v>
      </c>
      <c r="V332" s="27">
        <v>10.082676887512207</v>
      </c>
      <c r="W332" s="27">
        <v>6.2795276641845703</v>
      </c>
      <c r="X332" s="27">
        <v>6.3464565277099609</v>
      </c>
      <c r="Y332" s="27">
        <v>3.6299211978912354</v>
      </c>
      <c r="Z332" s="27">
        <v>6.2519683837890625</v>
      </c>
      <c r="AA332" s="27">
        <v>5.4527559280395508</v>
      </c>
      <c r="AB332" s="27">
        <v>5.9763779640197754</v>
      </c>
      <c r="AC332" s="27">
        <v>4.3307085037231445</v>
      </c>
      <c r="AD332" s="27">
        <v>2.960629940032959</v>
      </c>
      <c r="AE332" s="27">
        <v>6.7874016761779785</v>
      </c>
      <c r="AF332" s="27">
        <v>8.8818893432617188</v>
      </c>
      <c r="AG332" s="27">
        <v>6.385826587677002</v>
      </c>
      <c r="AH332" s="27">
        <v>5.3149604797363281</v>
      </c>
      <c r="AI332" s="27">
        <v>3.0314960479736328</v>
      </c>
      <c r="AJ332" s="27">
        <v>1.2913385629653931</v>
      </c>
      <c r="AK332" s="27">
        <v>4</v>
      </c>
      <c r="AL332" s="27">
        <v>2.1889762878417969</v>
      </c>
      <c r="AM332" s="27">
        <v>2.7007873058319092</v>
      </c>
      <c r="AN332" s="27">
        <v>6.1574802398681641</v>
      </c>
      <c r="AO332" s="27">
        <v>8.2755908966064453</v>
      </c>
      <c r="AP332" s="27">
        <v>0.33070865273475647</v>
      </c>
      <c r="AQ332" s="27">
        <v>10</v>
      </c>
      <c r="AR332" s="27">
        <v>9.7795276641845703</v>
      </c>
      <c r="AS332" s="27">
        <v>9.917323112487793</v>
      </c>
      <c r="AT332" s="27">
        <v>13.519684791564941</v>
      </c>
      <c r="AU332" s="27">
        <v>5.7716536521911621</v>
      </c>
      <c r="AV332" s="27">
        <v>7.8661417961120605</v>
      </c>
      <c r="AW332" s="27">
        <v>5.9015746116638184</v>
      </c>
      <c r="AX332" s="27">
        <v>2.4645669460296631</v>
      </c>
      <c r="AY332" s="27">
        <v>6.385826587677002</v>
      </c>
      <c r="AZ332" s="27">
        <v>11.811023712158203</v>
      </c>
      <c r="BA332" s="27">
        <v>6.6456694602966309</v>
      </c>
      <c r="BB332" s="27">
        <v>4.0551180839538574</v>
      </c>
      <c r="BC332" s="27">
        <v>7.6771655082702637</v>
      </c>
      <c r="BD332" s="27">
        <v>5.0944881439208984</v>
      </c>
      <c r="BF332" s="27">
        <v>13.196850776672363</v>
      </c>
      <c r="BG332" s="27">
        <v>6.1220474243164063</v>
      </c>
      <c r="BH332" s="27">
        <v>5.3188977241516113</v>
      </c>
      <c r="BI332" s="27">
        <v>3.3307087421417236</v>
      </c>
      <c r="BJ332" s="27">
        <v>10.377952575683594</v>
      </c>
      <c r="BK332" s="27">
        <v>8.5196847915649414</v>
      </c>
      <c r="BL332" s="27">
        <v>4.385826587677002</v>
      </c>
      <c r="BM332" s="27">
        <v>11.551180839538574</v>
      </c>
      <c r="BN332" s="27">
        <v>10.401575088500977</v>
      </c>
      <c r="BO332" s="27">
        <v>1.3464566469192505</v>
      </c>
      <c r="BQ332" s="21">
        <f t="shared" si="9"/>
        <v>57</v>
      </c>
    </row>
    <row r="333" spans="2:69" x14ac:dyDescent="0.25">
      <c r="B333" s="44" t="s">
        <v>733</v>
      </c>
      <c r="C333" s="44" t="s">
        <v>734</v>
      </c>
      <c r="D333" s="12">
        <v>-28.9</v>
      </c>
      <c r="E333" s="12">
        <v>151.9</v>
      </c>
      <c r="F333" s="29" t="b">
        <f t="shared" si="8"/>
        <v>0</v>
      </c>
      <c r="G333" s="27"/>
      <c r="H333" s="27">
        <v>8.0078744888305664</v>
      </c>
      <c r="I333" s="27">
        <v>12.291338920593262</v>
      </c>
      <c r="J333" s="27">
        <v>8.425196647644043</v>
      </c>
      <c r="K333" s="27">
        <v>10.397637367248535</v>
      </c>
      <c r="L333" s="27">
        <v>11.366141319274902</v>
      </c>
      <c r="M333" s="27">
        <v>13.27952766418457</v>
      </c>
      <c r="N333" s="27">
        <v>13.181102752685547</v>
      </c>
      <c r="O333" s="27">
        <v>5.0472440719604492</v>
      </c>
      <c r="P333" s="27">
        <v>6.035433292388916</v>
      </c>
      <c r="Q333" s="27">
        <v>7.5669293403625488</v>
      </c>
      <c r="R333" s="27">
        <v>10.566928863525391</v>
      </c>
      <c r="S333" s="27">
        <v>8.3661413192749023</v>
      </c>
      <c r="T333" s="27">
        <v>12.582676887512207</v>
      </c>
      <c r="U333" s="27">
        <v>12.350393295288086</v>
      </c>
      <c r="V333" s="27">
        <v>10.015748023986816</v>
      </c>
      <c r="W333" s="27">
        <v>8.8110237121582031</v>
      </c>
      <c r="X333" s="27">
        <v>6.9527559280395508</v>
      </c>
      <c r="Y333" s="27">
        <v>5.7086615562438965</v>
      </c>
      <c r="Z333" s="27">
        <v>10.188976287841797</v>
      </c>
      <c r="AA333" s="27">
        <v>6.118110179901123</v>
      </c>
      <c r="AB333" s="27">
        <v>2.1338582038879395</v>
      </c>
      <c r="AC333" s="27">
        <v>5.5826773643493652</v>
      </c>
      <c r="AE333" s="27">
        <v>15.086614608764648</v>
      </c>
      <c r="AF333" s="27">
        <v>8.9685039520263672</v>
      </c>
      <c r="AG333" s="27">
        <v>6.3346457481384277</v>
      </c>
      <c r="AH333" s="27">
        <v>9.4488191604614258</v>
      </c>
      <c r="AI333" s="27">
        <v>6.7755904197692871</v>
      </c>
      <c r="AJ333" s="27">
        <v>6.3779525756835938</v>
      </c>
      <c r="AK333" s="27">
        <v>5.8149604797363281</v>
      </c>
      <c r="AL333" s="27">
        <v>2.6299211978912354</v>
      </c>
      <c r="AM333" s="27">
        <v>5.2204723358154297</v>
      </c>
      <c r="AN333" s="27">
        <v>9.2834644317626953</v>
      </c>
      <c r="AO333" s="27">
        <v>7.8740158081054688</v>
      </c>
      <c r="AP333" s="27">
        <v>2.4173228740692139</v>
      </c>
      <c r="AQ333" s="27">
        <v>4.3307085037231445</v>
      </c>
      <c r="AR333" s="27">
        <v>8.0551185607910156</v>
      </c>
      <c r="AS333" s="27">
        <v>8.6062994003295898</v>
      </c>
      <c r="AT333" s="27">
        <v>9.0157480239868164</v>
      </c>
      <c r="AU333" s="27">
        <v>11.511811256408691</v>
      </c>
      <c r="AV333" s="27">
        <v>6.9527559280395508</v>
      </c>
      <c r="AW333" s="27">
        <v>6.8188977241516113</v>
      </c>
      <c r="AX333" s="27">
        <v>3.7637796401977539</v>
      </c>
      <c r="AY333" s="27">
        <v>7.4921259880065918</v>
      </c>
      <c r="AZ333" s="27">
        <v>8.4015750885009766</v>
      </c>
      <c r="BA333" s="27">
        <v>5.9960627555847168</v>
      </c>
      <c r="BB333" s="27">
        <v>7.7047243118286133</v>
      </c>
      <c r="BC333" s="27">
        <v>9.2322835922241211</v>
      </c>
      <c r="BD333" s="27">
        <v>9.3346452713012695</v>
      </c>
      <c r="BE333" s="27">
        <v>3.2086613178253174</v>
      </c>
      <c r="BF333" s="27">
        <v>6.1496062278747559</v>
      </c>
      <c r="BG333" s="27">
        <v>6.9685039520263672</v>
      </c>
      <c r="BH333" s="27">
        <v>8.8070869445800781</v>
      </c>
      <c r="BI333" s="27">
        <v>6.8031497001647949</v>
      </c>
      <c r="BJ333" s="27">
        <v>7.6614174842834473</v>
      </c>
      <c r="BK333" s="27">
        <v>10.11417293548584</v>
      </c>
      <c r="BL333" s="27">
        <v>5.8503937721252441</v>
      </c>
      <c r="BM333" s="27">
        <v>3.2598426342010498</v>
      </c>
      <c r="BN333" s="27">
        <v>6.2204723358154297</v>
      </c>
      <c r="BO333" s="27">
        <v>2.4685039520263672</v>
      </c>
      <c r="BQ333" s="21">
        <f t="shared" si="9"/>
        <v>57</v>
      </c>
    </row>
    <row r="334" spans="2:69" x14ac:dyDescent="0.25">
      <c r="B334" s="44" t="s">
        <v>691</v>
      </c>
      <c r="C334" s="44" t="s">
        <v>692</v>
      </c>
      <c r="D334" s="12">
        <v>-31.7</v>
      </c>
      <c r="E334" s="12">
        <v>148.6</v>
      </c>
      <c r="F334" s="29" t="b">
        <f t="shared" si="8"/>
        <v>1</v>
      </c>
      <c r="G334" s="27"/>
      <c r="H334" s="27">
        <v>8.4527559280395508</v>
      </c>
      <c r="I334" s="27">
        <v>9.1141729354858398</v>
      </c>
      <c r="J334" s="27">
        <v>6.1692914962768555</v>
      </c>
      <c r="K334" s="27">
        <v>5.0708661079406738</v>
      </c>
      <c r="L334" s="27">
        <v>5.8976378440856934</v>
      </c>
      <c r="M334" s="27">
        <v>6.7283463478088379</v>
      </c>
      <c r="N334" s="27">
        <v>8.3858270645141602</v>
      </c>
      <c r="O334" s="27">
        <v>1.8503936529159546</v>
      </c>
      <c r="P334" s="27">
        <v>7.114173412322998</v>
      </c>
      <c r="Q334" s="27">
        <v>16.598424911499023</v>
      </c>
      <c r="R334" s="27">
        <v>11.145668983459473</v>
      </c>
      <c r="S334" s="27">
        <v>4</v>
      </c>
      <c r="T334" s="27">
        <v>5.8031497001647949</v>
      </c>
      <c r="U334" s="27">
        <v>10.39370059967041</v>
      </c>
      <c r="V334" s="27">
        <v>6.5629920959472656</v>
      </c>
      <c r="W334" s="27">
        <v>5.3464565277099609</v>
      </c>
      <c r="X334" s="27">
        <v>4.6850395202636719</v>
      </c>
      <c r="Y334" s="27">
        <v>1.8228346109390259</v>
      </c>
      <c r="Z334" s="27">
        <v>6.8267717361450195</v>
      </c>
      <c r="AA334" s="27">
        <v>6.1062994003295898</v>
      </c>
      <c r="AB334" s="27">
        <v>2.2283463478088379</v>
      </c>
      <c r="AC334" s="27">
        <v>3.0748031139373779</v>
      </c>
      <c r="AD334" s="27">
        <v>1.2204724550247192</v>
      </c>
      <c r="AE334" s="27">
        <v>5.039370059967041</v>
      </c>
      <c r="AF334" s="27">
        <v>3.1653542518615723</v>
      </c>
      <c r="AG334" s="27">
        <v>4.7559056282043457</v>
      </c>
      <c r="AH334" s="27">
        <v>5.881889820098877</v>
      </c>
      <c r="AI334" s="27">
        <v>4.1929135322570801</v>
      </c>
      <c r="AJ334" s="27">
        <v>5.6771655082702637</v>
      </c>
      <c r="AK334" s="27">
        <v>2.7086613178253174</v>
      </c>
      <c r="AL334" s="27">
        <v>2.0236220359802246</v>
      </c>
      <c r="AM334" s="27">
        <v>4.2834644317626953</v>
      </c>
      <c r="AN334" s="27">
        <v>2.960629940032959</v>
      </c>
      <c r="AO334" s="27">
        <v>4.7244095802307129</v>
      </c>
      <c r="AP334" s="27">
        <v>1.6377953290939331</v>
      </c>
      <c r="AQ334" s="27">
        <v>4.3070864677429199</v>
      </c>
      <c r="AR334" s="27">
        <v>9.7007875442504883</v>
      </c>
      <c r="AS334" s="27">
        <v>6.8110237121582031</v>
      </c>
      <c r="AT334" s="27">
        <v>8.4921255111694336</v>
      </c>
      <c r="AU334" s="27">
        <v>10.488188743591309</v>
      </c>
      <c r="AV334" s="27">
        <v>12.047244071960449</v>
      </c>
      <c r="AW334" s="27">
        <v>3.4566929340362549</v>
      </c>
      <c r="AX334" s="27">
        <v>3.1377952098846436</v>
      </c>
      <c r="AY334" s="27">
        <v>4.2952756881713867</v>
      </c>
      <c r="AZ334" s="27">
        <v>5.8661417961120605</v>
      </c>
      <c r="BA334" s="27">
        <v>13.937007904052734</v>
      </c>
      <c r="BB334" s="27">
        <v>1.1811023950576782</v>
      </c>
      <c r="BC334" s="27">
        <v>4.8346457481384277</v>
      </c>
      <c r="BD334" s="27">
        <v>10.566928863525391</v>
      </c>
      <c r="BE334" s="27">
        <v>2.7007873058319092</v>
      </c>
      <c r="BF334" s="27">
        <v>17.866142272949219</v>
      </c>
      <c r="BG334" s="27">
        <v>10.244094848632813</v>
      </c>
      <c r="BH334" s="27">
        <v>2.7795276641845703</v>
      </c>
      <c r="BI334" s="27">
        <v>2.8110237121582031</v>
      </c>
      <c r="BK334" s="27">
        <v>5.0629920959472656</v>
      </c>
      <c r="BL334" s="27">
        <v>11.354331016540527</v>
      </c>
      <c r="BM334" s="27">
        <v>8.8464565277099609</v>
      </c>
      <c r="BN334" s="27">
        <v>7.5984253883361816</v>
      </c>
      <c r="BO334" s="27">
        <v>1.5590550899505615</v>
      </c>
      <c r="BQ334" s="21">
        <f t="shared" si="9"/>
        <v>57</v>
      </c>
    </row>
    <row r="335" spans="2:69" x14ac:dyDescent="0.25">
      <c r="B335" s="44" t="s">
        <v>699</v>
      </c>
      <c r="C335" s="44" t="s">
        <v>700</v>
      </c>
      <c r="D335" s="12">
        <v>-36.799999999999997</v>
      </c>
      <c r="E335" s="12">
        <v>147.19999999999999</v>
      </c>
      <c r="F335" s="29" t="b">
        <f t="shared" si="8"/>
        <v>1</v>
      </c>
      <c r="G335" s="27"/>
      <c r="H335" s="27">
        <v>22.444881439208984</v>
      </c>
      <c r="I335" s="27">
        <v>12.161417007446289</v>
      </c>
      <c r="J335" s="27">
        <v>22.594488143920898</v>
      </c>
      <c r="K335" s="27">
        <v>16.688976287841797</v>
      </c>
      <c r="L335" s="27">
        <v>18.070865631103516</v>
      </c>
      <c r="M335" s="27">
        <v>18.527559280395508</v>
      </c>
      <c r="N335" s="27">
        <v>27.889762878417969</v>
      </c>
      <c r="O335" s="27">
        <v>8.7677164077758789</v>
      </c>
      <c r="P335" s="27">
        <v>14.21259880065918</v>
      </c>
      <c r="Q335" s="27">
        <v>18.72834587097168</v>
      </c>
      <c r="R335" s="27">
        <v>23.763778686523438</v>
      </c>
      <c r="T335" s="27">
        <v>6.6338582038879395</v>
      </c>
      <c r="U335" s="27">
        <v>22.216535568237305</v>
      </c>
      <c r="V335" s="27">
        <v>17.929134368896484</v>
      </c>
      <c r="W335" s="27">
        <v>25.688976287841797</v>
      </c>
      <c r="X335" s="27">
        <v>19.173229217529297</v>
      </c>
      <c r="Y335" s="27">
        <v>7.7637796401977539</v>
      </c>
      <c r="Z335" s="27">
        <v>30.244094848632813</v>
      </c>
      <c r="AA335" s="27">
        <v>26.055118560791016</v>
      </c>
      <c r="AB335" s="27">
        <v>25.885826110839844</v>
      </c>
      <c r="AC335" s="27">
        <v>9.6456689834594727</v>
      </c>
      <c r="AD335" s="27">
        <v>7.4488186836242676</v>
      </c>
      <c r="AE335" s="27">
        <v>28.937007904052734</v>
      </c>
      <c r="AF335" s="27">
        <v>19.602361679077148</v>
      </c>
      <c r="AG335" s="27">
        <v>8.0944881439208984</v>
      </c>
      <c r="AH335" s="27">
        <v>20.169290542602539</v>
      </c>
      <c r="AI335" s="27">
        <v>16.968503952026367</v>
      </c>
      <c r="AJ335" s="27">
        <v>12.972440719604492</v>
      </c>
      <c r="AK335" s="27">
        <v>18.629920959472656</v>
      </c>
      <c r="AL335" s="27">
        <v>13.059055328369141</v>
      </c>
      <c r="AM335" s="27">
        <v>15.519684791564941</v>
      </c>
      <c r="AN335" s="27">
        <v>39.972442626953125</v>
      </c>
      <c r="AO335" s="27">
        <v>43.598426818847656</v>
      </c>
      <c r="AP335" s="27">
        <v>3.7007873058319092</v>
      </c>
      <c r="AQ335" s="27">
        <v>8.6574802398681641</v>
      </c>
      <c r="AR335" s="27">
        <v>9.4015750885009766</v>
      </c>
      <c r="AS335" s="27">
        <v>10.476377487182617</v>
      </c>
      <c r="AT335" s="27">
        <v>19.842519760131836</v>
      </c>
      <c r="AU335" s="27">
        <v>8.8976373672485352</v>
      </c>
      <c r="AV335" s="27">
        <v>12.629920959472656</v>
      </c>
      <c r="AW335" s="27">
        <v>14.047244071960449</v>
      </c>
      <c r="AX335" s="27">
        <v>10.401575088500977</v>
      </c>
      <c r="AY335" s="27">
        <v>12.17322826385498</v>
      </c>
      <c r="AZ335" s="27">
        <v>19.283464431762695</v>
      </c>
      <c r="BA335" s="27">
        <v>14.78740119934082</v>
      </c>
      <c r="BB335" s="27">
        <v>3.5354330539703369</v>
      </c>
      <c r="BC335" s="27">
        <v>9.7795276641845703</v>
      </c>
      <c r="BD335" s="27">
        <v>7.0157480239868164</v>
      </c>
      <c r="BE335" s="27">
        <v>12.070866584777832</v>
      </c>
      <c r="BF335" s="27">
        <v>19.677165985107422</v>
      </c>
      <c r="BG335" s="27">
        <v>10.866141319274902</v>
      </c>
      <c r="BH335" s="27">
        <v>6.1732282638549805</v>
      </c>
      <c r="BI335" s="27">
        <v>15.015748023986816</v>
      </c>
      <c r="BJ335" s="27">
        <v>7.1732282638549805</v>
      </c>
      <c r="BK335" s="27">
        <v>5.3779525756835938</v>
      </c>
      <c r="BL335" s="27">
        <v>12.547244071960449</v>
      </c>
      <c r="BM335" s="27">
        <v>8.7165355682373047</v>
      </c>
      <c r="BN335" s="27">
        <v>7.9881887435913086</v>
      </c>
      <c r="BO335" s="27">
        <v>4.8031497001647949</v>
      </c>
      <c r="BQ335" s="21">
        <f t="shared" si="9"/>
        <v>57</v>
      </c>
    </row>
    <row r="336" spans="2:69" x14ac:dyDescent="0.25">
      <c r="B336" s="44" t="s">
        <v>755</v>
      </c>
      <c r="C336" s="44" t="s">
        <v>756</v>
      </c>
      <c r="D336" s="12">
        <v>-42</v>
      </c>
      <c r="E336" s="12">
        <v>145.5</v>
      </c>
      <c r="F336" s="29" t="b">
        <f t="shared" si="8"/>
        <v>0</v>
      </c>
      <c r="G336" s="27"/>
      <c r="H336" s="27">
        <v>29.917322158813477</v>
      </c>
      <c r="I336" s="27">
        <v>27.838582992553711</v>
      </c>
      <c r="J336" s="27">
        <v>31.574802398681641</v>
      </c>
      <c r="K336" s="27">
        <v>28.960630416870117</v>
      </c>
      <c r="L336" s="27">
        <v>38.803150177001953</v>
      </c>
      <c r="M336" s="27">
        <v>30.917322158813477</v>
      </c>
      <c r="N336" s="27">
        <v>22.385826110839844</v>
      </c>
      <c r="O336" s="27">
        <v>28.614173889160156</v>
      </c>
      <c r="P336" s="27">
        <v>55.633857727050781</v>
      </c>
      <c r="Q336" s="27">
        <v>29.137794494628906</v>
      </c>
      <c r="R336" s="27">
        <v>32.228347778320313</v>
      </c>
      <c r="S336" s="27">
        <v>44.858268737792969</v>
      </c>
      <c r="T336" s="27">
        <v>31.716535568237305</v>
      </c>
      <c r="U336" s="27">
        <v>36.763778686523438</v>
      </c>
      <c r="V336" s="27">
        <v>36.464565277099609</v>
      </c>
      <c r="W336" s="27">
        <v>30.70472526550293</v>
      </c>
      <c r="X336" s="27">
        <v>32.834644317626953</v>
      </c>
      <c r="Y336" s="27">
        <v>30.913385391235352</v>
      </c>
      <c r="Z336" s="27">
        <v>33.629920959472656</v>
      </c>
      <c r="AA336" s="27">
        <v>45.070865631103516</v>
      </c>
      <c r="AB336" s="27">
        <v>46.181102752685547</v>
      </c>
      <c r="AC336" s="27">
        <v>38.322834014892578</v>
      </c>
      <c r="AD336" s="27">
        <v>28.629920959472656</v>
      </c>
      <c r="AE336" s="27">
        <v>32.464565277099609</v>
      </c>
      <c r="AF336" s="27">
        <v>39.141731262207031</v>
      </c>
      <c r="AG336" s="27">
        <v>21.716535568237305</v>
      </c>
      <c r="AH336" s="27">
        <v>41.362205505371094</v>
      </c>
      <c r="AI336" s="27">
        <v>38.472442626953125</v>
      </c>
      <c r="AJ336" s="27">
        <v>48.913387298583984</v>
      </c>
      <c r="AK336" s="27">
        <v>32.267715454101563</v>
      </c>
      <c r="AL336" s="27">
        <v>27.740158081054688</v>
      </c>
      <c r="AM336" s="27">
        <v>38.826770782470703</v>
      </c>
      <c r="AN336" s="27">
        <v>32.732284545898438</v>
      </c>
      <c r="AO336" s="27">
        <v>34.496063232421875</v>
      </c>
      <c r="AP336" s="27">
        <v>37.968502044677734</v>
      </c>
      <c r="AQ336" s="27">
        <v>31.826770782470703</v>
      </c>
      <c r="AR336" s="27">
        <v>46.425197601318359</v>
      </c>
      <c r="AS336" s="27">
        <v>33.110237121582031</v>
      </c>
      <c r="AT336" s="27">
        <v>35.818897247314453</v>
      </c>
      <c r="AU336" s="27">
        <v>31.590551376342773</v>
      </c>
      <c r="AV336" s="27">
        <v>31.673229217529297</v>
      </c>
      <c r="AW336" s="27">
        <v>33.295276641845703</v>
      </c>
      <c r="AX336" s="27">
        <v>46.031497955322266</v>
      </c>
      <c r="AY336" s="27">
        <v>33.129920959472656</v>
      </c>
      <c r="AZ336" s="27">
        <v>30.259841918945313</v>
      </c>
      <c r="BA336" s="27">
        <v>35.921260833740234</v>
      </c>
      <c r="BB336" s="27">
        <v>29.740158081054688</v>
      </c>
      <c r="BC336" s="27">
        <v>35.055118560791016</v>
      </c>
      <c r="BD336" s="27">
        <v>35.740158081054688</v>
      </c>
      <c r="BE336" s="27">
        <v>14.850393295288086</v>
      </c>
      <c r="BF336" s="27">
        <v>24.653543472290039</v>
      </c>
      <c r="BG336" s="27">
        <v>21.125984191894531</v>
      </c>
      <c r="BH336" s="27">
        <v>11.984251976013184</v>
      </c>
      <c r="BI336" s="27">
        <v>24.307086944580078</v>
      </c>
      <c r="BJ336" s="27">
        <v>14.401575088500977</v>
      </c>
      <c r="BK336" s="27">
        <v>7.6535434722900391</v>
      </c>
      <c r="BL336" s="27">
        <v>20.21259880065918</v>
      </c>
      <c r="BM336" s="27">
        <v>31.665353775024414</v>
      </c>
      <c r="BO336" s="27">
        <v>12.177165031433105</v>
      </c>
      <c r="BQ336" s="21">
        <f t="shared" si="9"/>
        <v>57</v>
      </c>
    </row>
    <row r="337" spans="2:69" x14ac:dyDescent="0.25">
      <c r="B337" s="44" t="s">
        <v>705</v>
      </c>
      <c r="C337" s="44" t="s">
        <v>706</v>
      </c>
      <c r="D337" s="12">
        <v>-33.5</v>
      </c>
      <c r="E337" s="12">
        <v>115</v>
      </c>
      <c r="F337" s="29" t="b">
        <f t="shared" si="8"/>
        <v>0</v>
      </c>
      <c r="G337" s="27"/>
      <c r="H337" s="27">
        <v>3.8582677841186523</v>
      </c>
      <c r="I337" s="27">
        <v>4.2874016761779785</v>
      </c>
      <c r="J337" s="27">
        <v>7.5905513763427734</v>
      </c>
      <c r="K337" s="27">
        <v>4.9291338920593262</v>
      </c>
      <c r="L337" s="27">
        <v>7.0472440719604492</v>
      </c>
      <c r="M337" s="27">
        <v>12.956692695617676</v>
      </c>
      <c r="N337" s="27">
        <v>5.6259841918945313</v>
      </c>
      <c r="P337" s="27">
        <v>7.0472440719604492</v>
      </c>
      <c r="Q337" s="27">
        <v>4.4015746116638184</v>
      </c>
      <c r="R337" s="27">
        <v>7.6535434722900391</v>
      </c>
      <c r="S337" s="27">
        <v>10.822834968566895</v>
      </c>
      <c r="T337" s="27">
        <v>4.6220474243164063</v>
      </c>
      <c r="U337" s="27">
        <v>8.0905513763427734</v>
      </c>
      <c r="V337" s="27">
        <v>4.7283463478088379</v>
      </c>
      <c r="W337" s="27">
        <v>7.8031497001647949</v>
      </c>
      <c r="X337" s="27">
        <v>7.3307085037231445</v>
      </c>
      <c r="Y337" s="27">
        <v>5.9291338920593262</v>
      </c>
      <c r="Z337" s="27">
        <v>7.1023621559143066</v>
      </c>
      <c r="AA337" s="27">
        <v>6.7086615562438965</v>
      </c>
      <c r="AB337" s="27">
        <v>5.7598423957824707</v>
      </c>
      <c r="AC337" s="27">
        <v>8.3700790405273438</v>
      </c>
      <c r="AD337" s="27">
        <v>5.8425197601318359</v>
      </c>
      <c r="AE337" s="27">
        <v>7.0236220359802246</v>
      </c>
      <c r="AF337" s="27">
        <v>8.3464565277099609</v>
      </c>
      <c r="AG337" s="27">
        <v>6.0551180839538574</v>
      </c>
      <c r="AH337" s="27">
        <v>6.3937005996704102</v>
      </c>
      <c r="AI337" s="27">
        <v>4.460629940032959</v>
      </c>
      <c r="AJ337" s="27">
        <v>6.3425197601318359</v>
      </c>
      <c r="AK337" s="27">
        <v>6.2952756881713867</v>
      </c>
      <c r="AL337" s="27">
        <v>6.078740119934082</v>
      </c>
      <c r="AM337" s="27">
        <v>5.6299214363098145</v>
      </c>
      <c r="AN337" s="27">
        <v>6.6771655082702637</v>
      </c>
      <c r="AO337" s="27">
        <v>5.2755904197692871</v>
      </c>
      <c r="AP337" s="27">
        <v>3.6141731739044189</v>
      </c>
      <c r="AQ337" s="27">
        <v>6.8661417961120605</v>
      </c>
      <c r="AR337" s="27">
        <v>13.196850776672363</v>
      </c>
      <c r="AS337" s="27">
        <v>5.0944881439208984</v>
      </c>
      <c r="AT337" s="27">
        <v>5.4881887435913086</v>
      </c>
      <c r="AU337" s="27">
        <v>7.8661417961120605</v>
      </c>
      <c r="AV337" s="27">
        <v>5.9291338920593262</v>
      </c>
      <c r="AW337" s="27">
        <v>6.5118112564086914</v>
      </c>
      <c r="AX337" s="27">
        <v>3.8267717361450195</v>
      </c>
      <c r="AY337" s="27">
        <v>6.2519683837890625</v>
      </c>
      <c r="AZ337" s="27">
        <v>3.9448819160461426</v>
      </c>
      <c r="BA337" s="27">
        <v>8.9370079040527344</v>
      </c>
      <c r="BB337" s="27">
        <v>4.1811022758483887</v>
      </c>
      <c r="BC337" s="27">
        <v>7.3149604797363281</v>
      </c>
      <c r="BD337" s="27">
        <v>5.1889762878417969</v>
      </c>
      <c r="BE337" s="27">
        <v>7.7007875442504883</v>
      </c>
      <c r="BF337" s="27">
        <v>2.5196850299835205</v>
      </c>
      <c r="BG337" s="27">
        <v>6.8346457481384277</v>
      </c>
      <c r="BH337" s="27">
        <v>8.3149604797363281</v>
      </c>
      <c r="BI337" s="27">
        <v>6.4960627555847168</v>
      </c>
      <c r="BJ337" s="27">
        <v>4.535433292388916</v>
      </c>
      <c r="BK337" s="27">
        <v>3.2125983238220215</v>
      </c>
      <c r="BL337" s="27">
        <v>3.9685039520263672</v>
      </c>
      <c r="BM337" s="27">
        <v>4.1023621559143066</v>
      </c>
      <c r="BN337" s="27">
        <v>3.1496062278747559</v>
      </c>
      <c r="BO337" s="27">
        <v>3.4015748500823975</v>
      </c>
      <c r="BQ337" s="21">
        <f t="shared" si="9"/>
        <v>56</v>
      </c>
    </row>
    <row r="338" spans="2:69" x14ac:dyDescent="0.25">
      <c r="B338" s="44" t="s">
        <v>707</v>
      </c>
      <c r="C338" s="44" t="s">
        <v>708</v>
      </c>
      <c r="D338" s="12">
        <v>-33.799999999999997</v>
      </c>
      <c r="E338" s="12">
        <v>116</v>
      </c>
      <c r="F338" s="29" t="b">
        <f t="shared" si="8"/>
        <v>0</v>
      </c>
      <c r="G338" s="27"/>
      <c r="H338" s="27">
        <v>3.2755906581878662</v>
      </c>
      <c r="I338" s="27">
        <v>4.4291338920593262</v>
      </c>
      <c r="J338" s="27">
        <v>9.4685039520263672</v>
      </c>
      <c r="L338" s="27">
        <v>6.8622045516967773</v>
      </c>
      <c r="M338" s="27">
        <v>13.149606704711914</v>
      </c>
      <c r="N338" s="27">
        <v>4.8503937721252441</v>
      </c>
      <c r="O338" s="27">
        <v>4.0511813163757324</v>
      </c>
      <c r="P338" s="27">
        <v>6.7677164077758789</v>
      </c>
      <c r="Q338" s="27">
        <v>3.421259880065918</v>
      </c>
      <c r="R338" s="27">
        <v>8.1377954483032227</v>
      </c>
      <c r="S338" s="27">
        <v>11.791338920593262</v>
      </c>
      <c r="T338" s="27">
        <v>5.4960627555847168</v>
      </c>
      <c r="U338" s="27">
        <v>9.2598428726196289</v>
      </c>
      <c r="V338" s="27">
        <v>6.3661417961120605</v>
      </c>
      <c r="W338" s="27">
        <v>5.8740158081054688</v>
      </c>
      <c r="X338" s="27">
        <v>8.4015750885009766</v>
      </c>
      <c r="Y338" s="27">
        <v>6.3149604797363281</v>
      </c>
      <c r="Z338" s="27">
        <v>4.7874016761779785</v>
      </c>
      <c r="AA338" s="27">
        <v>4.535433292388916</v>
      </c>
      <c r="AB338" s="27">
        <v>3.8110237121582031</v>
      </c>
      <c r="AC338" s="27">
        <v>7.7322835922241211</v>
      </c>
      <c r="AD338" s="27">
        <v>3.7795276641845703</v>
      </c>
      <c r="AE338" s="27">
        <v>5.5433073043823242</v>
      </c>
      <c r="AF338" s="27">
        <v>5.0866141319274902</v>
      </c>
      <c r="AG338" s="27">
        <v>3.2519686222076416</v>
      </c>
      <c r="AH338" s="27">
        <v>2.6062991619110107</v>
      </c>
      <c r="AI338" s="27">
        <v>2.9842519760131836</v>
      </c>
      <c r="AJ338" s="27">
        <v>7.7716536521911621</v>
      </c>
      <c r="AK338" s="27">
        <v>4.7795276641845703</v>
      </c>
      <c r="AL338" s="27">
        <v>4.0629920959472656</v>
      </c>
      <c r="AM338" s="27">
        <v>3.9921259880065918</v>
      </c>
      <c r="AN338" s="27">
        <v>5.2677164077758789</v>
      </c>
      <c r="AO338" s="27">
        <v>4.4803147315979004</v>
      </c>
      <c r="AP338" s="27">
        <v>2.5590550899505615</v>
      </c>
      <c r="AQ338" s="27">
        <v>4.960629940032959</v>
      </c>
      <c r="AR338" s="27">
        <v>9.1102361679077148</v>
      </c>
      <c r="AS338" s="27">
        <v>4.464566707611084</v>
      </c>
      <c r="AT338" s="27">
        <v>6.1574802398681641</v>
      </c>
      <c r="AU338" s="27">
        <v>7.1889762878417969</v>
      </c>
      <c r="AV338" s="27">
        <v>4.1574802398681641</v>
      </c>
      <c r="AW338" s="27">
        <v>7.7086615562438965</v>
      </c>
      <c r="AX338" s="27">
        <v>3.1811022758483887</v>
      </c>
      <c r="AY338" s="27">
        <v>5.7007875442504883</v>
      </c>
      <c r="AZ338" s="27">
        <v>4.3307085037231445</v>
      </c>
      <c r="BA338" s="27">
        <v>7.6771655082702637</v>
      </c>
      <c r="BB338" s="27">
        <v>3.4251968860626221</v>
      </c>
      <c r="BC338" s="27">
        <v>4.5433073043823242</v>
      </c>
      <c r="BD338" s="27">
        <v>3.2283463478088379</v>
      </c>
      <c r="BE338" s="27">
        <v>6.8897638320922852</v>
      </c>
      <c r="BF338" s="27">
        <v>4.2244095802307129</v>
      </c>
      <c r="BG338" s="27">
        <v>8.425196647644043</v>
      </c>
      <c r="BH338" s="27">
        <v>5.3149604797363281</v>
      </c>
      <c r="BI338" s="27">
        <v>11.78740119934082</v>
      </c>
      <c r="BJ338" s="27">
        <v>4.7874016761779785</v>
      </c>
      <c r="BK338" s="27">
        <v>3.9133858680725098</v>
      </c>
      <c r="BL338" s="27">
        <v>5.5511813163757324</v>
      </c>
      <c r="BM338" s="27">
        <v>4.1102361679077148</v>
      </c>
      <c r="BN338" s="27">
        <v>0.68503934144973755</v>
      </c>
      <c r="BO338" s="27">
        <v>2.6338582038879395</v>
      </c>
      <c r="BQ338" s="21">
        <f t="shared" si="9"/>
        <v>56</v>
      </c>
    </row>
    <row r="339" spans="2:69" x14ac:dyDescent="0.25">
      <c r="B339" s="44" t="s">
        <v>759</v>
      </c>
      <c r="C339" s="44" t="s">
        <v>760</v>
      </c>
      <c r="D339" s="12">
        <v>-33.9</v>
      </c>
      <c r="E339" s="12">
        <v>115.7</v>
      </c>
      <c r="F339" s="29" t="b">
        <f t="shared" si="8"/>
        <v>0</v>
      </c>
      <c r="G339" s="27"/>
      <c r="H339" s="27">
        <v>4.4173226356506348</v>
      </c>
      <c r="I339" s="27">
        <v>5.6692914962768555</v>
      </c>
      <c r="J339" s="27">
        <v>8.9409446716308594</v>
      </c>
      <c r="K339" s="27">
        <v>6.0314960479736328</v>
      </c>
      <c r="L339" s="27">
        <v>5.4724407196044922</v>
      </c>
      <c r="M339" s="27">
        <v>11.259842872619629</v>
      </c>
      <c r="N339" s="27">
        <v>3.7795276641845703</v>
      </c>
      <c r="O339" s="27">
        <v>5.8346457481384277</v>
      </c>
      <c r="P339" s="27">
        <v>7.2204723358154297</v>
      </c>
      <c r="Q339" s="27">
        <v>4.4173226356506348</v>
      </c>
      <c r="R339" s="27">
        <v>6.3228344917297363</v>
      </c>
      <c r="S339" s="27">
        <v>12.157480239868164</v>
      </c>
      <c r="U339" s="27">
        <v>10.917323112487793</v>
      </c>
      <c r="V339" s="27">
        <v>6.0472440719604492</v>
      </c>
      <c r="W339" s="27">
        <v>2.4488189220428467</v>
      </c>
      <c r="X339" s="27">
        <v>4.1023621559143066</v>
      </c>
      <c r="Y339" s="27">
        <v>5.4488186836242676</v>
      </c>
      <c r="Z339" s="27">
        <v>5.7322835922241211</v>
      </c>
      <c r="AA339" s="27">
        <v>5.8188977241516113</v>
      </c>
      <c r="AB339" s="27">
        <v>6.0944881439208984</v>
      </c>
      <c r="AC339" s="27">
        <v>7.4921259880065918</v>
      </c>
      <c r="AD339" s="27">
        <v>6.3070864677429199</v>
      </c>
      <c r="AE339" s="27">
        <v>5.8149604797363281</v>
      </c>
      <c r="AF339" s="27">
        <v>6.7795276641845703</v>
      </c>
      <c r="AG339" s="27">
        <v>5.9055118560791016</v>
      </c>
      <c r="AH339" s="27">
        <v>5.4330706596374512</v>
      </c>
      <c r="AI339" s="27">
        <v>4.7637796401977539</v>
      </c>
      <c r="AJ339" s="27">
        <v>8.6614170074462891</v>
      </c>
      <c r="AK339" s="27">
        <v>8.7834644317626953</v>
      </c>
      <c r="AL339" s="27">
        <v>4.1417322158813477</v>
      </c>
      <c r="AM339" s="27">
        <v>4.3740158081054688</v>
      </c>
      <c r="AN339" s="27">
        <v>7.6653542518615723</v>
      </c>
      <c r="AO339" s="27">
        <v>4.7716536521911621</v>
      </c>
      <c r="AP339" s="27">
        <v>3.7952756881713867</v>
      </c>
      <c r="AQ339" s="27">
        <v>7.6377954483032227</v>
      </c>
      <c r="AR339" s="27">
        <v>13.051180839538574</v>
      </c>
      <c r="AS339" s="27">
        <v>3.2952756881713867</v>
      </c>
      <c r="AT339" s="27">
        <v>9.2480316162109375</v>
      </c>
      <c r="AU339" s="27">
        <v>7.3346457481384277</v>
      </c>
      <c r="AV339" s="27">
        <v>4.1456694602966309</v>
      </c>
      <c r="AW339" s="27">
        <v>4.2716536521911621</v>
      </c>
      <c r="AX339" s="27">
        <v>3.5708661079406738</v>
      </c>
      <c r="AY339" s="27">
        <v>7.2165355682373047</v>
      </c>
      <c r="AZ339" s="27">
        <v>4.1968502998352051</v>
      </c>
      <c r="BA339" s="27">
        <v>5.0708661079406738</v>
      </c>
      <c r="BB339" s="27">
        <v>3.6771652698516846</v>
      </c>
      <c r="BC339" s="27">
        <v>3.3582677841186523</v>
      </c>
      <c r="BD339" s="27">
        <v>3.8582677841186523</v>
      </c>
      <c r="BE339" s="27">
        <v>5.7637796401977539</v>
      </c>
      <c r="BF339" s="27">
        <v>3.5669291019439697</v>
      </c>
      <c r="BG339" s="27">
        <v>3.2283463478088379</v>
      </c>
      <c r="BH339" s="27">
        <v>7.5157480239868164</v>
      </c>
      <c r="BI339" s="27">
        <v>4.3031497001647949</v>
      </c>
      <c r="BJ339" s="27">
        <v>2.1496062278747559</v>
      </c>
      <c r="BK339" s="27">
        <v>3.3937008380889893</v>
      </c>
      <c r="BL339" s="27">
        <v>4.960629940032959</v>
      </c>
      <c r="BM339" s="27">
        <v>3.2283463478088379</v>
      </c>
      <c r="BN339" s="27">
        <v>1.7283464670181274</v>
      </c>
      <c r="BO339" s="27">
        <v>2.65354323387146</v>
      </c>
      <c r="BQ339" s="21">
        <f t="shared" si="9"/>
        <v>56</v>
      </c>
    </row>
    <row r="340" spans="2:69" x14ac:dyDescent="0.25">
      <c r="B340" s="44" t="s">
        <v>711</v>
      </c>
      <c r="C340" s="44" t="s">
        <v>712</v>
      </c>
      <c r="D340" s="12">
        <v>-31.6</v>
      </c>
      <c r="E340" s="12">
        <v>116.6</v>
      </c>
      <c r="F340" s="29" t="b">
        <f t="shared" ref="F340:F403" si="10">AND(E340&gt;=141,D340&lt;=-29,D340&gt;=-40)</f>
        <v>0</v>
      </c>
      <c r="G340" s="27"/>
      <c r="H340" s="27">
        <v>1.7204724550247192</v>
      </c>
      <c r="I340" s="27">
        <v>1.539370059967041</v>
      </c>
      <c r="J340" s="27">
        <v>2.9881889820098877</v>
      </c>
      <c r="K340" s="27">
        <v>2.578740119934082</v>
      </c>
      <c r="L340" s="27">
        <v>1.8031495809555054</v>
      </c>
      <c r="M340" s="27">
        <v>5.1220474243164063</v>
      </c>
      <c r="N340" s="27">
        <v>4.8188977241516113</v>
      </c>
      <c r="P340" s="27">
        <v>3.0866141319274902</v>
      </c>
      <c r="Q340" s="27">
        <v>0.88976377248764038</v>
      </c>
      <c r="R340" s="27">
        <v>2.4370079040527344</v>
      </c>
      <c r="S340" s="27">
        <v>5.4330706596374512</v>
      </c>
      <c r="T340" s="27">
        <v>1.5118110179901123</v>
      </c>
      <c r="U340" s="27">
        <v>5.7322835922241211</v>
      </c>
      <c r="V340" s="27">
        <v>3.4488189220428467</v>
      </c>
      <c r="W340" s="27">
        <v>3.4448819160461426</v>
      </c>
      <c r="X340" s="27">
        <v>4.5196852684020996</v>
      </c>
      <c r="Y340" s="27">
        <v>4.0944881439208984</v>
      </c>
      <c r="Z340" s="27">
        <v>1.8425196409225464</v>
      </c>
      <c r="AA340" s="27">
        <v>1.7440944910049438</v>
      </c>
      <c r="AB340" s="27">
        <v>1.7519685029983521</v>
      </c>
      <c r="AC340" s="27">
        <v>2.2795276641845703</v>
      </c>
      <c r="AD340" s="27">
        <v>2.0944881439208984</v>
      </c>
      <c r="AE340" s="27">
        <v>6.5590553283691406</v>
      </c>
      <c r="AF340" s="27">
        <v>2.0984251499176025</v>
      </c>
      <c r="AG340" s="27">
        <v>1.3976378440856934</v>
      </c>
      <c r="AH340" s="27">
        <v>2.4251968860626221</v>
      </c>
      <c r="AI340" s="27">
        <v>2.3149607181549072</v>
      </c>
      <c r="AJ340" s="27">
        <v>3.4881889820098877</v>
      </c>
      <c r="AK340" s="27">
        <v>2.2519686222076416</v>
      </c>
      <c r="AL340" s="27">
        <v>2.7598426342010498</v>
      </c>
      <c r="AM340" s="27">
        <v>3.7716536521911621</v>
      </c>
      <c r="AN340" s="27">
        <v>4.8976378440856934</v>
      </c>
      <c r="AO340" s="27">
        <v>3.0511810779571533</v>
      </c>
      <c r="AP340" s="27">
        <v>1.3307086229324341</v>
      </c>
      <c r="AQ340" s="27">
        <v>5.2755904197692871</v>
      </c>
      <c r="AR340" s="27">
        <v>5.464566707611084</v>
      </c>
      <c r="AS340" s="27">
        <v>2.8188977241516113</v>
      </c>
      <c r="AT340" s="27">
        <v>2.7952756881713867</v>
      </c>
      <c r="AU340" s="27">
        <v>6.2283463478088379</v>
      </c>
      <c r="AV340" s="27">
        <v>1.078740119934082</v>
      </c>
      <c r="AW340" s="27">
        <v>2.8425197601318359</v>
      </c>
      <c r="AX340" s="27">
        <v>2.6062991619110107</v>
      </c>
      <c r="AY340" s="27">
        <v>3.3503937721252441</v>
      </c>
      <c r="AZ340" s="27">
        <v>2.7086613178253174</v>
      </c>
      <c r="BA340" s="27">
        <v>2.9921259880065918</v>
      </c>
      <c r="BB340" s="27">
        <v>3.4763779640197754</v>
      </c>
      <c r="BC340" s="27">
        <v>2.8976378440856934</v>
      </c>
      <c r="BD340" s="27">
        <v>4.2874016761779785</v>
      </c>
      <c r="BE340" s="27">
        <v>3.4763779640197754</v>
      </c>
      <c r="BF340" s="27">
        <v>1.2283464670181274</v>
      </c>
      <c r="BG340" s="27">
        <v>5.6771655082702637</v>
      </c>
      <c r="BH340" s="27">
        <v>4.8464565277099609</v>
      </c>
      <c r="BI340" s="27">
        <v>4.0708661079406738</v>
      </c>
      <c r="BJ340" s="27">
        <v>3.9842519760131836</v>
      </c>
      <c r="BK340" s="27">
        <v>1.8937008380889893</v>
      </c>
      <c r="BL340" s="27">
        <v>2.7007873058319092</v>
      </c>
      <c r="BM340" s="27">
        <v>2.7125983238220215</v>
      </c>
      <c r="BN340" s="27">
        <v>2.2795276641845703</v>
      </c>
      <c r="BO340" s="27">
        <v>1.2519685029983521</v>
      </c>
      <c r="BQ340" s="21">
        <f t="shared" si="9"/>
        <v>56</v>
      </c>
    </row>
    <row r="341" spans="2:69" x14ac:dyDescent="0.25">
      <c r="B341" s="44" t="s">
        <v>765</v>
      </c>
      <c r="C341" s="44" t="s">
        <v>766</v>
      </c>
      <c r="D341" s="12">
        <v>-32.9</v>
      </c>
      <c r="E341" s="12">
        <v>121.6</v>
      </c>
      <c r="F341" s="29" t="b">
        <f t="shared" si="10"/>
        <v>0</v>
      </c>
      <c r="G341" s="27"/>
      <c r="H341" s="27">
        <v>2.4921259880065918</v>
      </c>
      <c r="I341" s="27">
        <v>0.54724407196044922</v>
      </c>
      <c r="J341" s="27">
        <v>3.078740119934082</v>
      </c>
      <c r="K341" s="27">
        <v>2.4133858680725098</v>
      </c>
      <c r="L341" s="27">
        <v>3.9763779640197754</v>
      </c>
      <c r="M341" s="27">
        <v>3.4566929340362549</v>
      </c>
      <c r="N341" s="27">
        <v>3.4527559280395508</v>
      </c>
      <c r="O341" s="27">
        <v>2.0275590419769287</v>
      </c>
      <c r="P341" s="27">
        <v>2.6614172458648682</v>
      </c>
      <c r="Q341" s="27">
        <v>4.4527559280395508</v>
      </c>
      <c r="R341" s="27">
        <v>3.5433070659637451</v>
      </c>
      <c r="S341" s="27">
        <v>5.035433292388916</v>
      </c>
      <c r="T341" s="27">
        <v>1.4370079040527344</v>
      </c>
      <c r="U341" s="27">
        <v>3.84645676612854</v>
      </c>
      <c r="V341" s="27">
        <v>3.5275590419769287</v>
      </c>
      <c r="W341" s="27">
        <v>5.2992124557495117</v>
      </c>
      <c r="X341" s="27">
        <v>4.3228344917297363</v>
      </c>
      <c r="Y341" s="27">
        <v>4.8937005996704102</v>
      </c>
      <c r="Z341" s="27">
        <v>3.5</v>
      </c>
      <c r="AA341" s="27">
        <v>3.8503937721252441</v>
      </c>
      <c r="AB341" s="27">
        <v>1.9448819160461426</v>
      </c>
      <c r="AC341" s="27">
        <v>2.1692912578582764</v>
      </c>
      <c r="AD341" s="27">
        <v>6.6299214363098145</v>
      </c>
      <c r="AE341" s="27">
        <v>6.3307085037231445</v>
      </c>
      <c r="AF341" s="27">
        <v>3.8779528141021729</v>
      </c>
      <c r="AG341" s="27">
        <v>6.4094486236572266</v>
      </c>
      <c r="AH341" s="27">
        <v>3.267716646194458</v>
      </c>
      <c r="AI341" s="27">
        <v>2.6141731739044189</v>
      </c>
      <c r="AJ341" s="27">
        <v>1.1377953290939331</v>
      </c>
      <c r="AK341" s="27">
        <v>1.8937008380889893</v>
      </c>
      <c r="AL341" s="27">
        <v>2.6850392818450928</v>
      </c>
      <c r="AM341" s="27">
        <v>2.5433070659637451</v>
      </c>
      <c r="AN341" s="27">
        <v>3.9921259880065918</v>
      </c>
      <c r="AO341" s="27">
        <v>3.4133858680725098</v>
      </c>
      <c r="AQ341" s="27">
        <v>3.5905511379241943</v>
      </c>
      <c r="AR341" s="27">
        <v>4.0157480239868164</v>
      </c>
      <c r="AS341" s="27">
        <v>4.1338582038879395</v>
      </c>
      <c r="AT341" s="27">
        <v>3.2834646701812744</v>
      </c>
      <c r="AU341" s="27">
        <v>3.4488189220428467</v>
      </c>
      <c r="AV341" s="27">
        <v>0.96850395202636719</v>
      </c>
      <c r="AW341" s="27">
        <v>5</v>
      </c>
      <c r="AX341" s="27">
        <v>1.866141676902771</v>
      </c>
      <c r="AY341" s="27">
        <v>6.0944881439208984</v>
      </c>
      <c r="AZ341" s="27">
        <v>2.1023621559143066</v>
      </c>
      <c r="BA341" s="27">
        <v>4.9055118560791016</v>
      </c>
      <c r="BB341" s="27">
        <v>1.8503936529159546</v>
      </c>
      <c r="BC341" s="27">
        <v>4.039370059967041</v>
      </c>
      <c r="BD341" s="27">
        <v>11.511811256408691</v>
      </c>
      <c r="BE341" s="27">
        <v>3.5354330539703369</v>
      </c>
      <c r="BF341" s="27">
        <v>1.6771653890609741</v>
      </c>
      <c r="BG341" s="27">
        <v>6.7716536521911621</v>
      </c>
      <c r="BH341" s="27">
        <v>4.1732282638549805</v>
      </c>
      <c r="BI341" s="27">
        <v>5.2204723358154297</v>
      </c>
      <c r="BJ341" s="27">
        <v>6.4724407196044922</v>
      </c>
      <c r="BK341" s="27">
        <v>3.2362203598022461</v>
      </c>
      <c r="BL341" s="27">
        <v>2.2834646701812744</v>
      </c>
      <c r="BM341" s="27">
        <v>4.6535434722900391</v>
      </c>
      <c r="BN341" s="27">
        <v>3.732283353805542</v>
      </c>
      <c r="BO341" s="27">
        <v>1.2992125749588013</v>
      </c>
      <c r="BQ341" s="21">
        <f t="shared" ref="BQ341:BQ404" si="11">RANK(BO341,H341:BO341)</f>
        <v>56</v>
      </c>
    </row>
    <row r="342" spans="2:69" x14ac:dyDescent="0.25">
      <c r="B342" s="44" t="s">
        <v>719</v>
      </c>
      <c r="C342" s="44" t="s">
        <v>720</v>
      </c>
      <c r="D342" s="12">
        <v>-32.299999999999997</v>
      </c>
      <c r="E342" s="12">
        <v>138</v>
      </c>
      <c r="F342" s="29" t="b">
        <f t="shared" si="10"/>
        <v>0</v>
      </c>
      <c r="G342" s="27"/>
      <c r="H342" s="27">
        <v>3.4881889820098877</v>
      </c>
      <c r="I342" s="27">
        <v>2.8031497001647949</v>
      </c>
      <c r="J342" s="27">
        <v>1.2283464670181274</v>
      </c>
      <c r="K342" s="27">
        <v>0.62204724550247192</v>
      </c>
      <c r="L342" s="27">
        <v>3.0866141319274902</v>
      </c>
      <c r="M342" s="27">
        <v>1.0905511379241943</v>
      </c>
      <c r="N342" s="27">
        <v>5.1496062278747559</v>
      </c>
      <c r="O342" s="27">
        <v>1.2047244310379028</v>
      </c>
      <c r="P342" s="27">
        <v>2.8622047901153564</v>
      </c>
      <c r="Q342" s="27">
        <v>2.5944881439208984</v>
      </c>
      <c r="R342" s="27">
        <v>4.5826773643493652</v>
      </c>
      <c r="S342" s="27">
        <v>4.2795276641845703</v>
      </c>
      <c r="T342" s="27">
        <v>1.2086614370346069</v>
      </c>
      <c r="U342" s="27">
        <v>6.5236220359802246</v>
      </c>
      <c r="V342" s="27">
        <v>4.3661417961120605</v>
      </c>
      <c r="W342" s="27">
        <v>4.8031497001647949</v>
      </c>
      <c r="X342" s="27">
        <v>4.5984253883361816</v>
      </c>
      <c r="Y342" s="27">
        <v>3.8503937721252441</v>
      </c>
      <c r="Z342" s="27">
        <v>3.7283463478088379</v>
      </c>
      <c r="AA342" s="27">
        <v>4.7401576042175293</v>
      </c>
      <c r="AB342" s="27">
        <v>1.8346456289291382</v>
      </c>
      <c r="AC342" s="27">
        <v>1.5157480239868164</v>
      </c>
      <c r="AD342" s="27">
        <v>0.85433071851730347</v>
      </c>
      <c r="AE342" s="27">
        <v>3.3503937721252441</v>
      </c>
      <c r="AF342" s="27">
        <v>2.5196850299835205</v>
      </c>
      <c r="AG342" s="27">
        <v>2.1968502998352051</v>
      </c>
      <c r="AH342" s="27">
        <v>4.3307085037231445</v>
      </c>
      <c r="AI342" s="27">
        <v>1.1653543710708618</v>
      </c>
      <c r="AJ342" s="27">
        <v>2.5748031139373779</v>
      </c>
      <c r="AK342" s="27">
        <v>2.078740119934082</v>
      </c>
      <c r="AL342" s="27">
        <v>1.3149605989456177</v>
      </c>
      <c r="AM342" s="27">
        <v>2.1889762878417969</v>
      </c>
      <c r="AN342" s="27">
        <v>7.2677164077758789</v>
      </c>
      <c r="AO342" s="27">
        <v>1.9921259880065918</v>
      </c>
      <c r="AP342" s="27">
        <v>0.81102359294891357</v>
      </c>
      <c r="AQ342" s="27">
        <v>1.6692913770675659</v>
      </c>
      <c r="AR342" s="27">
        <v>4.4094486236572266</v>
      </c>
      <c r="AS342" s="27">
        <v>6.5275592803955078</v>
      </c>
      <c r="AT342" s="27">
        <v>5.6811022758483887</v>
      </c>
      <c r="AU342" s="27">
        <v>4.0944881439208984</v>
      </c>
      <c r="AV342" s="27">
        <v>3.6456692218780518</v>
      </c>
      <c r="AW342" s="27">
        <v>5.7559056282043457</v>
      </c>
      <c r="AX342" s="27">
        <v>2.0157480239868164</v>
      </c>
      <c r="AY342" s="27">
        <v>2.1653542518615723</v>
      </c>
      <c r="AZ342" s="27">
        <v>4</v>
      </c>
      <c r="BA342" s="27">
        <v>5.1220474243164063</v>
      </c>
      <c r="BB342" s="27">
        <v>0.88976377248764038</v>
      </c>
      <c r="BC342" s="27">
        <v>3.5748031139373779</v>
      </c>
      <c r="BD342" s="27">
        <v>6.9685039520263672</v>
      </c>
      <c r="BE342" s="27">
        <v>5.4448819160461426</v>
      </c>
      <c r="BF342" s="27">
        <v>5.3307085037231445</v>
      </c>
      <c r="BG342" s="27">
        <v>4.0157480239868164</v>
      </c>
      <c r="BH342" s="27">
        <v>2.0748031139373779</v>
      </c>
      <c r="BI342" s="27">
        <v>1.6929134130477905</v>
      </c>
      <c r="BJ342" s="27">
        <v>1.960629940032959</v>
      </c>
      <c r="BK342" s="27">
        <v>2.8425197601318359</v>
      </c>
      <c r="BL342" s="27">
        <v>4.1653542518615723</v>
      </c>
      <c r="BM342" s="27">
        <v>1.9842519760131836</v>
      </c>
      <c r="BO342" s="27">
        <v>0.85826772451400757</v>
      </c>
      <c r="BQ342" s="21">
        <f t="shared" si="11"/>
        <v>56</v>
      </c>
    </row>
    <row r="343" spans="2:69" x14ac:dyDescent="0.25">
      <c r="B343" s="44" t="s">
        <v>721</v>
      </c>
      <c r="C343" s="44" t="s">
        <v>722</v>
      </c>
      <c r="D343" s="12">
        <v>-32.6</v>
      </c>
      <c r="E343" s="12">
        <v>138.30000000000001</v>
      </c>
      <c r="F343" s="29" t="b">
        <f t="shared" si="10"/>
        <v>0</v>
      </c>
      <c r="G343" s="27"/>
      <c r="H343" s="27">
        <v>3.7007873058319092</v>
      </c>
      <c r="I343" s="27">
        <v>3.8779528141021729</v>
      </c>
      <c r="J343" s="27">
        <v>1.633858323097229</v>
      </c>
      <c r="K343" s="27">
        <v>0.62992125749588013</v>
      </c>
      <c r="L343" s="27">
        <v>4.5433073043823242</v>
      </c>
      <c r="M343" s="27">
        <v>2.9055118560791016</v>
      </c>
      <c r="N343" s="27">
        <v>6.2283463478088379</v>
      </c>
      <c r="O343" s="27">
        <v>1.1889764070510864</v>
      </c>
      <c r="P343" s="27">
        <v>2.4803149700164795</v>
      </c>
      <c r="Q343" s="27">
        <v>3.7874016761779785</v>
      </c>
      <c r="R343" s="27">
        <v>3.5236220359802246</v>
      </c>
      <c r="S343" s="27">
        <v>5.0078740119934082</v>
      </c>
      <c r="T343" s="27">
        <v>1.4881889820098877</v>
      </c>
      <c r="U343" s="27">
        <v>7.5866141319274902</v>
      </c>
      <c r="V343" s="27">
        <v>3.8897638320922852</v>
      </c>
      <c r="W343" s="27">
        <v>4.1417322158813477</v>
      </c>
      <c r="X343" s="27">
        <v>2.960629940032959</v>
      </c>
      <c r="Y343" s="27">
        <v>3.1102361679077148</v>
      </c>
      <c r="Z343" s="27">
        <v>2.1220471858978271</v>
      </c>
      <c r="AA343" s="27">
        <v>4.039370059967041</v>
      </c>
      <c r="AB343" s="27">
        <v>1.4094488620758057</v>
      </c>
      <c r="AC343" s="27">
        <v>1.2992125749588013</v>
      </c>
      <c r="AD343" s="27">
        <v>0.71653544902801514</v>
      </c>
      <c r="AF343" s="27">
        <v>4.6299214363098145</v>
      </c>
      <c r="AG343" s="27">
        <v>3.307086706161499</v>
      </c>
      <c r="AH343" s="27">
        <v>5.7637796401977539</v>
      </c>
      <c r="AI343" s="27">
        <v>3.267716646194458</v>
      </c>
      <c r="AJ343" s="27">
        <v>3.7637796401977539</v>
      </c>
      <c r="AK343" s="27">
        <v>4.7480316162109375</v>
      </c>
      <c r="AL343" s="27">
        <v>1.787401556968689</v>
      </c>
      <c r="AM343" s="27">
        <v>3.4566929340362549</v>
      </c>
      <c r="AN343" s="27">
        <v>9.6771650314331055</v>
      </c>
      <c r="AO343" s="27">
        <v>4.3622045516967773</v>
      </c>
      <c r="AP343" s="27">
        <v>1.5433070659637451</v>
      </c>
      <c r="AQ343" s="27">
        <v>3.1417322158813477</v>
      </c>
      <c r="AR343" s="27">
        <v>4.0433073043823242</v>
      </c>
      <c r="AS343" s="27">
        <v>5.8267717361450195</v>
      </c>
      <c r="AT343" s="27">
        <v>3.4133858680725098</v>
      </c>
      <c r="AU343" s="27">
        <v>4.5118112564086914</v>
      </c>
      <c r="AV343" s="27">
        <v>4.7007875442504883</v>
      </c>
      <c r="AW343" s="27">
        <v>6.7007875442504883</v>
      </c>
      <c r="AX343" s="27">
        <v>1.6929134130477905</v>
      </c>
      <c r="AY343" s="27">
        <v>2.7283463478088379</v>
      </c>
      <c r="AZ343" s="27">
        <v>3.5039370059967041</v>
      </c>
      <c r="BA343" s="27">
        <v>5.0196852684020996</v>
      </c>
      <c r="BB343" s="27">
        <v>1.3149605989456177</v>
      </c>
      <c r="BC343" s="27">
        <v>3.0157480239868164</v>
      </c>
      <c r="BD343" s="27">
        <v>4.1062994003295898</v>
      </c>
      <c r="BE343" s="27">
        <v>6.3346457481384277</v>
      </c>
      <c r="BF343" s="27">
        <v>7.3149604797363281</v>
      </c>
      <c r="BG343" s="27">
        <v>4.0944881439208984</v>
      </c>
      <c r="BH343" s="27">
        <v>2.3700788021087646</v>
      </c>
      <c r="BI343" s="27">
        <v>2.1102361679077148</v>
      </c>
      <c r="BJ343" s="27">
        <v>1.8543306589126587</v>
      </c>
      <c r="BK343" s="27">
        <v>3.1653542518615723</v>
      </c>
      <c r="BL343" s="27">
        <v>5.574803352355957</v>
      </c>
      <c r="BM343" s="27">
        <v>2.7913386821746826</v>
      </c>
      <c r="BN343" s="27">
        <v>2.1692912578582764</v>
      </c>
      <c r="BO343" s="27">
        <v>1.2480314970016479</v>
      </c>
      <c r="BQ343" s="21">
        <f t="shared" si="11"/>
        <v>56</v>
      </c>
    </row>
    <row r="344" spans="2:69" x14ac:dyDescent="0.25">
      <c r="B344" s="44" t="s">
        <v>769</v>
      </c>
      <c r="C344" s="44" t="s">
        <v>770</v>
      </c>
      <c r="D344" s="12">
        <v>-33.1</v>
      </c>
      <c r="E344" s="12">
        <v>138.4</v>
      </c>
      <c r="F344" s="29" t="b">
        <f t="shared" si="10"/>
        <v>0</v>
      </c>
      <c r="G344" s="27"/>
      <c r="H344" s="27">
        <v>7.8149604797363281</v>
      </c>
      <c r="I344" s="27">
        <v>4.7874016761779785</v>
      </c>
      <c r="J344" s="27">
        <v>3.578740119934082</v>
      </c>
      <c r="K344" s="27">
        <v>1.8385826349258423</v>
      </c>
      <c r="L344" s="27">
        <v>3.8543307781219482</v>
      </c>
      <c r="M344" s="27">
        <v>2.7559056282043457</v>
      </c>
      <c r="N344" s="27">
        <v>6.3740158081054688</v>
      </c>
      <c r="O344" s="27">
        <v>2.1299211978912354</v>
      </c>
      <c r="P344" s="27">
        <v>3.7362203598022461</v>
      </c>
      <c r="Q344" s="27">
        <v>2.5866141319274902</v>
      </c>
      <c r="R344" s="27">
        <v>6.6653542518615723</v>
      </c>
      <c r="S344" s="27">
        <v>5.6062994003295898</v>
      </c>
      <c r="T344" s="27">
        <v>2.9803149700164795</v>
      </c>
      <c r="U344" s="27">
        <v>11.177165031433105</v>
      </c>
      <c r="V344" s="27">
        <v>5.6850395202636719</v>
      </c>
      <c r="W344" s="27">
        <v>7.2598423957824707</v>
      </c>
      <c r="X344" s="27">
        <v>6.8385825157165527</v>
      </c>
      <c r="Y344" s="27">
        <v>4.5039372444152832</v>
      </c>
      <c r="Z344" s="27">
        <v>5.6771655082702637</v>
      </c>
      <c r="AA344" s="27">
        <v>7.2755904197692871</v>
      </c>
      <c r="AB344" s="27">
        <v>3.7007873058319092</v>
      </c>
      <c r="AC344" s="27">
        <v>2.8976378440856934</v>
      </c>
      <c r="AD344" s="27">
        <v>1.6220471858978271</v>
      </c>
      <c r="AE344" s="27">
        <v>4.2047243118286133</v>
      </c>
      <c r="AF344" s="27">
        <v>3.1023621559143066</v>
      </c>
      <c r="AG344" s="27">
        <v>4.9842519760131836</v>
      </c>
      <c r="AH344" s="27">
        <v>4.5905513763427734</v>
      </c>
      <c r="AJ344" s="27">
        <v>4.4173226356506348</v>
      </c>
      <c r="AK344" s="27">
        <v>4.1889762878417969</v>
      </c>
      <c r="AL344" s="27">
        <v>3.9448819160461426</v>
      </c>
      <c r="AM344" s="27">
        <v>4.9133858680725098</v>
      </c>
      <c r="AN344" s="27">
        <v>13.700787544250488</v>
      </c>
      <c r="AO344" s="27">
        <v>6.8897638320922852</v>
      </c>
      <c r="AP344" s="27">
        <v>4.1968502998352051</v>
      </c>
      <c r="AQ344" s="27">
        <v>4.0866141319274902</v>
      </c>
      <c r="AR344" s="27">
        <v>4.4763779640197754</v>
      </c>
      <c r="AS344" s="27">
        <v>8.5590553283691406</v>
      </c>
      <c r="AT344" s="27">
        <v>5.5905513763427734</v>
      </c>
      <c r="AU344" s="27">
        <v>6.8267717361450195</v>
      </c>
      <c r="AV344" s="27">
        <v>5.7007875442504883</v>
      </c>
      <c r="AW344" s="27">
        <v>5.0511813163757324</v>
      </c>
      <c r="AX344" s="27">
        <v>2.0826771259307861</v>
      </c>
      <c r="AY344" s="27">
        <v>3.1102361679077148</v>
      </c>
      <c r="AZ344" s="27">
        <v>6.881889820098877</v>
      </c>
      <c r="BA344" s="27">
        <v>7.6614174842834473</v>
      </c>
      <c r="BB344" s="27">
        <v>1.5511810779571533</v>
      </c>
      <c r="BC344" s="27">
        <v>4.1732282638549805</v>
      </c>
      <c r="BD344" s="27">
        <v>4.6377954483032227</v>
      </c>
      <c r="BE344" s="27">
        <v>10.007874488830566</v>
      </c>
      <c r="BF344" s="27">
        <v>10.503936767578125</v>
      </c>
      <c r="BG344" s="27">
        <v>4.7007875442504883</v>
      </c>
      <c r="BH344" s="27">
        <v>3.2598426342010498</v>
      </c>
      <c r="BI344" s="27">
        <v>3.9921259880065918</v>
      </c>
      <c r="BJ344" s="27">
        <v>2.1259841918945313</v>
      </c>
      <c r="BK344" s="27">
        <v>3.6338582038879395</v>
      </c>
      <c r="BL344" s="27">
        <v>8.7952756881713867</v>
      </c>
      <c r="BM344" s="27">
        <v>4.8543305397033691</v>
      </c>
      <c r="BN344" s="27">
        <v>3.9409449100494385</v>
      </c>
      <c r="BO344" s="27">
        <v>1.8779528141021729</v>
      </c>
      <c r="BQ344" s="21">
        <f t="shared" si="11"/>
        <v>56</v>
      </c>
    </row>
    <row r="345" spans="2:69" x14ac:dyDescent="0.25">
      <c r="B345" s="44" t="s">
        <v>727</v>
      </c>
      <c r="C345" s="44" t="s">
        <v>728</v>
      </c>
      <c r="D345" s="12">
        <v>-18.7</v>
      </c>
      <c r="E345" s="12">
        <v>145.9</v>
      </c>
      <c r="F345" s="29" t="b">
        <f t="shared" si="10"/>
        <v>0</v>
      </c>
      <c r="G345" s="27"/>
      <c r="H345" s="27">
        <v>3.5826771259307861</v>
      </c>
      <c r="I345" s="27">
        <v>5.9566926956176758</v>
      </c>
      <c r="J345" s="27">
        <v>4.1889762878417969</v>
      </c>
      <c r="K345" s="27">
        <v>3.6062991619110107</v>
      </c>
      <c r="L345" s="27">
        <v>22.059055328369141</v>
      </c>
      <c r="M345" s="27">
        <v>8.4330711364746094</v>
      </c>
      <c r="N345" s="27">
        <v>7.614173412322998</v>
      </c>
      <c r="O345" s="27">
        <v>6.0511813163757324</v>
      </c>
      <c r="P345" s="27">
        <v>4.6535434722900391</v>
      </c>
      <c r="Q345" s="27">
        <v>2.0511810779571533</v>
      </c>
      <c r="R345" s="27">
        <v>10.161417007446289</v>
      </c>
      <c r="S345" s="27">
        <v>6.3622045516967773</v>
      </c>
      <c r="U345" s="27">
        <v>24.5</v>
      </c>
      <c r="V345" s="27">
        <v>6.2519683837890625</v>
      </c>
      <c r="W345" s="27">
        <v>23.464567184448242</v>
      </c>
      <c r="X345" s="27">
        <v>3.6614172458648682</v>
      </c>
      <c r="Y345" s="27">
        <v>4.4527559280395508</v>
      </c>
      <c r="Z345" s="27">
        <v>10.350393295288086</v>
      </c>
      <c r="AA345" s="27">
        <v>1.5590550899505615</v>
      </c>
      <c r="AB345" s="27">
        <v>4.8661417961120605</v>
      </c>
      <c r="AC345" s="27">
        <v>18.433071136474609</v>
      </c>
      <c r="AD345" s="27">
        <v>6.2677164077758789</v>
      </c>
      <c r="AE345" s="27">
        <v>5.385826587677002</v>
      </c>
      <c r="AF345" s="27">
        <v>4.7637796401977539</v>
      </c>
      <c r="AG345" s="27">
        <v>14.692913055419922</v>
      </c>
      <c r="AH345" s="27">
        <v>7.1889762878417969</v>
      </c>
      <c r="AI345" s="27">
        <v>6.921259880065918</v>
      </c>
      <c r="AJ345" s="27">
        <v>10.519684791564941</v>
      </c>
      <c r="AK345" s="27">
        <v>15.708661079406738</v>
      </c>
      <c r="AL345" s="27">
        <v>0.88976377248764038</v>
      </c>
      <c r="AM345" s="27">
        <v>3.9370079040527344</v>
      </c>
      <c r="AN345" s="27">
        <v>2.9370079040527344</v>
      </c>
      <c r="AO345" s="27">
        <v>6.1889762878417969</v>
      </c>
      <c r="AP345" s="27">
        <v>5.5275592803955078</v>
      </c>
      <c r="AQ345" s="27">
        <v>6.1535434722900391</v>
      </c>
      <c r="AR345" s="27">
        <v>6.2519683837890625</v>
      </c>
      <c r="AS345" s="27">
        <v>4.0039372444152832</v>
      </c>
      <c r="AT345" s="27">
        <v>20.724409103393555</v>
      </c>
      <c r="AU345" s="27">
        <v>23.440944671630859</v>
      </c>
      <c r="AV345" s="27">
        <v>23.047245025634766</v>
      </c>
      <c r="AW345" s="27">
        <v>8.8897638320922852</v>
      </c>
      <c r="AX345" s="27">
        <v>0.71653544902801514</v>
      </c>
      <c r="AY345" s="27">
        <v>5.3070864677429199</v>
      </c>
      <c r="AZ345" s="27">
        <v>10.062992095947266</v>
      </c>
      <c r="BA345" s="27">
        <v>3.7480313777923584</v>
      </c>
      <c r="BB345" s="27">
        <v>18.590551376342773</v>
      </c>
      <c r="BC345" s="27">
        <v>6.0708661079406738</v>
      </c>
      <c r="BD345" s="27">
        <v>12.984251976013184</v>
      </c>
      <c r="BE345" s="27">
        <v>10.472440719604492</v>
      </c>
      <c r="BF345" s="27">
        <v>29.889762878417969</v>
      </c>
      <c r="BG345" s="27">
        <v>15.535432815551758</v>
      </c>
      <c r="BH345" s="27">
        <v>2.8582677841186523</v>
      </c>
      <c r="BI345" s="27">
        <v>7.5196852684020996</v>
      </c>
      <c r="BJ345" s="27">
        <v>2.8622047901153564</v>
      </c>
      <c r="BK345" s="27">
        <v>3.1062991619110107</v>
      </c>
      <c r="BL345" s="27">
        <v>9.1417322158813477</v>
      </c>
      <c r="BM345" s="27">
        <v>15.622047424316406</v>
      </c>
      <c r="BN345" s="27">
        <v>12.582676887512207</v>
      </c>
      <c r="BO345" s="27">
        <v>2.0236220359802246</v>
      </c>
      <c r="BQ345" s="21">
        <f t="shared" si="11"/>
        <v>56</v>
      </c>
    </row>
    <row r="346" spans="2:69" x14ac:dyDescent="0.25">
      <c r="B346" s="44" t="s">
        <v>737</v>
      </c>
      <c r="C346" s="44" t="s">
        <v>738</v>
      </c>
      <c r="D346" s="12">
        <v>-34</v>
      </c>
      <c r="E346" s="12">
        <v>141.19999999999999</v>
      </c>
      <c r="F346" s="29" t="b">
        <f t="shared" si="10"/>
        <v>1</v>
      </c>
      <c r="G346" s="27"/>
      <c r="H346" s="27">
        <v>3.4842519760131836</v>
      </c>
      <c r="I346" s="27">
        <v>6.6889762878417969</v>
      </c>
      <c r="J346" s="27">
        <v>1.881889820098877</v>
      </c>
      <c r="K346" s="27">
        <v>3.4803149700164795</v>
      </c>
      <c r="L346" s="27">
        <v>5.8228344917297363</v>
      </c>
      <c r="M346" s="27">
        <v>4.4133858680725098</v>
      </c>
      <c r="O346" s="27">
        <v>0.4606299102306366</v>
      </c>
      <c r="P346" s="27">
        <v>1.4015748500823975</v>
      </c>
      <c r="Q346" s="27">
        <v>1.7401574850082397</v>
      </c>
      <c r="R346" s="27">
        <v>5.6653542518615723</v>
      </c>
      <c r="S346" s="27">
        <v>1.8503936529159546</v>
      </c>
      <c r="T346" s="27">
        <v>1.5157480239868164</v>
      </c>
      <c r="U346" s="27">
        <v>7.7362203598022461</v>
      </c>
      <c r="V346" s="27">
        <v>3.7716536521911621</v>
      </c>
      <c r="W346" s="27">
        <v>8.7401571273803711</v>
      </c>
      <c r="X346" s="27">
        <v>6.035433292388916</v>
      </c>
      <c r="Y346" s="27">
        <v>3.692913293838501</v>
      </c>
      <c r="Z346" s="27">
        <v>2.84645676612854</v>
      </c>
      <c r="AA346" s="27">
        <v>5.9409446716308594</v>
      </c>
      <c r="AB346" s="27">
        <v>1.9015748500823975</v>
      </c>
      <c r="AC346" s="27">
        <v>2.7716536521911621</v>
      </c>
      <c r="AD346" s="27">
        <v>0.79133856296539307</v>
      </c>
      <c r="AE346" s="27">
        <v>5.1929135322570801</v>
      </c>
      <c r="AF346" s="27">
        <v>2.2204723358154297</v>
      </c>
      <c r="AG346" s="27">
        <v>2.8779528141021729</v>
      </c>
      <c r="AH346" s="27">
        <v>5.1062994003295898</v>
      </c>
      <c r="AI346" s="27">
        <v>1.9251968860626221</v>
      </c>
      <c r="AJ346" s="27">
        <v>3.7007873058319092</v>
      </c>
      <c r="AK346" s="27">
        <v>1.6456693410873413</v>
      </c>
      <c r="AL346" s="27">
        <v>1.0236220359802246</v>
      </c>
      <c r="AM346" s="27">
        <v>1.1574803590774536</v>
      </c>
      <c r="AN346" s="27">
        <v>6.7519683837890625</v>
      </c>
      <c r="AO346" s="27">
        <v>7.1023621559143066</v>
      </c>
      <c r="AP346" s="27">
        <v>1.3622046709060669</v>
      </c>
      <c r="AQ346" s="27">
        <v>4.5905513763427734</v>
      </c>
      <c r="AR346" s="27">
        <v>1.7677165269851685</v>
      </c>
      <c r="AS346" s="27">
        <v>4.2322835922241211</v>
      </c>
      <c r="AT346" s="27">
        <v>3.1496062278747559</v>
      </c>
      <c r="AU346" s="27">
        <v>3.8543307781219482</v>
      </c>
      <c r="AV346" s="27">
        <v>3.6456692218780518</v>
      </c>
      <c r="AW346" s="27">
        <v>3.5039370059967041</v>
      </c>
      <c r="AX346" s="27">
        <v>1.2480314970016479</v>
      </c>
      <c r="AY346" s="27">
        <v>2.1968502998352051</v>
      </c>
      <c r="AZ346" s="27">
        <v>2.5472440719604492</v>
      </c>
      <c r="BA346" s="27">
        <v>6.074803352355957</v>
      </c>
      <c r="BB346" s="27">
        <v>0.77165353298187256</v>
      </c>
      <c r="BC346" s="27">
        <v>2.3503937721252441</v>
      </c>
      <c r="BD346" s="27">
        <v>2.4251968860626221</v>
      </c>
      <c r="BE346" s="27">
        <v>3.8779528141021729</v>
      </c>
      <c r="BF346" s="27">
        <v>13.559055328369141</v>
      </c>
      <c r="BG346" s="27">
        <v>2.8188977241516113</v>
      </c>
      <c r="BH346" s="27">
        <v>1.0433070659637451</v>
      </c>
      <c r="BI346" s="27">
        <v>2.3110237121582031</v>
      </c>
      <c r="BJ346" s="27">
        <v>1.7795275449752808</v>
      </c>
      <c r="BK346" s="27">
        <v>1.6968504190444946</v>
      </c>
      <c r="BL346" s="27">
        <v>6.1732282638549805</v>
      </c>
      <c r="BM346" s="27">
        <v>3.8346457481384277</v>
      </c>
      <c r="BN346" s="27">
        <v>2.9015748500823975</v>
      </c>
      <c r="BO346" s="27">
        <v>0.80314958095550537</v>
      </c>
      <c r="BQ346" s="21">
        <f t="shared" si="11"/>
        <v>56</v>
      </c>
    </row>
    <row r="347" spans="2:69" x14ac:dyDescent="0.25">
      <c r="B347" s="44" t="s">
        <v>747</v>
      </c>
      <c r="C347" s="44" t="s">
        <v>748</v>
      </c>
      <c r="D347" s="12">
        <v>-35.9</v>
      </c>
      <c r="E347" s="12">
        <v>146.30000000000001</v>
      </c>
      <c r="F347" s="29" t="b">
        <f t="shared" si="10"/>
        <v>1</v>
      </c>
      <c r="G347" s="27"/>
      <c r="H347" s="27">
        <v>8.7952756881713867</v>
      </c>
      <c r="I347" s="27">
        <v>5.2952756881713867</v>
      </c>
      <c r="J347" s="27">
        <v>5.6929135322570801</v>
      </c>
      <c r="K347" s="27">
        <v>7.3070864677429199</v>
      </c>
      <c r="L347" s="27">
        <v>9.3149604797363281</v>
      </c>
      <c r="M347" s="27">
        <v>8.1692914962768555</v>
      </c>
      <c r="N347" s="27">
        <v>12.389763832092285</v>
      </c>
      <c r="O347" s="27">
        <v>3.4291338920593262</v>
      </c>
      <c r="P347" s="27">
        <v>3.4803149700164795</v>
      </c>
      <c r="Q347" s="27">
        <v>4.3503937721252441</v>
      </c>
      <c r="R347" s="27">
        <v>8.0157480239868164</v>
      </c>
      <c r="S347" s="27">
        <v>6.5275592803955078</v>
      </c>
      <c r="T347" s="27">
        <v>2.0669291019439697</v>
      </c>
      <c r="U347" s="27">
        <v>8.4881887435913086</v>
      </c>
      <c r="V347" s="27">
        <v>9.0314960479736328</v>
      </c>
      <c r="W347" s="27">
        <v>13.188976287841797</v>
      </c>
      <c r="Y347" s="27">
        <v>2.381889820098877</v>
      </c>
      <c r="Z347" s="27">
        <v>8.7440948486328125</v>
      </c>
      <c r="AA347" s="27">
        <v>6.960629940032959</v>
      </c>
      <c r="AB347" s="27">
        <v>6.3700785636901855</v>
      </c>
      <c r="AC347" s="27">
        <v>4.2165355682373047</v>
      </c>
      <c r="AD347" s="27">
        <v>1.866141676902771</v>
      </c>
      <c r="AE347" s="27">
        <v>6.1102361679077148</v>
      </c>
      <c r="AF347" s="27">
        <v>4.7244095802307129</v>
      </c>
      <c r="AG347" s="27">
        <v>11.007874488830566</v>
      </c>
      <c r="AH347" s="27">
        <v>9.4330711364746094</v>
      </c>
      <c r="AI347" s="27">
        <v>3.7165353298187256</v>
      </c>
      <c r="AJ347" s="27">
        <v>10.921259880065918</v>
      </c>
      <c r="AK347" s="27">
        <v>5.5196852684020996</v>
      </c>
      <c r="AL347" s="27">
        <v>4.5039372444152832</v>
      </c>
      <c r="AM347" s="27">
        <v>3.2913386821746826</v>
      </c>
      <c r="AN347" s="27">
        <v>14.818897247314453</v>
      </c>
      <c r="AO347" s="27">
        <v>12.83464527130127</v>
      </c>
      <c r="AP347" s="27">
        <v>4.1732282638549805</v>
      </c>
      <c r="AQ347" s="27">
        <v>8.5433073043823242</v>
      </c>
      <c r="AR347" s="27">
        <v>6.1338582038879395</v>
      </c>
      <c r="AS347" s="27">
        <v>3.9763779640197754</v>
      </c>
      <c r="AT347" s="27">
        <v>10.181102752685547</v>
      </c>
      <c r="AU347" s="27">
        <v>5.4488186836242676</v>
      </c>
      <c r="AV347" s="27">
        <v>8.574803352355957</v>
      </c>
      <c r="AW347" s="27">
        <v>5.3937005996704102</v>
      </c>
      <c r="AX347" s="27">
        <v>2.5984251499176025</v>
      </c>
      <c r="AY347" s="27">
        <v>9.417323112487793</v>
      </c>
      <c r="AZ347" s="27">
        <v>8.9370079040527344</v>
      </c>
      <c r="BA347" s="27">
        <v>11.039370536804199</v>
      </c>
      <c r="BB347" s="27">
        <v>2.6141731739044189</v>
      </c>
      <c r="BC347" s="27">
        <v>3.2598426342010498</v>
      </c>
      <c r="BD347" s="27">
        <v>5.960629940032959</v>
      </c>
      <c r="BE347" s="27">
        <v>6.3110237121582031</v>
      </c>
      <c r="BF347" s="27">
        <v>14.181102752685547</v>
      </c>
      <c r="BG347" s="27">
        <v>8.1732282638549805</v>
      </c>
      <c r="BH347" s="27">
        <v>3.34645676612854</v>
      </c>
      <c r="BI347" s="27">
        <v>5.1338582038879395</v>
      </c>
      <c r="BJ347" s="27">
        <v>4.5826773643493652</v>
      </c>
      <c r="BK347" s="27">
        <v>5.114173412322998</v>
      </c>
      <c r="BL347" s="27">
        <v>7.5236220359802246</v>
      </c>
      <c r="BM347" s="27">
        <v>7.3385825157165527</v>
      </c>
      <c r="BN347" s="27">
        <v>5.1102361679077148</v>
      </c>
      <c r="BO347" s="27">
        <v>2.381889820098877</v>
      </c>
      <c r="BQ347" s="21">
        <f t="shared" si="11"/>
        <v>56</v>
      </c>
    </row>
    <row r="348" spans="2:69" x14ac:dyDescent="0.25">
      <c r="B348" s="44" t="s">
        <v>749</v>
      </c>
      <c r="C348" s="44" t="s">
        <v>750</v>
      </c>
      <c r="D348" s="12">
        <v>-33.4</v>
      </c>
      <c r="E348" s="12">
        <v>145.5</v>
      </c>
      <c r="F348" s="29" t="b">
        <f t="shared" si="10"/>
        <v>1</v>
      </c>
      <c r="G348" s="27"/>
      <c r="H348" s="27">
        <v>2.9803149700164795</v>
      </c>
      <c r="I348" s="27">
        <v>5.2874016761779785</v>
      </c>
      <c r="J348" s="27">
        <v>2.578740119934082</v>
      </c>
      <c r="K348" s="27">
        <v>3.4724409580230713</v>
      </c>
      <c r="L348" s="27">
        <v>6.4763779640197754</v>
      </c>
      <c r="M348" s="27">
        <v>3.4566929340362549</v>
      </c>
      <c r="N348" s="27">
        <v>4.5</v>
      </c>
      <c r="O348" s="27">
        <v>1.1692913770675659</v>
      </c>
      <c r="P348" s="27">
        <v>2.618110179901123</v>
      </c>
      <c r="Q348" s="27">
        <v>3.3858268260955811</v>
      </c>
      <c r="R348" s="27">
        <v>5.6889762878417969</v>
      </c>
      <c r="S348" s="27">
        <v>3.6692912578582764</v>
      </c>
      <c r="T348" s="27">
        <v>1.3543306589126587</v>
      </c>
      <c r="U348" s="27">
        <v>5.9921259880065918</v>
      </c>
      <c r="V348" s="27">
        <v>7.0866141319274902</v>
      </c>
      <c r="W348" s="27">
        <v>6.4370079040527344</v>
      </c>
      <c r="X348" s="27">
        <v>7.2795276641845703</v>
      </c>
      <c r="Y348" s="27">
        <v>1.6377953290939331</v>
      </c>
      <c r="Z348" s="27">
        <v>6.5984253883361816</v>
      </c>
      <c r="AA348" s="27">
        <v>3.6417322158813477</v>
      </c>
      <c r="AB348" s="27">
        <v>3.7244093418121338</v>
      </c>
      <c r="AC348" s="27">
        <v>2.7244093418121338</v>
      </c>
      <c r="AD348" s="27">
        <v>1.2677165269851685</v>
      </c>
      <c r="AE348" s="27">
        <v>4.2519683837890625</v>
      </c>
      <c r="AF348" s="27">
        <v>3.8267717361450195</v>
      </c>
      <c r="AG348" s="27">
        <v>10.535432815551758</v>
      </c>
      <c r="AH348" s="27">
        <v>7.4488186836242676</v>
      </c>
      <c r="AI348" s="27">
        <v>2.1889762878417969</v>
      </c>
      <c r="AJ348" s="27">
        <v>5.2125983238220215</v>
      </c>
      <c r="AK348" s="27">
        <v>1.960629940032959</v>
      </c>
      <c r="AL348" s="27">
        <v>2.8779528141021729</v>
      </c>
      <c r="AM348" s="27">
        <v>3.0984251499176025</v>
      </c>
      <c r="AN348" s="27">
        <v>8.6692914962768555</v>
      </c>
      <c r="AO348" s="27">
        <v>9.425196647644043</v>
      </c>
      <c r="AP348" s="27">
        <v>3.4448819160461426</v>
      </c>
      <c r="AQ348" s="27">
        <v>5.6535434722900391</v>
      </c>
      <c r="AR348" s="27">
        <v>4.2598423957824707</v>
      </c>
      <c r="AS348" s="27">
        <v>4.2874016761779785</v>
      </c>
      <c r="AT348" s="27">
        <v>8.5157480239868164</v>
      </c>
      <c r="AU348" s="27">
        <v>5.4566926956176758</v>
      </c>
      <c r="AV348" s="27">
        <v>4.1929135322570801</v>
      </c>
      <c r="AW348" s="27">
        <v>4.6377954483032227</v>
      </c>
      <c r="AX348" s="27">
        <v>1.5984251499176025</v>
      </c>
      <c r="AY348" s="27">
        <v>4.9448819160461426</v>
      </c>
      <c r="AZ348" s="27">
        <v>4.8503937721252441</v>
      </c>
      <c r="BA348" s="27">
        <v>5.3307085037231445</v>
      </c>
      <c r="BB348" s="27">
        <v>1.0866141319274902</v>
      </c>
      <c r="BC348" s="27">
        <v>3.3700788021087646</v>
      </c>
      <c r="BD348" s="27">
        <v>4.5275592803955078</v>
      </c>
      <c r="BE348" s="27">
        <v>2.3622047901153564</v>
      </c>
      <c r="BF348" s="27">
        <v>13.440944671630859</v>
      </c>
      <c r="BG348" s="27">
        <v>3.3307087421417236</v>
      </c>
      <c r="BH348" s="27">
        <v>3.9685039520263672</v>
      </c>
      <c r="BJ348" s="27">
        <v>3.9291338920593262</v>
      </c>
      <c r="BK348" s="27">
        <v>4.8503937721252441</v>
      </c>
      <c r="BL348" s="27">
        <v>10.236220359802246</v>
      </c>
      <c r="BM348" s="27">
        <v>5.1102361679077148</v>
      </c>
      <c r="BN348" s="27">
        <v>3.8307087421417236</v>
      </c>
      <c r="BO348" s="27">
        <v>1.3149605989456177</v>
      </c>
      <c r="BQ348" s="21">
        <f t="shared" si="11"/>
        <v>56</v>
      </c>
    </row>
    <row r="349" spans="2:69" x14ac:dyDescent="0.25">
      <c r="B349" s="44" t="s">
        <v>751</v>
      </c>
      <c r="C349" s="44" t="s">
        <v>752</v>
      </c>
      <c r="D349" s="12">
        <v>-41.1</v>
      </c>
      <c r="E349" s="12">
        <v>146.4</v>
      </c>
      <c r="F349" s="29" t="b">
        <f t="shared" si="10"/>
        <v>0</v>
      </c>
      <c r="G349" s="27"/>
      <c r="H349" s="27">
        <v>7.9685039520263672</v>
      </c>
      <c r="I349" s="27">
        <v>6.7362203598022461</v>
      </c>
      <c r="J349" s="27">
        <v>8.5393705368041992</v>
      </c>
      <c r="K349" s="27">
        <v>10.531496047973633</v>
      </c>
      <c r="L349" s="27">
        <v>10.559055328369141</v>
      </c>
      <c r="M349" s="27">
        <v>9.4921255111694336</v>
      </c>
      <c r="N349" s="27">
        <v>12.330708503723145</v>
      </c>
      <c r="O349" s="27">
        <v>4.9566926956176758</v>
      </c>
      <c r="P349" s="27">
        <v>9.2283468246459961</v>
      </c>
      <c r="Q349" s="27">
        <v>8.5275592803955078</v>
      </c>
      <c r="R349" s="27">
        <v>8.9133853912353516</v>
      </c>
      <c r="S349" s="27">
        <v>14.992125511169434</v>
      </c>
      <c r="T349" s="27">
        <v>4.1614174842834473</v>
      </c>
      <c r="U349" s="27">
        <v>10.244094848632813</v>
      </c>
      <c r="V349" s="27">
        <v>8.5905513763427734</v>
      </c>
      <c r="W349" s="27">
        <v>11.086614608764648</v>
      </c>
      <c r="X349" s="27">
        <v>5.4842519760131836</v>
      </c>
      <c r="Y349" s="27">
        <v>4.5511813163757324</v>
      </c>
      <c r="Z349" s="27">
        <v>7.5511813163757324</v>
      </c>
      <c r="AA349" s="27">
        <v>6.4370079040527344</v>
      </c>
      <c r="AB349" s="27">
        <v>5.035433292388916</v>
      </c>
      <c r="AC349" s="27">
        <v>4.3149604797363281</v>
      </c>
      <c r="AD349" s="27">
        <v>6.1259841918945313</v>
      </c>
      <c r="AE349" s="27">
        <v>5.464566707611084</v>
      </c>
      <c r="AF349" s="27">
        <v>9.4094486236572266</v>
      </c>
      <c r="AG349" s="27">
        <v>10.992125511169434</v>
      </c>
      <c r="AH349" s="27">
        <v>9.4881887435913086</v>
      </c>
      <c r="AI349" s="27">
        <v>6.7637796401977539</v>
      </c>
      <c r="AJ349" s="27">
        <v>11.078740119934082</v>
      </c>
      <c r="AK349" s="27">
        <v>9.1968507766723633</v>
      </c>
      <c r="AL349" s="27">
        <v>6.5826773643493652</v>
      </c>
      <c r="AM349" s="27">
        <v>6.8267717361450195</v>
      </c>
      <c r="AN349" s="27">
        <v>11.976377487182617</v>
      </c>
      <c r="AO349" s="27">
        <v>9.9448814392089844</v>
      </c>
      <c r="AP349" s="27">
        <v>4.5826773643493652</v>
      </c>
      <c r="AQ349" s="27">
        <v>6.4960627555847168</v>
      </c>
      <c r="AR349" s="27">
        <v>8.8582677841186523</v>
      </c>
      <c r="AS349" s="27">
        <v>8.3700790405273438</v>
      </c>
      <c r="AT349" s="27">
        <v>12.078740119934082</v>
      </c>
      <c r="AU349" s="27">
        <v>6.6456694602966309</v>
      </c>
      <c r="AV349" s="27">
        <v>7.2204723358154297</v>
      </c>
      <c r="AW349" s="27">
        <v>11.60629940032959</v>
      </c>
      <c r="AX349" s="27">
        <v>6.1417322158813477</v>
      </c>
      <c r="AY349" s="27">
        <v>5.2834644317626953</v>
      </c>
      <c r="AZ349" s="27">
        <v>6.5590553283691406</v>
      </c>
      <c r="BA349" s="27">
        <v>15.704724311828613</v>
      </c>
      <c r="BB349" s="27">
        <v>2.4251968860626221</v>
      </c>
      <c r="BC349" s="27">
        <v>6.0472440719604492</v>
      </c>
      <c r="BD349" s="27">
        <v>6.7716536521911621</v>
      </c>
      <c r="BE349" s="27">
        <v>8.0236225128173828</v>
      </c>
      <c r="BG349" s="27">
        <v>11.125984191894531</v>
      </c>
      <c r="BH349" s="27">
        <v>10.259842872619629</v>
      </c>
      <c r="BI349" s="27">
        <v>12.362204551696777</v>
      </c>
      <c r="BJ349" s="27">
        <v>5.960629940032959</v>
      </c>
      <c r="BK349" s="27">
        <v>3.1811022758483887</v>
      </c>
      <c r="BL349" s="27">
        <v>13.645668983459473</v>
      </c>
      <c r="BM349" s="27">
        <v>8.2125988006591797</v>
      </c>
      <c r="BN349" s="27">
        <v>5.4015746116638184</v>
      </c>
      <c r="BO349" s="27">
        <v>4.2047243118286133</v>
      </c>
      <c r="BQ349" s="21">
        <f t="shared" si="11"/>
        <v>56</v>
      </c>
    </row>
    <row r="350" spans="2:69" x14ac:dyDescent="0.25">
      <c r="B350" s="44" t="s">
        <v>777</v>
      </c>
      <c r="C350" s="44" t="s">
        <v>778</v>
      </c>
      <c r="D350" s="12">
        <v>-34.799999999999997</v>
      </c>
      <c r="E350" s="12">
        <v>139.6</v>
      </c>
      <c r="F350" s="29" t="b">
        <f t="shared" si="10"/>
        <v>0</v>
      </c>
      <c r="G350" s="27"/>
      <c r="H350" s="27">
        <v>3.9921259880065918</v>
      </c>
      <c r="I350" s="27">
        <v>3.4133858680725098</v>
      </c>
      <c r="J350" s="27">
        <v>3.4448819160461426</v>
      </c>
      <c r="K350" s="27">
        <v>0.59055119752883911</v>
      </c>
      <c r="L350" s="27">
        <v>5.0905513763427734</v>
      </c>
      <c r="M350" s="27">
        <v>2.2874016761779785</v>
      </c>
      <c r="N350" s="27">
        <v>4.4960627555847168</v>
      </c>
      <c r="O350" s="27">
        <v>0.64960628747940063</v>
      </c>
      <c r="P350" s="27">
        <v>2.0118110179901123</v>
      </c>
      <c r="Q350" s="27">
        <v>2.4291338920593262</v>
      </c>
      <c r="R350" s="27">
        <v>6.6850395202636719</v>
      </c>
      <c r="S350" s="27">
        <v>3.6456692218780518</v>
      </c>
      <c r="T350" s="27">
        <v>1.787401556968689</v>
      </c>
      <c r="U350" s="27">
        <v>6.2834644317626953</v>
      </c>
      <c r="V350" s="27">
        <v>5.8937005996704102</v>
      </c>
      <c r="W350" s="27">
        <v>6.039370059967041</v>
      </c>
      <c r="X350" s="27">
        <v>4.6062994003295898</v>
      </c>
      <c r="Y350" s="27">
        <v>3.0236220359802246</v>
      </c>
      <c r="Z350" s="27">
        <v>3.7874016761779785</v>
      </c>
      <c r="AA350" s="27">
        <v>8.3622045516967773</v>
      </c>
      <c r="AB350" s="27">
        <v>4.039370059967041</v>
      </c>
      <c r="AC350" s="27">
        <v>2.8031497001647949</v>
      </c>
      <c r="AD350" s="27">
        <v>1.1417323350906372</v>
      </c>
      <c r="AE350" s="27">
        <v>6.2440943717956543</v>
      </c>
      <c r="AF350" s="27">
        <v>2.1023621559143066</v>
      </c>
      <c r="AG350" s="27">
        <v>3.7874016761779785</v>
      </c>
      <c r="AH350" s="27">
        <v>4.2913384437561035</v>
      </c>
      <c r="AI350" s="27">
        <v>4.4566926956176758</v>
      </c>
      <c r="AJ350" s="27">
        <v>2.960629940032959</v>
      </c>
      <c r="AK350" s="27">
        <v>2.7559056282043457</v>
      </c>
      <c r="AL350" s="27">
        <v>2.3622047901153564</v>
      </c>
      <c r="AM350" s="27">
        <v>2.0629920959472656</v>
      </c>
      <c r="AN350" s="27">
        <v>8.9527559280395508</v>
      </c>
      <c r="AO350" s="27">
        <v>4.539370059967041</v>
      </c>
      <c r="AP350" s="27">
        <v>2.118110179901123</v>
      </c>
      <c r="AQ350" s="27">
        <v>3.5511810779571533</v>
      </c>
      <c r="AR350" s="27">
        <v>3.2440943717956543</v>
      </c>
      <c r="AS350" s="27">
        <v>4.4803147315979004</v>
      </c>
      <c r="AT350" s="27">
        <v>5.1811022758483887</v>
      </c>
      <c r="AU350" s="27">
        <v>4.8503937721252441</v>
      </c>
      <c r="AV350" s="27">
        <v>2.8661417961120605</v>
      </c>
      <c r="AW350" s="27">
        <v>4.5275592803955078</v>
      </c>
      <c r="AX350" s="27">
        <v>1.539370059967041</v>
      </c>
      <c r="AY350" s="27">
        <v>2.4370079040527344</v>
      </c>
      <c r="AZ350" s="27">
        <v>4.6732282638549805</v>
      </c>
      <c r="BA350" s="27">
        <v>6.4133858680725098</v>
      </c>
      <c r="BB350" s="27">
        <v>0.85433071851730347</v>
      </c>
      <c r="BC350" s="27">
        <v>2.6574802398681641</v>
      </c>
      <c r="BD350" s="27">
        <v>3.0944881439208984</v>
      </c>
      <c r="BE350" s="27">
        <v>5.5944881439208984</v>
      </c>
      <c r="BF350" s="27">
        <v>10.011811256408691</v>
      </c>
      <c r="BG350" s="27">
        <v>3.7165353298187256</v>
      </c>
      <c r="BH350" s="27">
        <v>1.4527559280395508</v>
      </c>
      <c r="BI350" s="27">
        <v>2.0826771259307861</v>
      </c>
      <c r="BK350" s="27">
        <v>1.7007874250411987</v>
      </c>
      <c r="BL350" s="27">
        <v>5.6102361679077148</v>
      </c>
      <c r="BM350" s="27">
        <v>2.8031497001647949</v>
      </c>
      <c r="BN350" s="27">
        <v>2.307086706161499</v>
      </c>
      <c r="BO350" s="27">
        <v>1.2322834730148315</v>
      </c>
      <c r="BQ350" s="21">
        <f t="shared" si="11"/>
        <v>55</v>
      </c>
    </row>
    <row r="351" spans="2:69" x14ac:dyDescent="0.25">
      <c r="B351" s="44" t="s">
        <v>857</v>
      </c>
      <c r="C351" s="44" t="s">
        <v>858</v>
      </c>
      <c r="D351" s="12">
        <v>-12.6</v>
      </c>
      <c r="E351" s="12">
        <v>141.80000000000001</v>
      </c>
      <c r="F351" s="29" t="b">
        <f t="shared" si="10"/>
        <v>0</v>
      </c>
      <c r="G351" s="27"/>
      <c r="H351" s="27">
        <v>4.2519683837890625</v>
      </c>
      <c r="I351" s="27">
        <v>10.354331016540527</v>
      </c>
      <c r="J351" s="27">
        <v>8.7007875442504883</v>
      </c>
      <c r="K351" s="27">
        <v>3.1299211978912354</v>
      </c>
      <c r="L351" s="27">
        <v>28.838582992553711</v>
      </c>
      <c r="M351" s="27">
        <v>1.9370079040527344</v>
      </c>
      <c r="N351" s="27">
        <v>4.1732282638549805</v>
      </c>
      <c r="O351" s="27">
        <v>11.389763832092285</v>
      </c>
      <c r="P351" s="27">
        <v>1.8976378440856934</v>
      </c>
      <c r="R351" s="27">
        <v>22.440944671630859</v>
      </c>
      <c r="S351" s="27">
        <v>11.767716407775879</v>
      </c>
      <c r="T351" s="27">
        <v>5.8149604797363281</v>
      </c>
      <c r="U351" s="27">
        <v>12.791338920593262</v>
      </c>
      <c r="V351" s="27">
        <v>10.566928863525391</v>
      </c>
      <c r="W351" s="27">
        <v>19.216535568237305</v>
      </c>
      <c r="X351" s="27">
        <v>12.649606704711914</v>
      </c>
      <c r="Y351" s="27">
        <v>10.389763832092285</v>
      </c>
      <c r="Z351" s="27">
        <v>7.8188977241516113</v>
      </c>
      <c r="AA351" s="27">
        <v>3.5236220359802246</v>
      </c>
      <c r="AB351" s="27">
        <v>5.5314960479736328</v>
      </c>
      <c r="AC351" s="27">
        <v>8.5196847915649414</v>
      </c>
      <c r="AD351" s="27">
        <v>0.67716532945632935</v>
      </c>
      <c r="AE351" s="27">
        <v>18.464567184448242</v>
      </c>
      <c r="AF351" s="27">
        <v>7.7322835922241211</v>
      </c>
      <c r="AG351" s="27">
        <v>7.9685039520263672</v>
      </c>
      <c r="AH351" s="27">
        <v>10.688976287841797</v>
      </c>
      <c r="AI351" s="27">
        <v>14.023622512817383</v>
      </c>
      <c r="AJ351" s="27">
        <v>17.519685745239258</v>
      </c>
      <c r="AK351" s="27">
        <v>10.047244071960449</v>
      </c>
      <c r="AL351" s="27">
        <v>5.7322835922241211</v>
      </c>
      <c r="AM351" s="27">
        <v>6.5905513763427734</v>
      </c>
      <c r="AN351" s="27">
        <v>5.3622045516967773</v>
      </c>
      <c r="AO351" s="27">
        <v>6.0629920959472656</v>
      </c>
      <c r="AP351" s="27">
        <v>5.2913384437561035</v>
      </c>
      <c r="AQ351" s="27">
        <v>10.275590896606445</v>
      </c>
      <c r="AR351" s="27">
        <v>5.039370059967041</v>
      </c>
      <c r="AS351" s="27">
        <v>10.803149223327637</v>
      </c>
      <c r="AT351" s="27">
        <v>12.110236167907715</v>
      </c>
      <c r="AU351" s="27">
        <v>13.291338920593262</v>
      </c>
      <c r="AV351" s="27">
        <v>31.259841918945313</v>
      </c>
      <c r="AW351" s="27">
        <v>4.3149604797363281</v>
      </c>
      <c r="AX351" s="27">
        <v>5.1574802398681641</v>
      </c>
      <c r="AY351" s="27">
        <v>3.9921259880065918</v>
      </c>
      <c r="AZ351" s="27">
        <v>3.7165353298187256</v>
      </c>
      <c r="BA351" s="27">
        <v>6.0433073043823242</v>
      </c>
      <c r="BB351" s="27">
        <v>4.4724407196044922</v>
      </c>
      <c r="BC351" s="27">
        <v>18.409448623657227</v>
      </c>
      <c r="BD351" s="27">
        <v>10.330708503723145</v>
      </c>
      <c r="BE351" s="27">
        <v>4.614173412322998</v>
      </c>
      <c r="BF351" s="27">
        <v>26.370079040527344</v>
      </c>
      <c r="BG351" s="27">
        <v>13.267716407775879</v>
      </c>
      <c r="BH351" s="27">
        <v>4.3307085037231445</v>
      </c>
      <c r="BI351" s="27">
        <v>10.692913055419922</v>
      </c>
      <c r="BJ351" s="27">
        <v>9.8582677841186523</v>
      </c>
      <c r="BK351" s="27">
        <v>3.0708661079406738</v>
      </c>
      <c r="BL351" s="27">
        <v>4.1496062278747559</v>
      </c>
      <c r="BM351" s="27">
        <v>7.1929135322570801</v>
      </c>
      <c r="BN351" s="27">
        <v>2.4133858680725098</v>
      </c>
      <c r="BO351" s="27">
        <v>2.9803149700164795</v>
      </c>
      <c r="BQ351" s="21">
        <f t="shared" si="11"/>
        <v>55</v>
      </c>
    </row>
    <row r="352" spans="2:69" x14ac:dyDescent="0.25">
      <c r="B352" s="44" t="s">
        <v>783</v>
      </c>
      <c r="C352" s="44" t="s">
        <v>784</v>
      </c>
      <c r="D352" s="12">
        <v>-18.600000000000001</v>
      </c>
      <c r="E352" s="12">
        <v>146.19999999999999</v>
      </c>
      <c r="F352" s="29" t="b">
        <f t="shared" si="10"/>
        <v>0</v>
      </c>
      <c r="G352" s="27"/>
      <c r="H352" s="27">
        <v>1.6102361679077148</v>
      </c>
      <c r="I352" s="27">
        <v>4.2086615562438965</v>
      </c>
      <c r="J352" s="27">
        <v>6.3661417961120605</v>
      </c>
      <c r="K352" s="27">
        <v>4.8503937721252441</v>
      </c>
      <c r="L352" s="27">
        <v>41.862205505371094</v>
      </c>
      <c r="M352" s="27">
        <v>10.102362632751465</v>
      </c>
      <c r="N352" s="27">
        <v>6.4488186836242676</v>
      </c>
      <c r="O352" s="27">
        <v>5.8464565277099609</v>
      </c>
      <c r="P352" s="27">
        <v>4.2480316162109375</v>
      </c>
      <c r="Q352" s="27">
        <v>4.3425197601318359</v>
      </c>
      <c r="R352" s="27">
        <v>11.633858680725098</v>
      </c>
      <c r="S352" s="27">
        <v>10.440944671630859</v>
      </c>
      <c r="T352" s="27">
        <v>8.925196647644043</v>
      </c>
      <c r="U352" s="27">
        <v>24.673229217529297</v>
      </c>
      <c r="V352" s="27">
        <v>8.6299209594726563</v>
      </c>
      <c r="W352" s="27">
        <v>21.622047424316406</v>
      </c>
      <c r="X352" s="27">
        <v>6.6614174842834473</v>
      </c>
      <c r="Y352" s="27">
        <v>6.7874016761779785</v>
      </c>
      <c r="Z352" s="27">
        <v>12.062992095947266</v>
      </c>
      <c r="AA352" s="27">
        <v>2.3937008380889893</v>
      </c>
      <c r="AB352" s="27">
        <v>2.6062991619110107</v>
      </c>
      <c r="AC352" s="27">
        <v>11.098424911499023</v>
      </c>
      <c r="AD352" s="27">
        <v>5.0866141319274902</v>
      </c>
      <c r="AE352" s="27">
        <v>6.8188977241516113</v>
      </c>
      <c r="AF352" s="27">
        <v>4.7165355682373047</v>
      </c>
      <c r="AG352" s="27">
        <v>9.1574802398681641</v>
      </c>
      <c r="AH352" s="27">
        <v>8.7086610794067383</v>
      </c>
      <c r="AI352" s="27">
        <v>6.5472440719604492</v>
      </c>
      <c r="AJ352" s="27">
        <v>9.5472440719604492</v>
      </c>
      <c r="AK352" s="27">
        <v>18.173229217529297</v>
      </c>
      <c r="AL352" s="27">
        <v>2.9842519760131836</v>
      </c>
      <c r="AM352" s="27">
        <v>1.4251968860626221</v>
      </c>
      <c r="AN352" s="27">
        <v>1.8897638320922852</v>
      </c>
      <c r="AO352" s="27">
        <v>5.3346457481384277</v>
      </c>
      <c r="AP352" s="27">
        <v>3.7401573657989502</v>
      </c>
      <c r="AQ352" s="27">
        <v>3.9685039520263672</v>
      </c>
      <c r="AR352" s="27">
        <v>4.3700785636901855</v>
      </c>
      <c r="AS352" s="27">
        <v>4.9055118560791016</v>
      </c>
      <c r="AT352" s="27">
        <v>22.590551376342773</v>
      </c>
      <c r="AU352" s="27">
        <v>32.370079040527344</v>
      </c>
      <c r="AV352" s="27">
        <v>26.354330062866211</v>
      </c>
      <c r="AX352" s="27">
        <v>0.95275592803955078</v>
      </c>
      <c r="AY352" s="27">
        <v>3.3385827541351318</v>
      </c>
      <c r="AZ352" s="27">
        <v>8.3267717361450195</v>
      </c>
      <c r="BA352" s="27">
        <v>2.7952756881713867</v>
      </c>
      <c r="BB352" s="27">
        <v>10.047244071960449</v>
      </c>
      <c r="BC352" s="27">
        <v>6.2047243118286133</v>
      </c>
      <c r="BD352" s="27">
        <v>4.2204723358154297</v>
      </c>
      <c r="BE352" s="27">
        <v>6.0708661079406738</v>
      </c>
      <c r="BF352" s="27">
        <v>15.531496047973633</v>
      </c>
      <c r="BG352" s="27">
        <v>6.3425197601318359</v>
      </c>
      <c r="BH352" s="27">
        <v>2.4645669460296631</v>
      </c>
      <c r="BI352" s="27">
        <v>1.8582676649093628</v>
      </c>
      <c r="BJ352" s="27">
        <v>1.2362204790115356</v>
      </c>
      <c r="BK352" s="27">
        <v>2.7913386821746826</v>
      </c>
      <c r="BL352" s="27">
        <v>2.6299211978912354</v>
      </c>
      <c r="BM352" s="27">
        <v>12.055118560791016</v>
      </c>
      <c r="BN352" s="27">
        <v>13.433071136474609</v>
      </c>
      <c r="BO352" s="27">
        <v>1.8385826349258423</v>
      </c>
      <c r="BQ352" s="21">
        <f t="shared" si="11"/>
        <v>55</v>
      </c>
    </row>
    <row r="353" spans="2:69" x14ac:dyDescent="0.25">
      <c r="B353" s="44" t="s">
        <v>787</v>
      </c>
      <c r="C353" s="44" t="s">
        <v>788</v>
      </c>
      <c r="D353" s="12">
        <v>-26.1</v>
      </c>
      <c r="E353" s="12">
        <v>152.6</v>
      </c>
      <c r="F353" s="29" t="b">
        <f t="shared" si="10"/>
        <v>0</v>
      </c>
      <c r="G353" s="27"/>
      <c r="H353" s="27">
        <v>5.9724407196044922</v>
      </c>
      <c r="I353" s="27">
        <v>10.641732215881348</v>
      </c>
      <c r="J353" s="27">
        <v>9.074803352355957</v>
      </c>
      <c r="K353" s="27">
        <v>9.5196847915649414</v>
      </c>
      <c r="L353" s="27">
        <v>7.1259841918945313</v>
      </c>
      <c r="M353" s="27">
        <v>11.090551376342773</v>
      </c>
      <c r="N353" s="27">
        <v>6.5118112564086914</v>
      </c>
      <c r="O353" s="27">
        <v>11.791338920593262</v>
      </c>
      <c r="P353" s="27">
        <v>6.1102361679077148</v>
      </c>
      <c r="Q353" s="27">
        <v>10.901575088500977</v>
      </c>
      <c r="R353" s="27">
        <v>12.070866584777832</v>
      </c>
      <c r="S353" s="27">
        <v>8.1299209594726563</v>
      </c>
      <c r="T353" s="27">
        <v>15.437007904052734</v>
      </c>
      <c r="U353" s="27">
        <v>14.937007904052734</v>
      </c>
      <c r="V353" s="27">
        <v>8.3464565277099609</v>
      </c>
      <c r="W353" s="27">
        <v>7.0708661079406738</v>
      </c>
      <c r="X353" s="27">
        <v>4.2204723358154297</v>
      </c>
      <c r="Y353" s="27">
        <v>5.2598423957824707</v>
      </c>
      <c r="Z353" s="27">
        <v>6.039370059967041</v>
      </c>
      <c r="AA353" s="27">
        <v>6.2677164077758789</v>
      </c>
      <c r="AB353" s="27">
        <v>3.6141731739044189</v>
      </c>
      <c r="AC353" s="27">
        <v>10.818897247314453</v>
      </c>
      <c r="AD353" s="27">
        <v>5.3346457481384277</v>
      </c>
      <c r="AE353" s="27">
        <v>10.657480239868164</v>
      </c>
      <c r="AF353" s="27">
        <v>10.251968383789063</v>
      </c>
      <c r="AG353" s="27">
        <v>8.8937005996704102</v>
      </c>
      <c r="AH353" s="27">
        <v>13.645668983459473</v>
      </c>
      <c r="AI353" s="27">
        <v>12.145668983459473</v>
      </c>
      <c r="AJ353" s="27">
        <v>7.1811022758483887</v>
      </c>
      <c r="AK353" s="27">
        <v>6.5433073043823242</v>
      </c>
      <c r="AL353" s="27">
        <v>5.1496062278747559</v>
      </c>
      <c r="AM353" s="27">
        <v>10.625984191894531</v>
      </c>
      <c r="AN353" s="27">
        <v>14.377952575683594</v>
      </c>
      <c r="AO353" s="27">
        <v>10.267716407775879</v>
      </c>
      <c r="AP353" s="27">
        <v>6.8346457481384277</v>
      </c>
      <c r="AQ353" s="27">
        <v>17.409448623657227</v>
      </c>
      <c r="AR353" s="27">
        <v>10.657480239868164</v>
      </c>
      <c r="AS353" s="27">
        <v>7.8425197601318359</v>
      </c>
      <c r="AT353" s="27">
        <v>11.897637367248535</v>
      </c>
      <c r="AV353" s="27">
        <v>10.744094848632813</v>
      </c>
      <c r="AW353" s="27">
        <v>11.38582706451416</v>
      </c>
      <c r="AX353" s="27">
        <v>6.5196852684020996</v>
      </c>
      <c r="AY353" s="27">
        <v>8.574803352355957</v>
      </c>
      <c r="AZ353" s="27">
        <v>13.322834968566895</v>
      </c>
      <c r="BA353" s="27">
        <v>18.299213409423828</v>
      </c>
      <c r="BB353" s="27">
        <v>8.2440948486328125</v>
      </c>
      <c r="BC353" s="27">
        <v>11.960629463195801</v>
      </c>
      <c r="BD353" s="27">
        <v>11.488188743591309</v>
      </c>
      <c r="BE353" s="27">
        <v>4.4724407196044922</v>
      </c>
      <c r="BF353" s="27">
        <v>19.976377487182617</v>
      </c>
      <c r="BG353" s="27">
        <v>9.4409446716308594</v>
      </c>
      <c r="BH353" s="27">
        <v>5.614173412322998</v>
      </c>
      <c r="BI353" s="27">
        <v>5.385826587677002</v>
      </c>
      <c r="BJ353" s="27">
        <v>6.5984253883361816</v>
      </c>
      <c r="BK353" s="27">
        <v>9.921259880065918</v>
      </c>
      <c r="BL353" s="27">
        <v>7.2677164077758789</v>
      </c>
      <c r="BM353" s="27">
        <v>20.984251022338867</v>
      </c>
      <c r="BN353" s="27">
        <v>13.307086944580078</v>
      </c>
      <c r="BO353" s="27">
        <v>5.1574802398681641</v>
      </c>
      <c r="BQ353" s="21">
        <f t="shared" si="11"/>
        <v>55</v>
      </c>
    </row>
    <row r="354" spans="2:69" x14ac:dyDescent="0.25">
      <c r="B354" s="44" t="s">
        <v>795</v>
      </c>
      <c r="C354" s="44" t="s">
        <v>796</v>
      </c>
      <c r="D354" s="12">
        <v>-31.8</v>
      </c>
      <c r="E354" s="12">
        <v>149.1</v>
      </c>
      <c r="F354" s="29" t="b">
        <f t="shared" si="10"/>
        <v>1</v>
      </c>
      <c r="G354" s="27"/>
      <c r="H354" s="27">
        <v>9.0551185607910156</v>
      </c>
      <c r="I354" s="27">
        <v>7.4409446716308594</v>
      </c>
      <c r="J354" s="27">
        <v>6.535433292388916</v>
      </c>
      <c r="K354" s="27">
        <v>5.6377954483032227</v>
      </c>
      <c r="L354" s="27">
        <v>6.4370079040527344</v>
      </c>
      <c r="M354" s="27">
        <v>10.972440719604492</v>
      </c>
      <c r="N354" s="27">
        <v>8.2440948486328125</v>
      </c>
      <c r="O354" s="27">
        <v>1.9724409580230713</v>
      </c>
      <c r="P354" s="27">
        <v>4.035433292388916</v>
      </c>
      <c r="Q354" s="27">
        <v>15.39370059967041</v>
      </c>
      <c r="R354" s="27">
        <v>10.11417293548584</v>
      </c>
      <c r="S354" s="27">
        <v>4.925196647644043</v>
      </c>
      <c r="U354" s="27">
        <v>11.574803352355957</v>
      </c>
      <c r="V354" s="27">
        <v>4.3700785636901855</v>
      </c>
      <c r="W354" s="27">
        <v>6.4488186836242676</v>
      </c>
      <c r="X354" s="27">
        <v>5.8740158081054688</v>
      </c>
      <c r="Y354" s="27">
        <v>2.7007873058319092</v>
      </c>
      <c r="Z354" s="27">
        <v>7.0944881439208984</v>
      </c>
      <c r="AA354" s="27">
        <v>3.2362203598022461</v>
      </c>
      <c r="AB354" s="27">
        <v>1.787401556968689</v>
      </c>
      <c r="AC354" s="27">
        <v>4.6732282638549805</v>
      </c>
      <c r="AD354" s="27">
        <v>1.4645669460296631</v>
      </c>
      <c r="AE354" s="27">
        <v>7.2992124557495117</v>
      </c>
      <c r="AF354" s="27">
        <v>4.960629940032959</v>
      </c>
      <c r="AG354" s="27">
        <v>7.0866141319274902</v>
      </c>
      <c r="AH354" s="27">
        <v>5.8425197601318359</v>
      </c>
      <c r="AI354" s="27">
        <v>5</v>
      </c>
      <c r="AJ354" s="27">
        <v>4.6062994003295898</v>
      </c>
      <c r="AK354" s="27">
        <v>5.2362203598022461</v>
      </c>
      <c r="AL354" s="27">
        <v>3.8582677841186523</v>
      </c>
      <c r="AM354" s="27">
        <v>5.1574802398681641</v>
      </c>
      <c r="AN354" s="27">
        <v>5.7480316162109375</v>
      </c>
      <c r="AO354" s="27">
        <v>11.314960479736328</v>
      </c>
      <c r="AP354" s="27">
        <v>3.8543307781219482</v>
      </c>
      <c r="AQ354" s="27">
        <v>8.0472440719604492</v>
      </c>
      <c r="AR354" s="27">
        <v>11.248031616210938</v>
      </c>
      <c r="AS354" s="27">
        <v>8.8622045516967773</v>
      </c>
      <c r="AT354" s="27">
        <v>10.307086944580078</v>
      </c>
      <c r="AU354" s="27">
        <v>10.586614608764648</v>
      </c>
      <c r="AV354" s="27">
        <v>9.2204723358154297</v>
      </c>
      <c r="AW354" s="27">
        <v>4.5118112564086914</v>
      </c>
      <c r="AX354" s="27">
        <v>3.3267717361450195</v>
      </c>
      <c r="AY354" s="27">
        <v>6.6614174842834473</v>
      </c>
      <c r="AZ354" s="27">
        <v>7.5866141319274902</v>
      </c>
      <c r="BA354" s="27">
        <v>11.157480239868164</v>
      </c>
      <c r="BB354" s="27">
        <v>0.79133856296539307</v>
      </c>
      <c r="BC354" s="27">
        <v>7.6614174842834473</v>
      </c>
      <c r="BD354" s="27">
        <v>10.61417293548584</v>
      </c>
      <c r="BE354" s="27">
        <v>3.078740119934082</v>
      </c>
      <c r="BF354" s="27">
        <v>18.173229217529297</v>
      </c>
      <c r="BG354" s="27">
        <v>13.952755928039551</v>
      </c>
      <c r="BH354" s="27">
        <v>2.9763779640197754</v>
      </c>
      <c r="BI354" s="27">
        <v>2.1889762878417969</v>
      </c>
      <c r="BJ354" s="27">
        <v>5.5905513763427734</v>
      </c>
      <c r="BK354" s="27">
        <v>6.5275592803955078</v>
      </c>
      <c r="BL354" s="27">
        <v>11.488188743591309</v>
      </c>
      <c r="BM354" s="27">
        <v>7.2992124557495117</v>
      </c>
      <c r="BN354" s="27">
        <v>7.1417322158813477</v>
      </c>
      <c r="BO354" s="27">
        <v>2.1653542518615723</v>
      </c>
      <c r="BQ354" s="21">
        <f t="shared" si="11"/>
        <v>55</v>
      </c>
    </row>
    <row r="355" spans="2:69" x14ac:dyDescent="0.25">
      <c r="B355" s="44" t="s">
        <v>803</v>
      </c>
      <c r="C355" s="44" t="s">
        <v>804</v>
      </c>
      <c r="D355" s="12">
        <v>-33.200000000000003</v>
      </c>
      <c r="E355" s="12">
        <v>146.30000000000001</v>
      </c>
      <c r="F355" s="29" t="b">
        <f t="shared" si="10"/>
        <v>1</v>
      </c>
      <c r="G355" s="27"/>
      <c r="H355" s="27">
        <v>5.4448819160461426</v>
      </c>
      <c r="I355" s="27">
        <v>10.27952766418457</v>
      </c>
      <c r="J355" s="27">
        <v>1.8031495809555054</v>
      </c>
      <c r="K355" s="27">
        <v>5.1299214363098145</v>
      </c>
      <c r="L355" s="27">
        <v>8.1456689834594727</v>
      </c>
      <c r="M355" s="27">
        <v>6</v>
      </c>
      <c r="N355" s="27">
        <v>4.7874016761779785</v>
      </c>
      <c r="O355" s="27">
        <v>1.8464566469192505</v>
      </c>
      <c r="P355" s="27">
        <v>2.5708661079406738</v>
      </c>
      <c r="Q355" s="27">
        <v>5.9724407196044922</v>
      </c>
      <c r="R355" s="27">
        <v>8.2992124557495117</v>
      </c>
      <c r="S355" s="27">
        <v>6.0511813163757324</v>
      </c>
      <c r="T355" s="27">
        <v>2.3228347301483154</v>
      </c>
      <c r="U355" s="27">
        <v>7.6889762878417969</v>
      </c>
      <c r="V355" s="27">
        <v>7.2401576042175293</v>
      </c>
      <c r="W355" s="27">
        <v>7.9094486236572266</v>
      </c>
      <c r="X355" s="27">
        <v>7.5157480239868164</v>
      </c>
      <c r="Y355" s="27">
        <v>1.4645669460296631</v>
      </c>
      <c r="Z355" s="27">
        <v>7.2952756881713867</v>
      </c>
      <c r="AA355" s="27">
        <v>4.039370059967041</v>
      </c>
      <c r="AB355" s="27">
        <v>2.3779528141021729</v>
      </c>
      <c r="AC355" s="27">
        <v>3.3543307781219482</v>
      </c>
      <c r="AD355" s="27">
        <v>0.84251970052719116</v>
      </c>
      <c r="AE355" s="27">
        <v>5.7637796401977539</v>
      </c>
      <c r="AF355" s="27">
        <v>5.0629920959472656</v>
      </c>
      <c r="AG355" s="27">
        <v>6.3622045516967773</v>
      </c>
      <c r="AH355" s="27">
        <v>4.9685039520263672</v>
      </c>
      <c r="AI355" s="27">
        <v>4.078740119934082</v>
      </c>
      <c r="AJ355" s="27">
        <v>6.6968502998352051</v>
      </c>
      <c r="AK355" s="27">
        <v>1.1574803590774536</v>
      </c>
      <c r="AL355" s="27">
        <v>3.0748031139373779</v>
      </c>
      <c r="AM355" s="27">
        <v>3.7125983238220215</v>
      </c>
      <c r="AN355" s="27">
        <v>9.7795276641845703</v>
      </c>
      <c r="AO355" s="27">
        <v>9.0157480239868164</v>
      </c>
      <c r="AP355" s="27">
        <v>2.8700788021087646</v>
      </c>
      <c r="AQ355" s="27">
        <v>4.6299214363098145</v>
      </c>
      <c r="AR355" s="27">
        <v>6.1023621559143066</v>
      </c>
      <c r="AS355" s="27">
        <v>5.5905513763427734</v>
      </c>
      <c r="AT355" s="27">
        <v>5.574803352355957</v>
      </c>
      <c r="AU355" s="27">
        <v>6.7086615562438965</v>
      </c>
      <c r="AV355" s="27">
        <v>4.8661417961120605</v>
      </c>
      <c r="AW355" s="27">
        <v>3.9370079040527344</v>
      </c>
      <c r="AX355" s="27">
        <v>1.8582676649093628</v>
      </c>
      <c r="AY355" s="27">
        <v>4.1259841918945313</v>
      </c>
      <c r="AZ355" s="27">
        <v>4.1811022758483887</v>
      </c>
      <c r="BA355" s="27">
        <v>5.2755904197692871</v>
      </c>
      <c r="BB355" s="27">
        <v>0.92125982046127319</v>
      </c>
      <c r="BC355" s="27">
        <v>2.9881889820098877</v>
      </c>
      <c r="BD355" s="27">
        <v>3.6968502998352051</v>
      </c>
      <c r="BE355" s="27">
        <v>1.0984251499176025</v>
      </c>
      <c r="BF355" s="27">
        <v>14.161417007446289</v>
      </c>
      <c r="BG355" s="27">
        <v>5.7598423957824707</v>
      </c>
      <c r="BI355" s="27">
        <v>3.4409449100494385</v>
      </c>
      <c r="BJ355" s="27">
        <v>2.3228347301483154</v>
      </c>
      <c r="BK355" s="27">
        <v>4.0236220359802246</v>
      </c>
      <c r="BL355" s="27">
        <v>9.3267717361450195</v>
      </c>
      <c r="BM355" s="27">
        <v>5.2992124557495117</v>
      </c>
      <c r="BN355" s="27">
        <v>4.7559056282043457</v>
      </c>
      <c r="BO355" s="27">
        <v>1.4251968860626221</v>
      </c>
      <c r="BQ355" s="21">
        <f t="shared" si="11"/>
        <v>55</v>
      </c>
    </row>
    <row r="356" spans="2:69" x14ac:dyDescent="0.25">
      <c r="B356" s="44" t="s">
        <v>805</v>
      </c>
      <c r="C356" s="44" t="s">
        <v>806</v>
      </c>
      <c r="D356" s="12">
        <v>-35.1</v>
      </c>
      <c r="E356" s="12">
        <v>142.30000000000001</v>
      </c>
      <c r="F356" s="29" t="b">
        <f t="shared" si="10"/>
        <v>1</v>
      </c>
      <c r="G356" s="27"/>
      <c r="H356" s="27">
        <v>5.1456694602966309</v>
      </c>
      <c r="I356" s="27">
        <v>7.2283463478088379</v>
      </c>
      <c r="J356" s="27">
        <v>2.6299211978912354</v>
      </c>
      <c r="K356" s="27">
        <v>2.5078740119934082</v>
      </c>
      <c r="L356" s="27">
        <v>9.7834644317626953</v>
      </c>
      <c r="M356" s="27">
        <v>4.0629920959472656</v>
      </c>
      <c r="N356" s="27">
        <v>5.0039372444152832</v>
      </c>
      <c r="O356" s="27">
        <v>0.89370077848434448</v>
      </c>
      <c r="P356" s="27">
        <v>1.8976378440856934</v>
      </c>
      <c r="Q356" s="27">
        <v>2.1299211978912354</v>
      </c>
      <c r="R356" s="27">
        <v>3.7519686222076416</v>
      </c>
      <c r="S356" s="27">
        <v>3.6102361679077148</v>
      </c>
      <c r="T356" s="27">
        <v>2.0629920959472656</v>
      </c>
      <c r="U356" s="27">
        <v>8.1417322158813477</v>
      </c>
      <c r="V356" s="27">
        <v>4.4015746116638184</v>
      </c>
      <c r="W356" s="27">
        <v>10.582676887512207</v>
      </c>
      <c r="Y356" s="27">
        <v>2.9133858680725098</v>
      </c>
      <c r="Z356" s="27">
        <v>4.7480316162109375</v>
      </c>
      <c r="AA356" s="27">
        <v>4.1968502998352051</v>
      </c>
      <c r="AB356" s="27">
        <v>3.6889762878417969</v>
      </c>
      <c r="AC356" s="27">
        <v>2.7874016761779785</v>
      </c>
      <c r="AD356" s="27">
        <v>0.70078742504119873</v>
      </c>
      <c r="AE356" s="27">
        <v>3.881889820098877</v>
      </c>
      <c r="AF356" s="27">
        <v>2.0078740119934082</v>
      </c>
      <c r="AG356" s="27">
        <v>5.2913384437561035</v>
      </c>
      <c r="AH356" s="27">
        <v>6.0905513763427734</v>
      </c>
      <c r="AI356" s="27">
        <v>3.9763779640197754</v>
      </c>
      <c r="AJ356" s="27">
        <v>5.5</v>
      </c>
      <c r="AK356" s="27">
        <v>1.7480314970016479</v>
      </c>
      <c r="AL356" s="27">
        <v>1.5511810779571533</v>
      </c>
      <c r="AM356" s="27">
        <v>1.6889764070510864</v>
      </c>
      <c r="AN356" s="27">
        <v>9.4488191604614258</v>
      </c>
      <c r="AO356" s="27">
        <v>6.9330706596374512</v>
      </c>
      <c r="AP356" s="27">
        <v>1.7716535329818726</v>
      </c>
      <c r="AQ356" s="27">
        <v>2.767716646194458</v>
      </c>
      <c r="AR356" s="27">
        <v>1.9960629940032959</v>
      </c>
      <c r="AS356" s="27">
        <v>3.8031497001647949</v>
      </c>
      <c r="AT356" s="27">
        <v>5.3937005996704102</v>
      </c>
      <c r="AU356" s="27">
        <v>4.0590553283691406</v>
      </c>
      <c r="AV356" s="27">
        <v>4.5826773643493652</v>
      </c>
      <c r="AW356" s="27">
        <v>3.1417322158813477</v>
      </c>
      <c r="AX356" s="27">
        <v>1.5748031139373779</v>
      </c>
      <c r="AY356" s="27">
        <v>3.7007873058319092</v>
      </c>
      <c r="AZ356" s="27">
        <v>4.7244095802307129</v>
      </c>
      <c r="BA356" s="27">
        <v>3.9055118560791016</v>
      </c>
      <c r="BB356" s="27">
        <v>1.8740156888961792</v>
      </c>
      <c r="BC356" s="27">
        <v>2.5275590419769287</v>
      </c>
      <c r="BD356" s="27">
        <v>3.6220471858978271</v>
      </c>
      <c r="BE356" s="27">
        <v>6.8425197601318359</v>
      </c>
      <c r="BF356" s="27">
        <v>12.370079040527344</v>
      </c>
      <c r="BG356" s="27">
        <v>4.4803147315979004</v>
      </c>
      <c r="BH356" s="27">
        <v>1.2677165269851685</v>
      </c>
      <c r="BI356" s="27">
        <v>2.3622047901153564</v>
      </c>
      <c r="BJ356" s="27">
        <v>2.2125983238220215</v>
      </c>
      <c r="BK356" s="27">
        <v>1.0629920959472656</v>
      </c>
      <c r="BL356" s="27">
        <v>6.6929135322570801</v>
      </c>
      <c r="BM356" s="27">
        <v>6.3307085037231445</v>
      </c>
      <c r="BN356" s="27">
        <v>3.3858268260955811</v>
      </c>
      <c r="BO356" s="27">
        <v>1.5433070659637451</v>
      </c>
      <c r="BQ356" s="21">
        <f t="shared" si="11"/>
        <v>55</v>
      </c>
    </row>
    <row r="357" spans="2:69" x14ac:dyDescent="0.25">
      <c r="B357" s="44" t="s">
        <v>820</v>
      </c>
      <c r="C357" s="44" t="s">
        <v>821</v>
      </c>
      <c r="D357" s="12">
        <v>-37.4</v>
      </c>
      <c r="E357" s="12">
        <v>145.1</v>
      </c>
      <c r="F357" s="29" t="b">
        <f t="shared" si="10"/>
        <v>1</v>
      </c>
      <c r="G357" s="27"/>
      <c r="H357" s="27">
        <v>14.055118560791016</v>
      </c>
      <c r="I357" s="27">
        <v>5.8622045516967773</v>
      </c>
      <c r="J357" s="27">
        <v>8.7047243118286133</v>
      </c>
      <c r="K357" s="27">
        <v>12.10629940032959</v>
      </c>
      <c r="L357" s="27">
        <v>12.901575088500977</v>
      </c>
      <c r="M357" s="27">
        <v>8.7086610794067383</v>
      </c>
      <c r="N357" s="27">
        <v>13.468503952026367</v>
      </c>
      <c r="O357" s="27">
        <v>4.1771655082702637</v>
      </c>
      <c r="P357" s="27">
        <v>7.0433073043823242</v>
      </c>
      <c r="Q357" s="27">
        <v>8.4881887435913086</v>
      </c>
      <c r="R357" s="27">
        <v>11.389763832092285</v>
      </c>
      <c r="S357" s="27">
        <v>15.897637367248535</v>
      </c>
      <c r="T357" s="27">
        <v>5.8740158081054688</v>
      </c>
      <c r="U357" s="27">
        <v>9.5984249114990234</v>
      </c>
      <c r="V357" s="27">
        <v>13.700787544250488</v>
      </c>
      <c r="W357" s="27">
        <v>16.645669937133789</v>
      </c>
      <c r="X357" s="27">
        <v>12.77952766418457</v>
      </c>
      <c r="Y357" s="27">
        <v>5.1968502998352051</v>
      </c>
      <c r="Z357" s="27">
        <v>15.070866584777832</v>
      </c>
      <c r="AA357" s="27">
        <v>9.5354328155517578</v>
      </c>
      <c r="AB357" s="27">
        <v>11.448819160461426</v>
      </c>
      <c r="AC357" s="27">
        <v>7.9133858680725098</v>
      </c>
      <c r="AD357" s="27">
        <v>7.4960627555847168</v>
      </c>
      <c r="AE357" s="27">
        <v>11.299212455749512</v>
      </c>
      <c r="AF357" s="27">
        <v>10.299212455749512</v>
      </c>
      <c r="AG357" s="27">
        <v>14.275590896606445</v>
      </c>
      <c r="AH357" s="27">
        <v>9.8346452713012695</v>
      </c>
      <c r="AI357" s="27">
        <v>11.102362632751465</v>
      </c>
      <c r="AJ357" s="27">
        <v>14.377952575683594</v>
      </c>
      <c r="AK357" s="27">
        <v>10.700787544250488</v>
      </c>
      <c r="AL357" s="27">
        <v>8.8897638320922852</v>
      </c>
      <c r="AM357" s="27">
        <v>7.7795276641845703</v>
      </c>
      <c r="AO357" s="27">
        <v>16.377952575683594</v>
      </c>
      <c r="AP357" s="27">
        <v>5.6692914962768555</v>
      </c>
      <c r="AQ357" s="27">
        <v>10.118110656738281</v>
      </c>
      <c r="AR357" s="27">
        <v>8.4015750885009766</v>
      </c>
      <c r="AS357" s="27">
        <v>8.0236225128173828</v>
      </c>
      <c r="AT357" s="27">
        <v>9.4094486236572266</v>
      </c>
      <c r="AU357" s="27">
        <v>6.6771655082702637</v>
      </c>
      <c r="AV357" s="27">
        <v>12.704724311828613</v>
      </c>
      <c r="AW357" s="27">
        <v>10.88582706451416</v>
      </c>
      <c r="AX357" s="27">
        <v>5.9724407196044922</v>
      </c>
      <c r="AY357" s="27">
        <v>9.3779525756835938</v>
      </c>
      <c r="AZ357" s="27">
        <v>15.464567184448242</v>
      </c>
      <c r="BA357" s="27">
        <v>8.7834644317626953</v>
      </c>
      <c r="BB357" s="27">
        <v>3.921259880065918</v>
      </c>
      <c r="BC357" s="27">
        <v>5.3149604797363281</v>
      </c>
      <c r="BD357" s="27">
        <v>8.2047243118286133</v>
      </c>
      <c r="BE357" s="27">
        <v>10.17322826385498</v>
      </c>
      <c r="BF357" s="27">
        <v>18.480314254760742</v>
      </c>
      <c r="BG357" s="27">
        <v>15.031496047973633</v>
      </c>
      <c r="BH357" s="27">
        <v>6.039370059967041</v>
      </c>
      <c r="BI357" s="27">
        <v>11.125984191894531</v>
      </c>
      <c r="BJ357" s="27">
        <v>1.7637795209884644</v>
      </c>
      <c r="BK357" s="27">
        <v>1.9133858680725098</v>
      </c>
      <c r="BL357" s="27">
        <v>10</v>
      </c>
      <c r="BM357" s="27">
        <v>7.7086615562438965</v>
      </c>
      <c r="BN357" s="27">
        <v>6.7086615562438965</v>
      </c>
      <c r="BO357" s="27">
        <v>4.9133858680725098</v>
      </c>
      <c r="BQ357" s="21">
        <f t="shared" si="11"/>
        <v>55</v>
      </c>
    </row>
    <row r="358" spans="2:69" x14ac:dyDescent="0.25">
      <c r="B358" s="44" t="s">
        <v>871</v>
      </c>
      <c r="C358" s="44" t="s">
        <v>872</v>
      </c>
      <c r="D358" s="12">
        <v>-41</v>
      </c>
      <c r="E358" s="12">
        <v>147.9</v>
      </c>
      <c r="F358" s="29" t="b">
        <f t="shared" si="10"/>
        <v>0</v>
      </c>
      <c r="G358" s="27"/>
      <c r="H358" s="27">
        <v>9.4842519760131836</v>
      </c>
      <c r="I358" s="27">
        <v>9.4566926956176758</v>
      </c>
      <c r="J358" s="27">
        <v>10.224409103393555</v>
      </c>
      <c r="L358" s="27">
        <v>15.129920959472656</v>
      </c>
      <c r="M358" s="27">
        <v>11.149606704711914</v>
      </c>
      <c r="N358" s="27">
        <v>11.204724311828613</v>
      </c>
      <c r="O358" s="27">
        <v>7.2440943717956543</v>
      </c>
      <c r="P358" s="27">
        <v>12.10629940032959</v>
      </c>
      <c r="Q358" s="27">
        <v>13.767716407775879</v>
      </c>
      <c r="R358" s="27">
        <v>9.4763774871826172</v>
      </c>
      <c r="S358" s="27">
        <v>15.110236167907715</v>
      </c>
      <c r="T358" s="27">
        <v>5.0236220359802246</v>
      </c>
      <c r="U358" s="27">
        <v>10.724409103393555</v>
      </c>
      <c r="V358" s="27">
        <v>14.82677173614502</v>
      </c>
      <c r="W358" s="27">
        <v>14.968503952026367</v>
      </c>
      <c r="X358" s="27">
        <v>17.20472526550293</v>
      </c>
      <c r="Y358" s="27">
        <v>8.1417322158813477</v>
      </c>
      <c r="Z358" s="27">
        <v>13.070866584777832</v>
      </c>
      <c r="AA358" s="27">
        <v>14.204724311828613</v>
      </c>
      <c r="AB358" s="27">
        <v>12.157480239868164</v>
      </c>
      <c r="AC358" s="27">
        <v>8.8818893432617188</v>
      </c>
      <c r="AD358" s="27">
        <v>8.9015750885009766</v>
      </c>
      <c r="AE358" s="27">
        <v>10.188976287841797</v>
      </c>
      <c r="AF358" s="27">
        <v>11.590551376342773</v>
      </c>
      <c r="AG358" s="27">
        <v>10.472440719604492</v>
      </c>
      <c r="AH358" s="27">
        <v>14.472440719604492</v>
      </c>
      <c r="AI358" s="27">
        <v>10.511811256408691</v>
      </c>
      <c r="AJ358" s="27">
        <v>12.637795448303223</v>
      </c>
      <c r="AK358" s="27">
        <v>12.188976287841797</v>
      </c>
      <c r="AL358" s="27">
        <v>8.0629920959472656</v>
      </c>
      <c r="AM358" s="27">
        <v>9.5511808395385742</v>
      </c>
      <c r="AN358" s="27">
        <v>15.314960479736328</v>
      </c>
      <c r="AO358" s="27">
        <v>10.82677173614502</v>
      </c>
      <c r="AP358" s="27">
        <v>6.2755904197692871</v>
      </c>
      <c r="AQ358" s="27">
        <v>7.7480316162109375</v>
      </c>
      <c r="AR358" s="27">
        <v>12.141732215881348</v>
      </c>
      <c r="AS358" s="27">
        <v>11.307086944580078</v>
      </c>
      <c r="AT358" s="27">
        <v>9.5905513763427734</v>
      </c>
      <c r="AU358" s="27">
        <v>8.9370079040527344</v>
      </c>
      <c r="AV358" s="27">
        <v>11.77952766418457</v>
      </c>
      <c r="AW358" s="27">
        <v>15.322834968566895</v>
      </c>
      <c r="AX358" s="27">
        <v>9.8661413192749023</v>
      </c>
      <c r="AY358" s="27">
        <v>7.039370059967041</v>
      </c>
      <c r="AZ358" s="27">
        <v>9.3779525756835938</v>
      </c>
      <c r="BA358" s="27">
        <v>19.448818206787109</v>
      </c>
      <c r="BB358" s="27">
        <v>3.4803149700164795</v>
      </c>
      <c r="BC358" s="27">
        <v>6.4173226356506348</v>
      </c>
      <c r="BD358" s="27">
        <v>12.984251976013184</v>
      </c>
      <c r="BE358" s="27">
        <v>7.0629920959472656</v>
      </c>
      <c r="BF358" s="27">
        <v>11.559055328369141</v>
      </c>
      <c r="BG358" s="27">
        <v>9.6456689834594727</v>
      </c>
      <c r="BH358" s="27">
        <v>7.9448819160461426</v>
      </c>
      <c r="BI358" s="27">
        <v>12.519684791564941</v>
      </c>
      <c r="BJ358" s="27">
        <v>6.8346457481384277</v>
      </c>
      <c r="BK358" s="27">
        <v>4.2519683837890625</v>
      </c>
      <c r="BL358" s="27">
        <v>15.811023712158203</v>
      </c>
      <c r="BM358" s="27">
        <v>5.8582677841186523</v>
      </c>
      <c r="BN358" s="27">
        <v>9.0944881439208984</v>
      </c>
      <c r="BO358" s="27">
        <v>5.9291338920593262</v>
      </c>
      <c r="BQ358" s="21">
        <f t="shared" si="11"/>
        <v>55</v>
      </c>
    </row>
    <row r="359" spans="2:69" x14ac:dyDescent="0.25">
      <c r="B359" s="44" t="s">
        <v>835</v>
      </c>
      <c r="C359" s="44" t="s">
        <v>362</v>
      </c>
      <c r="D359" s="12">
        <v>-35</v>
      </c>
      <c r="E359" s="12">
        <v>117.8</v>
      </c>
      <c r="F359" s="29" t="b">
        <f t="shared" si="10"/>
        <v>0</v>
      </c>
      <c r="G359" s="27"/>
      <c r="H359" s="27">
        <v>6.618110179901123</v>
      </c>
      <c r="I359" s="27">
        <v>7.6220474243164063</v>
      </c>
      <c r="K359" s="27">
        <v>7.425196647644043</v>
      </c>
      <c r="L359" s="27">
        <v>10.019684791564941</v>
      </c>
      <c r="M359" s="27">
        <v>12.228346824645996</v>
      </c>
      <c r="N359" s="27">
        <v>11.822834968566895</v>
      </c>
      <c r="O359" s="27">
        <v>6.9409446716308594</v>
      </c>
      <c r="P359" s="27">
        <v>10.531496047973633</v>
      </c>
      <c r="Q359" s="27">
        <v>5.3622045516967773</v>
      </c>
      <c r="R359" s="27">
        <v>10.732283592224121</v>
      </c>
      <c r="S359" s="27">
        <v>12.67322826385498</v>
      </c>
      <c r="T359" s="27">
        <v>5.2992124557495117</v>
      </c>
      <c r="U359" s="27">
        <v>10.196850776672363</v>
      </c>
      <c r="V359" s="27">
        <v>8.4330711364746094</v>
      </c>
      <c r="W359" s="27">
        <v>10.362204551696777</v>
      </c>
      <c r="X359" s="27">
        <v>14.716535568237305</v>
      </c>
      <c r="Y359" s="27">
        <v>10.590551376342773</v>
      </c>
      <c r="Z359" s="27">
        <v>10.031496047973633</v>
      </c>
      <c r="AA359" s="27">
        <v>10.102362632751465</v>
      </c>
      <c r="AB359" s="27">
        <v>8.9330711364746094</v>
      </c>
      <c r="AC359" s="27">
        <v>5.6614174842834473</v>
      </c>
      <c r="AD359" s="27">
        <v>6.078740119934082</v>
      </c>
      <c r="AE359" s="27">
        <v>7.9724407196044922</v>
      </c>
      <c r="AF359" s="27">
        <v>9.1889762878417969</v>
      </c>
      <c r="AG359" s="27">
        <v>7.2047243118286133</v>
      </c>
      <c r="AH359" s="27">
        <v>10.543307304382324</v>
      </c>
      <c r="AI359" s="27">
        <v>7.7401576042175293</v>
      </c>
      <c r="AJ359" s="27">
        <v>7.118110179901123</v>
      </c>
      <c r="AK359" s="27">
        <v>10.456692695617676</v>
      </c>
      <c r="AL359" s="27">
        <v>9.6496067047119141</v>
      </c>
      <c r="AM359" s="27">
        <v>6.8031497001647949</v>
      </c>
      <c r="AN359" s="27">
        <v>14.803149223327637</v>
      </c>
      <c r="AO359" s="27">
        <v>6.9763779640197754</v>
      </c>
      <c r="AP359" s="27">
        <v>7.4724407196044922</v>
      </c>
      <c r="AQ359" s="27">
        <v>10.330708503723145</v>
      </c>
      <c r="AR359" s="27">
        <v>12.716535568237305</v>
      </c>
      <c r="AS359" s="27">
        <v>10.362204551696777</v>
      </c>
      <c r="AT359" s="27">
        <v>9.2047243118286133</v>
      </c>
      <c r="AU359" s="27">
        <v>10.062992095947266</v>
      </c>
      <c r="AV359" s="27">
        <v>6.0078740119934082</v>
      </c>
      <c r="AW359" s="27">
        <v>11.204724311828613</v>
      </c>
      <c r="AX359" s="27">
        <v>7.9763779640197754</v>
      </c>
      <c r="AY359" s="27">
        <v>11.38582706451416</v>
      </c>
      <c r="AZ359" s="27">
        <v>4.9763779640197754</v>
      </c>
      <c r="BA359" s="27">
        <v>9.5393705368041992</v>
      </c>
      <c r="BB359" s="27">
        <v>5.7559056282043457</v>
      </c>
      <c r="BC359" s="27">
        <v>10.17322826385498</v>
      </c>
      <c r="BD359" s="27">
        <v>17.232282638549805</v>
      </c>
      <c r="BE359" s="27">
        <v>10.17322826385498</v>
      </c>
      <c r="BF359" s="27">
        <v>7.5511813163757324</v>
      </c>
      <c r="BG359" s="27">
        <v>10.645668983459473</v>
      </c>
      <c r="BH359" s="27">
        <v>12.925196647644043</v>
      </c>
      <c r="BI359" s="27">
        <v>10.925196647644043</v>
      </c>
      <c r="BJ359" s="27">
        <v>9.074803352355957</v>
      </c>
      <c r="BK359" s="27">
        <v>7.0039372444152832</v>
      </c>
      <c r="BL359" s="27">
        <v>7.8307085037231445</v>
      </c>
      <c r="BM359" s="27">
        <v>8.2559051513671875</v>
      </c>
      <c r="BN359" s="27">
        <v>6.6574802398681641</v>
      </c>
      <c r="BO359" s="27">
        <v>5.8740158081054688</v>
      </c>
      <c r="BQ359" s="21">
        <f t="shared" si="11"/>
        <v>54</v>
      </c>
    </row>
    <row r="360" spans="2:69" x14ac:dyDescent="0.25">
      <c r="B360" s="44" t="s">
        <v>842</v>
      </c>
      <c r="C360" s="44" t="s">
        <v>843</v>
      </c>
      <c r="D360" s="12">
        <v>-31.5</v>
      </c>
      <c r="E360" s="12">
        <v>118.1</v>
      </c>
      <c r="F360" s="29" t="b">
        <f t="shared" si="10"/>
        <v>0</v>
      </c>
      <c r="G360" s="27"/>
      <c r="H360" s="27">
        <v>2.1614172458648682</v>
      </c>
      <c r="I360" s="27">
        <v>0.67322832345962524</v>
      </c>
      <c r="J360" s="27">
        <v>2.7795276641845703</v>
      </c>
      <c r="K360" s="27">
        <v>1.0590550899505615</v>
      </c>
      <c r="L360" s="27">
        <v>1.6653543710708618</v>
      </c>
      <c r="M360" s="27">
        <v>2.7913386821746826</v>
      </c>
      <c r="N360" s="27">
        <v>2.3897638320922852</v>
      </c>
      <c r="O360" s="27">
        <v>1.2283464670181274</v>
      </c>
      <c r="P360" s="27">
        <v>1.3700786828994751</v>
      </c>
      <c r="Q360" s="27">
        <v>1.078740119934082</v>
      </c>
      <c r="R360" s="27">
        <v>3.1968502998352051</v>
      </c>
      <c r="S360" s="27">
        <v>3.1417322158813477</v>
      </c>
      <c r="T360" s="27">
        <v>1.4527559280395508</v>
      </c>
      <c r="U360" s="27">
        <v>3.9409449100494385</v>
      </c>
      <c r="V360" s="27">
        <v>3.1968502998352051</v>
      </c>
      <c r="W360" s="27">
        <v>4.464566707611084</v>
      </c>
      <c r="X360" s="27">
        <v>2.6102361679077148</v>
      </c>
      <c r="Y360" s="27">
        <v>2.2913386821746826</v>
      </c>
      <c r="Z360" s="27">
        <v>3</v>
      </c>
      <c r="AA360" s="27">
        <v>0.59842520952224731</v>
      </c>
      <c r="AB360" s="27">
        <v>0.83464568853378296</v>
      </c>
      <c r="AC360" s="27">
        <v>3</v>
      </c>
      <c r="AD360" s="27">
        <v>3.65354323387146</v>
      </c>
      <c r="AE360" s="27">
        <v>5.7637796401977539</v>
      </c>
      <c r="AF360" s="27">
        <v>1.5984251499176025</v>
      </c>
      <c r="AG360" s="27">
        <v>2.4251968860626221</v>
      </c>
      <c r="AH360" s="27">
        <v>2.5669291019439697</v>
      </c>
      <c r="AI360" s="27">
        <v>2.2755906581878662</v>
      </c>
      <c r="AJ360" s="27">
        <v>2.8267717361450195</v>
      </c>
      <c r="AK360" s="27">
        <v>0.77952754497528076</v>
      </c>
      <c r="AL360" s="27">
        <v>2.0866141319274902</v>
      </c>
      <c r="AM360" s="27">
        <v>2.1102361679077148</v>
      </c>
      <c r="AN360" s="27">
        <v>2.7637796401977539</v>
      </c>
      <c r="AO360" s="27">
        <v>3.039370059967041</v>
      </c>
      <c r="AP360" s="27">
        <v>0.85039371252059937</v>
      </c>
      <c r="AQ360" s="27">
        <v>2.4488189220428467</v>
      </c>
      <c r="AR360" s="27">
        <v>3.6456692218780518</v>
      </c>
      <c r="AS360" s="27">
        <v>1.9685039520263672</v>
      </c>
      <c r="AT360" s="27">
        <v>1.4803149700164795</v>
      </c>
      <c r="AU360" s="27">
        <v>3.1889762878417969</v>
      </c>
      <c r="AV360" s="27">
        <v>0.44881889224052429</v>
      </c>
      <c r="AW360" s="27">
        <v>2.1889762878417969</v>
      </c>
      <c r="AX360" s="27">
        <v>1.1102361679077148</v>
      </c>
      <c r="AY360" s="27">
        <v>1.8897638320922852</v>
      </c>
      <c r="AZ360" s="27">
        <v>1.4173228740692139</v>
      </c>
      <c r="BA360" s="27">
        <v>1.8937008380889893</v>
      </c>
      <c r="BB360" s="27">
        <v>3.4881889820098877</v>
      </c>
      <c r="BC360" s="27">
        <v>1.2519685029983521</v>
      </c>
      <c r="BD360" s="27">
        <v>4.1496062278747559</v>
      </c>
      <c r="BE360" s="27">
        <v>3.267716646194458</v>
      </c>
      <c r="BF360" s="27">
        <v>0.77165353298187256</v>
      </c>
      <c r="BG360" s="27">
        <v>7.4881887435913086</v>
      </c>
      <c r="BH360" s="27">
        <v>7.3622045516967773</v>
      </c>
      <c r="BI360" s="27">
        <v>3.4330708980560303</v>
      </c>
      <c r="BJ360" s="27">
        <v>2.8425197601318359</v>
      </c>
      <c r="BK360" s="27">
        <v>1.7637795209884644</v>
      </c>
      <c r="BM360" s="27">
        <v>4.039370059967041</v>
      </c>
      <c r="BN360" s="27">
        <v>2.4409449100494385</v>
      </c>
      <c r="BO360" s="27">
        <v>0.78740155696868896</v>
      </c>
      <c r="BQ360" s="21">
        <f t="shared" si="11"/>
        <v>54</v>
      </c>
    </row>
    <row r="361" spans="2:69" x14ac:dyDescent="0.25">
      <c r="B361" s="44" t="s">
        <v>851</v>
      </c>
      <c r="C361" s="44" t="s">
        <v>852</v>
      </c>
      <c r="D361" s="12">
        <v>-33.6</v>
      </c>
      <c r="E361" s="12">
        <v>138.9</v>
      </c>
      <c r="F361" s="29" t="b">
        <f t="shared" si="10"/>
        <v>0</v>
      </c>
      <c r="G361" s="27"/>
      <c r="I361" s="27">
        <v>4.7834644317626953</v>
      </c>
      <c r="J361" s="27">
        <v>3.5472440719604492</v>
      </c>
      <c r="K361" s="27">
        <v>2.1377952098846436</v>
      </c>
      <c r="L361" s="27">
        <v>3.8543307781219482</v>
      </c>
      <c r="M361" s="27">
        <v>2.8700788021087646</v>
      </c>
      <c r="N361" s="27">
        <v>5.618110179901123</v>
      </c>
      <c r="O361" s="27">
        <v>1.1496063470840454</v>
      </c>
      <c r="P361" s="27">
        <v>3.6653542518615723</v>
      </c>
      <c r="Q361" s="27">
        <v>2.8188977241516113</v>
      </c>
      <c r="R361" s="27">
        <v>6.3149604797363281</v>
      </c>
      <c r="S361" s="27">
        <v>5.2440943717956543</v>
      </c>
      <c r="T361" s="27">
        <v>1.6299213171005249</v>
      </c>
      <c r="U361" s="27">
        <v>7.8385825157165527</v>
      </c>
      <c r="V361" s="27">
        <v>5.0629920959472656</v>
      </c>
      <c r="W361" s="27">
        <v>5.3307085037231445</v>
      </c>
      <c r="X361" s="27">
        <v>3.6811022758483887</v>
      </c>
      <c r="Y361" s="27">
        <v>2.3582677841186523</v>
      </c>
      <c r="Z361" s="27">
        <v>3.960629940032959</v>
      </c>
      <c r="AA361" s="27">
        <v>7.3622045516967773</v>
      </c>
      <c r="AB361" s="27">
        <v>3.3779528141021729</v>
      </c>
      <c r="AC361" s="27">
        <v>0.76377952098846436</v>
      </c>
      <c r="AD361" s="27">
        <v>0.76377952098846436</v>
      </c>
      <c r="AE361" s="27">
        <v>3.921259880065918</v>
      </c>
      <c r="AF361" s="27">
        <v>3.1496062278747559</v>
      </c>
      <c r="AG361" s="27">
        <v>4.1811022758483887</v>
      </c>
      <c r="AH361" s="27">
        <v>2.7362203598022461</v>
      </c>
      <c r="AI361" s="27">
        <v>2.1023621559143066</v>
      </c>
      <c r="AJ361" s="27">
        <v>2.1417322158813477</v>
      </c>
      <c r="AK361" s="27">
        <v>2.0866141319274902</v>
      </c>
      <c r="AL361" s="27">
        <v>2.6062991619110107</v>
      </c>
      <c r="AM361" s="27">
        <v>3.5118110179901123</v>
      </c>
      <c r="AN361" s="27">
        <v>7.2598423957824707</v>
      </c>
      <c r="AO361" s="27">
        <v>2.5984251499176025</v>
      </c>
      <c r="AP361" s="27">
        <v>1.8503936529159546</v>
      </c>
      <c r="AQ361" s="27">
        <v>0.4566929042339325</v>
      </c>
      <c r="AR361" s="27">
        <v>3.0708661079406738</v>
      </c>
      <c r="AS361" s="27">
        <v>6.7086615562438965</v>
      </c>
      <c r="AT361" s="27">
        <v>3.8661417961120605</v>
      </c>
      <c r="AU361" s="27">
        <v>4.6377954483032227</v>
      </c>
      <c r="AV361" s="27">
        <v>3.1338582038879395</v>
      </c>
      <c r="AW361" s="27">
        <v>3.0078740119934082</v>
      </c>
      <c r="AX361" s="27">
        <v>1.8543306589126587</v>
      </c>
      <c r="AY361" s="27">
        <v>2.2874016761779785</v>
      </c>
      <c r="AZ361" s="27">
        <v>7.3307085037231445</v>
      </c>
      <c r="BA361" s="27">
        <v>7.1496062278747559</v>
      </c>
      <c r="BB361" s="27">
        <v>0.77165353298187256</v>
      </c>
      <c r="BC361" s="27">
        <v>3.4803149700164795</v>
      </c>
      <c r="BD361" s="27">
        <v>3.4803149700164795</v>
      </c>
      <c r="BE361" s="27">
        <v>8.0236225128173828</v>
      </c>
      <c r="BF361" s="27">
        <v>10.566928863525391</v>
      </c>
      <c r="BG361" s="27">
        <v>5.5826773643493652</v>
      </c>
      <c r="BH361" s="27">
        <v>2.0629920959472656</v>
      </c>
      <c r="BI361" s="27">
        <v>3.7559056282043457</v>
      </c>
      <c r="BJ361" s="27">
        <v>2.2992126941680908</v>
      </c>
      <c r="BK361" s="27">
        <v>2.9055118560791016</v>
      </c>
      <c r="BL361" s="27">
        <v>6.0905513763427734</v>
      </c>
      <c r="BM361" s="27">
        <v>4.5590553283691406</v>
      </c>
      <c r="BN361" s="27">
        <v>3.692913293838501</v>
      </c>
      <c r="BO361" s="27">
        <v>1.5984251499176025</v>
      </c>
      <c r="BQ361" s="21">
        <f t="shared" si="11"/>
        <v>54</v>
      </c>
    </row>
    <row r="362" spans="2:69" x14ac:dyDescent="0.25">
      <c r="B362" s="44" t="s">
        <v>855</v>
      </c>
      <c r="C362" s="44" t="s">
        <v>856</v>
      </c>
      <c r="D362" s="12">
        <v>-35.1</v>
      </c>
      <c r="E362" s="12">
        <v>139.19999999999999</v>
      </c>
      <c r="F362" s="29" t="b">
        <f t="shared" si="10"/>
        <v>0</v>
      </c>
      <c r="G362" s="27"/>
      <c r="H362" s="27">
        <v>4.7283463478088379</v>
      </c>
      <c r="I362" s="27">
        <v>2.078740119934082</v>
      </c>
      <c r="J362" s="27">
        <v>3.8740158081054688</v>
      </c>
      <c r="K362" s="27">
        <v>1.3582676649093628</v>
      </c>
      <c r="L362" s="27">
        <v>5.2992124557495117</v>
      </c>
      <c r="M362" s="27">
        <v>3.267716646194458</v>
      </c>
      <c r="N362" s="27">
        <v>5.0944881439208984</v>
      </c>
      <c r="O362" s="27">
        <v>1.6023621559143066</v>
      </c>
      <c r="P362" s="27">
        <v>3.2007873058319092</v>
      </c>
      <c r="R362" s="27">
        <v>6.1929135322570801</v>
      </c>
      <c r="S362" s="27">
        <v>3.7598426342010498</v>
      </c>
      <c r="T362" s="27">
        <v>1.8582676649093628</v>
      </c>
      <c r="U362" s="27">
        <v>5.2795276641845703</v>
      </c>
      <c r="V362" s="27">
        <v>8.5196847915649414</v>
      </c>
      <c r="W362" s="27">
        <v>6.6220474243164063</v>
      </c>
      <c r="X362" s="27">
        <v>5.5078740119934082</v>
      </c>
      <c r="Y362" s="27">
        <v>5.5118112564086914</v>
      </c>
      <c r="Z362" s="27">
        <v>4.8110237121582031</v>
      </c>
      <c r="AA362" s="27">
        <v>7.2204723358154297</v>
      </c>
      <c r="AB362" s="27">
        <v>4.7244095802307129</v>
      </c>
      <c r="AC362" s="27">
        <v>3.2913386821746826</v>
      </c>
      <c r="AD362" s="27">
        <v>1.9370079040527344</v>
      </c>
      <c r="AE362" s="27">
        <v>5.0314960479736328</v>
      </c>
      <c r="AF362" s="27">
        <v>3.2440943717956543</v>
      </c>
      <c r="AG362" s="27">
        <v>4.5826773643493652</v>
      </c>
      <c r="AH362" s="27">
        <v>4.5118112564086914</v>
      </c>
      <c r="AI362" s="27">
        <v>5.5984253883361816</v>
      </c>
      <c r="AJ362" s="27">
        <v>3.1653542518615723</v>
      </c>
      <c r="AK362" s="27">
        <v>3.4251968860626221</v>
      </c>
      <c r="AL362" s="27">
        <v>3.5196850299835205</v>
      </c>
      <c r="AM362" s="27">
        <v>2.4251968860626221</v>
      </c>
      <c r="AN362" s="27">
        <v>10.570866584777832</v>
      </c>
      <c r="AO362" s="27">
        <v>6.0157480239868164</v>
      </c>
      <c r="AP362" s="27">
        <v>3.8503937721252441</v>
      </c>
      <c r="AQ362" s="27">
        <v>3.4094488620758057</v>
      </c>
      <c r="AR362" s="27">
        <v>3.9763779640197754</v>
      </c>
      <c r="AS362" s="27">
        <v>7.4803147315979004</v>
      </c>
      <c r="AT362" s="27">
        <v>3.7244093418121338</v>
      </c>
      <c r="AU362" s="27">
        <v>5.8700785636901855</v>
      </c>
      <c r="AV362" s="27">
        <v>3.5866141319274902</v>
      </c>
      <c r="AW362" s="27">
        <v>7</v>
      </c>
      <c r="AX362" s="27">
        <v>2.9881889820098877</v>
      </c>
      <c r="AY362" s="27">
        <v>3.8503937721252441</v>
      </c>
      <c r="AZ362" s="27">
        <v>7.2086615562438965</v>
      </c>
      <c r="BA362" s="27">
        <v>7.2637796401977539</v>
      </c>
      <c r="BB362" s="27">
        <v>1.5944881439208984</v>
      </c>
      <c r="BC362" s="27">
        <v>2.921259880065918</v>
      </c>
      <c r="BD362" s="27">
        <v>2.9409449100494385</v>
      </c>
      <c r="BE362" s="27">
        <v>5.5590553283691406</v>
      </c>
      <c r="BF362" s="27">
        <v>10.090551376342773</v>
      </c>
      <c r="BG362" s="27">
        <v>3.5590550899505615</v>
      </c>
      <c r="BH362" s="27">
        <v>2.5551180839538574</v>
      </c>
      <c r="BI362" s="27">
        <v>2.8188977241516113</v>
      </c>
      <c r="BJ362" s="27">
        <v>2.0078740119934082</v>
      </c>
      <c r="BK362" s="27">
        <v>2.3267717361450195</v>
      </c>
      <c r="BL362" s="27">
        <v>6.3543305397033691</v>
      </c>
      <c r="BM362" s="27">
        <v>4.9921259880065918</v>
      </c>
      <c r="BN362" s="27">
        <v>2.7559056282043457</v>
      </c>
      <c r="BO362" s="27">
        <v>1.9803149700164795</v>
      </c>
      <c r="BQ362" s="21">
        <f t="shared" si="11"/>
        <v>54</v>
      </c>
    </row>
    <row r="363" spans="2:69" x14ac:dyDescent="0.25">
      <c r="B363" s="44" t="s">
        <v>903</v>
      </c>
      <c r="C363" s="44" t="s">
        <v>904</v>
      </c>
      <c r="D363" s="12">
        <v>-34.700000000000003</v>
      </c>
      <c r="E363" s="12">
        <v>147.5</v>
      </c>
      <c r="F363" s="29" t="b">
        <f t="shared" si="10"/>
        <v>1</v>
      </c>
      <c r="G363" s="27"/>
      <c r="H363" s="27">
        <v>9.3897638320922852</v>
      </c>
      <c r="I363" s="27">
        <v>5.6850395202636719</v>
      </c>
      <c r="J363" s="27">
        <v>4.2440943717956543</v>
      </c>
      <c r="K363" s="27">
        <v>4.6811022758483887</v>
      </c>
      <c r="L363" s="27">
        <v>6.5669293403625488</v>
      </c>
      <c r="M363" s="27">
        <v>5.4960627555847168</v>
      </c>
      <c r="N363" s="27">
        <v>11.425196647644043</v>
      </c>
      <c r="O363" s="27">
        <v>2.3858268260955811</v>
      </c>
      <c r="P363" s="27">
        <v>3.8582677841186523</v>
      </c>
      <c r="Q363" s="27">
        <v>8.0236225128173828</v>
      </c>
      <c r="R363" s="27">
        <v>9.8307085037231445</v>
      </c>
      <c r="S363" s="27">
        <v>8.7519683837890625</v>
      </c>
      <c r="T363" s="27">
        <v>2.9960629940032959</v>
      </c>
      <c r="U363" s="27">
        <v>8.5866146087646484</v>
      </c>
      <c r="V363" s="27">
        <v>9.7362203598022461</v>
      </c>
      <c r="W363" s="27">
        <v>9.503936767578125</v>
      </c>
      <c r="X363" s="27">
        <v>7.039370059967041</v>
      </c>
      <c r="Y363" s="27">
        <v>1.5590550899505615</v>
      </c>
      <c r="Z363" s="27">
        <v>9.4094486236572266</v>
      </c>
      <c r="AA363" s="27">
        <v>4.4566926956176758</v>
      </c>
      <c r="AB363" s="27">
        <v>6.4015746116638184</v>
      </c>
      <c r="AC363" s="27">
        <v>3.2519686222076416</v>
      </c>
      <c r="AD363" s="27">
        <v>3.1023621559143066</v>
      </c>
      <c r="AE363" s="27">
        <v>10.472440719604492</v>
      </c>
      <c r="AF363" s="27">
        <v>4.425196647644043</v>
      </c>
      <c r="AG363" s="27">
        <v>10.480315208435059</v>
      </c>
      <c r="AH363" s="27">
        <v>10.16535472869873</v>
      </c>
      <c r="AI363" s="27">
        <v>4.1653542518615723</v>
      </c>
      <c r="AJ363" s="27">
        <v>7.7244095802307129</v>
      </c>
      <c r="AK363" s="27">
        <v>5.3937005996704102</v>
      </c>
      <c r="AL363" s="27">
        <v>4.7401576042175293</v>
      </c>
      <c r="AM363" s="27">
        <v>4.4094486236572266</v>
      </c>
      <c r="AN363" s="27">
        <v>12.944881439208984</v>
      </c>
      <c r="AO363" s="27">
        <v>12.086614608764648</v>
      </c>
      <c r="AP363" s="27">
        <v>4.8740158081054688</v>
      </c>
      <c r="AQ363" s="27">
        <v>9.9685039520263672</v>
      </c>
      <c r="AR363" s="27">
        <v>7.5984253883361816</v>
      </c>
      <c r="AS363" s="27">
        <v>5.7952756881713867</v>
      </c>
      <c r="AT363" s="27">
        <v>7.8740158081054688</v>
      </c>
      <c r="AU363" s="27">
        <v>9.1732282638549805</v>
      </c>
      <c r="AV363" s="27">
        <v>5.6456694602966309</v>
      </c>
      <c r="AW363" s="27">
        <v>5.3622045516967773</v>
      </c>
      <c r="AX363" s="27">
        <v>2.2519686222076416</v>
      </c>
      <c r="AY363" s="27">
        <v>6.7007875442504883</v>
      </c>
      <c r="AZ363" s="27">
        <v>9.2440948486328125</v>
      </c>
      <c r="BA363" s="27">
        <v>8.2913389205932617</v>
      </c>
      <c r="BB363" s="27">
        <v>1.8503936529159546</v>
      </c>
      <c r="BC363" s="27">
        <v>5.6299214363098145</v>
      </c>
      <c r="BD363" s="27">
        <v>5.6535434722900391</v>
      </c>
      <c r="BE363" s="27">
        <v>3.9055118560791016</v>
      </c>
      <c r="BF363" s="27">
        <v>11.102362632751465</v>
      </c>
      <c r="BG363" s="27">
        <v>8.0551185607910156</v>
      </c>
      <c r="BI363" s="27">
        <v>3.4015748500823975</v>
      </c>
      <c r="BJ363" s="27">
        <v>5.5590553283691406</v>
      </c>
      <c r="BK363" s="27">
        <v>4.1023621559143066</v>
      </c>
      <c r="BL363" s="27">
        <v>11.818897247314453</v>
      </c>
      <c r="BM363" s="27">
        <v>7.464566707611084</v>
      </c>
      <c r="BN363" s="27">
        <v>5.3307085037231445</v>
      </c>
      <c r="BO363" s="27">
        <v>3.039370059967041</v>
      </c>
      <c r="BQ363" s="21">
        <f t="shared" si="11"/>
        <v>54</v>
      </c>
    </row>
    <row r="364" spans="2:69" x14ac:dyDescent="0.25">
      <c r="B364" s="44" t="s">
        <v>921</v>
      </c>
      <c r="C364" s="44" t="s">
        <v>922</v>
      </c>
      <c r="D364" s="12">
        <v>-31</v>
      </c>
      <c r="E364" s="12">
        <v>138.6</v>
      </c>
      <c r="F364" s="29" t="b">
        <f t="shared" si="10"/>
        <v>0</v>
      </c>
      <c r="G364" s="27"/>
      <c r="H364" s="27">
        <v>2.6338582038879395</v>
      </c>
      <c r="I364" s="27">
        <v>3.4015748500823975</v>
      </c>
      <c r="J364" s="27">
        <v>0.85039371252059937</v>
      </c>
      <c r="K364" s="27">
        <v>0.72047245502471924</v>
      </c>
      <c r="L364" s="27">
        <v>3.0984251499176025</v>
      </c>
      <c r="M364" s="27">
        <v>1.1574803590774536</v>
      </c>
      <c r="N364" s="27">
        <v>3.2007873058319092</v>
      </c>
      <c r="O364" s="27">
        <v>1.2677165269851685</v>
      </c>
      <c r="P364" s="27">
        <v>0.91338580846786499</v>
      </c>
      <c r="Q364" s="27">
        <v>2.0748031139373779</v>
      </c>
      <c r="R364" s="27">
        <v>4.0433073043823242</v>
      </c>
      <c r="S364" s="27">
        <v>3.9173228740692139</v>
      </c>
      <c r="T364" s="27">
        <v>0.59842520952224731</v>
      </c>
      <c r="U364" s="27">
        <v>4.2519683837890625</v>
      </c>
      <c r="V364" s="27">
        <v>5.7874016761779785</v>
      </c>
      <c r="W364" s="27">
        <v>6.7086615562438965</v>
      </c>
      <c r="X364" s="27">
        <v>4.0314960479736328</v>
      </c>
      <c r="Y364" s="27">
        <v>3.9685039520263672</v>
      </c>
      <c r="Z364" s="27">
        <v>4.7716536521911621</v>
      </c>
      <c r="AA364" s="27">
        <v>4.2204723358154297</v>
      </c>
      <c r="AB364" s="27">
        <v>1.3307086229324341</v>
      </c>
      <c r="AC364" s="27">
        <v>2.267716646194458</v>
      </c>
      <c r="AD364" s="27">
        <v>0.97244095802307129</v>
      </c>
      <c r="AE364" s="27">
        <v>3.3346457481384277</v>
      </c>
      <c r="AF364" s="27">
        <v>2.8267717361450195</v>
      </c>
      <c r="AG364" s="27">
        <v>2.2165353298187256</v>
      </c>
      <c r="AH364" s="27">
        <v>6.3779525756835938</v>
      </c>
      <c r="AI364" s="27">
        <v>1.5472440719604492</v>
      </c>
      <c r="AJ364" s="27">
        <v>3.3543307781219482</v>
      </c>
      <c r="AK364" s="27">
        <v>3.1653542518615723</v>
      </c>
      <c r="AL364" s="27">
        <v>1.7165354490280151</v>
      </c>
      <c r="AM364" s="27">
        <v>2.5078740119934082</v>
      </c>
      <c r="AN364" s="27">
        <v>7.0078740119934082</v>
      </c>
      <c r="AO364" s="27">
        <v>4.8503937721252441</v>
      </c>
      <c r="AP364" s="27">
        <v>1.1417323350906372</v>
      </c>
      <c r="AQ364" s="27">
        <v>3.9921259880065918</v>
      </c>
      <c r="AR364" s="27">
        <v>4.8661417961120605</v>
      </c>
      <c r="AS364" s="27">
        <v>4.3543305397033691</v>
      </c>
      <c r="AT364" s="27">
        <v>4.6377954483032227</v>
      </c>
      <c r="AU364" s="27">
        <v>3.3307087421417236</v>
      </c>
      <c r="AV364" s="27">
        <v>3.0196850299835205</v>
      </c>
      <c r="AW364" s="27">
        <v>9.429133415222168</v>
      </c>
      <c r="AX364" s="27">
        <v>1.6299213171005249</v>
      </c>
      <c r="AY364" s="27">
        <v>3.6259841918945313</v>
      </c>
      <c r="AZ364" s="27">
        <v>5.0078740119934082</v>
      </c>
      <c r="BA364" s="27">
        <v>6.6299214363098145</v>
      </c>
      <c r="BB364" s="27">
        <v>0.68503934144973755</v>
      </c>
      <c r="BC364" s="27">
        <v>2.0433070659637451</v>
      </c>
      <c r="BD364" s="27">
        <v>3.3976378440856934</v>
      </c>
      <c r="BE364" s="27">
        <v>5.8464565277099609</v>
      </c>
      <c r="BF364" s="27">
        <v>11.602362632751465</v>
      </c>
      <c r="BG364" s="27">
        <v>3.960629940032959</v>
      </c>
      <c r="BH364" s="27">
        <v>1.1889764070510864</v>
      </c>
      <c r="BJ364" s="27">
        <v>2.7559056282043457</v>
      </c>
      <c r="BK364" s="27">
        <v>3.4921259880065918</v>
      </c>
      <c r="BL364" s="27">
        <v>6.0590553283691406</v>
      </c>
      <c r="BM364" s="27">
        <v>1.3228346109390259</v>
      </c>
      <c r="BN364" s="27">
        <v>2.0196850299835205</v>
      </c>
      <c r="BO364" s="27">
        <v>1.0708661079406738</v>
      </c>
      <c r="BQ364" s="21">
        <f t="shared" si="11"/>
        <v>53</v>
      </c>
    </row>
    <row r="365" spans="2:69" x14ac:dyDescent="0.25">
      <c r="B365" s="44" t="s">
        <v>885</v>
      </c>
      <c r="C365" s="44" t="s">
        <v>886</v>
      </c>
      <c r="D365" s="12">
        <v>-33.299999999999997</v>
      </c>
      <c r="E365" s="12">
        <v>138.19999999999999</v>
      </c>
      <c r="F365" s="29" t="b">
        <f t="shared" si="10"/>
        <v>0</v>
      </c>
      <c r="G365" s="27"/>
      <c r="H365" s="27">
        <v>3.7125983238220215</v>
      </c>
      <c r="I365" s="27">
        <v>4.9133858680725098</v>
      </c>
      <c r="J365" s="27">
        <v>2.6968502998352051</v>
      </c>
      <c r="K365" s="27">
        <v>1.7598425149917603</v>
      </c>
      <c r="L365" s="27">
        <v>3.6338582038879395</v>
      </c>
      <c r="M365" s="27">
        <v>3.1259841918945313</v>
      </c>
      <c r="N365" s="27">
        <v>5.4330706596374512</v>
      </c>
      <c r="O365" s="27">
        <v>1.0472440719604492</v>
      </c>
      <c r="P365" s="27">
        <v>3.7755906581878662</v>
      </c>
      <c r="Q365" s="27">
        <v>3.1574802398681641</v>
      </c>
      <c r="R365" s="27">
        <v>4.614173412322998</v>
      </c>
      <c r="S365" s="27">
        <v>5.5472440719604492</v>
      </c>
      <c r="T365" s="27">
        <v>2.267716646194458</v>
      </c>
      <c r="U365" s="27">
        <v>7.3779525756835938</v>
      </c>
      <c r="V365" s="27">
        <v>5.3188977241516113</v>
      </c>
      <c r="W365" s="27">
        <v>8.4842519760131836</v>
      </c>
      <c r="X365" s="27">
        <v>5.2677164077758789</v>
      </c>
      <c r="Y365" s="27">
        <v>2.9251968860626221</v>
      </c>
      <c r="Z365" s="27">
        <v>4.0629920959472656</v>
      </c>
      <c r="AA365" s="27">
        <v>6.8740158081054688</v>
      </c>
      <c r="AB365" s="27">
        <v>2.3267717361450195</v>
      </c>
      <c r="AC365" s="27">
        <v>1.8503936529159546</v>
      </c>
      <c r="AD365" s="27">
        <v>0.95275592803955078</v>
      </c>
      <c r="AE365" s="27">
        <v>2.5826771259307861</v>
      </c>
      <c r="AF365" s="27">
        <v>3.2440943717956543</v>
      </c>
      <c r="AG365" s="27">
        <v>3.5748031139373779</v>
      </c>
      <c r="AH365" s="27">
        <v>2.7244093418121338</v>
      </c>
      <c r="AI365" s="27">
        <v>0.91338580846786499</v>
      </c>
      <c r="AJ365" s="27">
        <v>1.866141676902771</v>
      </c>
      <c r="AK365" s="27">
        <v>2.5354330539703369</v>
      </c>
      <c r="AL365" s="27">
        <v>2.5748031139373779</v>
      </c>
      <c r="AM365" s="27">
        <v>1.9370079040527344</v>
      </c>
      <c r="AN365" s="27">
        <v>6.7677164077758789</v>
      </c>
      <c r="AO365" s="27">
        <v>4.2795276641845703</v>
      </c>
      <c r="AP365" s="27">
        <v>1.960629940032959</v>
      </c>
      <c r="AQ365" s="27">
        <v>0.57480317354202271</v>
      </c>
      <c r="AR365" s="27">
        <v>2.1023621559143066</v>
      </c>
      <c r="AS365" s="27">
        <v>6.6535434722900391</v>
      </c>
      <c r="AT365" s="27">
        <v>3.5669291019439697</v>
      </c>
      <c r="AU365" s="27">
        <v>2.5984251499176025</v>
      </c>
      <c r="AV365" s="27">
        <v>3.539370059967041</v>
      </c>
      <c r="AW365" s="27">
        <v>5.425196647644043</v>
      </c>
      <c r="AX365" s="27">
        <v>1.133858323097229</v>
      </c>
      <c r="AY365" s="27">
        <v>1.5275590419769287</v>
      </c>
      <c r="AZ365" s="27">
        <v>4.2716536521911621</v>
      </c>
      <c r="BA365" s="27">
        <v>4.3622045516967773</v>
      </c>
      <c r="BB365" s="27">
        <v>0.27952754497528076</v>
      </c>
      <c r="BC365" s="27">
        <v>3.7047243118286133</v>
      </c>
      <c r="BE365" s="27">
        <v>5.8346457481384277</v>
      </c>
      <c r="BF365" s="27">
        <v>4.5590553283691406</v>
      </c>
      <c r="BG365" s="27">
        <v>4.1377954483032227</v>
      </c>
      <c r="BH365" s="27">
        <v>2.2992126941680908</v>
      </c>
      <c r="BI365" s="27">
        <v>2.5511810779571533</v>
      </c>
      <c r="BJ365" s="27">
        <v>1.9685039520263672</v>
      </c>
      <c r="BK365" s="27">
        <v>2.7007873058319092</v>
      </c>
      <c r="BL365" s="27">
        <v>7.2755904197692871</v>
      </c>
      <c r="BM365" s="27">
        <v>3.267716646194458</v>
      </c>
      <c r="BN365" s="27">
        <v>3.7480313777923584</v>
      </c>
      <c r="BO365" s="27">
        <v>1.3385826349258423</v>
      </c>
      <c r="BQ365" s="21">
        <f t="shared" si="11"/>
        <v>53</v>
      </c>
    </row>
    <row r="366" spans="2:69" x14ac:dyDescent="0.25">
      <c r="B366" s="44" t="s">
        <v>889</v>
      </c>
      <c r="C366" s="44" t="s">
        <v>890</v>
      </c>
      <c r="D366" s="12">
        <v>-34.200000000000003</v>
      </c>
      <c r="E366" s="12">
        <v>138.69999999999999</v>
      </c>
      <c r="F366" s="29" t="b">
        <f t="shared" si="10"/>
        <v>0</v>
      </c>
      <c r="G366" s="27"/>
      <c r="H366" s="27">
        <v>4.4173226356506348</v>
      </c>
      <c r="I366" s="27">
        <v>4.3582677841186523</v>
      </c>
      <c r="J366" s="27">
        <v>4.8543305397033691</v>
      </c>
      <c r="K366" s="27">
        <v>1.6535433530807495</v>
      </c>
      <c r="L366" s="27">
        <v>5.5629920959472656</v>
      </c>
      <c r="M366" s="27">
        <v>2.4330708980560303</v>
      </c>
      <c r="N366" s="27">
        <v>4.5944881439208984</v>
      </c>
      <c r="O366" s="27">
        <v>1.5669291019439697</v>
      </c>
      <c r="P366" s="27">
        <v>5.2795276641845703</v>
      </c>
      <c r="Q366" s="27">
        <v>3.6220471858978271</v>
      </c>
      <c r="R366" s="27">
        <v>3</v>
      </c>
      <c r="S366" s="27">
        <v>7.4960627555847168</v>
      </c>
      <c r="T366" s="27">
        <v>2.1574802398681641</v>
      </c>
      <c r="U366" s="27">
        <v>6.9566926956176758</v>
      </c>
      <c r="V366" s="27">
        <v>4.5118112564086914</v>
      </c>
      <c r="W366" s="27">
        <v>8.7716531753540039</v>
      </c>
      <c r="X366" s="27">
        <v>6.0433073043823242</v>
      </c>
      <c r="Y366" s="27">
        <v>4.118110179901123</v>
      </c>
      <c r="Z366" s="27">
        <v>6.5590553283691406</v>
      </c>
      <c r="AA366" s="27">
        <v>8.8622045516967773</v>
      </c>
      <c r="AB366" s="27">
        <v>3.3307087421417236</v>
      </c>
      <c r="AC366" s="27">
        <v>3.3149607181549072</v>
      </c>
      <c r="AD366" s="27">
        <v>1.7834645509719849</v>
      </c>
      <c r="AE366" s="27">
        <v>6.3661417961120605</v>
      </c>
      <c r="AF366" s="27">
        <v>2.9645669460296631</v>
      </c>
      <c r="AG366" s="27">
        <v>5.1102361679077148</v>
      </c>
      <c r="AH366" s="27">
        <v>3.8228347301483154</v>
      </c>
      <c r="AI366" s="27">
        <v>3.7637796401977539</v>
      </c>
      <c r="AJ366" s="27">
        <v>2.0629920959472656</v>
      </c>
      <c r="AK366" s="27">
        <v>4.1850395202636719</v>
      </c>
      <c r="AL366" s="27">
        <v>4.6850395202636719</v>
      </c>
      <c r="AM366" s="27">
        <v>3.5511810779571533</v>
      </c>
      <c r="AN366" s="27">
        <v>12.314960479736328</v>
      </c>
      <c r="AO366" s="27">
        <v>5.6535434722900391</v>
      </c>
      <c r="AP366" s="27">
        <v>3.4173228740692139</v>
      </c>
      <c r="AQ366" s="27">
        <v>5.7795276641845703</v>
      </c>
      <c r="AS366" s="27">
        <v>6.9370079040527344</v>
      </c>
      <c r="AT366" s="27">
        <v>5.881889820098877</v>
      </c>
      <c r="AU366" s="27">
        <v>4.6889762878417969</v>
      </c>
      <c r="AV366" s="27">
        <v>5.8740158081054688</v>
      </c>
      <c r="AW366" s="27">
        <v>8.1023626327514648</v>
      </c>
      <c r="AX366" s="27">
        <v>3.078740119934082</v>
      </c>
      <c r="AY366" s="27">
        <v>4.7716536521911621</v>
      </c>
      <c r="AZ366" s="27">
        <v>5.9921259880065918</v>
      </c>
      <c r="BA366" s="27">
        <v>8.6456689834594727</v>
      </c>
      <c r="BB366" s="27">
        <v>2.4960629940032959</v>
      </c>
      <c r="BC366" s="27">
        <v>2.921259880065918</v>
      </c>
      <c r="BD366" s="27">
        <v>5.9921259880065918</v>
      </c>
      <c r="BE366" s="27">
        <v>7.3622045516967773</v>
      </c>
      <c r="BF366" s="27">
        <v>14</v>
      </c>
      <c r="BG366" s="27">
        <v>4.8346457481384277</v>
      </c>
      <c r="BH366" s="27">
        <v>2.8188977241516113</v>
      </c>
      <c r="BI366" s="27">
        <v>4.5118112564086914</v>
      </c>
      <c r="BJ366" s="27">
        <v>1.6771653890609741</v>
      </c>
      <c r="BK366" s="27">
        <v>5.1023621559143066</v>
      </c>
      <c r="BL366" s="27">
        <v>9</v>
      </c>
      <c r="BM366" s="27">
        <v>4.574803352355957</v>
      </c>
      <c r="BN366" s="27">
        <v>2.8582677841186523</v>
      </c>
      <c r="BO366" s="27">
        <v>2.2283463478088379</v>
      </c>
      <c r="BQ366" s="21">
        <f t="shared" si="11"/>
        <v>53</v>
      </c>
    </row>
    <row r="367" spans="2:69" x14ac:dyDescent="0.25">
      <c r="B367" s="44" t="s">
        <v>893</v>
      </c>
      <c r="C367" s="44" t="s">
        <v>894</v>
      </c>
      <c r="D367" s="12">
        <v>-33.9</v>
      </c>
      <c r="E367" s="12">
        <v>139</v>
      </c>
      <c r="F367" s="29" t="b">
        <f t="shared" si="10"/>
        <v>0</v>
      </c>
      <c r="G367" s="27"/>
      <c r="H367" s="27">
        <v>3.7125983238220215</v>
      </c>
      <c r="I367" s="27">
        <v>4.0708661079406738</v>
      </c>
      <c r="J367" s="27">
        <v>3.2874016761779785</v>
      </c>
      <c r="L367" s="27">
        <v>5.1456694602966309</v>
      </c>
      <c r="M367" s="27">
        <v>2.9291338920593262</v>
      </c>
      <c r="N367" s="27">
        <v>5.385826587677002</v>
      </c>
      <c r="O367" s="27">
        <v>0.87795275449752808</v>
      </c>
      <c r="P367" s="27">
        <v>3.0708661079406738</v>
      </c>
      <c r="Q367" s="27">
        <v>2.7086613178253174</v>
      </c>
      <c r="R367" s="27">
        <v>4.0551180839538574</v>
      </c>
      <c r="S367" s="27">
        <v>4.0511813163757324</v>
      </c>
      <c r="T367" s="27">
        <v>1.5944881439208984</v>
      </c>
      <c r="U367" s="27">
        <v>6.7125983238220215</v>
      </c>
      <c r="V367" s="27">
        <v>5.2283463478088379</v>
      </c>
      <c r="W367" s="27">
        <v>7.7086615562438965</v>
      </c>
      <c r="X367" s="27">
        <v>5.9370079040527344</v>
      </c>
      <c r="Y367" s="27">
        <v>5.4094486236572266</v>
      </c>
      <c r="Z367" s="27">
        <v>4.0551180839538574</v>
      </c>
      <c r="AA367" s="27">
        <v>8.2047243118286133</v>
      </c>
      <c r="AB367" s="27">
        <v>4.2519683837890625</v>
      </c>
      <c r="AC367" s="27">
        <v>1.2204724550247192</v>
      </c>
      <c r="AD367" s="27">
        <v>1.212598443031311</v>
      </c>
      <c r="AE367" s="27">
        <v>5.7992124557495117</v>
      </c>
      <c r="AF367" s="27">
        <v>3.2913386821746826</v>
      </c>
      <c r="AG367" s="27">
        <v>3.5196850299835205</v>
      </c>
      <c r="AH367" s="27">
        <v>4.535433292388916</v>
      </c>
      <c r="AI367" s="27">
        <v>2.7204723358154297</v>
      </c>
      <c r="AJ367" s="27">
        <v>3.4803149700164795</v>
      </c>
      <c r="AK367" s="27">
        <v>2.4803149700164795</v>
      </c>
      <c r="AL367" s="27">
        <v>2.7874016761779785</v>
      </c>
      <c r="AM367" s="27">
        <v>2.921259880065918</v>
      </c>
      <c r="AN367" s="27">
        <v>8.4330711364746094</v>
      </c>
      <c r="AO367" s="27">
        <v>4.7795276641845703</v>
      </c>
      <c r="AP367" s="27">
        <v>3.2834646701812744</v>
      </c>
      <c r="AQ367" s="27">
        <v>5.0314960479736328</v>
      </c>
      <c r="AR367" s="27">
        <v>4.5433073043823242</v>
      </c>
      <c r="AS367" s="27">
        <v>7.8740158081054688</v>
      </c>
      <c r="AT367" s="27">
        <v>4.5275592803955078</v>
      </c>
      <c r="AU367" s="27">
        <v>4.7165355682373047</v>
      </c>
      <c r="AV367" s="27">
        <v>5.039370059967041</v>
      </c>
      <c r="AW367" s="27">
        <v>4.6653542518615723</v>
      </c>
      <c r="AX367" s="27">
        <v>1.6850394010543823</v>
      </c>
      <c r="AY367" s="27">
        <v>3.5984251499176025</v>
      </c>
      <c r="AZ367" s="27">
        <v>6.5236220359802246</v>
      </c>
      <c r="BA367" s="27">
        <v>6.921259880065918</v>
      </c>
      <c r="BB367" s="27">
        <v>1.0236220359802246</v>
      </c>
      <c r="BC367" s="27">
        <v>3.1062991619110107</v>
      </c>
      <c r="BD367" s="27">
        <v>3.767716646194458</v>
      </c>
      <c r="BE367" s="27">
        <v>6.9291338920593262</v>
      </c>
      <c r="BF367" s="27">
        <v>8.6968507766723633</v>
      </c>
      <c r="BG367" s="27">
        <v>4.0472440719604492</v>
      </c>
      <c r="BH367" s="27">
        <v>2.5196850299835205</v>
      </c>
      <c r="BI367" s="27">
        <v>3.7244093418121338</v>
      </c>
      <c r="BJ367" s="27">
        <v>1.1889764070510864</v>
      </c>
      <c r="BK367" s="27">
        <v>2.4015748500823975</v>
      </c>
      <c r="BL367" s="27">
        <v>6.574803352355957</v>
      </c>
      <c r="BM367" s="27">
        <v>3.2401573657989502</v>
      </c>
      <c r="BN367" s="27">
        <v>2.8267717361450195</v>
      </c>
      <c r="BO367" s="27">
        <v>1.6220471858978271</v>
      </c>
      <c r="BQ367" s="21">
        <f t="shared" si="11"/>
        <v>53</v>
      </c>
    </row>
    <row r="368" spans="2:69" x14ac:dyDescent="0.25">
      <c r="B368" s="44" t="s">
        <v>927</v>
      </c>
      <c r="C368" s="44" t="s">
        <v>928</v>
      </c>
      <c r="D368" s="12">
        <v>-27</v>
      </c>
      <c r="E368" s="12">
        <v>147.1</v>
      </c>
      <c r="F368" s="29" t="b">
        <f t="shared" si="10"/>
        <v>0</v>
      </c>
      <c r="G368" s="27"/>
      <c r="H368" s="27">
        <v>4.3779525756835938</v>
      </c>
      <c r="I368" s="27">
        <v>5.9803147315979004</v>
      </c>
      <c r="J368" s="27">
        <v>1.5551180839538574</v>
      </c>
      <c r="K368" s="27">
        <v>8.8267717361450195</v>
      </c>
      <c r="L368" s="27">
        <v>7.5314960479736328</v>
      </c>
      <c r="M368" s="27">
        <v>9.4133853912353516</v>
      </c>
      <c r="N368" s="27">
        <v>2.7519686222076416</v>
      </c>
      <c r="O368" s="27">
        <v>3.421259880065918</v>
      </c>
      <c r="P368" s="27">
        <v>1.6141731739044189</v>
      </c>
      <c r="Q368" s="27">
        <v>4.4527559280395508</v>
      </c>
      <c r="R368" s="27">
        <v>7.460629940032959</v>
      </c>
      <c r="S368" s="27">
        <v>3.5905511379241943</v>
      </c>
      <c r="T368" s="27">
        <v>5.8503937721252441</v>
      </c>
      <c r="U368" s="27">
        <v>8.074803352355957</v>
      </c>
      <c r="V368" s="27">
        <v>2.9291338920593262</v>
      </c>
      <c r="W368" s="27">
        <v>2.078740119934082</v>
      </c>
      <c r="X368" s="27">
        <v>3.6062991619110107</v>
      </c>
      <c r="Y368" s="27">
        <v>1.8897638320922852</v>
      </c>
      <c r="Z368" s="27">
        <v>6.574803352355957</v>
      </c>
      <c r="AA368" s="27">
        <v>2.3385827541351318</v>
      </c>
      <c r="AB368" s="27">
        <v>7.6377954483032227</v>
      </c>
      <c r="AC368" s="27">
        <v>3.8740158081054688</v>
      </c>
      <c r="AD368" s="27">
        <v>2.4448819160461426</v>
      </c>
      <c r="AE368" s="27">
        <v>7.9133858680725098</v>
      </c>
      <c r="AF368" s="27">
        <v>5.4094486236572266</v>
      </c>
      <c r="AG368" s="27">
        <v>11.381889343261719</v>
      </c>
      <c r="AH368" s="27">
        <v>6.8622045516967773</v>
      </c>
      <c r="AI368" s="27">
        <v>5.3700785636901855</v>
      </c>
      <c r="AJ368" s="27">
        <v>3.1338582038879395</v>
      </c>
      <c r="AK368" s="27">
        <v>5.8346457481384277</v>
      </c>
      <c r="AL368" s="27">
        <v>0.79527556896209717</v>
      </c>
      <c r="AM368" s="27">
        <v>2.3700788021087646</v>
      </c>
      <c r="AN368" s="27">
        <v>5.2559056282043457</v>
      </c>
      <c r="AO368" s="27">
        <v>11.413385391235352</v>
      </c>
      <c r="AP368" s="27">
        <v>4.5905513763427734</v>
      </c>
      <c r="AQ368" s="27">
        <v>7.2598423957824707</v>
      </c>
      <c r="AR368" s="27">
        <v>5.3622045516967773</v>
      </c>
      <c r="AS368" s="27">
        <v>7.7007875442504883</v>
      </c>
      <c r="AT368" s="27">
        <v>10.78740119934082</v>
      </c>
      <c r="AU368" s="27">
        <v>6.6417322158813477</v>
      </c>
      <c r="AV368" s="27">
        <v>13.622047424316406</v>
      </c>
      <c r="AW368" s="27">
        <v>3.8622047901153564</v>
      </c>
      <c r="AX368" s="27">
        <v>0.35433071851730347</v>
      </c>
      <c r="AY368" s="27">
        <v>4.6062994003295898</v>
      </c>
      <c r="AZ368" s="27">
        <v>9.1653547286987305</v>
      </c>
      <c r="BA368" s="27">
        <v>4.2283463478088379</v>
      </c>
      <c r="BB368" s="27">
        <v>2.9055118560791016</v>
      </c>
      <c r="BC368" s="27">
        <v>7.2480316162109375</v>
      </c>
      <c r="BD368" s="27">
        <v>8.7086610794067383</v>
      </c>
      <c r="BE368" s="27">
        <v>2.3779528141021729</v>
      </c>
      <c r="BF368" s="27">
        <v>10.732283592224121</v>
      </c>
      <c r="BG368" s="27">
        <v>13.33464527130127</v>
      </c>
      <c r="BH368" s="27">
        <v>0.95275592803955078</v>
      </c>
      <c r="BJ368" s="27">
        <v>3.2755906581878662</v>
      </c>
      <c r="BK368" s="27">
        <v>4.6771655082702637</v>
      </c>
      <c r="BL368" s="27">
        <v>6.9763779640197754</v>
      </c>
      <c r="BM368" s="27">
        <v>5.2047243118286133</v>
      </c>
      <c r="BN368" s="27">
        <v>5.3149604797363281</v>
      </c>
      <c r="BO368" s="27">
        <v>1.8897638320922852</v>
      </c>
      <c r="BQ368" s="21">
        <f t="shared" si="11"/>
        <v>53</v>
      </c>
    </row>
    <row r="369" spans="2:69" x14ac:dyDescent="0.25">
      <c r="B369" s="44" t="s">
        <v>901</v>
      </c>
      <c r="C369" s="44" t="s">
        <v>902</v>
      </c>
      <c r="D369" s="12">
        <v>-33.9</v>
      </c>
      <c r="E369" s="12">
        <v>151.19999999999999</v>
      </c>
      <c r="F369" s="29" t="b">
        <f t="shared" si="10"/>
        <v>1</v>
      </c>
      <c r="G369" s="27"/>
      <c r="H369" s="27">
        <v>19.468503952026367</v>
      </c>
      <c r="I369" s="27">
        <v>26</v>
      </c>
      <c r="J369" s="27">
        <v>9.5551185607910156</v>
      </c>
      <c r="K369" s="27">
        <v>11.236220359802246</v>
      </c>
      <c r="L369" s="27">
        <v>7.8070864677429199</v>
      </c>
      <c r="M369" s="27">
        <v>15.216535568237305</v>
      </c>
      <c r="N369" s="27">
        <v>14.157480239868164</v>
      </c>
      <c r="O369" s="27">
        <v>10.401575088500977</v>
      </c>
      <c r="P369" s="27">
        <v>3.4881889820098877</v>
      </c>
      <c r="Q369" s="27">
        <v>17.259841918945313</v>
      </c>
      <c r="R369" s="27">
        <v>17.72047233581543</v>
      </c>
      <c r="S369" s="27">
        <v>10.389763832092285</v>
      </c>
      <c r="T369" s="27">
        <v>9.4921255111694336</v>
      </c>
      <c r="U369" s="27">
        <v>16.102361679077148</v>
      </c>
      <c r="V369" s="27">
        <v>8.5905513763427734</v>
      </c>
      <c r="W369" s="27">
        <v>8.0590553283691406</v>
      </c>
      <c r="X369" s="27">
        <v>19.031496047973633</v>
      </c>
      <c r="Y369" s="27">
        <v>4.3149604797363281</v>
      </c>
      <c r="Z369" s="27">
        <v>11.543307304382324</v>
      </c>
      <c r="AA369" s="27">
        <v>5.5551180839538574</v>
      </c>
      <c r="AB369" s="27">
        <v>3.6220471858978271</v>
      </c>
      <c r="AC369" s="27">
        <v>13.354331016540527</v>
      </c>
      <c r="AD369" s="27">
        <v>9.4763774871826172</v>
      </c>
      <c r="AE369" s="27">
        <v>10.657480239868164</v>
      </c>
      <c r="AF369" s="27">
        <v>20.019685745239258</v>
      </c>
      <c r="AG369" s="27">
        <v>15.39370059967041</v>
      </c>
      <c r="AH369" s="27">
        <v>8.6929130554199219</v>
      </c>
      <c r="AI369" s="27">
        <v>16.653543472290039</v>
      </c>
      <c r="AJ369" s="27">
        <v>13.972440719604492</v>
      </c>
      <c r="AK369" s="27">
        <v>7.8976378440856934</v>
      </c>
      <c r="AL369" s="27">
        <v>13.448819160461426</v>
      </c>
      <c r="AM369" s="27">
        <v>8.7952756881713867</v>
      </c>
      <c r="AN369" s="27">
        <v>16.614173889160156</v>
      </c>
      <c r="AO369" s="27">
        <v>9.6850395202636719</v>
      </c>
      <c r="AP369" s="27">
        <v>6.4842519760131836</v>
      </c>
      <c r="AQ369" s="27">
        <v>17.610237121582031</v>
      </c>
      <c r="AR369" s="27">
        <v>10.704724311828613</v>
      </c>
      <c r="AS369" s="27">
        <v>9.3267717361450195</v>
      </c>
      <c r="AT369" s="27">
        <v>8.8503932952880859</v>
      </c>
      <c r="AU369" s="27">
        <v>10.074803352355957</v>
      </c>
      <c r="AV369" s="27">
        <v>11.275590896606445</v>
      </c>
      <c r="AW369" s="27">
        <v>7.5629920959472656</v>
      </c>
      <c r="AX369" s="27">
        <v>6.0944881439208984</v>
      </c>
      <c r="AY369" s="27">
        <v>9.4409446716308594</v>
      </c>
      <c r="AZ369" s="27">
        <v>17.964567184448242</v>
      </c>
      <c r="BA369" s="27">
        <v>9.8031492233276367</v>
      </c>
      <c r="BB369" s="27">
        <v>9.5669288635253906</v>
      </c>
      <c r="BC369" s="27">
        <v>10.094488143920898</v>
      </c>
      <c r="BD369" s="27">
        <v>11.921259880065918</v>
      </c>
      <c r="BE369" s="27">
        <v>7.4330706596374512</v>
      </c>
      <c r="BG369" s="27">
        <v>13.960629463195801</v>
      </c>
      <c r="BH369" s="27">
        <v>4.8622045516967773</v>
      </c>
      <c r="BI369" s="27">
        <v>15.716535568237305</v>
      </c>
      <c r="BJ369" s="27">
        <v>11.330708503723145</v>
      </c>
      <c r="BK369" s="27">
        <v>11.464567184448242</v>
      </c>
      <c r="BL369" s="27">
        <v>6.9370079040527344</v>
      </c>
      <c r="BM369" s="27">
        <v>7.5078740119934082</v>
      </c>
      <c r="BN369" s="27">
        <v>15.192913055419922</v>
      </c>
      <c r="BO369" s="27">
        <v>6.118110179901123</v>
      </c>
      <c r="BQ369" s="21">
        <f t="shared" si="11"/>
        <v>53</v>
      </c>
    </row>
    <row r="370" spans="2:69" x14ac:dyDescent="0.25">
      <c r="B370" s="44" t="s">
        <v>911</v>
      </c>
      <c r="C370" s="44" t="s">
        <v>912</v>
      </c>
      <c r="D370" s="12">
        <v>-35.700000000000003</v>
      </c>
      <c r="E370" s="12">
        <v>143.9</v>
      </c>
      <c r="F370" s="29" t="b">
        <f t="shared" si="10"/>
        <v>1</v>
      </c>
      <c r="G370" s="27"/>
      <c r="I370" s="27">
        <v>4.8740158081054688</v>
      </c>
      <c r="J370" s="27">
        <v>2.8031497001647949</v>
      </c>
      <c r="K370" s="27">
        <v>3.8976378440856934</v>
      </c>
      <c r="L370" s="27">
        <v>7.2204723358154297</v>
      </c>
      <c r="M370" s="27">
        <v>6.5708661079406738</v>
      </c>
      <c r="N370" s="27">
        <v>6.964566707611084</v>
      </c>
      <c r="O370" s="27">
        <v>1.3149605989456177</v>
      </c>
      <c r="P370" s="27">
        <v>3.3346457481384277</v>
      </c>
      <c r="Q370" s="27">
        <v>3.1850392818450928</v>
      </c>
      <c r="R370" s="27">
        <v>4.3937005996704102</v>
      </c>
      <c r="S370" s="27">
        <v>6.7559056282043457</v>
      </c>
      <c r="T370" s="27">
        <v>1.960629940032959</v>
      </c>
      <c r="U370" s="27">
        <v>9.2401571273803711</v>
      </c>
      <c r="V370" s="27">
        <v>5.6456694602966309</v>
      </c>
      <c r="W370" s="27">
        <v>10.858267784118652</v>
      </c>
      <c r="X370" s="27">
        <v>5.2559056282043457</v>
      </c>
      <c r="Y370" s="27">
        <v>2.5826771259307861</v>
      </c>
      <c r="Z370" s="27">
        <v>6.6062994003295898</v>
      </c>
      <c r="AA370" s="27">
        <v>5.4173226356506348</v>
      </c>
      <c r="AB370" s="27">
        <v>4.8425197601318359</v>
      </c>
      <c r="AC370" s="27">
        <v>6.2519683837890625</v>
      </c>
      <c r="AD370" s="27">
        <v>1.3622046709060669</v>
      </c>
      <c r="AE370" s="27">
        <v>5.381889820098877</v>
      </c>
      <c r="AF370" s="27">
        <v>3.5590550899505615</v>
      </c>
      <c r="AG370" s="27">
        <v>5.0157480239868164</v>
      </c>
      <c r="AH370" s="27">
        <v>7.5196852684020996</v>
      </c>
      <c r="AI370" s="27">
        <v>3.1968502998352051</v>
      </c>
      <c r="AJ370" s="27">
        <v>7.0236220359802246</v>
      </c>
      <c r="AK370" s="27">
        <v>3.0157480239868164</v>
      </c>
      <c r="AL370" s="27">
        <v>1.7322834730148315</v>
      </c>
      <c r="AM370" s="27">
        <v>3.6614172458648682</v>
      </c>
      <c r="AN370" s="27">
        <v>13.535432815551758</v>
      </c>
      <c r="AO370" s="27">
        <v>11.110236167907715</v>
      </c>
      <c r="AP370" s="27">
        <v>2.1102361679077148</v>
      </c>
      <c r="AQ370" s="27">
        <v>4.1102361679077148</v>
      </c>
      <c r="AR370" s="27">
        <v>3.2440943717956543</v>
      </c>
      <c r="AS370" s="27">
        <v>4.078740119934082</v>
      </c>
      <c r="AT370" s="27">
        <v>6.5039372444152832</v>
      </c>
      <c r="AU370" s="27">
        <v>6.3622045516967773</v>
      </c>
      <c r="AV370" s="27">
        <v>6.7086615562438965</v>
      </c>
      <c r="AW370" s="27">
        <v>2.7401573657989502</v>
      </c>
      <c r="AX370" s="27">
        <v>1.4960629940032959</v>
      </c>
      <c r="AY370" s="27">
        <v>3.5118110179901123</v>
      </c>
      <c r="AZ370" s="27">
        <v>8.9527559280395508</v>
      </c>
      <c r="BA370" s="27">
        <v>7.7007875442504883</v>
      </c>
      <c r="BB370" s="27">
        <v>1.5039370059967041</v>
      </c>
      <c r="BC370" s="27">
        <v>2.1732282638549805</v>
      </c>
      <c r="BD370" s="27">
        <v>4.3307085037231445</v>
      </c>
      <c r="BE370" s="27">
        <v>6.6850395202636719</v>
      </c>
      <c r="BF370" s="27">
        <v>10.653543472290039</v>
      </c>
      <c r="BG370" s="27">
        <v>3.2362203598022461</v>
      </c>
      <c r="BH370" s="27">
        <v>3.2834646701812744</v>
      </c>
      <c r="BI370" s="27">
        <v>4.1574802398681641</v>
      </c>
      <c r="BJ370" s="27">
        <v>2.8110237121582031</v>
      </c>
      <c r="BK370" s="27">
        <v>1.6220471858978271</v>
      </c>
      <c r="BL370" s="27">
        <v>6.6850395202636719</v>
      </c>
      <c r="BM370" s="27">
        <v>5.2362203598022461</v>
      </c>
      <c r="BN370" s="27">
        <v>3.1811022758483887</v>
      </c>
      <c r="BO370" s="27">
        <v>1.9527559280395508</v>
      </c>
      <c r="BQ370" s="21">
        <f t="shared" si="11"/>
        <v>53</v>
      </c>
    </row>
    <row r="371" spans="2:69" x14ac:dyDescent="0.25">
      <c r="B371" s="44" t="s">
        <v>913</v>
      </c>
      <c r="C371" s="44" t="s">
        <v>914</v>
      </c>
      <c r="D371" s="12">
        <v>-36.700000000000003</v>
      </c>
      <c r="E371" s="12">
        <v>145.1</v>
      </c>
      <c r="F371" s="29" t="b">
        <f t="shared" si="10"/>
        <v>1</v>
      </c>
      <c r="G371" s="27"/>
      <c r="H371" s="27">
        <v>13.657480239868164</v>
      </c>
      <c r="I371" s="27">
        <v>2.960629940032959</v>
      </c>
      <c r="J371" s="27">
        <v>5.5078740119934082</v>
      </c>
      <c r="K371" s="27">
        <v>6.8110237121582031</v>
      </c>
      <c r="L371" s="27">
        <v>9.5354328155517578</v>
      </c>
      <c r="M371" s="27">
        <v>7.6377954483032227</v>
      </c>
      <c r="N371" s="27">
        <v>12.27952766418457</v>
      </c>
      <c r="O371" s="27">
        <v>2.0866141319274902</v>
      </c>
      <c r="P371" s="27">
        <v>4.2283463478088379</v>
      </c>
      <c r="Q371" s="27">
        <v>5.2952756881713867</v>
      </c>
      <c r="R371" s="27">
        <v>6.4921259880065918</v>
      </c>
      <c r="S371" s="27">
        <v>7.6653542518615723</v>
      </c>
      <c r="T371" s="27">
        <v>2.4094488620758057</v>
      </c>
      <c r="U371" s="27">
        <v>9.5314960479736328</v>
      </c>
      <c r="V371" s="27">
        <v>7.0314960479736328</v>
      </c>
      <c r="X371" s="27">
        <v>8.2992124557495117</v>
      </c>
      <c r="Y371" s="27">
        <v>2.5669291019439697</v>
      </c>
      <c r="Z371" s="27">
        <v>8.6181106567382813</v>
      </c>
      <c r="AA371" s="27">
        <v>8.8503932952880859</v>
      </c>
      <c r="AB371" s="27">
        <v>7.0196852684020996</v>
      </c>
      <c r="AC371" s="27">
        <v>4.9842519760131836</v>
      </c>
      <c r="AD371" s="27">
        <v>1.8779528141021729</v>
      </c>
      <c r="AE371" s="27">
        <v>7.2834644317626953</v>
      </c>
      <c r="AF371" s="27">
        <v>4.539370059967041</v>
      </c>
      <c r="AG371" s="27">
        <v>11.28740119934082</v>
      </c>
      <c r="AH371" s="27">
        <v>7.8346457481384277</v>
      </c>
      <c r="AI371" s="27">
        <v>5.5866141319274902</v>
      </c>
      <c r="AJ371" s="27">
        <v>10.685039520263672</v>
      </c>
      <c r="AK371" s="27">
        <v>5.5669293403625488</v>
      </c>
      <c r="AL371" s="27">
        <v>3.2165353298187256</v>
      </c>
      <c r="AM371" s="27">
        <v>3.0157480239868164</v>
      </c>
      <c r="AN371" s="27">
        <v>16.740158081054688</v>
      </c>
      <c r="AO371" s="27">
        <v>11.78740119934082</v>
      </c>
      <c r="AP371" s="27">
        <v>1.9527559280395508</v>
      </c>
      <c r="AQ371" s="27">
        <v>5.3228344917297363</v>
      </c>
      <c r="AR371" s="27">
        <v>5.3228344917297363</v>
      </c>
      <c r="AS371" s="27">
        <v>5.6614174842834473</v>
      </c>
      <c r="AT371" s="27">
        <v>9.9842519760131836</v>
      </c>
      <c r="AU371" s="27">
        <v>4.2677164077758789</v>
      </c>
      <c r="AV371" s="27">
        <v>11.125984191894531</v>
      </c>
      <c r="AW371" s="27">
        <v>5.2755904197692871</v>
      </c>
      <c r="AX371" s="27">
        <v>3.34645676612854</v>
      </c>
      <c r="AY371" s="27">
        <v>5.3779525756835938</v>
      </c>
      <c r="AZ371" s="27">
        <v>9.1338586807250977</v>
      </c>
      <c r="BA371" s="27">
        <v>9.5118112564086914</v>
      </c>
      <c r="BB371" s="27">
        <v>2.039370059967041</v>
      </c>
      <c r="BC371" s="27">
        <v>3.1496062278747559</v>
      </c>
      <c r="BD371" s="27">
        <v>6.2362203598022461</v>
      </c>
      <c r="BE371" s="27">
        <v>4.4094486236572266</v>
      </c>
      <c r="BF371" s="27">
        <v>13.850393295288086</v>
      </c>
      <c r="BG371" s="27">
        <v>5.118110179901123</v>
      </c>
      <c r="BH371" s="27">
        <v>2.1102361679077148</v>
      </c>
      <c r="BI371" s="27">
        <v>5.6614174842834473</v>
      </c>
      <c r="BJ371" s="27">
        <v>4.8976378440856934</v>
      </c>
      <c r="BK371" s="27">
        <v>2.732283353805542</v>
      </c>
      <c r="BL371" s="27">
        <v>7.0826773643493652</v>
      </c>
      <c r="BM371" s="27">
        <v>6.9685039520263672</v>
      </c>
      <c r="BN371" s="27">
        <v>6.2992124557495117</v>
      </c>
      <c r="BO371" s="27">
        <v>2.4094488620758057</v>
      </c>
      <c r="BQ371" s="21">
        <f t="shared" si="11"/>
        <v>53</v>
      </c>
    </row>
    <row r="372" spans="2:69" x14ac:dyDescent="0.25">
      <c r="B372" s="44" t="s">
        <v>961</v>
      </c>
      <c r="C372" s="44" t="s">
        <v>962</v>
      </c>
      <c r="D372" s="12">
        <v>-35.299999999999997</v>
      </c>
      <c r="E372" s="12">
        <v>139.5</v>
      </c>
      <c r="F372" s="29" t="b">
        <f t="shared" si="10"/>
        <v>0</v>
      </c>
      <c r="G372" s="27"/>
      <c r="H372" s="27">
        <v>3.7992126941680908</v>
      </c>
      <c r="I372" s="27">
        <v>1.8307086229324341</v>
      </c>
      <c r="J372" s="27">
        <v>3.8385827541351318</v>
      </c>
      <c r="K372" s="27">
        <v>1.6811023950576782</v>
      </c>
      <c r="L372" s="27">
        <v>5.7165355682373047</v>
      </c>
      <c r="M372" s="27">
        <v>3.5472440719604492</v>
      </c>
      <c r="N372" s="27">
        <v>3.0944881439208984</v>
      </c>
      <c r="O372" s="27">
        <v>1.7716535329818726</v>
      </c>
      <c r="P372" s="27">
        <v>3.7047243118286133</v>
      </c>
      <c r="Q372" s="27">
        <v>2.8779528141021729</v>
      </c>
      <c r="R372" s="27">
        <v>5.9488186836242676</v>
      </c>
      <c r="S372" s="27">
        <v>4.4881887435913086</v>
      </c>
      <c r="T372" s="27">
        <v>2.8267717361450195</v>
      </c>
      <c r="U372" s="27">
        <v>5.8700785636901855</v>
      </c>
      <c r="V372" s="27">
        <v>6.2992124557495117</v>
      </c>
      <c r="W372" s="27">
        <v>4.7874016761779785</v>
      </c>
      <c r="X372" s="27">
        <v>5.5669293403625488</v>
      </c>
      <c r="Y372" s="27">
        <v>4.1889762878417969</v>
      </c>
      <c r="Z372" s="27">
        <v>3.618110179901123</v>
      </c>
      <c r="AA372" s="27">
        <v>8.4409446716308594</v>
      </c>
      <c r="AB372" s="27">
        <v>5.0078740119934082</v>
      </c>
      <c r="AC372" s="27">
        <v>3.65354323387146</v>
      </c>
      <c r="AD372" s="27">
        <v>1.4015748500823975</v>
      </c>
      <c r="AE372" s="27">
        <v>3.7283463478088379</v>
      </c>
      <c r="AF372" s="27">
        <v>4.2716536521911621</v>
      </c>
      <c r="AG372" s="27">
        <v>3.2125983238220215</v>
      </c>
      <c r="AH372" s="27">
        <v>2.0551180839538574</v>
      </c>
      <c r="AI372" s="27">
        <v>3.267716646194458</v>
      </c>
      <c r="AJ372" s="27">
        <v>1.4173228740692139</v>
      </c>
      <c r="AK372" s="27">
        <v>1.8740156888961792</v>
      </c>
      <c r="AL372" s="27">
        <v>3.0944881439208984</v>
      </c>
      <c r="AM372" s="27">
        <v>3.5196850299835205</v>
      </c>
      <c r="AN372" s="27">
        <v>10.133858680725098</v>
      </c>
      <c r="AO372" s="27">
        <v>6.6456694602966309</v>
      </c>
      <c r="AP372" s="27">
        <v>3.4488189220428467</v>
      </c>
      <c r="AQ372" s="27">
        <v>2.1574802398681641</v>
      </c>
      <c r="AR372" s="27">
        <v>3.4330708980560303</v>
      </c>
      <c r="AS372" s="27">
        <v>6.5196852684020996</v>
      </c>
      <c r="AT372" s="27">
        <v>4</v>
      </c>
      <c r="AU372" s="27">
        <v>5.3700785636901855</v>
      </c>
      <c r="AV372" s="27">
        <v>3.692913293838501</v>
      </c>
      <c r="AW372" s="27">
        <v>5.4724407196044922</v>
      </c>
      <c r="AX372" s="27">
        <v>3.6614172458648682</v>
      </c>
      <c r="AY372" s="27">
        <v>4.3149604797363281</v>
      </c>
      <c r="AZ372" s="27">
        <v>4.3385825157165527</v>
      </c>
      <c r="BA372" s="27">
        <v>5.921259880065918</v>
      </c>
      <c r="BC372" s="27">
        <v>3.3228347301483154</v>
      </c>
      <c r="BD372" s="27">
        <v>3.3740158081054688</v>
      </c>
      <c r="BE372" s="27">
        <v>4.3385825157165527</v>
      </c>
      <c r="BF372" s="27">
        <v>5.3937005996704102</v>
      </c>
      <c r="BG372" s="27">
        <v>2.3858268260955811</v>
      </c>
      <c r="BH372" s="27">
        <v>1.6535433530807495</v>
      </c>
      <c r="BI372" s="27">
        <v>2.8661417961120605</v>
      </c>
      <c r="BJ372" s="27">
        <v>1.3425196409225464</v>
      </c>
      <c r="BK372" s="27">
        <v>1.960629940032959</v>
      </c>
      <c r="BL372" s="27">
        <v>6.5866141319274902</v>
      </c>
      <c r="BM372" s="27">
        <v>4.8543305397033691</v>
      </c>
      <c r="BN372" s="27">
        <v>2.0236220359802246</v>
      </c>
      <c r="BO372" s="27">
        <v>1.8307086229324341</v>
      </c>
      <c r="BQ372" s="21">
        <f t="shared" si="11"/>
        <v>52</v>
      </c>
    </row>
    <row r="373" spans="2:69" x14ac:dyDescent="0.25">
      <c r="B373" s="44" t="s">
        <v>929</v>
      </c>
      <c r="C373" s="44" t="s">
        <v>930</v>
      </c>
      <c r="D373" s="12">
        <v>-33.299999999999997</v>
      </c>
      <c r="E373" s="12">
        <v>142.5</v>
      </c>
      <c r="F373" s="29" t="b">
        <f t="shared" si="10"/>
        <v>1</v>
      </c>
      <c r="G373" s="27"/>
      <c r="H373" s="27">
        <v>2.7992126941680908</v>
      </c>
      <c r="I373" s="27">
        <v>2.5826771259307861</v>
      </c>
      <c r="J373" s="27">
        <v>1.0118110179901123</v>
      </c>
      <c r="K373" s="27">
        <v>1.2322834730148315</v>
      </c>
      <c r="L373" s="27">
        <v>4.4763779640197754</v>
      </c>
      <c r="M373" s="27">
        <v>2.3346457481384277</v>
      </c>
      <c r="N373" s="27">
        <v>3.3740158081054688</v>
      </c>
      <c r="O373" s="27">
        <v>0.52755904197692871</v>
      </c>
      <c r="P373" s="27">
        <v>1.3700786828994751</v>
      </c>
      <c r="Q373" s="27">
        <v>1.6574803590774536</v>
      </c>
      <c r="R373" s="27">
        <v>3.65354323387146</v>
      </c>
      <c r="S373" s="27">
        <v>2</v>
      </c>
      <c r="T373" s="27">
        <v>0.9921259880065918</v>
      </c>
      <c r="U373" s="27">
        <v>8.003936767578125</v>
      </c>
      <c r="V373" s="27">
        <v>5.1771655082702637</v>
      </c>
      <c r="W373" s="27">
        <v>7.8622045516967773</v>
      </c>
      <c r="X373" s="27">
        <v>4.7795276641845703</v>
      </c>
      <c r="Y373" s="27">
        <v>1.7637795209884644</v>
      </c>
      <c r="Z373" s="27">
        <v>6.2992124557495117</v>
      </c>
      <c r="AA373" s="27">
        <v>2.4488189220428467</v>
      </c>
      <c r="AB373" s="27">
        <v>1.1377953290939331</v>
      </c>
      <c r="AC373" s="27">
        <v>1.4330708980560303</v>
      </c>
      <c r="AD373" s="27">
        <v>0.65354329347610474</v>
      </c>
      <c r="AE373" s="27">
        <v>1.6377953290939331</v>
      </c>
      <c r="AF373" s="27">
        <v>2.232283353805542</v>
      </c>
      <c r="AG373" s="27">
        <v>3.1141731739044189</v>
      </c>
      <c r="AH373" s="27">
        <v>2.7401573657989502</v>
      </c>
      <c r="AI373" s="27">
        <v>0.60629922151565552</v>
      </c>
      <c r="AJ373" s="27">
        <v>1.921259880065918</v>
      </c>
      <c r="AK373" s="27">
        <v>0.86614173650741577</v>
      </c>
      <c r="AL373" s="27">
        <v>0.90551179647445679</v>
      </c>
      <c r="AM373" s="27">
        <v>0.33858266472816467</v>
      </c>
      <c r="AN373" s="27">
        <v>5.1811022758483887</v>
      </c>
      <c r="AO373" s="27">
        <v>5.1496062278747559</v>
      </c>
      <c r="AQ373" s="27">
        <v>0.9921259880065918</v>
      </c>
      <c r="AR373" s="27">
        <v>0.25196850299835205</v>
      </c>
      <c r="AS373" s="27">
        <v>1.6929134130477905</v>
      </c>
      <c r="AT373" s="27">
        <v>2.1692912578582764</v>
      </c>
      <c r="AU373" s="27">
        <v>2.8976378440856934</v>
      </c>
      <c r="AV373" s="27">
        <v>5.1338582038879395</v>
      </c>
      <c r="AW373" s="27">
        <v>3.65354323387146</v>
      </c>
      <c r="AX373" s="27">
        <v>0.71653544902801514</v>
      </c>
      <c r="AY373" s="27">
        <v>2.881889820098877</v>
      </c>
      <c r="AZ373" s="27">
        <v>3.1417322158813477</v>
      </c>
      <c r="BA373" s="27">
        <v>6.2519683837890625</v>
      </c>
      <c r="BB373" s="27">
        <v>1.7559055089950562</v>
      </c>
      <c r="BC373" s="27">
        <v>2.2204723358154297</v>
      </c>
      <c r="BD373" s="27">
        <v>3.4803149700164795</v>
      </c>
      <c r="BE373" s="27">
        <v>4.1850395202636719</v>
      </c>
      <c r="BF373" s="27">
        <v>10.811023712158203</v>
      </c>
      <c r="BG373" s="27">
        <v>2.2598426342010498</v>
      </c>
      <c r="BH373" s="27">
        <v>0.9330708384513855</v>
      </c>
      <c r="BI373" s="27">
        <v>0.68897640705108643</v>
      </c>
      <c r="BJ373" s="27">
        <v>1.8070865869522095</v>
      </c>
      <c r="BK373" s="27">
        <v>2.5157480239868164</v>
      </c>
      <c r="BL373" s="27">
        <v>6.4055118560791016</v>
      </c>
      <c r="BM373" s="27">
        <v>3.881889820098877</v>
      </c>
      <c r="BN373" s="27">
        <v>3.0826771259307861</v>
      </c>
      <c r="BO373" s="27">
        <v>0.72047245502471924</v>
      </c>
      <c r="BQ373" s="21">
        <f t="shared" si="11"/>
        <v>52</v>
      </c>
    </row>
    <row r="374" spans="2:69" x14ac:dyDescent="0.25">
      <c r="B374" s="44" t="s">
        <v>935</v>
      </c>
      <c r="C374" s="44" t="s">
        <v>936</v>
      </c>
      <c r="D374" s="12">
        <v>-36.6</v>
      </c>
      <c r="E374" s="12">
        <v>142.19999999999999</v>
      </c>
      <c r="F374" s="29" t="b">
        <f t="shared" si="10"/>
        <v>1</v>
      </c>
      <c r="G374" s="27"/>
      <c r="I374" s="27">
        <v>4.5039372444152832</v>
      </c>
      <c r="J374" s="27">
        <v>3.7165353298187256</v>
      </c>
      <c r="K374" s="27">
        <v>1.9409449100494385</v>
      </c>
      <c r="L374" s="27">
        <v>7.7559056282043457</v>
      </c>
      <c r="M374" s="27">
        <v>4.6968502998352051</v>
      </c>
      <c r="N374" s="27">
        <v>4.8149604797363281</v>
      </c>
      <c r="O374" s="27">
        <v>0.9330708384513855</v>
      </c>
      <c r="P374" s="27">
        <v>3.921259880065918</v>
      </c>
      <c r="Q374" s="27">
        <v>3</v>
      </c>
      <c r="R374" s="27">
        <v>5.4881887435913086</v>
      </c>
      <c r="S374" s="27">
        <v>7.2047243118286133</v>
      </c>
      <c r="T374" s="27">
        <v>2.5590550899505615</v>
      </c>
      <c r="U374" s="27">
        <v>8.8622045516967773</v>
      </c>
      <c r="V374" s="27">
        <v>5.539370059967041</v>
      </c>
      <c r="W374" s="27">
        <v>10.913385391235352</v>
      </c>
      <c r="X374" s="27">
        <v>6.2440943717956543</v>
      </c>
      <c r="Y374" s="27">
        <v>2.9055118560791016</v>
      </c>
      <c r="Z374" s="27">
        <v>6.0236220359802246</v>
      </c>
      <c r="AA374" s="27">
        <v>9.0669288635253906</v>
      </c>
      <c r="AB374" s="27">
        <v>5.4330706596374512</v>
      </c>
      <c r="AC374" s="27">
        <v>3.1496062278747559</v>
      </c>
      <c r="AD374" s="27">
        <v>0.95669293403625488</v>
      </c>
      <c r="AE374" s="27">
        <v>7.8740158081054688</v>
      </c>
      <c r="AF374" s="27">
        <v>3.9685039520263672</v>
      </c>
      <c r="AG374" s="27">
        <v>5.885826587677002</v>
      </c>
      <c r="AH374" s="27">
        <v>7.3897638320922852</v>
      </c>
      <c r="AI374" s="27">
        <v>5.425196647644043</v>
      </c>
      <c r="AJ374" s="27">
        <v>4.6614174842834473</v>
      </c>
      <c r="AK374" s="27">
        <v>4.4803147315979004</v>
      </c>
      <c r="AL374" s="27">
        <v>3.0551180839538574</v>
      </c>
      <c r="AM374" s="27">
        <v>3.4566929340362549</v>
      </c>
      <c r="AN374" s="27">
        <v>9.7480316162109375</v>
      </c>
      <c r="AO374" s="27">
        <v>7.4881887435913086</v>
      </c>
      <c r="AP374" s="27">
        <v>2.8976378440856934</v>
      </c>
      <c r="AQ374" s="27">
        <v>3.0078740119934082</v>
      </c>
      <c r="AR374" s="27">
        <v>4.8661417961120605</v>
      </c>
      <c r="AS374" s="27">
        <v>4.8267717361450195</v>
      </c>
      <c r="AT374" s="27">
        <v>4.3779525756835938</v>
      </c>
      <c r="AU374" s="27">
        <v>3.4409449100494385</v>
      </c>
      <c r="AV374" s="27">
        <v>3.2992126941680908</v>
      </c>
      <c r="AW374" s="27">
        <v>5.9763779640197754</v>
      </c>
      <c r="AX374" s="27">
        <v>3.2755906581878662</v>
      </c>
      <c r="AY374" s="27">
        <v>3.6614172458648682</v>
      </c>
      <c r="AZ374" s="27">
        <v>5.2598423957824707</v>
      </c>
      <c r="BA374" s="27">
        <v>6.2362203598022461</v>
      </c>
      <c r="BB374" s="27">
        <v>1.5905511379241943</v>
      </c>
      <c r="BC374" s="27">
        <v>3.078740119934082</v>
      </c>
      <c r="BD374" s="27">
        <v>3.8976378440856934</v>
      </c>
      <c r="BE374" s="27">
        <v>6.9055118560791016</v>
      </c>
      <c r="BF374" s="27">
        <v>9.9370079040527344</v>
      </c>
      <c r="BG374" s="27">
        <v>4.0157480239868164</v>
      </c>
      <c r="BH374" s="27">
        <v>2.9291338920593262</v>
      </c>
      <c r="BI374" s="27">
        <v>4.5984253883361816</v>
      </c>
      <c r="BJ374" s="27">
        <v>1.7480314970016479</v>
      </c>
      <c r="BK374" s="27">
        <v>2.1338582038879395</v>
      </c>
      <c r="BL374" s="27">
        <v>7.1889762878417969</v>
      </c>
      <c r="BM374" s="27">
        <v>5.5590553283691406</v>
      </c>
      <c r="BN374" s="27">
        <v>1.9055118560791016</v>
      </c>
      <c r="BO374" s="27">
        <v>2.1732282638549805</v>
      </c>
      <c r="BQ374" s="21">
        <f t="shared" si="11"/>
        <v>52</v>
      </c>
    </row>
    <row r="375" spans="2:69" x14ac:dyDescent="0.25">
      <c r="B375" s="44" t="s">
        <v>951</v>
      </c>
      <c r="C375" s="44" t="s">
        <v>952</v>
      </c>
      <c r="D375" s="12">
        <v>-33.799999999999997</v>
      </c>
      <c r="E375" s="12">
        <v>115</v>
      </c>
      <c r="F375" s="29" t="b">
        <f t="shared" si="10"/>
        <v>0</v>
      </c>
      <c r="G375" s="27"/>
      <c r="H375" s="27">
        <v>5.5590553283691406</v>
      </c>
      <c r="I375" s="27">
        <v>8.7992124557495117</v>
      </c>
      <c r="J375" s="27">
        <v>12.200787544250488</v>
      </c>
      <c r="K375" s="27">
        <v>9.6692914962768555</v>
      </c>
      <c r="L375" s="27">
        <v>9.2283468246459961</v>
      </c>
      <c r="M375" s="27">
        <v>16.090551376342773</v>
      </c>
      <c r="N375" s="27">
        <v>6.8503937721252441</v>
      </c>
      <c r="O375" s="27">
        <v>4.7086615562438965</v>
      </c>
      <c r="P375" s="27">
        <v>9.3385829925537109</v>
      </c>
      <c r="Q375" s="27">
        <v>4.8543305397033691</v>
      </c>
      <c r="R375" s="27">
        <v>8.3503932952880859</v>
      </c>
      <c r="S375" s="27">
        <v>8.9370079040527344</v>
      </c>
      <c r="T375" s="27">
        <v>5.1338582038879395</v>
      </c>
      <c r="U375" s="27">
        <v>9.5</v>
      </c>
      <c r="V375" s="27">
        <v>7.5118112564086914</v>
      </c>
      <c r="W375" s="27">
        <v>7.4488186836242676</v>
      </c>
      <c r="X375" s="27">
        <v>8.8110237121582031</v>
      </c>
      <c r="Y375" s="27">
        <v>8.9881887435913086</v>
      </c>
      <c r="Z375" s="27">
        <v>10.492125511169434</v>
      </c>
      <c r="AA375" s="27">
        <v>10.842519760131836</v>
      </c>
      <c r="AB375" s="27">
        <v>8.3937005996704102</v>
      </c>
      <c r="AC375" s="27">
        <v>9.2913389205932617</v>
      </c>
      <c r="AD375" s="27">
        <v>8.2283468246459961</v>
      </c>
      <c r="AE375" s="27">
        <v>8.2440948486328125</v>
      </c>
      <c r="AF375" s="27">
        <v>11.188976287841797</v>
      </c>
      <c r="AG375" s="27">
        <v>8.8503932952880859</v>
      </c>
      <c r="AH375" s="27">
        <v>5.6771655082702637</v>
      </c>
      <c r="AI375" s="27">
        <v>6.881889820098877</v>
      </c>
      <c r="AJ375" s="27">
        <v>10.598424911499023</v>
      </c>
      <c r="AK375" s="27">
        <v>11.82677173614502</v>
      </c>
      <c r="AL375" s="27">
        <v>10.21259880065918</v>
      </c>
      <c r="AM375" s="27">
        <v>10.039370536804199</v>
      </c>
      <c r="AN375" s="27">
        <v>8.3622045516967773</v>
      </c>
      <c r="AO375" s="27">
        <v>9.4330711364746094</v>
      </c>
      <c r="AP375" s="27">
        <v>5.7637796401977539</v>
      </c>
      <c r="AQ375" s="27">
        <v>9.2362203598022461</v>
      </c>
      <c r="AS375" s="27">
        <v>8.9370079040527344</v>
      </c>
      <c r="AT375" s="27">
        <v>8.9606294631958008</v>
      </c>
      <c r="AU375" s="27">
        <v>10.562992095947266</v>
      </c>
      <c r="AV375" s="27">
        <v>6.3622045516967773</v>
      </c>
      <c r="AW375" s="27">
        <v>9.7401571273803711</v>
      </c>
      <c r="AX375" s="27">
        <v>7.9055118560791016</v>
      </c>
      <c r="AY375" s="27">
        <v>9.0472440719604492</v>
      </c>
      <c r="AZ375" s="27">
        <v>6.8740158081054688</v>
      </c>
      <c r="BA375" s="27">
        <v>11.059055328369141</v>
      </c>
      <c r="BB375" s="27">
        <v>6.2952756881713867</v>
      </c>
      <c r="BC375" s="27">
        <v>10.748031616210938</v>
      </c>
      <c r="BD375" s="27">
        <v>9.8503932952880859</v>
      </c>
      <c r="BE375" s="27">
        <v>11.909448623657227</v>
      </c>
      <c r="BF375" s="27">
        <v>5.118110179901123</v>
      </c>
      <c r="BG375" s="27">
        <v>8.5078744888305664</v>
      </c>
      <c r="BH375" s="27">
        <v>11.330708503723145</v>
      </c>
      <c r="BI375" s="27">
        <v>11.795275688171387</v>
      </c>
      <c r="BJ375" s="27">
        <v>7.7874016761779785</v>
      </c>
      <c r="BK375" s="27">
        <v>5.4803147315979004</v>
      </c>
      <c r="BL375" s="27">
        <v>7.7834644317626953</v>
      </c>
      <c r="BM375" s="27">
        <v>6.7559056282043457</v>
      </c>
      <c r="BN375" s="27">
        <v>6.8700785636901855</v>
      </c>
      <c r="BO375" s="27">
        <v>6.0433073043823242</v>
      </c>
      <c r="BQ375" s="21">
        <f t="shared" si="11"/>
        <v>51</v>
      </c>
    </row>
    <row r="376" spans="2:69" x14ac:dyDescent="0.25">
      <c r="B376" s="44" t="s">
        <v>963</v>
      </c>
      <c r="C376" s="44" t="s">
        <v>964</v>
      </c>
      <c r="D376" s="12">
        <v>-12.7</v>
      </c>
      <c r="E376" s="12">
        <v>143.30000000000001</v>
      </c>
      <c r="F376" s="29" t="b">
        <f t="shared" si="10"/>
        <v>0</v>
      </c>
      <c r="G376" s="27"/>
      <c r="I376" s="27">
        <v>5.1259841918945313</v>
      </c>
      <c r="J376" s="27">
        <v>4</v>
      </c>
      <c r="K376" s="27">
        <v>3.232283353805542</v>
      </c>
      <c r="L376" s="27">
        <v>12.035432815551758</v>
      </c>
      <c r="M376" s="27">
        <v>1.9133858680725098</v>
      </c>
      <c r="N376" s="27">
        <v>0.70866143703460693</v>
      </c>
      <c r="O376" s="27">
        <v>7.3976378440856934</v>
      </c>
      <c r="P376" s="27">
        <v>0.84251970052719116</v>
      </c>
      <c r="Q376" s="27">
        <v>1.3346456289291382</v>
      </c>
      <c r="R376" s="27">
        <v>9.003936767578125</v>
      </c>
      <c r="S376" s="27">
        <v>2.0314960479736328</v>
      </c>
      <c r="T376" s="27">
        <v>5.3149604797363281</v>
      </c>
      <c r="U376" s="27">
        <v>24.681102752685547</v>
      </c>
      <c r="V376" s="27">
        <v>9.3110237121582031</v>
      </c>
      <c r="W376" s="27">
        <v>28.905511856079102</v>
      </c>
      <c r="X376" s="27">
        <v>2.7165353298187256</v>
      </c>
      <c r="Y376" s="27">
        <v>4.8661417961120605</v>
      </c>
      <c r="Z376" s="27">
        <v>6.4881887435913086</v>
      </c>
      <c r="AA376" s="27">
        <v>1.921259880065918</v>
      </c>
      <c r="AB376" s="27">
        <v>3.5826771259307861</v>
      </c>
      <c r="AC376" s="27">
        <v>9.3858270645141602</v>
      </c>
      <c r="AD376" s="27">
        <v>5.078740119934082</v>
      </c>
      <c r="AE376" s="27">
        <v>3.6732282638549805</v>
      </c>
      <c r="AF376" s="27">
        <v>4.3897638320922852</v>
      </c>
      <c r="AG376" s="27">
        <v>10.566928863525391</v>
      </c>
      <c r="AH376" s="27">
        <v>5.3740158081054688</v>
      </c>
      <c r="AI376" s="27">
        <v>6.0236220359802246</v>
      </c>
      <c r="AJ376" s="27">
        <v>9.9133853912353516</v>
      </c>
      <c r="AK376" s="27">
        <v>10.866141319274902</v>
      </c>
      <c r="AL376" s="27">
        <v>1.381889820098877</v>
      </c>
      <c r="AM376" s="27">
        <v>4.921259880065918</v>
      </c>
      <c r="AN376" s="27">
        <v>4.3700785636901855</v>
      </c>
      <c r="AO376" s="27">
        <v>3.4448819160461426</v>
      </c>
      <c r="AP376" s="27">
        <v>1.6023621559143066</v>
      </c>
      <c r="AQ376" s="27">
        <v>5.574803352355957</v>
      </c>
      <c r="AR376" s="27">
        <v>8.6850395202636719</v>
      </c>
      <c r="AS376" s="27">
        <v>2.4645669460296631</v>
      </c>
      <c r="AT376" s="27">
        <v>20.811023712158203</v>
      </c>
      <c r="AU376" s="27">
        <v>19.259841918945313</v>
      </c>
      <c r="AV376" s="27">
        <v>38.929134368896484</v>
      </c>
      <c r="AW376" s="27">
        <v>5.9921259880065918</v>
      </c>
      <c r="AX376" s="27">
        <v>2.1889762878417969</v>
      </c>
      <c r="AY376" s="27">
        <v>2.2362203598022461</v>
      </c>
      <c r="AZ376" s="27">
        <v>2.4330708980560303</v>
      </c>
      <c r="BA376" s="27">
        <v>1.6535433530807495</v>
      </c>
      <c r="BB376" s="27">
        <v>3.0708661079406738</v>
      </c>
      <c r="BC376" s="27">
        <v>2.7244093418121338</v>
      </c>
      <c r="BD376" s="27">
        <v>5.2125983238220215</v>
      </c>
      <c r="BE376" s="27">
        <v>4.5433073043823242</v>
      </c>
      <c r="BF376" s="27">
        <v>18.519685745239258</v>
      </c>
      <c r="BG376" s="27">
        <v>3.4803149700164795</v>
      </c>
      <c r="BH376" s="27">
        <v>3.4409449100494385</v>
      </c>
      <c r="BI376" s="27">
        <v>9.8425197601318359</v>
      </c>
      <c r="BJ376" s="27">
        <v>1.7007874250411987</v>
      </c>
      <c r="BK376" s="27">
        <v>4.0472440719604492</v>
      </c>
      <c r="BL376" s="27">
        <v>1.6692913770675659</v>
      </c>
      <c r="BM376" s="27">
        <v>8.1968507766723633</v>
      </c>
      <c r="BN376" s="27">
        <v>7.4330706596374512</v>
      </c>
      <c r="BO376" s="27">
        <v>1.8503936529159546</v>
      </c>
      <c r="BQ376" s="21">
        <f t="shared" si="11"/>
        <v>51</v>
      </c>
    </row>
    <row r="377" spans="2:69" x14ac:dyDescent="0.25">
      <c r="B377" s="44" t="s">
        <v>1003</v>
      </c>
      <c r="C377" s="44" t="s">
        <v>1004</v>
      </c>
      <c r="D377" s="12">
        <v>-32.9</v>
      </c>
      <c r="E377" s="12">
        <v>151.69999999999999</v>
      </c>
      <c r="F377" s="29" t="b">
        <f t="shared" si="10"/>
        <v>1</v>
      </c>
      <c r="G377" s="27"/>
      <c r="H377" s="27">
        <v>14.370079040527344</v>
      </c>
      <c r="I377" s="27">
        <v>10.244094848632813</v>
      </c>
      <c r="J377" s="27">
        <v>13.657480239868164</v>
      </c>
      <c r="K377" s="27">
        <v>6.7913384437561035</v>
      </c>
      <c r="L377" s="27">
        <v>7.2165355682373047</v>
      </c>
      <c r="M377" s="27">
        <v>13.370079040527344</v>
      </c>
      <c r="N377" s="27">
        <v>9.8661413192749023</v>
      </c>
      <c r="O377" s="27">
        <v>10.751968383789063</v>
      </c>
      <c r="P377" s="27">
        <v>4.1692914962768555</v>
      </c>
      <c r="Q377" s="27">
        <v>14.338582992553711</v>
      </c>
      <c r="R377" s="27">
        <v>19.748031616210938</v>
      </c>
      <c r="S377" s="27">
        <v>9.6692914962768555</v>
      </c>
      <c r="T377" s="27">
        <v>10.480315208435059</v>
      </c>
      <c r="U377" s="27">
        <v>14.216535568237305</v>
      </c>
      <c r="V377" s="27">
        <v>11.519684791564941</v>
      </c>
      <c r="W377" s="27">
        <v>6.8661417961120605</v>
      </c>
      <c r="X377" s="27">
        <v>10.811023712158203</v>
      </c>
      <c r="Y377" s="27">
        <v>7.3897638320922852</v>
      </c>
      <c r="Z377" s="27">
        <v>14.775590896606445</v>
      </c>
      <c r="AA377" s="27">
        <v>3.9803149700164795</v>
      </c>
      <c r="AB377" s="27">
        <v>5.1456694602966309</v>
      </c>
      <c r="AC377" s="27">
        <v>12.996063232421875</v>
      </c>
      <c r="AD377" s="27">
        <v>11.429133415222168</v>
      </c>
      <c r="AE377" s="27">
        <v>11.846456527709961</v>
      </c>
      <c r="AF377" s="27">
        <v>15.925196647644043</v>
      </c>
      <c r="AG377" s="27">
        <v>12.795275688171387</v>
      </c>
      <c r="AH377" s="27">
        <v>8.425196647644043</v>
      </c>
      <c r="AI377" s="27">
        <v>13.098424911499023</v>
      </c>
      <c r="AJ377" s="27">
        <v>10.653543472290039</v>
      </c>
      <c r="AK377" s="27">
        <v>8.7401571273803711</v>
      </c>
      <c r="AL377" s="27">
        <v>7.1102361679077148</v>
      </c>
      <c r="AM377" s="27">
        <v>6.3149604797363281</v>
      </c>
      <c r="AN377" s="27">
        <v>12.417323112487793</v>
      </c>
      <c r="AO377" s="27">
        <v>8.5118112564086914</v>
      </c>
      <c r="AP377" s="27">
        <v>5.9881887435913086</v>
      </c>
      <c r="AQ377" s="27">
        <v>13.129920959472656</v>
      </c>
      <c r="AR377" s="27">
        <v>9.1889762878417969</v>
      </c>
      <c r="AS377" s="27">
        <v>5.1338582038879395</v>
      </c>
      <c r="AT377" s="27">
        <v>15.354331016540527</v>
      </c>
      <c r="AU377" s="27">
        <v>11.208661079406738</v>
      </c>
      <c r="AV377" s="27">
        <v>7.1456694602966309</v>
      </c>
      <c r="AX377" s="27">
        <v>7.8503937721252441</v>
      </c>
      <c r="AY377" s="27">
        <v>8.6377954483032227</v>
      </c>
      <c r="AZ377" s="27">
        <v>15.748031616210938</v>
      </c>
      <c r="BA377" s="27">
        <v>7.5826773643493652</v>
      </c>
      <c r="BB377" s="27">
        <v>10.944881439208984</v>
      </c>
      <c r="BC377" s="27">
        <v>9.7244091033935547</v>
      </c>
      <c r="BD377" s="27">
        <v>12.83464527130127</v>
      </c>
      <c r="BE377" s="27">
        <v>4.9055118560791016</v>
      </c>
      <c r="BF377" s="27">
        <v>9.0393705368041992</v>
      </c>
      <c r="BG377" s="27">
        <v>13.881889343261719</v>
      </c>
      <c r="BH377" s="27">
        <v>4.2755904197692871</v>
      </c>
      <c r="BI377" s="27">
        <v>12.559055328369141</v>
      </c>
      <c r="BJ377" s="27">
        <v>8.0078744888305664</v>
      </c>
      <c r="BK377" s="27">
        <v>8.7322835922241211</v>
      </c>
      <c r="BL377" s="27">
        <v>7.4488186836242676</v>
      </c>
      <c r="BM377" s="27">
        <v>6.6456694602966309</v>
      </c>
      <c r="BN377" s="27">
        <v>10.16535472869873</v>
      </c>
      <c r="BO377" s="27">
        <v>6.6299214363098145</v>
      </c>
      <c r="BQ377" s="21">
        <f t="shared" si="11"/>
        <v>51</v>
      </c>
    </row>
    <row r="378" spans="2:69" x14ac:dyDescent="0.25">
      <c r="B378" s="44" t="s">
        <v>1007</v>
      </c>
      <c r="C378" s="44" t="s">
        <v>1008</v>
      </c>
      <c r="D378" s="12">
        <v>-35.299999999999997</v>
      </c>
      <c r="E378" s="12">
        <v>148.19999999999999</v>
      </c>
      <c r="F378" s="29" t="b">
        <f t="shared" si="10"/>
        <v>1</v>
      </c>
      <c r="G378" s="27"/>
      <c r="H378" s="27">
        <v>14.023622512817383</v>
      </c>
      <c r="I378" s="27">
        <v>9.4645671844482422</v>
      </c>
      <c r="J378" s="27">
        <v>9.6141729354858398</v>
      </c>
      <c r="K378" s="27">
        <v>10.28740119934082</v>
      </c>
      <c r="L378" s="27">
        <v>11.043307304382324</v>
      </c>
      <c r="M378" s="27">
        <v>12.248031616210938</v>
      </c>
      <c r="N378" s="27">
        <v>16.464567184448242</v>
      </c>
      <c r="O378" s="27">
        <v>3.4330708980560303</v>
      </c>
      <c r="P378" s="27">
        <v>9.8622045516967773</v>
      </c>
      <c r="Q378" s="27">
        <v>10.913385391235352</v>
      </c>
      <c r="R378" s="27">
        <v>14.208661079406738</v>
      </c>
      <c r="S378" s="27">
        <v>7.2913384437561035</v>
      </c>
      <c r="T378" s="27">
        <v>4.2244095802307129</v>
      </c>
      <c r="U378" s="27">
        <v>11.67322826385498</v>
      </c>
      <c r="V378" s="27">
        <v>14.031496047973633</v>
      </c>
      <c r="W378" s="27">
        <v>10.862204551696777</v>
      </c>
      <c r="X378" s="27">
        <v>11.204724311828613</v>
      </c>
      <c r="Y378" s="27">
        <v>3.8976378440856934</v>
      </c>
      <c r="Z378" s="27">
        <v>12.039370536804199</v>
      </c>
      <c r="AA378" s="27">
        <v>8.1889762878417969</v>
      </c>
      <c r="AB378" s="27">
        <v>8.5275592803955078</v>
      </c>
      <c r="AC378" s="27">
        <v>5.8188977241516113</v>
      </c>
      <c r="AD378" s="27">
        <v>4.2047243118286133</v>
      </c>
      <c r="AE378" s="27">
        <v>15.110236167907715</v>
      </c>
      <c r="AF378" s="27">
        <v>9.2362203598022461</v>
      </c>
      <c r="AG378" s="27">
        <v>9.078740119934082</v>
      </c>
      <c r="AH378" s="27">
        <v>13.795275688171387</v>
      </c>
      <c r="AI378" s="27">
        <v>6.118110179901123</v>
      </c>
      <c r="AJ378" s="27">
        <v>14.078740119934082</v>
      </c>
      <c r="AK378" s="27">
        <v>9.1023626327514648</v>
      </c>
      <c r="AL378" s="27">
        <v>8.4409446716308594</v>
      </c>
      <c r="AM378" s="27">
        <v>7.1692914962768555</v>
      </c>
      <c r="AN378" s="27">
        <v>17.291337966918945</v>
      </c>
      <c r="AO378" s="27">
        <v>15.748031616210938</v>
      </c>
      <c r="AP378" s="27">
        <v>7.1574802398681641</v>
      </c>
      <c r="AQ378" s="27">
        <v>12.409448623657227</v>
      </c>
      <c r="AR378" s="27">
        <v>11.677165031433105</v>
      </c>
      <c r="AS378" s="27">
        <v>8.2598428726196289</v>
      </c>
      <c r="AT378" s="27">
        <v>9.1889762878417969</v>
      </c>
      <c r="AU378" s="27">
        <v>10.559055328369141</v>
      </c>
      <c r="AV378" s="27">
        <v>12.181102752685547</v>
      </c>
      <c r="AW378" s="27">
        <v>5.9685039520263672</v>
      </c>
      <c r="AY378" s="27">
        <v>10.877952575683594</v>
      </c>
      <c r="AZ378" s="27">
        <v>13.17322826385498</v>
      </c>
      <c r="BA378" s="27">
        <v>12.724409103393555</v>
      </c>
      <c r="BB378" s="27">
        <v>2.8188977241516113</v>
      </c>
      <c r="BC378" s="27">
        <v>7.0236220359802246</v>
      </c>
      <c r="BD378" s="27">
        <v>9.9370079040527344</v>
      </c>
      <c r="BE378" s="27">
        <v>6.5433073043823242</v>
      </c>
      <c r="BF378" s="27">
        <v>22.921258926391602</v>
      </c>
      <c r="BG378" s="27">
        <v>12.708661079406738</v>
      </c>
      <c r="BH378" s="27">
        <v>5.921259880065918</v>
      </c>
      <c r="BI378" s="27">
        <v>6.0551180839538574</v>
      </c>
      <c r="BJ378" s="27">
        <v>9.6062994003295898</v>
      </c>
      <c r="BK378" s="27">
        <v>6.2874016761779785</v>
      </c>
      <c r="BL378" s="27">
        <v>13.854331016540527</v>
      </c>
      <c r="BM378" s="27">
        <v>12.023622512817383</v>
      </c>
      <c r="BN378" s="27">
        <v>8.4685039520263672</v>
      </c>
      <c r="BO378" s="27">
        <v>5.9803147315979004</v>
      </c>
      <c r="BQ378" s="21">
        <f t="shared" si="11"/>
        <v>51</v>
      </c>
    </row>
    <row r="379" spans="2:69" x14ac:dyDescent="0.25">
      <c r="B379" s="44" t="s">
        <v>989</v>
      </c>
      <c r="C379" s="44" t="s">
        <v>990</v>
      </c>
      <c r="D379" s="12">
        <v>-32.700000000000003</v>
      </c>
      <c r="E379" s="12">
        <v>134.19999999999999</v>
      </c>
      <c r="F379" s="29" t="b">
        <f t="shared" si="10"/>
        <v>0</v>
      </c>
      <c r="G379" s="27"/>
      <c r="H379" s="27">
        <v>3.2204723358154297</v>
      </c>
      <c r="I379" s="27">
        <v>2.0433070659637451</v>
      </c>
      <c r="J379" s="27">
        <v>3.1259841918945313</v>
      </c>
      <c r="K379" s="27">
        <v>0.87401574850082397</v>
      </c>
      <c r="L379" s="27">
        <v>6.381889820098877</v>
      </c>
      <c r="M379" s="27">
        <v>1.9055118560791016</v>
      </c>
      <c r="N379" s="27">
        <v>5.2992124557495117</v>
      </c>
      <c r="O379" s="27">
        <v>1.0629920959472656</v>
      </c>
      <c r="P379" s="27">
        <v>3.8779528141021729</v>
      </c>
      <c r="Q379" s="27">
        <v>2.0708661079406738</v>
      </c>
      <c r="R379" s="27">
        <v>3.4881889820098877</v>
      </c>
      <c r="S379" s="27">
        <v>3.7834646701812744</v>
      </c>
      <c r="T379" s="27">
        <v>1.4488189220428467</v>
      </c>
      <c r="U379" s="27">
        <v>3.9763779640197754</v>
      </c>
      <c r="V379" s="27">
        <v>6.1417322158813477</v>
      </c>
      <c r="W379" s="27">
        <v>6.618110179901123</v>
      </c>
      <c r="X379" s="27">
        <v>4.6653542518615723</v>
      </c>
      <c r="Y379" s="27">
        <v>5.0236220359802246</v>
      </c>
      <c r="Z379" s="27">
        <v>5.1968502998352051</v>
      </c>
      <c r="AA379" s="27">
        <v>7.8425197601318359</v>
      </c>
      <c r="AB379" s="27">
        <v>4.3779525756835938</v>
      </c>
      <c r="AC379" s="27">
        <v>2.1259841918945313</v>
      </c>
      <c r="AD379" s="27">
        <v>1.4960629940032959</v>
      </c>
      <c r="AE379" s="27">
        <v>1.8740156888961792</v>
      </c>
      <c r="AF379" s="27">
        <v>4.1653542518615723</v>
      </c>
      <c r="AG379" s="27">
        <v>4.1102361679077148</v>
      </c>
      <c r="AH379" s="27">
        <v>4.7401576042175293</v>
      </c>
      <c r="AI379" s="27">
        <v>1.4645669460296631</v>
      </c>
      <c r="AJ379" s="27">
        <v>2.8267717361450195</v>
      </c>
      <c r="AK379" s="27">
        <v>3.039370059967041</v>
      </c>
      <c r="AL379" s="27">
        <v>6.039370059967041</v>
      </c>
      <c r="AM379" s="27">
        <v>2.5905511379241943</v>
      </c>
      <c r="AN379" s="27">
        <v>11.196850776672363</v>
      </c>
      <c r="AO379" s="27">
        <v>5.2598423957824707</v>
      </c>
      <c r="AP379" s="27">
        <v>1.8740156888961792</v>
      </c>
      <c r="AQ379" s="27">
        <v>2.9055118560791016</v>
      </c>
      <c r="AR379" s="27">
        <v>3.4960629940032959</v>
      </c>
      <c r="AS379" s="27">
        <v>6.960629940032959</v>
      </c>
      <c r="AT379" s="27">
        <v>2.078740119934082</v>
      </c>
      <c r="AU379" s="27">
        <v>4.614173412322998</v>
      </c>
      <c r="AV379" s="27">
        <v>3.039370059967041</v>
      </c>
      <c r="AW379" s="27">
        <v>5.0551180839538574</v>
      </c>
      <c r="AX379" s="27">
        <v>1.5748031139373779</v>
      </c>
      <c r="AY379" s="27">
        <v>3.1653542518615723</v>
      </c>
      <c r="AZ379" s="27">
        <v>3.2755906581878662</v>
      </c>
      <c r="BA379" s="27">
        <v>5.6614174842834473</v>
      </c>
      <c r="BB379" s="27">
        <v>0.78740155696868896</v>
      </c>
      <c r="BC379" s="27">
        <v>2.4251968860626221</v>
      </c>
      <c r="BD379" s="27">
        <v>3.3503937721252441</v>
      </c>
      <c r="BE379" s="27">
        <v>3.2755906581878662</v>
      </c>
      <c r="BF379" s="27">
        <v>6.6220474243164063</v>
      </c>
      <c r="BG379" s="27">
        <v>3.4015748500823975</v>
      </c>
      <c r="BH379" s="27">
        <v>1.5314960479736328</v>
      </c>
      <c r="BI379" s="27">
        <v>2.0748031139373779</v>
      </c>
      <c r="BJ379" s="27">
        <v>1.2952755689620972</v>
      </c>
      <c r="BK379" s="27">
        <v>2.4803149700164795</v>
      </c>
      <c r="BL379" s="27">
        <v>3.8228347301483154</v>
      </c>
      <c r="BM379" s="27">
        <v>2.578740119934082</v>
      </c>
      <c r="BO379" s="27">
        <v>1.7204724550247192</v>
      </c>
      <c r="BQ379" s="21">
        <f t="shared" si="11"/>
        <v>50</v>
      </c>
    </row>
    <row r="380" spans="2:69" x14ac:dyDescent="0.25">
      <c r="B380" s="44" t="s">
        <v>1015</v>
      </c>
      <c r="C380" s="44" t="s">
        <v>1016</v>
      </c>
      <c r="D380" s="12">
        <v>-37.700000000000003</v>
      </c>
      <c r="E380" s="12">
        <v>145</v>
      </c>
      <c r="F380" s="29" t="b">
        <f t="shared" si="10"/>
        <v>1</v>
      </c>
      <c r="G380" s="27"/>
      <c r="H380" s="27">
        <v>12.460629463195801</v>
      </c>
      <c r="I380" s="27">
        <v>4.3346457481384277</v>
      </c>
      <c r="J380" s="27">
        <v>8.5472440719604492</v>
      </c>
      <c r="K380" s="27">
        <v>8.925196647644043</v>
      </c>
      <c r="L380" s="27">
        <v>11.137795448303223</v>
      </c>
      <c r="M380" s="27">
        <v>7.0826773643493652</v>
      </c>
      <c r="N380" s="27">
        <v>11.657480239868164</v>
      </c>
      <c r="O380" s="27">
        <v>4.039370059967041</v>
      </c>
      <c r="P380" s="27">
        <v>5.2165355682373047</v>
      </c>
      <c r="Q380" s="27">
        <v>7.7283463478088379</v>
      </c>
      <c r="R380" s="27">
        <v>7.6535434722900391</v>
      </c>
      <c r="S380" s="27">
        <v>12.692913055419922</v>
      </c>
      <c r="T380" s="27">
        <v>4.4921259880065918</v>
      </c>
      <c r="U380" s="27">
        <v>7.5314960479736328</v>
      </c>
      <c r="V380" s="27">
        <v>12.346456527709961</v>
      </c>
      <c r="W380" s="27">
        <v>15.543307304382324</v>
      </c>
      <c r="X380" s="27">
        <v>11.362204551696777</v>
      </c>
      <c r="Y380" s="27">
        <v>6.3779525756835938</v>
      </c>
      <c r="Z380" s="27">
        <v>12.464567184448242</v>
      </c>
      <c r="AA380" s="27">
        <v>7.1417322158813477</v>
      </c>
      <c r="AB380" s="27">
        <v>8.3700790405273438</v>
      </c>
      <c r="AC380" s="27">
        <v>7.2204723358154297</v>
      </c>
      <c r="AD380" s="27">
        <v>10.228346824645996</v>
      </c>
      <c r="AE380" s="27">
        <v>13.244094848632813</v>
      </c>
      <c r="AF380" s="27">
        <v>9.7952756881713867</v>
      </c>
      <c r="AG380" s="27">
        <v>12.110236167907715</v>
      </c>
      <c r="AH380" s="27">
        <v>6.9370079040527344</v>
      </c>
      <c r="AI380" s="27">
        <v>10.377952575683594</v>
      </c>
      <c r="AJ380" s="27">
        <v>12.070866584777832</v>
      </c>
      <c r="AK380" s="27">
        <v>10.929133415222168</v>
      </c>
      <c r="AL380" s="27">
        <v>8.6692914962768555</v>
      </c>
      <c r="AM380" s="27">
        <v>6.1889762878417969</v>
      </c>
      <c r="AO380" s="27">
        <v>11.157480239868164</v>
      </c>
      <c r="AP380" s="27">
        <v>5.8110237121582031</v>
      </c>
      <c r="AQ380" s="27">
        <v>9.3070869445800781</v>
      </c>
      <c r="AR380" s="27">
        <v>7.8110237121582031</v>
      </c>
      <c r="AS380" s="27">
        <v>6.8976378440856934</v>
      </c>
      <c r="AT380" s="27">
        <v>7.7716536521911621</v>
      </c>
      <c r="AU380" s="27">
        <v>6</v>
      </c>
      <c r="AV380" s="27">
        <v>9.4330711364746094</v>
      </c>
      <c r="AW380" s="27">
        <v>8.7322835922241211</v>
      </c>
      <c r="AX380" s="27">
        <v>4.6456694602966309</v>
      </c>
      <c r="AY380" s="27">
        <v>9.2283468246459961</v>
      </c>
      <c r="AZ380" s="27">
        <v>12.047244071960449</v>
      </c>
      <c r="BA380" s="27">
        <v>5.7401576042175293</v>
      </c>
      <c r="BB380" s="27">
        <v>2.9133858680725098</v>
      </c>
      <c r="BC380" s="27">
        <v>5.6062994003295898</v>
      </c>
      <c r="BD380" s="27">
        <v>7.0708661079406738</v>
      </c>
      <c r="BE380" s="27">
        <v>8.425196647644043</v>
      </c>
      <c r="BF380" s="27">
        <v>13.771653175354004</v>
      </c>
      <c r="BG380" s="27">
        <v>12.149606704711914</v>
      </c>
      <c r="BH380" s="27">
        <v>4.8425197601318359</v>
      </c>
      <c r="BI380" s="27">
        <v>8.5905513763427734</v>
      </c>
      <c r="BJ380" s="27">
        <v>1.2519685029983521</v>
      </c>
      <c r="BK380" s="27">
        <v>1.6299213171005249</v>
      </c>
      <c r="BL380" s="27">
        <v>8.3779525756835938</v>
      </c>
      <c r="BM380" s="27">
        <v>8.8582677841186523</v>
      </c>
      <c r="BN380" s="27">
        <v>6.9133858680725098</v>
      </c>
      <c r="BO380" s="27">
        <v>5.4015746116638184</v>
      </c>
      <c r="BQ380" s="21">
        <f t="shared" si="11"/>
        <v>50</v>
      </c>
    </row>
    <row r="381" spans="2:69" x14ac:dyDescent="0.25">
      <c r="B381" s="44" t="s">
        <v>1054</v>
      </c>
      <c r="C381" s="44" t="s">
        <v>1055</v>
      </c>
      <c r="D381" s="12">
        <v>-34</v>
      </c>
      <c r="E381" s="12">
        <v>139</v>
      </c>
      <c r="F381" s="29" t="b">
        <f t="shared" si="10"/>
        <v>0</v>
      </c>
      <c r="G381" s="27"/>
      <c r="H381" s="27">
        <v>4.7598423957824707</v>
      </c>
      <c r="I381" s="27">
        <v>5.4842519760131836</v>
      </c>
      <c r="J381" s="27">
        <v>4.1692914962768555</v>
      </c>
      <c r="K381" s="27">
        <v>2.3110237121582031</v>
      </c>
      <c r="L381" s="27">
        <v>4.7322835922241211</v>
      </c>
      <c r="M381" s="27">
        <v>4.1259841918945313</v>
      </c>
      <c r="N381" s="27">
        <v>5.4015746116638184</v>
      </c>
      <c r="O381" s="27">
        <v>1.1929134130477905</v>
      </c>
      <c r="P381" s="27">
        <v>4.035433292388916</v>
      </c>
      <c r="Q381" s="27">
        <v>2.5669291019439697</v>
      </c>
      <c r="R381" s="27">
        <v>3.0275590419769287</v>
      </c>
      <c r="S381" s="27">
        <v>4.8661417961120605</v>
      </c>
      <c r="T381" s="27">
        <v>1.6692913770675659</v>
      </c>
      <c r="U381" s="27">
        <v>8.0275592803955078</v>
      </c>
      <c r="V381" s="27">
        <v>5.385826587677002</v>
      </c>
      <c r="W381" s="27">
        <v>6.5944881439208984</v>
      </c>
      <c r="X381" s="27">
        <v>7.3307085037231445</v>
      </c>
      <c r="Y381" s="27">
        <v>4.3740158081054688</v>
      </c>
      <c r="Z381" s="27">
        <v>4.7086615562438965</v>
      </c>
      <c r="AA381" s="27">
        <v>8.6968507766723633</v>
      </c>
      <c r="AB381" s="27">
        <v>4.9921259880065918</v>
      </c>
      <c r="AC381" s="27">
        <v>0.47244095802307129</v>
      </c>
      <c r="AD381" s="27">
        <v>1.5275590419769287</v>
      </c>
      <c r="AE381" s="27">
        <v>6.2755904197692871</v>
      </c>
      <c r="AF381" s="27">
        <v>3.7874016761779785</v>
      </c>
      <c r="AG381" s="27">
        <v>5.0236220359802246</v>
      </c>
      <c r="AH381" s="27">
        <v>6.039370059967041</v>
      </c>
      <c r="AI381" s="27">
        <v>3.2913386821746826</v>
      </c>
      <c r="AJ381" s="27">
        <v>5.6850395202636719</v>
      </c>
      <c r="AK381" s="27">
        <v>5.5118112564086914</v>
      </c>
      <c r="AL381" s="27">
        <v>3.7952756881713867</v>
      </c>
      <c r="AM381" s="27">
        <v>2.7007873058319092</v>
      </c>
      <c r="AN381" s="27">
        <v>10.346456527709961</v>
      </c>
      <c r="AO381" s="27">
        <v>3.1496062278747559</v>
      </c>
      <c r="AQ381" s="27">
        <v>0.60629922151565552</v>
      </c>
      <c r="AR381" s="27">
        <v>2.2283463478088379</v>
      </c>
      <c r="AS381" s="27">
        <v>4.3307085037231445</v>
      </c>
      <c r="AT381" s="27">
        <v>4.8346457481384277</v>
      </c>
      <c r="AU381" s="27">
        <v>2.1062991619110107</v>
      </c>
      <c r="AV381" s="27">
        <v>4.9803147315979004</v>
      </c>
      <c r="AW381" s="27">
        <v>7.1653542518615723</v>
      </c>
      <c r="AX381" s="27">
        <v>2.881889820098877</v>
      </c>
      <c r="AY381" s="27">
        <v>4.3385825157165527</v>
      </c>
      <c r="AZ381" s="27">
        <v>6.8897638320922852</v>
      </c>
      <c r="BA381" s="27">
        <v>8.3307085037231445</v>
      </c>
      <c r="BB381" s="27">
        <v>0.89370077848434448</v>
      </c>
      <c r="BC381" s="27">
        <v>3.1023621559143066</v>
      </c>
      <c r="BD381" s="27">
        <v>4.7165355682373047</v>
      </c>
      <c r="BE381" s="27">
        <v>7.3937005996704102</v>
      </c>
      <c r="BF381" s="27">
        <v>13.913385391235352</v>
      </c>
      <c r="BG381" s="27">
        <v>4.4881887435913086</v>
      </c>
      <c r="BH381" s="27">
        <v>3.8346457481384277</v>
      </c>
      <c r="BI381" s="27">
        <v>4.0078740119934082</v>
      </c>
      <c r="BJ381" s="27">
        <v>1.3464566469192505</v>
      </c>
      <c r="BK381" s="27">
        <v>2.6220471858978271</v>
      </c>
      <c r="BL381" s="27">
        <v>7.5157480239868164</v>
      </c>
      <c r="BM381" s="27">
        <v>3.5275590419769287</v>
      </c>
      <c r="BN381" s="27">
        <v>4.3307085037231445</v>
      </c>
      <c r="BO381" s="27">
        <v>2.4330708980560303</v>
      </c>
      <c r="BQ381" s="21">
        <f t="shared" si="11"/>
        <v>49</v>
      </c>
    </row>
    <row r="382" spans="2:69" x14ac:dyDescent="0.25">
      <c r="B382" s="44" t="s">
        <v>1028</v>
      </c>
      <c r="C382" s="44" t="s">
        <v>1029</v>
      </c>
      <c r="D382" s="12">
        <v>-21.4</v>
      </c>
      <c r="E382" s="12">
        <v>149.19999999999999</v>
      </c>
      <c r="F382" s="29" t="b">
        <f t="shared" si="10"/>
        <v>0</v>
      </c>
      <c r="G382" s="27"/>
      <c r="H382" s="27">
        <v>1.9291338920593262</v>
      </c>
      <c r="I382" s="27">
        <v>14.559055328369141</v>
      </c>
      <c r="J382" s="27">
        <v>3.0905511379241943</v>
      </c>
      <c r="K382" s="27">
        <v>7.2165355682373047</v>
      </c>
      <c r="L382" s="27">
        <v>11.149606704711914</v>
      </c>
      <c r="M382" s="27">
        <v>5.4763779640197754</v>
      </c>
      <c r="N382" s="27">
        <v>9.7086610794067383</v>
      </c>
      <c r="O382" s="27">
        <v>18.106298446655273</v>
      </c>
      <c r="P382" s="27">
        <v>3.3346457481384277</v>
      </c>
      <c r="Q382" s="27">
        <v>11.751968383789063</v>
      </c>
      <c r="R382" s="27">
        <v>7.5433073043823242</v>
      </c>
      <c r="S382" s="27">
        <v>11.728346824645996</v>
      </c>
      <c r="T382" s="27">
        <v>1.5984251499176025</v>
      </c>
      <c r="U382" s="27">
        <v>15.460629463195801</v>
      </c>
      <c r="V382" s="27">
        <v>5.881889820098877</v>
      </c>
      <c r="W382" s="27">
        <v>17.448818206787109</v>
      </c>
      <c r="X382" s="27">
        <v>9.7401571273803711</v>
      </c>
      <c r="Y382" s="27">
        <v>3.1338582038879395</v>
      </c>
      <c r="Z382" s="27">
        <v>9.3228349685668945</v>
      </c>
      <c r="AA382" s="27">
        <v>4.7125983238220215</v>
      </c>
      <c r="AB382" s="27">
        <v>9.6220474243164063</v>
      </c>
      <c r="AC382" s="27">
        <v>9.7952756881713867</v>
      </c>
      <c r="AD382" s="27">
        <v>3.5196850299835205</v>
      </c>
      <c r="AE382" s="27">
        <v>8.5866146087646484</v>
      </c>
      <c r="AF382" s="27">
        <v>5.6692914962768555</v>
      </c>
      <c r="AG382" s="27">
        <v>14.728346824645996</v>
      </c>
      <c r="AH382" s="27">
        <v>7.3385825157165527</v>
      </c>
      <c r="AI382" s="27">
        <v>16.866142272949219</v>
      </c>
      <c r="AJ382" s="27">
        <v>17.960630416870117</v>
      </c>
      <c r="AK382" s="27">
        <v>7.4842519760131836</v>
      </c>
      <c r="AL382" s="27">
        <v>1.0708661079406738</v>
      </c>
      <c r="AM382" s="27">
        <v>13.661417007446289</v>
      </c>
      <c r="AN382" s="27">
        <v>2.9409449100494385</v>
      </c>
      <c r="AO382" s="27">
        <v>9.9055118560791016</v>
      </c>
      <c r="AP382" s="27">
        <v>7.7086615562438965</v>
      </c>
      <c r="AR382" s="27">
        <v>6.1496062278747559</v>
      </c>
      <c r="AS382" s="27">
        <v>3.8149607181549072</v>
      </c>
      <c r="AT382" s="27">
        <v>15.704724311828613</v>
      </c>
      <c r="AU382" s="27">
        <v>9.4133853912353516</v>
      </c>
      <c r="AV382" s="27">
        <v>35.850395202636719</v>
      </c>
      <c r="AW382" s="27">
        <v>4.3976378440856934</v>
      </c>
      <c r="AX382" s="27">
        <v>1.6496063470840454</v>
      </c>
      <c r="AY382" s="27">
        <v>8.1889762878417969</v>
      </c>
      <c r="AZ382" s="27">
        <v>12.759842872619629</v>
      </c>
      <c r="BA382" s="27">
        <v>6.2795276641845703</v>
      </c>
      <c r="BB382" s="27">
        <v>6.7874016761779785</v>
      </c>
      <c r="BC382" s="27">
        <v>10.244094848632813</v>
      </c>
      <c r="BD382" s="27">
        <v>11.141732215881348</v>
      </c>
      <c r="BE382" s="27">
        <v>7.1732282638549805</v>
      </c>
      <c r="BF382" s="27">
        <v>41.598426818847656</v>
      </c>
      <c r="BG382" s="27">
        <v>9.2598428726196289</v>
      </c>
      <c r="BH382" s="27">
        <v>2.7362203598022461</v>
      </c>
      <c r="BI382" s="27">
        <v>10.118110656738281</v>
      </c>
      <c r="BJ382" s="27">
        <v>9.8582677841186523</v>
      </c>
      <c r="BK382" s="27">
        <v>11.842519760131836</v>
      </c>
      <c r="BL382" s="27">
        <v>15.539370536804199</v>
      </c>
      <c r="BM382" s="27">
        <v>11.374015808105469</v>
      </c>
      <c r="BN382" s="27">
        <v>13.830708503723145</v>
      </c>
      <c r="BO382" s="27">
        <v>3.5984251499176025</v>
      </c>
      <c r="BQ382" s="21">
        <f t="shared" si="11"/>
        <v>49</v>
      </c>
    </row>
    <row r="383" spans="2:69" x14ac:dyDescent="0.25">
      <c r="B383" s="44" t="s">
        <v>1060</v>
      </c>
      <c r="C383" s="44" t="s">
        <v>1061</v>
      </c>
      <c r="D383" s="12">
        <v>-36.200000000000003</v>
      </c>
      <c r="E383" s="12">
        <v>150.19999999999999</v>
      </c>
      <c r="F383" s="29" t="b">
        <f t="shared" si="10"/>
        <v>1</v>
      </c>
      <c r="G383" s="27"/>
      <c r="H383" s="27">
        <v>15.539370536804199</v>
      </c>
      <c r="I383" s="27">
        <v>19.677165985107422</v>
      </c>
      <c r="J383" s="27">
        <v>11.858267784118652</v>
      </c>
      <c r="K383" s="27">
        <v>7.8740158081054688</v>
      </c>
      <c r="L383" s="27">
        <v>6.7125983238220215</v>
      </c>
      <c r="M383" s="27">
        <v>8.9527559280395508</v>
      </c>
      <c r="N383" s="27">
        <v>11.456692695617676</v>
      </c>
      <c r="O383" s="27">
        <v>5.6968502998352051</v>
      </c>
      <c r="P383" s="27">
        <v>3.1732282638549805</v>
      </c>
      <c r="Q383" s="27">
        <v>13.204724311828613</v>
      </c>
      <c r="R383" s="27">
        <v>18.547245025634766</v>
      </c>
      <c r="S383" s="27">
        <v>5.114173412322998</v>
      </c>
      <c r="T383" s="27">
        <v>4.9291338920593262</v>
      </c>
      <c r="U383" s="27">
        <v>16.291337966918945</v>
      </c>
      <c r="V383" s="27">
        <v>9.0157480239868164</v>
      </c>
      <c r="W383" s="27">
        <v>7.9133858680725098</v>
      </c>
      <c r="X383" s="27">
        <v>19.799213409423828</v>
      </c>
      <c r="Y383" s="27">
        <v>5.1062994003295898</v>
      </c>
      <c r="Z383" s="27">
        <v>14.480315208435059</v>
      </c>
      <c r="AA383" s="27">
        <v>5.7952756881713867</v>
      </c>
      <c r="AB383" s="27">
        <v>4.3149604797363281</v>
      </c>
      <c r="AC383" s="27">
        <v>6.3622045516967773</v>
      </c>
      <c r="AD383" s="27">
        <v>3.2362203598022461</v>
      </c>
      <c r="AE383" s="27">
        <v>15.582676887512207</v>
      </c>
      <c r="AF383" s="27">
        <v>5.7874016761779785</v>
      </c>
      <c r="AG383" s="27">
        <v>18.724409103393555</v>
      </c>
      <c r="AH383" s="27">
        <v>8.0472440719604492</v>
      </c>
      <c r="AI383" s="27">
        <v>6.2362203598022461</v>
      </c>
      <c r="AJ383" s="27">
        <v>14.464567184448242</v>
      </c>
      <c r="AK383" s="27">
        <v>10.464567184448242</v>
      </c>
      <c r="AM383" s="27">
        <v>3.7874016761779785</v>
      </c>
      <c r="AN383" s="27">
        <v>20.452754974365234</v>
      </c>
      <c r="AO383" s="27">
        <v>6.1023621559143066</v>
      </c>
      <c r="AP383" s="27">
        <v>8.8070869445800781</v>
      </c>
      <c r="AQ383" s="27">
        <v>13.472440719604492</v>
      </c>
      <c r="AR383" s="27">
        <v>6.4094486236572266</v>
      </c>
      <c r="AS383" s="27">
        <v>9.2677164077758789</v>
      </c>
      <c r="AT383" s="27">
        <v>7.2047243118286133</v>
      </c>
      <c r="AU383" s="27">
        <v>7.0629920959472656</v>
      </c>
      <c r="AV383" s="27">
        <v>9.6850395202636719</v>
      </c>
      <c r="AW383" s="27">
        <v>7.6614174842834473</v>
      </c>
      <c r="AX383" s="27">
        <v>1.9685039520263672</v>
      </c>
      <c r="AY383" s="27">
        <v>7.8425197601318359</v>
      </c>
      <c r="AZ383" s="27">
        <v>8.1574802398681641</v>
      </c>
      <c r="BA383" s="27">
        <v>13.976377487182617</v>
      </c>
      <c r="BB383" s="27">
        <v>2.0314960479736328</v>
      </c>
      <c r="BC383" s="27">
        <v>9.0314960479736328</v>
      </c>
      <c r="BD383" s="27">
        <v>5.7244095802307129</v>
      </c>
      <c r="BE383" s="27">
        <v>5.1259841918945313</v>
      </c>
      <c r="BF383" s="27">
        <v>10.724409103393555</v>
      </c>
      <c r="BG383" s="27">
        <v>6.1732282638549805</v>
      </c>
      <c r="BH383" s="27">
        <v>7.4724407196044922</v>
      </c>
      <c r="BI383" s="27">
        <v>8.4724407196044922</v>
      </c>
      <c r="BJ383" s="27">
        <v>12.692913055419922</v>
      </c>
      <c r="BK383" s="27">
        <v>6.535433292388916</v>
      </c>
      <c r="BL383" s="27">
        <v>8.3307085037231445</v>
      </c>
      <c r="BM383" s="27">
        <v>10.188976287841797</v>
      </c>
      <c r="BN383" s="27">
        <v>8.9842519760131836</v>
      </c>
      <c r="BO383" s="27">
        <v>5.4488186836242676</v>
      </c>
      <c r="BQ383" s="21">
        <f t="shared" si="11"/>
        <v>49</v>
      </c>
    </row>
    <row r="384" spans="2:69" x14ac:dyDescent="0.25">
      <c r="B384" s="44" t="s">
        <v>1042</v>
      </c>
      <c r="C384" s="44" t="s">
        <v>1043</v>
      </c>
      <c r="D384" s="12">
        <v>-37.799999999999997</v>
      </c>
      <c r="E384" s="12">
        <v>145.1</v>
      </c>
      <c r="F384" s="29" t="b">
        <f t="shared" si="10"/>
        <v>1</v>
      </c>
      <c r="G384" s="27"/>
      <c r="H384" s="27">
        <v>14.007874488830566</v>
      </c>
      <c r="I384" s="27">
        <v>4.6259841918945313</v>
      </c>
      <c r="J384" s="27">
        <v>9.4015750885009766</v>
      </c>
      <c r="K384" s="27">
        <v>9.3582677841186523</v>
      </c>
      <c r="L384" s="27">
        <v>14.161417007446289</v>
      </c>
      <c r="M384" s="27">
        <v>9.2322835922241211</v>
      </c>
      <c r="N384" s="27">
        <v>11.641732215881348</v>
      </c>
      <c r="O384" s="27">
        <v>7.6614174842834473</v>
      </c>
      <c r="P384" s="27">
        <v>7.2480316162109375</v>
      </c>
      <c r="Q384" s="27">
        <v>9.6574802398681641</v>
      </c>
      <c r="R384" s="27">
        <v>8.8858270645141602</v>
      </c>
      <c r="S384" s="27">
        <v>14.562992095947266</v>
      </c>
      <c r="T384" s="27">
        <v>5.8661417961120605</v>
      </c>
      <c r="U384" s="27">
        <v>9.5393705368041992</v>
      </c>
      <c r="V384" s="27">
        <v>12.204724311828613</v>
      </c>
      <c r="W384" s="27">
        <v>16.519685745239258</v>
      </c>
      <c r="X384" s="27">
        <v>13.188976287841797</v>
      </c>
      <c r="Y384" s="27">
        <v>5.5196852684020996</v>
      </c>
      <c r="Z384" s="27">
        <v>13.763779640197754</v>
      </c>
      <c r="AA384" s="27">
        <v>10.330708503723145</v>
      </c>
      <c r="AB384" s="27">
        <v>9.9921255111694336</v>
      </c>
      <c r="AC384" s="27">
        <v>8.7322835922241211</v>
      </c>
      <c r="AD384" s="27">
        <v>8.2992124557495117</v>
      </c>
      <c r="AE384" s="27">
        <v>14.110236167907715</v>
      </c>
      <c r="AF384" s="27">
        <v>14.952755928039551</v>
      </c>
      <c r="AG384" s="27">
        <v>11.850393295288086</v>
      </c>
      <c r="AH384" s="27">
        <v>8.3307085037231445</v>
      </c>
      <c r="AI384" s="27">
        <v>8.9921255111694336</v>
      </c>
      <c r="AJ384" s="27">
        <v>10.897637367248535</v>
      </c>
      <c r="AK384" s="27">
        <v>9.929133415222168</v>
      </c>
      <c r="AL384" s="27">
        <v>9.7007875442504883</v>
      </c>
      <c r="AM384" s="27">
        <v>8.1496067047119141</v>
      </c>
      <c r="AO384" s="27">
        <v>13.913385391235352</v>
      </c>
      <c r="AP384" s="27">
        <v>7.385826587677002</v>
      </c>
      <c r="AQ384" s="27">
        <v>9.6377954483032227</v>
      </c>
      <c r="AR384" s="27">
        <v>10.070866584777832</v>
      </c>
      <c r="AS384" s="27">
        <v>9.496063232421875</v>
      </c>
      <c r="AT384" s="27">
        <v>11.322834968566895</v>
      </c>
      <c r="AU384" s="27">
        <v>7.1811022758483887</v>
      </c>
      <c r="AV384" s="27">
        <v>8.0314960479736328</v>
      </c>
      <c r="AW384" s="27">
        <v>11.456692695617676</v>
      </c>
      <c r="AX384" s="27">
        <v>6.8622045516967773</v>
      </c>
      <c r="AY384" s="27">
        <v>10.519684791564941</v>
      </c>
      <c r="AZ384" s="27">
        <v>15.77952766418457</v>
      </c>
      <c r="BA384" s="27">
        <v>13.188976287841797</v>
      </c>
      <c r="BB384" s="27">
        <v>4.7165355682373047</v>
      </c>
      <c r="BC384" s="27">
        <v>6.3385825157165527</v>
      </c>
      <c r="BD384" s="27">
        <v>8.7716531753540039</v>
      </c>
      <c r="BE384" s="27">
        <v>15.118110656738281</v>
      </c>
      <c r="BF384" s="27">
        <v>16.535432815551758</v>
      </c>
      <c r="BG384" s="27">
        <v>15.598424911499023</v>
      </c>
      <c r="BH384" s="27">
        <v>5.6850395202636719</v>
      </c>
      <c r="BI384" s="27">
        <v>11.82677173614502</v>
      </c>
      <c r="BJ384" s="27">
        <v>1.3937008380889893</v>
      </c>
      <c r="BK384" s="27">
        <v>2.1732282638549805</v>
      </c>
      <c r="BL384" s="27">
        <v>9.7795276641845703</v>
      </c>
      <c r="BM384" s="27">
        <v>10.82677173614502</v>
      </c>
      <c r="BN384" s="27">
        <v>9.4645671844482422</v>
      </c>
      <c r="BO384" s="27">
        <v>7.1811022758483887</v>
      </c>
      <c r="BQ384" s="21">
        <f t="shared" si="11"/>
        <v>49</v>
      </c>
    </row>
    <row r="385" spans="2:69" x14ac:dyDescent="0.25">
      <c r="B385" s="44" t="s">
        <v>1048</v>
      </c>
      <c r="C385" s="44" t="s">
        <v>1049</v>
      </c>
      <c r="D385" s="12">
        <v>-33.700000000000003</v>
      </c>
      <c r="E385" s="12">
        <v>121.5</v>
      </c>
      <c r="F385" s="29" t="b">
        <f t="shared" si="10"/>
        <v>0</v>
      </c>
      <c r="G385" s="27"/>
      <c r="H385" s="27">
        <v>2.0196850299835205</v>
      </c>
      <c r="I385" s="27">
        <v>1.9488189220428467</v>
      </c>
      <c r="J385" s="27">
        <v>6.6535434722900391</v>
      </c>
      <c r="K385" s="27">
        <v>3.9960629940032959</v>
      </c>
      <c r="L385" s="27">
        <v>8.9370079040527344</v>
      </c>
      <c r="M385" s="27">
        <v>6.0944881439208984</v>
      </c>
      <c r="N385" s="27">
        <v>7.035433292388916</v>
      </c>
      <c r="O385" s="27">
        <v>2.6259841918945313</v>
      </c>
      <c r="P385" s="27">
        <v>7.7322835922241211</v>
      </c>
      <c r="Q385" s="27">
        <v>6.4488186836242676</v>
      </c>
      <c r="R385" s="27">
        <v>4.6496062278747559</v>
      </c>
      <c r="S385" s="27">
        <v>10.350393295288086</v>
      </c>
      <c r="T385" s="27">
        <v>2.9094488620758057</v>
      </c>
      <c r="U385" s="27">
        <v>7.7559056282043457</v>
      </c>
      <c r="V385" s="27">
        <v>5.0275592803955078</v>
      </c>
      <c r="W385" s="27">
        <v>9.5078744888305664</v>
      </c>
      <c r="X385" s="27">
        <v>5.3700785636901855</v>
      </c>
      <c r="Y385" s="27">
        <v>4.3385825157165527</v>
      </c>
      <c r="Z385" s="27">
        <v>5.4015746116638184</v>
      </c>
      <c r="AA385" s="27">
        <v>6.7007875442504883</v>
      </c>
      <c r="AB385" s="27">
        <v>4.7559056282043457</v>
      </c>
      <c r="AC385" s="27">
        <v>2.807086706161499</v>
      </c>
      <c r="AD385" s="27">
        <v>5.7952756881713867</v>
      </c>
      <c r="AE385" s="27">
        <v>5.0708661079406738</v>
      </c>
      <c r="AF385" s="27">
        <v>4.5511813163757324</v>
      </c>
      <c r="AG385" s="27">
        <v>8.0314960479736328</v>
      </c>
      <c r="AH385" s="27">
        <v>4.7480316162109375</v>
      </c>
      <c r="AI385" s="27">
        <v>6.6220474243164063</v>
      </c>
      <c r="AJ385" s="27">
        <v>3.3622047901153564</v>
      </c>
      <c r="AK385" s="27">
        <v>4.2992124557495117</v>
      </c>
      <c r="AL385" s="27">
        <v>5.425196647644043</v>
      </c>
      <c r="AM385" s="27">
        <v>5.4330706596374512</v>
      </c>
      <c r="AN385" s="27">
        <v>9.3228349685668945</v>
      </c>
      <c r="AO385" s="27">
        <v>4.614173412322998</v>
      </c>
      <c r="AP385" s="27">
        <v>4.1102361679077148</v>
      </c>
      <c r="AQ385" s="27">
        <v>3.5984251499176025</v>
      </c>
      <c r="AR385" s="27">
        <v>6.3622045516967773</v>
      </c>
      <c r="AS385" s="27">
        <v>4.8425197601318359</v>
      </c>
      <c r="AT385" s="27">
        <v>6.2755904197692871</v>
      </c>
      <c r="AU385" s="27">
        <v>7.1023621559143066</v>
      </c>
      <c r="AV385" s="27">
        <v>1.3543306589126587</v>
      </c>
      <c r="AW385" s="27">
        <v>7.9291338920593262</v>
      </c>
      <c r="AX385" s="27">
        <v>3.6377952098846436</v>
      </c>
      <c r="AY385" s="27">
        <v>6.6771655082702637</v>
      </c>
      <c r="AZ385" s="27">
        <v>2.8661417961120605</v>
      </c>
      <c r="BA385" s="27">
        <v>6.574803352355957</v>
      </c>
      <c r="BB385" s="27">
        <v>2.6614172458648682</v>
      </c>
      <c r="BC385" s="27">
        <v>4.9055118560791016</v>
      </c>
      <c r="BD385" s="27">
        <v>8.6062994003295898</v>
      </c>
      <c r="BF385" s="27">
        <v>4.0078740119934082</v>
      </c>
      <c r="BG385" s="27">
        <v>11.417323112487793</v>
      </c>
      <c r="BH385" s="27">
        <v>6.4488186836242676</v>
      </c>
      <c r="BI385" s="27">
        <v>8.6692914962768555</v>
      </c>
      <c r="BJ385" s="27">
        <v>6.1968502998352051</v>
      </c>
      <c r="BK385" s="27">
        <v>6.0236220359802246</v>
      </c>
      <c r="BL385" s="27">
        <v>6.1889762878417969</v>
      </c>
      <c r="BM385" s="27">
        <v>4.9448819160461426</v>
      </c>
      <c r="BN385" s="27">
        <v>6.0078740119934082</v>
      </c>
      <c r="BO385" s="27">
        <v>3.6456692218780518</v>
      </c>
      <c r="BQ385" s="21">
        <f t="shared" si="11"/>
        <v>48</v>
      </c>
    </row>
    <row r="386" spans="2:69" x14ac:dyDescent="0.25">
      <c r="B386" s="44" t="s">
        <v>1084</v>
      </c>
      <c r="C386" s="44" t="s">
        <v>1085</v>
      </c>
      <c r="D386" s="12">
        <v>-42.7</v>
      </c>
      <c r="E386" s="12">
        <v>147.6</v>
      </c>
      <c r="F386" s="29" t="b">
        <f t="shared" si="10"/>
        <v>0</v>
      </c>
      <c r="G386" s="27"/>
      <c r="H386" s="27">
        <v>7.578740119934082</v>
      </c>
      <c r="J386" s="27">
        <v>6.5433073043823242</v>
      </c>
      <c r="K386" s="27">
        <v>3.5157480239868164</v>
      </c>
      <c r="L386" s="27">
        <v>8.5118112564086914</v>
      </c>
      <c r="M386" s="27">
        <v>5.6614174842834473</v>
      </c>
      <c r="N386" s="27">
        <v>9.6496067047119141</v>
      </c>
      <c r="O386" s="27">
        <v>5.7283463478088379</v>
      </c>
      <c r="P386" s="27">
        <v>3.3503937721252441</v>
      </c>
      <c r="Q386" s="27">
        <v>12.370079040527344</v>
      </c>
      <c r="R386" s="27">
        <v>8.8188972473144531</v>
      </c>
      <c r="S386" s="27">
        <v>12.314960479736328</v>
      </c>
      <c r="T386" s="27">
        <v>3.267716646194458</v>
      </c>
      <c r="U386" s="27">
        <v>8.5944881439208984</v>
      </c>
      <c r="V386" s="27">
        <v>8.6141729354858398</v>
      </c>
      <c r="W386" s="27">
        <v>11.531496047973633</v>
      </c>
      <c r="X386" s="27">
        <v>13.17322826385498</v>
      </c>
      <c r="Y386" s="27">
        <v>4.5826773643493652</v>
      </c>
      <c r="Z386" s="27">
        <v>6.4173226356506348</v>
      </c>
      <c r="AA386" s="27">
        <v>6.0905513763427734</v>
      </c>
      <c r="AB386" s="27">
        <v>8.4448814392089844</v>
      </c>
      <c r="AC386" s="27">
        <v>6.5669293403625488</v>
      </c>
      <c r="AD386" s="27">
        <v>5.2598423957824707</v>
      </c>
      <c r="AE386" s="27">
        <v>10.086614608764648</v>
      </c>
      <c r="AF386" s="27">
        <v>12.015748023986816</v>
      </c>
      <c r="AG386" s="27">
        <v>10.968503952026367</v>
      </c>
      <c r="AH386" s="27">
        <v>8.6220474243164063</v>
      </c>
      <c r="AI386" s="27">
        <v>9.5118112564086914</v>
      </c>
      <c r="AJ386" s="27">
        <v>9.2440948486328125</v>
      </c>
      <c r="AK386" s="27">
        <v>8.3228349685668945</v>
      </c>
      <c r="AL386" s="27">
        <v>7.2913384437561035</v>
      </c>
      <c r="AM386" s="27">
        <v>5.5039372444152832</v>
      </c>
      <c r="AN386" s="27">
        <v>8.9055118560791016</v>
      </c>
      <c r="AO386" s="27">
        <v>7.3307085037231445</v>
      </c>
      <c r="AP386" s="27">
        <v>4.7007875442504883</v>
      </c>
      <c r="AQ386" s="27">
        <v>6.425196647644043</v>
      </c>
      <c r="AR386" s="27">
        <v>7.0866141319274902</v>
      </c>
      <c r="AS386" s="27">
        <v>5.6850395202636719</v>
      </c>
      <c r="AT386" s="27">
        <v>6.6771655082702637</v>
      </c>
      <c r="AU386" s="27">
        <v>4.7322835922241211</v>
      </c>
      <c r="AV386" s="27">
        <v>6.425196647644043</v>
      </c>
      <c r="AW386" s="27">
        <v>11.82677173614502</v>
      </c>
      <c r="AX386" s="27">
        <v>4.6535434722900391</v>
      </c>
      <c r="AY386" s="27">
        <v>3.5354330539703369</v>
      </c>
      <c r="AZ386" s="27">
        <v>7.2125983238220215</v>
      </c>
      <c r="BA386" s="27">
        <v>12.299212455749512</v>
      </c>
      <c r="BB386" s="27">
        <v>4.4803147315979004</v>
      </c>
      <c r="BC386" s="27">
        <v>3.7637796401977539</v>
      </c>
      <c r="BD386" s="27">
        <v>6.535433292388916</v>
      </c>
      <c r="BE386" s="27">
        <v>12.118110656738281</v>
      </c>
      <c r="BF386" s="27">
        <v>9.2283468246459961</v>
      </c>
      <c r="BG386" s="27">
        <v>7.1732282638549805</v>
      </c>
      <c r="BH386" s="27">
        <v>5.1811022758483887</v>
      </c>
      <c r="BI386" s="27">
        <v>11.535432815551758</v>
      </c>
      <c r="BJ386" s="27">
        <v>5.7874016761779785</v>
      </c>
      <c r="BK386" s="27">
        <v>3.5511810779571533</v>
      </c>
      <c r="BL386" s="27">
        <v>9.5354328155517578</v>
      </c>
      <c r="BM386" s="27">
        <v>7.7952756881713867</v>
      </c>
      <c r="BN386" s="27">
        <v>7.039370059967041</v>
      </c>
      <c r="BO386" s="27">
        <v>4.8110237121582031</v>
      </c>
      <c r="BQ386" s="21">
        <f t="shared" si="11"/>
        <v>48</v>
      </c>
    </row>
    <row r="387" spans="2:69" x14ac:dyDescent="0.25">
      <c r="B387" s="44" t="s">
        <v>1086</v>
      </c>
      <c r="C387" s="44" t="s">
        <v>1087</v>
      </c>
      <c r="D387" s="12">
        <v>-33.799999999999997</v>
      </c>
      <c r="E387" s="12">
        <v>117.1</v>
      </c>
      <c r="F387" s="29" t="b">
        <f t="shared" si="10"/>
        <v>0</v>
      </c>
      <c r="G387" s="27"/>
      <c r="H387" s="27">
        <v>2.3740158081054688</v>
      </c>
      <c r="I387" s="27">
        <v>2.9015748500823975</v>
      </c>
      <c r="J387" s="27">
        <v>3.2244093418121338</v>
      </c>
      <c r="K387" s="27">
        <v>4.1456694602966309</v>
      </c>
      <c r="M387" s="27">
        <v>7.1614174842834473</v>
      </c>
      <c r="N387" s="27">
        <v>4.0590553283691406</v>
      </c>
      <c r="O387" s="27">
        <v>2.4173228740692139</v>
      </c>
      <c r="P387" s="27">
        <v>4.4842519760131836</v>
      </c>
      <c r="Q387" s="27">
        <v>2.4566929340362549</v>
      </c>
      <c r="R387" s="27">
        <v>5.1692914962768555</v>
      </c>
      <c r="S387" s="27">
        <v>9.4055118560791016</v>
      </c>
      <c r="T387" s="27">
        <v>2.0078740119934082</v>
      </c>
      <c r="U387" s="27">
        <v>4.6732282638549805</v>
      </c>
      <c r="V387" s="27">
        <v>4.078740119934082</v>
      </c>
      <c r="W387" s="27">
        <v>4.2480316162109375</v>
      </c>
      <c r="X387" s="27">
        <v>1.8976378440856934</v>
      </c>
      <c r="Y387" s="27">
        <v>5.3543305397033691</v>
      </c>
      <c r="Z387" s="27">
        <v>4.5157480239868164</v>
      </c>
      <c r="AA387" s="27">
        <v>4.6614174842834473</v>
      </c>
      <c r="AB387" s="27">
        <v>5.0236220359802246</v>
      </c>
      <c r="AC387" s="27">
        <v>4.1535434722900391</v>
      </c>
      <c r="AD387" s="27">
        <v>4.1377954483032227</v>
      </c>
      <c r="AE387" s="27">
        <v>5.5511813163757324</v>
      </c>
      <c r="AF387" s="27">
        <v>7.8267717361450195</v>
      </c>
      <c r="AG387" s="27">
        <v>3.307086706161499</v>
      </c>
      <c r="AH387" s="27">
        <v>2.8661417961120605</v>
      </c>
      <c r="AI387" s="27">
        <v>3.1377952098846436</v>
      </c>
      <c r="AJ387" s="27">
        <v>4.3661417961120605</v>
      </c>
      <c r="AK387" s="27">
        <v>3.3661417961120605</v>
      </c>
      <c r="AL387" s="27">
        <v>3.8385827541351318</v>
      </c>
      <c r="AM387" s="27">
        <v>4.4724407196044922</v>
      </c>
      <c r="AN387" s="27">
        <v>6.964566707611084</v>
      </c>
      <c r="AO387" s="27">
        <v>5.3543305397033691</v>
      </c>
      <c r="AP387" s="27">
        <v>3.1023621559143066</v>
      </c>
      <c r="AQ387" s="27">
        <v>4.421259880065918</v>
      </c>
      <c r="AR387" s="27">
        <v>4.2637796401977539</v>
      </c>
      <c r="AS387" s="27">
        <v>2.7559056282043457</v>
      </c>
      <c r="AT387" s="27">
        <v>2.5590550899505615</v>
      </c>
      <c r="AU387" s="27">
        <v>2.8110237121582031</v>
      </c>
      <c r="AV387" s="27">
        <v>1.7322834730148315</v>
      </c>
      <c r="AW387" s="27">
        <v>3.7007873058319092</v>
      </c>
      <c r="AX387" s="27">
        <v>1.8897638320922852</v>
      </c>
      <c r="AY387" s="27">
        <v>1.9763779640197754</v>
      </c>
      <c r="AZ387" s="27">
        <v>1.7007874250411987</v>
      </c>
      <c r="BA387" s="27">
        <v>2.267716646194458</v>
      </c>
      <c r="BB387" s="27">
        <v>0.94881892204284668</v>
      </c>
      <c r="BC387" s="27">
        <v>3.4094488620758057</v>
      </c>
      <c r="BD387" s="27">
        <v>5.8897638320922852</v>
      </c>
      <c r="BE387" s="27">
        <v>4.425196647644043</v>
      </c>
      <c r="BF387" s="27">
        <v>3.3700788021087646</v>
      </c>
      <c r="BG387" s="27">
        <v>8.9724407196044922</v>
      </c>
      <c r="BH387" s="27">
        <v>6.0708661079406738</v>
      </c>
      <c r="BI387" s="27">
        <v>6.6771655082702637</v>
      </c>
      <c r="BJ387" s="27">
        <v>5.1535434722900391</v>
      </c>
      <c r="BK387" s="27">
        <v>4.9133858680725098</v>
      </c>
      <c r="BL387" s="27">
        <v>6.2992124557495117</v>
      </c>
      <c r="BM387" s="27">
        <v>6.614173412322998</v>
      </c>
      <c r="BN387" s="27">
        <v>4.4055118560791016</v>
      </c>
      <c r="BO387" s="27">
        <v>2.7086613178253174</v>
      </c>
      <c r="BQ387" s="21">
        <f t="shared" si="11"/>
        <v>47</v>
      </c>
    </row>
    <row r="388" spans="2:69" x14ac:dyDescent="0.25">
      <c r="B388" s="44" t="s">
        <v>1094</v>
      </c>
      <c r="C388" s="44" t="s">
        <v>1095</v>
      </c>
      <c r="D388" s="12">
        <v>-35.1</v>
      </c>
      <c r="E388" s="12">
        <v>138.69999999999999</v>
      </c>
      <c r="F388" s="29" t="b">
        <f t="shared" si="10"/>
        <v>0</v>
      </c>
      <c r="G388" s="27"/>
      <c r="H388" s="27">
        <v>10.125984191894531</v>
      </c>
      <c r="I388" s="27">
        <v>4.8622045516967773</v>
      </c>
      <c r="J388" s="27">
        <v>6.8582677841186523</v>
      </c>
      <c r="K388" s="27">
        <v>4.0826773643493652</v>
      </c>
      <c r="L388" s="27">
        <v>11.251968383789063</v>
      </c>
      <c r="M388" s="27">
        <v>6.4330706596374512</v>
      </c>
      <c r="N388" s="27">
        <v>9.0944881439208984</v>
      </c>
      <c r="O388" s="27">
        <v>3.6771652698516846</v>
      </c>
      <c r="P388" s="27">
        <v>8.7401571273803711</v>
      </c>
      <c r="Q388" s="27">
        <v>6.0944881439208984</v>
      </c>
      <c r="R388" s="27">
        <v>9.7204723358154297</v>
      </c>
      <c r="S388" s="27">
        <v>10.838582992553711</v>
      </c>
      <c r="T388" s="27">
        <v>5.1929135322570801</v>
      </c>
      <c r="U388" s="27">
        <v>10.964567184448242</v>
      </c>
      <c r="V388" s="27">
        <v>7.9448819160461426</v>
      </c>
      <c r="W388" s="27">
        <v>7.7322835922241211</v>
      </c>
      <c r="X388" s="27">
        <v>7.9291338920593262</v>
      </c>
      <c r="Y388" s="27">
        <v>4.6062994003295898</v>
      </c>
      <c r="Z388" s="27">
        <v>6.2834644317626953</v>
      </c>
      <c r="AA388" s="27">
        <v>11.358267784118652</v>
      </c>
      <c r="AB388" s="27">
        <v>5.1338582038879395</v>
      </c>
      <c r="AC388" s="27">
        <v>3.0748031139373779</v>
      </c>
      <c r="AD388" s="27">
        <v>2.2559056282043457</v>
      </c>
      <c r="AE388" s="27">
        <v>5.4094486236572266</v>
      </c>
      <c r="AF388" s="27">
        <v>3.8897638320922852</v>
      </c>
      <c r="AG388" s="27">
        <v>6.0826773643493652</v>
      </c>
      <c r="AH388" s="27">
        <v>5.4566926956176758</v>
      </c>
      <c r="AI388" s="27">
        <v>4.5905513763427734</v>
      </c>
      <c r="AJ388" s="27">
        <v>8.2362203598022461</v>
      </c>
      <c r="AK388" s="27">
        <v>7.8267717361450195</v>
      </c>
      <c r="AL388" s="27">
        <v>8.3622045516967773</v>
      </c>
      <c r="AM388" s="27">
        <v>4.5039372444152832</v>
      </c>
      <c r="AN388" s="27">
        <v>12.503936767578125</v>
      </c>
      <c r="AO388" s="27">
        <v>6.3779525756835938</v>
      </c>
      <c r="AP388" s="27">
        <v>8.0275592803955078</v>
      </c>
      <c r="AQ388" s="27">
        <v>7.1811022758483887</v>
      </c>
      <c r="AR388" s="27">
        <v>9.3543310165405273</v>
      </c>
      <c r="AS388" s="27">
        <v>9.3858270645141602</v>
      </c>
      <c r="AT388" s="27">
        <v>6.7086615562438965</v>
      </c>
      <c r="AU388" s="27">
        <v>9.7007875442504883</v>
      </c>
      <c r="AV388" s="27">
        <v>9.3858270645141602</v>
      </c>
      <c r="AW388" s="27">
        <v>13.866141319274902</v>
      </c>
      <c r="AX388" s="27">
        <v>8.6929130554199219</v>
      </c>
      <c r="AY388" s="27">
        <v>6.8661417961120605</v>
      </c>
      <c r="AZ388" s="27">
        <v>5.5275592803955078</v>
      </c>
      <c r="BA388" s="27">
        <v>6.4881887435913086</v>
      </c>
      <c r="BB388" s="27">
        <v>0.74803149700164795</v>
      </c>
      <c r="BC388" s="27">
        <v>5.2755904197692871</v>
      </c>
      <c r="BD388" s="27">
        <v>0.43307086825370789</v>
      </c>
      <c r="BE388" s="27">
        <v>7.3779525756835938</v>
      </c>
      <c r="BF388" s="27">
        <v>6.6692914962768555</v>
      </c>
      <c r="BG388" s="27">
        <v>5.4173226356506348</v>
      </c>
      <c r="BI388" s="27">
        <v>7.460629940032959</v>
      </c>
      <c r="BJ388" s="27">
        <v>3.5511810779571533</v>
      </c>
      <c r="BK388" s="27">
        <v>2.4842519760131836</v>
      </c>
      <c r="BL388" s="27">
        <v>15.33464527130127</v>
      </c>
      <c r="BM388" s="27">
        <v>8.4566926956176758</v>
      </c>
      <c r="BN388" s="27">
        <v>6.8425197601318359</v>
      </c>
      <c r="BO388" s="27">
        <v>4.6062994003295898</v>
      </c>
      <c r="BQ388" s="21">
        <f t="shared" si="11"/>
        <v>47</v>
      </c>
    </row>
    <row r="389" spans="2:69" x14ac:dyDescent="0.25">
      <c r="B389" s="44" t="s">
        <v>1102</v>
      </c>
      <c r="C389" s="44" t="s">
        <v>1103</v>
      </c>
      <c r="D389" s="12">
        <v>-22.5</v>
      </c>
      <c r="E389" s="12">
        <v>144.5</v>
      </c>
      <c r="F389" s="29" t="b">
        <f t="shared" si="10"/>
        <v>0</v>
      </c>
      <c r="G389" s="27"/>
      <c r="H389" s="27">
        <v>2.6220471858978271</v>
      </c>
      <c r="I389" s="27">
        <v>3.0944881439208984</v>
      </c>
      <c r="J389" s="27">
        <v>2.2519686222076416</v>
      </c>
      <c r="K389" s="27">
        <v>1.3070865869522095</v>
      </c>
      <c r="L389" s="27">
        <v>4.618110179901123</v>
      </c>
      <c r="M389" s="27">
        <v>1.4488189220428467</v>
      </c>
      <c r="N389" s="27">
        <v>2.0472440719604492</v>
      </c>
      <c r="O389" s="27">
        <v>2.0511810779571533</v>
      </c>
      <c r="P389" s="27">
        <v>1.7086614370346069</v>
      </c>
      <c r="Q389" s="27">
        <v>0.81889766454696655</v>
      </c>
      <c r="R389" s="27">
        <v>4.1811022758483887</v>
      </c>
      <c r="S389" s="27">
        <v>5.7086615562438965</v>
      </c>
      <c r="T389" s="27">
        <v>3.0590550899505615</v>
      </c>
      <c r="U389" s="27">
        <v>4.2244095802307129</v>
      </c>
      <c r="V389" s="27">
        <v>0.59842520952224731</v>
      </c>
      <c r="W389" s="27">
        <v>4.3307085037231445</v>
      </c>
      <c r="X389" s="27">
        <v>2.0196850299835205</v>
      </c>
      <c r="Y389" s="27">
        <v>0.78740155696868896</v>
      </c>
      <c r="Z389" s="27">
        <v>6.3385825157165527</v>
      </c>
      <c r="AA389" s="27">
        <v>2.960629940032959</v>
      </c>
      <c r="AB389" s="27">
        <v>3.5748031139373779</v>
      </c>
      <c r="AC389" s="27">
        <v>2.3228347301483154</v>
      </c>
      <c r="AD389" s="27">
        <v>0.68503934144973755</v>
      </c>
      <c r="AE389" s="27">
        <v>4.0236220359802246</v>
      </c>
      <c r="AF389" s="27">
        <v>2.5748031139373779</v>
      </c>
      <c r="AG389" s="27">
        <v>9.9685039520263672</v>
      </c>
      <c r="AH389" s="27">
        <v>6.381889820098877</v>
      </c>
      <c r="AI389" s="27">
        <v>3.1259841918945313</v>
      </c>
      <c r="AJ389" s="27">
        <v>0.74803149700164795</v>
      </c>
      <c r="AK389" s="27">
        <v>6.4921259880065918</v>
      </c>
      <c r="AL389" s="27">
        <v>2.8346457481384277</v>
      </c>
      <c r="AM389" s="27">
        <v>1.9055118560791016</v>
      </c>
      <c r="AN389" s="27">
        <v>3.0629920959472656</v>
      </c>
      <c r="AO389" s="27">
        <v>2.6456692218780518</v>
      </c>
      <c r="AP389" s="27">
        <v>1.3779528141021729</v>
      </c>
      <c r="AQ389" s="27">
        <v>2.9291338920593262</v>
      </c>
      <c r="AR389" s="27">
        <v>5.2283463478088379</v>
      </c>
      <c r="AS389" s="27">
        <v>4.8267717361450195</v>
      </c>
      <c r="AT389" s="27">
        <v>6.7165355682373047</v>
      </c>
      <c r="AU389" s="27">
        <v>7.425196647644043</v>
      </c>
      <c r="AV389" s="27">
        <v>9.9055118560791016</v>
      </c>
      <c r="AW389" s="27">
        <v>6.881889820098877</v>
      </c>
      <c r="AX389" s="27">
        <v>0</v>
      </c>
      <c r="AY389" s="27">
        <v>0.60629922151565552</v>
      </c>
      <c r="AZ389" s="27">
        <v>3.960629940032959</v>
      </c>
      <c r="BA389" s="27">
        <v>3.7244093418121338</v>
      </c>
      <c r="BB389" s="27">
        <v>1.6220471858978271</v>
      </c>
      <c r="BC389" s="27">
        <v>3.3858268260955811</v>
      </c>
      <c r="BD389" s="27">
        <v>4.4133858680725098</v>
      </c>
      <c r="BE389" s="27">
        <v>0.68897640705108643</v>
      </c>
      <c r="BF389" s="27">
        <v>17.125984191894531</v>
      </c>
      <c r="BG389" s="27">
        <v>6.9055118560791016</v>
      </c>
      <c r="BH389" s="27">
        <v>3.2598426342010498</v>
      </c>
      <c r="BJ389" s="27">
        <v>2.9763779640197754</v>
      </c>
      <c r="BK389" s="27">
        <v>0.36220473051071167</v>
      </c>
      <c r="BL389" s="27">
        <v>3.4448819160461426</v>
      </c>
      <c r="BM389" s="27">
        <v>2.9330708980560303</v>
      </c>
      <c r="BN389" s="27">
        <v>2.5590550899505615</v>
      </c>
      <c r="BO389" s="27">
        <v>1.5354330539703369</v>
      </c>
      <c r="BQ389" s="21">
        <f t="shared" si="11"/>
        <v>47</v>
      </c>
    </row>
    <row r="390" spans="2:69" x14ac:dyDescent="0.25">
      <c r="B390" s="44" t="s">
        <v>1078</v>
      </c>
      <c r="C390" s="44" t="s">
        <v>1079</v>
      </c>
      <c r="D390" s="12">
        <v>-29.9</v>
      </c>
      <c r="E390" s="12">
        <v>146.80000000000001</v>
      </c>
      <c r="F390" s="29" t="b">
        <f t="shared" si="10"/>
        <v>1</v>
      </c>
      <c r="G390" s="27"/>
      <c r="H390" s="27">
        <v>3.921259880065918</v>
      </c>
      <c r="I390" s="27">
        <v>4.3700785636901855</v>
      </c>
      <c r="J390" s="27">
        <v>5.2322835922241211</v>
      </c>
      <c r="K390" s="27">
        <v>5.578740119934082</v>
      </c>
      <c r="L390" s="27">
        <v>4.9173226356506348</v>
      </c>
      <c r="M390" s="27">
        <v>7.5</v>
      </c>
      <c r="N390" s="27">
        <v>3.5275590419769287</v>
      </c>
      <c r="O390" s="27">
        <v>1.078740119934082</v>
      </c>
      <c r="P390" s="27">
        <v>0.85826772451400757</v>
      </c>
      <c r="Q390" s="27">
        <v>2.7165353298187256</v>
      </c>
      <c r="R390" s="27">
        <v>6.0905513763427734</v>
      </c>
      <c r="S390" s="27">
        <v>2.3188977241516113</v>
      </c>
      <c r="T390" s="27">
        <v>3.8897638320922852</v>
      </c>
      <c r="U390" s="27">
        <v>6.6496062278747559</v>
      </c>
      <c r="V390" s="27">
        <v>4.7598423957824707</v>
      </c>
      <c r="W390" s="27">
        <v>3.3267717361450195</v>
      </c>
      <c r="X390" s="27">
        <v>3.5511810779571533</v>
      </c>
      <c r="Y390" s="27">
        <v>1.4724409580230713</v>
      </c>
      <c r="AA390" s="27">
        <v>2.2952756881713867</v>
      </c>
      <c r="AB390" s="27">
        <v>2.1496062278747559</v>
      </c>
      <c r="AC390" s="27">
        <v>2.421259880065918</v>
      </c>
      <c r="AD390" s="27">
        <v>1.4488189220428467</v>
      </c>
      <c r="AE390" s="27">
        <v>5.6062994003295898</v>
      </c>
      <c r="AF390" s="27">
        <v>2.5039370059967041</v>
      </c>
      <c r="AG390" s="27">
        <v>8.9763774871826172</v>
      </c>
      <c r="AH390" s="27">
        <v>5.3622045516967773</v>
      </c>
      <c r="AI390" s="27">
        <v>4.7559056282043457</v>
      </c>
      <c r="AJ390" s="27">
        <v>2.2362203598022461</v>
      </c>
      <c r="AK390" s="27">
        <v>0.87401574850082397</v>
      </c>
      <c r="AL390" s="27">
        <v>1.7952755689620972</v>
      </c>
      <c r="AM390" s="27">
        <v>4.7086615562438965</v>
      </c>
      <c r="AN390" s="27">
        <v>3.6653542518615723</v>
      </c>
      <c r="AO390" s="27">
        <v>6.1889762878417969</v>
      </c>
      <c r="AP390" s="27">
        <v>3.921259880065918</v>
      </c>
      <c r="AQ390" s="27">
        <v>4.578740119934082</v>
      </c>
      <c r="AR390" s="27">
        <v>2.5984251499176025</v>
      </c>
      <c r="AS390" s="27">
        <v>6.4960627555847168</v>
      </c>
      <c r="AT390" s="27">
        <v>6.9133858680725098</v>
      </c>
      <c r="AU390" s="27">
        <v>5.7913384437561035</v>
      </c>
      <c r="AV390" s="27">
        <v>10.708661079406738</v>
      </c>
      <c r="AW390" s="27">
        <v>3.2913386821746826</v>
      </c>
      <c r="AX390" s="27">
        <v>1.3228346109390259</v>
      </c>
      <c r="AY390" s="27">
        <v>1.2047244310379028</v>
      </c>
      <c r="AZ390" s="27">
        <v>3.5196850299835205</v>
      </c>
      <c r="BA390" s="27">
        <v>4.118110179901123</v>
      </c>
      <c r="BB390" s="27">
        <v>1.5275590419769287</v>
      </c>
      <c r="BC390" s="27">
        <v>8.2125988006591797</v>
      </c>
      <c r="BD390" s="27">
        <v>6.2047243118286133</v>
      </c>
      <c r="BE390" s="27">
        <v>2.9291338920593262</v>
      </c>
      <c r="BF390" s="27">
        <v>13.397637367248535</v>
      </c>
      <c r="BG390" s="27">
        <v>8.2834644317626953</v>
      </c>
      <c r="BH390" s="27">
        <v>3.0157480239868164</v>
      </c>
      <c r="BI390" s="27">
        <v>1.2598425149917603</v>
      </c>
      <c r="BJ390" s="27">
        <v>0.85039371252059937</v>
      </c>
      <c r="BK390" s="27">
        <v>4.1496062278747559</v>
      </c>
      <c r="BL390" s="27">
        <v>4.7952756881713867</v>
      </c>
      <c r="BM390" s="27">
        <v>3.4842519760131836</v>
      </c>
      <c r="BN390" s="27">
        <v>2.3622047901153564</v>
      </c>
      <c r="BO390" s="27">
        <v>2.2283463478088379</v>
      </c>
      <c r="BQ390" s="21">
        <f t="shared" si="11"/>
        <v>47</v>
      </c>
    </row>
    <row r="391" spans="2:69" x14ac:dyDescent="0.25">
      <c r="B391" s="44" t="s">
        <v>1106</v>
      </c>
      <c r="C391" s="44" t="s">
        <v>1107</v>
      </c>
      <c r="D391" s="12">
        <v>-37.9</v>
      </c>
      <c r="E391" s="12">
        <v>143.19999999999999</v>
      </c>
      <c r="F391" s="29" t="b">
        <f t="shared" si="10"/>
        <v>1</v>
      </c>
      <c r="G391" s="27"/>
      <c r="H391" s="27">
        <v>9.5314960479736328</v>
      </c>
      <c r="I391" s="27">
        <v>5.7834644317626953</v>
      </c>
      <c r="J391" s="27">
        <v>5.9370079040527344</v>
      </c>
      <c r="K391" s="27">
        <v>3.4881889820098877</v>
      </c>
      <c r="L391" s="27">
        <v>9.925196647644043</v>
      </c>
      <c r="M391" s="27">
        <v>7.2952756881713867</v>
      </c>
      <c r="N391" s="27">
        <v>8.8503932952880859</v>
      </c>
      <c r="O391" s="27">
        <v>2.9251968860626221</v>
      </c>
      <c r="P391" s="27">
        <v>5.2204723358154297</v>
      </c>
      <c r="Q391" s="27">
        <v>6.3464565277099609</v>
      </c>
      <c r="R391" s="27">
        <v>9.2007875442504883</v>
      </c>
      <c r="S391" s="27">
        <v>9</v>
      </c>
      <c r="T391" s="27">
        <v>4.8582677841186523</v>
      </c>
      <c r="U391" s="27">
        <v>8.9685039520263672</v>
      </c>
      <c r="V391" s="27">
        <v>6.5629920959472656</v>
      </c>
      <c r="W391" s="27">
        <v>10.960629463195801</v>
      </c>
      <c r="X391" s="27">
        <v>8.7677164077758789</v>
      </c>
      <c r="Y391" s="27">
        <v>6.1929135322570801</v>
      </c>
      <c r="Z391" s="27">
        <v>10.716535568237305</v>
      </c>
      <c r="AA391" s="27">
        <v>7.2007875442504883</v>
      </c>
      <c r="AB391" s="27">
        <v>8.7795276641845703</v>
      </c>
      <c r="AC391" s="27">
        <v>4.8267717361450195</v>
      </c>
      <c r="AD391" s="27">
        <v>4.4409446716308594</v>
      </c>
      <c r="AE391" s="27">
        <v>9.4488191604614258</v>
      </c>
      <c r="AF391" s="27">
        <v>7.4803147315979004</v>
      </c>
      <c r="AG391" s="27">
        <v>7.0236220359802246</v>
      </c>
      <c r="AH391" s="27">
        <v>8.5511808395385742</v>
      </c>
      <c r="AI391" s="27">
        <v>8.6456689834594727</v>
      </c>
      <c r="AJ391" s="27">
        <v>6.8503937721252441</v>
      </c>
      <c r="AK391" s="27">
        <v>6.9921259880065918</v>
      </c>
      <c r="AL391" s="27">
        <v>7.960629940032959</v>
      </c>
      <c r="AM391" s="27">
        <v>6.6771655082702637</v>
      </c>
      <c r="AN391" s="27">
        <v>15.559055328369141</v>
      </c>
      <c r="AO391" s="27">
        <v>11.16535472869873</v>
      </c>
      <c r="AP391" s="27">
        <v>6.9448819160461426</v>
      </c>
      <c r="AQ391" s="27">
        <v>9.2677164077758789</v>
      </c>
      <c r="AR391" s="27">
        <v>7.2834644317626953</v>
      </c>
      <c r="AS391" s="27">
        <v>8.3858270645141602</v>
      </c>
      <c r="AT391" s="27">
        <v>8.8976373672485352</v>
      </c>
      <c r="AU391" s="27">
        <v>5.6929135322570801</v>
      </c>
      <c r="AV391" s="27">
        <v>9.1338586807250977</v>
      </c>
      <c r="AW391" s="27">
        <v>10.566928863525391</v>
      </c>
      <c r="AX391" s="27">
        <v>6.8188977241516113</v>
      </c>
      <c r="AY391" s="27">
        <v>7.3464565277099609</v>
      </c>
      <c r="AZ391" s="27">
        <v>8.5590553283691406</v>
      </c>
      <c r="BA391" s="27">
        <v>6.5039372444152832</v>
      </c>
      <c r="BB391" s="27">
        <v>2.9921259880065918</v>
      </c>
      <c r="BC391" s="27">
        <v>7.8346457481384277</v>
      </c>
      <c r="BD391" s="27">
        <v>6.0472440719604492</v>
      </c>
      <c r="BE391" s="27">
        <v>8.0944881439208984</v>
      </c>
      <c r="BF391" s="27">
        <v>11.645668983459473</v>
      </c>
      <c r="BH391" s="27">
        <v>6.9055118560791016</v>
      </c>
      <c r="BI391" s="27">
        <v>7.5590553283691406</v>
      </c>
      <c r="BJ391" s="27">
        <v>4.1023621559143066</v>
      </c>
      <c r="BK391" s="27">
        <v>3.3937008380889893</v>
      </c>
      <c r="BL391" s="27">
        <v>10.866141319274902</v>
      </c>
      <c r="BM391" s="27">
        <v>8.7716531753540039</v>
      </c>
      <c r="BN391" s="27">
        <v>4.9527559280395508</v>
      </c>
      <c r="BO391" s="27">
        <v>5.8661417961120605</v>
      </c>
      <c r="BQ391" s="21">
        <f t="shared" si="11"/>
        <v>47</v>
      </c>
    </row>
    <row r="392" spans="2:69" x14ac:dyDescent="0.25">
      <c r="B392" s="44" t="s">
        <v>1110</v>
      </c>
      <c r="C392" s="44" t="s">
        <v>1111</v>
      </c>
      <c r="D392" s="12">
        <v>-40</v>
      </c>
      <c r="E392" s="12">
        <v>148</v>
      </c>
      <c r="F392" s="29" t="b">
        <f t="shared" si="10"/>
        <v>1</v>
      </c>
      <c r="G392" s="27"/>
      <c r="H392" s="27">
        <v>8.1771650314331055</v>
      </c>
      <c r="I392" s="27">
        <v>7.2716536521911621</v>
      </c>
      <c r="J392" s="27">
        <v>8.7007875442504883</v>
      </c>
      <c r="K392" s="27">
        <v>5.5551180839538574</v>
      </c>
      <c r="L392" s="27">
        <v>9.3464565277099609</v>
      </c>
      <c r="M392" s="27">
        <v>7.0314960479736328</v>
      </c>
      <c r="N392" s="27">
        <v>8.417323112487793</v>
      </c>
      <c r="O392" s="27">
        <v>8.082676887512207</v>
      </c>
      <c r="P392" s="27">
        <v>8.1929130554199219</v>
      </c>
      <c r="Q392" s="27">
        <v>10.811023712158203</v>
      </c>
      <c r="R392" s="27">
        <v>11.657480239868164</v>
      </c>
      <c r="S392" s="27">
        <v>10.38582706451416</v>
      </c>
      <c r="T392" s="27">
        <v>5.7795276641845703</v>
      </c>
      <c r="U392" s="27">
        <v>7.7244095802307129</v>
      </c>
      <c r="V392" s="27">
        <v>8.0629920959472656</v>
      </c>
      <c r="W392" s="27">
        <v>9.3700790405273438</v>
      </c>
      <c r="X392" s="27">
        <v>11.763779640197754</v>
      </c>
      <c r="Y392" s="27">
        <v>5.4015746116638184</v>
      </c>
      <c r="Z392" s="27">
        <v>9.070866584777832</v>
      </c>
      <c r="AA392" s="27">
        <v>7.8976378440856934</v>
      </c>
      <c r="AB392" s="27">
        <v>8.7007875442504883</v>
      </c>
      <c r="AC392" s="27">
        <v>6.3779525756835938</v>
      </c>
      <c r="AD392" s="27">
        <v>6.0551180839538574</v>
      </c>
      <c r="AE392" s="27">
        <v>8.496063232421875</v>
      </c>
      <c r="AF392" s="27">
        <v>6.9527559280395508</v>
      </c>
      <c r="AG392" s="27">
        <v>11.070866584777832</v>
      </c>
      <c r="AH392" s="27">
        <v>12.322834968566895</v>
      </c>
      <c r="AI392" s="27">
        <v>7.039370059967041</v>
      </c>
      <c r="AJ392" s="27">
        <v>10.094488143920898</v>
      </c>
      <c r="AK392" s="27">
        <v>7.7559056282043457</v>
      </c>
      <c r="AL392" s="27">
        <v>6.1496062278747559</v>
      </c>
      <c r="AM392" s="27">
        <v>7.9527559280395508</v>
      </c>
      <c r="AO392" s="27">
        <v>7.8740158081054688</v>
      </c>
      <c r="AP392" s="27">
        <v>6.6299214363098145</v>
      </c>
      <c r="AQ392" s="27">
        <v>9.0866146087646484</v>
      </c>
      <c r="AR392" s="27">
        <v>5.5433073043823242</v>
      </c>
      <c r="AS392" s="27">
        <v>7.2047243118286133</v>
      </c>
      <c r="AT392" s="27">
        <v>6.4488186836242676</v>
      </c>
      <c r="AU392" s="27">
        <v>4.2598423957824707</v>
      </c>
      <c r="AV392" s="27">
        <v>8.3228349685668945</v>
      </c>
      <c r="AW392" s="27">
        <v>10.622047424316406</v>
      </c>
      <c r="AX392" s="27">
        <v>7.8661417961120605</v>
      </c>
      <c r="AY392" s="27">
        <v>6.8661417961120605</v>
      </c>
      <c r="AZ392" s="27">
        <v>10.61417293548584</v>
      </c>
      <c r="BA392" s="27">
        <v>9.9606294631958008</v>
      </c>
      <c r="BB392" s="27">
        <v>2.3031497001647949</v>
      </c>
      <c r="BC392" s="27">
        <v>4.5944881439208984</v>
      </c>
      <c r="BD392" s="27">
        <v>11.015748023986816</v>
      </c>
      <c r="BE392" s="27">
        <v>9.4842519760131836</v>
      </c>
      <c r="BF392" s="27">
        <v>7.6259841918945313</v>
      </c>
      <c r="BG392" s="27">
        <v>9.5314960479736328</v>
      </c>
      <c r="BH392" s="27">
        <v>5.7322835922241211</v>
      </c>
      <c r="BI392" s="27">
        <v>10.248031616210938</v>
      </c>
      <c r="BJ392" s="27">
        <v>5.7283463478088379</v>
      </c>
      <c r="BK392" s="27">
        <v>1.787401556968689</v>
      </c>
      <c r="BL392" s="27">
        <v>9.3228349685668945</v>
      </c>
      <c r="BM392" s="27">
        <v>7.464566707611084</v>
      </c>
      <c r="BN392" s="27">
        <v>11.582676887512207</v>
      </c>
      <c r="BO392" s="27">
        <v>6.1968502998352051</v>
      </c>
      <c r="BQ392" s="21">
        <f t="shared" si="11"/>
        <v>47</v>
      </c>
    </row>
    <row r="393" spans="2:69" x14ac:dyDescent="0.25">
      <c r="B393" s="44" t="s">
        <v>1124</v>
      </c>
      <c r="C393" s="44" t="s">
        <v>1125</v>
      </c>
      <c r="D393" s="12">
        <v>-37.799999999999997</v>
      </c>
      <c r="E393" s="12">
        <v>141.69999999999999</v>
      </c>
      <c r="F393" s="29" t="b">
        <f t="shared" si="10"/>
        <v>1</v>
      </c>
      <c r="G393" s="27"/>
      <c r="H393" s="27">
        <v>10.299212455749512</v>
      </c>
      <c r="I393" s="27">
        <v>5.9055118560791016</v>
      </c>
      <c r="J393" s="27">
        <v>7.3031497001647949</v>
      </c>
      <c r="K393" s="27">
        <v>5.4133858680725098</v>
      </c>
      <c r="L393" s="27">
        <v>12.141732215881348</v>
      </c>
      <c r="M393" s="27">
        <v>6.7677164077758789</v>
      </c>
      <c r="N393" s="27">
        <v>10.67322826385498</v>
      </c>
      <c r="O393" s="27">
        <v>3.2007873058319092</v>
      </c>
      <c r="P393" s="27">
        <v>9.2125988006591797</v>
      </c>
      <c r="Q393" s="27">
        <v>10.011811256408691</v>
      </c>
      <c r="R393" s="27">
        <v>8.578740119934082</v>
      </c>
      <c r="S393" s="27">
        <v>12.236220359802246</v>
      </c>
      <c r="T393" s="27">
        <v>5.2322835922241211</v>
      </c>
      <c r="U393" s="27">
        <v>10.602362632751465</v>
      </c>
      <c r="V393" s="27">
        <v>9.3070869445800781</v>
      </c>
      <c r="W393" s="27">
        <v>11.976377487182617</v>
      </c>
      <c r="X393" s="27">
        <v>10.921259880065918</v>
      </c>
      <c r="Y393" s="27">
        <v>5.8503937721252441</v>
      </c>
      <c r="Z393" s="27">
        <v>10.519684791564941</v>
      </c>
      <c r="AB393" s="27">
        <v>8.0472440719604492</v>
      </c>
      <c r="AC393" s="27">
        <v>5.4488186836242676</v>
      </c>
      <c r="AD393" s="27">
        <v>4.8188977241516113</v>
      </c>
      <c r="AE393" s="27">
        <v>9.7401571273803711</v>
      </c>
      <c r="AF393" s="27">
        <v>9</v>
      </c>
      <c r="AG393" s="27">
        <v>9.078740119934082</v>
      </c>
      <c r="AH393" s="27">
        <v>9.9921255111694336</v>
      </c>
      <c r="AI393" s="27">
        <v>6.1732282638549805</v>
      </c>
      <c r="AJ393" s="27">
        <v>8.7637796401977539</v>
      </c>
      <c r="AK393" s="27">
        <v>7.8425197601318359</v>
      </c>
      <c r="AL393" s="27">
        <v>6.6377954483032227</v>
      </c>
      <c r="AM393" s="27">
        <v>5</v>
      </c>
      <c r="AN393" s="27">
        <v>11.590551376342773</v>
      </c>
      <c r="AO393" s="27">
        <v>10.456692695617676</v>
      </c>
      <c r="AP393" s="27">
        <v>5.5826773643493652</v>
      </c>
      <c r="AQ393" s="27">
        <v>3.8188977241516113</v>
      </c>
      <c r="AR393" s="27">
        <v>6.7165355682373047</v>
      </c>
      <c r="AS393" s="27">
        <v>7.039370059967041</v>
      </c>
      <c r="AT393" s="27">
        <v>6.8267717361450195</v>
      </c>
      <c r="AU393" s="27">
        <v>6.6929135322570801</v>
      </c>
      <c r="AV393" s="27">
        <v>6.6535434722900391</v>
      </c>
      <c r="AW393" s="27">
        <v>11.637795448303223</v>
      </c>
      <c r="AX393" s="27">
        <v>6.3110237121582031</v>
      </c>
      <c r="AY393" s="27">
        <v>5.960629940032959</v>
      </c>
      <c r="AZ393" s="27">
        <v>5.1968502998352051</v>
      </c>
      <c r="BA393" s="27">
        <v>7.4488186836242676</v>
      </c>
      <c r="BB393" s="27">
        <v>3.8110237121582031</v>
      </c>
      <c r="BC393" s="27">
        <v>9.2125988006591797</v>
      </c>
      <c r="BD393" s="27">
        <v>7.614173412322998</v>
      </c>
      <c r="BE393" s="27">
        <v>6.7244095802307129</v>
      </c>
      <c r="BF393" s="27">
        <v>10.110236167907715</v>
      </c>
      <c r="BG393" s="27">
        <v>6.0551180839538574</v>
      </c>
      <c r="BH393" s="27">
        <v>6.0866141319274902</v>
      </c>
      <c r="BI393" s="27">
        <v>10.098424911499023</v>
      </c>
      <c r="BJ393" s="27">
        <v>3.3307087421417236</v>
      </c>
      <c r="BK393" s="27">
        <v>3.1102361679077148</v>
      </c>
      <c r="BL393" s="27">
        <v>10.858267784118652</v>
      </c>
      <c r="BM393" s="27">
        <v>12.094488143920898</v>
      </c>
      <c r="BN393" s="27">
        <v>5.4015746116638184</v>
      </c>
      <c r="BO393" s="27">
        <v>5.8188977241516113</v>
      </c>
      <c r="BQ393" s="21">
        <f t="shared" si="11"/>
        <v>46</v>
      </c>
    </row>
    <row r="394" spans="2:69" x14ac:dyDescent="0.25">
      <c r="B394" s="44" t="s">
        <v>1114</v>
      </c>
      <c r="C394" s="44" t="s">
        <v>1115</v>
      </c>
      <c r="D394" s="12">
        <v>-32.4</v>
      </c>
      <c r="E394" s="12">
        <v>143.9</v>
      </c>
      <c r="F394" s="29" t="b">
        <f t="shared" si="10"/>
        <v>1</v>
      </c>
      <c r="G394" s="27"/>
      <c r="H394" s="27">
        <v>3.4527559280395508</v>
      </c>
      <c r="I394" s="27">
        <v>4.381889820098877</v>
      </c>
      <c r="J394" s="27">
        <v>1.2992125749588013</v>
      </c>
      <c r="K394" s="27">
        <v>0.85826772451400757</v>
      </c>
      <c r="L394" s="27">
        <v>4.5866141319274902</v>
      </c>
      <c r="M394" s="27">
        <v>1.9173228740692139</v>
      </c>
      <c r="N394" s="27">
        <v>4.9566926956176758</v>
      </c>
      <c r="O394" s="27">
        <v>0.45275589823722839</v>
      </c>
      <c r="P394" s="27">
        <v>1.8503936529159546</v>
      </c>
      <c r="Q394" s="27">
        <v>2.9055118560791016</v>
      </c>
      <c r="R394" s="27">
        <v>5.1456694602966309</v>
      </c>
      <c r="S394" s="27">
        <v>2.4015748500823975</v>
      </c>
      <c r="T394" s="27">
        <v>1.1023621559143066</v>
      </c>
      <c r="U394" s="27">
        <v>6.2007875442504883</v>
      </c>
      <c r="V394" s="27">
        <v>4.8582677841186523</v>
      </c>
      <c r="W394" s="27">
        <v>5.5039372444152832</v>
      </c>
      <c r="X394" s="27">
        <v>3.0314960479736328</v>
      </c>
      <c r="Y394" s="27">
        <v>1.8188976049423218</v>
      </c>
      <c r="Z394" s="27">
        <v>5.7559056282043457</v>
      </c>
      <c r="AA394" s="27">
        <v>2.2598426342010498</v>
      </c>
      <c r="AB394" s="27">
        <v>0.82677167654037476</v>
      </c>
      <c r="AC394" s="27">
        <v>2.3700788021087646</v>
      </c>
      <c r="AD394" s="27">
        <v>0.5669291615486145</v>
      </c>
      <c r="AE394" s="27">
        <v>4.1338582038879395</v>
      </c>
      <c r="AF394" s="27">
        <v>2.6456692218780518</v>
      </c>
      <c r="AG394" s="27">
        <v>7.9291338920593262</v>
      </c>
      <c r="AH394" s="27">
        <v>4.7480316162109375</v>
      </c>
      <c r="AI394" s="27">
        <v>2.8897638320922852</v>
      </c>
      <c r="AJ394" s="27">
        <v>5.2362203598022461</v>
      </c>
      <c r="AK394" s="27">
        <v>0.90551179647445679</v>
      </c>
      <c r="AL394" s="27">
        <v>2.2047243118286133</v>
      </c>
      <c r="AM394" s="27">
        <v>0.88188976049423218</v>
      </c>
      <c r="AN394" s="27">
        <v>8.0866146087646484</v>
      </c>
      <c r="AO394" s="27">
        <v>7.1102361679077148</v>
      </c>
      <c r="AP394" s="27">
        <v>2.3543307781219482</v>
      </c>
      <c r="AQ394" s="27">
        <v>4.0708661079406738</v>
      </c>
      <c r="AR394" s="27">
        <v>3.6692912578582764</v>
      </c>
      <c r="AS394" s="27">
        <v>4.0944881439208984</v>
      </c>
      <c r="AT394" s="27">
        <v>6.2125983238220215</v>
      </c>
      <c r="AU394" s="27">
        <v>3.7007873058319092</v>
      </c>
      <c r="AV394" s="27">
        <v>2.1732282638549805</v>
      </c>
      <c r="AW394" s="27">
        <v>3.039370059967041</v>
      </c>
      <c r="AX394" s="27">
        <v>0.70078742504119873</v>
      </c>
      <c r="AY394" s="27">
        <v>3.2283463478088379</v>
      </c>
      <c r="AZ394" s="27">
        <v>2.4488189220428467</v>
      </c>
      <c r="BA394" s="27">
        <v>2.960629940032959</v>
      </c>
      <c r="BB394" s="27">
        <v>0.82677167654037476</v>
      </c>
      <c r="BC394" s="27">
        <v>2.1023621559143066</v>
      </c>
      <c r="BD394" s="27">
        <v>3.4566929340362549</v>
      </c>
      <c r="BE394" s="27">
        <v>1.0078740119934082</v>
      </c>
      <c r="BF394" s="27">
        <v>10.61417293548584</v>
      </c>
      <c r="BG394" s="27">
        <v>2.9685039520263672</v>
      </c>
      <c r="BH394" s="27">
        <v>1.3543306589126587</v>
      </c>
      <c r="BI394" s="27">
        <v>0.85039371252059937</v>
      </c>
      <c r="BJ394" s="27">
        <v>1.212598443031311</v>
      </c>
      <c r="BK394" s="27">
        <v>3.0236220359802246</v>
      </c>
      <c r="BL394" s="27">
        <v>6.885826587677002</v>
      </c>
      <c r="BM394" s="27">
        <v>1.7204724550247192</v>
      </c>
      <c r="BO394" s="27">
        <v>1.5275590419769287</v>
      </c>
      <c r="BQ394" s="21">
        <f t="shared" si="11"/>
        <v>45</v>
      </c>
    </row>
    <row r="395" spans="2:69" x14ac:dyDescent="0.25">
      <c r="B395" s="44" t="s">
        <v>1116</v>
      </c>
      <c r="C395" s="44" t="s">
        <v>1117</v>
      </c>
      <c r="D395" s="12">
        <v>-32.5</v>
      </c>
      <c r="E395" s="12">
        <v>151.6</v>
      </c>
      <c r="F395" s="29" t="b">
        <f t="shared" si="10"/>
        <v>1</v>
      </c>
      <c r="G395" s="27"/>
      <c r="H395" s="27">
        <v>12.122047424316406</v>
      </c>
      <c r="I395" s="27">
        <v>11.141732215881348</v>
      </c>
      <c r="J395" s="27">
        <v>6.9370079040527344</v>
      </c>
      <c r="K395" s="27">
        <v>9.3346452713012695</v>
      </c>
      <c r="L395" s="27">
        <v>6.039370059967041</v>
      </c>
      <c r="M395" s="27">
        <v>7.8425197601318359</v>
      </c>
      <c r="N395" s="27">
        <v>8.2716531753540039</v>
      </c>
      <c r="O395" s="27">
        <v>11.653543472290039</v>
      </c>
      <c r="P395" s="27">
        <v>4.4015746116638184</v>
      </c>
      <c r="Q395" s="27">
        <v>15.543307304382324</v>
      </c>
      <c r="R395" s="27">
        <v>14.921259880065918</v>
      </c>
      <c r="S395" s="27">
        <v>9.3149604797363281</v>
      </c>
      <c r="T395" s="27">
        <v>12.547244071960449</v>
      </c>
      <c r="V395" s="27">
        <v>8.4133853912353516</v>
      </c>
      <c r="W395" s="27">
        <v>7.3385825157165527</v>
      </c>
      <c r="X395" s="27">
        <v>7.5433073043823242</v>
      </c>
      <c r="Y395" s="27">
        <v>3.9251968860626221</v>
      </c>
      <c r="Z395" s="27">
        <v>7.3937005996704102</v>
      </c>
      <c r="AA395" s="27">
        <v>4.078740119934082</v>
      </c>
      <c r="AB395" s="27">
        <v>1.1417323350906372</v>
      </c>
      <c r="AC395" s="27">
        <v>7.7322835922241211</v>
      </c>
      <c r="AD395" s="27">
        <v>5.7401576042175293</v>
      </c>
      <c r="AE395" s="27">
        <v>7.2598423957824707</v>
      </c>
      <c r="AF395" s="27">
        <v>8.2874011993408203</v>
      </c>
      <c r="AG395" s="27">
        <v>8.6614170074462891</v>
      </c>
      <c r="AH395" s="27">
        <v>4.9055118560791016</v>
      </c>
      <c r="AI395" s="27">
        <v>8.2440948486328125</v>
      </c>
      <c r="AJ395" s="27">
        <v>8.9448814392089844</v>
      </c>
      <c r="AK395" s="27">
        <v>3.6692912578582764</v>
      </c>
      <c r="AL395" s="27">
        <v>5.6062994003295898</v>
      </c>
      <c r="AM395" s="27">
        <v>4.6456694602966309</v>
      </c>
      <c r="AN395" s="27">
        <v>8.1732282638549805</v>
      </c>
      <c r="AO395" s="27">
        <v>3.8031497001647949</v>
      </c>
      <c r="AP395" s="27">
        <v>3.4015748500823975</v>
      </c>
      <c r="AQ395" s="27">
        <v>8.503936767578125</v>
      </c>
      <c r="AR395" s="27">
        <v>2.8543307781219482</v>
      </c>
      <c r="AS395" s="27">
        <v>4.2952756881713867</v>
      </c>
      <c r="AT395" s="27">
        <v>9.7716531753540039</v>
      </c>
      <c r="AU395" s="27">
        <v>7.035433292388916</v>
      </c>
      <c r="AV395" s="27">
        <v>5.8267717361450195</v>
      </c>
      <c r="AW395" s="27">
        <v>6.8503937721252441</v>
      </c>
      <c r="AX395" s="27">
        <v>9.1811027526855469</v>
      </c>
      <c r="AY395" s="27">
        <v>3.2913386821746826</v>
      </c>
      <c r="AZ395" s="27">
        <v>8.9921255111694336</v>
      </c>
      <c r="BA395" s="27">
        <v>2.6062991619110107</v>
      </c>
      <c r="BB395" s="27">
        <v>5.0629920959472656</v>
      </c>
      <c r="BC395" s="27">
        <v>7.6653542518615723</v>
      </c>
      <c r="BD395" s="27">
        <v>7.039370059967041</v>
      </c>
      <c r="BE395" s="27">
        <v>7.1102361679077148</v>
      </c>
      <c r="BF395" s="27">
        <v>9.8740158081054688</v>
      </c>
      <c r="BG395" s="27">
        <v>15.456692695617676</v>
      </c>
      <c r="BH395" s="27">
        <v>5.4409446716308594</v>
      </c>
      <c r="BI395" s="27">
        <v>18.590551376342773</v>
      </c>
      <c r="BJ395" s="27">
        <v>8.4645671844482422</v>
      </c>
      <c r="BK395" s="27">
        <v>9.4330711364746094</v>
      </c>
      <c r="BL395" s="27">
        <v>7.574803352355957</v>
      </c>
      <c r="BM395" s="27">
        <v>6.5984253883361816</v>
      </c>
      <c r="BN395" s="27">
        <v>13.047244071960449</v>
      </c>
      <c r="BO395" s="27">
        <v>5.2204723358154297</v>
      </c>
      <c r="BQ395" s="21">
        <f t="shared" si="11"/>
        <v>45</v>
      </c>
    </row>
    <row r="396" spans="2:69" x14ac:dyDescent="0.25">
      <c r="B396" s="44" t="s">
        <v>1118</v>
      </c>
      <c r="C396" s="44" t="s">
        <v>1119</v>
      </c>
      <c r="D396" s="12">
        <v>-37.700000000000003</v>
      </c>
      <c r="E396" s="12">
        <v>145.69999999999999</v>
      </c>
      <c r="F396" s="29" t="b">
        <f t="shared" si="10"/>
        <v>1</v>
      </c>
      <c r="G396" s="27"/>
      <c r="H396" s="27">
        <v>20.385826110839844</v>
      </c>
      <c r="I396" s="27">
        <v>7.8700785636901855</v>
      </c>
      <c r="J396" s="27">
        <v>18.275590896606445</v>
      </c>
      <c r="K396" s="27">
        <v>17.755905151367188</v>
      </c>
      <c r="L396" s="27">
        <v>20.141733169555664</v>
      </c>
      <c r="M396" s="27">
        <v>18.043306350708008</v>
      </c>
      <c r="N396" s="27">
        <v>17.389762878417969</v>
      </c>
      <c r="O396" s="27">
        <v>11.472440719604492</v>
      </c>
      <c r="P396" s="27">
        <v>22.307086944580078</v>
      </c>
      <c r="Q396" s="27">
        <v>17.192913055419922</v>
      </c>
      <c r="R396" s="27">
        <v>13.744094848632813</v>
      </c>
      <c r="S396" s="27">
        <v>28.082677841186523</v>
      </c>
      <c r="T396" s="27">
        <v>12.196850776672363</v>
      </c>
      <c r="U396" s="27">
        <v>17.224409103393555</v>
      </c>
      <c r="V396" s="27">
        <v>23.448818206787109</v>
      </c>
      <c r="W396" s="27">
        <v>22.039369583129883</v>
      </c>
      <c r="X396" s="27">
        <v>20.055118560791016</v>
      </c>
      <c r="Y396" s="27">
        <v>8.1102361679077148</v>
      </c>
      <c r="Z396" s="27">
        <v>22.196849822998047</v>
      </c>
      <c r="AA396" s="27">
        <v>15.448819160461426</v>
      </c>
      <c r="AB396" s="27">
        <v>19.21259880065918</v>
      </c>
      <c r="AC396" s="27">
        <v>10.433071136474609</v>
      </c>
      <c r="AD396" s="27">
        <v>11.842519760131836</v>
      </c>
      <c r="AE396" s="27">
        <v>20.866142272949219</v>
      </c>
      <c r="AF396" s="27">
        <v>16.047245025634766</v>
      </c>
      <c r="AG396" s="27">
        <v>15.755905151367188</v>
      </c>
      <c r="AH396" s="27">
        <v>20.826770782470703</v>
      </c>
      <c r="AI396" s="27">
        <v>14.566928863525391</v>
      </c>
      <c r="AJ396" s="27">
        <v>20.425197601318359</v>
      </c>
      <c r="AK396" s="27">
        <v>22.574802398681641</v>
      </c>
      <c r="AL396" s="27">
        <v>17.236221313476563</v>
      </c>
      <c r="AM396" s="27">
        <v>16.165353775024414</v>
      </c>
      <c r="AO396" s="27">
        <v>23.078741073608398</v>
      </c>
      <c r="AP396" s="27">
        <v>14.125984191894531</v>
      </c>
      <c r="AQ396" s="27">
        <v>14.228346824645996</v>
      </c>
      <c r="AR396" s="27">
        <v>23.291337966918945</v>
      </c>
      <c r="AS396" s="27">
        <v>12.78740119934082</v>
      </c>
      <c r="AT396" s="27">
        <v>18.047245025634766</v>
      </c>
      <c r="AU396" s="27">
        <v>12.448819160461426</v>
      </c>
      <c r="AV396" s="27">
        <v>16.811023712158203</v>
      </c>
      <c r="AW396" s="27">
        <v>16.566928863525391</v>
      </c>
      <c r="AX396" s="27">
        <v>14.196850776672363</v>
      </c>
      <c r="AY396" s="27">
        <v>15.421259880065918</v>
      </c>
      <c r="AZ396" s="27">
        <v>17.759841918945313</v>
      </c>
      <c r="BA396" s="27">
        <v>14.625984191894531</v>
      </c>
      <c r="BB396" s="27">
        <v>7.1771655082702637</v>
      </c>
      <c r="BC396" s="27">
        <v>10.929133415222168</v>
      </c>
      <c r="BD396" s="27">
        <v>12.952755928039551</v>
      </c>
      <c r="BE396" s="27">
        <v>18.165353775024414</v>
      </c>
      <c r="BF396" s="27">
        <v>21.818897247314453</v>
      </c>
      <c r="BG396" s="27">
        <v>19.566928863525391</v>
      </c>
      <c r="BH396" s="27">
        <v>10.677165031433105</v>
      </c>
      <c r="BI396" s="27">
        <v>14.38582706451416</v>
      </c>
      <c r="BJ396" s="27">
        <v>2.6692912578582764</v>
      </c>
      <c r="BK396" s="27">
        <v>2.7874016761779785</v>
      </c>
      <c r="BL396" s="27">
        <v>15.551180839538574</v>
      </c>
      <c r="BM396" s="27">
        <v>13.61417293548584</v>
      </c>
      <c r="BN396" s="27">
        <v>6.7244095802307129</v>
      </c>
      <c r="BO396" s="27">
        <v>12.850393295288086</v>
      </c>
      <c r="BQ396" s="21">
        <f t="shared" si="11"/>
        <v>45</v>
      </c>
    </row>
    <row r="397" spans="2:69" x14ac:dyDescent="0.25">
      <c r="B397" s="44" t="s">
        <v>1126</v>
      </c>
      <c r="C397" s="44" t="s">
        <v>1127</v>
      </c>
      <c r="D397" s="12">
        <v>-38.299999999999997</v>
      </c>
      <c r="E397" s="12">
        <v>143</v>
      </c>
      <c r="F397" s="29" t="b">
        <f t="shared" si="10"/>
        <v>1</v>
      </c>
      <c r="G397" s="27"/>
      <c r="H397" s="27">
        <v>11.003936767578125</v>
      </c>
      <c r="I397" s="27">
        <v>6.4685039520263672</v>
      </c>
      <c r="J397" s="27">
        <v>10.610236167907715</v>
      </c>
      <c r="K397" s="27">
        <v>5.5511813163757324</v>
      </c>
      <c r="L397" s="27">
        <v>12.759842872619629</v>
      </c>
      <c r="M397" s="27">
        <v>9.9921255111694336</v>
      </c>
      <c r="N397" s="27">
        <v>7.6220474243164063</v>
      </c>
      <c r="O397" s="27">
        <v>4.5472440719604492</v>
      </c>
      <c r="P397" s="27">
        <v>10.511811256408691</v>
      </c>
      <c r="Q397" s="27">
        <v>9.7992124557495117</v>
      </c>
      <c r="R397" s="27">
        <v>7.8267717361450195</v>
      </c>
      <c r="S397" s="27">
        <v>12.988188743591309</v>
      </c>
      <c r="T397" s="27">
        <v>4.925196647644043</v>
      </c>
      <c r="U397" s="27">
        <v>10.275590896606445</v>
      </c>
      <c r="V397" s="27">
        <v>7.7322835922241211</v>
      </c>
      <c r="W397" s="27">
        <v>9.1889762878417969</v>
      </c>
      <c r="X397" s="27">
        <v>7.2519683837890625</v>
      </c>
      <c r="Y397" s="27">
        <v>5.4488186836242676</v>
      </c>
      <c r="Z397" s="27">
        <v>11.38582706451416</v>
      </c>
      <c r="AA397" s="27">
        <v>6.385826587677002</v>
      </c>
      <c r="AB397" s="27">
        <v>8.9763774871826172</v>
      </c>
      <c r="AC397" s="27">
        <v>4.2834644317626953</v>
      </c>
      <c r="AD397" s="27">
        <v>5.8661417961120605</v>
      </c>
      <c r="AE397" s="27">
        <v>8.574803352355957</v>
      </c>
      <c r="AF397" s="27">
        <v>8.1811027526855469</v>
      </c>
      <c r="AG397" s="27">
        <v>6.5669293403625488</v>
      </c>
      <c r="AH397" s="27">
        <v>7.5275592803955078</v>
      </c>
      <c r="AI397" s="27">
        <v>6.1929135322570801</v>
      </c>
      <c r="AJ397" s="27">
        <v>4.2834644317626953</v>
      </c>
      <c r="AK397" s="27">
        <v>7.4724407196044922</v>
      </c>
      <c r="AL397" s="27">
        <v>5.9291338920593262</v>
      </c>
      <c r="AM397" s="27">
        <v>5.7952756881713867</v>
      </c>
      <c r="AN397" s="27">
        <v>8.0236225128173828</v>
      </c>
      <c r="AO397" s="27">
        <v>8.5590553283691406</v>
      </c>
      <c r="AP397" s="27">
        <v>5.4724407196044922</v>
      </c>
      <c r="AQ397" s="27">
        <v>3.9763779640197754</v>
      </c>
      <c r="AR397" s="27">
        <v>8.3622045516967773</v>
      </c>
      <c r="AS397" s="27">
        <v>4.7559056282043457</v>
      </c>
      <c r="AT397" s="27">
        <v>7.4173226356506348</v>
      </c>
      <c r="AU397" s="27">
        <v>3.9370079040527344</v>
      </c>
      <c r="AV397" s="27">
        <v>7.1023621559143066</v>
      </c>
      <c r="AW397" s="27">
        <v>8.582676887512207</v>
      </c>
      <c r="AX397" s="27">
        <v>7.4015746116638184</v>
      </c>
      <c r="AY397" s="27">
        <v>7.1732282638549805</v>
      </c>
      <c r="AZ397" s="27">
        <v>5.9527559280395508</v>
      </c>
      <c r="BA397" s="27">
        <v>4.6614174842834473</v>
      </c>
      <c r="BB397" s="27">
        <v>2.5118110179901123</v>
      </c>
      <c r="BC397" s="27">
        <v>5.614173412322998</v>
      </c>
      <c r="BD397" s="27">
        <v>3.7952756881713867</v>
      </c>
      <c r="BE397" s="27">
        <v>4.1811022758483887</v>
      </c>
      <c r="BF397" s="27">
        <v>9.1181106567382813</v>
      </c>
      <c r="BG397" s="27">
        <v>4.425196647644043</v>
      </c>
      <c r="BH397" s="27">
        <v>5.1889762878417969</v>
      </c>
      <c r="BJ397" s="27">
        <v>3.0354330539703369</v>
      </c>
      <c r="BK397" s="27">
        <v>3.8503937721252441</v>
      </c>
      <c r="BL397" s="27">
        <v>6.7795276641845703</v>
      </c>
      <c r="BM397" s="27">
        <v>7.3385825157165527</v>
      </c>
      <c r="BN397" s="27">
        <v>3.267716646194458</v>
      </c>
      <c r="BO397" s="27">
        <v>4.8267717361450195</v>
      </c>
      <c r="BQ397" s="21">
        <f t="shared" si="11"/>
        <v>45</v>
      </c>
    </row>
    <row r="398" spans="2:69" x14ac:dyDescent="0.25">
      <c r="B398" s="44" t="s">
        <v>1140</v>
      </c>
      <c r="C398" s="44" t="s">
        <v>1141</v>
      </c>
      <c r="D398" s="12">
        <v>-43.3</v>
      </c>
      <c r="E398" s="12">
        <v>147</v>
      </c>
      <c r="F398" s="29" t="b">
        <f t="shared" si="10"/>
        <v>0</v>
      </c>
      <c r="G398" s="27"/>
      <c r="H398" s="27">
        <v>8.7086610794067383</v>
      </c>
      <c r="I398" s="27">
        <v>8.0551185607910156</v>
      </c>
      <c r="J398" s="27">
        <v>12.11417293548584</v>
      </c>
      <c r="K398" s="27">
        <v>5.3110237121582031</v>
      </c>
      <c r="L398" s="27">
        <v>11.527559280395508</v>
      </c>
      <c r="M398" s="27">
        <v>9.8425197601318359</v>
      </c>
      <c r="N398" s="27">
        <v>10.263779640197754</v>
      </c>
      <c r="O398" s="27">
        <v>9.6299209594726563</v>
      </c>
      <c r="P398" s="27">
        <v>14.555118560791016</v>
      </c>
      <c r="Q398" s="27">
        <v>12.019684791564941</v>
      </c>
      <c r="R398" s="27">
        <v>14.480315208435059</v>
      </c>
      <c r="S398" s="27">
        <v>11.736220359802246</v>
      </c>
      <c r="T398" s="27">
        <v>7.2047243118286133</v>
      </c>
      <c r="U398" s="27">
        <v>9.4881887435913086</v>
      </c>
      <c r="V398" s="27">
        <v>9.4488191604614258</v>
      </c>
      <c r="W398" s="27">
        <v>9.7677164077758789</v>
      </c>
      <c r="X398" s="27">
        <v>13.889763832092285</v>
      </c>
      <c r="Y398" s="27">
        <v>8.8582677841186523</v>
      </c>
      <c r="Z398" s="27">
        <v>7.9527559280395508</v>
      </c>
      <c r="AA398" s="27">
        <v>10.740157127380371</v>
      </c>
      <c r="AB398" s="27">
        <v>10.551180839538574</v>
      </c>
      <c r="AC398" s="27">
        <v>9.6535434722900391</v>
      </c>
      <c r="AD398" s="27">
        <v>9.2992124557495117</v>
      </c>
      <c r="AE398" s="27">
        <v>15.236220359802246</v>
      </c>
      <c r="AF398" s="27">
        <v>12.60629940032959</v>
      </c>
      <c r="AG398" s="27">
        <v>11.21259880065918</v>
      </c>
      <c r="AH398" s="27">
        <v>9.6062994003295898</v>
      </c>
      <c r="AI398" s="27">
        <v>9.2992124557495117</v>
      </c>
      <c r="AJ398" s="27">
        <v>13.251968383789063</v>
      </c>
      <c r="AK398" s="27">
        <v>8.3779525756835938</v>
      </c>
      <c r="AL398" s="27">
        <v>7.2204723358154297</v>
      </c>
      <c r="AM398" s="27">
        <v>9.0944881439208984</v>
      </c>
      <c r="AN398" s="27">
        <v>9.9685039520263672</v>
      </c>
      <c r="AO398" s="27">
        <v>10.322834968566895</v>
      </c>
      <c r="AP398" s="27">
        <v>9.9763774871826172</v>
      </c>
      <c r="AQ398" s="27">
        <v>10.16535472869873</v>
      </c>
      <c r="AR398" s="27">
        <v>11.377952575683594</v>
      </c>
      <c r="AS398" s="27">
        <v>9</v>
      </c>
      <c r="AT398" s="27">
        <v>10.236220359802246</v>
      </c>
      <c r="AU398" s="27">
        <v>6.7401576042175293</v>
      </c>
      <c r="AV398" s="27">
        <v>9.6929130554199219</v>
      </c>
      <c r="AW398" s="27">
        <v>12.677165031433105</v>
      </c>
      <c r="AX398" s="27">
        <v>10.740157127380371</v>
      </c>
      <c r="AY398" s="27">
        <v>7.4409446716308594</v>
      </c>
      <c r="AZ398" s="27">
        <v>8.5984249114990234</v>
      </c>
      <c r="BA398" s="27">
        <v>13.377952575683594</v>
      </c>
      <c r="BB398" s="27">
        <v>8.2755908966064453</v>
      </c>
      <c r="BC398" s="27">
        <v>9.1732282638549805</v>
      </c>
      <c r="BD398" s="27">
        <v>8.7874011993408203</v>
      </c>
      <c r="BE398" s="27">
        <v>12.070866584777832</v>
      </c>
      <c r="BF398" s="27">
        <v>12.877952575683594</v>
      </c>
      <c r="BG398" s="27">
        <v>9.3070869445800781</v>
      </c>
      <c r="BI398" s="27">
        <v>13.866141319274902</v>
      </c>
      <c r="BJ398" s="27">
        <v>7.1338582038879395</v>
      </c>
      <c r="BK398" s="27">
        <v>5.535433292388916</v>
      </c>
      <c r="BL398" s="27">
        <v>11.464567184448242</v>
      </c>
      <c r="BM398" s="27">
        <v>13.818897247314453</v>
      </c>
      <c r="BN398" s="27">
        <v>8.1968507766723633</v>
      </c>
      <c r="BO398" s="27">
        <v>8.7716531753540039</v>
      </c>
      <c r="BQ398" s="21">
        <f t="shared" si="11"/>
        <v>45</v>
      </c>
    </row>
    <row r="399" spans="2:69" x14ac:dyDescent="0.25">
      <c r="B399" s="44" t="s">
        <v>1154</v>
      </c>
      <c r="C399" s="44" t="s">
        <v>1155</v>
      </c>
      <c r="D399" s="12">
        <v>-32.4</v>
      </c>
      <c r="E399" s="12">
        <v>151.9</v>
      </c>
      <c r="F399" s="29" t="b">
        <f t="shared" si="10"/>
        <v>1</v>
      </c>
      <c r="G399" s="27"/>
      <c r="H399" s="27">
        <v>9.1220474243164063</v>
      </c>
      <c r="I399" s="27">
        <v>9.6692914962768555</v>
      </c>
      <c r="J399" s="27">
        <v>7.6535434722900391</v>
      </c>
      <c r="K399" s="27">
        <v>10.78740119934082</v>
      </c>
      <c r="L399" s="27">
        <v>3.7834646701812744</v>
      </c>
      <c r="M399" s="27">
        <v>6.8346457481384277</v>
      </c>
      <c r="N399" s="27">
        <v>10.803149223327637</v>
      </c>
      <c r="O399" s="27">
        <v>13.027559280395508</v>
      </c>
      <c r="P399" s="27">
        <v>5.2283463478088379</v>
      </c>
      <c r="Q399" s="27">
        <v>11.748031616210938</v>
      </c>
      <c r="R399" s="27">
        <v>16.976377487182617</v>
      </c>
      <c r="S399" s="27">
        <v>7.8582677841186523</v>
      </c>
      <c r="T399" s="27">
        <v>14.602362632751465</v>
      </c>
      <c r="U399" s="27">
        <v>12.303149223327637</v>
      </c>
      <c r="V399" s="27">
        <v>5.6023621559143066</v>
      </c>
      <c r="W399" s="27">
        <v>7.385826587677002</v>
      </c>
      <c r="X399" s="27">
        <v>5.3307085037231445</v>
      </c>
      <c r="Y399" s="27">
        <v>3.118110179901123</v>
      </c>
      <c r="Z399" s="27">
        <v>8.4645671844482422</v>
      </c>
      <c r="AA399" s="27">
        <v>4.8425197601318359</v>
      </c>
      <c r="AB399" s="27">
        <v>4.4960627555847168</v>
      </c>
      <c r="AC399" s="27">
        <v>11.17322826385498</v>
      </c>
      <c r="AD399" s="27">
        <v>11.291338920593262</v>
      </c>
      <c r="AE399" s="27">
        <v>10.22047233581543</v>
      </c>
      <c r="AF399" s="27">
        <v>16.118110656738281</v>
      </c>
      <c r="AG399" s="27">
        <v>21.637794494628906</v>
      </c>
      <c r="AH399" s="27">
        <v>8.3779525756835938</v>
      </c>
      <c r="AI399" s="27">
        <v>16.77952766418457</v>
      </c>
      <c r="AJ399" s="27">
        <v>11.448819160461426</v>
      </c>
      <c r="AK399" s="27">
        <v>8.425196647644043</v>
      </c>
      <c r="AL399" s="27">
        <v>11.637795448303223</v>
      </c>
      <c r="AM399" s="27">
        <v>5.5275592803955078</v>
      </c>
      <c r="AN399" s="27">
        <v>7.4370079040527344</v>
      </c>
      <c r="AO399" s="27">
        <v>3.9409449100494385</v>
      </c>
      <c r="AP399" s="27">
        <v>3.8582677841186523</v>
      </c>
      <c r="AQ399" s="27">
        <v>11.244094848632813</v>
      </c>
      <c r="AR399" s="27">
        <v>6.6811022758483887</v>
      </c>
      <c r="AS399" s="27">
        <v>4.8622045516967773</v>
      </c>
      <c r="AT399" s="27">
        <v>14.921259880065918</v>
      </c>
      <c r="AU399" s="27">
        <v>7.618110179901123</v>
      </c>
      <c r="AV399" s="27">
        <v>8.1850395202636719</v>
      </c>
      <c r="AW399" s="27">
        <v>7.535433292388916</v>
      </c>
      <c r="AX399" s="27">
        <v>10.397637367248535</v>
      </c>
      <c r="AY399" s="27">
        <v>4.0314960479736328</v>
      </c>
      <c r="AZ399" s="27">
        <v>14.291338920593262</v>
      </c>
      <c r="BB399" s="27">
        <v>2.2992126941680908</v>
      </c>
      <c r="BC399" s="27">
        <v>4.7007875442504883</v>
      </c>
      <c r="BD399" s="27">
        <v>13.692913055419922</v>
      </c>
      <c r="BE399" s="27">
        <v>7.8661417961120605</v>
      </c>
      <c r="BF399" s="27">
        <v>15.724409103393555</v>
      </c>
      <c r="BG399" s="27">
        <v>19.259841918945313</v>
      </c>
      <c r="BH399" s="27">
        <v>5.0314960479736328</v>
      </c>
      <c r="BI399" s="27">
        <v>15.425196647644043</v>
      </c>
      <c r="BJ399" s="27">
        <v>10.16535472869873</v>
      </c>
      <c r="BK399" s="27">
        <v>10.740157127380371</v>
      </c>
      <c r="BL399" s="27">
        <v>9.3307085037231445</v>
      </c>
      <c r="BM399" s="27">
        <v>6.2204723358154297</v>
      </c>
      <c r="BN399" s="27">
        <v>11.307086944580078</v>
      </c>
      <c r="BO399" s="27">
        <v>5.7165355682373047</v>
      </c>
      <c r="BQ399" s="21">
        <f t="shared" si="11"/>
        <v>44</v>
      </c>
    </row>
    <row r="400" spans="2:69" x14ac:dyDescent="0.25">
      <c r="B400" s="44" t="s">
        <v>1136</v>
      </c>
      <c r="C400" s="44" t="s">
        <v>1137</v>
      </c>
      <c r="D400" s="12">
        <v>-36.799999999999997</v>
      </c>
      <c r="E400" s="12">
        <v>145.1</v>
      </c>
      <c r="F400" s="29" t="b">
        <f t="shared" si="10"/>
        <v>1</v>
      </c>
      <c r="G400" s="27"/>
      <c r="I400" s="27">
        <v>4.1377954483032227</v>
      </c>
      <c r="J400" s="27">
        <v>3.7480313777923584</v>
      </c>
      <c r="K400" s="27">
        <v>2.0866141319274902</v>
      </c>
      <c r="L400" s="27">
        <v>8.7559051513671875</v>
      </c>
      <c r="M400" s="27">
        <v>5.7795276641845703</v>
      </c>
      <c r="N400" s="27">
        <v>7.4527559280395508</v>
      </c>
      <c r="O400" s="27">
        <v>2.4921259880065918</v>
      </c>
      <c r="P400" s="27">
        <v>2.4094488620758057</v>
      </c>
      <c r="Q400" s="27">
        <v>4.9015746116638184</v>
      </c>
      <c r="R400" s="27">
        <v>8.0393705368041992</v>
      </c>
      <c r="S400" s="27">
        <v>7.3228344917297363</v>
      </c>
      <c r="T400" s="27">
        <v>2.9330708980560303</v>
      </c>
      <c r="U400" s="27">
        <v>8.7362203598022461</v>
      </c>
      <c r="V400" s="27">
        <v>6.2204723358154297</v>
      </c>
      <c r="W400" s="27">
        <v>15.086614608764648</v>
      </c>
      <c r="X400" s="27">
        <v>9.7559051513671875</v>
      </c>
      <c r="Y400" s="27">
        <v>2.6062991619110107</v>
      </c>
      <c r="Z400" s="27">
        <v>9.1456689834594727</v>
      </c>
      <c r="AA400" s="27">
        <v>8.5275592803955078</v>
      </c>
      <c r="AB400" s="27">
        <v>7.6929135322570801</v>
      </c>
      <c r="AC400" s="27">
        <v>5.7401576042175293</v>
      </c>
      <c r="AD400" s="27">
        <v>2.3700788021087646</v>
      </c>
      <c r="AE400" s="27">
        <v>8.417323112487793</v>
      </c>
      <c r="AF400" s="27">
        <v>5.1102361679077148</v>
      </c>
      <c r="AG400" s="27">
        <v>10.83464527130127</v>
      </c>
      <c r="AH400" s="27">
        <v>7.9055118560791016</v>
      </c>
      <c r="AI400" s="27">
        <v>6.0984253883361816</v>
      </c>
      <c r="AJ400" s="27">
        <v>10.692913055419922</v>
      </c>
      <c r="AK400" s="27">
        <v>6.0551180839538574</v>
      </c>
      <c r="AL400" s="27">
        <v>3.6771652698516846</v>
      </c>
      <c r="AM400" s="27">
        <v>2.8897638320922852</v>
      </c>
      <c r="AN400" s="27">
        <v>14.724409103393555</v>
      </c>
      <c r="AO400" s="27">
        <v>10.543307304382324</v>
      </c>
      <c r="AP400" s="27">
        <v>2.34645676612854</v>
      </c>
      <c r="AQ400" s="27">
        <v>3.34645676612854</v>
      </c>
      <c r="AR400" s="27">
        <v>2.5590550899505615</v>
      </c>
      <c r="AS400" s="27">
        <v>6.2677164077758789</v>
      </c>
      <c r="AT400" s="27">
        <v>9.6220474243164063</v>
      </c>
      <c r="AU400" s="27">
        <v>4.4488186836242676</v>
      </c>
      <c r="AV400" s="27">
        <v>11.464567184448242</v>
      </c>
      <c r="AW400" s="27">
        <v>5.6850395202636719</v>
      </c>
      <c r="AX400" s="27">
        <v>3.0551180839538574</v>
      </c>
      <c r="AY400" s="27">
        <v>4.4409446716308594</v>
      </c>
      <c r="AZ400" s="27">
        <v>8.7795276641845703</v>
      </c>
      <c r="BA400" s="27">
        <v>8.2047243118286133</v>
      </c>
      <c r="BB400" s="27">
        <v>2.0314960479736328</v>
      </c>
      <c r="BC400" s="27">
        <v>2.7007873058319092</v>
      </c>
      <c r="BD400" s="27">
        <v>5.2755904197692871</v>
      </c>
      <c r="BE400" s="27">
        <v>5.1968502998352051</v>
      </c>
      <c r="BF400" s="27">
        <v>14.716535568237305</v>
      </c>
      <c r="BG400" s="27">
        <v>7.0472440719604492</v>
      </c>
      <c r="BH400" s="27">
        <v>2.2362203598022461</v>
      </c>
      <c r="BI400" s="27">
        <v>5.8503937721252441</v>
      </c>
      <c r="BJ400" s="27">
        <v>5.7559056282043457</v>
      </c>
      <c r="BK400" s="27">
        <v>2.8740158081054688</v>
      </c>
      <c r="BL400" s="27">
        <v>8.2204723358154297</v>
      </c>
      <c r="BM400" s="27">
        <v>6.0472440719604492</v>
      </c>
      <c r="BN400" s="27">
        <v>7.0551180839538574</v>
      </c>
      <c r="BO400" s="27">
        <v>3.6141731739044189</v>
      </c>
      <c r="BQ400" s="21">
        <f t="shared" si="11"/>
        <v>44</v>
      </c>
    </row>
    <row r="401" spans="2:71" x14ac:dyDescent="0.25">
      <c r="B401" s="44" t="s">
        <v>1142</v>
      </c>
      <c r="C401" s="44" t="s">
        <v>1143</v>
      </c>
      <c r="D401" s="12">
        <v>-34.9</v>
      </c>
      <c r="E401" s="12">
        <v>117.6</v>
      </c>
      <c r="F401" s="29" t="b">
        <f t="shared" si="10"/>
        <v>0</v>
      </c>
      <c r="G401" s="27"/>
      <c r="I401" s="27">
        <v>6.9566926956176758</v>
      </c>
      <c r="J401" s="27">
        <v>11.677165031433105</v>
      </c>
      <c r="K401" s="27">
        <v>7.0196852684020996</v>
      </c>
      <c r="L401" s="27">
        <v>12.271653175354004</v>
      </c>
      <c r="M401" s="27">
        <v>12.889763832092285</v>
      </c>
      <c r="N401" s="27">
        <v>11.653543472290039</v>
      </c>
      <c r="O401" s="27">
        <v>6.9015746116638184</v>
      </c>
      <c r="P401" s="27">
        <v>10.527559280395508</v>
      </c>
      <c r="Q401" s="27">
        <v>6.5551180839538574</v>
      </c>
      <c r="R401" s="27">
        <v>9.8503932952880859</v>
      </c>
      <c r="S401" s="27">
        <v>16.862205505371094</v>
      </c>
      <c r="T401" s="27">
        <v>5.885826587677002</v>
      </c>
      <c r="U401" s="27">
        <v>13.314960479736328</v>
      </c>
      <c r="V401" s="27">
        <v>9.0078744888305664</v>
      </c>
      <c r="W401" s="27">
        <v>8.5866146087646484</v>
      </c>
      <c r="X401" s="27">
        <v>15.17322826385498</v>
      </c>
      <c r="Y401" s="27">
        <v>10.795275688171387</v>
      </c>
      <c r="Z401" s="27">
        <v>10.645668983459473</v>
      </c>
      <c r="AA401" s="27">
        <v>12.007874488830566</v>
      </c>
      <c r="AB401" s="27">
        <v>10.094488143920898</v>
      </c>
      <c r="AC401" s="27">
        <v>7.0314960479736328</v>
      </c>
      <c r="AD401" s="27">
        <v>6.6062994003295898</v>
      </c>
      <c r="AE401" s="27">
        <v>8.6141729354858398</v>
      </c>
      <c r="AF401" s="27">
        <v>9.4488191604614258</v>
      </c>
      <c r="AG401" s="27">
        <v>6.3543305397033691</v>
      </c>
      <c r="AH401" s="27">
        <v>6.7992124557495117</v>
      </c>
      <c r="AI401" s="27">
        <v>7.3661417961120605</v>
      </c>
      <c r="AJ401" s="27">
        <v>7.4960627555847168</v>
      </c>
      <c r="AK401" s="27">
        <v>9.0551185607910156</v>
      </c>
      <c r="AL401" s="27">
        <v>9.5196847915649414</v>
      </c>
      <c r="AM401" s="27">
        <v>7.8188977241516113</v>
      </c>
      <c r="AN401" s="27">
        <v>13.094488143920898</v>
      </c>
      <c r="AO401" s="27">
        <v>7.8110237121582031</v>
      </c>
      <c r="AP401" s="27">
        <v>7.8031497001647949</v>
      </c>
      <c r="AQ401" s="27">
        <v>9.5590553283691406</v>
      </c>
      <c r="AR401" s="27">
        <v>15.842519760131836</v>
      </c>
      <c r="AS401" s="27">
        <v>11.110236167907715</v>
      </c>
      <c r="AT401" s="27">
        <v>9.6377954483032227</v>
      </c>
      <c r="AU401" s="27">
        <v>9.9842519760131836</v>
      </c>
      <c r="AV401" s="27">
        <v>5.6850395202636719</v>
      </c>
      <c r="AW401" s="27">
        <v>12.338582992553711</v>
      </c>
      <c r="AX401" s="27">
        <v>7.7244095802307129</v>
      </c>
      <c r="AY401" s="27">
        <v>11.110236167907715</v>
      </c>
      <c r="AZ401" s="27">
        <v>5.1574802398681641</v>
      </c>
      <c r="BA401" s="27">
        <v>11.968503952026367</v>
      </c>
      <c r="BB401" s="27">
        <v>5.2677164077758789</v>
      </c>
      <c r="BC401" s="27">
        <v>11.039370536804199</v>
      </c>
      <c r="BD401" s="27">
        <v>15.78740119934082</v>
      </c>
      <c r="BE401" s="27">
        <v>10.748031616210938</v>
      </c>
      <c r="BF401" s="27">
        <v>9.1181106567382813</v>
      </c>
      <c r="BG401" s="27">
        <v>12.677165031433105</v>
      </c>
      <c r="BH401" s="27">
        <v>13.944881439208984</v>
      </c>
      <c r="BI401" s="27">
        <v>11.551180839538574</v>
      </c>
      <c r="BJ401" s="27">
        <v>10.645668983459473</v>
      </c>
      <c r="BK401" s="27">
        <v>8.9055118560791016</v>
      </c>
      <c r="BL401" s="27">
        <v>8.5354328155517578</v>
      </c>
      <c r="BM401" s="27">
        <v>5.6614174842834473</v>
      </c>
      <c r="BN401" s="27">
        <v>6.385826587677002</v>
      </c>
      <c r="BO401" s="27">
        <v>7.7165355682373047</v>
      </c>
      <c r="BQ401" s="21">
        <f t="shared" si="11"/>
        <v>43</v>
      </c>
    </row>
    <row r="402" spans="2:71" x14ac:dyDescent="0.25">
      <c r="B402" s="44" t="s">
        <v>1162</v>
      </c>
      <c r="C402" s="44" t="s">
        <v>1163</v>
      </c>
      <c r="D402" s="12">
        <v>-37.6</v>
      </c>
      <c r="E402" s="12">
        <v>144.19999999999999</v>
      </c>
      <c r="F402" s="29" t="b">
        <f t="shared" si="10"/>
        <v>1</v>
      </c>
      <c r="G402" s="27"/>
      <c r="H402" s="27">
        <v>10.433071136474609</v>
      </c>
      <c r="I402" s="27">
        <v>4.7165355682373047</v>
      </c>
      <c r="J402" s="27">
        <v>6.7519683837890625</v>
      </c>
      <c r="K402" s="27">
        <v>5.1023621559143066</v>
      </c>
      <c r="L402" s="27">
        <v>9.6220474243164063</v>
      </c>
      <c r="M402" s="27">
        <v>6.7598423957824707</v>
      </c>
      <c r="N402" s="27">
        <v>7.8661417961120605</v>
      </c>
      <c r="O402" s="27">
        <v>4.2283463478088379</v>
      </c>
      <c r="P402" s="27">
        <v>7.6023621559143066</v>
      </c>
      <c r="Q402" s="27">
        <v>6.7795276641845703</v>
      </c>
      <c r="R402" s="27">
        <v>12.397637367248535</v>
      </c>
      <c r="S402" s="27">
        <v>8.7598428726196289</v>
      </c>
      <c r="T402" s="27">
        <v>4.5551180839538574</v>
      </c>
      <c r="U402" s="27">
        <v>9.1692914962768555</v>
      </c>
      <c r="V402" s="27">
        <v>7.4803147315979004</v>
      </c>
      <c r="W402" s="27">
        <v>7.2755904197692871</v>
      </c>
      <c r="X402" s="27">
        <v>8.8503932952880859</v>
      </c>
      <c r="Y402" s="27">
        <v>2.9527559280395508</v>
      </c>
      <c r="AA402" s="27">
        <v>3.8346457481384277</v>
      </c>
      <c r="AB402" s="27">
        <v>4.9055118560791016</v>
      </c>
      <c r="AC402" s="27">
        <v>4.6062994003295898</v>
      </c>
      <c r="AD402" s="27">
        <v>4.2440943717956543</v>
      </c>
      <c r="AE402" s="27">
        <v>7.1574802398681641</v>
      </c>
      <c r="AF402" s="27">
        <v>5.8267717361450195</v>
      </c>
      <c r="AG402" s="27">
        <v>11.472440719604492</v>
      </c>
      <c r="AH402" s="27">
        <v>5.039370059967041</v>
      </c>
      <c r="AI402" s="27">
        <v>8.1417322158813477</v>
      </c>
      <c r="AJ402" s="27">
        <v>5.6299214363098145</v>
      </c>
      <c r="AK402" s="27">
        <v>9.2440948486328125</v>
      </c>
      <c r="AL402" s="27">
        <v>8.8661413192749023</v>
      </c>
      <c r="AM402" s="27">
        <v>6.6299214363098145</v>
      </c>
      <c r="AN402" s="27">
        <v>14.732283592224121</v>
      </c>
      <c r="AO402" s="27">
        <v>15.38582706451416</v>
      </c>
      <c r="AP402" s="27">
        <v>6.1259841918945313</v>
      </c>
      <c r="AQ402" s="27">
        <v>14.21259880065918</v>
      </c>
      <c r="AR402" s="27">
        <v>8.6377954483032227</v>
      </c>
      <c r="AS402" s="27">
        <v>8.5511808395385742</v>
      </c>
      <c r="AT402" s="27">
        <v>11.204724311828613</v>
      </c>
      <c r="AU402" s="27">
        <v>5.4803147315979004</v>
      </c>
      <c r="AV402" s="27">
        <v>12.078740119934082</v>
      </c>
      <c r="AW402" s="27">
        <v>10.61417293548584</v>
      </c>
      <c r="AX402" s="27">
        <v>5.4173226356506348</v>
      </c>
      <c r="AY402" s="27">
        <v>8.0314960479736328</v>
      </c>
      <c r="AZ402" s="27">
        <v>13.322834968566895</v>
      </c>
      <c r="BA402" s="27">
        <v>8.1259841918945313</v>
      </c>
      <c r="BB402" s="27">
        <v>3.1259841918945313</v>
      </c>
      <c r="BC402" s="27">
        <v>8.0314960479736328</v>
      </c>
      <c r="BD402" s="27">
        <v>7.5905513763427734</v>
      </c>
      <c r="BE402" s="27">
        <v>11.401575088500977</v>
      </c>
      <c r="BF402" s="27">
        <v>14.22047233581543</v>
      </c>
      <c r="BG402" s="27">
        <v>9.7952756881713867</v>
      </c>
      <c r="BH402" s="27">
        <v>6.9133858680725098</v>
      </c>
      <c r="BI402" s="27">
        <v>10.259842872619629</v>
      </c>
      <c r="BJ402" s="27">
        <v>7.3779525756835938</v>
      </c>
      <c r="BK402" s="27">
        <v>3.5354330539703369</v>
      </c>
      <c r="BL402" s="27">
        <v>11.157480239868164</v>
      </c>
      <c r="BM402" s="27">
        <v>9.5511808395385742</v>
      </c>
      <c r="BN402" s="27">
        <v>6.2598423957824707</v>
      </c>
      <c r="BO402" s="27">
        <v>6.2125983238220215</v>
      </c>
      <c r="BQ402" s="21">
        <f t="shared" si="11"/>
        <v>42</v>
      </c>
    </row>
    <row r="403" spans="2:71" x14ac:dyDescent="0.25">
      <c r="B403" s="44" t="s">
        <v>1164</v>
      </c>
      <c r="C403" s="44" t="s">
        <v>1165</v>
      </c>
      <c r="D403" s="12">
        <v>-39.9</v>
      </c>
      <c r="E403" s="12">
        <v>144</v>
      </c>
      <c r="F403" s="29" t="b">
        <f t="shared" si="10"/>
        <v>1</v>
      </c>
      <c r="G403" s="27"/>
      <c r="H403" s="27">
        <v>12.566928863525391</v>
      </c>
      <c r="I403" s="27">
        <v>6.5866141319274902</v>
      </c>
      <c r="J403" s="27">
        <v>10.807086944580078</v>
      </c>
      <c r="K403" s="27">
        <v>7.6456694602966309</v>
      </c>
      <c r="L403" s="27">
        <v>12.228346824645996</v>
      </c>
      <c r="M403" s="27">
        <v>7.5078740119934082</v>
      </c>
      <c r="N403" s="27">
        <v>11.795275688171387</v>
      </c>
      <c r="O403" s="27">
        <v>6.7795276641845703</v>
      </c>
      <c r="P403" s="27">
        <v>12.677165031433105</v>
      </c>
      <c r="Q403" s="27">
        <v>11.38582706451416</v>
      </c>
      <c r="R403" s="27">
        <v>13.736220359802246</v>
      </c>
      <c r="T403" s="27">
        <v>5.7637796401977539</v>
      </c>
      <c r="U403" s="27">
        <v>11.255905151367188</v>
      </c>
      <c r="V403" s="27">
        <v>9.9921255111694336</v>
      </c>
      <c r="W403" s="27">
        <v>12.488188743591309</v>
      </c>
      <c r="X403" s="27">
        <v>10.783464431762695</v>
      </c>
      <c r="Y403" s="27">
        <v>7.6456694602966309</v>
      </c>
      <c r="Z403" s="27">
        <v>8.417323112487793</v>
      </c>
      <c r="AA403" s="27">
        <v>10.771653175354004</v>
      </c>
      <c r="AB403" s="27">
        <v>8.9724407196044922</v>
      </c>
      <c r="AC403" s="27">
        <v>7.7401576042175293</v>
      </c>
      <c r="AD403" s="27">
        <v>6.5629920959472656</v>
      </c>
      <c r="AE403" s="27">
        <v>10.224409103393555</v>
      </c>
      <c r="AF403" s="27">
        <v>11.33464527130127</v>
      </c>
      <c r="AG403" s="27">
        <v>10.031496047973633</v>
      </c>
      <c r="AH403" s="27">
        <v>11.60629940032959</v>
      </c>
      <c r="AI403" s="27">
        <v>9.2480316162109375</v>
      </c>
      <c r="AJ403" s="27">
        <v>11.314960479736328</v>
      </c>
      <c r="AK403" s="27">
        <v>9.4488191604614258</v>
      </c>
      <c r="AL403" s="27">
        <v>9.7952756881713867</v>
      </c>
      <c r="AM403" s="27">
        <v>11.381889343261719</v>
      </c>
      <c r="AN403" s="27">
        <v>13.858267784118652</v>
      </c>
      <c r="AO403" s="27">
        <v>10.661417007446289</v>
      </c>
      <c r="AP403" s="27">
        <v>9.9921255111694336</v>
      </c>
      <c r="AQ403" s="27">
        <v>8</v>
      </c>
      <c r="AR403" s="27">
        <v>13.653543472290039</v>
      </c>
      <c r="AS403" s="27">
        <v>9.6692914962768555</v>
      </c>
      <c r="AT403" s="27">
        <v>10.472440719604492</v>
      </c>
      <c r="AU403" s="27">
        <v>8.2047243118286133</v>
      </c>
      <c r="AV403" s="27">
        <v>12.771653175354004</v>
      </c>
      <c r="AW403" s="27">
        <v>13.007874488830566</v>
      </c>
      <c r="AX403" s="27">
        <v>11.937007904052734</v>
      </c>
      <c r="AY403" s="27">
        <v>10.070866584777832</v>
      </c>
      <c r="AZ403" s="27">
        <v>9.3622045516967773</v>
      </c>
      <c r="BA403" s="27">
        <v>12.307086944580078</v>
      </c>
      <c r="BB403" s="27">
        <v>6.6535434722900391</v>
      </c>
      <c r="BC403" s="27">
        <v>8.925196647644043</v>
      </c>
      <c r="BD403" s="27">
        <v>9.5433073043823242</v>
      </c>
      <c r="BE403" s="27">
        <v>10.677165031433105</v>
      </c>
      <c r="BF403" s="27">
        <v>12.598424911499023</v>
      </c>
      <c r="BG403" s="27">
        <v>11.929133415222168</v>
      </c>
      <c r="BH403" s="27">
        <v>10.22047233581543</v>
      </c>
      <c r="BI403" s="27">
        <v>18.551181793212891</v>
      </c>
      <c r="BJ403" s="27">
        <v>6.535433292388916</v>
      </c>
      <c r="BK403" s="27">
        <v>4.9291338920593262</v>
      </c>
      <c r="BL403" s="27">
        <v>14.578740119934082</v>
      </c>
      <c r="BM403" s="27">
        <v>9.4921255111694336</v>
      </c>
      <c r="BN403" s="27">
        <v>8.6220474243164063</v>
      </c>
      <c r="BO403" s="27">
        <v>9.1496067047119141</v>
      </c>
      <c r="BQ403" s="21">
        <f t="shared" si="11"/>
        <v>42</v>
      </c>
    </row>
    <row r="404" spans="2:71" x14ac:dyDescent="0.25">
      <c r="B404" s="44" t="s">
        <v>1174</v>
      </c>
      <c r="C404" s="44" t="s">
        <v>1175</v>
      </c>
      <c r="D404" s="12">
        <v>-36.700000000000003</v>
      </c>
      <c r="E404" s="12">
        <v>141.4</v>
      </c>
      <c r="F404" s="29" t="b">
        <f t="shared" ref="F404:F412" si="12">AND(E404&gt;=141,D404&lt;=-29,D404&gt;=-40)</f>
        <v>1</v>
      </c>
      <c r="G404" s="27"/>
      <c r="H404" s="27">
        <v>7.7283463478088379</v>
      </c>
      <c r="I404" s="27">
        <v>5.8346457481384277</v>
      </c>
      <c r="J404" s="27">
        <v>8.2992124557495117</v>
      </c>
      <c r="K404" s="27">
        <v>2.381889820098877</v>
      </c>
      <c r="L404" s="27">
        <v>8.003936767578125</v>
      </c>
      <c r="M404" s="27">
        <v>5.535433292388916</v>
      </c>
      <c r="N404" s="27">
        <v>5.8031497001647949</v>
      </c>
      <c r="O404" s="27">
        <v>1.4724409580230713</v>
      </c>
      <c r="P404" s="27">
        <v>6.8661417961120605</v>
      </c>
      <c r="Q404" s="27">
        <v>3.8267717361450195</v>
      </c>
      <c r="R404" s="27">
        <v>5.6023621559143066</v>
      </c>
      <c r="S404" s="27">
        <v>7.8464565277099609</v>
      </c>
      <c r="T404" s="27">
        <v>2.2874016761779785</v>
      </c>
      <c r="U404" s="27">
        <v>10.133858680725098</v>
      </c>
      <c r="V404" s="27">
        <v>5.4015746116638184</v>
      </c>
      <c r="W404" s="27">
        <v>8.2480316162109375</v>
      </c>
      <c r="X404" s="27">
        <v>4.5669293403625488</v>
      </c>
      <c r="Y404" s="27">
        <v>2.9015748500823975</v>
      </c>
      <c r="Z404" s="27">
        <v>9.2834644317626953</v>
      </c>
      <c r="AA404" s="27">
        <v>7.0629920959472656</v>
      </c>
      <c r="AB404" s="27">
        <v>4.7716536521911621</v>
      </c>
      <c r="AC404" s="27">
        <v>3.0157480239868164</v>
      </c>
      <c r="AD404" s="27">
        <v>1.5590550899505615</v>
      </c>
      <c r="AE404" s="27">
        <v>5.7716536521911621</v>
      </c>
      <c r="AF404" s="27">
        <v>3.4881889820098877</v>
      </c>
      <c r="AG404" s="27">
        <v>4.2519683837890625</v>
      </c>
      <c r="AH404" s="27">
        <v>4.9488186836242676</v>
      </c>
      <c r="AI404" s="27">
        <v>4.7322835922241211</v>
      </c>
      <c r="AJ404" s="27">
        <v>4.3543305397033691</v>
      </c>
      <c r="AK404" s="27">
        <v>5.3503937721252441</v>
      </c>
      <c r="AL404" s="27">
        <v>5.0078740119934082</v>
      </c>
      <c r="AM404" s="27">
        <v>4.2519683837890625</v>
      </c>
      <c r="AN404" s="27">
        <v>12.677165031433105</v>
      </c>
      <c r="AO404" s="27">
        <v>8.8346452713012695</v>
      </c>
      <c r="AP404" s="27">
        <v>4.0944881439208984</v>
      </c>
      <c r="AQ404" s="27">
        <v>4.0236220359802246</v>
      </c>
      <c r="AR404" s="27">
        <v>6.2519683837890625</v>
      </c>
      <c r="AS404" s="27">
        <v>7.035433292388916</v>
      </c>
      <c r="AT404" s="27">
        <v>5.2283463478088379</v>
      </c>
      <c r="AU404" s="27">
        <v>1.421259880065918</v>
      </c>
      <c r="AV404" s="27">
        <v>4.1968502998352051</v>
      </c>
      <c r="AX404" s="27">
        <v>3.539370059967041</v>
      </c>
      <c r="AY404" s="27">
        <v>3.3700788021087646</v>
      </c>
      <c r="AZ404" s="27">
        <v>3.2519686222076416</v>
      </c>
      <c r="BA404" s="27">
        <v>4.1574802398681641</v>
      </c>
      <c r="BB404" s="27">
        <v>0.37007874250411987</v>
      </c>
      <c r="BC404" s="27">
        <v>2.6614172458648682</v>
      </c>
      <c r="BD404" s="27">
        <v>3.1653542518615723</v>
      </c>
      <c r="BE404" s="27">
        <v>5.0157480239868164</v>
      </c>
      <c r="BF404" s="27">
        <v>6.9409446716308594</v>
      </c>
      <c r="BG404" s="27">
        <v>3.1889762878417969</v>
      </c>
      <c r="BH404" s="27">
        <v>3</v>
      </c>
      <c r="BI404" s="27">
        <v>4.4330706596374512</v>
      </c>
      <c r="BJ404" s="27">
        <v>2.5905511379241943</v>
      </c>
      <c r="BK404" s="27">
        <v>2.6220471858978271</v>
      </c>
      <c r="BL404" s="27">
        <v>9.6141729354858398</v>
      </c>
      <c r="BM404" s="27">
        <v>5.8031497001647949</v>
      </c>
      <c r="BN404" s="27">
        <v>6.1259841918945313</v>
      </c>
      <c r="BO404" s="27">
        <v>3.732283353805542</v>
      </c>
      <c r="BQ404" s="21">
        <f t="shared" si="11"/>
        <v>41</v>
      </c>
    </row>
    <row r="405" spans="2:71" x14ac:dyDescent="0.25">
      <c r="B405" s="44" t="s">
        <v>1172</v>
      </c>
      <c r="C405" s="44" t="s">
        <v>1173</v>
      </c>
      <c r="D405" s="12">
        <v>-18.600000000000001</v>
      </c>
      <c r="E405" s="12">
        <v>121.7</v>
      </c>
      <c r="F405" s="29" t="b">
        <f t="shared" si="12"/>
        <v>0</v>
      </c>
      <c r="G405" s="27"/>
      <c r="H405" s="27">
        <v>9.8425194621086121E-2</v>
      </c>
      <c r="J405" s="27">
        <v>1.2716535329818726</v>
      </c>
      <c r="K405" s="27">
        <v>0.12204724550247192</v>
      </c>
      <c r="L405" s="27">
        <v>0.38976377248764038</v>
      </c>
      <c r="M405" s="27">
        <v>0.24015748500823975</v>
      </c>
      <c r="N405" s="27">
        <v>9.8425194621086121E-2</v>
      </c>
      <c r="O405" s="27">
        <v>1.1811023578047752E-2</v>
      </c>
      <c r="P405" s="27">
        <v>0</v>
      </c>
      <c r="Q405" s="27">
        <v>9.4488188624382019E-2</v>
      </c>
      <c r="R405" s="27">
        <v>3.767716646194458</v>
      </c>
      <c r="S405" s="27">
        <v>20.988189697265625</v>
      </c>
      <c r="T405" s="27">
        <v>0.68503934144973755</v>
      </c>
      <c r="U405" s="27">
        <v>0</v>
      </c>
      <c r="V405" s="27">
        <v>2.3385827541351318</v>
      </c>
      <c r="W405" s="27">
        <v>4.2913384437561035</v>
      </c>
      <c r="X405" s="27">
        <v>0</v>
      </c>
      <c r="Y405" s="27">
        <v>1.4015748500823975</v>
      </c>
      <c r="Z405" s="27">
        <v>0</v>
      </c>
      <c r="AA405" s="27">
        <v>1.2440944910049438</v>
      </c>
      <c r="AB405" s="27">
        <v>0.43307086825370789</v>
      </c>
      <c r="AC405" s="27">
        <v>1.4960629940032959</v>
      </c>
      <c r="AD405" s="27">
        <v>1.2992125749588013</v>
      </c>
      <c r="AE405" s="27">
        <v>6.6929135322570801</v>
      </c>
      <c r="AF405" s="27">
        <v>0.85826772451400757</v>
      </c>
      <c r="AG405" s="27">
        <v>0</v>
      </c>
      <c r="AH405" s="27">
        <v>0.5118110179901123</v>
      </c>
      <c r="AI405" s="27">
        <v>0</v>
      </c>
      <c r="AJ405" s="27">
        <v>1.3740156888961792</v>
      </c>
      <c r="AK405" s="27">
        <v>0</v>
      </c>
      <c r="AL405" s="27">
        <v>6.2992125749588013E-2</v>
      </c>
      <c r="AM405" s="27">
        <v>0.27559053897857666</v>
      </c>
      <c r="AN405" s="27">
        <v>0</v>
      </c>
      <c r="AO405" s="27">
        <v>0.43307086825370789</v>
      </c>
      <c r="AP405" s="27">
        <v>1.5826771259307861</v>
      </c>
      <c r="AQ405" s="27">
        <v>2.0472440719604492</v>
      </c>
      <c r="AR405" s="27">
        <v>0</v>
      </c>
      <c r="AS405" s="27">
        <v>0.87401574850082397</v>
      </c>
      <c r="AT405" s="27">
        <v>1.1811023950576782</v>
      </c>
      <c r="AU405" s="27">
        <v>1.4960629940032959</v>
      </c>
      <c r="AV405" s="27">
        <v>2.5748031139373779</v>
      </c>
      <c r="AW405" s="27">
        <v>7.8740157186985016E-3</v>
      </c>
      <c r="AX405" s="27">
        <v>0.10236220806837082</v>
      </c>
      <c r="AY405" s="27">
        <v>0.11023622006177902</v>
      </c>
      <c r="AZ405" s="27">
        <v>0.19685038924217224</v>
      </c>
      <c r="BA405" s="27">
        <v>0</v>
      </c>
      <c r="BB405" s="27">
        <v>1.0629920959472656</v>
      </c>
      <c r="BC405" s="27">
        <v>0.47244095802307129</v>
      </c>
      <c r="BD405" s="27">
        <v>9.4488188624382019E-2</v>
      </c>
      <c r="BE405" s="27">
        <v>3.1496062874794006E-2</v>
      </c>
      <c r="BF405" s="27">
        <v>1.1889764070510864</v>
      </c>
      <c r="BG405" s="27">
        <v>5.118110403418541E-2</v>
      </c>
      <c r="BH405" s="27">
        <v>0.74015748500823975</v>
      </c>
      <c r="BI405" s="27">
        <v>0.81889766454696655</v>
      </c>
      <c r="BJ405" s="27">
        <v>0.5118110179901123</v>
      </c>
      <c r="BK405" s="27">
        <v>5.5118110030889511E-2</v>
      </c>
      <c r="BL405" s="27">
        <v>1.2165354490280151</v>
      </c>
      <c r="BM405" s="27">
        <v>1.1496063470840454</v>
      </c>
      <c r="BN405" s="27">
        <v>6.6929131746292114E-2</v>
      </c>
      <c r="BO405" s="27">
        <v>9.4488188624382019E-2</v>
      </c>
      <c r="BQ405" s="21">
        <f t="shared" ref="BQ405:BQ412" si="13">RANK(BO405,H405:BO405)</f>
        <v>40</v>
      </c>
    </row>
    <row r="406" spans="2:71" x14ac:dyDescent="0.25">
      <c r="B406" s="44" t="s">
        <v>1178</v>
      </c>
      <c r="C406" s="44" t="s">
        <v>1179</v>
      </c>
      <c r="D406" s="12">
        <v>-21.1</v>
      </c>
      <c r="E406" s="12">
        <v>115.9</v>
      </c>
      <c r="F406" s="29" t="b">
        <f t="shared" si="12"/>
        <v>0</v>
      </c>
      <c r="G406" s="27"/>
      <c r="H406" s="27">
        <v>0.16929133236408234</v>
      </c>
      <c r="I406" s="27">
        <v>0</v>
      </c>
      <c r="J406" s="27">
        <v>1.9685039296746254E-2</v>
      </c>
      <c r="K406" s="27">
        <v>0</v>
      </c>
      <c r="L406" s="27">
        <v>0.62598425149917603</v>
      </c>
      <c r="M406" s="27">
        <v>0</v>
      </c>
      <c r="N406" s="27">
        <v>0.54330706596374512</v>
      </c>
      <c r="O406" s="27">
        <v>5.118110403418541E-2</v>
      </c>
      <c r="Q406" s="27">
        <v>0.11023622006177902</v>
      </c>
      <c r="R406" s="27">
        <v>0.40157479047775269</v>
      </c>
      <c r="S406" s="27">
        <v>0.40157479047775269</v>
      </c>
      <c r="T406" s="27">
        <v>0.75984251499176025</v>
      </c>
      <c r="U406" s="27">
        <v>0</v>
      </c>
      <c r="V406" s="27">
        <v>0</v>
      </c>
      <c r="W406" s="27">
        <v>2.0157480239868164</v>
      </c>
      <c r="X406" s="27">
        <v>7.8740157186985016E-2</v>
      </c>
      <c r="Y406" s="27">
        <v>0</v>
      </c>
      <c r="Z406" s="27">
        <v>7.8740157186985016E-3</v>
      </c>
      <c r="AA406" s="27">
        <v>0.79527556896209717</v>
      </c>
      <c r="AB406" s="27">
        <v>0.28346458077430725</v>
      </c>
      <c r="AC406" s="27">
        <v>0.44881889224052429</v>
      </c>
      <c r="AD406" s="27">
        <v>4.724409431219101E-2</v>
      </c>
      <c r="AE406" s="27">
        <v>0.39370077848434448</v>
      </c>
      <c r="AF406" s="27">
        <v>0.44881889224052429</v>
      </c>
      <c r="AG406" s="27">
        <v>0.11811023950576782</v>
      </c>
      <c r="AH406" s="27">
        <v>0.36220473051071167</v>
      </c>
      <c r="AI406" s="27">
        <v>0</v>
      </c>
      <c r="AJ406" s="27">
        <v>2.3622047156095505E-2</v>
      </c>
      <c r="AK406" s="27">
        <v>0</v>
      </c>
      <c r="AL406" s="27">
        <v>0</v>
      </c>
      <c r="AM406" s="27">
        <v>0</v>
      </c>
      <c r="AN406" s="27">
        <v>0</v>
      </c>
      <c r="AO406" s="27">
        <v>3.1496062874794006E-2</v>
      </c>
      <c r="AP406" s="27">
        <v>0</v>
      </c>
      <c r="AQ406" s="27">
        <v>1.6377953290939331</v>
      </c>
      <c r="AR406" s="27">
        <v>0</v>
      </c>
      <c r="AS406" s="27">
        <v>0.12598425149917603</v>
      </c>
      <c r="AT406" s="27">
        <v>0.91338580846786499</v>
      </c>
      <c r="AU406" s="27">
        <v>0.19685038924217224</v>
      </c>
      <c r="AV406" s="27">
        <v>0.16535432636737823</v>
      </c>
      <c r="AW406" s="27">
        <v>3.1496062874794006E-2</v>
      </c>
      <c r="AX406" s="27">
        <v>0</v>
      </c>
      <c r="AY406" s="27">
        <v>0</v>
      </c>
      <c r="AZ406" s="27">
        <v>7.8740157186985016E-2</v>
      </c>
      <c r="BA406" s="27">
        <v>0</v>
      </c>
      <c r="BB406" s="27">
        <v>2.3622047156095505E-2</v>
      </c>
      <c r="BC406" s="27">
        <v>0</v>
      </c>
      <c r="BD406" s="27">
        <v>0.76377952098846436</v>
      </c>
      <c r="BE406" s="27">
        <v>1.5748031437397003E-2</v>
      </c>
      <c r="BF406" s="27">
        <v>0.4881889820098877</v>
      </c>
      <c r="BG406" s="27">
        <v>0.98425197601318359</v>
      </c>
      <c r="BH406" s="27">
        <v>0</v>
      </c>
      <c r="BI406" s="27">
        <v>7.8740157186985016E-2</v>
      </c>
      <c r="BJ406" s="27">
        <v>1.1811023578047752E-2</v>
      </c>
      <c r="BK406" s="27">
        <v>0</v>
      </c>
      <c r="BL406" s="27">
        <v>3.1496062874794006E-2</v>
      </c>
      <c r="BM406" s="27">
        <v>3.1496062874794006E-2</v>
      </c>
      <c r="BN406" s="27">
        <v>0</v>
      </c>
      <c r="BO406" s="27">
        <v>0</v>
      </c>
      <c r="BQ406" s="21">
        <f t="shared" si="13"/>
        <v>39</v>
      </c>
    </row>
    <row r="407" spans="2:71" x14ac:dyDescent="0.25">
      <c r="B407" s="44" t="s">
        <v>1196</v>
      </c>
      <c r="C407" s="44" t="s">
        <v>1197</v>
      </c>
      <c r="D407" s="12">
        <v>-18.2</v>
      </c>
      <c r="E407" s="12">
        <v>142.19999999999999</v>
      </c>
      <c r="F407" s="29" t="b">
        <f t="shared" si="12"/>
        <v>0</v>
      </c>
      <c r="G407" s="27"/>
      <c r="H407" s="27">
        <v>0.90944880247116089</v>
      </c>
      <c r="I407" s="27">
        <v>4.2125983238220215</v>
      </c>
      <c r="J407" s="27">
        <v>4.8385825157165527</v>
      </c>
      <c r="K407" s="27">
        <v>1.8110235929489136</v>
      </c>
      <c r="L407" s="27">
        <v>10.070866584777832</v>
      </c>
      <c r="M407" s="27">
        <v>2.2125983238220215</v>
      </c>
      <c r="N407" s="27">
        <v>2.3503937721252441</v>
      </c>
      <c r="O407" s="27">
        <v>0.38582676649093628</v>
      </c>
      <c r="P407" s="27">
        <v>0.65354329347610474</v>
      </c>
      <c r="Q407" s="27">
        <v>4.4055118560791016</v>
      </c>
      <c r="R407" s="27">
        <v>3.6141731739044189</v>
      </c>
      <c r="S407" s="27">
        <v>2.1417322158813477</v>
      </c>
      <c r="T407" s="27">
        <v>2.6771652698516846</v>
      </c>
      <c r="U407" s="27">
        <v>19.173229217529297</v>
      </c>
      <c r="V407" s="27">
        <v>1.6929134130477905</v>
      </c>
      <c r="W407" s="27">
        <v>8.4015750885009766</v>
      </c>
      <c r="X407" s="27">
        <v>5.2677164077758789</v>
      </c>
      <c r="Y407" s="27">
        <v>4.3307085037231445</v>
      </c>
      <c r="Z407" s="27">
        <v>4.2834644317626953</v>
      </c>
      <c r="AA407" s="27">
        <v>2.5984251499176025</v>
      </c>
      <c r="AB407" s="27">
        <v>0.84251970052719116</v>
      </c>
      <c r="AC407" s="27">
        <v>7.5866141319274902</v>
      </c>
      <c r="AD407" s="27">
        <v>2.4960629940032959</v>
      </c>
      <c r="AE407" s="27">
        <v>1.787401556968689</v>
      </c>
      <c r="AF407" s="27">
        <v>0.97637796401977539</v>
      </c>
      <c r="AG407" s="27">
        <v>4.0118112564086914</v>
      </c>
      <c r="AH407" s="27">
        <v>3.807086706161499</v>
      </c>
      <c r="AI407" s="27">
        <v>2.0472440719604492</v>
      </c>
      <c r="AJ407" s="27">
        <v>7.6850395202636719</v>
      </c>
      <c r="AK407" s="27">
        <v>12.531496047973633</v>
      </c>
      <c r="AL407" s="27">
        <v>1.7834645509719849</v>
      </c>
      <c r="AM407" s="27">
        <v>2.9015748500823975</v>
      </c>
      <c r="AN407" s="27">
        <v>5.7322835922241211</v>
      </c>
      <c r="AO407" s="27">
        <v>3.7559056282043457</v>
      </c>
      <c r="AP407" s="27">
        <v>5.6771655082702637</v>
      </c>
      <c r="AQ407" s="27">
        <v>2.0472440719604492</v>
      </c>
      <c r="AR407" s="27">
        <v>9.0393705368041992</v>
      </c>
      <c r="AS407" s="27">
        <v>6.0629920959472656</v>
      </c>
      <c r="AT407" s="27">
        <v>4.6377954483032227</v>
      </c>
      <c r="AU407" s="27">
        <v>2.267716646194458</v>
      </c>
      <c r="AV407" s="27">
        <v>10.440944671630859</v>
      </c>
      <c r="AW407" s="27">
        <v>7.2283463478088379</v>
      </c>
      <c r="AX407" s="27">
        <v>0.24409449100494385</v>
      </c>
      <c r="AY407" s="27">
        <v>3.9370078593492508E-2</v>
      </c>
      <c r="AZ407" s="27">
        <v>2.8110237121582031</v>
      </c>
      <c r="BA407" s="27">
        <v>2.6614172458648682</v>
      </c>
      <c r="BB407" s="27">
        <v>4.921259880065918</v>
      </c>
      <c r="BC407" s="27">
        <v>3.0472440719604492</v>
      </c>
      <c r="BD407" s="27">
        <v>5.1102361679077148</v>
      </c>
      <c r="BE407" s="27">
        <v>1.0472440719604492</v>
      </c>
      <c r="BF407" s="27">
        <v>10.354331016540527</v>
      </c>
      <c r="BG407" s="27">
        <v>3.8503937721252441</v>
      </c>
      <c r="BH407" s="27">
        <v>4.425196647644043</v>
      </c>
      <c r="BI407" s="27">
        <v>2.8425197601318359</v>
      </c>
      <c r="BK407" s="27">
        <v>2.0629920959472656</v>
      </c>
      <c r="BL407" s="27">
        <v>3.7637796401977539</v>
      </c>
      <c r="BM407" s="27">
        <v>6.2992124557495117</v>
      </c>
      <c r="BN407" s="27">
        <v>3.7204723358154297</v>
      </c>
      <c r="BO407" s="27">
        <v>2.9763779640197754</v>
      </c>
      <c r="BQ407" s="21">
        <f t="shared" si="13"/>
        <v>33</v>
      </c>
    </row>
    <row r="408" spans="2:71" x14ac:dyDescent="0.25">
      <c r="B408" s="44" t="s">
        <v>1198</v>
      </c>
      <c r="C408" s="44" t="s">
        <v>1199</v>
      </c>
      <c r="D408" s="12">
        <v>-33.700000000000003</v>
      </c>
      <c r="E408" s="12">
        <v>150.5</v>
      </c>
      <c r="F408" s="29" t="b">
        <f t="shared" si="12"/>
        <v>1</v>
      </c>
      <c r="G408" s="27"/>
      <c r="H408" s="27">
        <v>11.421259880065918</v>
      </c>
      <c r="I408" s="27">
        <v>30.830709457397461</v>
      </c>
      <c r="J408" s="27">
        <v>12.311023712158203</v>
      </c>
      <c r="K408" s="27">
        <v>15.346456527709961</v>
      </c>
      <c r="L408" s="27">
        <v>8.3779525756835938</v>
      </c>
      <c r="M408" s="27">
        <v>8.1377954483032227</v>
      </c>
      <c r="N408" s="27">
        <v>18.921258926391602</v>
      </c>
      <c r="O408" s="27">
        <v>8.8228349685668945</v>
      </c>
      <c r="P408" s="27">
        <v>5.1535434722900391</v>
      </c>
      <c r="Q408" s="27">
        <v>21.811023712158203</v>
      </c>
      <c r="R408" s="27">
        <v>24.307086944580078</v>
      </c>
      <c r="S408" s="27">
        <v>10.031496047973633</v>
      </c>
      <c r="T408" s="27">
        <v>14.259842872619629</v>
      </c>
      <c r="U408" s="27">
        <v>14.169291496276855</v>
      </c>
      <c r="V408" s="27">
        <v>5.2244095802307129</v>
      </c>
      <c r="W408" s="27">
        <v>15.716535568237305</v>
      </c>
      <c r="X408" s="27">
        <v>11.82677173614502</v>
      </c>
      <c r="Y408" s="27">
        <v>4.5669293403625488</v>
      </c>
      <c r="Z408" s="27">
        <v>13.291338920593262</v>
      </c>
      <c r="AA408" s="27">
        <v>7.8425197601318359</v>
      </c>
      <c r="AB408" s="27">
        <v>7.1417322158813477</v>
      </c>
      <c r="AC408" s="27">
        <v>20.196849822998047</v>
      </c>
      <c r="AD408" s="27">
        <v>5.6692914962768555</v>
      </c>
      <c r="AE408" s="27">
        <v>14.440944671630859</v>
      </c>
      <c r="AF408" s="27">
        <v>15.767716407775879</v>
      </c>
      <c r="AG408" s="27">
        <v>17.657480239868164</v>
      </c>
      <c r="AH408" s="27">
        <v>15.283464431762695</v>
      </c>
      <c r="AI408" s="27">
        <v>6.7716536521911621</v>
      </c>
      <c r="AJ408" s="27">
        <v>5.8976378440856934</v>
      </c>
      <c r="AK408" s="27">
        <v>5.9842519760131836</v>
      </c>
      <c r="AL408" s="27">
        <v>6.7322835922241211</v>
      </c>
      <c r="AM408" s="27">
        <v>7.2913384437561035</v>
      </c>
      <c r="AN408" s="27">
        <v>5.8897638320922852</v>
      </c>
      <c r="AO408" s="27">
        <v>4.3543305397033691</v>
      </c>
      <c r="AP408" s="27">
        <v>5.3149604797363281</v>
      </c>
      <c r="AQ408" s="27">
        <v>5.7244095802307129</v>
      </c>
      <c r="AR408" s="27">
        <v>4.0157480239868164</v>
      </c>
      <c r="AS408" s="27">
        <v>5.5984253883361816</v>
      </c>
      <c r="AT408" s="27">
        <v>6.118110179901123</v>
      </c>
      <c r="AU408" s="27">
        <v>6.578740119934082</v>
      </c>
      <c r="AV408" s="27">
        <v>3.4330708980560303</v>
      </c>
      <c r="AW408" s="27">
        <v>1.8503936529159546</v>
      </c>
      <c r="AX408" s="27">
        <v>3.6299211978912354</v>
      </c>
      <c r="AZ408" s="27">
        <v>20.409448623657227</v>
      </c>
      <c r="BA408" s="27">
        <v>11.322834968566895</v>
      </c>
      <c r="BB408" s="27">
        <v>5.7007875442504883</v>
      </c>
      <c r="BC408" s="27">
        <v>12.354331016540527</v>
      </c>
      <c r="BD408" s="27">
        <v>10.77952766418457</v>
      </c>
      <c r="BE408" s="27">
        <v>6.4173226356506348</v>
      </c>
      <c r="BF408" s="27">
        <v>15.716535568237305</v>
      </c>
      <c r="BG408" s="27">
        <v>16.275590896606445</v>
      </c>
      <c r="BH408" s="27">
        <v>5.4803147315979004</v>
      </c>
      <c r="BI408" s="27">
        <v>8.7401571273803711</v>
      </c>
      <c r="BJ408" s="27">
        <v>10.543307304382324</v>
      </c>
      <c r="BK408" s="27">
        <v>8.8031492233276367</v>
      </c>
      <c r="BL408" s="27">
        <v>4.921259880065918</v>
      </c>
      <c r="BM408" s="27">
        <v>5.5826773643493652</v>
      </c>
      <c r="BN408" s="27">
        <v>15.748031616210938</v>
      </c>
      <c r="BO408" s="27">
        <v>7.8700785636901855</v>
      </c>
      <c r="BQ408" s="21">
        <f t="shared" si="13"/>
        <v>32</v>
      </c>
    </row>
    <row r="409" spans="2:71" x14ac:dyDescent="0.25">
      <c r="B409" s="44" t="s">
        <v>1202</v>
      </c>
      <c r="C409" s="44" t="s">
        <v>1203</v>
      </c>
      <c r="D409" s="12">
        <v>-37.200000000000003</v>
      </c>
      <c r="E409" s="12">
        <v>141.80000000000001</v>
      </c>
      <c r="F409" s="29" t="b">
        <f t="shared" si="12"/>
        <v>1</v>
      </c>
      <c r="G409" s="27"/>
      <c r="H409" s="27">
        <v>11.003936767578125</v>
      </c>
      <c r="I409" s="27">
        <v>5.964566707611084</v>
      </c>
      <c r="J409" s="27">
        <v>7.8543305397033691</v>
      </c>
      <c r="K409" s="27">
        <v>4.2086615562438965</v>
      </c>
      <c r="L409" s="27">
        <v>11.374015808105469</v>
      </c>
      <c r="M409" s="27">
        <v>7.3897638320922852</v>
      </c>
      <c r="N409" s="27">
        <v>7.5275592803955078</v>
      </c>
      <c r="O409" s="27">
        <v>2.1299211978912354</v>
      </c>
      <c r="P409" s="27">
        <v>7.2401576042175293</v>
      </c>
      <c r="Q409" s="27">
        <v>7</v>
      </c>
      <c r="R409" s="27">
        <v>7.3267717361450195</v>
      </c>
      <c r="S409" s="27">
        <v>11.181102752685547</v>
      </c>
      <c r="T409" s="27">
        <v>3.9921259880065918</v>
      </c>
      <c r="U409" s="27">
        <v>9.5511808395385742</v>
      </c>
      <c r="V409" s="27">
        <v>8.2125988006591797</v>
      </c>
      <c r="W409" s="27">
        <v>12.590551376342773</v>
      </c>
      <c r="X409" s="27">
        <v>7.9055118560791016</v>
      </c>
      <c r="Y409" s="27">
        <v>4.1338582038879395</v>
      </c>
      <c r="Z409" s="27">
        <v>9.1929130554199219</v>
      </c>
      <c r="AA409" s="27">
        <v>10.362204551696777</v>
      </c>
      <c r="AB409" s="27">
        <v>6.7086615562438965</v>
      </c>
      <c r="AC409" s="27">
        <v>4.3149604797363281</v>
      </c>
      <c r="AD409" s="27">
        <v>2.8031497001647949</v>
      </c>
      <c r="AE409" s="27">
        <v>8.7716531753540039</v>
      </c>
      <c r="AF409" s="27">
        <v>7.2913384437561035</v>
      </c>
      <c r="AG409" s="27">
        <v>7.7322835922241211</v>
      </c>
      <c r="AH409" s="27">
        <v>8.8425197601318359</v>
      </c>
      <c r="AI409" s="27">
        <v>4.3779525756835938</v>
      </c>
      <c r="AJ409" s="27">
        <v>5.5196852684020996</v>
      </c>
      <c r="AK409" s="27">
        <v>4.0078740119934082</v>
      </c>
      <c r="AL409" s="27">
        <v>5.2519683837890625</v>
      </c>
      <c r="AN409" s="27">
        <v>10.60629940032959</v>
      </c>
      <c r="AO409" s="27">
        <v>8.7795276641845703</v>
      </c>
      <c r="AP409" s="27">
        <v>4.2598423957824707</v>
      </c>
      <c r="AQ409" s="27">
        <v>3.732283353805542</v>
      </c>
      <c r="AR409" s="27">
        <v>7.5511813163757324</v>
      </c>
      <c r="AS409" s="27">
        <v>7.4330706596374512</v>
      </c>
      <c r="AT409" s="27">
        <v>6.9685039520263672</v>
      </c>
      <c r="AU409" s="27">
        <v>6.039370059967041</v>
      </c>
      <c r="AV409" s="27">
        <v>6.5590553283691406</v>
      </c>
      <c r="AW409" s="27">
        <v>6.2047243118286133</v>
      </c>
      <c r="AX409" s="27">
        <v>4.6692914962768555</v>
      </c>
      <c r="AY409" s="27">
        <v>4.0944881439208984</v>
      </c>
      <c r="AZ409" s="27">
        <v>3.8779528141021729</v>
      </c>
      <c r="BA409" s="27">
        <v>4.2519683837890625</v>
      </c>
      <c r="BB409" s="27">
        <v>2.2283463478088379</v>
      </c>
      <c r="BC409" s="27">
        <v>3.0866141319274902</v>
      </c>
      <c r="BD409" s="27">
        <v>6.1496062278747559</v>
      </c>
      <c r="BE409" s="27">
        <v>5.1574802398681641</v>
      </c>
      <c r="BF409" s="27">
        <v>14.598424911499023</v>
      </c>
      <c r="BG409" s="27">
        <v>3.7795276641845703</v>
      </c>
      <c r="BH409" s="27">
        <v>4.114173412322998</v>
      </c>
      <c r="BI409" s="27">
        <v>5.964566707611084</v>
      </c>
      <c r="BJ409" s="27">
        <v>3.0629920959472656</v>
      </c>
      <c r="BK409" s="27">
        <v>2.9921259880065918</v>
      </c>
      <c r="BL409" s="27">
        <v>11.413385391235352</v>
      </c>
      <c r="BM409" s="27">
        <v>8.7125988006591797</v>
      </c>
      <c r="BN409" s="27">
        <v>5.0236220359802246</v>
      </c>
      <c r="BO409" s="27">
        <v>6.1456694602966309</v>
      </c>
      <c r="BQ409" s="21">
        <f t="shared" si="13"/>
        <v>32</v>
      </c>
    </row>
    <row r="410" spans="2:71" x14ac:dyDescent="0.25">
      <c r="B410" s="44" t="s">
        <v>1210</v>
      </c>
      <c r="C410" s="44" t="s">
        <v>1211</v>
      </c>
      <c r="D410" s="12">
        <v>-37.1</v>
      </c>
      <c r="E410" s="12">
        <v>139.69999999999999</v>
      </c>
      <c r="F410" s="29" t="b">
        <f t="shared" si="12"/>
        <v>0</v>
      </c>
      <c r="G410" s="27"/>
      <c r="H410" s="27">
        <v>7.2204723358154297</v>
      </c>
      <c r="I410" s="27">
        <v>3.5118110179901123</v>
      </c>
      <c r="J410" s="27">
        <v>6.7401576042175293</v>
      </c>
      <c r="K410" s="27">
        <v>4.3307085037231445</v>
      </c>
      <c r="L410" s="27">
        <v>7.9133858680725098</v>
      </c>
      <c r="M410" s="27">
        <v>3.1299211978912354</v>
      </c>
      <c r="N410" s="27">
        <v>11.019684791564941</v>
      </c>
      <c r="P410" s="27">
        <v>6.6614174842834473</v>
      </c>
      <c r="Q410" s="27">
        <v>6.1574802398681641</v>
      </c>
      <c r="R410" s="27">
        <v>7.074803352355957</v>
      </c>
      <c r="S410" s="27">
        <v>8.9409446716308594</v>
      </c>
      <c r="T410" s="27">
        <v>2.7755906581878662</v>
      </c>
      <c r="U410" s="27">
        <v>5.8543305397033691</v>
      </c>
      <c r="V410" s="27">
        <v>7.8031497001647949</v>
      </c>
      <c r="W410" s="27">
        <v>7.0984253883361816</v>
      </c>
      <c r="X410" s="27">
        <v>5.5905513763427734</v>
      </c>
      <c r="Y410" s="27">
        <v>5.0826773643493652</v>
      </c>
      <c r="Z410" s="27">
        <v>5.0472440719604492</v>
      </c>
      <c r="AA410" s="27">
        <v>8.0354328155517578</v>
      </c>
      <c r="AB410" s="27">
        <v>5.0039372444152832</v>
      </c>
      <c r="AC410" s="27">
        <v>2.8700788021087646</v>
      </c>
      <c r="AD410" s="27">
        <v>1.960629940032959</v>
      </c>
      <c r="AE410" s="27">
        <v>5.8661417961120605</v>
      </c>
      <c r="AF410" s="27">
        <v>8.5866146087646484</v>
      </c>
      <c r="AG410" s="27">
        <v>4.7637796401977539</v>
      </c>
      <c r="AH410" s="27">
        <v>6.9763779640197754</v>
      </c>
      <c r="AI410" s="27">
        <v>4.4803147315979004</v>
      </c>
      <c r="AJ410" s="27">
        <v>5.9094486236572266</v>
      </c>
      <c r="AK410" s="27">
        <v>4.7480316162109375</v>
      </c>
      <c r="AL410" s="27">
        <v>5.8346457481384277</v>
      </c>
      <c r="AM410" s="27">
        <v>3.6771652698516846</v>
      </c>
      <c r="AN410" s="27">
        <v>9.9370079040527344</v>
      </c>
      <c r="AO410" s="27">
        <v>8.6456689834594727</v>
      </c>
      <c r="AP410" s="27">
        <v>4.6850395202636719</v>
      </c>
      <c r="AQ410" s="27">
        <v>3.0708661079406738</v>
      </c>
      <c r="AR410" s="27">
        <v>6.6771655082702637</v>
      </c>
      <c r="AS410" s="27">
        <v>5.7007875442504883</v>
      </c>
      <c r="AT410" s="27">
        <v>4.2913384437561035</v>
      </c>
      <c r="AU410" s="27">
        <v>7.7322835922241211</v>
      </c>
      <c r="AV410" s="27">
        <v>7.5275592803955078</v>
      </c>
      <c r="AW410" s="27">
        <v>7.5039372444152832</v>
      </c>
      <c r="AX410" s="27">
        <v>6.9055118560791016</v>
      </c>
      <c r="AY410" s="27">
        <v>5.0472440719604492</v>
      </c>
      <c r="AZ410" s="27">
        <v>6.3661417961120605</v>
      </c>
      <c r="BA410" s="27">
        <v>5.4960627555847168</v>
      </c>
      <c r="BB410" s="27">
        <v>2.4803149700164795</v>
      </c>
      <c r="BC410" s="27">
        <v>6.5039372444152832</v>
      </c>
      <c r="BD410" s="27">
        <v>5.7795276641845703</v>
      </c>
      <c r="BE410" s="27">
        <v>6.4173226356506348</v>
      </c>
      <c r="BF410" s="27">
        <v>8.078740119934082</v>
      </c>
      <c r="BG410" s="27">
        <v>4.7165355682373047</v>
      </c>
      <c r="BH410" s="27">
        <v>4.8661417961120605</v>
      </c>
      <c r="BI410" s="27">
        <v>6.5984253883361816</v>
      </c>
      <c r="BJ410" s="27">
        <v>3.4921259880065918</v>
      </c>
      <c r="BK410" s="27">
        <v>3.3346457481384277</v>
      </c>
      <c r="BL410" s="27">
        <v>8.1023626327514648</v>
      </c>
      <c r="BM410" s="27">
        <v>6.6771655082702637</v>
      </c>
      <c r="BN410" s="27">
        <v>5.885826587677002</v>
      </c>
      <c r="BO410" s="27">
        <v>6.3228344917297363</v>
      </c>
      <c r="BQ410" s="21">
        <f t="shared" si="13"/>
        <v>27</v>
      </c>
    </row>
    <row r="411" spans="2:71" x14ac:dyDescent="0.25">
      <c r="B411" s="44" t="s">
        <v>1212</v>
      </c>
      <c r="C411" s="44" t="s">
        <v>1213</v>
      </c>
      <c r="D411" s="12">
        <v>-35.4</v>
      </c>
      <c r="E411" s="12">
        <v>138.30000000000001</v>
      </c>
      <c r="F411" s="29" t="b">
        <f t="shared" si="12"/>
        <v>0</v>
      </c>
      <c r="G411" s="27"/>
      <c r="H411" s="27">
        <v>5.2637796401977539</v>
      </c>
      <c r="I411" s="27">
        <v>3.2047243118286133</v>
      </c>
      <c r="J411" s="27">
        <v>4.9685039520263672</v>
      </c>
      <c r="K411" s="27">
        <v>1.1653543710708618</v>
      </c>
      <c r="L411" s="27">
        <v>7.7677164077758789</v>
      </c>
      <c r="M411" s="27">
        <v>4.0275592803955078</v>
      </c>
      <c r="N411" s="27">
        <v>5.5236220359802246</v>
      </c>
      <c r="O411" s="27">
        <v>2.0039370059967041</v>
      </c>
      <c r="P411" s="27">
        <v>3.3858268260955811</v>
      </c>
      <c r="Q411" s="27">
        <v>3.4724409580230713</v>
      </c>
      <c r="R411" s="27">
        <v>4.7952756881713867</v>
      </c>
      <c r="S411" s="27">
        <v>7.0078740119934082</v>
      </c>
      <c r="T411" s="27">
        <v>2.3661417961120605</v>
      </c>
      <c r="U411" s="27">
        <v>6.4842519760131836</v>
      </c>
      <c r="V411" s="27">
        <v>7.4094486236572266</v>
      </c>
      <c r="W411" s="27">
        <v>4.6338582038879395</v>
      </c>
      <c r="X411" s="27">
        <v>3.078740119934082</v>
      </c>
      <c r="Y411" s="27">
        <v>3.4566929340362549</v>
      </c>
      <c r="Z411" s="27">
        <v>4.2992124557495117</v>
      </c>
      <c r="AA411" s="27">
        <v>7.3228344917297363</v>
      </c>
      <c r="AB411" s="27">
        <v>2.8110237121582031</v>
      </c>
      <c r="AC411" s="27">
        <v>2.8267717361450195</v>
      </c>
      <c r="AD411" s="27">
        <v>1.3228346109390259</v>
      </c>
      <c r="AE411" s="27">
        <v>3.4291338920593262</v>
      </c>
      <c r="AF411" s="27">
        <v>2.7480313777923584</v>
      </c>
      <c r="AG411" s="27">
        <v>4.4173226356506348</v>
      </c>
      <c r="AH411" s="27">
        <v>3.6496062278747559</v>
      </c>
      <c r="AI411" s="27">
        <v>3.0314960479736328</v>
      </c>
      <c r="AJ411" s="27">
        <v>1.118110179901123</v>
      </c>
      <c r="AK411" s="27">
        <v>1.4724409580230713</v>
      </c>
      <c r="AL411" s="27">
        <v>3.8582677841186523</v>
      </c>
      <c r="AM411" s="27">
        <v>3.9055118560791016</v>
      </c>
      <c r="AN411" s="27">
        <v>7.4173226356506348</v>
      </c>
      <c r="AO411" s="27">
        <v>4.7125983238220215</v>
      </c>
      <c r="AP411" s="27">
        <v>1.9645669460296631</v>
      </c>
      <c r="AQ411" s="27">
        <v>1.4015748500823975</v>
      </c>
      <c r="AR411" s="27">
        <v>3.4566929340362549</v>
      </c>
      <c r="AS411" s="27">
        <v>5.5669293403625488</v>
      </c>
      <c r="AT411" s="27">
        <v>3.1732282638549805</v>
      </c>
      <c r="AU411" s="27">
        <v>4.6377954483032227</v>
      </c>
      <c r="AV411" s="27">
        <v>5.6535434722900391</v>
      </c>
      <c r="AW411" s="27">
        <v>5.0157480239868164</v>
      </c>
      <c r="AX411" s="27">
        <v>3.7007873058319092</v>
      </c>
      <c r="AY411" s="27">
        <v>4.039370059967041</v>
      </c>
      <c r="AZ411" s="27">
        <v>3.6496062278747559</v>
      </c>
      <c r="BA411" s="27">
        <v>6.118110179901123</v>
      </c>
      <c r="BB411" s="27">
        <v>1.1023621559143066</v>
      </c>
      <c r="BC411" s="27">
        <v>2.692913293838501</v>
      </c>
      <c r="BD411" s="27">
        <v>1.9842519760131836</v>
      </c>
      <c r="BE411" s="27">
        <v>6.0118112564086914</v>
      </c>
      <c r="BF411" s="27">
        <v>6.8110237121582031</v>
      </c>
      <c r="BG411" s="27">
        <v>4.6929135322570801</v>
      </c>
      <c r="BH411" s="27">
        <v>3.1574802398681641</v>
      </c>
      <c r="BI411" s="27">
        <v>3.1496062278747559</v>
      </c>
      <c r="BJ411" s="27">
        <v>1.3228346109390259</v>
      </c>
      <c r="BK411" s="27">
        <v>2.3858268260955811</v>
      </c>
      <c r="BM411" s="27">
        <v>4.1574802398681641</v>
      </c>
      <c r="BN411" s="27">
        <v>4.6417322158813477</v>
      </c>
      <c r="BO411" s="27">
        <v>4.2677164077758789</v>
      </c>
      <c r="BQ411" s="21">
        <f t="shared" si="13"/>
        <v>24</v>
      </c>
    </row>
    <row r="412" spans="2:71" x14ac:dyDescent="0.25">
      <c r="B412" s="44" t="s">
        <v>1214</v>
      </c>
      <c r="C412" s="44" t="s">
        <v>1215</v>
      </c>
      <c r="D412" s="12">
        <v>-33.5</v>
      </c>
      <c r="E412" s="12">
        <v>135.69999999999999</v>
      </c>
      <c r="F412" s="29" t="b">
        <f t="shared" si="12"/>
        <v>0</v>
      </c>
      <c r="G412" s="27"/>
      <c r="H412" s="27">
        <v>3.4645669460296631</v>
      </c>
      <c r="I412" s="27">
        <v>1.4685039520263672</v>
      </c>
      <c r="J412" s="27">
        <v>4.4448819160461426</v>
      </c>
      <c r="K412" s="27">
        <v>0.58267718553543091</v>
      </c>
      <c r="L412" s="27">
        <v>4.960629940032959</v>
      </c>
      <c r="M412" s="27">
        <v>2.1259841918945313</v>
      </c>
      <c r="N412" s="27">
        <v>6.7992124557495117</v>
      </c>
      <c r="O412" s="27">
        <v>0.51968502998352051</v>
      </c>
      <c r="P412" s="27">
        <v>2.8346457481384277</v>
      </c>
      <c r="Q412" s="27">
        <v>1.9724409580230713</v>
      </c>
      <c r="R412" s="27">
        <v>2.9291338920593262</v>
      </c>
      <c r="S412" s="27">
        <v>5.0314960479736328</v>
      </c>
      <c r="T412" s="27">
        <v>2.0708661079406738</v>
      </c>
      <c r="U412" s="27">
        <v>4.1850395202636719</v>
      </c>
      <c r="V412" s="27">
        <v>7.3543305397033691</v>
      </c>
      <c r="W412" s="27">
        <v>6.5826773643493652</v>
      </c>
      <c r="X412" s="27">
        <v>3.9015748500823975</v>
      </c>
      <c r="Y412" s="27">
        <v>3.3228347301483154</v>
      </c>
      <c r="Z412" s="27">
        <v>4.4724407196044922</v>
      </c>
      <c r="AA412" s="27">
        <v>7.3228344917297363</v>
      </c>
      <c r="AB412" s="27">
        <v>2.4291338920593262</v>
      </c>
      <c r="AC412" s="27">
        <v>1.8976378440856934</v>
      </c>
      <c r="AD412" s="27">
        <v>0.76377952098846436</v>
      </c>
      <c r="AE412" s="27">
        <v>3.1574802398681641</v>
      </c>
      <c r="AF412" s="27">
        <v>2.732283353805542</v>
      </c>
      <c r="AG412" s="27">
        <v>1.7480314970016479</v>
      </c>
      <c r="AH412" s="27">
        <v>1.8425196409225464</v>
      </c>
      <c r="AI412" s="27">
        <v>1.4370079040527344</v>
      </c>
      <c r="AJ412" s="27">
        <v>0.9921259880065918</v>
      </c>
      <c r="AK412" s="27">
        <v>0.9921259880065918</v>
      </c>
      <c r="AL412" s="27">
        <v>5.6535434722900391</v>
      </c>
      <c r="AM412" s="27">
        <v>1.7322834730148315</v>
      </c>
      <c r="AN412" s="27">
        <v>8.4488191604614258</v>
      </c>
      <c r="AO412" s="27">
        <v>2.7952756881713867</v>
      </c>
      <c r="AP412" s="27">
        <v>2.1732282638549805</v>
      </c>
      <c r="AQ412" s="27">
        <v>2.5354330539703369</v>
      </c>
      <c r="AR412" s="27">
        <v>3.4724409580230713</v>
      </c>
      <c r="AS412" s="27">
        <v>6.960629940032959</v>
      </c>
      <c r="AT412" s="27">
        <v>1.8740156888961792</v>
      </c>
      <c r="AU412" s="27">
        <v>3.7165353298187256</v>
      </c>
      <c r="AV412" s="27">
        <v>3.4330708980560303</v>
      </c>
      <c r="AW412" s="27">
        <v>3.9488189220428467</v>
      </c>
      <c r="AX412" s="27">
        <v>3.3858268260955811</v>
      </c>
      <c r="AY412" s="27">
        <v>2.9527559280395508</v>
      </c>
      <c r="AZ412" s="27">
        <v>2.421259880065918</v>
      </c>
      <c r="BA412" s="27">
        <v>5.3622045516967773</v>
      </c>
      <c r="BB412" s="27">
        <v>0.33858266472816467</v>
      </c>
      <c r="BC412" s="27">
        <v>1.6850394010543823</v>
      </c>
      <c r="BD412" s="27">
        <v>3.2519686222076416</v>
      </c>
      <c r="BE412" s="27">
        <v>4.2007875442504883</v>
      </c>
      <c r="BG412" s="27">
        <v>3.9133858680725098</v>
      </c>
      <c r="BH412" s="27">
        <v>1.3937008380889893</v>
      </c>
      <c r="BI412" s="27">
        <v>2.9881889820098877</v>
      </c>
      <c r="BJ412" s="27">
        <v>1.0314960479736328</v>
      </c>
      <c r="BK412" s="27">
        <v>1.3858268260955811</v>
      </c>
      <c r="BL412" s="27">
        <v>1.4881889820098877</v>
      </c>
      <c r="BM412" s="27">
        <v>3.5314960479736328</v>
      </c>
      <c r="BN412" s="27">
        <v>1.8188976049423218</v>
      </c>
      <c r="BO412" s="27">
        <v>3.4173228740692139</v>
      </c>
      <c r="BQ412" s="21">
        <f t="shared" si="13"/>
        <v>23</v>
      </c>
    </row>
    <row r="414" spans="2:71" x14ac:dyDescent="0.25">
      <c r="BQ414" s="19" t="s">
        <v>371</v>
      </c>
      <c r="BR414" s="19" t="s">
        <v>372</v>
      </c>
      <c r="BS414" s="19" t="s">
        <v>369</v>
      </c>
    </row>
    <row r="415" spans="2:71" x14ac:dyDescent="0.25">
      <c r="E415" t="s">
        <v>1222</v>
      </c>
      <c r="H415" s="27">
        <f t="shared" ref="H415:AM415" si="14">AVERAGE(H20:H412)</f>
        <v>6.9437933637825555</v>
      </c>
      <c r="I415" s="27">
        <f t="shared" si="14"/>
        <v>7.1939605852812907</v>
      </c>
      <c r="J415" s="27">
        <f t="shared" si="14"/>
        <v>6.2972541521160803</v>
      </c>
      <c r="K415" s="27">
        <f t="shared" si="14"/>
        <v>5.9874419512274937</v>
      </c>
      <c r="L415" s="27">
        <f t="shared" si="14"/>
        <v>9.0041585295172908</v>
      </c>
      <c r="M415" s="27">
        <f t="shared" si="14"/>
        <v>7.2114375005834379</v>
      </c>
      <c r="N415" s="27">
        <f t="shared" si="14"/>
        <v>8.0038967114656483</v>
      </c>
      <c r="O415" s="27">
        <f t="shared" si="14"/>
        <v>4.2880306899326746</v>
      </c>
      <c r="P415" s="27">
        <f t="shared" si="14"/>
        <v>5.3543809332827825</v>
      </c>
      <c r="Q415" s="27">
        <f t="shared" si="14"/>
        <v>6.9923985518706147</v>
      </c>
      <c r="R415" s="27">
        <f t="shared" si="14"/>
        <v>9.2037502058154459</v>
      </c>
      <c r="S415" s="27">
        <f t="shared" si="14"/>
        <v>7.8958253724705383</v>
      </c>
      <c r="T415" s="27">
        <f t="shared" si="14"/>
        <v>5.770934965135889</v>
      </c>
      <c r="U415" s="27">
        <f t="shared" si="14"/>
        <v>10.342148115098173</v>
      </c>
      <c r="V415" s="27">
        <f t="shared" si="14"/>
        <v>7.5644647562852647</v>
      </c>
      <c r="W415" s="27">
        <f t="shared" si="14"/>
        <v>9.8992748944735034</v>
      </c>
      <c r="X415" s="27">
        <f t="shared" si="14"/>
        <v>7.8326318580800161</v>
      </c>
      <c r="Y415" s="27">
        <f t="shared" si="14"/>
        <v>4.651730087213692</v>
      </c>
      <c r="Z415" s="27">
        <f t="shared" si="14"/>
        <v>8.0680166073143482</v>
      </c>
      <c r="AA415" s="27">
        <f t="shared" si="14"/>
        <v>6.74601277001012</v>
      </c>
      <c r="AB415" s="27">
        <f t="shared" si="14"/>
        <v>5.4542423396238258</v>
      </c>
      <c r="AC415" s="27">
        <f t="shared" si="14"/>
        <v>6.454744489369344</v>
      </c>
      <c r="AD415" s="27">
        <f t="shared" si="14"/>
        <v>4.1986930417016035</v>
      </c>
      <c r="AE415" s="27">
        <f t="shared" si="14"/>
        <v>8.5313855955491267</v>
      </c>
      <c r="AF415" s="27">
        <f t="shared" si="14"/>
        <v>6.9540682490298922</v>
      </c>
      <c r="AG415" s="27">
        <f t="shared" si="14"/>
        <v>7.9836493674000462</v>
      </c>
      <c r="AH415" s="27">
        <f t="shared" si="14"/>
        <v>7.4217907793573445</v>
      </c>
      <c r="AI415" s="27">
        <f t="shared" si="14"/>
        <v>6.0246113373300965</v>
      </c>
      <c r="AJ415" s="27">
        <f t="shared" si="14"/>
        <v>7.3843704851591312</v>
      </c>
      <c r="AK415" s="27">
        <f t="shared" si="14"/>
        <v>6.6004988876747266</v>
      </c>
      <c r="AL415" s="27">
        <f t="shared" si="14"/>
        <v>4.9332616942820655</v>
      </c>
      <c r="AM415" s="27">
        <f t="shared" si="14"/>
        <v>5.7438333635313477</v>
      </c>
      <c r="AN415" s="27">
        <f t="shared" ref="AN415:BO415" si="15">AVERAGE(AN20:AN412)</f>
        <v>9.2940720551372191</v>
      </c>
      <c r="AO415" s="27">
        <f t="shared" si="15"/>
        <v>8.5328755167972705</v>
      </c>
      <c r="AP415" s="27">
        <f t="shared" si="15"/>
        <v>4.6826710913301586</v>
      </c>
      <c r="AQ415" s="27">
        <f t="shared" si="15"/>
        <v>7.320514634099542</v>
      </c>
      <c r="AR415" s="27">
        <f t="shared" si="15"/>
        <v>7.4138892927133213</v>
      </c>
      <c r="AS415" s="27">
        <f t="shared" si="15"/>
        <v>7.0971697878890803</v>
      </c>
      <c r="AT415" s="27">
        <f t="shared" si="15"/>
        <v>8.5685219788975999</v>
      </c>
      <c r="AU415" s="27">
        <f t="shared" si="15"/>
        <v>7.5808647210183349</v>
      </c>
      <c r="AV415" s="27">
        <f t="shared" si="15"/>
        <v>8.6825549692370512</v>
      </c>
      <c r="AW415" s="27">
        <f t="shared" si="15"/>
        <v>7.4748496998168505</v>
      </c>
      <c r="AX415" s="27">
        <f t="shared" si="15"/>
        <v>4.1504599899433705</v>
      </c>
      <c r="AY415" s="27">
        <f t="shared" si="15"/>
        <v>5.8928772307248138</v>
      </c>
      <c r="AZ415" s="27">
        <f t="shared" si="15"/>
        <v>7.7925707878824557</v>
      </c>
      <c r="BA415" s="27">
        <f t="shared" si="15"/>
        <v>8.1177687703973938</v>
      </c>
      <c r="BB415" s="27">
        <f t="shared" si="15"/>
        <v>3.8206753175686665</v>
      </c>
      <c r="BC415" s="27">
        <f t="shared" si="15"/>
        <v>6.2280259028020248</v>
      </c>
      <c r="BD415" s="27">
        <f t="shared" si="15"/>
        <v>7.3577354169849842</v>
      </c>
      <c r="BE415" s="27">
        <f t="shared" si="15"/>
        <v>6.0789818128623319</v>
      </c>
      <c r="BF415" s="27">
        <f t="shared" si="15"/>
        <v>12.75955840999011</v>
      </c>
      <c r="BG415" s="27">
        <f t="shared" si="15"/>
        <v>8.2595914212834778</v>
      </c>
      <c r="BH415" s="27">
        <f t="shared" si="15"/>
        <v>4.4169240140779449</v>
      </c>
      <c r="BI415" s="27">
        <f t="shared" si="15"/>
        <v>6.3873975038760067</v>
      </c>
      <c r="BJ415" s="27">
        <f t="shared" si="15"/>
        <v>4.9499929208250997</v>
      </c>
      <c r="BK415" s="27">
        <f t="shared" si="15"/>
        <v>4.6535231231305847</v>
      </c>
      <c r="BL415" s="27">
        <f t="shared" si="15"/>
        <v>7.7969470449516081</v>
      </c>
      <c r="BM415" s="27">
        <f t="shared" si="15"/>
        <v>7.4322093329735992</v>
      </c>
      <c r="BN415" s="27">
        <f t="shared" si="15"/>
        <v>6.3422152843499155</v>
      </c>
      <c r="BO415" s="27">
        <f t="shared" si="15"/>
        <v>3.0644947955190527</v>
      </c>
      <c r="BQ415" s="27">
        <f>AVERAGE(H415:BN415)</f>
        <v>6.9834259366529841</v>
      </c>
      <c r="BR415" s="27">
        <f>STDEV(H415:BN415)</f>
        <v>1.6972629268801933</v>
      </c>
      <c r="BS415">
        <f>RANK(BO415,H415:BO415)</f>
        <v>60</v>
      </c>
    </row>
    <row r="416" spans="2:71" x14ac:dyDescent="0.25">
      <c r="E416" t="s">
        <v>1223</v>
      </c>
      <c r="H416" s="27">
        <f>(H415-$BQ$415)/$BR$415</f>
        <v>-2.3350874070689066E-2</v>
      </c>
      <c r="I416" s="27">
        <f t="shared" ref="I416:BO416" si="16">(I415-$BQ$415)/$BR$415</f>
        <v>0.1240436265318649</v>
      </c>
      <c r="J416" s="27">
        <f t="shared" si="16"/>
        <v>-0.40428137188984825</v>
      </c>
      <c r="K416" s="27">
        <f t="shared" si="16"/>
        <v>-0.58681773439560614</v>
      </c>
      <c r="L416" s="27">
        <f t="shared" si="16"/>
        <v>1.190583121130617</v>
      </c>
      <c r="M416" s="27">
        <f t="shared" si="16"/>
        <v>0.13434074374650426</v>
      </c>
      <c r="N416" s="27">
        <f t="shared" si="16"/>
        <v>0.6012449566010567</v>
      </c>
      <c r="O416" s="27">
        <f t="shared" si="16"/>
        <v>-1.5880834984564371</v>
      </c>
      <c r="P416" s="27">
        <f t="shared" si="16"/>
        <v>-0.95980709739805259</v>
      </c>
      <c r="Q416" s="27">
        <f t="shared" si="16"/>
        <v>5.2865204768971887E-3</v>
      </c>
      <c r="R416" s="27">
        <f t="shared" si="16"/>
        <v>1.3081793244867066</v>
      </c>
      <c r="S416" s="27">
        <f t="shared" si="16"/>
        <v>0.537571063014186</v>
      </c>
      <c r="T416" s="27">
        <f t="shared" si="16"/>
        <v>-0.71438016603934373</v>
      </c>
      <c r="U416" s="27">
        <f t="shared" si="16"/>
        <v>1.9789050507448425</v>
      </c>
      <c r="V416" s="27">
        <f t="shared" si="16"/>
        <v>0.34233872102556984</v>
      </c>
      <c r="W416" s="27">
        <f t="shared" si="16"/>
        <v>1.7179712769548661</v>
      </c>
      <c r="X416" s="27">
        <f t="shared" si="16"/>
        <v>0.50033846140031546</v>
      </c>
      <c r="Y416" s="27">
        <f t="shared" si="16"/>
        <v>-1.3737976671211898</v>
      </c>
      <c r="Z416" s="27">
        <f t="shared" si="16"/>
        <v>0.63902336726048303</v>
      </c>
      <c r="AA416" s="27">
        <f t="shared" si="16"/>
        <v>-0.13988001675100667</v>
      </c>
      <c r="AB416" s="27">
        <f t="shared" si="16"/>
        <v>-0.90097036399658581</v>
      </c>
      <c r="AC416" s="27">
        <f t="shared" si="16"/>
        <v>-0.31149059990100092</v>
      </c>
      <c r="AD416" s="27">
        <f t="shared" si="16"/>
        <v>-1.640719802953635</v>
      </c>
      <c r="AE416" s="27">
        <f t="shared" si="16"/>
        <v>0.91203291745817427</v>
      </c>
      <c r="AF416" s="27">
        <f t="shared" si="16"/>
        <v>-1.7297077051612396E-2</v>
      </c>
      <c r="AG416" s="27">
        <f t="shared" si="16"/>
        <v>0.58931554734752423</v>
      </c>
      <c r="AH416" s="27">
        <f t="shared" si="16"/>
        <v>0.25827751007920524</v>
      </c>
      <c r="AI416" s="27">
        <f t="shared" si="16"/>
        <v>-0.56491813032487725</v>
      </c>
      <c r="AJ416" s="27">
        <f t="shared" si="16"/>
        <v>0.23623007499677101</v>
      </c>
      <c r="AK416" s="27">
        <f t="shared" si="16"/>
        <v>-0.22561445425673143</v>
      </c>
      <c r="AL416" s="27">
        <f t="shared" si="16"/>
        <v>-1.2079237753336234</v>
      </c>
      <c r="AM416" s="27">
        <f t="shared" si="16"/>
        <v>-0.7303479935192958</v>
      </c>
      <c r="AN416" s="27">
        <f t="shared" si="16"/>
        <v>1.3613955044263684</v>
      </c>
      <c r="AO416" s="27">
        <f t="shared" si="16"/>
        <v>0.91291075507811359</v>
      </c>
      <c r="AP416" s="27">
        <f t="shared" si="16"/>
        <v>-1.3555677254742933</v>
      </c>
      <c r="AQ416" s="27">
        <f t="shared" si="16"/>
        <v>0.19860723527743229</v>
      </c>
      <c r="AR416" s="27">
        <f t="shared" si="16"/>
        <v>0.25362208131864938</v>
      </c>
      <c r="AS416" s="27">
        <f t="shared" si="16"/>
        <v>6.7016046503280025E-2</v>
      </c>
      <c r="AT416" s="27">
        <f t="shared" si="16"/>
        <v>0.93391307683733138</v>
      </c>
      <c r="AU416" s="27">
        <f t="shared" si="16"/>
        <v>0.35200131629783893</v>
      </c>
      <c r="AV416" s="27">
        <f t="shared" si="16"/>
        <v>1.0010994794467725</v>
      </c>
      <c r="AW416" s="27">
        <f t="shared" si="16"/>
        <v>0.28953897205966322</v>
      </c>
      <c r="AX416" s="27">
        <f t="shared" si="16"/>
        <v>-1.6691379407650182</v>
      </c>
      <c r="AY416" s="27">
        <f t="shared" si="16"/>
        <v>-0.64253374574836875</v>
      </c>
      <c r="AZ416" s="27">
        <f t="shared" si="16"/>
        <v>0.47673512360091025</v>
      </c>
      <c r="BA416" s="27">
        <f t="shared" si="16"/>
        <v>0.66833654101518059</v>
      </c>
      <c r="BB416" s="27">
        <f t="shared" si="16"/>
        <v>-1.8634417620243999</v>
      </c>
      <c r="BC416" s="27">
        <f t="shared" si="16"/>
        <v>-0.44506954219490918</v>
      </c>
      <c r="BD416" s="27">
        <f t="shared" si="16"/>
        <v>0.22053712150540716</v>
      </c>
      <c r="BE416" s="27">
        <f t="shared" si="16"/>
        <v>-0.53288392120432804</v>
      </c>
      <c r="BF416" s="27">
        <f t="shared" si="16"/>
        <v>3.4032042895996466</v>
      </c>
      <c r="BG416" s="27">
        <f t="shared" si="16"/>
        <v>0.75189616435932194</v>
      </c>
      <c r="BH416" s="27">
        <f t="shared" si="16"/>
        <v>-1.5121416263375462</v>
      </c>
      <c r="BI416" s="27">
        <f t="shared" si="16"/>
        <v>-0.35117035984080619</v>
      </c>
      <c r="BJ416" s="27">
        <f t="shared" si="16"/>
        <v>-1.198066005934401</v>
      </c>
      <c r="BK416" s="27">
        <f t="shared" si="16"/>
        <v>-1.3727412392168883</v>
      </c>
      <c r="BL416" s="27">
        <f t="shared" si="16"/>
        <v>0.47931354383259261</v>
      </c>
      <c r="BM416" s="27">
        <f t="shared" si="16"/>
        <v>0.26441595418898461</v>
      </c>
      <c r="BN416" s="27">
        <f t="shared" si="16"/>
        <v>-0.37779099640248631</v>
      </c>
      <c r="BO416" s="27">
        <f t="shared" si="16"/>
        <v>-2.3089711553044259</v>
      </c>
      <c r="BQ416" s="27">
        <f>AVERAGE(H416:BN416)</f>
        <v>1.6389902617771379E-15</v>
      </c>
      <c r="BR416" s="27">
        <f>STDEV(H416:BN416)</f>
        <v>0.99999999999999012</v>
      </c>
      <c r="BS416">
        <f>RANK(BO416,H416:BO416)</f>
        <v>60</v>
      </c>
    </row>
    <row r="418" spans="5:71" x14ac:dyDescent="0.25">
      <c r="E418" t="s">
        <v>1225</v>
      </c>
      <c r="H418" s="27">
        <f t="shared" ref="H418:AM418" si="17">AVERAGEIF($F$20:$F$412,TRUE,H20:H412)</f>
        <v>9.9665216832727825</v>
      </c>
      <c r="I418" s="27">
        <f t="shared" si="17"/>
        <v>8.9252238224630478</v>
      </c>
      <c r="J418" s="27">
        <f t="shared" si="17"/>
        <v>7.7179646557324553</v>
      </c>
      <c r="K418" s="27">
        <f t="shared" si="17"/>
        <v>7.4111746247500587</v>
      </c>
      <c r="L418" s="27">
        <f t="shared" si="17"/>
        <v>9.1327796243641473</v>
      </c>
      <c r="M418" s="27">
        <f t="shared" si="17"/>
        <v>8.6859142490559158</v>
      </c>
      <c r="N418" s="27">
        <f t="shared" si="17"/>
        <v>10.692750422707919</v>
      </c>
      <c r="O418" s="27">
        <f t="shared" si="17"/>
        <v>4.5778233258895682</v>
      </c>
      <c r="P418" s="27">
        <f t="shared" si="17"/>
        <v>5.822133531309154</v>
      </c>
      <c r="Q418" s="27">
        <f t="shared" si="17"/>
        <v>9.1608199880040928</v>
      </c>
      <c r="R418" s="27">
        <f t="shared" si="17"/>
        <v>11.046030615290551</v>
      </c>
      <c r="S418" s="27">
        <f t="shared" si="17"/>
        <v>8.6490594897833137</v>
      </c>
      <c r="T418" s="27">
        <f t="shared" si="17"/>
        <v>6.1778441661390762</v>
      </c>
      <c r="U418" s="27">
        <f t="shared" si="17"/>
        <v>10.845044836504705</v>
      </c>
      <c r="V418" s="27">
        <f t="shared" si="17"/>
        <v>8.5115144195621966</v>
      </c>
      <c r="W418" s="27">
        <f t="shared" si="17"/>
        <v>11.136030442139198</v>
      </c>
      <c r="X418" s="27">
        <f t="shared" si="17"/>
        <v>9.7572451838188705</v>
      </c>
      <c r="Y418" s="27">
        <f t="shared" si="17"/>
        <v>4.1981447649328674</v>
      </c>
      <c r="Z418" s="27">
        <f t="shared" si="17"/>
        <v>9.9594816449615688</v>
      </c>
      <c r="AA418" s="27">
        <f t="shared" si="17"/>
        <v>7.3234862878404812</v>
      </c>
      <c r="AB418" s="27">
        <f t="shared" si="17"/>
        <v>6.1231604681960468</v>
      </c>
      <c r="AC418" s="27">
        <f t="shared" si="17"/>
        <v>6.5614280961964226</v>
      </c>
      <c r="AD418" s="27">
        <f t="shared" si="17"/>
        <v>4.4082269865891028</v>
      </c>
      <c r="AE418" s="27">
        <f t="shared" si="17"/>
        <v>10.233820529016731</v>
      </c>
      <c r="AF418" s="27">
        <f t="shared" si="17"/>
        <v>7.8212706389492501</v>
      </c>
      <c r="AG418" s="27">
        <f t="shared" si="17"/>
        <v>10.313738788407424</v>
      </c>
      <c r="AH418" s="27">
        <f t="shared" si="17"/>
        <v>8.7975137446024654</v>
      </c>
      <c r="AI418" s="27">
        <f t="shared" si="17"/>
        <v>6.9116869548412216</v>
      </c>
      <c r="AJ418" s="27">
        <f t="shared" si="17"/>
        <v>8.9321270821845697</v>
      </c>
      <c r="AK418" s="27">
        <f t="shared" si="17"/>
        <v>7.0517473715319205</v>
      </c>
      <c r="AL418" s="27">
        <f t="shared" si="17"/>
        <v>5.7638066842638214</v>
      </c>
      <c r="AM418" s="27">
        <f t="shared" si="17"/>
        <v>5.9117567305934839</v>
      </c>
      <c r="AN418" s="27">
        <f t="shared" ref="AN418:BO418" si="18">AVERAGEIF($F$20:$F$412,TRUE,AN20:AN412)</f>
        <v>11.938068902238886</v>
      </c>
      <c r="AO418" s="27">
        <f t="shared" si="18"/>
        <v>11.150991020531491</v>
      </c>
      <c r="AP418" s="27">
        <f t="shared" si="18"/>
        <v>5.3196307445394586</v>
      </c>
      <c r="AQ418" s="27">
        <f t="shared" si="18"/>
        <v>9.0876658428205204</v>
      </c>
      <c r="AR418" s="27">
        <f t="shared" si="18"/>
        <v>8.1038183639310812</v>
      </c>
      <c r="AS418" s="27">
        <f t="shared" si="18"/>
        <v>7.1534084677696228</v>
      </c>
      <c r="AT418" s="27">
        <f t="shared" si="18"/>
        <v>9.0869647444111035</v>
      </c>
      <c r="AU418" s="27">
        <f t="shared" si="18"/>
        <v>7.4296769002388263</v>
      </c>
      <c r="AV418" s="27">
        <f t="shared" si="18"/>
        <v>9.7627278950116398</v>
      </c>
      <c r="AW418" s="27">
        <f t="shared" si="18"/>
        <v>7.4295743520443258</v>
      </c>
      <c r="AX418" s="27">
        <f t="shared" si="18"/>
        <v>4.7147705567294151</v>
      </c>
      <c r="AY418" s="27">
        <f t="shared" si="18"/>
        <v>7.0929676910926558</v>
      </c>
      <c r="AZ418" s="27">
        <f t="shared" si="18"/>
        <v>10.064178634996283</v>
      </c>
      <c r="BA418" s="27">
        <f t="shared" si="18"/>
        <v>9.3426011463691445</v>
      </c>
      <c r="BB418" s="27">
        <f t="shared" si="18"/>
        <v>3.6321324515220237</v>
      </c>
      <c r="BC418" s="27">
        <f t="shared" si="18"/>
        <v>6.610991274657315</v>
      </c>
      <c r="BD418" s="27">
        <f t="shared" si="18"/>
        <v>7.9718477105441155</v>
      </c>
      <c r="BE418" s="27">
        <f t="shared" si="18"/>
        <v>6.9093139857462011</v>
      </c>
      <c r="BF418" s="27">
        <f t="shared" si="18"/>
        <v>14.12880800510275</v>
      </c>
      <c r="BG418" s="27">
        <f t="shared" si="18"/>
        <v>9.1253325988506457</v>
      </c>
      <c r="BH418" s="27">
        <f t="shared" si="18"/>
        <v>4.7025494237879775</v>
      </c>
      <c r="BI418" s="27">
        <f t="shared" si="18"/>
        <v>7.2964869941864814</v>
      </c>
      <c r="BJ418" s="27">
        <f t="shared" si="18"/>
        <v>5.881156679705299</v>
      </c>
      <c r="BK418" s="27">
        <f t="shared" si="18"/>
        <v>4.9288057796657085</v>
      </c>
      <c r="BL418" s="27">
        <f t="shared" si="18"/>
        <v>9.5151817308713316</v>
      </c>
      <c r="BM418" s="27">
        <f t="shared" si="18"/>
        <v>7.7035109604874705</v>
      </c>
      <c r="BN418" s="27">
        <f t="shared" si="18"/>
        <v>7.2527613954411612</v>
      </c>
      <c r="BO418" s="27">
        <f t="shared" si="18"/>
        <v>3.8193560531490469</v>
      </c>
      <c r="BQ418" s="27">
        <f>AVERAGE(H418:BN418)</f>
        <v>7.9976812899523253</v>
      </c>
      <c r="BR418" s="27">
        <f>STDEV(H418:BN418)</f>
        <v>2.1704603554815134</v>
      </c>
      <c r="BS418">
        <f>RANK(BO418,H418:BO418)</f>
        <v>59</v>
      </c>
    </row>
    <row r="419" spans="5:71" x14ac:dyDescent="0.25">
      <c r="E419" t="s">
        <v>1223</v>
      </c>
      <c r="H419" s="27">
        <f>(H418-$BQ$418)/$BR$418</f>
        <v>0.90710728180228517</v>
      </c>
      <c r="I419" s="27">
        <f t="shared" ref="I419:BO419" si="19">(I418-$BQ$418)/$BR$418</f>
        <v>0.4273482951062465</v>
      </c>
      <c r="J419" s="27">
        <f t="shared" si="19"/>
        <v>-0.12887433466059109</v>
      </c>
      <c r="K419" s="27">
        <f t="shared" si="19"/>
        <v>-0.27022224281638674</v>
      </c>
      <c r="L419" s="27">
        <f t="shared" si="19"/>
        <v>0.52297584314089074</v>
      </c>
      <c r="M419" s="27">
        <f t="shared" si="19"/>
        <v>0.31709077632560906</v>
      </c>
      <c r="N419" s="27">
        <f t="shared" si="19"/>
        <v>1.2417039205296594</v>
      </c>
      <c r="O419" s="27">
        <f t="shared" si="19"/>
        <v>-1.5756371478639917</v>
      </c>
      <c r="P419" s="27">
        <f t="shared" si="19"/>
        <v>-1.0023439281665798</v>
      </c>
      <c r="Q419" s="27">
        <f t="shared" si="19"/>
        <v>0.5358949289786622</v>
      </c>
      <c r="R419" s="27">
        <f t="shared" si="19"/>
        <v>1.404471322242582</v>
      </c>
      <c r="S419" s="27">
        <f t="shared" si="19"/>
        <v>0.30011061855422888</v>
      </c>
      <c r="T419" s="27">
        <f t="shared" si="19"/>
        <v>-0.83845674454142283</v>
      </c>
      <c r="U419" s="27">
        <f t="shared" si="19"/>
        <v>1.3118707924617663</v>
      </c>
      <c r="V419" s="27">
        <f t="shared" si="19"/>
        <v>0.23673923751345283</v>
      </c>
      <c r="W419" s="27">
        <f t="shared" si="19"/>
        <v>1.4459371000538892</v>
      </c>
      <c r="X419" s="27">
        <f t="shared" si="19"/>
        <v>0.81068695377123745</v>
      </c>
      <c r="Y419" s="27">
        <f t="shared" si="19"/>
        <v>-1.7505671160607477</v>
      </c>
      <c r="Z419" s="27">
        <f t="shared" si="19"/>
        <v>0.9038637126242377</v>
      </c>
      <c r="AA419" s="27">
        <f t="shared" si="19"/>
        <v>-0.31062304382070827</v>
      </c>
      <c r="AB419" s="27">
        <f t="shared" si="19"/>
        <v>-0.86365126044443175</v>
      </c>
      <c r="AC419" s="27">
        <f t="shared" si="19"/>
        <v>-0.66172744880072787</v>
      </c>
      <c r="AD419" s="27">
        <f t="shared" si="19"/>
        <v>-1.6537755662286249</v>
      </c>
      <c r="AE419" s="27">
        <f t="shared" si="19"/>
        <v>1.0302603470351437</v>
      </c>
      <c r="AF419" s="27">
        <f t="shared" si="19"/>
        <v>-8.1277988127057374E-2</v>
      </c>
      <c r="AG419" s="27">
        <f t="shared" si="19"/>
        <v>1.0670812266189882</v>
      </c>
      <c r="AH419" s="27">
        <f t="shared" si="19"/>
        <v>0.36850820731655265</v>
      </c>
      <c r="AI419" s="27">
        <f t="shared" si="19"/>
        <v>-0.50035207156325945</v>
      </c>
      <c r="AJ419" s="27">
        <f t="shared" si="19"/>
        <v>0.43052884604516956</v>
      </c>
      <c r="AK419" s="27">
        <f t="shared" si="19"/>
        <v>-0.43582179053924747</v>
      </c>
      <c r="AL419" s="27">
        <f t="shared" si="19"/>
        <v>-1.0292169585345512</v>
      </c>
      <c r="AM419" s="27">
        <f t="shared" si="19"/>
        <v>-0.96105167463244545</v>
      </c>
      <c r="AN419" s="27">
        <f t="shared" si="19"/>
        <v>1.8154616841238693</v>
      </c>
      <c r="AO419" s="27">
        <f t="shared" si="19"/>
        <v>1.4528299135321494</v>
      </c>
      <c r="AP419" s="27">
        <f t="shared" si="19"/>
        <v>-1.233862916984146</v>
      </c>
      <c r="AQ419" s="27">
        <f t="shared" si="19"/>
        <v>0.50219049157725049</v>
      </c>
      <c r="AR419" s="27">
        <f t="shared" si="19"/>
        <v>4.8900719937457503E-2</v>
      </c>
      <c r="AS419" s="27">
        <f t="shared" si="19"/>
        <v>-0.38898329566374495</v>
      </c>
      <c r="AT419" s="27">
        <f t="shared" si="19"/>
        <v>0.50186747327947501</v>
      </c>
      <c r="AU419" s="27">
        <f t="shared" si="19"/>
        <v>-0.26169765703344905</v>
      </c>
      <c r="AV419" s="27">
        <f t="shared" si="19"/>
        <v>0.81321301289916514</v>
      </c>
      <c r="AW419" s="27">
        <f t="shared" si="19"/>
        <v>-0.26174490424266045</v>
      </c>
      <c r="AX419" s="27">
        <f t="shared" si="19"/>
        <v>-1.5125412104081493</v>
      </c>
      <c r="AY419" s="27">
        <f t="shared" si="19"/>
        <v>-0.4168302805323344</v>
      </c>
      <c r="AZ419" s="27">
        <f t="shared" si="19"/>
        <v>0.95210094016460789</v>
      </c>
      <c r="BA419" s="27">
        <f t="shared" si="19"/>
        <v>0.61964728036622019</v>
      </c>
      <c r="BB419" s="27">
        <f t="shared" si="19"/>
        <v>-2.0113469602912009</v>
      </c>
      <c r="BC419" s="27">
        <f t="shared" si="19"/>
        <v>-0.63889211880461882</v>
      </c>
      <c r="BD419" s="27">
        <f t="shared" si="19"/>
        <v>-1.1902350274662681E-2</v>
      </c>
      <c r="BE419" s="27">
        <f t="shared" si="19"/>
        <v>-0.50144537376941467</v>
      </c>
      <c r="BF419" s="27">
        <f t="shared" si="19"/>
        <v>2.8248047469128932</v>
      </c>
      <c r="BG419" s="27">
        <f t="shared" si="19"/>
        <v>0.51954476203650934</v>
      </c>
      <c r="BH419" s="27">
        <f t="shared" si="19"/>
        <v>-1.5181718743871402</v>
      </c>
      <c r="BI419" s="27">
        <f t="shared" si="19"/>
        <v>-0.32306247566096868</v>
      </c>
      <c r="BJ419" s="27">
        <f t="shared" si="19"/>
        <v>-0.97515008965804328</v>
      </c>
      <c r="BK419" s="27">
        <f t="shared" si="19"/>
        <v>-1.4139283873746642</v>
      </c>
      <c r="BL419" s="27">
        <f t="shared" si="19"/>
        <v>0.69916063524797767</v>
      </c>
      <c r="BM419" s="27">
        <f t="shared" si="19"/>
        <v>-0.13553361097885316</v>
      </c>
      <c r="BN419" s="27">
        <f t="shared" si="19"/>
        <v>-0.3432082473332736</v>
      </c>
      <c r="BO419" s="27">
        <f t="shared" si="19"/>
        <v>-1.9250871024899798</v>
      </c>
      <c r="BQ419" s="27">
        <f>AVERAGE(H419:BN419)</f>
        <v>1.3416762992504011E-15</v>
      </c>
      <c r="BR419" s="27">
        <f>STDEV(H419:BN419)</f>
        <v>0.99999999999999867</v>
      </c>
      <c r="BS419">
        <f>RANK(BO419,H419:BO419)</f>
        <v>59</v>
      </c>
    </row>
  </sheetData>
  <sortState xmlns:xlrd2="http://schemas.microsoft.com/office/spreadsheetml/2017/richdata2" ref="B20:BO412">
    <sortCondition descending="1" ref="G20:G4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F624D-83FD-42DD-AF84-4E7C4B0BA5A9}">
  <sheetPr codeName="Sheet8"/>
  <dimension ref="B2:BV106"/>
  <sheetViews>
    <sheetView showGridLines="0" workbookViewId="0"/>
  </sheetViews>
  <sheetFormatPr defaultRowHeight="15" x14ac:dyDescent="0.25"/>
  <cols>
    <col min="1" max="1" width="3.7109375" customWidth="1"/>
    <col min="2" max="2" width="20.42578125" style="44" customWidth="1"/>
    <col min="3" max="3" width="43" style="44" customWidth="1"/>
    <col min="4" max="6" width="12.7109375" customWidth="1"/>
    <col min="8" max="69" width="9.140625" style="27"/>
  </cols>
  <sheetData>
    <row r="2" spans="2:7" ht="26.25" x14ac:dyDescent="0.4">
      <c r="B2" s="23" t="s">
        <v>434</v>
      </c>
    </row>
    <row r="3" spans="2:7" ht="15.75" x14ac:dyDescent="0.25">
      <c r="B3" s="17" t="s">
        <v>432</v>
      </c>
    </row>
    <row r="4" spans="2:7" x14ac:dyDescent="0.25">
      <c r="B4" s="28" t="s">
        <v>376</v>
      </c>
      <c r="G4" s="43"/>
    </row>
    <row r="5" spans="2:7" x14ac:dyDescent="0.25">
      <c r="G5" s="43"/>
    </row>
    <row r="6" spans="2:7" ht="15.75" x14ac:dyDescent="0.25">
      <c r="B6" s="52" t="s">
        <v>1227</v>
      </c>
      <c r="G6" s="43"/>
    </row>
    <row r="7" spans="2:7" x14ac:dyDescent="0.25">
      <c r="B7" s="2" t="s">
        <v>1242</v>
      </c>
    </row>
    <row r="8" spans="2:7" x14ac:dyDescent="0.25">
      <c r="B8" s="2" t="s">
        <v>1229</v>
      </c>
    </row>
    <row r="9" spans="2:7" x14ac:dyDescent="0.25">
      <c r="B9" s="2" t="s">
        <v>1243</v>
      </c>
    </row>
    <row r="10" spans="2:7" x14ac:dyDescent="0.25">
      <c r="B10" s="2" t="s">
        <v>1231</v>
      </c>
    </row>
    <row r="11" spans="2:7" x14ac:dyDescent="0.25">
      <c r="B11" s="2" t="s">
        <v>1232</v>
      </c>
    </row>
    <row r="12" spans="2:7" x14ac:dyDescent="0.25">
      <c r="B12" s="2" t="s">
        <v>1234</v>
      </c>
    </row>
    <row r="13" spans="2:7" x14ac:dyDescent="0.25">
      <c r="B13" s="2" t="s">
        <v>1233</v>
      </c>
    </row>
    <row r="14" spans="2:7" x14ac:dyDescent="0.25">
      <c r="B14" s="2"/>
    </row>
    <row r="15" spans="2:7" ht="15.75" x14ac:dyDescent="0.25">
      <c r="F15" s="45" t="s">
        <v>1224</v>
      </c>
    </row>
    <row r="16" spans="2:7" ht="15.75" x14ac:dyDescent="0.25">
      <c r="F16" s="45" t="s">
        <v>405</v>
      </c>
    </row>
    <row r="17" spans="2:74" ht="15.75" x14ac:dyDescent="0.25">
      <c r="D17" s="45" t="s">
        <v>366</v>
      </c>
      <c r="E17" s="45" t="s">
        <v>367</v>
      </c>
      <c r="F17" s="45" t="s">
        <v>1221</v>
      </c>
      <c r="H17" s="51" t="s">
        <v>1241</v>
      </c>
      <c r="BQ17" s="53">
        <v>2019</v>
      </c>
    </row>
    <row r="18" spans="2:74" ht="15.75" x14ac:dyDescent="0.25">
      <c r="B18" s="47" t="s">
        <v>360</v>
      </c>
      <c r="C18" s="47" t="s">
        <v>365</v>
      </c>
      <c r="D18" s="45" t="s">
        <v>1219</v>
      </c>
      <c r="E18" s="45" t="s">
        <v>1218</v>
      </c>
      <c r="F18" s="45" t="s">
        <v>1220</v>
      </c>
      <c r="G18" s="45"/>
      <c r="H18" s="50">
        <v>1960</v>
      </c>
      <c r="I18" s="50">
        <v>1961</v>
      </c>
      <c r="J18" s="50">
        <v>1962</v>
      </c>
      <c r="K18" s="50">
        <v>1963</v>
      </c>
      <c r="L18" s="50">
        <v>1964</v>
      </c>
      <c r="M18" s="50">
        <v>1965</v>
      </c>
      <c r="N18" s="50">
        <v>1966</v>
      </c>
      <c r="O18" s="50">
        <v>1967</v>
      </c>
      <c r="P18" s="50">
        <v>1968</v>
      </c>
      <c r="Q18" s="50">
        <v>1969</v>
      </c>
      <c r="R18" s="50">
        <v>1970</v>
      </c>
      <c r="S18" s="50">
        <v>1971</v>
      </c>
      <c r="T18" s="50">
        <v>1972</v>
      </c>
      <c r="U18" s="50">
        <v>1973</v>
      </c>
      <c r="V18" s="50">
        <v>1974</v>
      </c>
      <c r="W18" s="50">
        <v>1975</v>
      </c>
      <c r="X18" s="50">
        <v>1976</v>
      </c>
      <c r="Y18" s="50">
        <v>1977</v>
      </c>
      <c r="Z18" s="50">
        <v>1978</v>
      </c>
      <c r="AA18" s="50">
        <v>1979</v>
      </c>
      <c r="AB18" s="50">
        <v>1980</v>
      </c>
      <c r="AC18" s="50">
        <v>1981</v>
      </c>
      <c r="AD18" s="50">
        <v>1982</v>
      </c>
      <c r="AE18" s="50">
        <v>1983</v>
      </c>
      <c r="AF18" s="50">
        <v>1984</v>
      </c>
      <c r="AG18" s="50">
        <v>1985</v>
      </c>
      <c r="AH18" s="50">
        <v>1986</v>
      </c>
      <c r="AI18" s="50">
        <v>1987</v>
      </c>
      <c r="AJ18" s="50">
        <v>1988</v>
      </c>
      <c r="AK18" s="50">
        <v>1989</v>
      </c>
      <c r="AL18" s="50">
        <v>1990</v>
      </c>
      <c r="AM18" s="50">
        <v>1991</v>
      </c>
      <c r="AN18" s="50">
        <v>1992</v>
      </c>
      <c r="AO18" s="50">
        <v>1993</v>
      </c>
      <c r="AP18" s="50">
        <v>1994</v>
      </c>
      <c r="AQ18" s="50">
        <v>1995</v>
      </c>
      <c r="AR18" s="50">
        <v>1996</v>
      </c>
      <c r="AS18" s="50">
        <v>1997</v>
      </c>
      <c r="AT18" s="50">
        <v>1998</v>
      </c>
      <c r="AU18" s="50">
        <v>1999</v>
      </c>
      <c r="AV18" s="50">
        <v>2000</v>
      </c>
      <c r="AW18" s="50">
        <v>2001</v>
      </c>
      <c r="AX18" s="50">
        <v>2002</v>
      </c>
      <c r="AY18" s="50">
        <v>2003</v>
      </c>
      <c r="AZ18" s="50">
        <v>2004</v>
      </c>
      <c r="BA18" s="50">
        <v>2005</v>
      </c>
      <c r="BB18" s="50">
        <v>2006</v>
      </c>
      <c r="BC18" s="50">
        <v>2007</v>
      </c>
      <c r="BD18" s="50">
        <v>2008</v>
      </c>
      <c r="BE18" s="50">
        <v>2009</v>
      </c>
      <c r="BF18" s="50">
        <v>2010</v>
      </c>
      <c r="BG18" s="50">
        <v>2011</v>
      </c>
      <c r="BH18" s="50">
        <v>2012</v>
      </c>
      <c r="BI18" s="50">
        <v>2013</v>
      </c>
      <c r="BJ18" s="50">
        <v>2014</v>
      </c>
      <c r="BK18" s="50">
        <v>2015</v>
      </c>
      <c r="BL18" s="50">
        <v>2016</v>
      </c>
      <c r="BM18" s="50">
        <v>2017</v>
      </c>
      <c r="BN18" s="50">
        <v>2018</v>
      </c>
      <c r="BO18" s="50">
        <v>2019</v>
      </c>
      <c r="BP18" s="48"/>
      <c r="BQ18" s="46" t="s">
        <v>369</v>
      </c>
      <c r="BR18" s="45"/>
      <c r="BS18" s="49"/>
      <c r="BT18" s="49"/>
      <c r="BU18" s="49"/>
      <c r="BV18" s="49"/>
    </row>
    <row r="20" spans="2:74" x14ac:dyDescent="0.25">
      <c r="B20" s="44" t="s">
        <v>831</v>
      </c>
      <c r="C20" s="44" t="s">
        <v>832</v>
      </c>
      <c r="D20" s="12">
        <v>-18.2</v>
      </c>
      <c r="E20" s="12">
        <v>127.6</v>
      </c>
      <c r="F20" s="29" t="b">
        <f>AND(E20&gt;=141,D20&lt;=-29,D20&gt;=-40)</f>
        <v>0</v>
      </c>
      <c r="H20" s="12">
        <v>98.924003601074219</v>
      </c>
      <c r="I20" s="12">
        <v>99.91400146484375</v>
      </c>
      <c r="J20" s="12">
        <v>98.476570129394531</v>
      </c>
      <c r="K20" s="12">
        <v>98.33514404296875</v>
      </c>
      <c r="L20" s="12">
        <v>97.98028564453125</v>
      </c>
      <c r="M20" s="12">
        <v>98.324859619140625</v>
      </c>
      <c r="N20" s="12">
        <v>95.311141967773438</v>
      </c>
      <c r="O20" s="12">
        <v>98.561424255371094</v>
      </c>
      <c r="P20" s="12">
        <v>97.260284423828125</v>
      </c>
      <c r="Q20" s="12">
        <v>97.635719299316406</v>
      </c>
      <c r="R20" s="12">
        <v>98.155143737792969</v>
      </c>
      <c r="S20" s="12">
        <v>98.746574401855469</v>
      </c>
      <c r="T20" s="12">
        <v>99.055145263671875</v>
      </c>
      <c r="U20" s="12">
        <v>96.727996826171875</v>
      </c>
      <c r="V20" s="12">
        <v>94.917716979980469</v>
      </c>
      <c r="W20" s="12">
        <v>94.729995727539063</v>
      </c>
      <c r="X20" s="12">
        <v>97.175430297851563</v>
      </c>
      <c r="Y20" s="12">
        <v>97.867141723632813</v>
      </c>
      <c r="Z20" s="12">
        <v>95.876861572265625</v>
      </c>
      <c r="AA20" s="12">
        <v>98.903427124023438</v>
      </c>
      <c r="AB20" s="12">
        <v>99.523147583007813</v>
      </c>
      <c r="AC20" s="12">
        <v>95.956573486328125</v>
      </c>
      <c r="AD20" s="12">
        <v>96.617431640625</v>
      </c>
      <c r="AE20" s="12">
        <v>98.283714294433594</v>
      </c>
      <c r="AF20" s="12">
        <v>98.597434997558594</v>
      </c>
      <c r="AG20" s="12">
        <v>98.669425964355469</v>
      </c>
      <c r="AH20" s="12">
        <v>99.39971923828125</v>
      </c>
      <c r="AI20" s="12">
        <v>98.826286315917969</v>
      </c>
      <c r="AJ20" s="12">
        <v>98.643714904785156</v>
      </c>
      <c r="AK20" s="12">
        <v>99.8934326171875</v>
      </c>
      <c r="AL20" s="12">
        <v>98.576850891113281</v>
      </c>
      <c r="AM20" s="12">
        <v>99.278861999511719</v>
      </c>
      <c r="AN20" s="12">
        <v>99.229995727539063</v>
      </c>
      <c r="AO20" s="12">
        <v>97.520004272460938</v>
      </c>
      <c r="AP20" s="12">
        <v>98.209136962890625</v>
      </c>
      <c r="AQ20" s="12">
        <v>98.250282287597656</v>
      </c>
      <c r="AR20" s="12">
        <v>98.833992004394531</v>
      </c>
      <c r="AS20" s="12">
        <v>98.5125732421875</v>
      </c>
      <c r="AT20" s="12">
        <v>98.142295837402344</v>
      </c>
      <c r="AU20" s="12">
        <v>96.190574645996094</v>
      </c>
      <c r="AV20" s="12">
        <v>96.146858215332031</v>
      </c>
      <c r="AW20" s="12">
        <v>96.406562805175781</v>
      </c>
      <c r="AX20" s="12">
        <v>99.888290405273438</v>
      </c>
      <c r="AY20" s="12">
        <v>99.227424621582031</v>
      </c>
      <c r="AZ20" s="12">
        <v>99.235145568847656</v>
      </c>
      <c r="BA20" s="12">
        <v>100.11457824707031</v>
      </c>
      <c r="BB20" s="12">
        <v>99.548858642578125</v>
      </c>
      <c r="BC20" s="12">
        <v>99.068000793457031</v>
      </c>
      <c r="BD20" s="12">
        <v>99.070571899414063</v>
      </c>
      <c r="BE20" s="12">
        <v>100.57742309570313</v>
      </c>
      <c r="BF20" s="12">
        <v>94.827705383300781</v>
      </c>
      <c r="BG20" s="12">
        <v>95.120857238769531</v>
      </c>
      <c r="BH20" s="12">
        <v>98.677139282226563</v>
      </c>
      <c r="BI20" s="12">
        <v>98.715713500976563</v>
      </c>
      <c r="BJ20" s="12">
        <v>99.901145935058594</v>
      </c>
      <c r="BK20" s="12">
        <v>98.574287414550781</v>
      </c>
      <c r="BL20" s="12">
        <v>99.129722595214844</v>
      </c>
      <c r="BM20" s="12">
        <v>99.543708801269531</v>
      </c>
      <c r="BN20" s="12">
        <v>100.96829223632813</v>
      </c>
      <c r="BO20" s="12">
        <v>101.09171295166016</v>
      </c>
      <c r="BQ20" s="21">
        <f>RANK(BO20,H20:BO20)</f>
        <v>1</v>
      </c>
    </row>
    <row r="21" spans="2:74" x14ac:dyDescent="0.25">
      <c r="B21" s="44" t="s">
        <v>1160</v>
      </c>
      <c r="C21" s="44" t="s">
        <v>1161</v>
      </c>
      <c r="D21" s="12">
        <v>-17.899999999999999</v>
      </c>
      <c r="E21" s="12">
        <v>122.2</v>
      </c>
      <c r="F21" s="29" t="b">
        <f t="shared" ref="F21:F84" si="0">AND(E21&gt;=141,D21&lt;=-29,D21&gt;=-40)</f>
        <v>0</v>
      </c>
      <c r="H21" s="12">
        <v>90.003715515136719</v>
      </c>
      <c r="I21" s="12">
        <v>93.117721557617188</v>
      </c>
      <c r="J21" s="12">
        <v>89.844284057617188</v>
      </c>
      <c r="K21" s="12">
        <v>92.37457275390625</v>
      </c>
      <c r="L21" s="12">
        <v>88.797714233398438</v>
      </c>
      <c r="M21" s="12">
        <v>91.469429016113281</v>
      </c>
      <c r="N21" s="12">
        <v>91.371711730957031</v>
      </c>
      <c r="O21" s="12">
        <v>91.8037109375</v>
      </c>
      <c r="P21" s="12">
        <v>92.999427795410156</v>
      </c>
      <c r="Q21" s="12">
        <v>90.775146484375</v>
      </c>
      <c r="R21" s="12">
        <v>91.770278930664063</v>
      </c>
      <c r="S21" s="12">
        <v>90.823997497558594</v>
      </c>
      <c r="T21" s="12">
        <v>92.328292846679688</v>
      </c>
      <c r="U21" s="12">
        <v>92.683143615722656</v>
      </c>
      <c r="V21" s="12">
        <v>89.751708984375</v>
      </c>
      <c r="W21" s="12">
        <v>90.829147338867188</v>
      </c>
      <c r="X21" s="12">
        <v>88.807998657226563</v>
      </c>
      <c r="Y21" s="12">
        <v>91.181427001953125</v>
      </c>
      <c r="Z21" s="12">
        <v>90.785423278808594</v>
      </c>
      <c r="AA21" s="12">
        <v>92.464569091796875</v>
      </c>
      <c r="AB21" s="12">
        <v>92.634284973144531</v>
      </c>
      <c r="AC21" s="12">
        <v>92.328292846679688</v>
      </c>
      <c r="AD21" s="12">
        <v>92.323143005371094</v>
      </c>
      <c r="AE21" s="12">
        <v>91.433433532714844</v>
      </c>
      <c r="AF21" s="12">
        <v>91.934852600097656</v>
      </c>
      <c r="AG21" s="12">
        <v>90.255714416503906</v>
      </c>
      <c r="AH21" s="12">
        <v>88.064857482910156</v>
      </c>
      <c r="AI21" s="12">
        <v>90.492279052734375</v>
      </c>
      <c r="AJ21" s="12">
        <v>92.364280700683594</v>
      </c>
      <c r="AK21" s="12">
        <v>93.127998352050781</v>
      </c>
      <c r="AL21" s="12">
        <v>92.77056884765625</v>
      </c>
      <c r="AM21" s="12">
        <v>88.892860412597656</v>
      </c>
      <c r="AN21" s="12">
        <v>89.913711547851563</v>
      </c>
      <c r="AO21" s="12">
        <v>89.638572692871094</v>
      </c>
      <c r="AP21" s="12">
        <v>91.909149169921875</v>
      </c>
      <c r="AQ21" s="12">
        <v>90.345710754394531</v>
      </c>
      <c r="AR21" s="12">
        <v>91.199432373046875</v>
      </c>
      <c r="AS21" s="12">
        <v>89.556282043457031</v>
      </c>
      <c r="AT21" s="12">
        <v>91.430854797363281</v>
      </c>
      <c r="AU21" s="12">
        <v>90.906288146972656</v>
      </c>
      <c r="AV21" s="12">
        <v>89.779998779296875</v>
      </c>
      <c r="AW21" s="12">
        <v>88.509719848632813</v>
      </c>
      <c r="AX21" s="12">
        <v>91.772865295410156</v>
      </c>
      <c r="AY21" s="12">
        <v>90.345710754394531</v>
      </c>
      <c r="AZ21" s="12">
        <v>90.960289001464844</v>
      </c>
      <c r="BA21" s="12">
        <v>89.065139770507813</v>
      </c>
      <c r="BB21" s="12">
        <v>92.186851501464844</v>
      </c>
      <c r="BC21" s="12">
        <v>92.883720397949219</v>
      </c>
      <c r="BD21" s="12">
        <v>92.829719543457031</v>
      </c>
      <c r="BE21" s="12">
        <v>93.670570373535156</v>
      </c>
      <c r="BF21" s="12">
        <v>93.048294067382813</v>
      </c>
      <c r="BG21" s="12">
        <v>91.243141174316406</v>
      </c>
      <c r="BH21" s="12">
        <v>93.773429870605469</v>
      </c>
      <c r="BI21" s="12">
        <v>92.127723693847656</v>
      </c>
      <c r="BJ21" s="12">
        <v>92.821998596191406</v>
      </c>
      <c r="BK21" s="12">
        <v>93.014862060546875</v>
      </c>
      <c r="BL21" s="12">
        <v>93.133140563964844</v>
      </c>
      <c r="BM21" s="12">
        <v>93.307998657226563</v>
      </c>
      <c r="BN21" s="12">
        <v>91.166000366210938</v>
      </c>
      <c r="BO21" s="12">
        <v>94.321144104003906</v>
      </c>
      <c r="BQ21" s="21">
        <f t="shared" ref="BQ21:BQ84" si="1">RANK(BO21,H21:BO21)</f>
        <v>1</v>
      </c>
      <c r="BR21" s="19"/>
      <c r="BS21" s="19"/>
    </row>
    <row r="22" spans="2:74" x14ac:dyDescent="0.25">
      <c r="B22" s="44" t="s">
        <v>1206</v>
      </c>
      <c r="C22" s="44" t="s">
        <v>1207</v>
      </c>
      <c r="D22" s="12">
        <v>-20.3</v>
      </c>
      <c r="E22" s="12">
        <v>118.6</v>
      </c>
      <c r="F22" s="29" t="b">
        <f t="shared" si="0"/>
        <v>0</v>
      </c>
      <c r="H22" s="12">
        <v>95.002578735351563</v>
      </c>
      <c r="I22" s="12">
        <v>98.072860717773438</v>
      </c>
      <c r="J22" s="12">
        <v>94.434288024902344</v>
      </c>
      <c r="K22" s="12">
        <v>96.787139892578125</v>
      </c>
      <c r="L22" s="12">
        <v>93.850570678710938</v>
      </c>
      <c r="M22" s="12">
        <v>94.159141540527344</v>
      </c>
      <c r="N22" s="12">
        <v>91.353713989257813</v>
      </c>
      <c r="O22" s="12">
        <v>96.434852600097656</v>
      </c>
      <c r="P22" s="12">
        <v>95.709709167480469</v>
      </c>
      <c r="Q22" s="12">
        <v>94.550003051757813</v>
      </c>
      <c r="R22" s="12">
        <v>94.107704162597656</v>
      </c>
      <c r="S22" s="12">
        <v>93.48028564453125</v>
      </c>
      <c r="T22" s="12">
        <v>97.424858093261719</v>
      </c>
      <c r="U22" s="12">
        <v>94.400856018066406</v>
      </c>
      <c r="V22" s="12">
        <v>91.304855346679688</v>
      </c>
      <c r="W22" s="12">
        <v>91.9991455078125</v>
      </c>
      <c r="X22" s="12">
        <v>91.047714233398438</v>
      </c>
      <c r="Y22" s="12">
        <v>94.732582092285156</v>
      </c>
      <c r="Z22" s="12">
        <v>93.110000610351563</v>
      </c>
      <c r="AA22" s="12">
        <v>97.26800537109375</v>
      </c>
      <c r="AB22" s="12">
        <v>96.128860473632813</v>
      </c>
      <c r="AC22" s="12">
        <v>94.074287414550781</v>
      </c>
      <c r="AD22" s="12">
        <v>95.575996398925781</v>
      </c>
      <c r="AE22" s="12">
        <v>95.3162841796875</v>
      </c>
      <c r="AF22" s="12">
        <v>94.27227783203125</v>
      </c>
      <c r="AG22" s="12">
        <v>93.5394287109375</v>
      </c>
      <c r="AH22" s="12">
        <v>91.870574951171875</v>
      </c>
      <c r="AI22" s="12">
        <v>92.10198974609375</v>
      </c>
      <c r="AJ22" s="12">
        <v>95.81256103515625</v>
      </c>
      <c r="AK22" s="12">
        <v>94.750572204589844</v>
      </c>
      <c r="AL22" s="12">
        <v>97.944290161132813</v>
      </c>
      <c r="AM22" s="12">
        <v>94.910003662109375</v>
      </c>
      <c r="AN22" s="12">
        <v>92.708854675292969</v>
      </c>
      <c r="AO22" s="12">
        <v>92.253715515136719</v>
      </c>
      <c r="AP22" s="12">
        <v>97.879997253417969</v>
      </c>
      <c r="AQ22" s="12">
        <v>93.943145751953125</v>
      </c>
      <c r="AR22" s="12">
        <v>95.470573425292969</v>
      </c>
      <c r="AS22" s="12">
        <v>94.413711547851563</v>
      </c>
      <c r="AT22" s="12">
        <v>95.102859497070313</v>
      </c>
      <c r="AU22" s="12">
        <v>93.097137451171875</v>
      </c>
      <c r="AV22" s="12">
        <v>94.045997619628906</v>
      </c>
      <c r="AW22" s="12">
        <v>90.916572570800781</v>
      </c>
      <c r="AX22" s="12">
        <v>96.524864196777344</v>
      </c>
      <c r="AY22" s="12">
        <v>94.094856262207031</v>
      </c>
      <c r="AZ22" s="12">
        <v>97.298858642578125</v>
      </c>
      <c r="BA22" s="12">
        <v>93.644859313964844</v>
      </c>
      <c r="BB22" s="12">
        <v>98.466285705566406</v>
      </c>
      <c r="BC22" s="12">
        <v>96.56085205078125</v>
      </c>
      <c r="BD22" s="12">
        <v>95.10028076171875</v>
      </c>
      <c r="BE22" s="12">
        <v>97.898002624511719</v>
      </c>
      <c r="BF22" s="12">
        <v>95.120857238769531</v>
      </c>
      <c r="BG22" s="12">
        <v>93.094573974609375</v>
      </c>
      <c r="BH22" s="12">
        <v>96.848861694335938</v>
      </c>
      <c r="BI22" s="12">
        <v>94.994857788085938</v>
      </c>
      <c r="BJ22" s="12">
        <v>99.51800537109375</v>
      </c>
      <c r="BK22" s="12">
        <v>98.270858764648438</v>
      </c>
      <c r="BL22" s="12">
        <v>95.856285095214844</v>
      </c>
      <c r="BM22" s="12">
        <v>95.804855346679688</v>
      </c>
      <c r="BN22" s="12">
        <v>96.596855163574219</v>
      </c>
      <c r="BO22" s="12">
        <v>100.25857543945313</v>
      </c>
      <c r="BQ22" s="21">
        <f t="shared" si="1"/>
        <v>1</v>
      </c>
    </row>
    <row r="23" spans="2:74" x14ac:dyDescent="0.25">
      <c r="B23" s="44" t="s">
        <v>1074</v>
      </c>
      <c r="C23" s="44" t="s">
        <v>1075</v>
      </c>
      <c r="D23" s="12">
        <v>-26.6</v>
      </c>
      <c r="E23" s="12">
        <v>118.5</v>
      </c>
      <c r="F23" s="29" t="b">
        <f t="shared" si="0"/>
        <v>0</v>
      </c>
      <c r="H23" s="12">
        <v>86.221138000488281</v>
      </c>
      <c r="I23" s="12">
        <v>89.347999572753906</v>
      </c>
      <c r="J23" s="12">
        <v>85.4471435546875</v>
      </c>
      <c r="K23" s="12">
        <v>86.928291320800781</v>
      </c>
      <c r="L23" s="12">
        <v>84.284858703613281</v>
      </c>
      <c r="M23" s="12">
        <v>84.819717407226563</v>
      </c>
      <c r="N23" s="12">
        <v>83.996856689453125</v>
      </c>
      <c r="O23" s="12">
        <v>88.72314453125</v>
      </c>
      <c r="P23" s="12">
        <v>84.513717651367188</v>
      </c>
      <c r="Q23" s="12">
        <v>89.389144897460938</v>
      </c>
      <c r="R23" s="12">
        <v>87.535140991210938</v>
      </c>
      <c r="S23" s="12">
        <v>83.410568237304688</v>
      </c>
      <c r="T23" s="12">
        <v>88.532859802246094</v>
      </c>
      <c r="U23" s="12">
        <v>84.24371337890625</v>
      </c>
      <c r="V23" s="12">
        <v>85.660568237304688</v>
      </c>
      <c r="W23" s="12">
        <v>81.841995239257813</v>
      </c>
      <c r="X23" s="12">
        <v>85.796852111816406</v>
      </c>
      <c r="Y23" s="12">
        <v>87.900283813476563</v>
      </c>
      <c r="Z23" s="12">
        <v>85.493431091308594</v>
      </c>
      <c r="AA23" s="12">
        <v>88.059707641601563</v>
      </c>
      <c r="AB23" s="12">
        <v>87.059425354003906</v>
      </c>
      <c r="AC23" s="12">
        <v>88.064857482910156</v>
      </c>
      <c r="AD23" s="12">
        <v>88.021141052246094</v>
      </c>
      <c r="AE23" s="12">
        <v>87.846282958984375</v>
      </c>
      <c r="AF23" s="12">
        <v>85.102577209472656</v>
      </c>
      <c r="AG23" s="12">
        <v>87.247138977050781</v>
      </c>
      <c r="AH23" s="12">
        <v>84.809425354003906</v>
      </c>
      <c r="AI23" s="12">
        <v>87.344856262207031</v>
      </c>
      <c r="AJ23" s="12">
        <v>86.398574829101563</v>
      </c>
      <c r="AK23" s="12">
        <v>86.928291320800781</v>
      </c>
      <c r="AL23" s="12">
        <v>87.380851745605469</v>
      </c>
      <c r="AM23" s="12">
        <v>87.393722534179688</v>
      </c>
      <c r="AN23" s="12">
        <v>82.7239990234375</v>
      </c>
      <c r="AO23" s="12">
        <v>85.115432739257813</v>
      </c>
      <c r="AP23" s="12">
        <v>89.816001892089844</v>
      </c>
      <c r="AQ23" s="12">
        <v>87.277999877929688</v>
      </c>
      <c r="AR23" s="12">
        <v>87.540283203125</v>
      </c>
      <c r="AS23" s="12">
        <v>87.169998168945313</v>
      </c>
      <c r="AT23" s="12">
        <v>86.264862060546875</v>
      </c>
      <c r="AU23" s="12">
        <v>86.496284484863281</v>
      </c>
      <c r="AV23" s="12">
        <v>89.031707763671875</v>
      </c>
      <c r="AW23" s="12">
        <v>84.830001831054688</v>
      </c>
      <c r="AX23" s="12">
        <v>90.111717224121094</v>
      </c>
      <c r="AY23" s="12">
        <v>87.87457275390625</v>
      </c>
      <c r="AZ23" s="12">
        <v>87.910568237304688</v>
      </c>
      <c r="BA23" s="12">
        <v>86.532279968261719</v>
      </c>
      <c r="BB23" s="12">
        <v>91.402565002441406</v>
      </c>
      <c r="BC23" s="12">
        <v>88.892860412597656</v>
      </c>
      <c r="BD23" s="12">
        <v>85.367424011230469</v>
      </c>
      <c r="BE23" s="12">
        <v>88.993148803710938</v>
      </c>
      <c r="BF23" s="12">
        <v>87.396286010742188</v>
      </c>
      <c r="BG23" s="12">
        <v>85.105140686035156</v>
      </c>
      <c r="BH23" s="12">
        <v>88.903144836425781</v>
      </c>
      <c r="BI23" s="12">
        <v>89.959999084472656</v>
      </c>
      <c r="BJ23" s="12">
        <v>91.392280578613281</v>
      </c>
      <c r="BK23" s="12">
        <v>91.212287902832031</v>
      </c>
      <c r="BL23" s="12">
        <v>87.720283508300781</v>
      </c>
      <c r="BM23" s="12">
        <v>89.330001831054688</v>
      </c>
      <c r="BN23" s="12">
        <v>89.222000122070313</v>
      </c>
      <c r="BO23" s="12">
        <v>93.95343017578125</v>
      </c>
      <c r="BQ23" s="21">
        <f t="shared" si="1"/>
        <v>1</v>
      </c>
    </row>
    <row r="24" spans="2:74" x14ac:dyDescent="0.25">
      <c r="B24" s="44" t="s">
        <v>644</v>
      </c>
      <c r="C24" s="44" t="s">
        <v>645</v>
      </c>
      <c r="D24" s="12">
        <v>-28.7</v>
      </c>
      <c r="E24" s="12">
        <v>114.6</v>
      </c>
      <c r="F24" s="29" t="b">
        <f t="shared" si="0"/>
        <v>0</v>
      </c>
      <c r="H24" s="12">
        <v>77.660858154296875</v>
      </c>
      <c r="I24" s="12">
        <v>78.967140197753906</v>
      </c>
      <c r="J24" s="12">
        <v>75.927711486816406</v>
      </c>
      <c r="K24" s="12">
        <v>79.075149536132813</v>
      </c>
      <c r="L24" s="12">
        <v>74.72943115234375</v>
      </c>
      <c r="M24" s="12">
        <v>76.159141540527344</v>
      </c>
      <c r="N24" s="12">
        <v>78.087715148925781</v>
      </c>
      <c r="O24" s="12">
        <v>78.684288024902344</v>
      </c>
      <c r="P24" s="12">
        <v>75.809432983398438</v>
      </c>
      <c r="Q24" s="12">
        <v>80.211715698242188</v>
      </c>
      <c r="R24" s="12">
        <v>76.789146423339844</v>
      </c>
      <c r="S24" s="12">
        <v>73.780570983886719</v>
      </c>
      <c r="T24" s="12">
        <v>78.961997985839844</v>
      </c>
      <c r="U24" s="12">
        <v>76.755714416503906</v>
      </c>
      <c r="V24" s="12">
        <v>76.017715454101563</v>
      </c>
      <c r="W24" s="12">
        <v>76.74542236328125</v>
      </c>
      <c r="X24" s="12">
        <v>76.832855224609375</v>
      </c>
      <c r="Y24" s="12">
        <v>78.12371826171875</v>
      </c>
      <c r="Z24" s="12">
        <v>78.267715454101563</v>
      </c>
      <c r="AA24" s="12">
        <v>77.030853271484375</v>
      </c>
      <c r="AB24" s="12">
        <v>76.730003356933594</v>
      </c>
      <c r="AC24" s="12">
        <v>78.031143188476563</v>
      </c>
      <c r="AD24" s="12">
        <v>79.509712219238281</v>
      </c>
      <c r="AE24" s="12">
        <v>78.56085205078125</v>
      </c>
      <c r="AF24" s="12">
        <v>76.868858337402344</v>
      </c>
      <c r="AG24" s="12">
        <v>77.234001159667969</v>
      </c>
      <c r="AH24" s="12">
        <v>75.768287658691406</v>
      </c>
      <c r="AI24" s="12">
        <v>78.553146362304688</v>
      </c>
      <c r="AJ24" s="12">
        <v>78.951713562011719</v>
      </c>
      <c r="AK24" s="12">
        <v>76.837997436523438</v>
      </c>
      <c r="AL24" s="12">
        <v>77.717430114746094</v>
      </c>
      <c r="AM24" s="12">
        <v>75.079147338867188</v>
      </c>
      <c r="AN24" s="12">
        <v>75.503425598144531</v>
      </c>
      <c r="AO24" s="12">
        <v>75.655143737792969</v>
      </c>
      <c r="AP24" s="12">
        <v>79.306571960449219</v>
      </c>
      <c r="AQ24" s="12">
        <v>78.092857360839844</v>
      </c>
      <c r="AR24" s="12">
        <v>77.784286499023438</v>
      </c>
      <c r="AS24" s="12">
        <v>77.737998962402344</v>
      </c>
      <c r="AT24" s="12">
        <v>77.648002624511719</v>
      </c>
      <c r="AU24" s="12">
        <v>78.781997680664063</v>
      </c>
      <c r="AV24" s="12">
        <v>79.476287841796875</v>
      </c>
      <c r="AW24" s="12">
        <v>77.709716796875</v>
      </c>
      <c r="AX24" s="12">
        <v>77.537429809570313</v>
      </c>
      <c r="AY24" s="12">
        <v>77.136283874511719</v>
      </c>
      <c r="AZ24" s="12">
        <v>77.493721008300781</v>
      </c>
      <c r="BA24" s="12">
        <v>74.053146362304688</v>
      </c>
      <c r="BB24" s="12">
        <v>78.974853515625</v>
      </c>
      <c r="BC24" s="12">
        <v>78.355140686035156</v>
      </c>
      <c r="BD24" s="12">
        <v>77.0771484375</v>
      </c>
      <c r="BE24" s="12">
        <v>78.486282348632813</v>
      </c>
      <c r="BF24" s="12">
        <v>81.970573425292969</v>
      </c>
      <c r="BG24" s="12">
        <v>78.607139587402344</v>
      </c>
      <c r="BH24" s="12">
        <v>80.085716247558594</v>
      </c>
      <c r="BI24" s="12">
        <v>80.391708374023438</v>
      </c>
      <c r="BJ24" s="12">
        <v>78.905433654785156</v>
      </c>
      <c r="BK24" s="12">
        <v>81.281425476074219</v>
      </c>
      <c r="BL24" s="12">
        <v>77.550285339355469</v>
      </c>
      <c r="BM24" s="12">
        <v>80.72857666015625</v>
      </c>
      <c r="BN24" s="12">
        <v>76.827713012695313</v>
      </c>
      <c r="BO24" s="12">
        <v>83.248573303222656</v>
      </c>
      <c r="BQ24" s="21">
        <f t="shared" si="1"/>
        <v>1</v>
      </c>
    </row>
    <row r="25" spans="2:74" x14ac:dyDescent="0.25">
      <c r="B25" s="44" t="s">
        <v>703</v>
      </c>
      <c r="C25" s="44" t="s">
        <v>704</v>
      </c>
      <c r="D25" s="12">
        <v>-31.9</v>
      </c>
      <c r="E25" s="12">
        <v>115.9</v>
      </c>
      <c r="F25" s="29" t="b">
        <f t="shared" si="0"/>
        <v>0</v>
      </c>
      <c r="H25" s="12">
        <v>75.331146240234375</v>
      </c>
      <c r="I25" s="12">
        <v>76.814857482910156</v>
      </c>
      <c r="J25" s="12">
        <v>73.369140625</v>
      </c>
      <c r="K25" s="12">
        <v>75.714286804199219</v>
      </c>
      <c r="L25" s="12">
        <v>71.4354248046875</v>
      </c>
      <c r="M25" s="12">
        <v>72.836860656738281</v>
      </c>
      <c r="N25" s="12">
        <v>73.721427917480469</v>
      </c>
      <c r="O25" s="12">
        <v>75.403144836425781</v>
      </c>
      <c r="P25" s="12">
        <v>71.705429077148438</v>
      </c>
      <c r="Q25" s="12">
        <v>77.398567199707031</v>
      </c>
      <c r="R25" s="12">
        <v>73.911712646484375</v>
      </c>
      <c r="S25" s="12">
        <v>70.19085693359375</v>
      </c>
      <c r="T25" s="12">
        <v>77.377998352050781</v>
      </c>
      <c r="U25" s="12">
        <v>73.4874267578125</v>
      </c>
      <c r="V25" s="12">
        <v>73.299713134765625</v>
      </c>
      <c r="W25" s="12">
        <v>73.90142822265625</v>
      </c>
      <c r="X25" s="12">
        <v>73.510574340820313</v>
      </c>
      <c r="Y25" s="12">
        <v>75.457138061523438</v>
      </c>
      <c r="Z25" s="12">
        <v>75.3028564453125</v>
      </c>
      <c r="AA25" s="12">
        <v>73.556861877441406</v>
      </c>
      <c r="AB25" s="12">
        <v>72.613143920898438</v>
      </c>
      <c r="AC25" s="12">
        <v>73.484855651855469</v>
      </c>
      <c r="AD25" s="12">
        <v>76.2491455078125</v>
      </c>
      <c r="AE25" s="12">
        <v>75.387718200683594</v>
      </c>
      <c r="AF25" s="12">
        <v>73.520858764648438</v>
      </c>
      <c r="AG25" s="12">
        <v>74.742286682128906</v>
      </c>
      <c r="AH25" s="12">
        <v>73.063140869140625</v>
      </c>
      <c r="AI25" s="12">
        <v>75.534286499023438</v>
      </c>
      <c r="AJ25" s="12">
        <v>74.101997375488281</v>
      </c>
      <c r="AK25" s="12">
        <v>73.860282897949219</v>
      </c>
      <c r="AL25" s="12">
        <v>74.091712951660156</v>
      </c>
      <c r="AM25" s="12">
        <v>73.572288513183594</v>
      </c>
      <c r="AN25" s="12">
        <v>72.769996643066406</v>
      </c>
      <c r="AO25" s="12">
        <v>73.798568725585938</v>
      </c>
      <c r="AP25" s="12">
        <v>76.627143859863281</v>
      </c>
      <c r="AQ25" s="12">
        <v>74.204856872558594</v>
      </c>
      <c r="AR25" s="12">
        <v>74.01971435546875</v>
      </c>
      <c r="AS25" s="12">
        <v>75.999717712402344</v>
      </c>
      <c r="AT25" s="12">
        <v>75.917427062988281</v>
      </c>
      <c r="AU25" s="12">
        <v>76.454856872558594</v>
      </c>
      <c r="AV25" s="12">
        <v>78.149429321289063</v>
      </c>
      <c r="AW25" s="12">
        <v>75.377426147460938</v>
      </c>
      <c r="AX25" s="12">
        <v>76.205429077148438</v>
      </c>
      <c r="AY25" s="12">
        <v>75.958572387695313</v>
      </c>
      <c r="AZ25" s="12">
        <v>76.236289978027344</v>
      </c>
      <c r="BA25" s="12">
        <v>71.895713806152344</v>
      </c>
      <c r="BB25" s="12">
        <v>77.61199951171875</v>
      </c>
      <c r="BC25" s="12">
        <v>75.963714599609375</v>
      </c>
      <c r="BD25" s="12">
        <v>74.168853759765625</v>
      </c>
      <c r="BE25" s="12">
        <v>76.09228515625</v>
      </c>
      <c r="BF25" s="12">
        <v>78.823143005371094</v>
      </c>
      <c r="BG25" s="12">
        <v>76.213142395019531</v>
      </c>
      <c r="BH25" s="12">
        <v>76.686279296875</v>
      </c>
      <c r="BI25" s="12">
        <v>77.972000122070313</v>
      </c>
      <c r="BJ25" s="12">
        <v>76.719711303710938</v>
      </c>
      <c r="BK25" s="12">
        <v>79.430000305175781</v>
      </c>
      <c r="BL25" s="12">
        <v>74.719139099121094</v>
      </c>
      <c r="BM25" s="12">
        <v>78.16485595703125</v>
      </c>
      <c r="BN25" s="12">
        <v>75.567718505859375</v>
      </c>
      <c r="BO25" s="12">
        <v>81.034568786621094</v>
      </c>
      <c r="BQ25" s="21">
        <f t="shared" si="1"/>
        <v>1</v>
      </c>
    </row>
    <row r="26" spans="2:74" x14ac:dyDescent="0.25">
      <c r="B26" s="44" t="s">
        <v>705</v>
      </c>
      <c r="C26" s="44" t="s">
        <v>706</v>
      </c>
      <c r="D26" s="12">
        <v>-33.5</v>
      </c>
      <c r="E26" s="12">
        <v>115</v>
      </c>
      <c r="F26" s="29" t="b">
        <f t="shared" si="0"/>
        <v>0</v>
      </c>
      <c r="H26" s="12">
        <v>66.590858459472656</v>
      </c>
      <c r="I26" s="12">
        <v>67.791709899902344</v>
      </c>
      <c r="J26" s="12">
        <v>66.377426147460938</v>
      </c>
      <c r="K26" s="12">
        <v>68.604286193847656</v>
      </c>
      <c r="L26" s="12">
        <v>65.243423461914063</v>
      </c>
      <c r="M26" s="12">
        <v>66.696281433105469</v>
      </c>
      <c r="N26" s="12">
        <v>67.46771240234375</v>
      </c>
      <c r="O26" s="12">
        <v>69.144287109375</v>
      </c>
      <c r="P26" s="12">
        <v>65.945426940917969</v>
      </c>
      <c r="Q26" s="12">
        <v>69.16485595703125</v>
      </c>
      <c r="R26" s="12">
        <v>66.722000122070313</v>
      </c>
      <c r="S26" s="12">
        <v>65.012001037597656</v>
      </c>
      <c r="T26" s="12">
        <v>70.023712158203125</v>
      </c>
      <c r="U26" s="12">
        <v>67.637428283691406</v>
      </c>
      <c r="V26" s="12">
        <v>67.436859130859375</v>
      </c>
      <c r="W26" s="12">
        <v>67.730003356933594</v>
      </c>
      <c r="X26" s="12">
        <v>67.82257080078125</v>
      </c>
      <c r="Y26" s="12">
        <v>69.0645751953125</v>
      </c>
      <c r="Z26" s="12">
        <v>69.463134765625</v>
      </c>
      <c r="AA26" s="12">
        <v>67.485710144042969</v>
      </c>
      <c r="AB26" s="12">
        <v>65.888862609863281</v>
      </c>
      <c r="AC26" s="12">
        <v>67.025428771972656</v>
      </c>
      <c r="AD26" s="12">
        <v>69.090286254882813</v>
      </c>
      <c r="AE26" s="12">
        <v>68.357429504394531</v>
      </c>
      <c r="AF26" s="12">
        <v>67.917709350585938</v>
      </c>
      <c r="AG26" s="12">
        <v>68.377998352050781</v>
      </c>
      <c r="AH26" s="12">
        <v>67.130851745605469</v>
      </c>
      <c r="AI26" s="12">
        <v>68.53228759765625</v>
      </c>
      <c r="AJ26" s="12">
        <v>68.275138854980469</v>
      </c>
      <c r="AK26" s="12">
        <v>68.735427856445313</v>
      </c>
      <c r="AL26" s="12">
        <v>67.786567687988281</v>
      </c>
      <c r="AM26" s="12">
        <v>67.804573059082031</v>
      </c>
      <c r="AN26" s="12">
        <v>67.225997924804688</v>
      </c>
      <c r="AO26" s="12">
        <v>67.984573364257813</v>
      </c>
      <c r="AP26" s="12">
        <v>70.157432556152344</v>
      </c>
      <c r="AQ26" s="12">
        <v>69.056861877441406</v>
      </c>
      <c r="AR26" s="12">
        <v>68.39599609375</v>
      </c>
      <c r="AS26" s="12">
        <v>70.134284973144531</v>
      </c>
      <c r="AT26" s="12">
        <v>69.452857971191406</v>
      </c>
      <c r="AU26" s="12">
        <v>70.005714416503906</v>
      </c>
      <c r="AV26" s="12">
        <v>70.314285278320313</v>
      </c>
      <c r="AW26" s="12">
        <v>69.509429931640625</v>
      </c>
      <c r="AX26" s="12">
        <v>70.239715576171875</v>
      </c>
      <c r="AY26" s="12">
        <v>69.869430541992188</v>
      </c>
      <c r="AZ26" s="12">
        <v>70.144569396972656</v>
      </c>
      <c r="BA26" s="12">
        <v>66.552284240722656</v>
      </c>
      <c r="BB26" s="12">
        <v>71.576858520507813</v>
      </c>
      <c r="BC26" s="12">
        <v>69.964569091796875</v>
      </c>
      <c r="BD26" s="12">
        <v>69.458000183105469</v>
      </c>
      <c r="BE26" s="12">
        <v>69.267715454101563</v>
      </c>
      <c r="BF26" s="12">
        <v>71.25799560546875</v>
      </c>
      <c r="BG26" s="12">
        <v>71.2374267578125</v>
      </c>
      <c r="BH26" s="12">
        <v>70.288566589355469</v>
      </c>
      <c r="BI26" s="12">
        <v>71.273422241210938</v>
      </c>
      <c r="BJ26" s="12">
        <v>69.95428466796875</v>
      </c>
      <c r="BK26" s="12">
        <v>71.260574340820313</v>
      </c>
      <c r="BL26" s="12">
        <v>68.141426086425781</v>
      </c>
      <c r="BM26" s="12">
        <v>71.250282287597656</v>
      </c>
      <c r="BN26" s="12">
        <v>68.838287353515625</v>
      </c>
      <c r="BO26" s="12">
        <v>72.759719848632813</v>
      </c>
      <c r="BQ26" s="21">
        <f t="shared" si="1"/>
        <v>1</v>
      </c>
    </row>
    <row r="27" spans="2:74" x14ac:dyDescent="0.25">
      <c r="B27" s="44" t="s">
        <v>838</v>
      </c>
      <c r="C27" s="44" t="s">
        <v>839</v>
      </c>
      <c r="D27" s="12">
        <v>-32.700000000000003</v>
      </c>
      <c r="E27" s="12">
        <v>116</v>
      </c>
      <c r="F27" s="29" t="b">
        <f t="shared" si="0"/>
        <v>0</v>
      </c>
      <c r="H27" s="12">
        <v>70.86199951171875</v>
      </c>
      <c r="I27" s="12">
        <v>72.36370849609375</v>
      </c>
      <c r="J27" s="12">
        <v>68.7894287109375</v>
      </c>
      <c r="K27" s="12">
        <v>71.797996520996094</v>
      </c>
      <c r="L27" s="12">
        <v>67.868858337402344</v>
      </c>
      <c r="M27" s="12">
        <v>68.305999755859375</v>
      </c>
      <c r="N27" s="12">
        <v>69.879714965820313</v>
      </c>
      <c r="O27" s="12">
        <v>71.432853698730469</v>
      </c>
      <c r="P27" s="12">
        <v>67.961433410644531</v>
      </c>
      <c r="Q27" s="12">
        <v>73.255996704101563</v>
      </c>
      <c r="R27" s="12">
        <v>70.375999450683594</v>
      </c>
      <c r="S27" s="12">
        <v>65.261428833007813</v>
      </c>
      <c r="T27" s="12">
        <v>73.0528564453125</v>
      </c>
      <c r="U27" s="12">
        <v>69.504280090332031</v>
      </c>
      <c r="V27" s="12">
        <v>68.930854797363281</v>
      </c>
      <c r="W27" s="12">
        <v>69.586570739746094</v>
      </c>
      <c r="X27" s="12">
        <v>68.974571228027344</v>
      </c>
      <c r="Y27" s="12">
        <v>71.029144287109375</v>
      </c>
      <c r="Z27" s="12">
        <v>71.263145446777344</v>
      </c>
      <c r="AA27" s="12">
        <v>68.977142333984375</v>
      </c>
      <c r="AB27" s="12">
        <v>68.182571411132813</v>
      </c>
      <c r="AC27" s="12">
        <v>69.097999572753906</v>
      </c>
      <c r="AD27" s="12">
        <v>72.296859741210938</v>
      </c>
      <c r="AE27" s="12">
        <v>70.810569763183594</v>
      </c>
      <c r="AF27" s="12">
        <v>68.380569458007813</v>
      </c>
      <c r="AG27" s="12">
        <v>70.836288452148438</v>
      </c>
      <c r="AH27" s="12">
        <v>69.113433837890625</v>
      </c>
      <c r="AI27" s="12">
        <v>71.062568664550781</v>
      </c>
      <c r="AJ27" s="12">
        <v>69.386001586914063</v>
      </c>
      <c r="AK27" s="12">
        <v>69.365432739257813</v>
      </c>
      <c r="AL27" s="12">
        <v>69.956855773925781</v>
      </c>
      <c r="AM27" s="12">
        <v>70.116287231445313</v>
      </c>
      <c r="AN27" s="12">
        <v>68.822853088378906</v>
      </c>
      <c r="AO27" s="12">
        <v>70.157432556152344</v>
      </c>
      <c r="AP27" s="12">
        <v>72.860000610351563</v>
      </c>
      <c r="AQ27" s="12">
        <v>70.594566345214844</v>
      </c>
      <c r="AR27" s="12">
        <v>69.812858581542969</v>
      </c>
      <c r="AS27" s="12">
        <v>71.556282043457031</v>
      </c>
      <c r="AT27" s="12">
        <v>70.044288635253906</v>
      </c>
      <c r="AU27" s="12">
        <v>71.965141296386719</v>
      </c>
      <c r="AV27" s="12">
        <v>73.639144897460938</v>
      </c>
      <c r="AW27" s="12">
        <v>70.224288940429688</v>
      </c>
      <c r="AX27" s="12">
        <v>71.633430480957031</v>
      </c>
      <c r="AY27" s="12">
        <v>71.636001586914063</v>
      </c>
      <c r="AZ27" s="12">
        <v>71.232284545898438</v>
      </c>
      <c r="BA27" s="12">
        <v>67.004859924316406</v>
      </c>
      <c r="BB27" s="12">
        <v>73.227714538574219</v>
      </c>
      <c r="BC27" s="12">
        <v>71.419998168945313</v>
      </c>
      <c r="BD27" s="12">
        <v>69.612289428710938</v>
      </c>
      <c r="BE27" s="12">
        <v>71.342857360839844</v>
      </c>
      <c r="BF27" s="12">
        <v>74.557144165039063</v>
      </c>
      <c r="BG27" s="12">
        <v>71.57171630859375</v>
      </c>
      <c r="BH27" s="12">
        <v>71.659141540527344</v>
      </c>
      <c r="BI27" s="12">
        <v>73.281707763671875</v>
      </c>
      <c r="BJ27" s="12">
        <v>72.08599853515625</v>
      </c>
      <c r="BK27" s="12">
        <v>75.541999816894531</v>
      </c>
      <c r="BL27" s="12">
        <v>70.286003112792969</v>
      </c>
      <c r="BM27" s="12">
        <v>73.392288208007813</v>
      </c>
      <c r="BN27" s="12">
        <v>70.982856750488281</v>
      </c>
      <c r="BO27" s="12">
        <v>76.115432739257813</v>
      </c>
      <c r="BQ27" s="21">
        <f t="shared" si="1"/>
        <v>1</v>
      </c>
    </row>
    <row r="28" spans="2:74" x14ac:dyDescent="0.25">
      <c r="B28" s="44" t="s">
        <v>709</v>
      </c>
      <c r="C28" s="44" t="s">
        <v>710</v>
      </c>
      <c r="D28" s="12">
        <v>-34.4</v>
      </c>
      <c r="E28" s="12">
        <v>116</v>
      </c>
      <c r="F28" s="29" t="b">
        <f t="shared" si="0"/>
        <v>0</v>
      </c>
      <c r="H28" s="12">
        <v>66.536857604980469</v>
      </c>
      <c r="I28" s="12">
        <v>67.650283813476563</v>
      </c>
      <c r="J28" s="12">
        <v>65.636856079101563</v>
      </c>
      <c r="K28" s="12">
        <v>68.846000671386719</v>
      </c>
      <c r="L28" s="12">
        <v>63.697998046875</v>
      </c>
      <c r="M28" s="12">
        <v>67.128280639648438</v>
      </c>
      <c r="N28" s="12">
        <v>67.681144714355469</v>
      </c>
      <c r="O28" s="12">
        <v>68.925712585449219</v>
      </c>
      <c r="P28" s="12">
        <v>64.266288757324219</v>
      </c>
      <c r="Q28" s="12">
        <v>68.496284484863281</v>
      </c>
      <c r="R28" s="12">
        <v>65.878570556640625</v>
      </c>
      <c r="S28" s="12">
        <v>62.306858062744141</v>
      </c>
      <c r="T28" s="12">
        <v>68.578567504882813</v>
      </c>
      <c r="U28" s="12">
        <v>65.683143615722656</v>
      </c>
      <c r="V28" s="12">
        <v>65.958282470703125</v>
      </c>
      <c r="W28" s="12">
        <v>66.722000122070313</v>
      </c>
      <c r="X28" s="12">
        <v>66.595993041992188</v>
      </c>
      <c r="Y28" s="12">
        <v>67.94085693359375</v>
      </c>
      <c r="Z28" s="12">
        <v>68.624855041503906</v>
      </c>
      <c r="AA28" s="12">
        <v>66.750282287597656</v>
      </c>
      <c r="AB28" s="12">
        <v>65.240852355957031</v>
      </c>
      <c r="AC28" s="12">
        <v>65.839996337890625</v>
      </c>
      <c r="AD28" s="12">
        <v>68.599143981933594</v>
      </c>
      <c r="AE28" s="12">
        <v>67.364860534667969</v>
      </c>
      <c r="AF28" s="12">
        <v>66.032859802246094</v>
      </c>
      <c r="AG28" s="12">
        <v>67.290283203125</v>
      </c>
      <c r="AH28" s="12">
        <v>65.510856628417969</v>
      </c>
      <c r="AI28" s="12">
        <v>67.709434509277344</v>
      </c>
      <c r="AJ28" s="12">
        <v>67.524284362792969</v>
      </c>
      <c r="AK28" s="12">
        <v>68.311141967773438</v>
      </c>
      <c r="AL28" s="12">
        <v>66.770858764648438</v>
      </c>
      <c r="AM28" s="12">
        <v>67.341712951660156</v>
      </c>
      <c r="AN28" s="12">
        <v>66.094573974609375</v>
      </c>
      <c r="AO28" s="12">
        <v>67.097427368164063</v>
      </c>
      <c r="AP28" s="12">
        <v>69.648284912109375</v>
      </c>
      <c r="AQ28" s="12">
        <v>67.938285827636719</v>
      </c>
      <c r="AR28" s="12">
        <v>68.015426635742188</v>
      </c>
      <c r="AS28" s="12">
        <v>69.087715148925781</v>
      </c>
      <c r="AT28" s="12">
        <v>68.362571716308594</v>
      </c>
      <c r="AU28" s="12">
        <v>68.362571716308594</v>
      </c>
      <c r="AV28" s="12">
        <v>69.645713806152344</v>
      </c>
      <c r="AW28" s="12">
        <v>66.534286499023438</v>
      </c>
      <c r="AX28" s="12">
        <v>68.53228759765625</v>
      </c>
      <c r="AY28" s="12">
        <v>68.05914306640625</v>
      </c>
      <c r="AZ28" s="12">
        <v>68.0771484375</v>
      </c>
      <c r="BA28" s="12">
        <v>64.829429626464844</v>
      </c>
      <c r="BB28" s="12">
        <v>70.635711669921875</v>
      </c>
      <c r="BC28" s="12">
        <v>68.138862609863281</v>
      </c>
      <c r="BD28" s="12">
        <v>66.655143737792969</v>
      </c>
      <c r="BE28" s="12">
        <v>68.048858642578125</v>
      </c>
      <c r="BF28" s="12">
        <v>70.301429748535156</v>
      </c>
      <c r="BG28" s="12">
        <v>69.450286865234375</v>
      </c>
      <c r="BH28" s="12">
        <v>69.653427124023438</v>
      </c>
      <c r="BI28" s="12">
        <v>69.928573608398438</v>
      </c>
      <c r="BJ28" s="12">
        <v>69.198287963867188</v>
      </c>
      <c r="BK28" s="12">
        <v>71.836570739746094</v>
      </c>
      <c r="BL28" s="12">
        <v>66.732284545898438</v>
      </c>
      <c r="BM28" s="12">
        <v>67.907432556152344</v>
      </c>
      <c r="BN28" s="12">
        <v>66.403144836425781</v>
      </c>
      <c r="BO28" s="12">
        <v>72.093711853027344</v>
      </c>
      <c r="BQ28" s="21">
        <f t="shared" si="1"/>
        <v>1</v>
      </c>
    </row>
    <row r="29" spans="2:74" x14ac:dyDescent="0.25">
      <c r="B29" s="44" t="s">
        <v>562</v>
      </c>
      <c r="C29" s="44" t="s">
        <v>563</v>
      </c>
      <c r="D29" s="12">
        <v>-31.6</v>
      </c>
      <c r="E29" s="12">
        <v>117.7</v>
      </c>
      <c r="F29" s="29" t="b">
        <f t="shared" si="0"/>
        <v>0</v>
      </c>
      <c r="H29" s="12">
        <v>77.514289855957031</v>
      </c>
      <c r="I29" s="12">
        <v>80.885429382324219</v>
      </c>
      <c r="J29" s="12">
        <v>77.753425598144531</v>
      </c>
      <c r="K29" s="12">
        <v>79.19085693359375</v>
      </c>
      <c r="L29" s="12">
        <v>76.153999328613281</v>
      </c>
      <c r="M29" s="12">
        <v>76.961433410644531</v>
      </c>
      <c r="N29" s="12">
        <v>77.125999450683594</v>
      </c>
      <c r="O29" s="12">
        <v>79.975143432617188</v>
      </c>
      <c r="P29" s="12">
        <v>75.577995300292969</v>
      </c>
      <c r="Q29" s="12">
        <v>79.967430114746094</v>
      </c>
      <c r="R29" s="12">
        <v>78.5377197265625</v>
      </c>
      <c r="S29" s="12">
        <v>73.708572387695313</v>
      </c>
      <c r="T29" s="12">
        <v>80.540855407714844</v>
      </c>
      <c r="U29" s="12">
        <v>76.195144653320313</v>
      </c>
      <c r="V29" s="12">
        <v>77.555427551269531</v>
      </c>
      <c r="W29" s="12">
        <v>77.215995788574219</v>
      </c>
      <c r="X29" s="12">
        <v>77.321426391601563</v>
      </c>
      <c r="Y29" s="12">
        <v>79.687141418457031</v>
      </c>
      <c r="Z29" s="12">
        <v>77.982284545898438</v>
      </c>
      <c r="AA29" s="12">
        <v>79.046859741210938</v>
      </c>
      <c r="AB29" s="12">
        <v>79.589431762695313</v>
      </c>
      <c r="AC29" s="12">
        <v>77.313713073730469</v>
      </c>
      <c r="AD29" s="12">
        <v>79.442855834960938</v>
      </c>
      <c r="AE29" s="12">
        <v>77.352287292480469</v>
      </c>
      <c r="AF29" s="12">
        <v>77.21856689453125</v>
      </c>
      <c r="AG29" s="12">
        <v>77.96685791015625</v>
      </c>
      <c r="AH29" s="12">
        <v>75.068855285644531</v>
      </c>
      <c r="AI29" s="12">
        <v>78.000282287597656</v>
      </c>
      <c r="AJ29" s="12">
        <v>77.092567443847656</v>
      </c>
      <c r="AK29" s="12">
        <v>78.061996459960938</v>
      </c>
      <c r="AL29" s="12">
        <v>77.516860961914063</v>
      </c>
      <c r="AM29" s="12">
        <v>77.984855651855469</v>
      </c>
      <c r="AN29" s="12">
        <v>73.500282287597656</v>
      </c>
      <c r="AO29" s="12">
        <v>76.177146911621094</v>
      </c>
      <c r="AP29" s="12">
        <v>79.941719055175781</v>
      </c>
      <c r="AQ29" s="12">
        <v>78.797431945800781</v>
      </c>
      <c r="AR29" s="12">
        <v>77.645423889160156</v>
      </c>
      <c r="AS29" s="12">
        <v>78.781997680664063</v>
      </c>
      <c r="AT29" s="12">
        <v>78.763999938964844</v>
      </c>
      <c r="AU29" s="12">
        <v>77.339431762695313</v>
      </c>
      <c r="AV29" s="12">
        <v>81.867721557617188</v>
      </c>
      <c r="AW29" s="12">
        <v>76.182289123535156</v>
      </c>
      <c r="AX29" s="12">
        <v>81.502571105957031</v>
      </c>
      <c r="AY29" s="12">
        <v>77.619712829589844</v>
      </c>
      <c r="AZ29" s="12">
        <v>80.165428161621094</v>
      </c>
      <c r="BA29" s="12">
        <v>76.784004211425781</v>
      </c>
      <c r="BB29" s="12">
        <v>81.109138488769531</v>
      </c>
      <c r="BC29" s="12">
        <v>78.3037109375</v>
      </c>
      <c r="BD29" s="12">
        <v>77.449996948242188</v>
      </c>
      <c r="BE29" s="12">
        <v>79.550857543945313</v>
      </c>
      <c r="BF29" s="12">
        <v>80.13970947265625</v>
      </c>
      <c r="BG29" s="12">
        <v>77.120857238769531</v>
      </c>
      <c r="BH29" s="12">
        <v>79.195999145507813</v>
      </c>
      <c r="BI29" s="12">
        <v>80.679710388183594</v>
      </c>
      <c r="BJ29" s="12">
        <v>81.942283630371094</v>
      </c>
      <c r="BK29" s="12">
        <v>83.400291442871094</v>
      </c>
      <c r="BL29" s="12">
        <v>78.429718017578125</v>
      </c>
      <c r="BM29" s="12">
        <v>80.108856201171875</v>
      </c>
      <c r="BN29" s="12">
        <v>80.036857604980469</v>
      </c>
      <c r="BO29" s="12">
        <v>84.865997314453125</v>
      </c>
      <c r="BQ29" s="21">
        <f t="shared" si="1"/>
        <v>1</v>
      </c>
    </row>
    <row r="30" spans="2:74" x14ac:dyDescent="0.25">
      <c r="B30" s="44" t="s">
        <v>444</v>
      </c>
      <c r="C30" s="44" t="s">
        <v>445</v>
      </c>
      <c r="D30" s="12">
        <v>-30.7</v>
      </c>
      <c r="E30" s="12">
        <v>121.4</v>
      </c>
      <c r="F30" s="29" t="b">
        <f t="shared" si="0"/>
        <v>0</v>
      </c>
      <c r="H30" s="12">
        <v>78.681716918945313</v>
      </c>
      <c r="I30" s="12">
        <v>82.934852600097656</v>
      </c>
      <c r="J30" s="12">
        <v>80.548576354980469</v>
      </c>
      <c r="K30" s="12">
        <v>80.659141540527344</v>
      </c>
      <c r="L30" s="12">
        <v>78.432281494140625</v>
      </c>
      <c r="M30" s="12">
        <v>80.026565551757813</v>
      </c>
      <c r="N30" s="12">
        <v>77.684005737304688</v>
      </c>
      <c r="O30" s="12">
        <v>81.098854064941406</v>
      </c>
      <c r="P30" s="12">
        <v>77.972000122070313</v>
      </c>
      <c r="Q30" s="12">
        <v>80.283714294433594</v>
      </c>
      <c r="R30" s="12">
        <v>79.887718200683594</v>
      </c>
      <c r="S30" s="12">
        <v>77.737998962402344</v>
      </c>
      <c r="T30" s="12">
        <v>81.155433654785156</v>
      </c>
      <c r="U30" s="12">
        <v>76.835426330566406</v>
      </c>
      <c r="V30" s="12">
        <v>78.699714660644531</v>
      </c>
      <c r="W30" s="12">
        <v>76.987144470214844</v>
      </c>
      <c r="X30" s="12">
        <v>78.581428527832031</v>
      </c>
      <c r="Y30" s="12">
        <v>81.394569396972656</v>
      </c>
      <c r="Z30" s="12">
        <v>78.869430541992188</v>
      </c>
      <c r="AA30" s="12">
        <v>81.302001953125</v>
      </c>
      <c r="AB30" s="12">
        <v>81.734001159667969</v>
      </c>
      <c r="AC30" s="12">
        <v>80.510002136230469</v>
      </c>
      <c r="AD30" s="12">
        <v>80.715713500976563</v>
      </c>
      <c r="AE30" s="12">
        <v>79.232002258300781</v>
      </c>
      <c r="AF30" s="12">
        <v>78.350006103515625</v>
      </c>
      <c r="AG30" s="12">
        <v>79.239707946777344</v>
      </c>
      <c r="AH30" s="12">
        <v>77.10028076171875</v>
      </c>
      <c r="AI30" s="12">
        <v>80.258003234863281</v>
      </c>
      <c r="AJ30" s="12">
        <v>81.111709594726563</v>
      </c>
      <c r="AK30" s="12">
        <v>80.741424560546875</v>
      </c>
      <c r="AL30" s="12">
        <v>80.008575439453125</v>
      </c>
      <c r="AM30" s="12">
        <v>81.379142761230469</v>
      </c>
      <c r="AN30" s="12">
        <v>74.683143615722656</v>
      </c>
      <c r="AO30" s="12">
        <v>77.681427001953125</v>
      </c>
      <c r="AP30" s="12">
        <v>82.207138061523438</v>
      </c>
      <c r="AQ30" s="12">
        <v>80.150001525878906</v>
      </c>
      <c r="AR30" s="12">
        <v>81.278854370117188</v>
      </c>
      <c r="AS30" s="12">
        <v>79.795143127441406</v>
      </c>
      <c r="AT30" s="12">
        <v>78.110855102539063</v>
      </c>
      <c r="AU30" s="12">
        <v>77.871719360351563</v>
      </c>
      <c r="AV30" s="12">
        <v>81.487136840820313</v>
      </c>
      <c r="AW30" s="12">
        <v>76.262001037597656</v>
      </c>
      <c r="AX30" s="12">
        <v>82.495140075683594</v>
      </c>
      <c r="AY30" s="12">
        <v>79.275711059570313</v>
      </c>
      <c r="AZ30" s="12">
        <v>81.746856689453125</v>
      </c>
      <c r="BA30" s="12">
        <v>79.280860900878906</v>
      </c>
      <c r="BB30" s="12">
        <v>83.53399658203125</v>
      </c>
      <c r="BC30" s="12">
        <v>81.826568603515625</v>
      </c>
      <c r="BD30" s="12">
        <v>78.463142395019531</v>
      </c>
      <c r="BE30" s="12">
        <v>81.965431213378906</v>
      </c>
      <c r="BF30" s="12">
        <v>78.848854064941406</v>
      </c>
      <c r="BG30" s="12">
        <v>78.36029052734375</v>
      </c>
      <c r="BH30" s="12">
        <v>81.168281555175781</v>
      </c>
      <c r="BI30" s="12">
        <v>81.546287536621094</v>
      </c>
      <c r="BJ30" s="12">
        <v>83.523712158203125</v>
      </c>
      <c r="BK30" s="12">
        <v>84.336288452148438</v>
      </c>
      <c r="BL30" s="12">
        <v>79.995719909667969</v>
      </c>
      <c r="BM30" s="12">
        <v>81.345710754394531</v>
      </c>
      <c r="BN30" s="12">
        <v>80.124282836914063</v>
      </c>
      <c r="BO30" s="12">
        <v>86.25714111328125</v>
      </c>
      <c r="BQ30" s="21">
        <f t="shared" si="1"/>
        <v>1</v>
      </c>
    </row>
    <row r="31" spans="2:74" x14ac:dyDescent="0.25">
      <c r="B31" s="44" t="s">
        <v>654</v>
      </c>
      <c r="C31" s="44" t="s">
        <v>655</v>
      </c>
      <c r="D31" s="12">
        <v>-12.4</v>
      </c>
      <c r="E31" s="12">
        <v>130.80000000000001</v>
      </c>
      <c r="F31" s="29" t="b">
        <f t="shared" si="0"/>
        <v>0</v>
      </c>
      <c r="H31" s="12">
        <v>91.2894287109375</v>
      </c>
      <c r="I31" s="12">
        <v>91.083717346191406</v>
      </c>
      <c r="J31" s="12">
        <v>91.695709228515625</v>
      </c>
      <c r="K31" s="12">
        <v>91.003997802734375</v>
      </c>
      <c r="L31" s="12">
        <v>90.739143371582031</v>
      </c>
      <c r="M31" s="12">
        <v>91.34857177734375</v>
      </c>
      <c r="N31" s="12">
        <v>90.664573669433594</v>
      </c>
      <c r="O31" s="12">
        <v>92.243431091308594</v>
      </c>
      <c r="P31" s="12">
        <v>91.896286010742188</v>
      </c>
      <c r="Q31" s="12">
        <v>91.489997863769531</v>
      </c>
      <c r="R31" s="12">
        <v>91.590286254882813</v>
      </c>
      <c r="S31" s="12">
        <v>91.469429016113281</v>
      </c>
      <c r="T31" s="12">
        <v>91.906562805175781</v>
      </c>
      <c r="U31" s="12">
        <v>92.225433349609375</v>
      </c>
      <c r="V31" s="12">
        <v>90.464004516601563</v>
      </c>
      <c r="W31" s="12">
        <v>91.171142578125</v>
      </c>
      <c r="X31" s="12">
        <v>92.384857177734375</v>
      </c>
      <c r="Y31" s="12">
        <v>91.209716796875</v>
      </c>
      <c r="Z31" s="12">
        <v>90.800857543945313</v>
      </c>
      <c r="AA31" s="12">
        <v>92.683143615722656</v>
      </c>
      <c r="AB31" s="12">
        <v>91.600570678710938</v>
      </c>
      <c r="AC31" s="12">
        <v>91.081146240234375</v>
      </c>
      <c r="AD31" s="12">
        <v>90.268569946289063</v>
      </c>
      <c r="AE31" s="12">
        <v>91.19171142578125</v>
      </c>
      <c r="AF31" s="12">
        <v>90.826568603515625</v>
      </c>
      <c r="AG31" s="12">
        <v>91.747138977050781</v>
      </c>
      <c r="AH31" s="12">
        <v>91.22772216796875</v>
      </c>
      <c r="AI31" s="12">
        <v>91.716285705566406</v>
      </c>
      <c r="AJ31" s="12">
        <v>90.862579345703125</v>
      </c>
      <c r="AK31" s="12">
        <v>91.937423706054688</v>
      </c>
      <c r="AL31" s="12">
        <v>91.983718872070313</v>
      </c>
      <c r="AM31" s="12">
        <v>90.700569152832031</v>
      </c>
      <c r="AN31" s="12">
        <v>91.595436096191406</v>
      </c>
      <c r="AO31" s="12">
        <v>91.880859375</v>
      </c>
      <c r="AP31" s="12">
        <v>91.166000366210938</v>
      </c>
      <c r="AQ31" s="12">
        <v>91.286857604980469</v>
      </c>
      <c r="AR31" s="12">
        <v>92.125137329101563</v>
      </c>
      <c r="AS31" s="12">
        <v>91.736854553222656</v>
      </c>
      <c r="AT31" s="12">
        <v>92.189430236816406</v>
      </c>
      <c r="AU31" s="12">
        <v>91.497718811035156</v>
      </c>
      <c r="AV31" s="12">
        <v>91.54656982421875</v>
      </c>
      <c r="AW31" s="12">
        <v>91.963142395019531</v>
      </c>
      <c r="AX31" s="12">
        <v>92.408012390136719</v>
      </c>
      <c r="AY31" s="12">
        <v>92.657432556152344</v>
      </c>
      <c r="AZ31" s="12">
        <v>92.827140808105469</v>
      </c>
      <c r="BA31" s="12">
        <v>92.616279602050781</v>
      </c>
      <c r="BB31" s="12">
        <v>92.41571044921875</v>
      </c>
      <c r="BC31" s="12">
        <v>92.451705932617188</v>
      </c>
      <c r="BD31" s="12">
        <v>93.135719299316406</v>
      </c>
      <c r="BE31" s="12">
        <v>92.84771728515625</v>
      </c>
      <c r="BF31" s="12">
        <v>92.387420654296875</v>
      </c>
      <c r="BG31" s="12">
        <v>91.551712036132813</v>
      </c>
      <c r="BH31" s="12">
        <v>93.156288146972656</v>
      </c>
      <c r="BI31" s="12">
        <v>92.199714660644531</v>
      </c>
      <c r="BJ31" s="12">
        <v>93.073997497558594</v>
      </c>
      <c r="BK31" s="12">
        <v>92.996849060058594</v>
      </c>
      <c r="BL31" s="12">
        <v>92.500572204589844</v>
      </c>
      <c r="BM31" s="12">
        <v>93.12286376953125</v>
      </c>
      <c r="BN31" s="12">
        <v>93.194854736328125</v>
      </c>
      <c r="BO31" s="12">
        <v>93.372276306152344</v>
      </c>
      <c r="BQ31" s="21">
        <f t="shared" si="1"/>
        <v>1</v>
      </c>
    </row>
    <row r="32" spans="2:74" x14ac:dyDescent="0.25">
      <c r="B32" s="44" t="s">
        <v>472</v>
      </c>
      <c r="C32" s="44" t="s">
        <v>473</v>
      </c>
      <c r="D32" s="12">
        <v>-25.6</v>
      </c>
      <c r="E32" s="12">
        <v>149.69999999999999</v>
      </c>
      <c r="F32" s="29" t="b">
        <f t="shared" si="0"/>
        <v>0</v>
      </c>
      <c r="H32" s="12">
        <v>85.272285461425781</v>
      </c>
      <c r="I32" s="12">
        <v>85.130851745605469</v>
      </c>
      <c r="J32" s="12">
        <v>87.324287414550781</v>
      </c>
      <c r="K32" s="12">
        <v>84.902000427246094</v>
      </c>
      <c r="L32" s="12">
        <v>84.470001220703125</v>
      </c>
      <c r="M32" s="12">
        <v>86.874282836914063</v>
      </c>
      <c r="N32" s="12">
        <v>84.146003723144531</v>
      </c>
      <c r="O32" s="12">
        <v>87.740852355957031</v>
      </c>
      <c r="P32" s="12">
        <v>87.47857666015625</v>
      </c>
      <c r="Q32" s="12">
        <v>85.848289489746094</v>
      </c>
      <c r="R32" s="12">
        <v>84.932861328125</v>
      </c>
      <c r="S32" s="12">
        <v>87.905426025390625</v>
      </c>
      <c r="T32" s="12">
        <v>86.218574523925781</v>
      </c>
      <c r="U32" s="12">
        <v>83.945426940917969</v>
      </c>
      <c r="V32" s="12">
        <v>82.515716552734375</v>
      </c>
      <c r="W32" s="12">
        <v>85.611717224121094</v>
      </c>
      <c r="X32" s="12">
        <v>84.351715087890625</v>
      </c>
      <c r="Y32" s="12">
        <v>88.170280456542969</v>
      </c>
      <c r="Z32" s="12">
        <v>81.271141052246094</v>
      </c>
      <c r="AA32" s="12">
        <v>88.280860900878906</v>
      </c>
      <c r="AB32" s="12">
        <v>89.494575500488281</v>
      </c>
      <c r="AC32" s="12">
        <v>85.040863037109375</v>
      </c>
      <c r="AD32" s="12">
        <v>87.211135864257813</v>
      </c>
      <c r="AE32" s="12">
        <v>83.312858581542969</v>
      </c>
      <c r="AF32" s="12">
        <v>82.528572082519531</v>
      </c>
      <c r="AG32" s="12">
        <v>83.3951416015625</v>
      </c>
      <c r="AH32" s="12">
        <v>83.649711608886719</v>
      </c>
      <c r="AI32" s="12">
        <v>85.323715209960938</v>
      </c>
      <c r="AJ32" s="12">
        <v>89.031707763671875</v>
      </c>
      <c r="AK32" s="12">
        <v>83.816856384277344</v>
      </c>
      <c r="AL32" s="12">
        <v>85.94085693359375</v>
      </c>
      <c r="AM32" s="12">
        <v>87.632858276367188</v>
      </c>
      <c r="AN32" s="12">
        <v>85.040855407714844</v>
      </c>
      <c r="AO32" s="12">
        <v>84.346565246582031</v>
      </c>
      <c r="AP32" s="12">
        <v>86.573432922363281</v>
      </c>
      <c r="AQ32" s="12">
        <v>86.012863159179688</v>
      </c>
      <c r="AR32" s="12">
        <v>86.678855895996094</v>
      </c>
      <c r="AS32" s="12">
        <v>87.689430236816406</v>
      </c>
      <c r="AT32" s="12">
        <v>83.785995483398438</v>
      </c>
      <c r="AU32" s="12">
        <v>85.305709838867188</v>
      </c>
      <c r="AV32" s="12">
        <v>86.007720947265625</v>
      </c>
      <c r="AW32" s="12">
        <v>85.920280456542969</v>
      </c>
      <c r="AX32" s="12">
        <v>91.477134704589844</v>
      </c>
      <c r="AY32" s="12">
        <v>88.6048583984375</v>
      </c>
      <c r="AZ32" s="12">
        <v>87.563430786132813</v>
      </c>
      <c r="BA32" s="12">
        <v>89.710563659667969</v>
      </c>
      <c r="BB32" s="12">
        <v>89.065139770507813</v>
      </c>
      <c r="BC32" s="12">
        <v>86.833145141601563</v>
      </c>
      <c r="BD32" s="12">
        <v>86.774002075195313</v>
      </c>
      <c r="BE32" s="12">
        <v>90.777717590332031</v>
      </c>
      <c r="BF32" s="12">
        <v>81.394569396972656</v>
      </c>
      <c r="BG32" s="12">
        <v>86.593994140625</v>
      </c>
      <c r="BH32" s="12">
        <v>87.941429138183594</v>
      </c>
      <c r="BI32" s="12">
        <v>91.788291931152344</v>
      </c>
      <c r="BJ32" s="12">
        <v>90.147712707519531</v>
      </c>
      <c r="BK32" s="12">
        <v>88.620285034179688</v>
      </c>
      <c r="BL32" s="12">
        <v>87.28314208984375</v>
      </c>
      <c r="BM32" s="12">
        <v>87.694572448730469</v>
      </c>
      <c r="BN32" s="12">
        <v>88.712860107421875</v>
      </c>
      <c r="BO32" s="12">
        <v>92.503150939941406</v>
      </c>
      <c r="BQ32" s="21">
        <f t="shared" si="1"/>
        <v>1</v>
      </c>
    </row>
    <row r="33" spans="2:69" x14ac:dyDescent="0.25">
      <c r="B33" s="44" t="s">
        <v>673</v>
      </c>
      <c r="C33" s="44" t="s">
        <v>674</v>
      </c>
      <c r="D33" s="12">
        <v>-23.3</v>
      </c>
      <c r="E33" s="12">
        <v>150.4</v>
      </c>
      <c r="F33" s="29" t="b">
        <f t="shared" si="0"/>
        <v>0</v>
      </c>
      <c r="H33" s="12">
        <v>85.976860046386719</v>
      </c>
      <c r="I33" s="12">
        <v>84.917427062988281</v>
      </c>
      <c r="J33" s="12">
        <v>87.982574462890625</v>
      </c>
      <c r="K33" s="12">
        <v>84.014854431152344</v>
      </c>
      <c r="L33" s="12">
        <v>83.45428466796875</v>
      </c>
      <c r="M33" s="12">
        <v>85.421424865722656</v>
      </c>
      <c r="N33" s="12">
        <v>83.850288391113281</v>
      </c>
      <c r="O33" s="12">
        <v>85.647720336914063</v>
      </c>
      <c r="P33" s="12">
        <v>85.8431396484375</v>
      </c>
      <c r="Q33" s="12">
        <v>85.62457275390625</v>
      </c>
      <c r="R33" s="12">
        <v>84.678291320800781</v>
      </c>
      <c r="S33" s="12">
        <v>87.838569641113281</v>
      </c>
      <c r="T33" s="12">
        <v>86.460289001464844</v>
      </c>
      <c r="U33" s="12">
        <v>83.69085693359375</v>
      </c>
      <c r="V33" s="12">
        <v>83.78857421875</v>
      </c>
      <c r="W33" s="12">
        <v>83.487709045410156</v>
      </c>
      <c r="X33" s="12">
        <v>85.706855773925781</v>
      </c>
      <c r="Y33" s="12">
        <v>85.470283508300781</v>
      </c>
      <c r="Z33" s="12">
        <v>81.476860046386719</v>
      </c>
      <c r="AA33" s="12">
        <v>86.995147705078125</v>
      </c>
      <c r="AB33" s="12">
        <v>87.532562255859375</v>
      </c>
      <c r="AC33" s="12">
        <v>84.025138854980469</v>
      </c>
      <c r="AD33" s="12">
        <v>85.099998474121094</v>
      </c>
      <c r="AE33" s="12">
        <v>85.187431335449219</v>
      </c>
      <c r="AF33" s="12">
        <v>83.657432556152344</v>
      </c>
      <c r="AG33" s="12">
        <v>84.59857177734375</v>
      </c>
      <c r="AH33" s="12">
        <v>84.791427612304688</v>
      </c>
      <c r="AI33" s="12">
        <v>85.516571044921875</v>
      </c>
      <c r="AJ33" s="12">
        <v>87.432281494140625</v>
      </c>
      <c r="AK33" s="12">
        <v>85.393150329589844</v>
      </c>
      <c r="AL33" s="12">
        <v>85.907432556152344</v>
      </c>
      <c r="AM33" s="12">
        <v>87.391143798828125</v>
      </c>
      <c r="AN33" s="12">
        <v>86.604286193847656</v>
      </c>
      <c r="AO33" s="12">
        <v>84.454566955566406</v>
      </c>
      <c r="AP33" s="12">
        <v>87.193145751953125</v>
      </c>
      <c r="AQ33" s="12">
        <v>85.832862854003906</v>
      </c>
      <c r="AR33" s="12">
        <v>86.262283325195313</v>
      </c>
      <c r="AS33" s="12">
        <v>87.47857666015625</v>
      </c>
      <c r="AT33" s="12">
        <v>83.199714660644531</v>
      </c>
      <c r="AU33" s="12">
        <v>84.925140380859375</v>
      </c>
      <c r="AV33" s="12">
        <v>84.48028564453125</v>
      </c>
      <c r="AW33" s="12">
        <v>87.324287414550781</v>
      </c>
      <c r="AX33" s="12">
        <v>88.203712463378906</v>
      </c>
      <c r="AY33" s="12">
        <v>87.44256591796875</v>
      </c>
      <c r="AZ33" s="12">
        <v>87.828292846679688</v>
      </c>
      <c r="BA33" s="12">
        <v>88.923713684082031</v>
      </c>
      <c r="BB33" s="12">
        <v>85.094856262207031</v>
      </c>
      <c r="BC33" s="12">
        <v>85.377708435058594</v>
      </c>
      <c r="BD33" s="12">
        <v>86.470565795898438</v>
      </c>
      <c r="BE33" s="12">
        <v>89.607719421386719</v>
      </c>
      <c r="BF33" s="12">
        <v>82.029708862304688</v>
      </c>
      <c r="BG33" s="12">
        <v>85.035713195800781</v>
      </c>
      <c r="BH33" s="12">
        <v>85.652862548828125</v>
      </c>
      <c r="BI33" s="12">
        <v>89.139717102050781</v>
      </c>
      <c r="BJ33" s="12">
        <v>87.169998168945313</v>
      </c>
      <c r="BK33" s="12">
        <v>87.691993713378906</v>
      </c>
      <c r="BL33" s="12">
        <v>87.524856567382813</v>
      </c>
      <c r="BM33" s="12">
        <v>86.324005126953125</v>
      </c>
      <c r="BN33" s="12">
        <v>88.787422180175781</v>
      </c>
      <c r="BO33" s="12">
        <v>90.700569152832031</v>
      </c>
      <c r="BQ33" s="21">
        <f t="shared" si="1"/>
        <v>1</v>
      </c>
    </row>
    <row r="34" spans="2:69" x14ac:dyDescent="0.25">
      <c r="B34" s="44" t="s">
        <v>476</v>
      </c>
      <c r="C34" s="44" t="s">
        <v>477</v>
      </c>
      <c r="D34" s="12">
        <v>-27.6</v>
      </c>
      <c r="E34" s="12">
        <v>152.69999999999999</v>
      </c>
      <c r="F34" s="29" t="b">
        <f t="shared" si="0"/>
        <v>0</v>
      </c>
      <c r="H34" s="12">
        <v>81.610572814941406</v>
      </c>
      <c r="I34" s="12">
        <v>80.859710693359375</v>
      </c>
      <c r="J34" s="12">
        <v>82.135139465332031</v>
      </c>
      <c r="K34" s="12">
        <v>78.920852661132813</v>
      </c>
      <c r="L34" s="12">
        <v>80.782569885253906</v>
      </c>
      <c r="M34" s="12">
        <v>82.582572937011719</v>
      </c>
      <c r="N34" s="12">
        <v>80.150001525878906</v>
      </c>
      <c r="O34" s="12">
        <v>82.788284301757813</v>
      </c>
      <c r="P34" s="12">
        <v>84.1845703125</v>
      </c>
      <c r="Q34" s="12">
        <v>79.800285339355469</v>
      </c>
      <c r="R34" s="12">
        <v>80.816001892089844</v>
      </c>
      <c r="S34" s="12">
        <v>82.904006958007813</v>
      </c>
      <c r="T34" s="12">
        <v>81.415145874023438</v>
      </c>
      <c r="U34" s="12">
        <v>82.38970947265625</v>
      </c>
      <c r="V34" s="12">
        <v>79.203712463378906</v>
      </c>
      <c r="W34" s="12">
        <v>80.131996154785156</v>
      </c>
      <c r="X34" s="12">
        <v>81.811141967773438</v>
      </c>
      <c r="Y34" s="12">
        <v>84.423713684082031</v>
      </c>
      <c r="Z34" s="12">
        <v>79.417144775390625</v>
      </c>
      <c r="AA34" s="12">
        <v>83.333427429199219</v>
      </c>
      <c r="AB34" s="12">
        <v>84.253997802734375</v>
      </c>
      <c r="AC34" s="12">
        <v>81.422859191894531</v>
      </c>
      <c r="AD34" s="12">
        <v>82.201995849609375</v>
      </c>
      <c r="AE34" s="12">
        <v>80.589714050292969</v>
      </c>
      <c r="AF34" s="12">
        <v>80.445716857910156</v>
      </c>
      <c r="AG34" s="12">
        <v>80.173141479492188</v>
      </c>
      <c r="AH34" s="12">
        <v>82.106857299804688</v>
      </c>
      <c r="AI34" s="12">
        <v>82.109428405761719</v>
      </c>
      <c r="AJ34" s="12">
        <v>84.721992492675781</v>
      </c>
      <c r="AK34" s="12">
        <v>81.983428955078125</v>
      </c>
      <c r="AL34" s="12">
        <v>83.791145324707031</v>
      </c>
      <c r="AM34" s="12">
        <v>85.292861938476563</v>
      </c>
      <c r="AN34" s="12">
        <v>82.281715393066406</v>
      </c>
      <c r="AO34" s="12">
        <v>82.243141174316406</v>
      </c>
      <c r="AP34" s="12">
        <v>83.850288391113281</v>
      </c>
      <c r="AQ34" s="12">
        <v>83.482574462890625</v>
      </c>
      <c r="AR34" s="12">
        <v>83.72943115234375</v>
      </c>
      <c r="AS34" s="12">
        <v>83.562278747558594</v>
      </c>
      <c r="AT34" s="12">
        <v>81.554000854492188</v>
      </c>
      <c r="AU34" s="12">
        <v>79.792572021484375</v>
      </c>
      <c r="AV34" s="12">
        <v>84.572860717773438</v>
      </c>
      <c r="AW34" s="12">
        <v>82.855140686035156</v>
      </c>
      <c r="AX34" s="12">
        <v>86.863998413085938</v>
      </c>
      <c r="AY34" s="12">
        <v>83.924858093261719</v>
      </c>
      <c r="AZ34" s="12">
        <v>84.130569458007813</v>
      </c>
      <c r="BA34" s="12">
        <v>85.169425964355469</v>
      </c>
      <c r="BB34" s="12">
        <v>82.706001281738281</v>
      </c>
      <c r="BC34" s="12">
        <v>82.713714599609375</v>
      </c>
      <c r="BD34" s="12">
        <v>82.384567260742188</v>
      </c>
      <c r="BE34" s="12">
        <v>86.182579040527344</v>
      </c>
      <c r="BF34" s="12">
        <v>78.9337158203125</v>
      </c>
      <c r="BG34" s="12">
        <v>81.63885498046875</v>
      </c>
      <c r="BH34" s="12">
        <v>84.349143981933594</v>
      </c>
      <c r="BI34" s="12">
        <v>86.264854431152344</v>
      </c>
      <c r="BJ34" s="12">
        <v>86.221145629882813</v>
      </c>
      <c r="BK34" s="12">
        <v>83.37457275390625</v>
      </c>
      <c r="BL34" s="12">
        <v>84.089431762695313</v>
      </c>
      <c r="BM34" s="12">
        <v>83.5931396484375</v>
      </c>
      <c r="BN34" s="12">
        <v>84.63970947265625</v>
      </c>
      <c r="BO34" s="12">
        <v>89.275993347167969</v>
      </c>
      <c r="BQ34" s="21">
        <f t="shared" si="1"/>
        <v>1</v>
      </c>
    </row>
    <row r="35" spans="2:69" x14ac:dyDescent="0.25">
      <c r="B35" s="44" t="s">
        <v>600</v>
      </c>
      <c r="C35" s="44" t="s">
        <v>601</v>
      </c>
      <c r="D35" s="12">
        <v>-25.5</v>
      </c>
      <c r="E35" s="12">
        <v>152.69999999999999</v>
      </c>
      <c r="F35" s="29" t="b">
        <f t="shared" si="0"/>
        <v>0</v>
      </c>
      <c r="H35" s="12">
        <v>80.636001586914063</v>
      </c>
      <c r="I35" s="12">
        <v>80.921424865722656</v>
      </c>
      <c r="J35" s="12">
        <v>82.358856201171875</v>
      </c>
      <c r="K35" s="12">
        <v>79.607429504394531</v>
      </c>
      <c r="L35" s="12"/>
      <c r="M35" s="12">
        <v>80.314567565917969</v>
      </c>
      <c r="N35" s="12">
        <v>80.399429321289063</v>
      </c>
      <c r="O35" s="12">
        <v>80.936859130859375</v>
      </c>
      <c r="P35" s="12">
        <v>80.70440673828125</v>
      </c>
      <c r="Q35" s="12">
        <v>80.520286560058594</v>
      </c>
      <c r="R35" s="12">
        <v>81.052574157714844</v>
      </c>
      <c r="S35" s="12">
        <v>81.970573425292969</v>
      </c>
      <c r="T35" s="12">
        <v>81.613143920898438</v>
      </c>
      <c r="U35" s="12">
        <v>82.394859313964844</v>
      </c>
      <c r="V35" s="12">
        <v>80.085716247558594</v>
      </c>
      <c r="W35" s="12">
        <v>80.561424255371094</v>
      </c>
      <c r="X35" s="12">
        <v>82.947715759277344</v>
      </c>
      <c r="Y35" s="12">
        <v>83.410568237304688</v>
      </c>
      <c r="Z35" s="12">
        <v>80.342857360839844</v>
      </c>
      <c r="AA35" s="12">
        <v>83.837432861328125</v>
      </c>
      <c r="AB35" s="12">
        <v>84.621711730957031</v>
      </c>
      <c r="AC35" s="12">
        <v>81.353431701660156</v>
      </c>
      <c r="AD35" s="12">
        <v>82.23028564453125</v>
      </c>
      <c r="AE35" s="12">
        <v>82.027137756347656</v>
      </c>
      <c r="AF35" s="12">
        <v>80.885429382324219</v>
      </c>
      <c r="AG35" s="12">
        <v>81.214569091796875</v>
      </c>
      <c r="AH35" s="12">
        <v>81.942283630371094</v>
      </c>
      <c r="AI35" s="12">
        <v>82.237998962402344</v>
      </c>
      <c r="AJ35" s="12">
        <v>85.220855712890625</v>
      </c>
      <c r="AK35" s="12">
        <v>83.091712951660156</v>
      </c>
      <c r="AL35" s="12">
        <v>83.279426574707031</v>
      </c>
      <c r="AM35" s="12">
        <v>83.922279357910156</v>
      </c>
      <c r="AN35" s="12">
        <v>81.139991760253906</v>
      </c>
      <c r="AO35" s="12">
        <v>80.065139770507813</v>
      </c>
      <c r="AP35" s="12">
        <v>82.911712646484375</v>
      </c>
      <c r="AQ35" s="12">
        <v>82.415428161621094</v>
      </c>
      <c r="AR35" s="12">
        <v>82.453994750976563</v>
      </c>
      <c r="AS35" s="12">
        <v>83.155998229980469</v>
      </c>
      <c r="AT35" s="12">
        <v>80.648857116699219</v>
      </c>
      <c r="AU35" s="12">
        <v>79.987998962402344</v>
      </c>
      <c r="AV35" s="12">
        <v>82.045150756835938</v>
      </c>
      <c r="AW35" s="12">
        <v>82.734283447265625</v>
      </c>
      <c r="AX35" s="12">
        <v>83.49285888671875</v>
      </c>
      <c r="AY35" s="12">
        <v>83.078857421875</v>
      </c>
      <c r="AZ35" s="12">
        <v>83.132858276367188</v>
      </c>
      <c r="BA35" s="12">
        <v>83.744850158691406</v>
      </c>
      <c r="BB35" s="12">
        <v>81.003715515136719</v>
      </c>
      <c r="BC35" s="12">
        <v>81.680000305175781</v>
      </c>
      <c r="BD35" s="12">
        <v>83.546859741210938</v>
      </c>
      <c r="BE35" s="12">
        <v>85.58343505859375</v>
      </c>
      <c r="BF35" s="12">
        <v>80.412284851074219</v>
      </c>
      <c r="BG35" s="12">
        <v>81.944854736328125</v>
      </c>
      <c r="BH35" s="12">
        <v>83.300003051757813</v>
      </c>
      <c r="BI35" s="12">
        <v>85.262001037597656</v>
      </c>
      <c r="BJ35" s="12">
        <v>83.125144958496094</v>
      </c>
      <c r="BK35" s="12">
        <v>82.245712280273438</v>
      </c>
      <c r="BL35" s="12">
        <v>84.541999816894531</v>
      </c>
      <c r="BM35" s="12">
        <v>82.633995056152344</v>
      </c>
      <c r="BN35" s="12">
        <v>83.662567138671875</v>
      </c>
      <c r="BO35" s="12">
        <v>86.550285339355469</v>
      </c>
      <c r="BQ35" s="21">
        <f t="shared" si="1"/>
        <v>1</v>
      </c>
    </row>
    <row r="36" spans="2:69" x14ac:dyDescent="0.25">
      <c r="B36" s="44" t="s">
        <v>1172</v>
      </c>
      <c r="C36" s="44" t="s">
        <v>1173</v>
      </c>
      <c r="D36" s="12">
        <v>-18.600000000000001</v>
      </c>
      <c r="E36" s="12">
        <v>121.7</v>
      </c>
      <c r="F36" s="29" t="b">
        <f t="shared" si="0"/>
        <v>0</v>
      </c>
      <c r="H36" s="12">
        <v>92.305145263671875</v>
      </c>
      <c r="I36" s="12"/>
      <c r="J36" s="12">
        <v>92.914573669433594</v>
      </c>
      <c r="K36" s="12">
        <v>95.72772216796875</v>
      </c>
      <c r="L36" s="12">
        <v>91.423149108886719</v>
      </c>
      <c r="M36" s="12">
        <v>93.045707702636719</v>
      </c>
      <c r="N36" s="12">
        <v>92.482582092285156</v>
      </c>
      <c r="O36" s="12">
        <v>94.544853210449219</v>
      </c>
      <c r="P36" s="12">
        <v>105.07999420166016</v>
      </c>
      <c r="Q36" s="12">
        <v>91.235427856445313</v>
      </c>
      <c r="R36" s="12">
        <v>93.943145751953125</v>
      </c>
      <c r="S36" s="12">
        <v>93.750282287597656</v>
      </c>
      <c r="T36" s="12">
        <v>94.200294494628906</v>
      </c>
      <c r="U36" s="12">
        <v>93.48028564453125</v>
      </c>
      <c r="V36" s="12">
        <v>91.345993041992188</v>
      </c>
      <c r="W36" s="12">
        <v>91.927139282226563</v>
      </c>
      <c r="X36" s="12">
        <v>89.206573486328125</v>
      </c>
      <c r="Y36" s="12">
        <v>93.526565551757813</v>
      </c>
      <c r="Z36" s="12">
        <v>92.84771728515625</v>
      </c>
      <c r="AA36" s="12">
        <v>95.496284484863281</v>
      </c>
      <c r="AB36" s="12">
        <v>95.506568908691406</v>
      </c>
      <c r="AC36" s="12">
        <v>93.392860412597656</v>
      </c>
      <c r="AD36" s="12">
        <v>95.259201049804688</v>
      </c>
      <c r="AE36" s="12">
        <v>93.22314453125</v>
      </c>
      <c r="AF36" s="12">
        <v>92.641998291015625</v>
      </c>
      <c r="AG36" s="12">
        <v>92.120002746582031</v>
      </c>
      <c r="AH36" s="12">
        <v>90.227424621582031</v>
      </c>
      <c r="AI36" s="12">
        <v>92.29742431640625</v>
      </c>
      <c r="AJ36" s="12">
        <v>96.008010864257813</v>
      </c>
      <c r="AK36" s="12">
        <v>95.758575439453125</v>
      </c>
      <c r="AL36" s="12">
        <v>96.769142150878906</v>
      </c>
      <c r="AM36" s="12">
        <v>93.146003723144531</v>
      </c>
      <c r="AN36" s="12">
        <v>91.649429321289063</v>
      </c>
      <c r="AO36" s="12">
        <v>92.37457275390625</v>
      </c>
      <c r="AP36" s="12">
        <v>93.665428161621094</v>
      </c>
      <c r="AQ36" s="12">
        <v>92.438850402832031</v>
      </c>
      <c r="AR36" s="12">
        <v>94.411148071289063</v>
      </c>
      <c r="AS36" s="12">
        <v>92.3951416015625</v>
      </c>
      <c r="AT36" s="12">
        <v>94.15142822265625</v>
      </c>
      <c r="AU36" s="12">
        <v>93.747718811035156</v>
      </c>
      <c r="AV36" s="12">
        <v>93.058570861816406</v>
      </c>
      <c r="AW36" s="12">
        <v>90.469139099121094</v>
      </c>
      <c r="AX36" s="12">
        <v>93.95599365234375</v>
      </c>
      <c r="AY36" s="12">
        <v>91.98114013671875</v>
      </c>
      <c r="AZ36" s="12">
        <v>93.680854797363281</v>
      </c>
      <c r="BA36" s="12">
        <v>91.741996765136719</v>
      </c>
      <c r="BB36" s="12">
        <v>95.586288452148438</v>
      </c>
      <c r="BC36" s="12">
        <v>94.858573913574219</v>
      </c>
      <c r="BD36" s="12">
        <v>94.62713623046875</v>
      </c>
      <c r="BE36" s="12">
        <v>96.879722595214844</v>
      </c>
      <c r="BF36" s="12">
        <v>95.218574523925781</v>
      </c>
      <c r="BG36" s="12">
        <v>92.65228271484375</v>
      </c>
      <c r="BH36" s="12">
        <v>96.170005798339844</v>
      </c>
      <c r="BI36" s="12">
        <v>95.311149597167969</v>
      </c>
      <c r="BJ36" s="12">
        <v>95.781715393066406</v>
      </c>
      <c r="BK36" s="12">
        <v>94.917716979980469</v>
      </c>
      <c r="BL36" s="12">
        <v>95.470573425292969</v>
      </c>
      <c r="BM36" s="12">
        <v>95.725135803222656</v>
      </c>
      <c r="BN36" s="12">
        <v>94.935707092285156</v>
      </c>
      <c r="BO36" s="12">
        <v>97.807998657226563</v>
      </c>
      <c r="BQ36" s="21">
        <f t="shared" si="1"/>
        <v>2</v>
      </c>
    </row>
    <row r="37" spans="2:69" x14ac:dyDescent="0.25">
      <c r="B37" s="44" t="s">
        <v>1178</v>
      </c>
      <c r="C37" s="44" t="s">
        <v>1179</v>
      </c>
      <c r="D37" s="12">
        <v>-21.1</v>
      </c>
      <c r="E37" s="12">
        <v>115.9</v>
      </c>
      <c r="F37" s="29" t="b">
        <f t="shared" si="0"/>
        <v>0</v>
      </c>
      <c r="H37" s="12">
        <v>93.971427917480469</v>
      </c>
      <c r="I37" s="12">
        <v>98.430282592773438</v>
      </c>
      <c r="J37" s="12">
        <v>93.364578247070313</v>
      </c>
      <c r="K37" s="12">
        <v>96.295997619628906</v>
      </c>
      <c r="L37" s="12">
        <v>94.714569091796875</v>
      </c>
      <c r="M37" s="12">
        <v>92.839996337890625</v>
      </c>
      <c r="N37" s="12">
        <v>91.70343017578125</v>
      </c>
      <c r="O37" s="12">
        <v>96.630279541015625</v>
      </c>
      <c r="P37" s="12">
        <v>95.581146240234375</v>
      </c>
      <c r="Q37" s="12">
        <v>95.943710327148438</v>
      </c>
      <c r="R37" s="12">
        <v>94.562858581542969</v>
      </c>
      <c r="S37" s="12">
        <v>92.68829345703125</v>
      </c>
      <c r="T37" s="12">
        <v>95.80743408203125</v>
      </c>
      <c r="U37" s="12">
        <v>94.945999145507813</v>
      </c>
      <c r="V37" s="12">
        <v>93.505996704101563</v>
      </c>
      <c r="W37" s="12">
        <v>93.541999816894531</v>
      </c>
      <c r="X37" s="12">
        <v>92.510856628417969</v>
      </c>
      <c r="Y37" s="12">
        <v>95.951431274414063</v>
      </c>
      <c r="Z37" s="12">
        <v>93.457138061523438</v>
      </c>
      <c r="AA37" s="12">
        <v>95.084007263183594</v>
      </c>
      <c r="AB37" s="12">
        <v>97.087997436523438</v>
      </c>
      <c r="AC37" s="12">
        <v>97.118858337402344</v>
      </c>
      <c r="AD37" s="12">
        <v>96.190574645996094</v>
      </c>
      <c r="AE37" s="12">
        <v>96.622573852539063</v>
      </c>
      <c r="AF37" s="12">
        <v>95.825424194335938</v>
      </c>
      <c r="AG37" s="12">
        <v>94.894569396972656</v>
      </c>
      <c r="AH37" s="12">
        <v>94.233718872070313</v>
      </c>
      <c r="AI37" s="12">
        <v>92.863143920898438</v>
      </c>
      <c r="AJ37" s="12">
        <v>97.147140502929688</v>
      </c>
      <c r="AK37" s="12">
        <v>94.616859436035156</v>
      </c>
      <c r="AL37" s="12">
        <v>96.766571044921875</v>
      </c>
      <c r="AM37" s="12">
        <v>94.259422302246094</v>
      </c>
      <c r="AN37" s="12">
        <v>93.00714111328125</v>
      </c>
      <c r="AO37" s="12">
        <v>93.359428405761719</v>
      </c>
      <c r="AP37" s="12">
        <v>100.09657287597656</v>
      </c>
      <c r="AQ37" s="12">
        <v>94.660568237304688</v>
      </c>
      <c r="AR37" s="12">
        <v>96.141716003417969</v>
      </c>
      <c r="AS37" s="12">
        <v>96.241996765136719</v>
      </c>
      <c r="AT37" s="12">
        <v>94.976860046386719</v>
      </c>
      <c r="AU37" s="12">
        <v>95.735427856445313</v>
      </c>
      <c r="AV37" s="12">
        <v>93.865997314453125</v>
      </c>
      <c r="AW37" s="12">
        <v>89.741424560546875</v>
      </c>
      <c r="AX37" s="12">
        <v>95.496284484863281</v>
      </c>
      <c r="AY37" s="12">
        <v>91.433433532714844</v>
      </c>
      <c r="AZ37" s="12">
        <v>95.714859008789063</v>
      </c>
      <c r="BA37" s="12">
        <v>90.847137451171875</v>
      </c>
      <c r="BB37" s="12">
        <v>98.203994750976563</v>
      </c>
      <c r="BC37" s="12">
        <v>95.804855346679688</v>
      </c>
      <c r="BD37" s="12">
        <v>93.487998962402344</v>
      </c>
      <c r="BE37" s="12">
        <v>96.383430480957031</v>
      </c>
      <c r="BF37" s="12">
        <v>94.871429443359375</v>
      </c>
      <c r="BG37" s="12">
        <v>91.916854858398438</v>
      </c>
      <c r="BH37" s="12">
        <v>95.092567443847656</v>
      </c>
      <c r="BI37" s="12">
        <v>94.218284606933594</v>
      </c>
      <c r="BJ37" s="12">
        <v>95.39599609375</v>
      </c>
      <c r="BK37" s="12">
        <v>99.039710998535156</v>
      </c>
      <c r="BL37" s="12">
        <v>94.431709289550781</v>
      </c>
      <c r="BM37" s="12">
        <v>94.220855712890625</v>
      </c>
      <c r="BN37" s="12">
        <v>94.076858520507813</v>
      </c>
      <c r="BO37" s="12">
        <v>99.042282104492188</v>
      </c>
      <c r="BQ37" s="21">
        <f t="shared" si="1"/>
        <v>2</v>
      </c>
    </row>
    <row r="38" spans="2:69" x14ac:dyDescent="0.25">
      <c r="B38" s="44" t="s">
        <v>836</v>
      </c>
      <c r="C38" s="44" t="s">
        <v>837</v>
      </c>
      <c r="D38" s="12">
        <v>-33.5</v>
      </c>
      <c r="E38" s="12">
        <v>115.8</v>
      </c>
      <c r="F38" s="29" t="b">
        <f t="shared" si="0"/>
        <v>0</v>
      </c>
      <c r="H38" s="12">
        <v>73.184005737304688</v>
      </c>
      <c r="I38" s="12">
        <v>74.199714660644531</v>
      </c>
      <c r="J38" s="12">
        <v>71.540863037109375</v>
      </c>
      <c r="K38" s="12">
        <v>74.438850402832031</v>
      </c>
      <c r="L38" s="12">
        <v>70.134284973144531</v>
      </c>
      <c r="M38" s="12">
        <v>71.304283142089844</v>
      </c>
      <c r="N38" s="12">
        <v>72.939712524414063</v>
      </c>
      <c r="O38" s="12">
        <v>74.518569946289063</v>
      </c>
      <c r="P38" s="12">
        <v>69.422004699707031</v>
      </c>
      <c r="Q38" s="12">
        <v>75.290000915527344</v>
      </c>
      <c r="R38" s="12">
        <v>72.538566589355469</v>
      </c>
      <c r="S38" s="12">
        <v>68.45513916015625</v>
      </c>
      <c r="T38" s="12">
        <v>76.285140991210938</v>
      </c>
      <c r="U38" s="12">
        <v>72.32257080078125</v>
      </c>
      <c r="V38" s="12">
        <v>71.407142639160156</v>
      </c>
      <c r="W38" s="12">
        <v>73.096572875976563</v>
      </c>
      <c r="X38" s="12">
        <v>72.24285888671875</v>
      </c>
      <c r="Y38" s="12">
        <v>73.124855041503906</v>
      </c>
      <c r="Z38" s="12">
        <v>73.909141540527344</v>
      </c>
      <c r="AA38" s="12">
        <v>71.186004638671875</v>
      </c>
      <c r="AB38" s="12">
        <v>70.985427856445313</v>
      </c>
      <c r="AC38" s="12">
        <v>71.324851989746094</v>
      </c>
      <c r="AD38" s="12">
        <v>74.539146423339844</v>
      </c>
      <c r="AE38" s="12">
        <v>73.816574096679688</v>
      </c>
      <c r="AF38" s="12">
        <v>71.25799560546875</v>
      </c>
      <c r="AG38" s="12">
        <v>73.2894287109375</v>
      </c>
      <c r="AH38" s="12">
        <v>71.443145751953125</v>
      </c>
      <c r="AI38" s="12">
        <v>73.384567260742188</v>
      </c>
      <c r="AJ38" s="12">
        <v>71.643722534179688</v>
      </c>
      <c r="AK38" s="12">
        <v>72.04486083984375</v>
      </c>
      <c r="AL38" s="12">
        <v>71.993423461914063</v>
      </c>
      <c r="AM38" s="12">
        <v>72.433143615722656</v>
      </c>
      <c r="AN38" s="12">
        <v>71.101142883300781</v>
      </c>
      <c r="AO38" s="12">
        <v>71.73114013671875</v>
      </c>
      <c r="AP38" s="12">
        <v>74.469711303710938</v>
      </c>
      <c r="AQ38" s="12">
        <v>72.127143859863281</v>
      </c>
      <c r="AR38" s="12">
        <v>71.602569580078125</v>
      </c>
      <c r="AS38" s="12">
        <v>72.986000061035156</v>
      </c>
      <c r="AT38" s="12">
        <v>72.451141357421875</v>
      </c>
      <c r="AU38" s="12">
        <v>73.299713134765625</v>
      </c>
      <c r="AV38" s="12">
        <v>74.53143310546875</v>
      </c>
      <c r="AW38" s="12">
        <v>71.582000732421875</v>
      </c>
      <c r="AX38" s="12">
        <v>72.502571105957031</v>
      </c>
      <c r="AY38" s="12">
        <v>73.142860412597656</v>
      </c>
      <c r="AZ38" s="12">
        <v>73.240570068359375</v>
      </c>
      <c r="BA38" s="12">
        <v>68.722572326660156</v>
      </c>
      <c r="BB38" s="12">
        <v>75.197425842285156</v>
      </c>
      <c r="BC38" s="12">
        <v>73.281715393066406</v>
      </c>
      <c r="BD38" s="12">
        <v>72.194000244140625</v>
      </c>
      <c r="BE38" s="12">
        <v>73.304855346679688</v>
      </c>
      <c r="BF38" s="12">
        <v>75.71685791015625</v>
      </c>
      <c r="BG38" s="12">
        <v>73.718856811523438</v>
      </c>
      <c r="BH38" s="12">
        <v>73.682853698730469</v>
      </c>
      <c r="BI38" s="12">
        <v>75.531715393066406</v>
      </c>
      <c r="BJ38" s="12">
        <v>73.932281494140625</v>
      </c>
      <c r="BK38" s="12">
        <v>76.917709350585938</v>
      </c>
      <c r="BL38" s="12">
        <v>71.538284301757813</v>
      </c>
      <c r="BM38" s="12">
        <v>74.804000854492188</v>
      </c>
      <c r="BN38" s="12">
        <v>72.95513916015625</v>
      </c>
      <c r="BO38" s="12">
        <v>76.357139587402344</v>
      </c>
      <c r="BQ38" s="21">
        <f t="shared" si="1"/>
        <v>2</v>
      </c>
    </row>
    <row r="39" spans="2:69" x14ac:dyDescent="0.25">
      <c r="B39" s="44" t="s">
        <v>757</v>
      </c>
      <c r="C39" s="44" t="s">
        <v>758</v>
      </c>
      <c r="D39" s="12">
        <v>-34.200000000000003</v>
      </c>
      <c r="E39" s="12">
        <v>116.1</v>
      </c>
      <c r="F39" s="29" t="b">
        <f t="shared" si="0"/>
        <v>0</v>
      </c>
      <c r="H39" s="12">
        <v>67.297996520996094</v>
      </c>
      <c r="I39" s="12">
        <v>68.822853088378906</v>
      </c>
      <c r="J39" s="12">
        <v>67.598854064941406</v>
      </c>
      <c r="K39" s="12">
        <v>69.766571044921875</v>
      </c>
      <c r="L39" s="12">
        <v>65.166290283203125</v>
      </c>
      <c r="M39" s="12">
        <v>67.045997619628906</v>
      </c>
      <c r="N39" s="12">
        <v>68.167144775390625</v>
      </c>
      <c r="O39" s="12">
        <v>70.242286682128906</v>
      </c>
      <c r="P39" s="12">
        <v>65.7911376953125</v>
      </c>
      <c r="Q39" s="12">
        <v>70.255142211914063</v>
      </c>
      <c r="R39" s="12">
        <v>68.071998596191406</v>
      </c>
      <c r="S39" s="12">
        <v>63.651714324951172</v>
      </c>
      <c r="T39" s="12">
        <v>69.910568237304688</v>
      </c>
      <c r="U39" s="12">
        <v>67.063995361328125</v>
      </c>
      <c r="V39" s="12">
        <v>67.6451416015625</v>
      </c>
      <c r="W39" s="12">
        <v>67.429145812988281</v>
      </c>
      <c r="X39" s="12">
        <v>67.254287719726563</v>
      </c>
      <c r="Y39" s="12">
        <v>68.3548583984375</v>
      </c>
      <c r="Z39" s="12">
        <v>69.247146606445313</v>
      </c>
      <c r="AA39" s="12">
        <v>67.490859985351563</v>
      </c>
      <c r="AB39" s="12">
        <v>66.110000610351563</v>
      </c>
      <c r="AC39" s="12">
        <v>66.822288513183594</v>
      </c>
      <c r="AD39" s="12">
        <v>69.545433044433594</v>
      </c>
      <c r="AE39" s="12">
        <v>67.910003662109375</v>
      </c>
      <c r="AF39" s="12">
        <v>66.379997253417969</v>
      </c>
      <c r="AG39" s="12">
        <v>67.642570495605469</v>
      </c>
      <c r="AH39" s="12">
        <v>65.644569396972656</v>
      </c>
      <c r="AI39" s="12">
        <v>68.419143676757813</v>
      </c>
      <c r="AJ39" s="12">
        <v>66.948287963867188</v>
      </c>
      <c r="AK39" s="12">
        <v>66.019996643066406</v>
      </c>
      <c r="AL39" s="12">
        <v>66.968856811523438</v>
      </c>
      <c r="AM39" s="12">
        <v>67.323715209960938</v>
      </c>
      <c r="AN39" s="12">
        <v>65.662574768066406</v>
      </c>
      <c r="AO39" s="12">
        <v>66.7374267578125</v>
      </c>
      <c r="AP39" s="12">
        <v>69.4991455078125</v>
      </c>
      <c r="AQ39" s="12">
        <v>67.755714416503906</v>
      </c>
      <c r="AR39" s="12">
        <v>66.675712585449219</v>
      </c>
      <c r="AS39" s="12">
        <v>68.563140869140625</v>
      </c>
      <c r="AT39" s="12">
        <v>67.727432250976563</v>
      </c>
      <c r="AU39" s="12">
        <v>67.688858032226563</v>
      </c>
      <c r="AV39" s="12">
        <v>70.049430847167969</v>
      </c>
      <c r="AW39" s="12">
        <v>66.680854797363281</v>
      </c>
      <c r="AX39" s="12">
        <v>69.015716552734375</v>
      </c>
      <c r="AY39" s="12">
        <v>68.167144775390625</v>
      </c>
      <c r="AZ39" s="12">
        <v>69.092857360839844</v>
      </c>
      <c r="BA39" s="12">
        <v>64.556854248046875</v>
      </c>
      <c r="BB39" s="12">
        <v>70.78228759765625</v>
      </c>
      <c r="BC39" s="12">
        <v>68.619712829589844</v>
      </c>
      <c r="BD39" s="12">
        <v>66.652572631835938</v>
      </c>
      <c r="BE39" s="12">
        <v>68.503997802734375</v>
      </c>
      <c r="BF39" s="12">
        <v>70.918571472167969</v>
      </c>
      <c r="BG39" s="12">
        <v>69.488861083984375</v>
      </c>
      <c r="BH39" s="12">
        <v>70.404281616210938</v>
      </c>
      <c r="BI39" s="12">
        <v>70.648567199707031</v>
      </c>
      <c r="BJ39" s="12">
        <v>70.087997436523438</v>
      </c>
      <c r="BK39" s="12">
        <v>73.207138061523438</v>
      </c>
      <c r="BL39" s="12">
        <v>68.226287841796875</v>
      </c>
      <c r="BM39" s="12">
        <v>70.846572875976563</v>
      </c>
      <c r="BN39" s="12">
        <v>68.529708862304688</v>
      </c>
      <c r="BO39" s="12">
        <v>73.142860412597656</v>
      </c>
      <c r="BQ39" s="21">
        <f t="shared" si="1"/>
        <v>2</v>
      </c>
    </row>
    <row r="40" spans="2:69" x14ac:dyDescent="0.25">
      <c r="B40" s="44" t="s">
        <v>711</v>
      </c>
      <c r="C40" s="44" t="s">
        <v>712</v>
      </c>
      <c r="D40" s="12">
        <v>-31.6</v>
      </c>
      <c r="E40" s="12">
        <v>116.6</v>
      </c>
      <c r="F40" s="29" t="b">
        <f t="shared" si="0"/>
        <v>0</v>
      </c>
      <c r="H40" s="12">
        <v>79.028854370117188</v>
      </c>
      <c r="I40" s="12">
        <v>81.163139343261719</v>
      </c>
      <c r="J40" s="12">
        <v>77.120857238769531</v>
      </c>
      <c r="K40" s="12">
        <v>78.807708740234375</v>
      </c>
      <c r="L40" s="12">
        <v>75.28228759765625</v>
      </c>
      <c r="M40" s="12">
        <v>75.840286254882813</v>
      </c>
      <c r="N40" s="12">
        <v>77.071998596191406</v>
      </c>
      <c r="O40" s="12">
        <v>78.908004760742188</v>
      </c>
      <c r="P40" s="12">
        <v>74.958282470703125</v>
      </c>
      <c r="Q40" s="12">
        <v>80.674568176269531</v>
      </c>
      <c r="R40" s="12">
        <v>78.416854858398438</v>
      </c>
      <c r="S40" s="12">
        <v>73.274002075195313</v>
      </c>
      <c r="T40" s="12">
        <v>80.669425964355469</v>
      </c>
      <c r="U40" s="12">
        <v>76.074287414550781</v>
      </c>
      <c r="V40" s="12">
        <v>76.966567993164063</v>
      </c>
      <c r="W40" s="12">
        <v>76.220855712890625</v>
      </c>
      <c r="X40" s="12">
        <v>76.411140441894531</v>
      </c>
      <c r="Y40" s="12">
        <v>79.154853820800781</v>
      </c>
      <c r="Z40" s="12">
        <v>77.506576538085938</v>
      </c>
      <c r="AA40" s="12">
        <v>84.24200439453125</v>
      </c>
      <c r="AB40" s="12">
        <v>77.352279663085938</v>
      </c>
      <c r="AC40" s="12">
        <v>76.0537109375</v>
      </c>
      <c r="AD40" s="12">
        <v>79.023712158203125</v>
      </c>
      <c r="AE40" s="12">
        <v>78.761428833007813</v>
      </c>
      <c r="AF40" s="12">
        <v>77.035995483398438</v>
      </c>
      <c r="AG40" s="12">
        <v>79.635711669921875</v>
      </c>
      <c r="AH40" s="12">
        <v>74.917144775390625</v>
      </c>
      <c r="AI40" s="12">
        <v>78.226570129394531</v>
      </c>
      <c r="AJ40" s="12">
        <v>77.365142822265625</v>
      </c>
      <c r="AK40" s="12">
        <v>77.3548583984375</v>
      </c>
      <c r="AL40" s="12">
        <v>77.851142883300781</v>
      </c>
      <c r="AM40" s="12">
        <v>78.56085205078125</v>
      </c>
      <c r="AN40" s="12">
        <v>75.259140014648438</v>
      </c>
      <c r="AO40" s="12">
        <v>77.712287902832031</v>
      </c>
      <c r="AP40" s="12">
        <v>81.296859741210938</v>
      </c>
      <c r="AQ40" s="12">
        <v>77.239143371582031</v>
      </c>
      <c r="AR40" s="12">
        <v>76.637428283691406</v>
      </c>
      <c r="AS40" s="12">
        <v>77.547714233398438</v>
      </c>
      <c r="AT40" s="12">
        <v>76.948570251464844</v>
      </c>
      <c r="AU40" s="12">
        <v>76.987144470214844</v>
      </c>
      <c r="AV40" s="12">
        <v>80.162857055664063</v>
      </c>
      <c r="AW40" s="12">
        <v>76.159141540527344</v>
      </c>
      <c r="AX40" s="12">
        <v>79.512283325195313</v>
      </c>
      <c r="AY40" s="12">
        <v>77.804855346679688</v>
      </c>
      <c r="AZ40" s="12">
        <v>78.049140930175781</v>
      </c>
      <c r="BA40" s="12">
        <v>74.724288940429688</v>
      </c>
      <c r="BB40" s="12">
        <v>80.484283447265625</v>
      </c>
      <c r="BC40" s="12">
        <v>78.818000793457031</v>
      </c>
      <c r="BD40" s="12">
        <v>76.339141845703125</v>
      </c>
      <c r="BE40" s="12">
        <v>78.391143798828125</v>
      </c>
      <c r="BF40" s="12">
        <v>80.882858276367188</v>
      </c>
      <c r="BG40" s="12">
        <v>77.362571716308594</v>
      </c>
      <c r="BH40" s="12">
        <v>79.167716979980469</v>
      </c>
      <c r="BI40" s="12">
        <v>80.006004333496094</v>
      </c>
      <c r="BJ40" s="12">
        <v>80.152572631835938</v>
      </c>
      <c r="BK40" s="12">
        <v>82.870574951171875</v>
      </c>
      <c r="BL40" s="12">
        <v>77.236572265625</v>
      </c>
      <c r="BM40" s="12">
        <v>79.826004028320313</v>
      </c>
      <c r="BN40" s="12">
        <v>77.707138061523438</v>
      </c>
      <c r="BO40" s="12">
        <v>82.963142395019531</v>
      </c>
      <c r="BQ40" s="21">
        <f t="shared" si="1"/>
        <v>2</v>
      </c>
    </row>
    <row r="41" spans="2:69" x14ac:dyDescent="0.25">
      <c r="B41" s="44" t="s">
        <v>1235</v>
      </c>
      <c r="C41" s="44" t="s">
        <v>1236</v>
      </c>
      <c r="D41" s="12">
        <v>-32.299999999999997</v>
      </c>
      <c r="E41" s="12">
        <v>117.8</v>
      </c>
      <c r="F41" s="29" t="b">
        <f t="shared" si="0"/>
        <v>0</v>
      </c>
      <c r="H41" s="12">
        <v>74.96856689453125</v>
      </c>
      <c r="I41" s="12">
        <v>77.815139770507813</v>
      </c>
      <c r="J41" s="12">
        <v>75.377426147460938</v>
      </c>
      <c r="K41" s="12">
        <v>76.125717163085938</v>
      </c>
      <c r="L41" s="12">
        <v>72.672286987304688</v>
      </c>
      <c r="M41" s="12">
        <v>73.574859619140625</v>
      </c>
      <c r="N41" s="12">
        <v>74.17657470703125</v>
      </c>
      <c r="O41" s="12">
        <v>76.784004211425781</v>
      </c>
      <c r="P41" s="12">
        <v>73.063140869140625</v>
      </c>
      <c r="Q41" s="12">
        <v>76.292861938476563</v>
      </c>
      <c r="R41" s="12">
        <v>75.089431762695313</v>
      </c>
      <c r="S41" s="12">
        <v>70.718002319335938</v>
      </c>
      <c r="T41" s="12">
        <v>77.76885986328125</v>
      </c>
      <c r="U41" s="12">
        <v>72.975715637207031</v>
      </c>
      <c r="V41" s="12">
        <v>72.307998657226563</v>
      </c>
      <c r="W41" s="12">
        <v>73.78314208984375</v>
      </c>
      <c r="X41" s="12">
        <v>73.983711242675781</v>
      </c>
      <c r="Y41" s="12">
        <v>75.783706665039063</v>
      </c>
      <c r="Z41" s="12">
        <v>74.577713012695313</v>
      </c>
      <c r="AA41" s="12">
        <v>75.745140075683594</v>
      </c>
      <c r="AB41" s="12">
        <v>75.758003234863281</v>
      </c>
      <c r="AC41" s="12">
        <v>74.1585693359375</v>
      </c>
      <c r="AD41" s="12">
        <v>76.457427978515625</v>
      </c>
      <c r="AE41" s="12">
        <v>74.3154296875</v>
      </c>
      <c r="AF41" s="12">
        <v>73.489997863769531</v>
      </c>
      <c r="AG41" s="12">
        <v>74.904289245605469</v>
      </c>
      <c r="AH41" s="12">
        <v>72.528282165527344</v>
      </c>
      <c r="AI41" s="12">
        <v>75.374855041503906</v>
      </c>
      <c r="AJ41" s="12">
        <v>74.85028076171875</v>
      </c>
      <c r="AK41" s="12">
        <v>75.452003479003906</v>
      </c>
      <c r="AL41" s="12">
        <v>75.022567749023438</v>
      </c>
      <c r="AM41" s="12">
        <v>75.742568969726563</v>
      </c>
      <c r="AN41" s="12">
        <v>71.563995361328125</v>
      </c>
      <c r="AO41" s="12">
        <v>73.911712646484375</v>
      </c>
      <c r="AP41" s="12">
        <v>77.599143981933594</v>
      </c>
      <c r="AQ41" s="12">
        <v>75.300285339355469</v>
      </c>
      <c r="AR41" s="12">
        <v>75.207710266113281</v>
      </c>
      <c r="AS41" s="12">
        <v>75.487998962402344</v>
      </c>
      <c r="AT41" s="12">
        <v>74.981430053710938</v>
      </c>
      <c r="AU41" s="12">
        <v>75.1048583984375</v>
      </c>
      <c r="AV41" s="12">
        <v>78.745994567871094</v>
      </c>
      <c r="AW41" s="12">
        <v>73.075996398925781</v>
      </c>
      <c r="AX41" s="12">
        <v>77.694290161132813</v>
      </c>
      <c r="AY41" s="12">
        <v>75.932853698730469</v>
      </c>
      <c r="AZ41" s="12">
        <v>76.910003662109375</v>
      </c>
      <c r="BA41" s="12">
        <v>73.338287353515625</v>
      </c>
      <c r="BB41" s="12">
        <v>79.03399658203125</v>
      </c>
      <c r="BC41" s="12">
        <v>77.537429809570313</v>
      </c>
      <c r="BD41" s="12">
        <v>74.955711364746094</v>
      </c>
      <c r="BE41" s="12">
        <v>77.223709106445313</v>
      </c>
      <c r="BF41" s="12">
        <v>78.172569274902344</v>
      </c>
      <c r="BG41" s="12">
        <v>75.038002014160156</v>
      </c>
      <c r="BH41" s="12">
        <v>77.5914306640625</v>
      </c>
      <c r="BI41" s="12">
        <v>77.76885986328125</v>
      </c>
      <c r="BJ41" s="12">
        <v>79.694854736328125</v>
      </c>
      <c r="BK41" s="12">
        <v>81.050003051757813</v>
      </c>
      <c r="BL41" s="12">
        <v>75.745147705078125</v>
      </c>
      <c r="BM41" s="12">
        <v>77.180000305175781</v>
      </c>
      <c r="BN41" s="12">
        <v>76.405998229980469</v>
      </c>
      <c r="BO41" s="12">
        <v>80.363433837890625</v>
      </c>
      <c r="BQ41" s="21">
        <f t="shared" si="1"/>
        <v>2</v>
      </c>
    </row>
    <row r="42" spans="2:69" x14ac:dyDescent="0.25">
      <c r="B42" s="44" t="s">
        <v>566</v>
      </c>
      <c r="C42" s="44" t="s">
        <v>567</v>
      </c>
      <c r="D42" s="12">
        <v>-32.9</v>
      </c>
      <c r="E42" s="12">
        <v>117.1</v>
      </c>
      <c r="F42" s="29" t="b">
        <f t="shared" si="0"/>
        <v>0</v>
      </c>
      <c r="H42" s="12">
        <v>71.965141296386719</v>
      </c>
      <c r="I42" s="12">
        <v>75.505996704101563</v>
      </c>
      <c r="J42" s="12">
        <v>67.50799560546875</v>
      </c>
      <c r="K42" s="12">
        <v>73.335716247558594</v>
      </c>
      <c r="L42" s="12">
        <v>69.71771240234375</v>
      </c>
      <c r="M42" s="12">
        <v>70.913429260253906</v>
      </c>
      <c r="N42" s="12">
        <v>71.540855407714844</v>
      </c>
      <c r="O42" s="12">
        <v>73.82171630859375</v>
      </c>
      <c r="P42" s="12">
        <v>66.869598388671875</v>
      </c>
      <c r="Q42" s="12">
        <v>72.793998718261719</v>
      </c>
      <c r="R42" s="12">
        <v>72.176002502441406</v>
      </c>
      <c r="S42" s="12">
        <v>67.364860534667969</v>
      </c>
      <c r="T42" s="12">
        <v>74.240859985351563</v>
      </c>
      <c r="U42" s="12">
        <v>70.198570251464844</v>
      </c>
      <c r="V42" s="12">
        <v>71.378860473632813</v>
      </c>
      <c r="W42" s="12">
        <v>71.412284851074219</v>
      </c>
      <c r="X42" s="12">
        <v>71.66943359375</v>
      </c>
      <c r="Y42" s="12">
        <v>73.225143432617188</v>
      </c>
      <c r="Z42" s="12">
        <v>72.345710754394531</v>
      </c>
      <c r="AA42" s="12">
        <v>72.728858947753906</v>
      </c>
      <c r="AB42" s="12">
        <v>71.911140441894531</v>
      </c>
      <c r="AC42" s="12">
        <v>70.931427001953125</v>
      </c>
      <c r="AD42" s="12">
        <v>73.605712890625</v>
      </c>
      <c r="AE42" s="12">
        <v>71.993423461914063</v>
      </c>
      <c r="AF42" s="12">
        <v>70.471138000488281</v>
      </c>
      <c r="AG42" s="12">
        <v>72.592567443847656</v>
      </c>
      <c r="AH42" s="12">
        <v>70.409431457519531</v>
      </c>
      <c r="AI42" s="12">
        <v>72.83428955078125</v>
      </c>
      <c r="AJ42" s="12">
        <v>71.222000122070313</v>
      </c>
      <c r="AK42" s="12">
        <v>72.078285217285156</v>
      </c>
      <c r="AL42" s="12">
        <v>71.859718322753906</v>
      </c>
      <c r="AM42" s="12">
        <v>72.667144775390625</v>
      </c>
      <c r="AN42" s="12">
        <v>69.247146606445313</v>
      </c>
      <c r="AO42" s="12">
        <v>71.0008544921875</v>
      </c>
      <c r="AP42" s="12">
        <v>75.117713928222656</v>
      </c>
      <c r="AQ42" s="12">
        <v>72.224861145019531</v>
      </c>
      <c r="AR42" s="12">
        <v>72.075714111328125</v>
      </c>
      <c r="AS42" s="12">
        <v>73.417999267578125</v>
      </c>
      <c r="AT42" s="12">
        <v>71.715713500976563</v>
      </c>
      <c r="AU42" s="12">
        <v>72.230003356933594</v>
      </c>
      <c r="AV42" s="12">
        <v>75.434005737304688</v>
      </c>
      <c r="AW42" s="12">
        <v>70.712860107421875</v>
      </c>
      <c r="AX42" s="12">
        <v>74.467140197753906</v>
      </c>
      <c r="AY42" s="12">
        <v>72.91400146484375</v>
      </c>
      <c r="AZ42" s="12">
        <v>73.597999572753906</v>
      </c>
      <c r="BA42" s="12">
        <v>69.252281188964844</v>
      </c>
      <c r="BB42" s="12">
        <v>75.804283142089844</v>
      </c>
      <c r="BC42" s="12">
        <v>73.176284790039063</v>
      </c>
      <c r="BD42" s="12">
        <v>71.885429382324219</v>
      </c>
      <c r="BE42" s="12">
        <v>73.66485595703125</v>
      </c>
      <c r="BF42" s="12">
        <v>75.238571166992188</v>
      </c>
      <c r="BG42" s="12">
        <v>71.962570190429688</v>
      </c>
      <c r="BH42" s="12">
        <v>74.361709594726563</v>
      </c>
      <c r="BI42" s="12">
        <v>74.945426940917969</v>
      </c>
      <c r="BJ42" s="12">
        <v>75.297714233398438</v>
      </c>
      <c r="BK42" s="12">
        <v>78.316574096679688</v>
      </c>
      <c r="BL42" s="12">
        <v>72.556571960449219</v>
      </c>
      <c r="BM42" s="12">
        <v>74.544288635253906</v>
      </c>
      <c r="BN42" s="12">
        <v>73.405143737792969</v>
      </c>
      <c r="BO42" s="12">
        <v>77.766281127929688</v>
      </c>
      <c r="BQ42" s="21">
        <f t="shared" si="1"/>
        <v>2</v>
      </c>
    </row>
    <row r="43" spans="2:69" x14ac:dyDescent="0.25">
      <c r="B43" s="44" t="s">
        <v>570</v>
      </c>
      <c r="C43" s="44" t="s">
        <v>571</v>
      </c>
      <c r="D43" s="12">
        <v>-25</v>
      </c>
      <c r="E43" s="12">
        <v>128.30000000000001</v>
      </c>
      <c r="F43" s="29" t="b">
        <f t="shared" si="0"/>
        <v>0</v>
      </c>
      <c r="H43" s="12">
        <v>88.358001708984375</v>
      </c>
      <c r="I43" s="12">
        <v>91.492576599121094</v>
      </c>
      <c r="J43" s="12">
        <v>88.712860107421875</v>
      </c>
      <c r="K43" s="12">
        <v>90.0654296875</v>
      </c>
      <c r="L43" s="12">
        <v>86.005142211914063</v>
      </c>
      <c r="M43" s="12">
        <v>89.9471435546875</v>
      </c>
      <c r="N43" s="12">
        <v>84.580574035644531</v>
      </c>
      <c r="O43" s="12">
        <v>90.975715637207031</v>
      </c>
      <c r="P43" s="12">
        <v>85.96142578125</v>
      </c>
      <c r="Q43" s="12">
        <v>89.448287963867188</v>
      </c>
      <c r="R43" s="12">
        <v>86.581146240234375</v>
      </c>
      <c r="S43" s="12">
        <v>88.692283630371094</v>
      </c>
      <c r="T43" s="12">
        <v>91.459144592285156</v>
      </c>
      <c r="U43" s="12">
        <v>87.735710144042969</v>
      </c>
      <c r="V43" s="12">
        <v>84.567718505859375</v>
      </c>
      <c r="W43" s="12">
        <v>84.233428955078125</v>
      </c>
      <c r="X43" s="12">
        <v>86.923149108886719</v>
      </c>
      <c r="Y43" s="12">
        <v>89.700286865234375</v>
      </c>
      <c r="Z43" s="12">
        <v>85.634857177734375</v>
      </c>
      <c r="AA43" s="12">
        <v>89.880279541015625</v>
      </c>
      <c r="AB43" s="12">
        <v>92.065994262695313</v>
      </c>
      <c r="AC43" s="12">
        <v>88.990570068359375</v>
      </c>
      <c r="AD43" s="12">
        <v>89.512565612792969</v>
      </c>
      <c r="AE43" s="12">
        <v>90.957717895507813</v>
      </c>
      <c r="AF43" s="12">
        <v>88.25</v>
      </c>
      <c r="AG43" s="12">
        <v>89.036857604980469</v>
      </c>
      <c r="AH43" s="12">
        <v>89.815994262695313</v>
      </c>
      <c r="AI43" s="12">
        <v>90.739143371582031</v>
      </c>
      <c r="AJ43" s="12">
        <v>90.60028076171875</v>
      </c>
      <c r="AK43" s="12">
        <v>89.787704467773438</v>
      </c>
      <c r="AL43" s="12">
        <v>91.369140625</v>
      </c>
      <c r="AM43" s="12">
        <v>90.857429504394531</v>
      </c>
      <c r="AN43" s="12">
        <v>85.225997924804688</v>
      </c>
      <c r="AO43" s="12">
        <v>88.725715637207031</v>
      </c>
      <c r="AP43" s="12">
        <v>91.351142883300781</v>
      </c>
      <c r="AQ43" s="12">
        <v>90.114280700683594</v>
      </c>
      <c r="AR43" s="12">
        <v>91.489997863769531</v>
      </c>
      <c r="AS43" s="12">
        <v>90.132278442382813</v>
      </c>
      <c r="AT43" s="12">
        <v>90.111717224121094</v>
      </c>
      <c r="AU43" s="12">
        <v>85.956283569335938</v>
      </c>
      <c r="AV43" s="12">
        <v>89.330001831054688</v>
      </c>
      <c r="AW43" s="12">
        <v>84.068855285644531</v>
      </c>
      <c r="AX43" s="12">
        <v>91.875717163085938</v>
      </c>
      <c r="AY43" s="12">
        <v>88.895423889160156</v>
      </c>
      <c r="AZ43" s="12">
        <v>90.374000549316406</v>
      </c>
      <c r="BA43" s="12">
        <v>90.060287475585938</v>
      </c>
      <c r="BB43" s="12">
        <v>92.77056884765625</v>
      </c>
      <c r="BC43" s="12">
        <v>90.042282104492188</v>
      </c>
      <c r="BD43" s="12">
        <v>90.029426574707031</v>
      </c>
      <c r="BE43" s="12">
        <v>92.13800048828125</v>
      </c>
      <c r="BF43" s="12">
        <v>84.344001770019531</v>
      </c>
      <c r="BG43" s="12">
        <v>87.529998779296875</v>
      </c>
      <c r="BH43" s="12">
        <v>92.626571655273438</v>
      </c>
      <c r="BI43" s="12">
        <v>92.891426086425781</v>
      </c>
      <c r="BJ43" s="12">
        <v>95.545143127441406</v>
      </c>
      <c r="BK43" s="12">
        <v>93.174285888671875</v>
      </c>
      <c r="BL43" s="12">
        <v>87.709999084472656</v>
      </c>
      <c r="BM43" s="12">
        <v>91.001426696777344</v>
      </c>
      <c r="BN43" s="12">
        <v>91.369140625</v>
      </c>
      <c r="BO43" s="12">
        <v>94.737716674804688</v>
      </c>
      <c r="BQ43" s="21">
        <f t="shared" si="1"/>
        <v>2</v>
      </c>
    </row>
    <row r="44" spans="2:69" x14ac:dyDescent="0.25">
      <c r="B44" s="44" t="s">
        <v>729</v>
      </c>
      <c r="C44" s="44" t="s">
        <v>730</v>
      </c>
      <c r="D44" s="12">
        <v>-20.5</v>
      </c>
      <c r="E44" s="12">
        <v>147.80000000000001</v>
      </c>
      <c r="F44" s="29" t="b">
        <f t="shared" si="0"/>
        <v>0</v>
      </c>
      <c r="H44" s="12">
        <v>90.034568786621094</v>
      </c>
      <c r="I44" s="12">
        <v>90.137420654296875</v>
      </c>
      <c r="J44" s="12">
        <v>91.736854553222656</v>
      </c>
      <c r="K44" s="12">
        <v>89.013717651367188</v>
      </c>
      <c r="L44" s="12">
        <v>88.833717346191406</v>
      </c>
      <c r="M44" s="12">
        <v>89.381423950195313</v>
      </c>
      <c r="N44" s="12">
        <v>88.31170654296875</v>
      </c>
      <c r="O44" s="12">
        <v>88.6845703125</v>
      </c>
      <c r="P44" s="12">
        <v>90.078292846679688</v>
      </c>
      <c r="Q44" s="12">
        <v>86.503997802734375</v>
      </c>
      <c r="R44" s="12">
        <v>89.515144348144531</v>
      </c>
      <c r="S44" s="12">
        <v>92.289710998535156</v>
      </c>
      <c r="T44" s="12">
        <v>90.384284973144531</v>
      </c>
      <c r="U44" s="12">
        <v>88.365715026855469</v>
      </c>
      <c r="V44" s="12">
        <v>88.748855590820313</v>
      </c>
      <c r="W44" s="12">
        <v>86.822860717773438</v>
      </c>
      <c r="X44" s="12">
        <v>89.304283142089844</v>
      </c>
      <c r="Y44" s="12">
        <v>88.165138244628906</v>
      </c>
      <c r="Z44" s="12">
        <v>86.007720947265625</v>
      </c>
      <c r="AA44" s="12">
        <v>90.050003051757813</v>
      </c>
      <c r="AB44" s="12">
        <v>91.022003173828125</v>
      </c>
      <c r="AC44" s="12">
        <v>88.30914306640625</v>
      </c>
      <c r="AD44" s="12">
        <v>90.996284484863281</v>
      </c>
      <c r="AE44" s="12">
        <v>90.204292297363281</v>
      </c>
      <c r="AF44" s="12">
        <v>89.209144592285156</v>
      </c>
      <c r="AG44" s="12">
        <v>88.044288635253906</v>
      </c>
      <c r="AH44" s="12">
        <v>89.162857055664063</v>
      </c>
      <c r="AI44" s="12">
        <v>90.026863098144531</v>
      </c>
      <c r="AJ44" s="12">
        <v>89.59228515625</v>
      </c>
      <c r="AK44" s="12">
        <v>88.064849853515625</v>
      </c>
      <c r="AL44" s="12">
        <v>88.6048583984375</v>
      </c>
      <c r="AM44" s="12">
        <v>90.39971923828125</v>
      </c>
      <c r="AN44" s="12">
        <v>90.5</v>
      </c>
      <c r="AO44" s="12">
        <v>88.314285278320313</v>
      </c>
      <c r="AP44" s="12">
        <v>90.109146118164063</v>
      </c>
      <c r="AQ44" s="12">
        <v>89.214286804199219</v>
      </c>
      <c r="AR44" s="12">
        <v>90.777717590332031</v>
      </c>
      <c r="AS44" s="12">
        <v>90.991142272949219</v>
      </c>
      <c r="AT44" s="12">
        <v>87.3037109375</v>
      </c>
      <c r="AU44" s="12">
        <v>88.694854736328125</v>
      </c>
      <c r="AV44" s="12">
        <v>87.494003295898438</v>
      </c>
      <c r="AW44" s="12">
        <v>92.294853210449219</v>
      </c>
      <c r="AX44" s="12">
        <v>92.75</v>
      </c>
      <c r="AY44" s="12">
        <v>91.688003540039063</v>
      </c>
      <c r="AZ44" s="12">
        <v>92.01971435546875</v>
      </c>
      <c r="BA44" s="12">
        <v>93.536857604980469</v>
      </c>
      <c r="BB44" s="12">
        <v>89.520286560058594</v>
      </c>
      <c r="BC44" s="12">
        <v>89.921424865722656</v>
      </c>
      <c r="BD44" s="12">
        <v>91.225135803222656</v>
      </c>
      <c r="BE44" s="12">
        <v>92.379722595214844</v>
      </c>
      <c r="BF44" s="12">
        <v>86.977142333984375</v>
      </c>
      <c r="BG44" s="12">
        <v>89.913711547851563</v>
      </c>
      <c r="BH44" s="12">
        <v>90.24285888671875</v>
      </c>
      <c r="BI44" s="12">
        <v>92.202293395996094</v>
      </c>
      <c r="BJ44" s="12">
        <v>91.752281188964844</v>
      </c>
      <c r="BK44" s="12">
        <v>95.323997497558594</v>
      </c>
      <c r="BL44" s="12">
        <v>91.8037109375</v>
      </c>
      <c r="BM44" s="12">
        <v>89.798004150390625</v>
      </c>
      <c r="BN44" s="12">
        <v>93.135719299316406</v>
      </c>
      <c r="BO44" s="12">
        <v>93.567718505859375</v>
      </c>
      <c r="BQ44" s="21">
        <f t="shared" si="1"/>
        <v>2</v>
      </c>
    </row>
    <row r="45" spans="2:69" x14ac:dyDescent="0.25">
      <c r="B45" s="44" t="s">
        <v>598</v>
      </c>
      <c r="C45" s="44" t="s">
        <v>599</v>
      </c>
      <c r="D45" s="12">
        <v>-27</v>
      </c>
      <c r="E45" s="12">
        <v>153.4</v>
      </c>
      <c r="F45" s="29" t="b">
        <f t="shared" si="0"/>
        <v>0</v>
      </c>
      <c r="H45" s="12">
        <v>73.266281127929688</v>
      </c>
      <c r="I45" s="12">
        <v>73.950286865234375</v>
      </c>
      <c r="J45" s="12">
        <v>74.292282104492188</v>
      </c>
      <c r="K45" s="12">
        <v>72.463996887207031</v>
      </c>
      <c r="L45" s="12">
        <v>74.479995727539063</v>
      </c>
      <c r="M45" s="12">
        <v>74.199714660644531</v>
      </c>
      <c r="N45" s="12">
        <v>73.84228515625</v>
      </c>
      <c r="O45" s="12">
        <v>74.333427429199219</v>
      </c>
      <c r="P45" s="12">
        <v>74.477432250976563</v>
      </c>
      <c r="Q45" s="12">
        <v>73.515716552734375</v>
      </c>
      <c r="R45" s="12">
        <v>73.906570434570313</v>
      </c>
      <c r="S45" s="12">
        <v>73.806282043457031</v>
      </c>
      <c r="T45" s="12">
        <v>73.461715698242188</v>
      </c>
      <c r="U45" s="12">
        <v>74.855430603027344</v>
      </c>
      <c r="V45" s="12">
        <v>72.302001953125</v>
      </c>
      <c r="W45" s="12">
        <v>73.628860473632813</v>
      </c>
      <c r="X45" s="12">
        <v>74.567428588867188</v>
      </c>
      <c r="Y45" s="12">
        <v>74.657432556152344</v>
      </c>
      <c r="Z45" s="12">
        <v>73.104286193847656</v>
      </c>
      <c r="AA45" s="12">
        <v>74.654861450195313</v>
      </c>
      <c r="AB45" s="12">
        <v>75.127998352050781</v>
      </c>
      <c r="AC45" s="12">
        <v>73.155715942382813</v>
      </c>
      <c r="AD45" s="12">
        <v>72.620857238769531</v>
      </c>
      <c r="AE45" s="12">
        <v>74.055709838867188</v>
      </c>
      <c r="AF45" s="12">
        <v>72.893424987792969</v>
      </c>
      <c r="AG45" s="12">
        <v>73.088859558105469</v>
      </c>
      <c r="AH45" s="12">
        <v>73.690574645996094</v>
      </c>
      <c r="AI45" s="12">
        <v>73.652000427246094</v>
      </c>
      <c r="AJ45" s="12">
        <v>75.917427062988281</v>
      </c>
      <c r="AK45" s="12">
        <v>73.795997619628906</v>
      </c>
      <c r="AL45" s="12">
        <v>73.952857971191406</v>
      </c>
      <c r="AM45" s="12">
        <v>74.965995788574219</v>
      </c>
      <c r="AN45" s="12">
        <v>74.107139587402344</v>
      </c>
      <c r="AO45" s="12">
        <v>72.960289001464844</v>
      </c>
      <c r="AP45" s="12">
        <v>74.06085205078125</v>
      </c>
      <c r="AQ45" s="12">
        <v>74.359146118164063</v>
      </c>
      <c r="AR45" s="12">
        <v>73.136001586914063</v>
      </c>
      <c r="AS45" s="12">
        <v>73.839714050292969</v>
      </c>
      <c r="AT45" s="12">
        <v>74.459426879882813</v>
      </c>
      <c r="AU45" s="12">
        <v>73.294570922851563</v>
      </c>
      <c r="AV45" s="12">
        <v>74.665138244628906</v>
      </c>
      <c r="AW45" s="12">
        <v>75.43914794921875</v>
      </c>
      <c r="AX45" s="12">
        <v>76.439430236816406</v>
      </c>
      <c r="AY45" s="12">
        <v>75.644859313964844</v>
      </c>
      <c r="AZ45" s="12">
        <v>76.017715454101563</v>
      </c>
      <c r="BA45" s="12">
        <v>77.244285583496094</v>
      </c>
      <c r="BB45" s="12">
        <v>74.858001708984375</v>
      </c>
      <c r="BC45" s="12">
        <v>76.117996215820313</v>
      </c>
      <c r="BD45" s="12">
        <v>76.066574096679688</v>
      </c>
      <c r="BE45" s="12">
        <v>77.617141723632813</v>
      </c>
      <c r="BF45" s="12">
        <v>75.176856994628906</v>
      </c>
      <c r="BG45" s="12">
        <v>75.413429260253906</v>
      </c>
      <c r="BH45" s="12">
        <v>75.585708618164063</v>
      </c>
      <c r="BI45" s="12">
        <v>76.82257080078125</v>
      </c>
      <c r="BJ45" s="12">
        <v>76.292861938476563</v>
      </c>
      <c r="BK45" s="12">
        <v>75.971427917480469</v>
      </c>
      <c r="BL45" s="12">
        <v>76.845710754394531</v>
      </c>
      <c r="BM45" s="12">
        <v>77.275138854980469</v>
      </c>
      <c r="BN45" s="12">
        <v>76.398284912109375</v>
      </c>
      <c r="BO45" s="12">
        <v>77.478286743164063</v>
      </c>
      <c r="BQ45" s="21">
        <f t="shared" si="1"/>
        <v>2</v>
      </c>
    </row>
    <row r="46" spans="2:69" x14ac:dyDescent="0.25">
      <c r="B46" s="44" t="s">
        <v>899</v>
      </c>
      <c r="C46" s="44" t="s">
        <v>900</v>
      </c>
      <c r="D46" s="12">
        <v>-33.9</v>
      </c>
      <c r="E46" s="12">
        <v>151.1</v>
      </c>
      <c r="F46" s="29" t="b">
        <f t="shared" si="0"/>
        <v>1</v>
      </c>
      <c r="H46" s="12">
        <v>70.674285888671875</v>
      </c>
      <c r="I46" s="12">
        <v>72.507713317871094</v>
      </c>
      <c r="J46" s="12">
        <v>72.276290893554688</v>
      </c>
      <c r="K46" s="12">
        <v>70.877426147460938</v>
      </c>
      <c r="L46" s="12">
        <v>73.315147399902344</v>
      </c>
      <c r="M46" s="12">
        <v>73.634002685546875</v>
      </c>
      <c r="N46" s="12">
        <v>71.288864135742188</v>
      </c>
      <c r="O46" s="12">
        <v>71.715713500976563</v>
      </c>
      <c r="P46" s="12">
        <v>75.295143127441406</v>
      </c>
      <c r="Q46" s="12">
        <v>70.424850463867188</v>
      </c>
      <c r="R46" s="12">
        <v>72.340568542480469</v>
      </c>
      <c r="S46" s="12">
        <v>73.217430114746094</v>
      </c>
      <c r="T46" s="12">
        <v>73.351142883300781</v>
      </c>
      <c r="U46" s="12">
        <v>74.361717224121094</v>
      </c>
      <c r="V46" s="12">
        <v>71.003425598144531</v>
      </c>
      <c r="W46" s="12">
        <v>74.145713806152344</v>
      </c>
      <c r="X46" s="12">
        <v>71.327430725097656</v>
      </c>
      <c r="Y46" s="12">
        <v>74.364288330078125</v>
      </c>
      <c r="Z46" s="12">
        <v>70.975143432617188</v>
      </c>
      <c r="AA46" s="12">
        <v>74.1971435546875</v>
      </c>
      <c r="AB46" s="12">
        <v>76.642570495605469</v>
      </c>
      <c r="AC46" s="12">
        <v>73.5260009765625</v>
      </c>
      <c r="AD46" s="12">
        <v>73.340858459472656</v>
      </c>
      <c r="AE46" s="12">
        <v>72.605430603027344</v>
      </c>
      <c r="AF46" s="12">
        <v>72.507713317871094</v>
      </c>
      <c r="AG46" s="12">
        <v>71.73114013671875</v>
      </c>
      <c r="AH46" s="12">
        <v>71.664283752441406</v>
      </c>
      <c r="AI46" s="12">
        <v>73.322853088378906</v>
      </c>
      <c r="AJ46" s="12">
        <v>75.963714599609375</v>
      </c>
      <c r="AK46" s="12">
        <v>73.582572937011719</v>
      </c>
      <c r="AL46" s="12">
        <v>73.528572082519531</v>
      </c>
      <c r="AM46" s="12">
        <v>73.898857116699219</v>
      </c>
      <c r="AN46" s="12">
        <v>70.522575378417969</v>
      </c>
      <c r="AO46" s="12">
        <v>72.535995483398438</v>
      </c>
      <c r="AP46" s="12">
        <v>73.322853088378906</v>
      </c>
      <c r="AQ46" s="12">
        <v>71.890571594238281</v>
      </c>
      <c r="AR46" s="12">
        <v>73.541427612304688</v>
      </c>
      <c r="AS46" s="12">
        <v>74.065994262695313</v>
      </c>
      <c r="AT46" s="12">
        <v>73.155715942382813</v>
      </c>
      <c r="AU46" s="12">
        <v>72.610572814941406</v>
      </c>
      <c r="AV46" s="12">
        <v>74.194572448730469</v>
      </c>
      <c r="AW46" s="12">
        <v>74.001716613769531</v>
      </c>
      <c r="AX46" s="12">
        <v>76.328857421875</v>
      </c>
      <c r="AY46" s="12">
        <v>72.615715026855469</v>
      </c>
      <c r="AZ46" s="12">
        <v>75.08428955078125</v>
      </c>
      <c r="BA46" s="12">
        <v>75.305427551269531</v>
      </c>
      <c r="BB46" s="12">
        <v>75.683425903320313</v>
      </c>
      <c r="BC46" s="12">
        <v>74.786003112792969</v>
      </c>
      <c r="BD46" s="12">
        <v>74.8271484375</v>
      </c>
      <c r="BE46" s="12">
        <v>75.966285705566406</v>
      </c>
      <c r="BF46" s="12">
        <v>73.814002990722656</v>
      </c>
      <c r="BG46" s="12">
        <v>73.176284790039063</v>
      </c>
      <c r="BH46" s="12">
        <v>75.0277099609375</v>
      </c>
      <c r="BI46" s="12">
        <v>78.069717407226563</v>
      </c>
      <c r="BJ46" s="12">
        <v>76.622001647949219</v>
      </c>
      <c r="BK46" s="12">
        <v>76.802001953125</v>
      </c>
      <c r="BL46" s="12">
        <v>76.411140441894531</v>
      </c>
      <c r="BM46" s="12">
        <v>77.002571105957031</v>
      </c>
      <c r="BN46" s="12">
        <v>74.405433654785156</v>
      </c>
      <c r="BO46" s="12">
        <v>77.547714233398438</v>
      </c>
      <c r="BQ46" s="21">
        <f t="shared" si="1"/>
        <v>2</v>
      </c>
    </row>
    <row r="47" spans="2:69" x14ac:dyDescent="0.25">
      <c r="B47" s="44" t="s">
        <v>977</v>
      </c>
      <c r="C47" s="44" t="s">
        <v>978</v>
      </c>
      <c r="D47" s="12">
        <v>-33.799999999999997</v>
      </c>
      <c r="E47" s="12">
        <v>151.19999999999999</v>
      </c>
      <c r="F47" s="29" t="b">
        <f t="shared" si="0"/>
        <v>1</v>
      </c>
      <c r="H47" s="12">
        <v>70.591995239257813</v>
      </c>
      <c r="I47" s="12">
        <v>72.368858337402344</v>
      </c>
      <c r="J47" s="12">
        <v>72.263427734375</v>
      </c>
      <c r="K47" s="12">
        <v>70.856857299804688</v>
      </c>
      <c r="L47" s="12">
        <v>72.860000610351563</v>
      </c>
      <c r="M47" s="12">
        <v>73.219993591308594</v>
      </c>
      <c r="N47" s="12">
        <v>71.386566162109375</v>
      </c>
      <c r="O47" s="12">
        <v>71.566574096679688</v>
      </c>
      <c r="P47" s="12">
        <v>74.41571044921875</v>
      </c>
      <c r="Q47" s="12">
        <v>70.76171875</v>
      </c>
      <c r="R47" s="12">
        <v>71.777427673339844</v>
      </c>
      <c r="S47" s="12">
        <v>72.497428894042969</v>
      </c>
      <c r="T47" s="12">
        <v>72.235145568847656</v>
      </c>
      <c r="U47" s="12">
        <v>73.708572387695313</v>
      </c>
      <c r="V47" s="12">
        <v>70.514862060546875</v>
      </c>
      <c r="W47" s="12">
        <v>73.793426513671875</v>
      </c>
      <c r="X47" s="12">
        <v>71.841712951660156</v>
      </c>
      <c r="Y47" s="12">
        <v>73.577430725097656</v>
      </c>
      <c r="Z47" s="12">
        <v>70.401718139648438</v>
      </c>
      <c r="AA47" s="12">
        <v>73.330574035644531</v>
      </c>
      <c r="AB47" s="12">
        <v>75.259147644042969</v>
      </c>
      <c r="AC47" s="12">
        <v>73.274002075195313</v>
      </c>
      <c r="AD47" s="12">
        <v>72.435714721679688</v>
      </c>
      <c r="AE47" s="12">
        <v>72.433143615722656</v>
      </c>
      <c r="AF47" s="12">
        <v>72.456283569335938</v>
      </c>
      <c r="AG47" s="12">
        <v>72.039710998535156</v>
      </c>
      <c r="AH47" s="12">
        <v>71.515144348144531</v>
      </c>
      <c r="AI47" s="12">
        <v>72.883140563964844</v>
      </c>
      <c r="AJ47" s="12">
        <v>75.266860961914063</v>
      </c>
      <c r="AK47" s="12">
        <v>73.785713195800781</v>
      </c>
      <c r="AL47" s="12">
        <v>73.01171875</v>
      </c>
      <c r="AM47" s="12">
        <v>73.423141479492188</v>
      </c>
      <c r="AN47" s="12">
        <v>70.301429748535156</v>
      </c>
      <c r="AO47" s="12">
        <v>72.116859436035156</v>
      </c>
      <c r="AP47" s="12">
        <v>73.207138061523438</v>
      </c>
      <c r="AQ47" s="12">
        <v>71.654006958007813</v>
      </c>
      <c r="AR47" s="12">
        <v>72.708282470703125</v>
      </c>
      <c r="AS47" s="12">
        <v>73.695716857910156</v>
      </c>
      <c r="AT47" s="12">
        <v>73.2894287109375</v>
      </c>
      <c r="AU47" s="12">
        <v>72.348281860351563</v>
      </c>
      <c r="AV47" s="12">
        <v>74.343711853027344</v>
      </c>
      <c r="AW47" s="12">
        <v>74.310287475585938</v>
      </c>
      <c r="AX47" s="12">
        <v>75.701431274414063</v>
      </c>
      <c r="AY47" s="12">
        <v>72.798286437988281</v>
      </c>
      <c r="AZ47" s="12">
        <v>74.901718139648438</v>
      </c>
      <c r="BA47" s="12">
        <v>74.724288940429688</v>
      </c>
      <c r="BB47" s="12">
        <v>75.115142822265625</v>
      </c>
      <c r="BC47" s="12">
        <v>74.053138732910156</v>
      </c>
      <c r="BD47" s="12">
        <v>73.865432739257813</v>
      </c>
      <c r="BE47" s="12">
        <v>74.786003112792969</v>
      </c>
      <c r="BF47" s="12">
        <v>72.852287292480469</v>
      </c>
      <c r="BG47" s="12">
        <v>73.166000366210938</v>
      </c>
      <c r="BH47" s="12">
        <v>74.441429138183594</v>
      </c>
      <c r="BI47" s="12">
        <v>76.832855224609375</v>
      </c>
      <c r="BJ47" s="12">
        <v>75.938003540039063</v>
      </c>
      <c r="BK47" s="12">
        <v>75.770858764648438</v>
      </c>
      <c r="BL47" s="12">
        <v>76.0125732421875</v>
      </c>
      <c r="BM47" s="12">
        <v>75.40057373046875</v>
      </c>
      <c r="BN47" s="12">
        <v>73.34857177734375</v>
      </c>
      <c r="BO47" s="12">
        <v>76.187431335449219</v>
      </c>
      <c r="BQ47" s="21">
        <f t="shared" si="1"/>
        <v>2</v>
      </c>
    </row>
    <row r="48" spans="2:69" x14ac:dyDescent="0.25">
      <c r="B48" s="44" t="s">
        <v>468</v>
      </c>
      <c r="C48" s="44" t="s">
        <v>469</v>
      </c>
      <c r="D48" s="12">
        <v>-21.1</v>
      </c>
      <c r="E48" s="12">
        <v>149.19999999999999</v>
      </c>
      <c r="F48" s="29" t="b">
        <f t="shared" si="0"/>
        <v>0</v>
      </c>
      <c r="H48" s="12">
        <v>81.669708251953125</v>
      </c>
      <c r="I48" s="12">
        <v>80.440574645996094</v>
      </c>
      <c r="J48" s="12">
        <v>82.852561950683594</v>
      </c>
      <c r="K48" s="12">
        <v>79.838859558105469</v>
      </c>
      <c r="L48" s="12">
        <v>80.831428527832031</v>
      </c>
      <c r="M48" s="12">
        <v>80.61029052734375</v>
      </c>
      <c r="N48" s="12">
        <v>80.980575561523438</v>
      </c>
      <c r="O48" s="12">
        <v>80.756858825683594</v>
      </c>
      <c r="P48" s="12">
        <v>81.682571411132813</v>
      </c>
      <c r="Q48" s="12">
        <v>82.248283386230469</v>
      </c>
      <c r="R48" s="12">
        <v>82.0528564453125</v>
      </c>
      <c r="S48" s="12">
        <v>83.353996276855469</v>
      </c>
      <c r="T48" s="12">
        <v>80.700286865234375</v>
      </c>
      <c r="U48" s="12">
        <v>80.880287170410156</v>
      </c>
      <c r="V48" s="12">
        <v>80.430290222167969</v>
      </c>
      <c r="W48" s="12">
        <v>80.443145751953125</v>
      </c>
      <c r="X48" s="12">
        <v>82.168571472167969</v>
      </c>
      <c r="Y48" s="12">
        <v>80.921424865722656</v>
      </c>
      <c r="Z48" s="12">
        <v>79.607429504394531</v>
      </c>
      <c r="AA48" s="12">
        <v>81.91400146484375</v>
      </c>
      <c r="AB48" s="12">
        <v>82.793434143066406</v>
      </c>
      <c r="AC48" s="12">
        <v>80.870002746582031</v>
      </c>
      <c r="AD48" s="12">
        <v>80.877716064453125</v>
      </c>
      <c r="AE48" s="12">
        <v>82.8011474609375</v>
      </c>
      <c r="AF48" s="12">
        <v>81.831710815429688</v>
      </c>
      <c r="AG48" s="12">
        <v>80.803146362304688</v>
      </c>
      <c r="AH48" s="12">
        <v>82.734283447265625</v>
      </c>
      <c r="AI48" s="12">
        <v>82.597999572753906</v>
      </c>
      <c r="AJ48" s="12">
        <v>82.142860412597656</v>
      </c>
      <c r="AK48" s="12">
        <v>81.754570007324219</v>
      </c>
      <c r="AL48" s="12">
        <v>81.047431945800781</v>
      </c>
      <c r="AM48" s="12">
        <v>82.291999816894531</v>
      </c>
      <c r="AN48" s="12">
        <v>83.757720947265625</v>
      </c>
      <c r="AO48" s="12">
        <v>81.744285583496094</v>
      </c>
      <c r="AP48" s="12">
        <v>82.183998107910156</v>
      </c>
      <c r="AQ48" s="12">
        <v>82.001426696777344</v>
      </c>
      <c r="AR48" s="12">
        <v>82.356285095214844</v>
      </c>
      <c r="AS48" s="12">
        <v>83.356575012207031</v>
      </c>
      <c r="AT48" s="12">
        <v>81.068000793457031</v>
      </c>
      <c r="AU48" s="12">
        <v>80.898284912109375</v>
      </c>
      <c r="AV48" s="12">
        <v>81.353431701660156</v>
      </c>
      <c r="AW48" s="12">
        <v>84.7374267578125</v>
      </c>
      <c r="AX48" s="12">
        <v>82.955429077148438</v>
      </c>
      <c r="AY48" s="12">
        <v>84.531715393066406</v>
      </c>
      <c r="AZ48" s="12">
        <v>83.461997985839844</v>
      </c>
      <c r="BA48" s="12">
        <v>85.431709289550781</v>
      </c>
      <c r="BB48" s="12">
        <v>80.6334228515625</v>
      </c>
      <c r="BC48" s="12">
        <v>82.001426696777344</v>
      </c>
      <c r="BD48" s="12">
        <v>83.451713562011719</v>
      </c>
      <c r="BE48" s="12">
        <v>84.038002014160156</v>
      </c>
      <c r="BF48" s="12">
        <v>79.838859558105469</v>
      </c>
      <c r="BG48" s="12">
        <v>81.960289001464844</v>
      </c>
      <c r="BH48" s="12">
        <v>82.392288208007813</v>
      </c>
      <c r="BI48" s="12">
        <v>84.760574340820313</v>
      </c>
      <c r="BJ48" s="12">
        <v>82.983711242675781</v>
      </c>
      <c r="BK48" s="12">
        <v>83.235710144042969</v>
      </c>
      <c r="BL48" s="12">
        <v>83.49285888671875</v>
      </c>
      <c r="BM48" s="12">
        <v>83.580291748046875</v>
      </c>
      <c r="BN48" s="12">
        <v>84.783714294433594</v>
      </c>
      <c r="BO48" s="12">
        <v>84.765716552734375</v>
      </c>
      <c r="BQ48" s="21">
        <f t="shared" si="1"/>
        <v>3</v>
      </c>
    </row>
    <row r="49" spans="2:69" x14ac:dyDescent="0.25">
      <c r="B49" s="44" t="s">
        <v>474</v>
      </c>
      <c r="C49" s="44" t="s">
        <v>475</v>
      </c>
      <c r="D49" s="12">
        <v>-24.1</v>
      </c>
      <c r="E49" s="12">
        <v>152.69999999999999</v>
      </c>
      <c r="F49" s="29" t="b">
        <f t="shared" si="0"/>
        <v>0</v>
      </c>
      <c r="H49" s="12">
        <v>77.506576538085938</v>
      </c>
      <c r="I49" s="12">
        <v>77.923141479492188</v>
      </c>
      <c r="J49" s="12">
        <v>78.653434753417969</v>
      </c>
      <c r="K49" s="12">
        <v>76.956291198730469</v>
      </c>
      <c r="L49" s="12">
        <v>78.154571533203125</v>
      </c>
      <c r="M49" s="12">
        <v>78.24456787109375</v>
      </c>
      <c r="N49" s="12">
        <v>77.7894287109375</v>
      </c>
      <c r="O49" s="12">
        <v>77.691719055175781</v>
      </c>
      <c r="P49" s="12">
        <v>78.488853454589844</v>
      </c>
      <c r="Q49" s="12">
        <v>77.894859313964844</v>
      </c>
      <c r="R49" s="12">
        <v>78.565994262695313</v>
      </c>
      <c r="S49" s="12">
        <v>78.622573852539063</v>
      </c>
      <c r="T49" s="12">
        <v>79.126571655273438</v>
      </c>
      <c r="U49" s="12">
        <v>79.869712829589844</v>
      </c>
      <c r="V49" s="12">
        <v>77.1568603515625</v>
      </c>
      <c r="W49" s="12">
        <v>77.563140869140625</v>
      </c>
      <c r="X49" s="12">
        <v>77.326576232910156</v>
      </c>
      <c r="Y49" s="12">
        <v>78.290855407714844</v>
      </c>
      <c r="Z49" s="12">
        <v>76.431716918945313</v>
      </c>
      <c r="AA49" s="12">
        <v>79.219139099121094</v>
      </c>
      <c r="AB49" s="12">
        <v>79.692291259765625</v>
      </c>
      <c r="AC49" s="12">
        <v>77.8665771484375</v>
      </c>
      <c r="AD49" s="12">
        <v>77.992568969726563</v>
      </c>
      <c r="AE49" s="12">
        <v>79.908287048339844</v>
      </c>
      <c r="AF49" s="12">
        <v>78.092857360839844</v>
      </c>
      <c r="AG49" s="12">
        <v>78.766571044921875</v>
      </c>
      <c r="AH49" s="12">
        <v>79.005714416503906</v>
      </c>
      <c r="AI49" s="12">
        <v>79.031425476074219</v>
      </c>
      <c r="AJ49" s="12">
        <v>80.443145751953125</v>
      </c>
      <c r="AK49" s="12">
        <v>79.139427185058594</v>
      </c>
      <c r="AL49" s="12">
        <v>79.527717590332031</v>
      </c>
      <c r="AM49" s="12">
        <v>79.846565246582031</v>
      </c>
      <c r="AN49" s="12">
        <v>79.661430358886719</v>
      </c>
      <c r="AO49" s="12">
        <v>79.345138549804688</v>
      </c>
      <c r="AP49" s="12">
        <v>80.044570922851563</v>
      </c>
      <c r="AQ49" s="12">
        <v>81.150283813476563</v>
      </c>
      <c r="AR49" s="12">
        <v>79.905715942382813</v>
      </c>
      <c r="AS49" s="12">
        <v>80.61029052734375</v>
      </c>
      <c r="AT49" s="12">
        <v>79.658859252929688</v>
      </c>
      <c r="AU49" s="12">
        <v>79.232002258300781</v>
      </c>
      <c r="AV49" s="12">
        <v>79.46600341796875</v>
      </c>
      <c r="AW49" s="12">
        <v>80.504859924316406</v>
      </c>
      <c r="AX49" s="12">
        <v>80.371147155761719</v>
      </c>
      <c r="AY49" s="12">
        <v>80.036857604980469</v>
      </c>
      <c r="AZ49" s="12">
        <v>80.131996154785156</v>
      </c>
      <c r="BA49" s="12">
        <v>81.67742919921875</v>
      </c>
      <c r="BB49" s="12">
        <v>78.905433654785156</v>
      </c>
      <c r="BC49" s="12">
        <v>78.699714660644531</v>
      </c>
      <c r="BD49" s="12">
        <v>79.70513916015625</v>
      </c>
      <c r="BE49" s="12">
        <v>80.561424255371094</v>
      </c>
      <c r="BF49" s="12">
        <v>78.149429321289063</v>
      </c>
      <c r="BG49" s="12">
        <v>78.648284912109375</v>
      </c>
      <c r="BH49" s="12">
        <v>79.049430847167969</v>
      </c>
      <c r="BI49" s="12">
        <v>80.821144104003906</v>
      </c>
      <c r="BJ49" s="12">
        <v>79.694854736328125</v>
      </c>
      <c r="BK49" s="12">
        <v>79.975143432617188</v>
      </c>
      <c r="BL49" s="12">
        <v>80.281143188476563</v>
      </c>
      <c r="BM49" s="12">
        <v>79.62542724609375</v>
      </c>
      <c r="BN49" s="12">
        <v>80.929145812988281</v>
      </c>
      <c r="BO49" s="12">
        <v>80.967720031738281</v>
      </c>
      <c r="BQ49" s="21">
        <f t="shared" si="1"/>
        <v>3</v>
      </c>
    </row>
    <row r="50" spans="2:69" x14ac:dyDescent="0.25">
      <c r="B50" s="44" t="s">
        <v>526</v>
      </c>
      <c r="C50" s="44" t="s">
        <v>527</v>
      </c>
      <c r="D50" s="12">
        <v>-29.4</v>
      </c>
      <c r="E50" s="12">
        <v>153.30000000000001</v>
      </c>
      <c r="F50" s="29" t="b">
        <f t="shared" si="0"/>
        <v>1</v>
      </c>
      <c r="H50" s="12">
        <v>72.865142822265625</v>
      </c>
      <c r="I50" s="12">
        <v>73.022003173828125</v>
      </c>
      <c r="J50" s="12">
        <v>73.767715454101563</v>
      </c>
      <c r="K50" s="12">
        <v>71.720855712890625</v>
      </c>
      <c r="L50" s="12">
        <v>74.102005004882813</v>
      </c>
      <c r="M50" s="12">
        <v>75.598564147949219</v>
      </c>
      <c r="N50" s="12">
        <v>73.84228515625</v>
      </c>
      <c r="O50" s="12">
        <v>73.675140380859375</v>
      </c>
      <c r="P50" s="12">
        <v>75.253997802734375</v>
      </c>
      <c r="Q50" s="12">
        <v>72.554000854492188</v>
      </c>
      <c r="R50" s="12">
        <v>73.333145141601563</v>
      </c>
      <c r="S50" s="12">
        <v>73.880859375</v>
      </c>
      <c r="T50" s="12">
        <v>73.263710021972656</v>
      </c>
      <c r="U50" s="12">
        <v>74.616279602050781</v>
      </c>
      <c r="V50" s="12">
        <v>72.643997192382813</v>
      </c>
      <c r="W50" s="12">
        <v>73.777999877929688</v>
      </c>
      <c r="X50" s="12">
        <v>74.320571899414063</v>
      </c>
      <c r="Y50" s="12">
        <v>73.708572387695313</v>
      </c>
      <c r="Z50" s="12">
        <v>72.502578735351563</v>
      </c>
      <c r="AA50" s="12">
        <v>73.608283996582031</v>
      </c>
      <c r="AB50" s="12">
        <v>75.449424743652344</v>
      </c>
      <c r="AC50" s="12">
        <v>73.312568664550781</v>
      </c>
      <c r="AD50" s="12">
        <v>72.04486083984375</v>
      </c>
      <c r="AE50" s="12">
        <v>73.693145751953125</v>
      </c>
      <c r="AF50" s="12">
        <v>73.346000671386719</v>
      </c>
      <c r="AG50" s="12">
        <v>72.739143371582031</v>
      </c>
      <c r="AH50" s="12">
        <v>74.01971435546875</v>
      </c>
      <c r="AI50" s="12">
        <v>74.181709289550781</v>
      </c>
      <c r="AJ50" s="12">
        <v>76.724861145019531</v>
      </c>
      <c r="AK50" s="12">
        <v>74.703712463378906</v>
      </c>
      <c r="AL50" s="12">
        <v>74.145713806152344</v>
      </c>
      <c r="AM50" s="12">
        <v>74.703712463378906</v>
      </c>
      <c r="AN50" s="12">
        <v>74.431144714355469</v>
      </c>
      <c r="AO50" s="12">
        <v>73.469429016113281</v>
      </c>
      <c r="AP50" s="12">
        <v>74.999427795410156</v>
      </c>
      <c r="AQ50" s="12">
        <v>74.603431701660156</v>
      </c>
      <c r="AR50" s="12">
        <v>75.449432373046875</v>
      </c>
      <c r="AS50" s="12">
        <v>74.4722900390625</v>
      </c>
      <c r="AT50" s="12">
        <v>74.3154296875</v>
      </c>
      <c r="AU50" s="12">
        <v>73.433425903320313</v>
      </c>
      <c r="AV50" s="12">
        <v>74.209999084472656</v>
      </c>
      <c r="AW50" s="12">
        <v>75.176856994628906</v>
      </c>
      <c r="AX50" s="12">
        <v>75.544570922851563</v>
      </c>
      <c r="AY50" s="12">
        <v>75.588287353515625</v>
      </c>
      <c r="AZ50" s="12">
        <v>74.873428344726563</v>
      </c>
      <c r="BA50" s="12">
        <v>76.182281494140625</v>
      </c>
      <c r="BB50" s="12">
        <v>74.13800048828125</v>
      </c>
      <c r="BC50" s="12">
        <v>75.765716552734375</v>
      </c>
      <c r="BD50" s="12">
        <v>75.719429016113281</v>
      </c>
      <c r="BE50" s="12">
        <v>77.056571960449219</v>
      </c>
      <c r="BF50" s="12">
        <v>74.467140197753906</v>
      </c>
      <c r="BG50" s="12">
        <v>74.559715270996094</v>
      </c>
      <c r="BH50" s="12">
        <v>76.470291137695313</v>
      </c>
      <c r="BI50" s="12">
        <v>77.88714599609375</v>
      </c>
      <c r="BJ50" s="12">
        <v>77.025711059570313</v>
      </c>
      <c r="BK50" s="12">
        <v>76.357139587402344</v>
      </c>
      <c r="BL50" s="12">
        <v>78.180290222167969</v>
      </c>
      <c r="BM50" s="12">
        <v>76.462570190429688</v>
      </c>
      <c r="BN50" s="12">
        <v>75.997146606445313</v>
      </c>
      <c r="BO50" s="12">
        <v>77.470573425292969</v>
      </c>
      <c r="BQ50" s="21">
        <f t="shared" si="1"/>
        <v>3</v>
      </c>
    </row>
    <row r="51" spans="2:69" x14ac:dyDescent="0.25">
      <c r="B51" s="44" t="s">
        <v>1237</v>
      </c>
      <c r="C51" s="44" t="s">
        <v>1238</v>
      </c>
      <c r="D51" s="12">
        <v>-34.4</v>
      </c>
      <c r="E51" s="12">
        <v>149.80000000000001</v>
      </c>
      <c r="F51" s="29" t="b">
        <f t="shared" si="0"/>
        <v>1</v>
      </c>
      <c r="H51" s="12">
        <v>62.093425750732422</v>
      </c>
      <c r="I51" s="12">
        <v>65.8682861328125</v>
      </c>
      <c r="J51" s="12">
        <v>64.909141540527344</v>
      </c>
      <c r="K51" s="12">
        <v>63.97314453125</v>
      </c>
      <c r="L51" s="12">
        <v>64.070854187011719</v>
      </c>
      <c r="M51" s="12">
        <v>66.629432678222656</v>
      </c>
      <c r="N51" s="12">
        <v>63.605426788330078</v>
      </c>
      <c r="O51" s="12">
        <v>66.927711486816406</v>
      </c>
      <c r="P51" s="12">
        <v>66.0277099609375</v>
      </c>
      <c r="Q51" s="12">
        <v>63.392002105712891</v>
      </c>
      <c r="R51" s="12">
        <v>64.826858520507813</v>
      </c>
      <c r="S51" s="12">
        <v>65.055709838867188</v>
      </c>
      <c r="T51" s="12">
        <v>67.256858825683594</v>
      </c>
      <c r="U51" s="12">
        <v>65.282005310058594</v>
      </c>
      <c r="V51" s="12">
        <v>63.770000457763672</v>
      </c>
      <c r="W51" s="12">
        <v>66.266860961914063</v>
      </c>
      <c r="X51" s="12">
        <v>62.540859222412109</v>
      </c>
      <c r="Y51" s="12">
        <v>70.316856384277344</v>
      </c>
      <c r="Z51" s="12">
        <v>63.885711669921875</v>
      </c>
      <c r="AA51" s="12">
        <v>68.869140625</v>
      </c>
      <c r="AB51" s="12">
        <v>71.625717163085938</v>
      </c>
      <c r="AC51" s="12">
        <v>66.976577758789063</v>
      </c>
      <c r="AD51" s="12">
        <v>70.538002014160156</v>
      </c>
      <c r="AE51" s="12">
        <v>60.2239990234375</v>
      </c>
      <c r="AF51" s="12">
        <v>64.127426147460938</v>
      </c>
      <c r="AG51" s="12">
        <v>63.965427398681641</v>
      </c>
      <c r="AH51" s="12">
        <v>63.032001495361328</v>
      </c>
      <c r="AI51" s="12">
        <v>63.739143371582031</v>
      </c>
      <c r="AJ51" s="12">
        <v>64.970855712890625</v>
      </c>
      <c r="AK51" s="12">
        <v>65.338569641113281</v>
      </c>
      <c r="AL51" s="12">
        <v>67.681144714355469</v>
      </c>
      <c r="AM51" s="12">
        <v>65.72943115234375</v>
      </c>
      <c r="AN51" s="12">
        <v>61.435138702392578</v>
      </c>
      <c r="AO51" s="12">
        <v>65.382286071777344</v>
      </c>
      <c r="AP51" s="12">
        <v>66.377426147460938</v>
      </c>
      <c r="AQ51" s="12">
        <v>64.510574340820313</v>
      </c>
      <c r="AR51" s="12">
        <v>63.937141418457031</v>
      </c>
      <c r="AS51" s="12">
        <v>68.249427795410156</v>
      </c>
      <c r="AT51" s="12">
        <v>65.132858276367188</v>
      </c>
      <c r="AU51" s="12">
        <v>64.74200439453125</v>
      </c>
      <c r="AV51" s="12">
        <v>65.786003112792969</v>
      </c>
      <c r="AW51" s="12">
        <v>65.377143859863281</v>
      </c>
      <c r="AX51" s="12">
        <v>70.141998291015625</v>
      </c>
      <c r="AY51" s="12">
        <v>64.184005737304688</v>
      </c>
      <c r="AZ51" s="12">
        <v>67.004859924316406</v>
      </c>
      <c r="BA51" s="12">
        <v>66.526573181152344</v>
      </c>
      <c r="BB51" s="12">
        <v>72.610572814941406</v>
      </c>
      <c r="BC51" s="12">
        <v>68.326568603515625</v>
      </c>
      <c r="BD51" s="12">
        <v>68.318855285644531</v>
      </c>
      <c r="BE51" s="12">
        <v>70.592002868652344</v>
      </c>
      <c r="BF51" s="12">
        <v>66.220573425292969</v>
      </c>
      <c r="BG51" s="12">
        <v>66.860855102539063</v>
      </c>
      <c r="BH51" s="12">
        <v>69.244575500488281</v>
      </c>
      <c r="BI51" s="12">
        <v>69.9722900390625</v>
      </c>
      <c r="BJ51" s="12">
        <v>70.990570068359375</v>
      </c>
      <c r="BK51" s="12">
        <v>70.064857482910156</v>
      </c>
      <c r="BL51" s="12">
        <v>67.228569030761719</v>
      </c>
      <c r="BM51" s="12">
        <v>68.727714538574219</v>
      </c>
      <c r="BN51" s="12">
        <v>67.910003662109375</v>
      </c>
      <c r="BO51" s="12">
        <v>71.412284851074219</v>
      </c>
      <c r="BQ51" s="21">
        <f t="shared" si="1"/>
        <v>3</v>
      </c>
    </row>
    <row r="52" spans="2:69" x14ac:dyDescent="0.25">
      <c r="B52" s="44" t="s">
        <v>753</v>
      </c>
      <c r="C52" s="44" t="s">
        <v>754</v>
      </c>
      <c r="D52" s="12">
        <v>-42.8</v>
      </c>
      <c r="E52" s="12">
        <v>147.30000000000001</v>
      </c>
      <c r="F52" s="29" t="b">
        <f t="shared" si="0"/>
        <v>0</v>
      </c>
      <c r="H52" s="12">
        <v>62.17828369140625</v>
      </c>
      <c r="I52" s="12">
        <v>64.554283142089844</v>
      </c>
      <c r="J52" s="12">
        <v>61.622856140136719</v>
      </c>
      <c r="K52" s="12">
        <v>64.38714599609375</v>
      </c>
      <c r="L52" s="12">
        <v>61.648571014404297</v>
      </c>
      <c r="M52" s="12">
        <v>63.317428588867188</v>
      </c>
      <c r="N52" s="12">
        <v>62.872570037841797</v>
      </c>
      <c r="O52" s="12">
        <v>62.247714996337891</v>
      </c>
      <c r="P52" s="12">
        <v>62.751712799072266</v>
      </c>
      <c r="Q52" s="12">
        <v>61.512283325195313</v>
      </c>
      <c r="R52" s="12">
        <v>61.504573822021484</v>
      </c>
      <c r="S52" s="12">
        <v>61.6048583984375</v>
      </c>
      <c r="T52" s="12">
        <v>65.261428833007813</v>
      </c>
      <c r="U52" s="12">
        <v>63.746856689453125</v>
      </c>
      <c r="V52" s="12">
        <v>62.522853851318359</v>
      </c>
      <c r="W52" s="12">
        <v>63.944858551025391</v>
      </c>
      <c r="X52" s="12">
        <v>59.84857177734375</v>
      </c>
      <c r="Y52" s="12">
        <v>63.710857391357422</v>
      </c>
      <c r="Z52" s="12">
        <v>64.412857055664063</v>
      </c>
      <c r="AA52" s="12">
        <v>64.304855346679688</v>
      </c>
      <c r="AB52" s="12">
        <v>65.022285461425781</v>
      </c>
      <c r="AC52" s="12">
        <v>64.513145446777344</v>
      </c>
      <c r="AD52" s="12">
        <v>64.299713134765625</v>
      </c>
      <c r="AE52" s="12">
        <v>61.905712127685547</v>
      </c>
      <c r="AF52" s="12">
        <v>63.116859436035156</v>
      </c>
      <c r="AG52" s="12">
        <v>62.067714691162109</v>
      </c>
      <c r="AH52" s="12">
        <v>63.073143005371094</v>
      </c>
      <c r="AI52" s="12">
        <v>64.580001831054688</v>
      </c>
      <c r="AJ52" s="12">
        <v>64.716285705566406</v>
      </c>
      <c r="AK52" s="12">
        <v>64.358856201171875</v>
      </c>
      <c r="AL52" s="12">
        <v>64.484855651855469</v>
      </c>
      <c r="AM52" s="12">
        <v>63.834285736083984</v>
      </c>
      <c r="AN52" s="12">
        <v>61.306571960449219</v>
      </c>
      <c r="AO52" s="12">
        <v>64.40771484375</v>
      </c>
      <c r="AP52" s="12">
        <v>64.284286499023438</v>
      </c>
      <c r="AQ52" s="12">
        <v>61.694858551025391</v>
      </c>
      <c r="AR52" s="12">
        <v>62.319713592529297</v>
      </c>
      <c r="AS52" s="12">
        <v>63.636283874511719</v>
      </c>
      <c r="AT52" s="12">
        <v>63.224857330322266</v>
      </c>
      <c r="AU52" s="12">
        <v>64.937431335449219</v>
      </c>
      <c r="AV52" s="12">
        <v>64.680282592773438</v>
      </c>
      <c r="AW52" s="12">
        <v>62.319713592529297</v>
      </c>
      <c r="AX52" s="12">
        <v>63.538570404052734</v>
      </c>
      <c r="AY52" s="12">
        <v>62.638568878173828</v>
      </c>
      <c r="AZ52" s="12">
        <v>63.860000610351563</v>
      </c>
      <c r="BA52" s="12">
        <v>64.690574645996094</v>
      </c>
      <c r="BB52" s="12">
        <v>64.03228759765625</v>
      </c>
      <c r="BC52" s="12">
        <v>65.665138244628906</v>
      </c>
      <c r="BD52" s="12">
        <v>64.412857055664063</v>
      </c>
      <c r="BE52" s="12">
        <v>64.07342529296875</v>
      </c>
      <c r="BF52" s="12">
        <v>64.320289611816406</v>
      </c>
      <c r="BG52" s="12">
        <v>64.760002136230469</v>
      </c>
      <c r="BH52" s="12">
        <v>65.359146118164063</v>
      </c>
      <c r="BI52" s="12">
        <v>63.672286987304688</v>
      </c>
      <c r="BJ52" s="12">
        <v>65.271713256835938</v>
      </c>
      <c r="BK52" s="12">
        <v>66.382568359375</v>
      </c>
      <c r="BL52" s="12">
        <v>64.294570922851563</v>
      </c>
      <c r="BM52" s="12">
        <v>66.932853698730469</v>
      </c>
      <c r="BN52" s="12">
        <v>65.498001098632813</v>
      </c>
      <c r="BO52" s="12">
        <v>65.811714172363281</v>
      </c>
      <c r="BQ52" s="21">
        <f t="shared" si="1"/>
        <v>3</v>
      </c>
    </row>
    <row r="53" spans="2:69" x14ac:dyDescent="0.25">
      <c r="B53" s="44" t="s">
        <v>640</v>
      </c>
      <c r="C53" s="44" t="s">
        <v>641</v>
      </c>
      <c r="D53" s="12">
        <v>-24.8</v>
      </c>
      <c r="E53" s="12">
        <v>113.6</v>
      </c>
      <c r="F53" s="29" t="b">
        <f t="shared" si="0"/>
        <v>0</v>
      </c>
      <c r="H53" s="12">
        <v>78.990287780761719</v>
      </c>
      <c r="I53" s="12">
        <v>79.720573425292969</v>
      </c>
      <c r="J53" s="12">
        <v>78.061996459960938</v>
      </c>
      <c r="K53" s="12">
        <v>79.404289245605469</v>
      </c>
      <c r="L53" s="12">
        <v>77.146568298339844</v>
      </c>
      <c r="M53" s="12">
        <v>78.2625732421875</v>
      </c>
      <c r="N53" s="12">
        <v>79.751426696777344</v>
      </c>
      <c r="O53" s="12">
        <v>79.057144165039063</v>
      </c>
      <c r="P53" s="12">
        <v>78.565994262695313</v>
      </c>
      <c r="Q53" s="12">
        <v>79.810569763183594</v>
      </c>
      <c r="R53" s="12">
        <v>78.169998168945313</v>
      </c>
      <c r="S53" s="12">
        <v>75.032859802246094</v>
      </c>
      <c r="T53" s="12">
        <v>79.941719055175781</v>
      </c>
      <c r="U53" s="12">
        <v>79.106002807617188</v>
      </c>
      <c r="V53" s="12">
        <v>78.75628662109375</v>
      </c>
      <c r="W53" s="12">
        <v>79.460861206054688</v>
      </c>
      <c r="X53" s="12">
        <v>79.301429748535156</v>
      </c>
      <c r="Y53" s="12">
        <v>80.489425659179688</v>
      </c>
      <c r="Z53" s="12">
        <v>81.451141357421875</v>
      </c>
      <c r="AA53" s="12">
        <v>79.697425842285156</v>
      </c>
      <c r="AB53" s="12">
        <v>78.555709838867188</v>
      </c>
      <c r="AC53" s="12">
        <v>80.7491455078125</v>
      </c>
      <c r="AD53" s="12">
        <v>82.875717163085938</v>
      </c>
      <c r="AE53" s="12">
        <v>80.738861083984375</v>
      </c>
      <c r="AF53" s="12">
        <v>78.789718627929688</v>
      </c>
      <c r="AG53" s="12">
        <v>79.25</v>
      </c>
      <c r="AH53" s="12">
        <v>77.961715698242188</v>
      </c>
      <c r="AI53" s="12">
        <v>80.661712646484375</v>
      </c>
      <c r="AJ53" s="12">
        <v>82.577430725097656</v>
      </c>
      <c r="AK53" s="12">
        <v>79.553428649902344</v>
      </c>
      <c r="AL53" s="12">
        <v>80.026573181152344</v>
      </c>
      <c r="AM53" s="12">
        <v>78.224006652832031</v>
      </c>
      <c r="AN53" s="12">
        <v>79.234573364257813</v>
      </c>
      <c r="AO53" s="12">
        <v>78.581428527832031</v>
      </c>
      <c r="AP53" s="12">
        <v>81.24285888671875</v>
      </c>
      <c r="AQ53" s="12">
        <v>80.916282653808594</v>
      </c>
      <c r="AR53" s="12">
        <v>80.954856872558594</v>
      </c>
      <c r="AS53" s="12">
        <v>80.762001037597656</v>
      </c>
      <c r="AT53" s="12">
        <v>79.681999206542969</v>
      </c>
      <c r="AU53" s="12">
        <v>81.245429992675781</v>
      </c>
      <c r="AV53" s="12">
        <v>80.88800048828125</v>
      </c>
      <c r="AW53" s="12">
        <v>79.58428955078125</v>
      </c>
      <c r="AX53" s="12">
        <v>80.01885986328125</v>
      </c>
      <c r="AY53" s="12">
        <v>79.661430358886719</v>
      </c>
      <c r="AZ53" s="12">
        <v>78.226570129394531</v>
      </c>
      <c r="BA53" s="12">
        <v>76.295425415039063</v>
      </c>
      <c r="BB53" s="12">
        <v>80.052284240722656</v>
      </c>
      <c r="BC53" s="12">
        <v>80.949714660644531</v>
      </c>
      <c r="BD53" s="12">
        <v>79.964851379394531</v>
      </c>
      <c r="BE53" s="12">
        <v>81.448570251464844</v>
      </c>
      <c r="BF53" s="12">
        <v>84.017425537109375</v>
      </c>
      <c r="BG53" s="12">
        <v>81.605430603027344</v>
      </c>
      <c r="BH53" s="12">
        <v>81.160568237304688</v>
      </c>
      <c r="BI53" s="12">
        <v>81.798286437988281</v>
      </c>
      <c r="BJ53" s="12">
        <v>81.222282409667969</v>
      </c>
      <c r="BK53" s="12">
        <v>84.274566650390625</v>
      </c>
      <c r="BL53" s="12">
        <v>81.749427795410156</v>
      </c>
      <c r="BM53" s="12">
        <v>81.793144226074219</v>
      </c>
      <c r="BN53" s="12">
        <v>79.358001708984375</v>
      </c>
      <c r="BO53" s="12">
        <v>82.721427917480469</v>
      </c>
      <c r="BQ53" s="21">
        <f t="shared" si="1"/>
        <v>4</v>
      </c>
    </row>
    <row r="54" spans="2:69" x14ac:dyDescent="0.25">
      <c r="B54" s="44" t="s">
        <v>642</v>
      </c>
      <c r="C54" s="44" t="s">
        <v>643</v>
      </c>
      <c r="D54" s="12">
        <v>-29.6</v>
      </c>
      <c r="E54" s="12">
        <v>115.8</v>
      </c>
      <c r="F54" s="29" t="b">
        <f t="shared" si="0"/>
        <v>0</v>
      </c>
      <c r="H54" s="12">
        <v>82.135147094726563</v>
      </c>
      <c r="I54" s="12">
        <v>83.9891357421875</v>
      </c>
      <c r="J54" s="12">
        <v>80.049713134765625</v>
      </c>
      <c r="K54" s="12">
        <v>80.661712646484375</v>
      </c>
      <c r="L54" s="12">
        <v>78.005424499511719</v>
      </c>
      <c r="M54" s="12">
        <v>77.938568115234375</v>
      </c>
      <c r="N54" s="12">
        <v>79.157424926757813</v>
      </c>
      <c r="O54" s="12">
        <v>81.589996337890625</v>
      </c>
      <c r="P54" s="12">
        <v>86.96600341796875</v>
      </c>
      <c r="Q54" s="12">
        <v>84.637138366699219</v>
      </c>
      <c r="R54" s="12">
        <v>81.211997985839844</v>
      </c>
      <c r="S54" s="12">
        <v>76.315994262695313</v>
      </c>
      <c r="T54" s="12">
        <v>82.580001831054688</v>
      </c>
      <c r="U54" s="12">
        <v>78.355140686035156</v>
      </c>
      <c r="V54" s="12">
        <v>79.321998596191406</v>
      </c>
      <c r="W54" s="12">
        <v>78.555709838867188</v>
      </c>
      <c r="X54" s="12">
        <v>80.366004943847656</v>
      </c>
      <c r="Y54" s="12">
        <v>81.854850769042969</v>
      </c>
      <c r="Z54" s="12">
        <v>79.746284484863281</v>
      </c>
      <c r="AA54" s="12">
        <v>88.9219970703125</v>
      </c>
      <c r="AB54" s="12">
        <v>89.569999694824219</v>
      </c>
      <c r="AC54" s="12">
        <v>78.928573608398438</v>
      </c>
      <c r="AD54" s="12">
        <v>82.273994445800781</v>
      </c>
      <c r="AE54" s="12">
        <v>80.419998168945313</v>
      </c>
      <c r="AF54" s="12">
        <v>78.290863037109375</v>
      </c>
      <c r="AG54" s="12">
        <v>80.561424255371094</v>
      </c>
      <c r="AH54" s="12">
        <v>78.75628662109375</v>
      </c>
      <c r="AI54" s="12">
        <v>81.8162841796875</v>
      </c>
      <c r="AJ54" s="12">
        <v>79.795143127441406</v>
      </c>
      <c r="AK54" s="12">
        <v>80.0394287109375</v>
      </c>
      <c r="AL54" s="12">
        <v>80.73114013671875</v>
      </c>
      <c r="AM54" s="12">
        <v>81.273712158203125</v>
      </c>
      <c r="AN54" s="12">
        <v>76.925430297851563</v>
      </c>
      <c r="AO54" s="12">
        <v>79.928855895996094</v>
      </c>
      <c r="AP54" s="12">
        <v>83.4722900390625</v>
      </c>
      <c r="AQ54" s="12">
        <v>80.813430786132813</v>
      </c>
      <c r="AR54" s="12">
        <v>80.563995361328125</v>
      </c>
      <c r="AS54" s="12">
        <v>80.103713989257813</v>
      </c>
      <c r="AT54" s="12">
        <v>80.402000427246094</v>
      </c>
      <c r="AU54" s="12">
        <v>80.993431091308594</v>
      </c>
      <c r="AV54" s="12">
        <v>83.246002197265625</v>
      </c>
      <c r="AW54" s="12">
        <v>79.651145935058594</v>
      </c>
      <c r="AX54" s="12">
        <v>82.633995056152344</v>
      </c>
      <c r="AY54" s="12">
        <v>81.510292053222656</v>
      </c>
      <c r="AZ54" s="12">
        <v>81.307144165039063</v>
      </c>
      <c r="BA54" s="12">
        <v>77.755996704101563</v>
      </c>
      <c r="BB54" s="12">
        <v>83.842575073242188</v>
      </c>
      <c r="BC54" s="12">
        <v>82.01171875</v>
      </c>
      <c r="BD54" s="12">
        <v>78.257431030273438</v>
      </c>
      <c r="BE54" s="12">
        <v>81.710853576660156</v>
      </c>
      <c r="BF54" s="12">
        <v>82.999137878417969</v>
      </c>
      <c r="BG54" s="12">
        <v>80.041999816894531</v>
      </c>
      <c r="BH54" s="12">
        <v>81.554000854492188</v>
      </c>
      <c r="BI54" s="12">
        <v>83.896568298339844</v>
      </c>
      <c r="BJ54" s="12">
        <v>81.672279357910156</v>
      </c>
      <c r="BK54" s="12">
        <v>83.61114501953125</v>
      </c>
      <c r="BL54" s="12">
        <v>79.023712158203125</v>
      </c>
      <c r="BM54" s="12">
        <v>82.225143432617188</v>
      </c>
      <c r="BN54" s="12">
        <v>79.324569702148438</v>
      </c>
      <c r="BO54" s="12">
        <v>85.472862243652344</v>
      </c>
      <c r="BQ54" s="21">
        <f t="shared" si="1"/>
        <v>4</v>
      </c>
    </row>
    <row r="55" spans="2:69" x14ac:dyDescent="0.25">
      <c r="B55" s="44" t="s">
        <v>556</v>
      </c>
      <c r="C55" s="44" t="s">
        <v>557</v>
      </c>
      <c r="D55" s="12">
        <v>-34.299999999999997</v>
      </c>
      <c r="E55" s="12">
        <v>115.1</v>
      </c>
      <c r="F55" s="29" t="b">
        <f t="shared" si="0"/>
        <v>0</v>
      </c>
      <c r="H55" s="12">
        <v>65.72943115234375</v>
      </c>
      <c r="I55" s="12">
        <v>66.297714233398438</v>
      </c>
      <c r="J55" s="12">
        <v>65.135429382324219</v>
      </c>
      <c r="K55" s="12">
        <v>67.323715209960938</v>
      </c>
      <c r="L55" s="12">
        <v>64.410285949707031</v>
      </c>
      <c r="M55" s="12">
        <v>65.973716735839844</v>
      </c>
      <c r="N55" s="12">
        <v>66.32342529296875</v>
      </c>
      <c r="O55" s="12">
        <v>67.8431396484375</v>
      </c>
      <c r="P55" s="12">
        <v>64.916854858398438</v>
      </c>
      <c r="Q55" s="12">
        <v>66.588287353515625</v>
      </c>
      <c r="R55" s="12">
        <v>65.168853759765625</v>
      </c>
      <c r="S55" s="12">
        <v>63.332855224609375</v>
      </c>
      <c r="T55" s="12">
        <v>66.022567749023438</v>
      </c>
      <c r="U55" s="12">
        <v>64.484855651855469</v>
      </c>
      <c r="V55" s="12">
        <v>65.623992919921875</v>
      </c>
      <c r="W55" s="12">
        <v>65.873428344726563</v>
      </c>
      <c r="X55" s="12">
        <v>65.716575622558594</v>
      </c>
      <c r="Y55" s="12">
        <v>65.683143615722656</v>
      </c>
      <c r="Z55" s="12">
        <v>66.75799560546875</v>
      </c>
      <c r="AA55" s="12">
        <v>66.698860168457031</v>
      </c>
      <c r="AB55" s="12">
        <v>65.400283813476563</v>
      </c>
      <c r="AC55" s="12">
        <v>66.120285034179688</v>
      </c>
      <c r="AD55" s="12">
        <v>68.048858642578125</v>
      </c>
      <c r="AE55" s="12">
        <v>67.598861694335938</v>
      </c>
      <c r="AF55" s="12">
        <v>67.6451416015625</v>
      </c>
      <c r="AG55" s="12">
        <v>67.228569030761719</v>
      </c>
      <c r="AH55" s="12">
        <v>65.554573059082031</v>
      </c>
      <c r="AI55" s="12">
        <v>66.71685791015625</v>
      </c>
      <c r="AJ55" s="12">
        <v>66.642288208007813</v>
      </c>
      <c r="AK55" s="12">
        <v>67.395721435546875</v>
      </c>
      <c r="AL55" s="12">
        <v>66.215431213378906</v>
      </c>
      <c r="AM55" s="12">
        <v>66.40313720703125</v>
      </c>
      <c r="AN55" s="12">
        <v>65.976287841796875</v>
      </c>
      <c r="AO55" s="12">
        <v>65.940284729003906</v>
      </c>
      <c r="AP55" s="12">
        <v>67.735137939453125</v>
      </c>
      <c r="AQ55" s="12">
        <v>66.752853393554688</v>
      </c>
      <c r="AR55" s="12">
        <v>67.236289978027344</v>
      </c>
      <c r="AS55" s="12">
        <v>66.968856811523438</v>
      </c>
      <c r="AT55" s="12">
        <v>66.675712585449219</v>
      </c>
      <c r="AU55" s="12">
        <v>66.372283935546875</v>
      </c>
      <c r="AV55" s="12">
        <v>67.143714904785156</v>
      </c>
      <c r="AW55" s="12">
        <v>65.024856567382813</v>
      </c>
      <c r="AX55" s="12">
        <v>65.271713256835938</v>
      </c>
      <c r="AY55" s="12">
        <v>65.662567138671875</v>
      </c>
      <c r="AZ55" s="12">
        <v>66.454574584960938</v>
      </c>
      <c r="BA55" s="12">
        <v>63.883140563964844</v>
      </c>
      <c r="BB55" s="12">
        <v>67.364852905273438</v>
      </c>
      <c r="BC55" s="12">
        <v>66.392860412597656</v>
      </c>
      <c r="BD55" s="12">
        <v>66.251426696777344</v>
      </c>
      <c r="BE55" s="12">
        <v>66.338859558105469</v>
      </c>
      <c r="BF55" s="12">
        <v>68.131141662597656</v>
      </c>
      <c r="BG55" s="12">
        <v>67.647720336914063</v>
      </c>
      <c r="BH55" s="12">
        <v>67.850852966308594</v>
      </c>
      <c r="BI55" s="12">
        <v>67.364860534667969</v>
      </c>
      <c r="BJ55" s="12">
        <v>67.550003051757813</v>
      </c>
      <c r="BK55" s="12">
        <v>68.701995849609375</v>
      </c>
      <c r="BL55" s="12">
        <v>65.534004211425781</v>
      </c>
      <c r="BM55" s="12">
        <v>67.267143249511719</v>
      </c>
      <c r="BN55" s="12">
        <v>65.626571655273438</v>
      </c>
      <c r="BO55" s="12">
        <v>67.894569396972656</v>
      </c>
      <c r="BQ55" s="21">
        <f t="shared" si="1"/>
        <v>4</v>
      </c>
    </row>
    <row r="56" spans="2:69" x14ac:dyDescent="0.25">
      <c r="B56" s="44" t="s">
        <v>767</v>
      </c>
      <c r="C56" s="44" t="s">
        <v>768</v>
      </c>
      <c r="D56" s="12">
        <v>-23.7</v>
      </c>
      <c r="E56" s="12">
        <v>133.80000000000001</v>
      </c>
      <c r="F56" s="29" t="b">
        <f t="shared" si="0"/>
        <v>0</v>
      </c>
      <c r="H56" s="12">
        <v>86.774002075195313</v>
      </c>
      <c r="I56" s="12">
        <v>89.582000732421875</v>
      </c>
      <c r="J56" s="12">
        <v>88.219146728515625</v>
      </c>
      <c r="K56" s="12">
        <v>88.167716979980469</v>
      </c>
      <c r="L56" s="12">
        <v>85.22857666015625</v>
      </c>
      <c r="M56" s="12">
        <v>89.216850280761719</v>
      </c>
      <c r="N56" s="12">
        <v>84.326004028320313</v>
      </c>
      <c r="O56" s="12">
        <v>90.16571044921875</v>
      </c>
      <c r="P56" s="12">
        <v>84.989425659179688</v>
      </c>
      <c r="Q56" s="12">
        <v>88.375999450683594</v>
      </c>
      <c r="R56" s="12">
        <v>86.141426086425781</v>
      </c>
      <c r="S56" s="12">
        <v>89.849433898925781</v>
      </c>
      <c r="T56" s="12">
        <v>89.792861938476563</v>
      </c>
      <c r="U56" s="12">
        <v>86.095138549804688</v>
      </c>
      <c r="V56" s="12">
        <v>84.392860412597656</v>
      </c>
      <c r="W56" s="12">
        <v>86.213424682617188</v>
      </c>
      <c r="X56" s="12">
        <v>86.80999755859375</v>
      </c>
      <c r="Y56" s="12">
        <v>87.092857360839844</v>
      </c>
      <c r="Z56" s="12">
        <v>84.680862426757813</v>
      </c>
      <c r="AA56" s="12">
        <v>91.217422485351563</v>
      </c>
      <c r="AB56" s="12">
        <v>91.451431274414063</v>
      </c>
      <c r="AC56" s="12">
        <v>87.241996765136719</v>
      </c>
      <c r="AD56" s="12">
        <v>87.293434143066406</v>
      </c>
      <c r="AE56" s="12">
        <v>89.383995056152344</v>
      </c>
      <c r="AF56" s="12">
        <v>87.532577514648438</v>
      </c>
      <c r="AG56" s="12">
        <v>87.583999633789063</v>
      </c>
      <c r="AH56" s="12">
        <v>86.077140808105469</v>
      </c>
      <c r="AI56" s="12">
        <v>90.492279052734375</v>
      </c>
      <c r="AJ56" s="12">
        <v>89.008575439453125</v>
      </c>
      <c r="AK56" s="12">
        <v>89.072860717773438</v>
      </c>
      <c r="AL56" s="12">
        <v>90.101432800292969</v>
      </c>
      <c r="AM56" s="12">
        <v>91.754859924316406</v>
      </c>
      <c r="AN56" s="12">
        <v>87.190574645996094</v>
      </c>
      <c r="AO56" s="12">
        <v>86.658287048339844</v>
      </c>
      <c r="AP56" s="12">
        <v>89.564002990722656</v>
      </c>
      <c r="AQ56" s="12">
        <v>88.998291015625</v>
      </c>
      <c r="AR56" s="12">
        <v>91.716285705566406</v>
      </c>
      <c r="AS56" s="12">
        <v>91.109428405761719</v>
      </c>
      <c r="AT56" s="12">
        <v>90.176002502441406</v>
      </c>
      <c r="AU56" s="12">
        <v>89.026565551757813</v>
      </c>
      <c r="AV56" s="12">
        <v>87.728004455566406</v>
      </c>
      <c r="AW56" s="12">
        <v>85.786567687988281</v>
      </c>
      <c r="AX56" s="12">
        <v>91.366569519042969</v>
      </c>
      <c r="AY56" s="12">
        <v>90.87286376953125</v>
      </c>
      <c r="AZ56" s="12">
        <v>89.962577819824219</v>
      </c>
      <c r="BA56" s="12">
        <v>91.5260009765625</v>
      </c>
      <c r="BB56" s="12">
        <v>92.3565673828125</v>
      </c>
      <c r="BC56" s="12">
        <v>90.374000549316406</v>
      </c>
      <c r="BD56" s="12">
        <v>89.3968505859375</v>
      </c>
      <c r="BE56" s="12">
        <v>90.623428344726563</v>
      </c>
      <c r="BF56" s="12">
        <v>81.356002807617188</v>
      </c>
      <c r="BG56" s="12">
        <v>88.167716979980469</v>
      </c>
      <c r="BH56" s="12">
        <v>92.899147033691406</v>
      </c>
      <c r="BI56" s="12">
        <v>92.873428344726563</v>
      </c>
      <c r="BJ56" s="12">
        <v>93.650001525878906</v>
      </c>
      <c r="BK56" s="12">
        <v>92.130279541015625</v>
      </c>
      <c r="BL56" s="12">
        <v>87.529998779296875</v>
      </c>
      <c r="BM56" s="12">
        <v>90.240287780761719</v>
      </c>
      <c r="BN56" s="12">
        <v>90.497428894042969</v>
      </c>
      <c r="BO56" s="12">
        <v>92.441429138183594</v>
      </c>
      <c r="BQ56" s="21">
        <f t="shared" si="1"/>
        <v>4</v>
      </c>
    </row>
    <row r="57" spans="2:69" x14ac:dyDescent="0.25">
      <c r="B57" s="44" t="s">
        <v>1003</v>
      </c>
      <c r="C57" s="44" t="s">
        <v>1004</v>
      </c>
      <c r="D57" s="12">
        <v>-32.9</v>
      </c>
      <c r="E57" s="12">
        <v>151.69999999999999</v>
      </c>
      <c r="F57" s="29" t="b">
        <f t="shared" si="0"/>
        <v>1</v>
      </c>
      <c r="H57" s="12">
        <v>68.524574279785156</v>
      </c>
      <c r="I57" s="12">
        <v>69.928573608398438</v>
      </c>
      <c r="J57" s="12">
        <v>69.987716674804688</v>
      </c>
      <c r="K57" s="12">
        <v>68.036003112792969</v>
      </c>
      <c r="L57" s="12">
        <v>70.010856628417969</v>
      </c>
      <c r="M57" s="12">
        <v>72.466567993164063</v>
      </c>
      <c r="N57" s="12">
        <v>69.650856018066406</v>
      </c>
      <c r="O57" s="12">
        <v>70.283432006835938</v>
      </c>
      <c r="P57" s="12">
        <v>72.366279602050781</v>
      </c>
      <c r="Q57" s="12">
        <v>69.082572937011719</v>
      </c>
      <c r="R57" s="12">
        <v>70.373428344726563</v>
      </c>
      <c r="S57" s="12">
        <v>71.777427673339844</v>
      </c>
      <c r="T57" s="12">
        <v>71.641143798828125</v>
      </c>
      <c r="U57" s="12">
        <v>72.60028076171875</v>
      </c>
      <c r="V57" s="12">
        <v>68.666000366210938</v>
      </c>
      <c r="W57" s="12">
        <v>70.98028564453125</v>
      </c>
      <c r="X57" s="12">
        <v>70.430000305175781</v>
      </c>
      <c r="Y57" s="12">
        <v>71.654006958007813</v>
      </c>
      <c r="Z57" s="12">
        <v>68.897430419921875</v>
      </c>
      <c r="AA57" s="12">
        <v>71.751716613769531</v>
      </c>
      <c r="AB57" s="12">
        <v>74.089141845703125</v>
      </c>
      <c r="AC57" s="12">
        <v>71.499717712402344</v>
      </c>
      <c r="AD57" s="12">
        <v>70.867141723632813</v>
      </c>
      <c r="AE57" s="12">
        <v>71.1962890625</v>
      </c>
      <c r="AF57" s="12">
        <v>70.797714233398438</v>
      </c>
      <c r="AG57" s="12">
        <v>70.404289245605469</v>
      </c>
      <c r="AH57" s="12">
        <v>70.260284423828125</v>
      </c>
      <c r="AI57" s="12">
        <v>71.491996765136719</v>
      </c>
      <c r="AJ57" s="12">
        <v>73.741996765136719</v>
      </c>
      <c r="AK57" s="12">
        <v>71.936859130859375</v>
      </c>
      <c r="AL57" s="12">
        <v>71.160285949707031</v>
      </c>
      <c r="AM57" s="12">
        <v>72.034568786621094</v>
      </c>
      <c r="AN57" s="12">
        <v>69.733139038085938</v>
      </c>
      <c r="AO57" s="12">
        <v>70.813140869140625</v>
      </c>
      <c r="AP57" s="12">
        <v>73.374282836914063</v>
      </c>
      <c r="AQ57" s="12">
        <v>71.942001342773438</v>
      </c>
      <c r="AR57" s="12">
        <v>72.348281860351563</v>
      </c>
      <c r="AS57" s="12">
        <v>73.268852233886719</v>
      </c>
      <c r="AT57" s="12">
        <v>71.818572998046875</v>
      </c>
      <c r="AU57" s="12">
        <v>71.13714599609375</v>
      </c>
      <c r="AV57" s="12">
        <v>72.986000061035156</v>
      </c>
      <c r="AW57" s="12">
        <v>73.864395141601563</v>
      </c>
      <c r="AX57" s="12">
        <v>74.49542236328125</v>
      </c>
      <c r="AY57" s="12">
        <v>71.700286865234375</v>
      </c>
      <c r="AZ57" s="12">
        <v>72.235137939453125</v>
      </c>
      <c r="BA57" s="12">
        <v>73.382003784179688</v>
      </c>
      <c r="BB57" s="12">
        <v>73.181427001953125</v>
      </c>
      <c r="BC57" s="12">
        <v>72.805999755859375</v>
      </c>
      <c r="BD57" s="12">
        <v>72.073143005371094</v>
      </c>
      <c r="BE57" s="12">
        <v>73.536285400390625</v>
      </c>
      <c r="BF57" s="12">
        <v>71.438003540039063</v>
      </c>
      <c r="BG57" s="12">
        <v>71.430282592773438</v>
      </c>
      <c r="BH57" s="12">
        <v>72.872856140136719</v>
      </c>
      <c r="BI57" s="12">
        <v>75.552284240722656</v>
      </c>
      <c r="BJ57" s="12">
        <v>73.860282897949219</v>
      </c>
      <c r="BK57" s="12">
        <v>74.225425720214844</v>
      </c>
      <c r="BL57" s="12">
        <v>73.644287109375</v>
      </c>
      <c r="BM57" s="12">
        <v>73.7625732421875</v>
      </c>
      <c r="BN57" s="12">
        <v>71.270858764648438</v>
      </c>
      <c r="BO57" s="12">
        <v>74.21771240234375</v>
      </c>
      <c r="BQ57" s="21">
        <f t="shared" si="1"/>
        <v>4</v>
      </c>
    </row>
    <row r="58" spans="2:69" x14ac:dyDescent="0.25">
      <c r="B58" s="44" t="s">
        <v>1034</v>
      </c>
      <c r="C58" s="44" t="s">
        <v>1035</v>
      </c>
      <c r="D58" s="12">
        <v>-32.700000000000003</v>
      </c>
      <c r="E58" s="12">
        <v>151.80000000000001</v>
      </c>
      <c r="F58" s="29" t="b">
        <f t="shared" si="0"/>
        <v>1</v>
      </c>
      <c r="H58" s="12">
        <v>72.019142150878906</v>
      </c>
      <c r="I58" s="12">
        <v>74.965995788574219</v>
      </c>
      <c r="J58" s="12">
        <v>73.932289123535156</v>
      </c>
      <c r="K58" s="12">
        <v>72.075714111328125</v>
      </c>
      <c r="L58" s="12">
        <v>74.513427734375</v>
      </c>
      <c r="M58" s="12">
        <v>76.436859130859375</v>
      </c>
      <c r="N58" s="12">
        <v>72.554000854492188</v>
      </c>
      <c r="O58" s="12">
        <v>73.711135864257813</v>
      </c>
      <c r="P58" s="12">
        <v>75.714286804199219</v>
      </c>
      <c r="Q58" s="12">
        <v>72.633720397949219</v>
      </c>
      <c r="R58" s="12">
        <v>74.577713012695313</v>
      </c>
      <c r="S58" s="12">
        <v>75.742576599121094</v>
      </c>
      <c r="T58" s="12">
        <v>74.760284423828125</v>
      </c>
      <c r="U58" s="12">
        <v>75.7760009765625</v>
      </c>
      <c r="V58" s="12">
        <v>72.337997436523438</v>
      </c>
      <c r="W58" s="12">
        <v>76.436859130859375</v>
      </c>
      <c r="X58" s="12">
        <v>73.975997924804688</v>
      </c>
      <c r="Y58" s="12">
        <v>76.717140197753906</v>
      </c>
      <c r="Z58" s="12">
        <v>73.03228759765625</v>
      </c>
      <c r="AA58" s="12">
        <v>76.863716125488281</v>
      </c>
      <c r="AB58" s="12">
        <v>79.589431762695313</v>
      </c>
      <c r="AC58" s="12">
        <v>75.405715942382813</v>
      </c>
      <c r="AD58" s="12">
        <v>75.588287353515625</v>
      </c>
      <c r="AE58" s="12">
        <v>74.811714172363281</v>
      </c>
      <c r="AF58" s="12">
        <v>74.919715881347656</v>
      </c>
      <c r="AG58" s="12">
        <v>73.646858215332031</v>
      </c>
      <c r="AH58" s="12">
        <v>74.292282104492188</v>
      </c>
      <c r="AI58" s="12">
        <v>75.055999755859375</v>
      </c>
      <c r="AJ58" s="12">
        <v>77.444854736328125</v>
      </c>
      <c r="AK58" s="12">
        <v>75.613998413085938</v>
      </c>
      <c r="AL58" s="12">
        <v>75.14599609375</v>
      </c>
      <c r="AM58" s="12">
        <v>76.174575805664063</v>
      </c>
      <c r="AN58" s="12">
        <v>72.312286376953125</v>
      </c>
      <c r="AO58" s="12">
        <v>73.963134765625</v>
      </c>
      <c r="AP58" s="12">
        <v>76.39056396484375</v>
      </c>
      <c r="AQ58" s="12">
        <v>74.539146423339844</v>
      </c>
      <c r="AR58" s="12">
        <v>75.279716491699219</v>
      </c>
      <c r="AS58" s="12">
        <v>77.05914306640625</v>
      </c>
      <c r="AT58" s="12">
        <v>74.318000793457031</v>
      </c>
      <c r="AU58" s="12">
        <v>74.608573913574219</v>
      </c>
      <c r="AV58" s="12">
        <v>76.295433044433594</v>
      </c>
      <c r="AW58" s="12">
        <v>75.467430114746094</v>
      </c>
      <c r="AX58" s="12">
        <v>79.365715026855469</v>
      </c>
      <c r="AY58" s="12">
        <v>75.459716796875</v>
      </c>
      <c r="AZ58" s="12">
        <v>76.303138732910156</v>
      </c>
      <c r="BA58" s="12">
        <v>76.953720092773438</v>
      </c>
      <c r="BB58" s="12">
        <v>77.197998046875</v>
      </c>
      <c r="BC58" s="12">
        <v>76.717140197753906</v>
      </c>
      <c r="BD58" s="12">
        <v>75.67828369140625</v>
      </c>
      <c r="BE58" s="12">
        <v>77.663429260253906</v>
      </c>
      <c r="BF58" s="12">
        <v>76.1334228515625</v>
      </c>
      <c r="BG58" s="12">
        <v>75.266860961914063</v>
      </c>
      <c r="BH58" s="12">
        <v>77.200569152832031</v>
      </c>
      <c r="BI58" s="12">
        <v>79.332283020019531</v>
      </c>
      <c r="BJ58" s="12">
        <v>78.082572937011719</v>
      </c>
      <c r="BK58" s="12">
        <v>78.051712036132813</v>
      </c>
      <c r="BL58" s="12">
        <v>77.51171875</v>
      </c>
      <c r="BM58" s="12">
        <v>78.329429626464844</v>
      </c>
      <c r="BN58" s="12">
        <v>75.837715148925781</v>
      </c>
      <c r="BO58" s="12">
        <v>78.820571899414063</v>
      </c>
      <c r="BQ58" s="21">
        <f t="shared" si="1"/>
        <v>4</v>
      </c>
    </row>
    <row r="59" spans="2:69" x14ac:dyDescent="0.25">
      <c r="B59" s="44" t="s">
        <v>540</v>
      </c>
      <c r="C59" s="44" t="s">
        <v>541</v>
      </c>
      <c r="D59" s="12">
        <v>-31.2</v>
      </c>
      <c r="E59" s="12">
        <v>149.19999999999999</v>
      </c>
      <c r="F59" s="29" t="b">
        <f t="shared" si="0"/>
        <v>1</v>
      </c>
      <c r="H59" s="12">
        <v>77.118797302246094</v>
      </c>
      <c r="I59" s="12">
        <v>77.599143981933594</v>
      </c>
      <c r="J59" s="12">
        <v>74.616279602050781</v>
      </c>
      <c r="K59" s="12">
        <v>72.847145080566406</v>
      </c>
      <c r="L59" s="12">
        <v>73.140289306640625</v>
      </c>
      <c r="M59" s="12">
        <v>77.930854797363281</v>
      </c>
      <c r="N59" s="12">
        <v>72.127143859863281</v>
      </c>
      <c r="O59" s="12">
        <v>78.231712341308594</v>
      </c>
      <c r="P59" s="12">
        <v>76.184852600097656</v>
      </c>
      <c r="Q59" s="12">
        <v>72.1451416015625</v>
      </c>
      <c r="R59" s="12">
        <v>75.418571472167969</v>
      </c>
      <c r="S59" s="12">
        <v>75.238571166992188</v>
      </c>
      <c r="T59" s="12">
        <v>79.293716430664063</v>
      </c>
      <c r="U59" s="12">
        <v>77.388290405273438</v>
      </c>
      <c r="V59" s="12">
        <v>74.814292907714844</v>
      </c>
      <c r="W59" s="12">
        <v>78.231712341308594</v>
      </c>
      <c r="X59" s="12">
        <v>75.068855285644531</v>
      </c>
      <c r="Y59" s="12">
        <v>81.199142456054688</v>
      </c>
      <c r="Z59" s="12">
        <v>73.986289978027344</v>
      </c>
      <c r="AA59" s="12">
        <v>79.031425476074219</v>
      </c>
      <c r="AB59" s="12">
        <v>82.057998657226563</v>
      </c>
      <c r="AC59" s="12">
        <v>77.347145080566406</v>
      </c>
      <c r="AD59" s="12">
        <v>80.641143798828125</v>
      </c>
      <c r="AE59" s="12">
        <v>75.377426147460938</v>
      </c>
      <c r="AF59" s="12">
        <v>76.148857116699219</v>
      </c>
      <c r="AG59" s="12">
        <v>75.59857177734375</v>
      </c>
      <c r="AH59" s="12">
        <v>75.487998962402344</v>
      </c>
      <c r="AI59" s="12">
        <v>77.326568603515625</v>
      </c>
      <c r="AJ59" s="12">
        <v>80.126853942871094</v>
      </c>
      <c r="AK59" s="12">
        <v>77.231430053710938</v>
      </c>
      <c r="AL59" s="12">
        <v>78.4219970703125</v>
      </c>
      <c r="AM59" s="12">
        <v>78.463142395019531</v>
      </c>
      <c r="AN59" s="12">
        <v>74.557144165039063</v>
      </c>
      <c r="AO59" s="12">
        <v>76.503715515136719</v>
      </c>
      <c r="AP59" s="12">
        <v>77.21856689453125</v>
      </c>
      <c r="AQ59" s="12">
        <v>75.397994995117188</v>
      </c>
      <c r="AR59" s="12">
        <v>74.451713562011719</v>
      </c>
      <c r="AS59" s="12">
        <v>77.825424194335938</v>
      </c>
      <c r="AT59" s="12">
        <v>73.927146911621094</v>
      </c>
      <c r="AU59" s="12">
        <v>74.181716918945313</v>
      </c>
      <c r="AV59" s="12">
        <v>75.763145446777344</v>
      </c>
      <c r="AW59" s="12">
        <v>74.06085205078125</v>
      </c>
      <c r="AX59" s="12">
        <v>80.743995666503906</v>
      </c>
      <c r="AY59" s="12">
        <v>75.102287292480469</v>
      </c>
      <c r="AZ59" s="12">
        <v>76.339141845703125</v>
      </c>
      <c r="BA59" s="12">
        <v>76.220855712890625</v>
      </c>
      <c r="BB59" s="12">
        <v>80.823715209960938</v>
      </c>
      <c r="BC59" s="12">
        <v>77.979713439941406</v>
      </c>
      <c r="BD59" s="12">
        <v>75.855712890625</v>
      </c>
      <c r="BE59" s="12">
        <v>80.345428466796875</v>
      </c>
      <c r="BF59" s="12">
        <v>72.620857238769531</v>
      </c>
      <c r="BG59" s="12">
        <v>75.279708862304688</v>
      </c>
      <c r="BH59" s="12">
        <v>79.165138244628906</v>
      </c>
      <c r="BI59" s="12">
        <v>80.353141784667969</v>
      </c>
      <c r="BJ59" s="12">
        <v>80.96771240234375</v>
      </c>
      <c r="BK59" s="12"/>
      <c r="BL59" s="12">
        <v>75.140853881835938</v>
      </c>
      <c r="BM59" s="12">
        <v>78.6971435546875</v>
      </c>
      <c r="BN59" s="12">
        <v>78.745994567871094</v>
      </c>
      <c r="BO59" s="12">
        <v>80.862289428710938</v>
      </c>
      <c r="BQ59" s="21">
        <f t="shared" si="1"/>
        <v>4</v>
      </c>
    </row>
    <row r="60" spans="2:69" x14ac:dyDescent="0.25">
      <c r="B60" s="44" t="s">
        <v>919</v>
      </c>
      <c r="C60" s="44" t="s">
        <v>920</v>
      </c>
      <c r="D60" s="12">
        <v>-31.1</v>
      </c>
      <c r="E60" s="12">
        <v>136.80000000000001</v>
      </c>
      <c r="F60" s="29" t="b">
        <f t="shared" si="0"/>
        <v>0</v>
      </c>
      <c r="H60" s="12">
        <v>77.213432312011719</v>
      </c>
      <c r="I60" s="12">
        <v>80.916282653808594</v>
      </c>
      <c r="J60" s="12">
        <v>80.113998413085938</v>
      </c>
      <c r="K60" s="12">
        <v>81.471710205078125</v>
      </c>
      <c r="L60" s="12">
        <v>77.29571533203125</v>
      </c>
      <c r="M60" s="12">
        <v>83.17913818359375</v>
      </c>
      <c r="N60" s="12">
        <v>77.588859558105469</v>
      </c>
      <c r="O60" s="12">
        <v>81.428001403808594</v>
      </c>
      <c r="P60" s="12">
        <v>79.759147644042969</v>
      </c>
      <c r="Q60" s="12">
        <v>78.853996276855469</v>
      </c>
      <c r="R60" s="12">
        <v>78.746002197265625</v>
      </c>
      <c r="S60" s="12">
        <v>78.635429382324219</v>
      </c>
      <c r="T60" s="12">
        <v>82.186576843261719</v>
      </c>
      <c r="U60" s="12">
        <v>79.653717041015625</v>
      </c>
      <c r="V60" s="12">
        <v>77.722572326660156</v>
      </c>
      <c r="W60" s="12">
        <v>80.664283752441406</v>
      </c>
      <c r="X60" s="12">
        <v>77.614570617675781</v>
      </c>
      <c r="Y60" s="12">
        <v>82.875717163085938</v>
      </c>
      <c r="Z60" s="12">
        <v>77.483428955078125</v>
      </c>
      <c r="AA60" s="12">
        <v>80.92657470703125</v>
      </c>
      <c r="AB60" s="12">
        <v>84.246284484863281</v>
      </c>
      <c r="AC60" s="12">
        <v>81.929428100585938</v>
      </c>
      <c r="AD60" s="12">
        <v>81.919136047363281</v>
      </c>
      <c r="AE60" s="12">
        <v>81.276283264160156</v>
      </c>
      <c r="AF60" s="12">
        <v>78.370574951171875</v>
      </c>
      <c r="AG60" s="12">
        <v>78.656005859375</v>
      </c>
      <c r="AH60" s="12">
        <v>78.198287963867188</v>
      </c>
      <c r="AI60" s="12">
        <v>81.690284729003906</v>
      </c>
      <c r="AJ60" s="12">
        <v>81.435714721679688</v>
      </c>
      <c r="AK60" s="12">
        <v>80.656570434570313</v>
      </c>
      <c r="AL60" s="12">
        <v>82.628852844238281</v>
      </c>
      <c r="AM60" s="12">
        <v>83.096855163574219</v>
      </c>
      <c r="AN60" s="12">
        <v>75.197425842285156</v>
      </c>
      <c r="AO60" s="12">
        <v>81.008857727050781</v>
      </c>
      <c r="AP60" s="12">
        <v>82.338287353515625</v>
      </c>
      <c r="AQ60" s="12">
        <v>80.674568176269531</v>
      </c>
      <c r="AR60" s="12">
        <v>81.317420959472656</v>
      </c>
      <c r="AS60" s="12">
        <v>81.096282958984375</v>
      </c>
      <c r="AT60" s="12">
        <v>80.800575256347656</v>
      </c>
      <c r="AU60" s="12">
        <v>80.777427673339844</v>
      </c>
      <c r="AV60" s="12">
        <v>83.292282104492188</v>
      </c>
      <c r="AW60" s="12">
        <v>76.688858032226563</v>
      </c>
      <c r="AX60" s="12">
        <v>82.315147399902344</v>
      </c>
      <c r="AY60" s="12">
        <v>81.877998352050781</v>
      </c>
      <c r="AZ60" s="12">
        <v>81.533432006835938</v>
      </c>
      <c r="BA60" s="12">
        <v>81.723716735839844</v>
      </c>
      <c r="BB60" s="12">
        <v>85.398292541503906</v>
      </c>
      <c r="BC60" s="12">
        <v>84.768287658691406</v>
      </c>
      <c r="BD60" s="12">
        <v>81.571998596191406</v>
      </c>
      <c r="BE60" s="12">
        <v>83.166282653808594</v>
      </c>
      <c r="BF60" s="12">
        <v>78.24456787109375</v>
      </c>
      <c r="BG60" s="12">
        <v>82.361427307128906</v>
      </c>
      <c r="BH60" s="12">
        <v>85.143714904785156</v>
      </c>
      <c r="BI60" s="12">
        <v>84.781143188476563</v>
      </c>
      <c r="BJ60" s="12">
        <v>86.336860656738281</v>
      </c>
      <c r="BK60" s="12">
        <v>86.172279357910156</v>
      </c>
      <c r="BL60" s="12">
        <v>80.679718017578125</v>
      </c>
      <c r="BM60" s="12">
        <v>83.029998779296875</v>
      </c>
      <c r="BN60" s="12">
        <v>81.867721557617188</v>
      </c>
      <c r="BO60" s="12">
        <v>84.79400634765625</v>
      </c>
      <c r="BQ60" s="21">
        <f t="shared" si="1"/>
        <v>5</v>
      </c>
    </row>
    <row r="61" spans="2:69" x14ac:dyDescent="0.25">
      <c r="B61" s="44" t="s">
        <v>844</v>
      </c>
      <c r="C61" s="44" t="s">
        <v>845</v>
      </c>
      <c r="D61" s="12">
        <v>-32.1</v>
      </c>
      <c r="E61" s="12">
        <v>133.6</v>
      </c>
      <c r="F61" s="29" t="b">
        <f t="shared" si="0"/>
        <v>0</v>
      </c>
      <c r="H61" s="12">
        <v>73.847427368164063</v>
      </c>
      <c r="I61" s="12">
        <v>76.200286865234375</v>
      </c>
      <c r="J61" s="12">
        <v>75.1820068359375</v>
      </c>
      <c r="K61" s="12">
        <v>77.827995300292969</v>
      </c>
      <c r="L61" s="12">
        <v>73.793426513671875</v>
      </c>
      <c r="M61" s="12">
        <v>78.352569580078125</v>
      </c>
      <c r="N61" s="12">
        <v>73.155715942382813</v>
      </c>
      <c r="O61" s="12">
        <v>76.282569885253906</v>
      </c>
      <c r="P61" s="12">
        <v>74.924850463867188</v>
      </c>
      <c r="Q61" s="12">
        <v>73.492568969726563</v>
      </c>
      <c r="R61" s="12">
        <v>75.336280822753906</v>
      </c>
      <c r="S61" s="12">
        <v>75.228286743164063</v>
      </c>
      <c r="T61" s="12">
        <v>75.683425903320313</v>
      </c>
      <c r="U61" s="12">
        <v>76.400856018066406</v>
      </c>
      <c r="V61" s="12">
        <v>74.292282104492188</v>
      </c>
      <c r="W61" s="12">
        <v>75.382568359375</v>
      </c>
      <c r="X61" s="12">
        <v>72.60028076171875</v>
      </c>
      <c r="Y61" s="12">
        <v>77.470573425292969</v>
      </c>
      <c r="Z61" s="12">
        <v>72.785430908203125</v>
      </c>
      <c r="AA61" s="12">
        <v>75.727142333984375</v>
      </c>
      <c r="AB61" s="12">
        <v>78.884849548339844</v>
      </c>
      <c r="AC61" s="12">
        <v>78.496566772460938</v>
      </c>
      <c r="AD61" s="12">
        <v>76.732574462890625</v>
      </c>
      <c r="AE61" s="12">
        <v>75.233428955078125</v>
      </c>
      <c r="AF61" s="12">
        <v>74.328285217285156</v>
      </c>
      <c r="AG61" s="12">
        <v>73.808860778808594</v>
      </c>
      <c r="AH61" s="12">
        <v>74.076286315917969</v>
      </c>
      <c r="AI61" s="12">
        <v>76.017715454101563</v>
      </c>
      <c r="AJ61" s="12">
        <v>77.565711975097656</v>
      </c>
      <c r="AK61" s="12">
        <v>75.541999816894531</v>
      </c>
      <c r="AL61" s="12">
        <v>76.465141296386719</v>
      </c>
      <c r="AM61" s="12">
        <v>76.462570190429688</v>
      </c>
      <c r="AN61" s="12">
        <v>70.216575622558594</v>
      </c>
      <c r="AO61" s="12">
        <v>74.816856384277344</v>
      </c>
      <c r="AP61" s="12">
        <v>76.020286560058594</v>
      </c>
      <c r="AQ61" s="12">
        <v>76.663139343261719</v>
      </c>
      <c r="AR61" s="12">
        <v>75.817146301269531</v>
      </c>
      <c r="AS61" s="12">
        <v>74.562286376953125</v>
      </c>
      <c r="AT61" s="12">
        <v>76.60400390625</v>
      </c>
      <c r="AU61" s="12">
        <v>76.107711791992188</v>
      </c>
      <c r="AV61" s="12">
        <v>76.262001037597656</v>
      </c>
      <c r="AW61" s="12">
        <v>72.466567993164063</v>
      </c>
      <c r="AX61" s="12">
        <v>75.279708862304688</v>
      </c>
      <c r="AY61" s="12">
        <v>74.451713562011719</v>
      </c>
      <c r="AZ61" s="12">
        <v>75.313140869140625</v>
      </c>
      <c r="BA61" s="12">
        <v>75.984283447265625</v>
      </c>
      <c r="BB61" s="12">
        <v>78.884849548339844</v>
      </c>
      <c r="BC61" s="12">
        <v>80.275993347167969</v>
      </c>
      <c r="BD61" s="12">
        <v>77.825424194335938</v>
      </c>
      <c r="BE61" s="12">
        <v>78.380859375</v>
      </c>
      <c r="BF61" s="12">
        <v>73.212287902832031</v>
      </c>
      <c r="BG61" s="12">
        <v>76.622001647949219</v>
      </c>
      <c r="BH61" s="12">
        <v>78.77685546875</v>
      </c>
      <c r="BI61" s="12">
        <v>79.311714172363281</v>
      </c>
      <c r="BJ61" s="12">
        <v>80.006004333496094</v>
      </c>
      <c r="BK61" s="12">
        <v>79.892860412597656</v>
      </c>
      <c r="BL61" s="12">
        <v>75.850570678710938</v>
      </c>
      <c r="BM61" s="12">
        <v>77.547714233398438</v>
      </c>
      <c r="BN61" s="12">
        <v>76.498573303222656</v>
      </c>
      <c r="BO61" s="12">
        <v>78.905433654785156</v>
      </c>
      <c r="BQ61" s="21">
        <f t="shared" si="1"/>
        <v>5</v>
      </c>
    </row>
    <row r="62" spans="2:69" x14ac:dyDescent="0.25">
      <c r="B62" s="44" t="s">
        <v>660</v>
      </c>
      <c r="C62" s="44" t="s">
        <v>661</v>
      </c>
      <c r="D62" s="12">
        <v>-33</v>
      </c>
      <c r="E62" s="12">
        <v>138.69999999999999</v>
      </c>
      <c r="F62" s="29" t="b">
        <f t="shared" si="0"/>
        <v>0</v>
      </c>
      <c r="H62" s="12">
        <v>68.784286499023438</v>
      </c>
      <c r="I62" s="12">
        <v>75.009719848632813</v>
      </c>
      <c r="J62" s="12">
        <v>73.531143188476563</v>
      </c>
      <c r="K62" s="12">
        <v>73.747146606445313</v>
      </c>
      <c r="L62" s="12">
        <v>68.838287353515625</v>
      </c>
      <c r="M62" s="12">
        <v>75.367141723632813</v>
      </c>
      <c r="N62" s="12">
        <v>70.64599609375</v>
      </c>
      <c r="O62" s="12">
        <v>74.101997375488281</v>
      </c>
      <c r="P62" s="12">
        <v>71.054855346679688</v>
      </c>
      <c r="Q62" s="12">
        <v>71.330001831054688</v>
      </c>
      <c r="R62" s="12">
        <v>70.388862609863281</v>
      </c>
      <c r="S62" s="12">
        <v>70.959716796875</v>
      </c>
      <c r="T62" s="12">
        <v>74.852859497070313</v>
      </c>
      <c r="U62" s="12">
        <v>72.1837158203125</v>
      </c>
      <c r="V62" s="12">
        <v>69.635429382324219</v>
      </c>
      <c r="W62" s="12">
        <v>72.584854125976563</v>
      </c>
      <c r="X62" s="12">
        <v>69.9722900390625</v>
      </c>
      <c r="Y62" s="12">
        <v>74.878570556640625</v>
      </c>
      <c r="Z62" s="12">
        <v>70.717994689941406</v>
      </c>
      <c r="AA62" s="12">
        <v>73.90142822265625</v>
      </c>
      <c r="AB62" s="12">
        <v>75.999717712402344</v>
      </c>
      <c r="AC62" s="12">
        <v>74.122573852539063</v>
      </c>
      <c r="AD62" s="12">
        <v>75.053428649902344</v>
      </c>
      <c r="AE62" s="12">
        <v>71.638565063476563</v>
      </c>
      <c r="AF62" s="12">
        <v>70.3297119140625</v>
      </c>
      <c r="AG62" s="12">
        <v>69.83599853515625</v>
      </c>
      <c r="AH62" s="12">
        <v>68.892288208007813</v>
      </c>
      <c r="AI62" s="12">
        <v>73.986282348632813</v>
      </c>
      <c r="AJ62" s="12">
        <v>73.896286010742188</v>
      </c>
      <c r="AK62" s="12">
        <v>72.487144470214844</v>
      </c>
      <c r="AL62" s="12">
        <v>75.274574279785156</v>
      </c>
      <c r="AM62" s="12">
        <v>74.189430236816406</v>
      </c>
      <c r="AN62" s="12">
        <v>67.004859924316406</v>
      </c>
      <c r="AO62" s="12">
        <v>72.713432312011719</v>
      </c>
      <c r="AP62" s="12">
        <v>75.138290405273438</v>
      </c>
      <c r="AQ62" s="12">
        <v>72.517997741699219</v>
      </c>
      <c r="AR62" s="12">
        <v>72.865142822265625</v>
      </c>
      <c r="AS62" s="12">
        <v>73.572288513183594</v>
      </c>
      <c r="AT62" s="12">
        <v>74.410568237304688</v>
      </c>
      <c r="AU62" s="12">
        <v>74.189430236816406</v>
      </c>
      <c r="AV62" s="12">
        <v>75.734855651855469</v>
      </c>
      <c r="AW62" s="12">
        <v>68.213424682617188</v>
      </c>
      <c r="AX62" s="12">
        <v>74.72943115234375</v>
      </c>
      <c r="AY62" s="12">
        <v>73.639144897460938</v>
      </c>
      <c r="AZ62" s="12">
        <v>73.813995361328125</v>
      </c>
      <c r="BA62" s="12">
        <v>73.181427001953125</v>
      </c>
      <c r="BB62" s="12">
        <v>78.3011474609375</v>
      </c>
      <c r="BC62" s="12">
        <v>76.431716918945313</v>
      </c>
      <c r="BD62" s="12">
        <v>74.418281555175781</v>
      </c>
      <c r="BE62" s="12">
        <v>74.667709350585938</v>
      </c>
      <c r="BF62" s="12">
        <v>70.6048583984375</v>
      </c>
      <c r="BG62" s="12">
        <v>75.148567199707031</v>
      </c>
      <c r="BH62" s="12">
        <v>77.357429504394531</v>
      </c>
      <c r="BI62" s="12">
        <v>74.744003295898438</v>
      </c>
      <c r="BJ62" s="12">
        <v>77.807426452636719</v>
      </c>
      <c r="BK62" s="12">
        <v>77.879432678222656</v>
      </c>
      <c r="BL62" s="12">
        <v>70.111137390136719</v>
      </c>
      <c r="BM62" s="12">
        <v>74.973709106445313</v>
      </c>
      <c r="BN62" s="12">
        <v>73.634002685546875</v>
      </c>
      <c r="BO62" s="12">
        <v>77.29571533203125</v>
      </c>
      <c r="BQ62" s="21">
        <f t="shared" si="1"/>
        <v>5</v>
      </c>
    </row>
    <row r="63" spans="2:69" x14ac:dyDescent="0.25">
      <c r="B63" s="44" t="s">
        <v>582</v>
      </c>
      <c r="C63" s="44" t="s">
        <v>583</v>
      </c>
      <c r="D63" s="12">
        <v>-20.7</v>
      </c>
      <c r="E63" s="12">
        <v>143.1</v>
      </c>
      <c r="F63" s="29" t="b">
        <f t="shared" si="0"/>
        <v>0</v>
      </c>
      <c r="H63" s="12">
        <v>95.150001525878906</v>
      </c>
      <c r="I63" s="12"/>
      <c r="J63" s="12">
        <v>96.427139282226563</v>
      </c>
      <c r="K63" s="12">
        <v>94.318572998046875</v>
      </c>
      <c r="L63" s="12">
        <v>93.7374267578125</v>
      </c>
      <c r="M63" s="12">
        <v>95.313713073730469</v>
      </c>
      <c r="N63" s="12">
        <v>92.814285278320313</v>
      </c>
      <c r="O63" s="12">
        <v>96.041427612304688</v>
      </c>
      <c r="P63" s="12">
        <v>96.182853698730469</v>
      </c>
      <c r="Q63" s="12">
        <v>95.7508544921875</v>
      </c>
      <c r="R63" s="12">
        <v>96.370574951171875</v>
      </c>
      <c r="S63" s="12">
        <v>98.245140075683594</v>
      </c>
      <c r="T63" s="12">
        <v>95.236572265625</v>
      </c>
      <c r="U63" s="12">
        <v>94.58599853515625</v>
      </c>
      <c r="V63" s="12">
        <v>96.936286926269531</v>
      </c>
      <c r="W63" s="12">
        <v>96.118576049804688</v>
      </c>
      <c r="X63" s="12">
        <v>97.244850158691406</v>
      </c>
      <c r="Y63" s="12">
        <v>97.730857849121094</v>
      </c>
      <c r="Z63" s="12">
        <v>93.12542724609375</v>
      </c>
      <c r="AA63" s="12">
        <v>98.293998718261719</v>
      </c>
      <c r="AB63" s="12">
        <v>99.296852111816406</v>
      </c>
      <c r="AC63" s="12">
        <v>96.861717224121094</v>
      </c>
      <c r="AD63" s="12">
        <v>95.419143676757813</v>
      </c>
      <c r="AE63" s="12">
        <v>96.622566223144531</v>
      </c>
      <c r="AF63" s="12">
        <v>96.015716552734375</v>
      </c>
      <c r="AG63" s="12">
        <v>93.79656982421875</v>
      </c>
      <c r="AH63" s="12">
        <v>96.015716552734375</v>
      </c>
      <c r="AI63" s="12">
        <v>97.352859497070313</v>
      </c>
      <c r="AJ63" s="12">
        <v>97.607429504394531</v>
      </c>
      <c r="AK63" s="12">
        <v>94.508857727050781</v>
      </c>
      <c r="AL63" s="12">
        <v>95.9488525390625</v>
      </c>
      <c r="AM63" s="12">
        <v>97.22943115234375</v>
      </c>
      <c r="AN63" s="12">
        <v>96.488853454589844</v>
      </c>
      <c r="AO63" s="12">
        <v>96.938858032226563</v>
      </c>
      <c r="AP63" s="12">
        <v>96.133995056152344</v>
      </c>
      <c r="AQ63" s="12">
        <v>96.671424865722656</v>
      </c>
      <c r="AR63" s="12">
        <v>95.429435729980469</v>
      </c>
      <c r="AS63" s="12">
        <v>98.003425598144531</v>
      </c>
      <c r="AT63" s="12">
        <v>96.679145812988281</v>
      </c>
      <c r="AU63" s="12">
        <v>95.208290100097656</v>
      </c>
      <c r="AV63" s="12">
        <v>94.020286560058594</v>
      </c>
      <c r="AW63" s="12">
        <v>95.897422790527344</v>
      </c>
      <c r="AX63" s="12">
        <v>99.158004760742188</v>
      </c>
      <c r="AY63" s="12">
        <v>96.715141296386719</v>
      </c>
      <c r="AZ63" s="12">
        <v>96.599433898925781</v>
      </c>
      <c r="BA63" s="12">
        <v>98.592292785644531</v>
      </c>
      <c r="BB63" s="12">
        <v>96.653427124023438</v>
      </c>
      <c r="BC63" s="12">
        <v>95.660858154296875</v>
      </c>
      <c r="BD63" s="12">
        <v>97.733428955078125</v>
      </c>
      <c r="BE63" s="12">
        <v>97.195999145507813</v>
      </c>
      <c r="BF63" s="12">
        <v>93.403144836425781</v>
      </c>
      <c r="BG63" s="12">
        <v>95.637718200683594</v>
      </c>
      <c r="BH63" s="12">
        <v>97.355430603027344</v>
      </c>
      <c r="BI63" s="12">
        <v>99.317420959472656</v>
      </c>
      <c r="BJ63" s="12">
        <v>98.705429077148438</v>
      </c>
      <c r="BK63" s="12">
        <v>97.049430847167969</v>
      </c>
      <c r="BL63" s="12">
        <v>95.881996154785156</v>
      </c>
      <c r="BM63" s="12">
        <v>97.309150695800781</v>
      </c>
      <c r="BN63" s="12">
        <v>98.45343017578125</v>
      </c>
      <c r="BO63" s="12">
        <v>98.625717163085938</v>
      </c>
      <c r="BQ63" s="21">
        <f t="shared" si="1"/>
        <v>5</v>
      </c>
    </row>
    <row r="64" spans="2:69" x14ac:dyDescent="0.25">
      <c r="B64" s="44" t="s">
        <v>590</v>
      </c>
      <c r="C64" s="44" t="s">
        <v>591</v>
      </c>
      <c r="D64" s="12">
        <v>-19.2</v>
      </c>
      <c r="E64" s="12">
        <v>146.69999999999999</v>
      </c>
      <c r="F64" s="29" t="b">
        <f t="shared" si="0"/>
        <v>0</v>
      </c>
      <c r="H64" s="12">
        <v>84.760574340820313</v>
      </c>
      <c r="I64" s="12">
        <v>84.52142333984375</v>
      </c>
      <c r="J64" s="12">
        <v>86.125999450683594</v>
      </c>
      <c r="K64" s="12">
        <v>83.814285278320313</v>
      </c>
      <c r="L64" s="12">
        <v>84.837715148925781</v>
      </c>
      <c r="M64" s="12">
        <v>84.426284790039063</v>
      </c>
      <c r="N64" s="12">
        <v>84.228286743164063</v>
      </c>
      <c r="O64" s="12">
        <v>84.552284240722656</v>
      </c>
      <c r="P64" s="12">
        <v>84.655143737792969</v>
      </c>
      <c r="Q64" s="12">
        <v>85.261993408203125</v>
      </c>
      <c r="R64" s="12">
        <v>85.5654296875</v>
      </c>
      <c r="S64" s="12">
        <v>87.620002746582031</v>
      </c>
      <c r="T64" s="12">
        <v>84.680854797363281</v>
      </c>
      <c r="U64" s="12">
        <v>84.572860717773438</v>
      </c>
      <c r="V64" s="12">
        <v>85.200286865234375</v>
      </c>
      <c r="W64" s="12">
        <v>83.945426940917969</v>
      </c>
      <c r="X64" s="12">
        <v>86.920562744140625</v>
      </c>
      <c r="Y64" s="12">
        <v>84.387718200683594</v>
      </c>
      <c r="Z64" s="12">
        <v>83.901710510253906</v>
      </c>
      <c r="AA64" s="12">
        <v>85.858573913574219</v>
      </c>
      <c r="AB64" s="12">
        <v>85.750572204589844</v>
      </c>
      <c r="AC64" s="12">
        <v>84.891708374023438</v>
      </c>
      <c r="AD64" s="12">
        <v>84.6165771484375</v>
      </c>
      <c r="AE64" s="12">
        <v>86.80999755859375</v>
      </c>
      <c r="AF64" s="12">
        <v>85.282562255859375</v>
      </c>
      <c r="AG64" s="12">
        <v>84.976570129394531</v>
      </c>
      <c r="AH64" s="12">
        <v>86.290573120117188</v>
      </c>
      <c r="AI64" s="12">
        <v>86.2391357421875</v>
      </c>
      <c r="AJ64" s="12">
        <v>86.377998352050781</v>
      </c>
      <c r="AK64" s="12">
        <v>84.837715148925781</v>
      </c>
      <c r="AL64" s="12">
        <v>84.768287658691406</v>
      </c>
      <c r="AM64" s="12">
        <v>85.982002258300781</v>
      </c>
      <c r="AN64" s="12">
        <v>85.848289489746094</v>
      </c>
      <c r="AO64" s="12">
        <v>84.140853881835938</v>
      </c>
      <c r="AP64" s="12">
        <v>85.074287414550781</v>
      </c>
      <c r="AQ64" s="12">
        <v>85.218292236328125</v>
      </c>
      <c r="AR64" s="12">
        <v>85.799430847167969</v>
      </c>
      <c r="AS64" s="12">
        <v>85.866279602050781</v>
      </c>
      <c r="AT64" s="12">
        <v>85.5654296875</v>
      </c>
      <c r="AU64" s="12">
        <v>85.459999084472656</v>
      </c>
      <c r="AV64" s="12">
        <v>85.174575805664063</v>
      </c>
      <c r="AW64" s="12">
        <v>88.129142761230469</v>
      </c>
      <c r="AX64" s="12">
        <v>86.686569213867188</v>
      </c>
      <c r="AY64" s="12">
        <v>87.344856262207031</v>
      </c>
      <c r="AZ64" s="12">
        <v>85.827720642089844</v>
      </c>
      <c r="BA64" s="12">
        <v>86.624855041503906</v>
      </c>
      <c r="BB64" s="12">
        <v>84.881423950195313</v>
      </c>
      <c r="BC64" s="12">
        <v>85.730003356933594</v>
      </c>
      <c r="BD64" s="12">
        <v>86.110572814941406</v>
      </c>
      <c r="BE64" s="12">
        <v>87.128852844238281</v>
      </c>
      <c r="BF64" s="12">
        <v>84.652572631835938</v>
      </c>
      <c r="BG64" s="12">
        <v>85.550003051757813</v>
      </c>
      <c r="BH64" s="12">
        <v>85.915138244628906</v>
      </c>
      <c r="BI64" s="12">
        <v>86.501426696777344</v>
      </c>
      <c r="BJ64" s="12">
        <v>85.951141357421875</v>
      </c>
      <c r="BK64" s="12">
        <v>86.223716735839844</v>
      </c>
      <c r="BL64" s="12">
        <v>87.532577514648438</v>
      </c>
      <c r="BM64" s="12">
        <v>85.760856628417969</v>
      </c>
      <c r="BN64" s="12">
        <v>86.696853637695313</v>
      </c>
      <c r="BO64" s="12">
        <v>87.3037109375</v>
      </c>
      <c r="BQ64" s="21">
        <f t="shared" si="1"/>
        <v>5</v>
      </c>
    </row>
    <row r="65" spans="2:69" x14ac:dyDescent="0.25">
      <c r="B65" s="44" t="s">
        <v>1076</v>
      </c>
      <c r="C65" s="44" t="s">
        <v>1077</v>
      </c>
      <c r="D65" s="12">
        <v>-23.8</v>
      </c>
      <c r="E65" s="12">
        <v>151.19999999999999</v>
      </c>
      <c r="F65" s="29" t="b">
        <f t="shared" si="0"/>
        <v>0</v>
      </c>
      <c r="H65" s="12">
        <v>84.644859313964844</v>
      </c>
      <c r="I65" s="12">
        <v>82.94000244140625</v>
      </c>
      <c r="J65" s="12">
        <v>84.675712585449219</v>
      </c>
      <c r="K65" s="12">
        <v>82.042579650878906</v>
      </c>
      <c r="L65" s="12">
        <v>83.341140747070313</v>
      </c>
      <c r="M65" s="12">
        <v>83.413139343261719</v>
      </c>
      <c r="N65" s="12">
        <v>82.757431030273438</v>
      </c>
      <c r="O65" s="12">
        <v>84.626853942871094</v>
      </c>
      <c r="P65" s="12">
        <v>85.8431396484375</v>
      </c>
      <c r="Q65" s="12">
        <v>84.091995239257813</v>
      </c>
      <c r="R65" s="12">
        <v>84.847999572753906</v>
      </c>
      <c r="S65" s="12">
        <v>83.577720642089844</v>
      </c>
      <c r="T65" s="12">
        <v>83.127716064453125</v>
      </c>
      <c r="U65" s="12">
        <v>83.091712951660156</v>
      </c>
      <c r="V65" s="12">
        <v>81.363716125488281</v>
      </c>
      <c r="W65" s="12">
        <v>81.860008239746094</v>
      </c>
      <c r="X65" s="12">
        <v>84.112571716308594</v>
      </c>
      <c r="Y65" s="12">
        <v>82.561996459960938</v>
      </c>
      <c r="Z65" s="12">
        <v>81.106575012207031</v>
      </c>
      <c r="AA65" s="12">
        <v>84.727142333984375</v>
      </c>
      <c r="AB65" s="12">
        <v>84.801712036132813</v>
      </c>
      <c r="AC65" s="12">
        <v>83.09942626953125</v>
      </c>
      <c r="AD65" s="12">
        <v>80.959999084472656</v>
      </c>
      <c r="AE65" s="12">
        <v>82.793434143066406</v>
      </c>
      <c r="AF65" s="12">
        <v>81.785430908203125</v>
      </c>
      <c r="AG65" s="12">
        <v>82.201995849609375</v>
      </c>
      <c r="AH65" s="12">
        <v>82.654571533203125</v>
      </c>
      <c r="AI65" s="12">
        <v>82.569709777832031</v>
      </c>
      <c r="AJ65" s="12">
        <v>85.179710388183594</v>
      </c>
      <c r="AK65" s="12">
        <v>83.708854675292969</v>
      </c>
      <c r="AL65" s="12">
        <v>83.41571044921875</v>
      </c>
      <c r="AM65" s="12">
        <v>83.472282409667969</v>
      </c>
      <c r="AN65" s="12">
        <v>83.135429382324219</v>
      </c>
      <c r="AO65" s="12">
        <v>82.433433532714844</v>
      </c>
      <c r="AP65" s="12">
        <v>84.274566650390625</v>
      </c>
      <c r="AQ65" s="12">
        <v>83.6317138671875</v>
      </c>
      <c r="AR65" s="12">
        <v>82.839714050292969</v>
      </c>
      <c r="AS65" s="12">
        <v>84.63970947265625</v>
      </c>
      <c r="AT65" s="12">
        <v>81.95513916015625</v>
      </c>
      <c r="AU65" s="12">
        <v>81.608001708984375</v>
      </c>
      <c r="AV65" s="12">
        <v>82.559425354003906</v>
      </c>
      <c r="AW65" s="12">
        <v>83.865715026855469</v>
      </c>
      <c r="AX65" s="12">
        <v>84.608856201171875</v>
      </c>
      <c r="AY65" s="12">
        <v>83.413139343261719</v>
      </c>
      <c r="AZ65" s="12">
        <v>85.910003662109375</v>
      </c>
      <c r="BA65" s="12">
        <v>86.943717956542969</v>
      </c>
      <c r="BB65" s="12">
        <v>84.63970947265625</v>
      </c>
      <c r="BC65" s="12">
        <v>83.546859741210938</v>
      </c>
      <c r="BD65" s="12">
        <v>85.256858825683594</v>
      </c>
      <c r="BE65" s="12">
        <v>87.48114013671875</v>
      </c>
      <c r="BF65" s="12">
        <v>81.703140258789063</v>
      </c>
      <c r="BG65" s="12">
        <v>84.531715393066406</v>
      </c>
      <c r="BH65" s="12">
        <v>84.467430114746094</v>
      </c>
      <c r="BI65" s="12">
        <v>86.887138366699219</v>
      </c>
      <c r="BJ65" s="12">
        <v>84.938003540039063</v>
      </c>
      <c r="BK65" s="12">
        <v>85.346855163574219</v>
      </c>
      <c r="BL65" s="12">
        <v>85.835433959960938</v>
      </c>
      <c r="BM65" s="12">
        <v>84.326004028320313</v>
      </c>
      <c r="BN65" s="12">
        <v>86.025711059570313</v>
      </c>
      <c r="BO65" s="12">
        <v>85.969146728515625</v>
      </c>
      <c r="BQ65" s="21">
        <f t="shared" si="1"/>
        <v>5</v>
      </c>
    </row>
    <row r="66" spans="2:69" x14ac:dyDescent="0.25">
      <c r="B66" s="44" t="s">
        <v>1152</v>
      </c>
      <c r="C66" s="44" t="s">
        <v>1153</v>
      </c>
      <c r="D66" s="12">
        <v>-27.4</v>
      </c>
      <c r="E66" s="12">
        <v>153.1</v>
      </c>
      <c r="F66" s="29" t="b">
        <f t="shared" si="0"/>
        <v>0</v>
      </c>
      <c r="H66" s="12">
        <v>78.272857666015625</v>
      </c>
      <c r="I66" s="12">
        <v>79.062286376953125</v>
      </c>
      <c r="J66" s="12">
        <v>79.681999206542969</v>
      </c>
      <c r="K66" s="12">
        <v>77.1568603515625</v>
      </c>
      <c r="L66" s="12">
        <v>79.311714172363281</v>
      </c>
      <c r="M66" s="12">
        <v>79.54571533203125</v>
      </c>
      <c r="N66" s="12">
        <v>78.206001281738281</v>
      </c>
      <c r="O66" s="12">
        <v>79.42742919921875</v>
      </c>
      <c r="P66" s="12">
        <v>80.715713500976563</v>
      </c>
      <c r="Q66" s="12">
        <v>78.175148010253906</v>
      </c>
      <c r="R66" s="12">
        <v>78.545433044433594</v>
      </c>
      <c r="S66" s="12">
        <v>79.373428344726563</v>
      </c>
      <c r="T66" s="12">
        <v>78.206001281738281</v>
      </c>
      <c r="U66" s="12">
        <v>79.733428955078125</v>
      </c>
      <c r="V66" s="12">
        <v>76.925430297851563</v>
      </c>
      <c r="W66" s="12">
        <v>78.162284851074219</v>
      </c>
      <c r="X66" s="12">
        <v>79.023712158203125</v>
      </c>
      <c r="Y66" s="12">
        <v>79.993141174316406</v>
      </c>
      <c r="Z66" s="12">
        <v>77.110572814941406</v>
      </c>
      <c r="AA66" s="12">
        <v>79.828575134277344</v>
      </c>
      <c r="AB66" s="12">
        <v>80.481712341308594</v>
      </c>
      <c r="AC66" s="12">
        <v>77.972000122070313</v>
      </c>
      <c r="AD66" s="12">
        <v>77.858856201171875</v>
      </c>
      <c r="AE66" s="12">
        <v>78.44000244140625</v>
      </c>
      <c r="AF66" s="12">
        <v>77.534858703613281</v>
      </c>
      <c r="AG66" s="12">
        <v>78.036285400390625</v>
      </c>
      <c r="AH66" s="12">
        <v>78.427139282226563</v>
      </c>
      <c r="AI66" s="12">
        <v>78.656005859375</v>
      </c>
      <c r="AJ66" s="12">
        <v>80.661712646484375</v>
      </c>
      <c r="AK66" s="12">
        <v>78.789710998535156</v>
      </c>
      <c r="AL66" s="12">
        <v>78.656005859375</v>
      </c>
      <c r="AM66" s="12">
        <v>79.399147033691406</v>
      </c>
      <c r="AN66" s="12">
        <v>78.455429077148438</v>
      </c>
      <c r="AO66" s="12">
        <v>76.580856323242188</v>
      </c>
      <c r="AP66" s="12">
        <v>78.949142456054688</v>
      </c>
      <c r="AQ66" s="12">
        <v>78.743431091308594</v>
      </c>
      <c r="AR66" s="12">
        <v>79.003143310546875</v>
      </c>
      <c r="AS66" s="12">
        <v>78.476005554199219</v>
      </c>
      <c r="AT66" s="12">
        <v>78.036285400390625</v>
      </c>
      <c r="AU66" s="12">
        <v>76.424003601074219</v>
      </c>
      <c r="AV66" s="12">
        <v>78.537712097167969</v>
      </c>
      <c r="AW66" s="12">
        <v>79.129142761230469</v>
      </c>
      <c r="AX66" s="12">
        <v>79.478858947753906</v>
      </c>
      <c r="AY66" s="12">
        <v>79.694854736328125</v>
      </c>
      <c r="AZ66" s="12">
        <v>79.0931396484375</v>
      </c>
      <c r="BA66" s="12">
        <v>79.748855590820313</v>
      </c>
      <c r="BB66" s="12">
        <v>77.84857177734375</v>
      </c>
      <c r="BC66" s="12">
        <v>78.753715515136719</v>
      </c>
      <c r="BD66" s="12">
        <v>79.041717529296875</v>
      </c>
      <c r="BE66" s="12">
        <v>80.870002746582031</v>
      </c>
      <c r="BF66" s="12">
        <v>76.904853820800781</v>
      </c>
      <c r="BG66" s="12">
        <v>78.074851989746094</v>
      </c>
      <c r="BH66" s="12">
        <v>79.139427185058594</v>
      </c>
      <c r="BI66" s="12">
        <v>79.76171875</v>
      </c>
      <c r="BJ66" s="12">
        <v>79.360572814941406</v>
      </c>
      <c r="BK66" s="12">
        <v>78.686859130859375</v>
      </c>
      <c r="BL66" s="12">
        <v>78.959426879882813</v>
      </c>
      <c r="BM66" s="12">
        <v>79.21142578125</v>
      </c>
      <c r="BN66" s="12">
        <v>78.897720336914063</v>
      </c>
      <c r="BO66" s="12">
        <v>80.4739990234375</v>
      </c>
      <c r="BQ66" s="21">
        <f t="shared" si="1"/>
        <v>5</v>
      </c>
    </row>
    <row r="67" spans="2:69" x14ac:dyDescent="0.25">
      <c r="B67" s="44" t="s">
        <v>1204</v>
      </c>
      <c r="C67" s="44" t="s">
        <v>1205</v>
      </c>
      <c r="D67" s="12">
        <v>-33.1</v>
      </c>
      <c r="E67" s="12">
        <v>135.5</v>
      </c>
      <c r="F67" s="29" t="b">
        <f t="shared" si="0"/>
        <v>0</v>
      </c>
      <c r="H67" s="12">
        <v>75.621719360351563</v>
      </c>
      <c r="I67" s="12">
        <v>80.134567260742188</v>
      </c>
      <c r="J67" s="12">
        <v>78.337142944335938</v>
      </c>
      <c r="K67" s="12">
        <v>80.566566467285156</v>
      </c>
      <c r="L67" s="12">
        <v>75.482856750488281</v>
      </c>
      <c r="M67" s="12">
        <v>81.291709899902344</v>
      </c>
      <c r="N67" s="12">
        <v>74.96856689453125</v>
      </c>
      <c r="O67" s="12">
        <v>79.859428405761719</v>
      </c>
      <c r="P67" s="12">
        <v>76.709426879882813</v>
      </c>
      <c r="Q67" s="12">
        <v>77.51171875</v>
      </c>
      <c r="R67" s="12">
        <v>77.192855834960938</v>
      </c>
      <c r="S67" s="12">
        <v>77.110572814941406</v>
      </c>
      <c r="T67" s="12">
        <v>79.527717590332031</v>
      </c>
      <c r="U67" s="12">
        <v>78.712570190429688</v>
      </c>
      <c r="V67" s="12">
        <v>76.760856628417969</v>
      </c>
      <c r="W67" s="12">
        <v>78.074851989746094</v>
      </c>
      <c r="X67" s="12">
        <v>76.082000732421875</v>
      </c>
      <c r="Y67" s="12">
        <v>80.350570678710938</v>
      </c>
      <c r="Z67" s="12">
        <v>76.4471435546875</v>
      </c>
      <c r="AA67" s="12">
        <v>77.21856689453125</v>
      </c>
      <c r="AB67" s="12">
        <v>80.859718322753906</v>
      </c>
      <c r="AC67" s="12">
        <v>79.882568359375</v>
      </c>
      <c r="AD67" s="12">
        <v>79.681999206542969</v>
      </c>
      <c r="AE67" s="12">
        <v>79.219139099121094</v>
      </c>
      <c r="AF67" s="12">
        <v>76.531997680664063</v>
      </c>
      <c r="AG67" s="12">
        <v>76.568000793457031</v>
      </c>
      <c r="AH67" s="12">
        <v>76.531997680664063</v>
      </c>
      <c r="AI67" s="12">
        <v>79.864570617675781</v>
      </c>
      <c r="AJ67" s="12">
        <v>80.540863037109375</v>
      </c>
      <c r="AK67" s="12">
        <v>78.601997375488281</v>
      </c>
      <c r="AL67" s="12">
        <v>80.188575744628906</v>
      </c>
      <c r="AM67" s="12">
        <v>80.402000427246094</v>
      </c>
      <c r="AN67" s="12">
        <v>73.366569519042969</v>
      </c>
      <c r="AO67" s="12">
        <v>79.057144165039063</v>
      </c>
      <c r="AP67" s="12">
        <v>79.826004028320313</v>
      </c>
      <c r="AQ67" s="12">
        <v>78.967140197753906</v>
      </c>
      <c r="AR67" s="12">
        <v>78.998001098632813</v>
      </c>
      <c r="AS67" s="12">
        <v>78.298576354980469</v>
      </c>
      <c r="AT67" s="12">
        <v>79.931427001953125</v>
      </c>
      <c r="AU67" s="12">
        <v>79.023712158203125</v>
      </c>
      <c r="AV67" s="12">
        <v>80.641143798828125</v>
      </c>
      <c r="AW67" s="12">
        <v>75.254005432128906</v>
      </c>
      <c r="AX67" s="12">
        <v>79.46600341796875</v>
      </c>
      <c r="AY67" s="12">
        <v>78.601997375488281</v>
      </c>
      <c r="AZ67" s="12">
        <v>79.589431762695313</v>
      </c>
      <c r="BA67" s="12">
        <v>78.097999572753906</v>
      </c>
      <c r="BB67" s="12">
        <v>83.204849243164063</v>
      </c>
      <c r="BC67" s="12">
        <v>82.608283996582031</v>
      </c>
      <c r="BD67" s="12">
        <v>79.8414306640625</v>
      </c>
      <c r="BE67" s="12">
        <v>80.839141845703125</v>
      </c>
      <c r="BF67" s="12">
        <v>74.72943115234375</v>
      </c>
      <c r="BG67" s="12">
        <v>78.946571350097656</v>
      </c>
      <c r="BH67" s="12">
        <v>82.927139282226563</v>
      </c>
      <c r="BI67" s="12">
        <v>81.749427795410156</v>
      </c>
      <c r="BJ67" s="12">
        <v>84.210289001464844</v>
      </c>
      <c r="BK67" s="12">
        <v>83.567428588867188</v>
      </c>
      <c r="BL67" s="12">
        <v>78.668853759765625</v>
      </c>
      <c r="BM67" s="12">
        <v>80.779998779296875</v>
      </c>
      <c r="BN67" s="12">
        <v>78.91571044921875</v>
      </c>
      <c r="BO67" s="12">
        <v>82.186569213867188</v>
      </c>
      <c r="BQ67" s="21">
        <f t="shared" si="1"/>
        <v>6</v>
      </c>
    </row>
    <row r="68" spans="2:69" x14ac:dyDescent="0.25">
      <c r="B68" s="44" t="s">
        <v>1030</v>
      </c>
      <c r="C68" s="44" t="s">
        <v>1031</v>
      </c>
      <c r="D68" s="12">
        <v>-24.8</v>
      </c>
      <c r="E68" s="12">
        <v>146.19999999999999</v>
      </c>
      <c r="F68" s="29" t="b">
        <f t="shared" si="0"/>
        <v>0</v>
      </c>
      <c r="H68" s="12">
        <v>86.995140075683594</v>
      </c>
      <c r="I68" s="12">
        <v>88.5662841796875</v>
      </c>
      <c r="J68" s="12">
        <v>89.396858215332031</v>
      </c>
      <c r="K68" s="12">
        <v>85.483146667480469</v>
      </c>
      <c r="L68" s="12">
        <v>84.932861328125</v>
      </c>
      <c r="M68" s="12">
        <v>89.553718566894531</v>
      </c>
      <c r="N68" s="12">
        <v>84.344001770019531</v>
      </c>
      <c r="O68" s="12">
        <v>88.800285339355469</v>
      </c>
      <c r="P68" s="12">
        <v>89.545997619628906</v>
      </c>
      <c r="Q68" s="12">
        <v>87.792282104492188</v>
      </c>
      <c r="R68" s="12">
        <v>86.439720153808594</v>
      </c>
      <c r="S68" s="12">
        <v>88.790000915527344</v>
      </c>
      <c r="T68" s="12">
        <v>88.496849060058594</v>
      </c>
      <c r="U68" s="12">
        <v>86.141426086425781</v>
      </c>
      <c r="V68" s="12">
        <v>85.622001647949219</v>
      </c>
      <c r="W68" s="12">
        <v>87.771713256835938</v>
      </c>
      <c r="X68" s="12">
        <v>88.316856384277344</v>
      </c>
      <c r="Y68" s="12">
        <v>89.111427307128906</v>
      </c>
      <c r="Z68" s="12">
        <v>83.518569946289063</v>
      </c>
      <c r="AA68" s="12">
        <v>91.757431030273438</v>
      </c>
      <c r="AB68" s="12">
        <v>90.489715576171875</v>
      </c>
      <c r="AC68" s="12">
        <v>86.110572814941406</v>
      </c>
      <c r="AD68" s="12">
        <v>88.599716186523438</v>
      </c>
      <c r="AE68" s="12">
        <v>87.622573852539063</v>
      </c>
      <c r="AF68" s="12">
        <v>86.673713684082031</v>
      </c>
      <c r="AG68" s="12">
        <v>84.079147338867188</v>
      </c>
      <c r="AH68" s="12">
        <v>86.889717102050781</v>
      </c>
      <c r="AI68" s="12">
        <v>86.619720458984375</v>
      </c>
      <c r="AJ68" s="12">
        <v>91.181427001953125</v>
      </c>
      <c r="AK68" s="12">
        <v>87.496566772460938</v>
      </c>
      <c r="AL68" s="12">
        <v>87.949142456054688</v>
      </c>
      <c r="AM68" s="12">
        <v>89.65142822265625</v>
      </c>
      <c r="AN68" s="12">
        <v>86.802284240722656</v>
      </c>
      <c r="AO68" s="12">
        <v>85.928001403808594</v>
      </c>
      <c r="AP68" s="12">
        <v>87.553146362304688</v>
      </c>
      <c r="AQ68" s="12">
        <v>88.324569702148438</v>
      </c>
      <c r="AR68" s="12">
        <v>87.252281188964844</v>
      </c>
      <c r="AS68" s="12">
        <v>89.165428161621094</v>
      </c>
      <c r="AT68" s="12">
        <v>85.285140991210938</v>
      </c>
      <c r="AU68" s="12">
        <v>85.974288940429688</v>
      </c>
      <c r="AV68" s="12">
        <v>86.594001770019531</v>
      </c>
      <c r="AW68" s="12">
        <v>87.329429626464844</v>
      </c>
      <c r="AX68" s="12">
        <v>92.603431701660156</v>
      </c>
      <c r="AY68" s="12">
        <v>89.131996154785156</v>
      </c>
      <c r="AZ68" s="12">
        <v>89.417427062988281</v>
      </c>
      <c r="BA68" s="12">
        <v>91.418006896972656</v>
      </c>
      <c r="BB68" s="12">
        <v>89.952285766601563</v>
      </c>
      <c r="BC68" s="12">
        <v>87.704856872558594</v>
      </c>
      <c r="BD68" s="12">
        <v>88.280853271484375</v>
      </c>
      <c r="BE68" s="12">
        <v>90.20684814453125</v>
      </c>
      <c r="BF68" s="12">
        <v>81.818855285644531</v>
      </c>
      <c r="BG68" s="12">
        <v>86.977142333984375</v>
      </c>
      <c r="BH68" s="12">
        <v>89.263145446777344</v>
      </c>
      <c r="BI68" s="12">
        <v>92.716567993164063</v>
      </c>
      <c r="BJ68" s="12">
        <v>90.484580993652344</v>
      </c>
      <c r="BK68" s="12">
        <v>90.389427185058594</v>
      </c>
      <c r="BL68" s="12">
        <v>85.850852966308594</v>
      </c>
      <c r="BM68" s="12">
        <v>89.659149169921875</v>
      </c>
      <c r="BN68" s="12">
        <v>90.906280517578125</v>
      </c>
      <c r="BO68" s="12">
        <v>90.980857849121094</v>
      </c>
      <c r="BQ68" s="21">
        <f t="shared" si="1"/>
        <v>6</v>
      </c>
    </row>
    <row r="69" spans="2:69" x14ac:dyDescent="0.25">
      <c r="B69" s="44" t="s">
        <v>534</v>
      </c>
      <c r="C69" s="44" t="s">
        <v>535</v>
      </c>
      <c r="D69" s="12">
        <v>-30.9</v>
      </c>
      <c r="E69" s="12">
        <v>153</v>
      </c>
      <c r="F69" s="29" t="b">
        <f t="shared" si="0"/>
        <v>1</v>
      </c>
      <c r="H69" s="12">
        <v>73.754859924316406</v>
      </c>
      <c r="I69" s="12">
        <v>75.197425842285156</v>
      </c>
      <c r="J69" s="12">
        <v>74.045425415039063</v>
      </c>
      <c r="K69" s="12">
        <v>72.265998840332031</v>
      </c>
      <c r="L69" s="12">
        <v>74.965995788574219</v>
      </c>
      <c r="M69" s="12">
        <v>75.804283142089844</v>
      </c>
      <c r="N69" s="12">
        <v>73.361434936523438</v>
      </c>
      <c r="O69" s="12">
        <v>73.626289367675781</v>
      </c>
      <c r="P69" s="12">
        <v>74.904289245605469</v>
      </c>
      <c r="Q69" s="12">
        <v>71.839141845703125</v>
      </c>
      <c r="R69" s="12">
        <v>72.667144775390625</v>
      </c>
      <c r="S69" s="12">
        <v>73.875717163085938</v>
      </c>
      <c r="T69" s="12">
        <v>72.430572509765625</v>
      </c>
      <c r="U69" s="12">
        <v>74.444000244140625</v>
      </c>
      <c r="V69" s="12">
        <v>72.374000549316406</v>
      </c>
      <c r="W69" s="12">
        <v>73.556854248046875</v>
      </c>
      <c r="X69" s="12">
        <v>73.459144592285156</v>
      </c>
      <c r="Y69" s="12">
        <v>74.359146118164063</v>
      </c>
      <c r="Z69" s="12">
        <v>72.636283874511719</v>
      </c>
      <c r="AA69" s="12">
        <v>73.615997314453125</v>
      </c>
      <c r="AB69" s="12">
        <v>75.557426452636719</v>
      </c>
      <c r="AC69" s="12">
        <v>73.307426452636719</v>
      </c>
      <c r="AD69" s="12">
        <v>72.36114501953125</v>
      </c>
      <c r="AE69" s="12">
        <v>73.574851989746094</v>
      </c>
      <c r="AF69" s="12">
        <v>73.171142578125</v>
      </c>
      <c r="AG69" s="12">
        <v>72.872856140136719</v>
      </c>
      <c r="AH69" s="12">
        <v>73.351142883300781</v>
      </c>
      <c r="AI69" s="12">
        <v>75.066291809082031</v>
      </c>
      <c r="AJ69" s="12">
        <v>75.904571533203125</v>
      </c>
      <c r="AK69" s="12">
        <v>74.806571960449219</v>
      </c>
      <c r="AL69" s="12">
        <v>74.263999938964844</v>
      </c>
      <c r="AM69" s="12">
        <v>76.159141540527344</v>
      </c>
      <c r="AN69" s="12">
        <v>74.379714965820313</v>
      </c>
      <c r="AO69" s="12">
        <v>73.988861083984375</v>
      </c>
      <c r="AP69" s="12">
        <v>75.526573181152344</v>
      </c>
      <c r="AQ69" s="12">
        <v>75.333717346191406</v>
      </c>
      <c r="AR69" s="12">
        <v>75.14599609375</v>
      </c>
      <c r="AS69" s="12">
        <v>76.503715515136719</v>
      </c>
      <c r="AT69" s="12">
        <v>74.852859497070313</v>
      </c>
      <c r="AU69" s="12">
        <v>74.073715209960938</v>
      </c>
      <c r="AV69" s="12">
        <v>76.228569030761719</v>
      </c>
      <c r="AW69" s="12">
        <v>77.038566589355469</v>
      </c>
      <c r="AX69" s="12">
        <v>77.635139465332031</v>
      </c>
      <c r="AY69" s="12">
        <v>76.061431884765625</v>
      </c>
      <c r="AZ69" s="12">
        <v>75.505996704101563</v>
      </c>
      <c r="BA69" s="12">
        <v>76.454856872558594</v>
      </c>
      <c r="BB69" s="12">
        <v>74.194572448730469</v>
      </c>
      <c r="BC69" s="12">
        <v>75.943145751953125</v>
      </c>
      <c r="BD69" s="12">
        <v>74.996856689453125</v>
      </c>
      <c r="BE69" s="12">
        <v>78.036285400390625</v>
      </c>
      <c r="BF69" s="12">
        <v>74.513427734375</v>
      </c>
      <c r="BG69" s="12">
        <v>74.227996826171875</v>
      </c>
      <c r="BH69" s="12">
        <v>76.462570190429688</v>
      </c>
      <c r="BI69" s="12">
        <v>78.437423706054688</v>
      </c>
      <c r="BJ69" s="12">
        <v>76.354576110839844</v>
      </c>
      <c r="BK69" s="12">
        <v>76.015144348144531</v>
      </c>
      <c r="BL69" s="12">
        <v>77.25457763671875</v>
      </c>
      <c r="BM69" s="12">
        <v>77.846000671386719</v>
      </c>
      <c r="BN69" s="12">
        <v>77.788398742675781</v>
      </c>
      <c r="BO69" s="12">
        <v>77.424285888671875</v>
      </c>
      <c r="BQ69" s="21">
        <f t="shared" si="1"/>
        <v>6</v>
      </c>
    </row>
    <row r="70" spans="2:69" x14ac:dyDescent="0.25">
      <c r="B70" s="44" t="s">
        <v>897</v>
      </c>
      <c r="C70" s="44" t="s">
        <v>898</v>
      </c>
      <c r="D70" s="12">
        <v>-26.4</v>
      </c>
      <c r="E70" s="12">
        <v>146.19999999999999</v>
      </c>
      <c r="F70" s="29" t="b">
        <f t="shared" si="0"/>
        <v>0</v>
      </c>
      <c r="H70" s="12">
        <v>86.089996337890625</v>
      </c>
      <c r="I70" s="12">
        <v>87.182861328125</v>
      </c>
      <c r="J70" s="12">
        <v>87.655998229980469</v>
      </c>
      <c r="K70" s="12">
        <v>83.554573059082031</v>
      </c>
      <c r="L70" s="12">
        <v>84.269424438476563</v>
      </c>
      <c r="M70" s="12">
        <v>88.280853271484375</v>
      </c>
      <c r="N70" s="12">
        <v>83.621429443359375</v>
      </c>
      <c r="O70" s="12">
        <v>87.709999084472656</v>
      </c>
      <c r="P70" s="12">
        <v>87.314002990722656</v>
      </c>
      <c r="Q70" s="12">
        <v>84.647422790527344</v>
      </c>
      <c r="R70" s="12">
        <v>84.616569519042969</v>
      </c>
      <c r="S70" s="12">
        <v>85.627143859863281</v>
      </c>
      <c r="T70" s="12">
        <v>88.465995788574219</v>
      </c>
      <c r="U70" s="12">
        <v>84.385139465332031</v>
      </c>
      <c r="V70" s="12">
        <v>84.038002014160156</v>
      </c>
      <c r="W70" s="12">
        <v>86.576004028320313</v>
      </c>
      <c r="X70" s="12">
        <v>84.650001525878906</v>
      </c>
      <c r="Y70" s="12">
        <v>88.610000610351563</v>
      </c>
      <c r="Z70" s="12">
        <v>81.093711853027344</v>
      </c>
      <c r="AA70" s="12">
        <v>90.610572814941406</v>
      </c>
      <c r="AB70" s="12">
        <v>89.047142028808594</v>
      </c>
      <c r="AC70" s="12">
        <v>85.984573364257813</v>
      </c>
      <c r="AD70" s="12">
        <v>87.514572143554688</v>
      </c>
      <c r="AE70" s="12">
        <v>86.177421569824219</v>
      </c>
      <c r="AF70" s="12">
        <v>86.131141662597656</v>
      </c>
      <c r="AG70" s="12">
        <v>83.228004455566406</v>
      </c>
      <c r="AH70" s="12">
        <v>84.822296142578125</v>
      </c>
      <c r="AI70" s="12">
        <v>84.968856811523438</v>
      </c>
      <c r="AJ70" s="12">
        <v>88.970001220703125</v>
      </c>
      <c r="AK70" s="12">
        <v>85.889427185058594</v>
      </c>
      <c r="AL70" s="12">
        <v>87.869430541992188</v>
      </c>
      <c r="AM70" s="12">
        <v>89.3145751953125</v>
      </c>
      <c r="AN70" s="12">
        <v>84.706565856933594</v>
      </c>
      <c r="AO70" s="12">
        <v>84.36199951171875</v>
      </c>
      <c r="AP70" s="12">
        <v>86.681427001953125</v>
      </c>
      <c r="AQ70" s="12">
        <v>87.226570129394531</v>
      </c>
      <c r="AR70" s="12">
        <v>86.527137756347656</v>
      </c>
      <c r="AS70" s="12">
        <v>87.514572143554688</v>
      </c>
      <c r="AT70" s="12">
        <v>85.082000732421875</v>
      </c>
      <c r="AU70" s="12">
        <v>86.305999755859375</v>
      </c>
      <c r="AV70" s="12">
        <v>85.853431701660156</v>
      </c>
      <c r="AW70" s="12">
        <v>84.75543212890625</v>
      </c>
      <c r="AX70" s="12">
        <v>91.482284545898438</v>
      </c>
      <c r="AY70" s="12">
        <v>88.525138854980469</v>
      </c>
      <c r="AZ70" s="12">
        <v>87.79742431640625</v>
      </c>
      <c r="BA70" s="12">
        <v>90.649147033691406</v>
      </c>
      <c r="BB70" s="12">
        <v>90.147720336914063</v>
      </c>
      <c r="BC70" s="12">
        <v>86.995140075683594</v>
      </c>
      <c r="BD70" s="12">
        <v>87.79742431640625</v>
      </c>
      <c r="BE70" s="12">
        <v>90.16314697265625</v>
      </c>
      <c r="BF70" s="12">
        <v>80.798004150390625</v>
      </c>
      <c r="BG70" s="12">
        <v>86.1568603515625</v>
      </c>
      <c r="BH70" s="12">
        <v>90.111709594726563</v>
      </c>
      <c r="BI70" s="12">
        <v>92.641990661621094</v>
      </c>
      <c r="BJ70" s="12">
        <v>90.052574157714844</v>
      </c>
      <c r="BK70" s="12">
        <v>91.19171142578125</v>
      </c>
      <c r="BL70" s="12">
        <v>84.819717407226563</v>
      </c>
      <c r="BM70" s="12">
        <v>89.582000732421875</v>
      </c>
      <c r="BN70" s="12">
        <v>90.718574523925781</v>
      </c>
      <c r="BO70" s="12">
        <v>90.451141357421875</v>
      </c>
      <c r="BQ70" s="21">
        <f t="shared" si="1"/>
        <v>7</v>
      </c>
    </row>
    <row r="71" spans="2:69" x14ac:dyDescent="0.25">
      <c r="B71" s="44" t="s">
        <v>801</v>
      </c>
      <c r="C71" s="44" t="s">
        <v>802</v>
      </c>
      <c r="D71" s="12">
        <v>-35.1</v>
      </c>
      <c r="E71" s="12">
        <v>147.4</v>
      </c>
      <c r="F71" s="29" t="b">
        <f t="shared" si="0"/>
        <v>1</v>
      </c>
      <c r="H71" s="12">
        <v>68.797142028808594</v>
      </c>
      <c r="I71" s="12">
        <v>74.7088623046875</v>
      </c>
      <c r="J71" s="12">
        <v>71.445716857910156</v>
      </c>
      <c r="K71" s="12">
        <v>71.983139038085938</v>
      </c>
      <c r="L71" s="12">
        <v>69.134002685546875</v>
      </c>
      <c r="M71" s="12">
        <v>74.117431640625</v>
      </c>
      <c r="N71" s="12">
        <v>69.653427124023438</v>
      </c>
      <c r="O71" s="12">
        <v>75.6165771484375</v>
      </c>
      <c r="P71" s="12">
        <v>71.448287963867188</v>
      </c>
      <c r="Q71" s="12">
        <v>70.440284729003906</v>
      </c>
      <c r="R71" s="12">
        <v>70.054573059082031</v>
      </c>
      <c r="S71" s="12">
        <v>70.391426086425781</v>
      </c>
      <c r="T71" s="12">
        <v>75.413429260253906</v>
      </c>
      <c r="U71" s="12">
        <v>71.607711791992188</v>
      </c>
      <c r="V71" s="12">
        <v>69.144287109375</v>
      </c>
      <c r="W71" s="12">
        <v>73.232856750488281</v>
      </c>
      <c r="X71" s="12">
        <v>69.792282104492188</v>
      </c>
      <c r="Y71" s="12">
        <v>76.138565063476563</v>
      </c>
      <c r="Z71" s="12">
        <v>70.188285827636719</v>
      </c>
      <c r="AA71" s="12">
        <v>73.317718505859375</v>
      </c>
      <c r="AB71" s="12">
        <v>75.938003540039063</v>
      </c>
      <c r="AC71" s="12">
        <v>73.878280639648438</v>
      </c>
      <c r="AD71" s="12">
        <v>76.395713806152344</v>
      </c>
      <c r="AE71" s="12">
        <v>71.016281127929688</v>
      </c>
      <c r="AF71" s="12">
        <v>71.777427673339844</v>
      </c>
      <c r="AG71" s="12">
        <v>70.810569763183594</v>
      </c>
      <c r="AH71" s="12">
        <v>68.80999755859375</v>
      </c>
      <c r="AI71" s="12">
        <v>73.615997314453125</v>
      </c>
      <c r="AJ71" s="12">
        <v>73.001426696777344</v>
      </c>
      <c r="AK71" s="12">
        <v>72.088569641113281</v>
      </c>
      <c r="AL71" s="12">
        <v>74.426002502441406</v>
      </c>
      <c r="AM71" s="12">
        <v>73.022003173828125</v>
      </c>
      <c r="AN71" s="12">
        <v>68.036003112792969</v>
      </c>
      <c r="AO71" s="12">
        <v>70.795143127441406</v>
      </c>
      <c r="AP71" s="12">
        <v>74.577713012695313</v>
      </c>
      <c r="AQ71" s="12">
        <v>70.820854187011719</v>
      </c>
      <c r="AR71" s="12">
        <v>71.363426208496094</v>
      </c>
      <c r="AS71" s="12">
        <v>75.907142639160156</v>
      </c>
      <c r="AT71" s="12">
        <v>72.533432006835938</v>
      </c>
      <c r="AU71" s="12">
        <v>73.186569213867188</v>
      </c>
      <c r="AV71" s="12">
        <v>73.094001770019531</v>
      </c>
      <c r="AW71" s="12">
        <v>73.001426696777344</v>
      </c>
      <c r="AX71" s="12">
        <v>77.933425903320313</v>
      </c>
      <c r="AY71" s="12">
        <v>72.394569396972656</v>
      </c>
      <c r="AZ71" s="12">
        <v>72.636283874511719</v>
      </c>
      <c r="BA71" s="12">
        <v>72.75457763671875</v>
      </c>
      <c r="BB71" s="12">
        <v>80.299140930175781</v>
      </c>
      <c r="BC71" s="12">
        <v>77.817718505859375</v>
      </c>
      <c r="BD71" s="12">
        <v>76.164283752441406</v>
      </c>
      <c r="BE71" s="12">
        <v>78.648284912109375</v>
      </c>
      <c r="BF71" s="12">
        <v>71.630851745605469</v>
      </c>
      <c r="BG71" s="12">
        <v>74.482574462890625</v>
      </c>
      <c r="BH71" s="12">
        <v>75.8145751953125</v>
      </c>
      <c r="BI71" s="12">
        <v>75.667999267578125</v>
      </c>
      <c r="BJ71" s="12">
        <v>78.578857421875</v>
      </c>
      <c r="BK71" s="12">
        <v>77.367713928222656</v>
      </c>
      <c r="BL71" s="12">
        <v>72.163139343261719</v>
      </c>
      <c r="BM71" s="12">
        <v>75.979141235351563</v>
      </c>
      <c r="BN71" s="12">
        <v>76.560287475585938</v>
      </c>
      <c r="BO71" s="12">
        <v>76.699142456054688</v>
      </c>
      <c r="BQ71" s="21">
        <f t="shared" si="1"/>
        <v>7</v>
      </c>
    </row>
    <row r="72" spans="2:69" x14ac:dyDescent="0.25">
      <c r="B72" s="44" t="s">
        <v>947</v>
      </c>
      <c r="C72" s="44" t="s">
        <v>948</v>
      </c>
      <c r="D72" s="12">
        <v>-42.8</v>
      </c>
      <c r="E72" s="12">
        <v>147.5</v>
      </c>
      <c r="F72" s="29" t="b">
        <f t="shared" si="0"/>
        <v>0</v>
      </c>
      <c r="H72" s="12">
        <v>62.422569274902344</v>
      </c>
      <c r="I72" s="12">
        <v>65.042861938476563</v>
      </c>
      <c r="J72" s="12">
        <v>61.504573822021484</v>
      </c>
      <c r="K72" s="12">
        <v>64.824287414550781</v>
      </c>
      <c r="L72" s="12">
        <v>62.062568664550781</v>
      </c>
      <c r="M72" s="12">
        <v>63.79571533203125</v>
      </c>
      <c r="N72" s="12">
        <v>63.258285522460938</v>
      </c>
      <c r="O72" s="12">
        <v>62.702857971191406</v>
      </c>
      <c r="P72" s="12">
        <v>63.872856140136719</v>
      </c>
      <c r="Q72" s="12">
        <v>62.131999969482422</v>
      </c>
      <c r="R72" s="12">
        <v>61.818286895751953</v>
      </c>
      <c r="S72" s="12">
        <v>61.676856994628906</v>
      </c>
      <c r="T72" s="12">
        <v>65.904289245605469</v>
      </c>
      <c r="U72" s="12">
        <v>64.081146240234375</v>
      </c>
      <c r="V72" s="12">
        <v>62.252857208251953</v>
      </c>
      <c r="W72" s="12">
        <v>63.6182861328125</v>
      </c>
      <c r="X72" s="12">
        <v>60.103141784667969</v>
      </c>
      <c r="Y72" s="12">
        <v>64.114570617675781</v>
      </c>
      <c r="Z72" s="12">
        <v>64.443717956542969</v>
      </c>
      <c r="AA72" s="12">
        <v>64.62371826171875</v>
      </c>
      <c r="AB72" s="12">
        <v>65.456855773925781</v>
      </c>
      <c r="AC72" s="12">
        <v>64.770286560058594</v>
      </c>
      <c r="AD72" s="12">
        <v>65.235710144042969</v>
      </c>
      <c r="AE72" s="12">
        <v>62.057430267333984</v>
      </c>
      <c r="AF72" s="12">
        <v>63.258285522460938</v>
      </c>
      <c r="AG72" s="12">
        <v>62.479145050048828</v>
      </c>
      <c r="AH72" s="12">
        <v>62.808284759521484</v>
      </c>
      <c r="AI72" s="12">
        <v>64.91943359375</v>
      </c>
      <c r="AJ72" s="12">
        <v>64.5260009765625</v>
      </c>
      <c r="AK72" s="12">
        <v>64.361434936523438</v>
      </c>
      <c r="AL72" s="12">
        <v>64.346000671386719</v>
      </c>
      <c r="AM72" s="12">
        <v>64.034858703613281</v>
      </c>
      <c r="AN72" s="12">
        <v>61.093143463134766</v>
      </c>
      <c r="AO72" s="12">
        <v>64.832000732421875</v>
      </c>
      <c r="AP72" s="12">
        <v>64.474571228027344</v>
      </c>
      <c r="AQ72" s="12">
        <v>61.908283233642578</v>
      </c>
      <c r="AR72" s="12">
        <v>62.206573486328125</v>
      </c>
      <c r="AS72" s="12">
        <v>64.03228759765625</v>
      </c>
      <c r="AT72" s="12">
        <v>64.253425598144531</v>
      </c>
      <c r="AU72" s="12">
        <v>65.955711364746094</v>
      </c>
      <c r="AV72" s="12">
        <v>65.166290283203125</v>
      </c>
      <c r="AW72" s="12">
        <v>62.864860534667969</v>
      </c>
      <c r="AX72" s="12">
        <v>64.667427062988281</v>
      </c>
      <c r="AY72" s="12">
        <v>63.389430999755859</v>
      </c>
      <c r="AZ72" s="12">
        <v>64.680282592773438</v>
      </c>
      <c r="BA72" s="12">
        <v>65.467140197753906</v>
      </c>
      <c r="BB72" s="12">
        <v>65.359146118164063</v>
      </c>
      <c r="BC72" s="12">
        <v>66.251426696777344</v>
      </c>
      <c r="BD72" s="12">
        <v>64.695716857910156</v>
      </c>
      <c r="BE72" s="12">
        <v>63.672286987304688</v>
      </c>
      <c r="BF72" s="12">
        <v>64.279144287109375</v>
      </c>
      <c r="BG72" s="12">
        <v>64.438575744628906</v>
      </c>
      <c r="BH72" s="12">
        <v>65.343711853027344</v>
      </c>
      <c r="BI72" s="12">
        <v>63.574573516845703</v>
      </c>
      <c r="BJ72" s="12">
        <v>65.235710144042969</v>
      </c>
      <c r="BK72" s="12">
        <v>67.34942626953125</v>
      </c>
      <c r="BL72" s="12">
        <v>64.029708862304688</v>
      </c>
      <c r="BM72" s="12">
        <v>67.539710998535156</v>
      </c>
      <c r="BN72" s="12">
        <v>65.7088623046875</v>
      </c>
      <c r="BO72" s="12">
        <v>65.616287231445313</v>
      </c>
      <c r="BQ72" s="21">
        <f t="shared" si="1"/>
        <v>7</v>
      </c>
    </row>
    <row r="73" spans="2:69" x14ac:dyDescent="0.25">
      <c r="B73" s="44" t="s">
        <v>456</v>
      </c>
      <c r="C73" s="44" t="s">
        <v>457</v>
      </c>
      <c r="D73" s="12">
        <v>-34.299999999999997</v>
      </c>
      <c r="E73" s="12">
        <v>137.6</v>
      </c>
      <c r="F73" s="29" t="b">
        <f t="shared" si="0"/>
        <v>0</v>
      </c>
      <c r="H73" s="12">
        <v>68.095146179199219</v>
      </c>
      <c r="I73" s="12">
        <v>72.893424987792969</v>
      </c>
      <c r="J73" s="12">
        <v>70.612571716308594</v>
      </c>
      <c r="K73" s="12">
        <v>72.137428283691406</v>
      </c>
      <c r="L73" s="12">
        <v>68.123428344726563</v>
      </c>
      <c r="M73" s="12">
        <v>72.24542236328125</v>
      </c>
      <c r="N73" s="12">
        <v>69.126289367675781</v>
      </c>
      <c r="O73" s="12">
        <v>71.484283447265625</v>
      </c>
      <c r="P73" s="12">
        <v>69.162284851074219</v>
      </c>
      <c r="Q73" s="12">
        <v>69.2239990234375</v>
      </c>
      <c r="R73" s="12">
        <v>69.1854248046875</v>
      </c>
      <c r="S73" s="12">
        <v>68.614570617675781</v>
      </c>
      <c r="T73" s="12">
        <v>72.769996643066406</v>
      </c>
      <c r="U73" s="12">
        <v>72.163139343261719</v>
      </c>
      <c r="V73" s="12">
        <v>69.398857116699219</v>
      </c>
      <c r="W73" s="12">
        <v>71.317146301269531</v>
      </c>
      <c r="X73" s="12">
        <v>69.316574096679688</v>
      </c>
      <c r="Y73" s="12">
        <v>72.397140502929688</v>
      </c>
      <c r="Z73" s="12">
        <v>70.201141357421875</v>
      </c>
      <c r="AA73" s="12">
        <v>71.052284240722656</v>
      </c>
      <c r="AB73" s="12">
        <v>73.623710632324219</v>
      </c>
      <c r="AC73" s="12">
        <v>72.803428649902344</v>
      </c>
      <c r="AD73" s="12">
        <v>73.171150207519531</v>
      </c>
      <c r="AE73" s="12">
        <v>71.507431030273438</v>
      </c>
      <c r="AF73" s="12">
        <v>69.856575012207031</v>
      </c>
      <c r="AG73" s="12">
        <v>70.558570861816406</v>
      </c>
      <c r="AH73" s="12">
        <v>69.450286865234375</v>
      </c>
      <c r="AI73" s="12">
        <v>72.842002868652344</v>
      </c>
      <c r="AJ73" s="12">
        <v>73.484855651855469</v>
      </c>
      <c r="AK73" s="12">
        <v>71.803138732910156</v>
      </c>
      <c r="AL73" s="12">
        <v>73.451431274414063</v>
      </c>
      <c r="AM73" s="12">
        <v>73.047714233398438</v>
      </c>
      <c r="AN73" s="12">
        <v>67.521713256835938</v>
      </c>
      <c r="AO73" s="12">
        <v>71.839141845703125</v>
      </c>
      <c r="AP73" s="12">
        <v>71.931716918945313</v>
      </c>
      <c r="AQ73" s="12">
        <v>71.497146606445313</v>
      </c>
      <c r="AR73" s="12">
        <v>70.772003173828125</v>
      </c>
      <c r="AS73" s="12">
        <v>72.024284362792969</v>
      </c>
      <c r="AT73" s="12">
        <v>72.99371337890625</v>
      </c>
      <c r="AU73" s="12">
        <v>73.23028564453125</v>
      </c>
      <c r="AV73" s="12">
        <v>74.318000793457031</v>
      </c>
      <c r="AW73" s="12">
        <v>69.038864135742188</v>
      </c>
      <c r="AX73" s="12">
        <v>72.487144470214844</v>
      </c>
      <c r="AY73" s="12">
        <v>72.116859436035156</v>
      </c>
      <c r="AZ73" s="12">
        <v>72.762283325195313</v>
      </c>
      <c r="BA73" s="12">
        <v>71.857139587402344</v>
      </c>
      <c r="BB73" s="12">
        <v>75.487998962402344</v>
      </c>
      <c r="BC73" s="12">
        <v>75.349143981933594</v>
      </c>
      <c r="BD73" s="12">
        <v>72.903717041015625</v>
      </c>
      <c r="BE73" s="12">
        <v>74.053138732910156</v>
      </c>
      <c r="BF73" s="12">
        <v>69.692001342773438</v>
      </c>
      <c r="BG73" s="12">
        <v>73.150566101074219</v>
      </c>
      <c r="BH73" s="12">
        <v>74.963432312011719</v>
      </c>
      <c r="BI73" s="12">
        <v>73.196853637695313</v>
      </c>
      <c r="BJ73" s="12">
        <v>75.799148559570313</v>
      </c>
      <c r="BK73" s="12">
        <v>77.390853881835938</v>
      </c>
      <c r="BL73" s="12">
        <v>69.99542236328125</v>
      </c>
      <c r="BM73" s="12">
        <v>75.524002075195313</v>
      </c>
      <c r="BN73" s="12">
        <v>72.980857849121094</v>
      </c>
      <c r="BO73" s="12">
        <v>73.929710388183594</v>
      </c>
      <c r="BQ73" s="21">
        <f t="shared" si="1"/>
        <v>9</v>
      </c>
    </row>
    <row r="74" spans="2:69" x14ac:dyDescent="0.25">
      <c r="B74" s="44" t="s">
        <v>669</v>
      </c>
      <c r="C74" s="44" t="s">
        <v>670</v>
      </c>
      <c r="D74" s="12">
        <v>-19.899999999999999</v>
      </c>
      <c r="E74" s="12">
        <v>138.1</v>
      </c>
      <c r="F74" s="29" t="b">
        <f t="shared" si="0"/>
        <v>0</v>
      </c>
      <c r="H74" s="12">
        <v>96.16485595703125</v>
      </c>
      <c r="I74" s="12">
        <v>97.597137451171875</v>
      </c>
      <c r="J74" s="12">
        <v>97.8028564453125</v>
      </c>
      <c r="K74" s="12">
        <v>96.483718872070313</v>
      </c>
      <c r="L74" s="12">
        <v>94.966567993164063</v>
      </c>
      <c r="M74" s="12">
        <v>96.977432250976563</v>
      </c>
      <c r="N74" s="12">
        <v>93.284858703613281</v>
      </c>
      <c r="O74" s="12">
        <v>97.903144836425781</v>
      </c>
      <c r="P74" s="12">
        <v>96.576286315917969</v>
      </c>
      <c r="Q74" s="12">
        <v>96.020866394042969</v>
      </c>
      <c r="R74" s="12">
        <v>97.990577697753906</v>
      </c>
      <c r="S74" s="12">
        <v>97.854286193847656</v>
      </c>
      <c r="T74" s="12">
        <v>97.414573669433594</v>
      </c>
      <c r="U74" s="12">
        <v>94.89971923828125</v>
      </c>
      <c r="V74" s="12">
        <v>94.6837158203125</v>
      </c>
      <c r="W74" s="12">
        <v>94.359710693359375</v>
      </c>
      <c r="X74" s="12">
        <v>95.666007995605469</v>
      </c>
      <c r="Y74" s="12">
        <v>95.866569519042969</v>
      </c>
      <c r="Z74" s="12">
        <v>92.821998596191406</v>
      </c>
      <c r="AA74" s="12">
        <v>98.337715148925781</v>
      </c>
      <c r="AB74" s="12">
        <v>99.507720947265625</v>
      </c>
      <c r="AC74" s="12">
        <v>95.912857055664063</v>
      </c>
      <c r="AD74" s="12">
        <v>96.4605712890625</v>
      </c>
      <c r="AE74" s="12">
        <v>98.191139221191406</v>
      </c>
      <c r="AF74" s="12">
        <v>95.300857543945313</v>
      </c>
      <c r="AG74" s="12">
        <v>95.68914794921875</v>
      </c>
      <c r="AH74" s="12">
        <v>96.3011474609375</v>
      </c>
      <c r="AI74" s="12">
        <v>98.232284545898438</v>
      </c>
      <c r="AJ74" s="12">
        <v>99.592567443847656</v>
      </c>
      <c r="AK74" s="12">
        <v>96.139144897460938</v>
      </c>
      <c r="AL74" s="12">
        <v>97.610000610351563</v>
      </c>
      <c r="AM74" s="12">
        <v>97.746284484863281</v>
      </c>
      <c r="AN74" s="12">
        <v>95.954002380371094</v>
      </c>
      <c r="AO74" s="12">
        <v>96.591712951660156</v>
      </c>
      <c r="AP74" s="12">
        <v>97.003150939941406</v>
      </c>
      <c r="AQ74" s="12">
        <v>97.25</v>
      </c>
      <c r="AR74" s="12">
        <v>96.357704162597656</v>
      </c>
      <c r="AS74" s="12">
        <v>94.729995727539063</v>
      </c>
      <c r="AT74" s="12">
        <v>98.088287353515625</v>
      </c>
      <c r="AU74" s="12">
        <v>96.409149169921875</v>
      </c>
      <c r="AV74" s="12">
        <v>95.089996337890625</v>
      </c>
      <c r="AW74" s="12">
        <v>97.386283874511719</v>
      </c>
      <c r="AX74" s="12">
        <v>100.59285736083984</v>
      </c>
      <c r="AY74" s="12">
        <v>97.797706604003906</v>
      </c>
      <c r="AZ74" s="12">
        <v>97.66656494140625</v>
      </c>
      <c r="BA74" s="12">
        <v>98.273429870605469</v>
      </c>
      <c r="BB74" s="12">
        <v>98.954856872558594</v>
      </c>
      <c r="BC74" s="12">
        <v>98.548568725585938</v>
      </c>
      <c r="BD74" s="12">
        <v>99.314857482910156</v>
      </c>
      <c r="BE74" s="12">
        <v>97.671714782714844</v>
      </c>
      <c r="BF74" s="12">
        <v>94.298004150390625</v>
      </c>
      <c r="BG74" s="12">
        <v>95.051429748535156</v>
      </c>
      <c r="BH74" s="12">
        <v>99.263420104980469</v>
      </c>
      <c r="BI74" s="12">
        <v>100.14028167724609</v>
      </c>
      <c r="BJ74" s="12">
        <v>99.46142578125</v>
      </c>
      <c r="BK74" s="12">
        <v>98.924003601074219</v>
      </c>
      <c r="BL74" s="12">
        <v>95.035995483398438</v>
      </c>
      <c r="BM74" s="12">
        <v>98.137138366699219</v>
      </c>
      <c r="BN74" s="12">
        <v>99.484580993652344</v>
      </c>
      <c r="BO74" s="12">
        <v>99.2222900390625</v>
      </c>
      <c r="BQ74" s="21">
        <f t="shared" si="1"/>
        <v>9</v>
      </c>
    </row>
    <row r="75" spans="2:69" x14ac:dyDescent="0.25">
      <c r="B75" s="44" t="s">
        <v>971</v>
      </c>
      <c r="C75" s="44" t="s">
        <v>972</v>
      </c>
      <c r="D75" s="12">
        <v>-28</v>
      </c>
      <c r="E75" s="12">
        <v>145.6</v>
      </c>
      <c r="F75" s="29" t="b">
        <f t="shared" si="0"/>
        <v>0</v>
      </c>
      <c r="H75" s="12">
        <v>85.817436218261719</v>
      </c>
      <c r="I75" s="12">
        <v>88.509712219238281</v>
      </c>
      <c r="J75" s="12">
        <v>87.159713745117188</v>
      </c>
      <c r="K75" s="12">
        <v>84.423713684082031</v>
      </c>
      <c r="L75" s="12">
        <v>83.120002746582031</v>
      </c>
      <c r="M75" s="12">
        <v>89.0008544921875</v>
      </c>
      <c r="N75" s="12">
        <v>84.192291259765625</v>
      </c>
      <c r="O75" s="12">
        <v>87.565994262695313</v>
      </c>
      <c r="P75" s="12">
        <v>86.838287353515625</v>
      </c>
      <c r="Q75" s="12">
        <v>83.680572509765625</v>
      </c>
      <c r="R75" s="12">
        <v>84.009712219238281</v>
      </c>
      <c r="S75" s="12">
        <v>85.58343505859375</v>
      </c>
      <c r="T75" s="12">
        <v>89.620574951171875</v>
      </c>
      <c r="U75" s="12">
        <v>86.095138549804688</v>
      </c>
      <c r="V75" s="12">
        <v>84.305427551269531</v>
      </c>
      <c r="W75" s="12">
        <v>80.2760009765625</v>
      </c>
      <c r="X75" s="12">
        <v>83.184288024902344</v>
      </c>
      <c r="Y75" s="12">
        <v>88.360572814941406</v>
      </c>
      <c r="Z75" s="12">
        <v>81.106575012207031</v>
      </c>
      <c r="AA75" s="12">
        <v>90.014007568359375</v>
      </c>
      <c r="AB75" s="12">
        <v>88.782279968261719</v>
      </c>
      <c r="AC75" s="12">
        <v>85.832862854003906</v>
      </c>
      <c r="AD75" s="12">
        <v>87.468284606933594</v>
      </c>
      <c r="AE75" s="12">
        <v>85.971710205078125</v>
      </c>
      <c r="AF75" s="12">
        <v>84.737434387207031</v>
      </c>
      <c r="AG75" s="12">
        <v>82.392280578613281</v>
      </c>
      <c r="AH75" s="12">
        <v>83.636856079101563</v>
      </c>
      <c r="AI75" s="12">
        <v>84.421142578125</v>
      </c>
      <c r="AJ75" s="12">
        <v>87.51971435546875</v>
      </c>
      <c r="AK75" s="12">
        <v>85.087142944335938</v>
      </c>
      <c r="AL75" s="12">
        <v>87.067138671875</v>
      </c>
      <c r="AM75" s="12">
        <v>87.908004760742188</v>
      </c>
      <c r="AN75" s="12">
        <v>83.130287170410156</v>
      </c>
      <c r="AO75" s="12">
        <v>85.015144348144531</v>
      </c>
      <c r="AP75" s="12">
        <v>85.611709594726563</v>
      </c>
      <c r="AQ75" s="12">
        <v>85.550003051757813</v>
      </c>
      <c r="AR75" s="12">
        <v>86.0411376953125</v>
      </c>
      <c r="AS75" s="12">
        <v>88.50714111328125</v>
      </c>
      <c r="AT75" s="12">
        <v>85.627143859863281</v>
      </c>
      <c r="AU75" s="12">
        <v>85.519142150878906</v>
      </c>
      <c r="AV75" s="12">
        <v>87.080001831054688</v>
      </c>
      <c r="AW75" s="12">
        <v>84.989433288574219</v>
      </c>
      <c r="AX75" s="12">
        <v>90.628570556640625</v>
      </c>
      <c r="AY75" s="12">
        <v>88.044288635253906</v>
      </c>
      <c r="AZ75" s="12">
        <v>87.565994262695313</v>
      </c>
      <c r="BA75" s="12">
        <v>90.507720947265625</v>
      </c>
      <c r="BB75" s="12">
        <v>90.708290100097656</v>
      </c>
      <c r="BC75" s="12">
        <v>86.684005737304688</v>
      </c>
      <c r="BD75" s="12">
        <v>87.455421447753906</v>
      </c>
      <c r="BE75" s="12">
        <v>89.142280578613281</v>
      </c>
      <c r="BF75" s="12">
        <v>81.317428588867188</v>
      </c>
      <c r="BG75" s="12">
        <v>86.169715881347656</v>
      </c>
      <c r="BH75" s="12">
        <v>90.847137451171875</v>
      </c>
      <c r="BI75" s="12">
        <v>91.577423095703125</v>
      </c>
      <c r="BJ75" s="12">
        <v>90.867721557617188</v>
      </c>
      <c r="BK75" s="12">
        <v>90.893424987792969</v>
      </c>
      <c r="BL75" s="12">
        <v>85.333999633789063</v>
      </c>
      <c r="BM75" s="12">
        <v>88.216567993164063</v>
      </c>
      <c r="BN75" s="12">
        <v>89.355712890625</v>
      </c>
      <c r="BO75" s="12">
        <v>89.857139587402344</v>
      </c>
      <c r="BQ75" s="21">
        <f t="shared" si="1"/>
        <v>9</v>
      </c>
    </row>
    <row r="76" spans="2:69" x14ac:dyDescent="0.25">
      <c r="B76" s="44" t="s">
        <v>965</v>
      </c>
      <c r="C76" s="44" t="s">
        <v>966</v>
      </c>
      <c r="D76" s="12">
        <v>-16.8</v>
      </c>
      <c r="E76" s="12">
        <v>145.69999999999999</v>
      </c>
      <c r="F76" s="29" t="b">
        <f t="shared" si="0"/>
        <v>0</v>
      </c>
      <c r="H76" s="12">
        <v>85.925422668457031</v>
      </c>
      <c r="I76" s="12">
        <v>85.442001342773438</v>
      </c>
      <c r="J76" s="12">
        <v>85.848289489746094</v>
      </c>
      <c r="K76" s="12">
        <v>83.330863952636719</v>
      </c>
      <c r="L76" s="12">
        <v>85.076858520507813</v>
      </c>
      <c r="M76" s="12">
        <v>84.392860412597656</v>
      </c>
      <c r="N76" s="12">
        <v>84.670570373535156</v>
      </c>
      <c r="O76" s="12">
        <v>85.50628662109375</v>
      </c>
      <c r="P76" s="12">
        <v>85.552574157714844</v>
      </c>
      <c r="Q76" s="12">
        <v>85.046005249023438</v>
      </c>
      <c r="R76" s="12">
        <v>85.956283569335938</v>
      </c>
      <c r="S76" s="12">
        <v>87.524856567382813</v>
      </c>
      <c r="T76" s="12">
        <v>84.346572875976563</v>
      </c>
      <c r="U76" s="12">
        <v>85.138572692871094</v>
      </c>
      <c r="V76" s="12">
        <v>85.732566833496094</v>
      </c>
      <c r="W76" s="12">
        <v>84.490570068359375</v>
      </c>
      <c r="X76" s="12">
        <v>86.542579650878906</v>
      </c>
      <c r="Y76" s="12">
        <v>84.359428405761719</v>
      </c>
      <c r="Z76" s="12">
        <v>84.076576232910156</v>
      </c>
      <c r="AA76" s="12">
        <v>85.614288330078125</v>
      </c>
      <c r="AB76" s="12">
        <v>84.3028564453125</v>
      </c>
      <c r="AC76" s="12">
        <v>84.238571166992188</v>
      </c>
      <c r="AD76" s="12">
        <v>83.688285827636719</v>
      </c>
      <c r="AE76" s="12">
        <v>85.658004760742188</v>
      </c>
      <c r="AF76" s="12">
        <v>85.619430541992188</v>
      </c>
      <c r="AG76" s="12">
        <v>85.539710998535156</v>
      </c>
      <c r="AH76" s="12">
        <v>86.041145324707031</v>
      </c>
      <c r="AI76" s="12">
        <v>85.539718627929688</v>
      </c>
      <c r="AJ76" s="12">
        <v>86.377998352050781</v>
      </c>
      <c r="AK76" s="12">
        <v>85.889427185058594</v>
      </c>
      <c r="AL76" s="12">
        <v>85.719718933105469</v>
      </c>
      <c r="AM76" s="12">
        <v>86.303428649902344</v>
      </c>
      <c r="AN76" s="12">
        <v>86.439712524414063</v>
      </c>
      <c r="AO76" s="12">
        <v>84.536857604980469</v>
      </c>
      <c r="AP76" s="12">
        <v>84.95343017578125</v>
      </c>
      <c r="AQ76" s="12">
        <v>86.200569152832031</v>
      </c>
      <c r="AR76" s="12">
        <v>85.850852966308594</v>
      </c>
      <c r="AS76" s="12">
        <v>85.141143798828125</v>
      </c>
      <c r="AT76" s="12">
        <v>86.681427001953125</v>
      </c>
      <c r="AU76" s="12">
        <v>84.83514404296875</v>
      </c>
      <c r="AV76" s="12">
        <v>85.336570739746094</v>
      </c>
      <c r="AW76" s="12">
        <v>86.954002380371094</v>
      </c>
      <c r="AX76" s="12">
        <v>87.061996459960938</v>
      </c>
      <c r="AY76" s="12">
        <v>86.9488525390625</v>
      </c>
      <c r="AZ76" s="12">
        <v>85.480575561523438</v>
      </c>
      <c r="BA76" s="12">
        <v>87.218856811523438</v>
      </c>
      <c r="BB76" s="12">
        <v>84.847999572753906</v>
      </c>
      <c r="BC76" s="12">
        <v>86.575996398925781</v>
      </c>
      <c r="BD76" s="12">
        <v>87.24456787109375</v>
      </c>
      <c r="BE76" s="12">
        <v>86.521995544433594</v>
      </c>
      <c r="BF76" s="12">
        <v>86.555427551269531</v>
      </c>
      <c r="BG76" s="12">
        <v>85.951141357421875</v>
      </c>
      <c r="BH76" s="12">
        <v>86.678855895996094</v>
      </c>
      <c r="BI76" s="12">
        <v>86.028289794921875</v>
      </c>
      <c r="BJ76" s="12">
        <v>87.234283447265625</v>
      </c>
      <c r="BK76" s="12">
        <v>85.663139343261719</v>
      </c>
      <c r="BL76" s="12">
        <v>87.013145446777344</v>
      </c>
      <c r="BM76" s="12">
        <v>86.465423583984375</v>
      </c>
      <c r="BN76" s="12">
        <v>87.908004760742188</v>
      </c>
      <c r="BO76" s="12">
        <v>86.917999267578125</v>
      </c>
      <c r="BQ76" s="21">
        <f t="shared" si="1"/>
        <v>10</v>
      </c>
    </row>
    <row r="77" spans="2:69" x14ac:dyDescent="0.25">
      <c r="B77" s="44" t="s">
        <v>1200</v>
      </c>
      <c r="C77" s="44" t="s">
        <v>1201</v>
      </c>
      <c r="D77" s="12">
        <v>-24.2</v>
      </c>
      <c r="E77" s="12">
        <v>144.4</v>
      </c>
      <c r="F77" s="29" t="b">
        <f t="shared" si="0"/>
        <v>0</v>
      </c>
      <c r="H77" s="12">
        <v>90.785430908203125</v>
      </c>
      <c r="I77" s="12">
        <v>92.675430297851563</v>
      </c>
      <c r="J77" s="12">
        <v>93.344001770019531</v>
      </c>
      <c r="K77" s="12">
        <v>90.266006469726563</v>
      </c>
      <c r="L77" s="12">
        <v>89.489425659179688</v>
      </c>
      <c r="M77" s="12">
        <v>92.76800537109375</v>
      </c>
      <c r="N77" s="12">
        <v>88.815711975097656</v>
      </c>
      <c r="O77" s="12">
        <v>93.133140563964844</v>
      </c>
      <c r="P77" s="12">
        <v>93.089431762695313</v>
      </c>
      <c r="Q77" s="12">
        <v>91.579994201660156</v>
      </c>
      <c r="R77" s="12">
        <v>89.867431640625</v>
      </c>
      <c r="S77" s="12">
        <v>92.901718139648438</v>
      </c>
      <c r="T77" s="12">
        <v>93.16656494140625</v>
      </c>
      <c r="U77" s="12">
        <v>91.204566955566406</v>
      </c>
      <c r="V77" s="12">
        <v>103.47799682617188</v>
      </c>
      <c r="W77" s="12">
        <v>91.672576904296875</v>
      </c>
      <c r="X77" s="12">
        <v>92.765426635742188</v>
      </c>
      <c r="Y77" s="12">
        <v>93.16656494140625</v>
      </c>
      <c r="Z77" s="12">
        <v>86.449996948242188</v>
      </c>
      <c r="AA77" s="12">
        <v>96.306282043457031</v>
      </c>
      <c r="AB77" s="12">
        <v>95.023139953613281</v>
      </c>
      <c r="AC77" s="12">
        <v>92.359146118164063</v>
      </c>
      <c r="AD77" s="12">
        <v>92.618858337402344</v>
      </c>
      <c r="AE77" s="12">
        <v>93.413429260253906</v>
      </c>
      <c r="AF77" s="12">
        <v>91.721427917480469</v>
      </c>
      <c r="AG77" s="12">
        <v>88.412002563476563</v>
      </c>
      <c r="AH77" s="12">
        <v>91.484855651855469</v>
      </c>
      <c r="AI77" s="12">
        <v>91.531143188476563</v>
      </c>
      <c r="AJ77" s="12">
        <v>93.408287048339844</v>
      </c>
      <c r="AK77" s="12">
        <v>90.08343505859375</v>
      </c>
      <c r="AL77" s="12">
        <v>92.318000793457031</v>
      </c>
      <c r="AM77" s="12">
        <v>95.537437438964844</v>
      </c>
      <c r="AN77" s="12">
        <v>91.906562805175781</v>
      </c>
      <c r="AO77" s="12">
        <v>91.636566162109375</v>
      </c>
      <c r="AP77" s="12">
        <v>91.952857971191406</v>
      </c>
      <c r="AQ77" s="12">
        <v>92.248573303222656</v>
      </c>
      <c r="AR77" s="12">
        <v>91.54656982421875</v>
      </c>
      <c r="AS77" s="12">
        <v>93.989425659179688</v>
      </c>
      <c r="AT77" s="12">
        <v>89.880279541015625</v>
      </c>
      <c r="AU77" s="12">
        <v>89.463714599609375</v>
      </c>
      <c r="AV77" s="12">
        <v>90.440849304199219</v>
      </c>
      <c r="AW77" s="12">
        <v>90.363716125488281</v>
      </c>
      <c r="AX77" s="12">
        <v>95.995147705078125</v>
      </c>
      <c r="AY77" s="12">
        <v>93.845436096191406</v>
      </c>
      <c r="AZ77" s="12">
        <v>93.809425354003906</v>
      </c>
      <c r="BA77" s="12">
        <v>95.969429016113281</v>
      </c>
      <c r="BB77" s="12">
        <v>94.753150939941406</v>
      </c>
      <c r="BC77" s="12">
        <v>93.104850769042969</v>
      </c>
      <c r="BD77" s="12">
        <v>93.061149597167969</v>
      </c>
      <c r="BE77" s="12">
        <v>93.624282836914063</v>
      </c>
      <c r="BF77" s="12">
        <v>85.539718627929688</v>
      </c>
      <c r="BG77" s="12">
        <v>91.916854858398438</v>
      </c>
      <c r="BH77" s="12">
        <v>93.583145141601563</v>
      </c>
      <c r="BI77" s="12">
        <v>96.728004455566406</v>
      </c>
      <c r="BJ77" s="12">
        <v>95.835716247558594</v>
      </c>
      <c r="BK77" s="12">
        <v>95.213424682617188</v>
      </c>
      <c r="BL77" s="12">
        <v>90.255714416503906</v>
      </c>
      <c r="BM77" s="12">
        <v>94.112861633300781</v>
      </c>
      <c r="BN77" s="12">
        <v>95.182579040527344</v>
      </c>
      <c r="BO77" s="12">
        <v>95.159423828125</v>
      </c>
      <c r="BQ77" s="21">
        <f t="shared" si="1"/>
        <v>10</v>
      </c>
    </row>
    <row r="78" spans="2:69" x14ac:dyDescent="0.25">
      <c r="B78" s="44" t="s">
        <v>907</v>
      </c>
      <c r="C78" s="44" t="s">
        <v>908</v>
      </c>
      <c r="D78" s="12">
        <v>-34.200000000000003</v>
      </c>
      <c r="E78" s="12">
        <v>142</v>
      </c>
      <c r="F78" s="29" t="b">
        <f t="shared" si="0"/>
        <v>1</v>
      </c>
      <c r="H78" s="12">
        <v>74.523712158203125</v>
      </c>
      <c r="I78" s="12">
        <v>78.4991455078125</v>
      </c>
      <c r="J78" s="12">
        <v>76.11285400390625</v>
      </c>
      <c r="K78" s="12">
        <v>78.015716552734375</v>
      </c>
      <c r="L78" s="12">
        <v>74.69085693359375</v>
      </c>
      <c r="M78" s="12">
        <v>78.118576049804688</v>
      </c>
      <c r="N78" s="12">
        <v>75.161430358886719</v>
      </c>
      <c r="O78" s="12">
        <v>77.244285583496094</v>
      </c>
      <c r="P78" s="12">
        <v>75.91485595703125</v>
      </c>
      <c r="Q78" s="12">
        <v>73.667427062988281</v>
      </c>
      <c r="R78" s="12">
        <v>74.081428527832031</v>
      </c>
      <c r="S78" s="12">
        <v>75.099716186523438</v>
      </c>
      <c r="T78" s="12">
        <v>77.997711181640625</v>
      </c>
      <c r="U78" s="12">
        <v>74.837425231933594</v>
      </c>
      <c r="V78" s="12">
        <v>72.831718444824219</v>
      </c>
      <c r="W78" s="12">
        <v>75.531715393066406</v>
      </c>
      <c r="X78" s="12">
        <v>72.564285278320313</v>
      </c>
      <c r="Y78" s="12">
        <v>77.084854125976563</v>
      </c>
      <c r="Z78" s="12">
        <v>74.775711059570313</v>
      </c>
      <c r="AA78" s="12">
        <v>77.555427551269531</v>
      </c>
      <c r="AB78" s="12">
        <v>79.970001220703125</v>
      </c>
      <c r="AC78" s="12">
        <v>77.619712829589844</v>
      </c>
      <c r="AD78" s="12">
        <v>78.656005859375</v>
      </c>
      <c r="AE78" s="12">
        <v>75.228286743164063</v>
      </c>
      <c r="AF78" s="12">
        <v>75.058570861816406</v>
      </c>
      <c r="AG78" s="12">
        <v>75.722000122070313</v>
      </c>
      <c r="AH78" s="12">
        <v>73.747146606445313</v>
      </c>
      <c r="AI78" s="12">
        <v>77.475715637207031</v>
      </c>
      <c r="AJ78" s="12">
        <v>77.961715698242188</v>
      </c>
      <c r="AK78" s="12">
        <v>77.753425598144531</v>
      </c>
      <c r="AL78" s="12">
        <v>79.0108642578125</v>
      </c>
      <c r="AM78" s="12">
        <v>77.668571472167969</v>
      </c>
      <c r="AN78" s="12">
        <v>72.217140197753906</v>
      </c>
      <c r="AO78" s="12">
        <v>74.539146423339844</v>
      </c>
      <c r="AP78" s="12">
        <v>77.45513916015625</v>
      </c>
      <c r="AQ78" s="12">
        <v>76.102569580078125</v>
      </c>
      <c r="AR78" s="12">
        <v>75.999717712402344</v>
      </c>
      <c r="AS78" s="12">
        <v>77.959144592285156</v>
      </c>
      <c r="AT78" s="12">
        <v>77.079719543457031</v>
      </c>
      <c r="AU78" s="12">
        <v>76.539710998535156</v>
      </c>
      <c r="AV78" s="12">
        <v>78.720283508300781</v>
      </c>
      <c r="AW78" s="12">
        <v>75.269432067871094</v>
      </c>
      <c r="AX78" s="12">
        <v>78.800003051757813</v>
      </c>
      <c r="AY78" s="12">
        <v>77.064285278320313</v>
      </c>
      <c r="AZ78" s="12">
        <v>77.964286804199219</v>
      </c>
      <c r="BA78" s="12">
        <v>76.776283264160156</v>
      </c>
      <c r="BB78" s="12">
        <v>80.72857666015625</v>
      </c>
      <c r="BC78" s="12">
        <v>80.304283142089844</v>
      </c>
      <c r="BD78" s="12">
        <v>77.727714538574219</v>
      </c>
      <c r="BE78" s="12">
        <v>79.882575988769531</v>
      </c>
      <c r="BF78" s="12">
        <v>74.130279541015625</v>
      </c>
      <c r="BG78" s="12">
        <v>78.956855773925781</v>
      </c>
      <c r="BH78" s="12">
        <v>81.02685546875</v>
      </c>
      <c r="BI78" s="12">
        <v>80.036857604980469</v>
      </c>
      <c r="BJ78" s="12">
        <v>82.513145446777344</v>
      </c>
      <c r="BK78" s="12">
        <v>83.269142150878906</v>
      </c>
      <c r="BL78" s="12">
        <v>75.917427062988281</v>
      </c>
      <c r="BM78" s="12">
        <v>80.402000427246094</v>
      </c>
      <c r="BN78" s="12">
        <v>79.291145324707031</v>
      </c>
      <c r="BO78" s="12">
        <v>79.304000854492188</v>
      </c>
      <c r="BQ78" s="21">
        <f t="shared" si="1"/>
        <v>10</v>
      </c>
    </row>
    <row r="79" spans="2:69" x14ac:dyDescent="0.25">
      <c r="B79" s="44" t="s">
        <v>827</v>
      </c>
      <c r="C79" s="44" t="s">
        <v>828</v>
      </c>
      <c r="D79" s="12">
        <v>-43.4</v>
      </c>
      <c r="E79" s="12">
        <v>147.1</v>
      </c>
      <c r="F79" s="29" t="b">
        <f t="shared" si="0"/>
        <v>0</v>
      </c>
      <c r="H79" s="12">
        <v>57.308002471923828</v>
      </c>
      <c r="I79" s="12">
        <v>59.205715179443359</v>
      </c>
      <c r="J79" s="12">
        <v>57.608860015869141</v>
      </c>
      <c r="K79" s="12">
        <v>59.645427703857422</v>
      </c>
      <c r="L79" s="12">
        <v>57.683425903320313</v>
      </c>
      <c r="M79" s="12">
        <v>58.729999542236328</v>
      </c>
      <c r="N79" s="12">
        <v>59.694286346435547</v>
      </c>
      <c r="O79" s="12">
        <v>58.135997772216797</v>
      </c>
      <c r="P79" s="12">
        <v>57.791431427001953</v>
      </c>
      <c r="Q79" s="12">
        <v>57.783714294433594</v>
      </c>
      <c r="R79" s="12">
        <v>57.83514404296875</v>
      </c>
      <c r="S79" s="12">
        <v>57.971427917480469</v>
      </c>
      <c r="T79" s="12">
        <v>60.097999572753906</v>
      </c>
      <c r="U79" s="12">
        <v>60.051715850830078</v>
      </c>
      <c r="V79" s="12">
        <v>58.34942626953125</v>
      </c>
      <c r="W79" s="12">
        <v>59.997714996337891</v>
      </c>
      <c r="X79" s="12">
        <v>57.277141571044922</v>
      </c>
      <c r="Y79" s="12">
        <v>58.555141448974609</v>
      </c>
      <c r="Z79" s="12">
        <v>59.609428405761719</v>
      </c>
      <c r="AA79" s="12">
        <v>59.223712921142578</v>
      </c>
      <c r="AB79" s="12">
        <v>60.152000427246094</v>
      </c>
      <c r="AC79" s="12">
        <v>60.236858367919922</v>
      </c>
      <c r="AD79" s="12">
        <v>58.827713012695313</v>
      </c>
      <c r="AE79" s="12">
        <v>57.7374267578125</v>
      </c>
      <c r="AF79" s="12">
        <v>58.614288330078125</v>
      </c>
      <c r="AG79" s="12">
        <v>58.002285003662109</v>
      </c>
      <c r="AH79" s="12">
        <v>58.82257080078125</v>
      </c>
      <c r="AI79" s="12">
        <v>59.624858856201172</v>
      </c>
      <c r="AJ79" s="12">
        <v>60.673999786376953</v>
      </c>
      <c r="AK79" s="12">
        <v>59.930854797363281</v>
      </c>
      <c r="AL79" s="12">
        <v>59.702003479003906</v>
      </c>
      <c r="AM79" s="12">
        <v>58.845714569091797</v>
      </c>
      <c r="AN79" s="12">
        <v>57.757999420166016</v>
      </c>
      <c r="AO79" s="12">
        <v>59.192855834960938</v>
      </c>
      <c r="AP79" s="12">
        <v>59.012855529785156</v>
      </c>
      <c r="AQ79" s="12">
        <v>57.292572021484375</v>
      </c>
      <c r="AR79" s="12">
        <v>57.727142333984375</v>
      </c>
      <c r="AS79" s="12">
        <v>58.390571594238281</v>
      </c>
      <c r="AT79" s="12">
        <v>59.131141662597656</v>
      </c>
      <c r="AU79" s="12">
        <v>60.75628662109375</v>
      </c>
      <c r="AV79" s="12">
        <v>60.072284698486328</v>
      </c>
      <c r="AW79" s="12">
        <v>59.187713623046875</v>
      </c>
      <c r="AX79" s="12">
        <v>59.046287536621094</v>
      </c>
      <c r="AY79" s="12">
        <v>58.233715057373047</v>
      </c>
      <c r="AZ79" s="12">
        <v>59.241714477539063</v>
      </c>
      <c r="BA79" s="12">
        <v>61.015998840332031</v>
      </c>
      <c r="BB79" s="12">
        <v>59.208282470703125</v>
      </c>
      <c r="BC79" s="12">
        <v>60.535140991210938</v>
      </c>
      <c r="BD79" s="12">
        <v>58.786571502685547</v>
      </c>
      <c r="BE79" s="12">
        <v>59.336856842041016</v>
      </c>
      <c r="BF79" s="12">
        <v>59.406288146972656</v>
      </c>
      <c r="BG79" s="12">
        <v>60.015712738037109</v>
      </c>
      <c r="BH79" s="12">
        <v>60.087711334228516</v>
      </c>
      <c r="BI79" s="12">
        <v>59.120857238769531</v>
      </c>
      <c r="BJ79" s="12">
        <v>60.272857666015625</v>
      </c>
      <c r="BK79" s="12">
        <v>60.555713653564453</v>
      </c>
      <c r="BL79" s="12">
        <v>60.262569427490234</v>
      </c>
      <c r="BM79" s="12">
        <v>61.324569702148438</v>
      </c>
      <c r="BN79" s="12">
        <v>60.982570648193359</v>
      </c>
      <c r="BO79" s="12">
        <v>60.259998321533203</v>
      </c>
      <c r="BQ79" s="21">
        <f t="shared" si="1"/>
        <v>10</v>
      </c>
    </row>
    <row r="80" spans="2:69" x14ac:dyDescent="0.25">
      <c r="B80" s="44" t="s">
        <v>923</v>
      </c>
      <c r="C80" s="44" t="s">
        <v>924</v>
      </c>
      <c r="D80" s="12">
        <v>-33.700000000000003</v>
      </c>
      <c r="E80" s="12">
        <v>136.4</v>
      </c>
      <c r="F80" s="29" t="b">
        <f t="shared" si="0"/>
        <v>0</v>
      </c>
      <c r="H80" s="12">
        <v>70.100852966308594</v>
      </c>
      <c r="I80" s="12">
        <v>74.017143249511719</v>
      </c>
      <c r="J80" s="12">
        <v>72.785430908203125</v>
      </c>
      <c r="K80" s="12">
        <v>73.30999755859375</v>
      </c>
      <c r="L80" s="12">
        <v>70.422286987304688</v>
      </c>
      <c r="M80" s="12">
        <v>74.384857177734375</v>
      </c>
      <c r="N80" s="12">
        <v>70.144569396972656</v>
      </c>
      <c r="O80" s="12">
        <v>74.1585693359375</v>
      </c>
      <c r="P80" s="12">
        <v>71.69000244140625</v>
      </c>
      <c r="Q80" s="12">
        <v>70.237144470214844</v>
      </c>
      <c r="R80" s="12">
        <v>71.507431030273438</v>
      </c>
      <c r="S80" s="12">
        <v>71.893142700195313</v>
      </c>
      <c r="T80" s="12">
        <v>72.813720703125</v>
      </c>
      <c r="U80" s="12">
        <v>74.559715270996094</v>
      </c>
      <c r="V80" s="12">
        <v>71.684852600097656</v>
      </c>
      <c r="W80" s="12">
        <v>72.9345703125</v>
      </c>
      <c r="X80" s="12">
        <v>70.62542724609375</v>
      </c>
      <c r="Y80" s="12">
        <v>74.865715026855469</v>
      </c>
      <c r="Z80" s="12">
        <v>70.638290405273438</v>
      </c>
      <c r="AA80" s="12">
        <v>72.998855590820313</v>
      </c>
      <c r="AB80" s="12">
        <v>77.151718139648438</v>
      </c>
      <c r="AC80" s="12">
        <v>75.745147705078125</v>
      </c>
      <c r="AD80" s="12">
        <v>76.087142944335938</v>
      </c>
      <c r="AE80" s="12">
        <v>73.019432067871094</v>
      </c>
      <c r="AF80" s="12">
        <v>71.291427612304688</v>
      </c>
      <c r="AG80" s="12">
        <v>71.057426452636719</v>
      </c>
      <c r="AH80" s="12">
        <v>71.093429565429688</v>
      </c>
      <c r="AI80" s="12">
        <v>73.101715087890625</v>
      </c>
      <c r="AJ80" s="12">
        <v>77.529708862304688</v>
      </c>
      <c r="AK80" s="12">
        <v>72.219711303710938</v>
      </c>
      <c r="AL80" s="12">
        <v>75.534286499023438</v>
      </c>
      <c r="AM80" s="12">
        <v>74.467140197753906</v>
      </c>
      <c r="AN80" s="12">
        <v>68.550285339355469</v>
      </c>
      <c r="AO80" s="12">
        <v>73.489997863769531</v>
      </c>
      <c r="AP80" s="12">
        <v>73.942573547363281</v>
      </c>
      <c r="AQ80" s="12">
        <v>73.166000366210938</v>
      </c>
      <c r="AR80" s="12">
        <v>73.184005737304688</v>
      </c>
      <c r="AS80" s="12">
        <v>72.327713012695313</v>
      </c>
      <c r="AT80" s="12">
        <v>73.729141235351563</v>
      </c>
      <c r="AU80" s="12">
        <v>73.695716857910156</v>
      </c>
      <c r="AV80" s="12">
        <v>74.845138549804688</v>
      </c>
      <c r="AW80" s="12">
        <v>69.715141296386719</v>
      </c>
      <c r="AX80" s="12">
        <v>73.947715759277344</v>
      </c>
      <c r="AY80" s="12">
        <v>72.842002868652344</v>
      </c>
      <c r="AZ80" s="12">
        <v>74.235710144042969</v>
      </c>
      <c r="BA80" s="12">
        <v>73.752281188964844</v>
      </c>
      <c r="BB80" s="12">
        <v>76.511428833007813</v>
      </c>
      <c r="BC80" s="12">
        <v>76.421432495117188</v>
      </c>
      <c r="BD80" s="12">
        <v>74.641998291015625</v>
      </c>
      <c r="BE80" s="12">
        <v>74.922286987304688</v>
      </c>
      <c r="BF80" s="12">
        <v>69.8154296875</v>
      </c>
      <c r="BG80" s="12">
        <v>73.965713500976563</v>
      </c>
      <c r="BH80" s="12">
        <v>75.570289611816406</v>
      </c>
      <c r="BI80" s="12">
        <v>74.873428344726563</v>
      </c>
      <c r="BJ80" s="12">
        <v>77.195426940917969</v>
      </c>
      <c r="BK80" s="12">
        <v>76.462570190429688</v>
      </c>
      <c r="BL80" s="12">
        <v>71.438003540039063</v>
      </c>
      <c r="BM80" s="12">
        <v>74.6317138671875</v>
      </c>
      <c r="BN80" s="12">
        <v>73.15313720703125</v>
      </c>
      <c r="BO80" s="12">
        <v>75.434005737304688</v>
      </c>
      <c r="BQ80" s="21">
        <f t="shared" si="1"/>
        <v>11</v>
      </c>
    </row>
    <row r="81" spans="2:69" x14ac:dyDescent="0.25">
      <c r="B81" s="44" t="s">
        <v>818</v>
      </c>
      <c r="C81" s="44" t="s">
        <v>819</v>
      </c>
      <c r="D81" s="12">
        <v>-38.1</v>
      </c>
      <c r="E81" s="12">
        <v>147.1</v>
      </c>
      <c r="F81" s="29" t="b">
        <f t="shared" si="0"/>
        <v>1</v>
      </c>
      <c r="H81" s="12">
        <v>65.25628662109375</v>
      </c>
      <c r="I81" s="12">
        <v>68.889717102050781</v>
      </c>
      <c r="J81" s="12">
        <v>65.84771728515625</v>
      </c>
      <c r="K81" s="12">
        <v>67.575714111328125</v>
      </c>
      <c r="L81" s="12">
        <v>65.302574157714844</v>
      </c>
      <c r="M81" s="12">
        <v>68.588859558105469</v>
      </c>
      <c r="N81" s="12">
        <v>65.302574157714844</v>
      </c>
      <c r="O81" s="12">
        <v>67.364860534667969</v>
      </c>
      <c r="P81" s="12">
        <v>67.220855712890625</v>
      </c>
      <c r="Q81" s="12">
        <v>64.335716247558594</v>
      </c>
      <c r="R81" s="12">
        <v>65.665145874023438</v>
      </c>
      <c r="S81" s="12">
        <v>66.449424743652344</v>
      </c>
      <c r="T81" s="12">
        <v>70.388862609863281</v>
      </c>
      <c r="U81" s="12">
        <v>68.521995544433594</v>
      </c>
      <c r="V81" s="12">
        <v>64.952857971191406</v>
      </c>
      <c r="W81" s="12">
        <v>67.976860046386719</v>
      </c>
      <c r="X81" s="12">
        <v>64.983718872070313</v>
      </c>
      <c r="Y81" s="12">
        <v>69.308860778808594</v>
      </c>
      <c r="Z81" s="12">
        <v>67.637428283691406</v>
      </c>
      <c r="AA81" s="12">
        <v>69.036285400390625</v>
      </c>
      <c r="AB81" s="12">
        <v>71.070289611816406</v>
      </c>
      <c r="AC81" s="12">
        <v>67.277427673339844</v>
      </c>
      <c r="AD81" s="12">
        <v>69.671432495117188</v>
      </c>
      <c r="AE81" s="12">
        <v>65.945426940917969</v>
      </c>
      <c r="AF81" s="12">
        <v>66.313140869140625</v>
      </c>
      <c r="AG81" s="12">
        <v>66.493141174316406</v>
      </c>
      <c r="AH81" s="12">
        <v>65.989143371582031</v>
      </c>
      <c r="AI81" s="12">
        <v>68.604286193847656</v>
      </c>
      <c r="AJ81" s="12">
        <v>68.725143432617188</v>
      </c>
      <c r="AK81" s="12">
        <v>67.225997924804688</v>
      </c>
      <c r="AL81" s="12">
        <v>68.311141967773438</v>
      </c>
      <c r="AM81" s="12">
        <v>67.670852661132813</v>
      </c>
      <c r="AN81" s="12">
        <v>64.893714904785156</v>
      </c>
      <c r="AO81" s="12">
        <v>67.110282897949219</v>
      </c>
      <c r="AP81" s="12">
        <v>67.925430297851563</v>
      </c>
      <c r="AQ81" s="12">
        <v>65.932571411132813</v>
      </c>
      <c r="AR81" s="12">
        <v>66.989425659179688</v>
      </c>
      <c r="AS81" s="12">
        <v>69.475997924804688</v>
      </c>
      <c r="AT81" s="12">
        <v>66.853141784667969</v>
      </c>
      <c r="AU81" s="12">
        <v>70.414573669433594</v>
      </c>
      <c r="AV81" s="12">
        <v>67.850860595703125</v>
      </c>
      <c r="AW81" s="12">
        <v>65.842567443847656</v>
      </c>
      <c r="AX81" s="12">
        <v>69.645721435546875</v>
      </c>
      <c r="AY81" s="12">
        <v>67.354576110839844</v>
      </c>
      <c r="AZ81" s="12">
        <v>67.827713012695313</v>
      </c>
      <c r="BA81" s="12">
        <v>70.157432556152344</v>
      </c>
      <c r="BB81" s="12">
        <v>70.566291809082031</v>
      </c>
      <c r="BC81" s="12">
        <v>69.206001281738281</v>
      </c>
      <c r="BD81" s="12">
        <v>69.614852905273438</v>
      </c>
      <c r="BE81" s="12">
        <v>70.38629150390625</v>
      </c>
      <c r="BF81" s="12">
        <v>68.614570617675781</v>
      </c>
      <c r="BG81" s="12">
        <v>68.2777099609375</v>
      </c>
      <c r="BH81" s="12">
        <v>69.247146606445313</v>
      </c>
      <c r="BI81" s="12">
        <v>68.388290405273438</v>
      </c>
      <c r="BJ81" s="12">
        <v>69.087715148925781</v>
      </c>
      <c r="BK81" s="12">
        <v>70.962287902832031</v>
      </c>
      <c r="BL81" s="12">
        <v>67.961433410644531</v>
      </c>
      <c r="BM81" s="12">
        <v>70.833717346191406</v>
      </c>
      <c r="BN81" s="12">
        <v>69.951713562011719</v>
      </c>
      <c r="BO81" s="12">
        <v>69.6585693359375</v>
      </c>
      <c r="BQ81" s="21">
        <f t="shared" si="1"/>
        <v>11</v>
      </c>
    </row>
    <row r="82" spans="2:69" x14ac:dyDescent="0.25">
      <c r="B82" s="44" t="s">
        <v>681</v>
      </c>
      <c r="C82" s="44" t="s">
        <v>682</v>
      </c>
      <c r="D82" s="12">
        <v>-28</v>
      </c>
      <c r="E82" s="12">
        <v>147.4</v>
      </c>
      <c r="F82" s="29" t="b">
        <f t="shared" si="0"/>
        <v>0</v>
      </c>
      <c r="H82" s="12">
        <v>86.203140258789063</v>
      </c>
      <c r="I82" s="12">
        <v>88.648574829101563</v>
      </c>
      <c r="J82" s="12">
        <v>87.884857177734375</v>
      </c>
      <c r="K82" s="12">
        <v>83.3565673828125</v>
      </c>
      <c r="L82" s="12">
        <v>84.081718444824219</v>
      </c>
      <c r="M82" s="12">
        <v>88.599716186523438</v>
      </c>
      <c r="N82" s="12">
        <v>83.919197082519531</v>
      </c>
      <c r="O82" s="12">
        <v>86.9488525390625</v>
      </c>
      <c r="P82" s="12">
        <v>86.784286499023438</v>
      </c>
      <c r="Q82" s="12">
        <v>83.965995788574219</v>
      </c>
      <c r="R82" s="12">
        <v>84.326004028320313</v>
      </c>
      <c r="S82" s="12">
        <v>85.236282348632813</v>
      </c>
      <c r="T82" s="12">
        <v>87.12371826171875</v>
      </c>
      <c r="U82" s="12">
        <v>85.200286865234375</v>
      </c>
      <c r="V82" s="12">
        <v>83.77056884765625</v>
      </c>
      <c r="W82" s="12">
        <v>87.884857177734375</v>
      </c>
      <c r="X82" s="12">
        <v>84.706565856933594</v>
      </c>
      <c r="Y82" s="12">
        <v>89.520286560058594</v>
      </c>
      <c r="Z82" s="12">
        <v>81.710861206054688</v>
      </c>
      <c r="AA82" s="12">
        <v>90.057716369628906</v>
      </c>
      <c r="AB82" s="12">
        <v>89.882858276367188</v>
      </c>
      <c r="AC82" s="12">
        <v>85.776283264160156</v>
      </c>
      <c r="AD82" s="12">
        <v>87.144287109375</v>
      </c>
      <c r="AE82" s="12">
        <v>84.65771484375</v>
      </c>
      <c r="AF82" s="12">
        <v>84.889144897460938</v>
      </c>
      <c r="AG82" s="12">
        <v>83.004287719726563</v>
      </c>
      <c r="AH82" s="12">
        <v>83.935142517089844</v>
      </c>
      <c r="AI82" s="12">
        <v>83.8682861328125</v>
      </c>
      <c r="AJ82" s="12">
        <v>88.034004211425781</v>
      </c>
      <c r="AK82" s="12">
        <v>84.613998413085938</v>
      </c>
      <c r="AL82" s="12">
        <v>86.920570373535156</v>
      </c>
      <c r="AM82" s="12">
        <v>87.928573608398438</v>
      </c>
      <c r="AN82" s="12">
        <v>83.559707641601563</v>
      </c>
      <c r="AO82" s="12">
        <v>83.873428344726563</v>
      </c>
      <c r="AP82" s="12">
        <v>85.282577514648438</v>
      </c>
      <c r="AQ82" s="12">
        <v>85.976860046386719</v>
      </c>
      <c r="AR82" s="12">
        <v>86.501426696777344</v>
      </c>
      <c r="AS82" s="12">
        <v>88.255142211914063</v>
      </c>
      <c r="AT82" s="12">
        <v>84.071426391601563</v>
      </c>
      <c r="AU82" s="12">
        <v>84.346572875976563</v>
      </c>
      <c r="AV82" s="12">
        <v>86.007720947265625</v>
      </c>
      <c r="AW82" s="12">
        <v>84.12542724609375</v>
      </c>
      <c r="AX82" s="12">
        <v>90.919143676757813</v>
      </c>
      <c r="AY82" s="12">
        <v>86.902572631835938</v>
      </c>
      <c r="AZ82" s="12">
        <v>86.496284484863281</v>
      </c>
      <c r="BA82" s="12">
        <v>90.435714721679688</v>
      </c>
      <c r="BB82" s="12">
        <v>90.697998046875</v>
      </c>
      <c r="BC82" s="12">
        <v>86.989997863769531</v>
      </c>
      <c r="BD82" s="12">
        <v>87.830856323242188</v>
      </c>
      <c r="BE82" s="12">
        <v>89.715713500976563</v>
      </c>
      <c r="BF82" s="12">
        <v>80.222000122070313</v>
      </c>
      <c r="BG82" s="12">
        <v>85.308280944824219</v>
      </c>
      <c r="BH82" s="12">
        <v>89.993431091308594</v>
      </c>
      <c r="BI82" s="12">
        <v>91.543998718261719</v>
      </c>
      <c r="BJ82" s="12">
        <v>90.250572204589844</v>
      </c>
      <c r="BK82" s="12">
        <v>89.767143249511719</v>
      </c>
      <c r="BL82" s="12">
        <v>84.999717712402344</v>
      </c>
      <c r="BM82" s="12">
        <v>86.344566345214844</v>
      </c>
      <c r="BN82" s="12">
        <v>88.432579040527344</v>
      </c>
      <c r="BO82" s="12">
        <v>88.874855041503906</v>
      </c>
      <c r="BQ82" s="21">
        <f t="shared" si="1"/>
        <v>12</v>
      </c>
    </row>
    <row r="83" spans="2:69" x14ac:dyDescent="0.25">
      <c r="B83" s="44" t="s">
        <v>749</v>
      </c>
      <c r="C83" s="44" t="s">
        <v>750</v>
      </c>
      <c r="D83" s="12">
        <v>-33.4</v>
      </c>
      <c r="E83" s="12">
        <v>145.5</v>
      </c>
      <c r="F83" s="29" t="b">
        <f t="shared" si="0"/>
        <v>1</v>
      </c>
      <c r="H83" s="12">
        <v>75.598564147949219</v>
      </c>
      <c r="I83" s="12">
        <v>79.532859802246094</v>
      </c>
      <c r="J83" s="12">
        <v>76.812286376953125</v>
      </c>
      <c r="K83" s="12">
        <v>77.871719360351563</v>
      </c>
      <c r="L83" s="12">
        <v>74.274284362792969</v>
      </c>
      <c r="M83" s="12">
        <v>80.142280578613281</v>
      </c>
      <c r="N83" s="12">
        <v>76.272285461425781</v>
      </c>
      <c r="O83" s="12">
        <v>78.91571044921875</v>
      </c>
      <c r="P83" s="12">
        <v>77.635147094726563</v>
      </c>
      <c r="Q83" s="12">
        <v>75.174285888671875</v>
      </c>
      <c r="R83" s="12">
        <v>77.172286987304688</v>
      </c>
      <c r="S83" s="12">
        <v>76.303146362304688</v>
      </c>
      <c r="T83" s="12">
        <v>80.954849243164063</v>
      </c>
      <c r="U83" s="12">
        <v>77.480857849121094</v>
      </c>
      <c r="V83" s="12">
        <v>74.101997375488281</v>
      </c>
      <c r="W83" s="12">
        <v>77.766288757324219</v>
      </c>
      <c r="X83" s="12">
        <v>74.461997985839844</v>
      </c>
      <c r="Y83" s="12">
        <v>80.816001892089844</v>
      </c>
      <c r="Z83" s="12">
        <v>74.215141296386719</v>
      </c>
      <c r="AA83" s="12">
        <v>78.656005859375</v>
      </c>
      <c r="AB83" s="12">
        <v>81.566856384277344</v>
      </c>
      <c r="AC83" s="12">
        <v>78.91571044921875</v>
      </c>
      <c r="AD83" s="12">
        <v>79.465995788574219</v>
      </c>
      <c r="AE83" s="12">
        <v>76.910003662109375</v>
      </c>
      <c r="AF83" s="12">
        <v>75.408287048339844</v>
      </c>
      <c r="AG83" s="12">
        <v>75.143424987792969</v>
      </c>
      <c r="AH83" s="12">
        <v>74.456855773925781</v>
      </c>
      <c r="AI83" s="12">
        <v>77.856277465820313</v>
      </c>
      <c r="AJ83" s="12">
        <v>78.704856872558594</v>
      </c>
      <c r="AK83" s="12">
        <v>78.329429626464844</v>
      </c>
      <c r="AL83" s="12">
        <v>78.781997680664063</v>
      </c>
      <c r="AM83" s="12">
        <v>79.188285827636719</v>
      </c>
      <c r="AN83" s="12">
        <v>73.721427917480469</v>
      </c>
      <c r="AO83" s="12">
        <v>76.128280639648438</v>
      </c>
      <c r="AP83" s="12">
        <v>78.859138488769531</v>
      </c>
      <c r="AQ83" s="12">
        <v>77.622283935546875</v>
      </c>
      <c r="AR83" s="12">
        <v>77.583709716796875</v>
      </c>
      <c r="AS83" s="12">
        <v>79.800285339355469</v>
      </c>
      <c r="AT83" s="12">
        <v>76.74285888671875</v>
      </c>
      <c r="AU83" s="12">
        <v>77.954002380371094</v>
      </c>
      <c r="AV83" s="12">
        <v>79.843994140625</v>
      </c>
      <c r="AW83" s="12">
        <v>76.874000549316406</v>
      </c>
      <c r="AX83" s="12">
        <v>81.692855834960938</v>
      </c>
      <c r="AY83" s="12">
        <v>78.632858276367188</v>
      </c>
      <c r="AZ83" s="12">
        <v>79.599708557128906</v>
      </c>
      <c r="BA83" s="12">
        <v>78.861717224121094</v>
      </c>
      <c r="BB83" s="12">
        <v>82.865432739257813</v>
      </c>
      <c r="BC83" s="12">
        <v>81.800857543945313</v>
      </c>
      <c r="BD83" s="12">
        <v>80.201423645019531</v>
      </c>
      <c r="BE83" s="12">
        <v>82.90142822265625</v>
      </c>
      <c r="BF83" s="12">
        <v>75.719429016113281</v>
      </c>
      <c r="BG83" s="12">
        <v>80.538291931152344</v>
      </c>
      <c r="BH83" s="12">
        <v>80.818572998046875</v>
      </c>
      <c r="BI83" s="12"/>
      <c r="BJ83" s="12">
        <v>84.102279663085938</v>
      </c>
      <c r="BK83" s="12">
        <v>82.672569274902344</v>
      </c>
      <c r="BL83" s="12">
        <v>76.169425964355469</v>
      </c>
      <c r="BM83" s="12">
        <v>81.39971923828125</v>
      </c>
      <c r="BN83" s="12">
        <v>80.258003234863281</v>
      </c>
      <c r="BO83" s="12">
        <v>80.659141540527344</v>
      </c>
      <c r="BQ83" s="21">
        <f t="shared" si="1"/>
        <v>12</v>
      </c>
    </row>
    <row r="84" spans="2:69" x14ac:dyDescent="0.25">
      <c r="B84" s="44" t="s">
        <v>1239</v>
      </c>
      <c r="C84" s="44" t="s">
        <v>1240</v>
      </c>
      <c r="D84" s="12">
        <v>-17.5</v>
      </c>
      <c r="E84" s="12">
        <v>146</v>
      </c>
      <c r="F84" s="29" t="b">
        <f t="shared" si="0"/>
        <v>0</v>
      </c>
      <c r="H84" s="12">
        <v>84.884002685546875</v>
      </c>
      <c r="I84" s="12">
        <v>82.772857666015625</v>
      </c>
      <c r="J84" s="12">
        <v>83.737144470214844</v>
      </c>
      <c r="K84" s="12">
        <v>80.808280944824219</v>
      </c>
      <c r="L84" s="12">
        <v>82.3280029296875</v>
      </c>
      <c r="M84" s="12">
        <v>81.7777099609375</v>
      </c>
      <c r="N84" s="12">
        <v>80.65142822265625</v>
      </c>
      <c r="O84" s="12">
        <v>81.641426086425781</v>
      </c>
      <c r="P84" s="12">
        <v>81.469139099121094</v>
      </c>
      <c r="Q84" s="12">
        <v>81.883140563964844</v>
      </c>
      <c r="R84" s="12">
        <v>82.222572326660156</v>
      </c>
      <c r="S84" s="12">
        <v>84.742568969726563</v>
      </c>
      <c r="T84" s="12">
        <v>80.936859130859375</v>
      </c>
      <c r="U84" s="12">
        <v>82.675140380859375</v>
      </c>
      <c r="V84" s="12">
        <v>82.34857177734375</v>
      </c>
      <c r="W84" s="12">
        <v>81.63885498046875</v>
      </c>
      <c r="X84" s="12">
        <v>83.8297119140625</v>
      </c>
      <c r="Y84" s="12">
        <v>80.628280639648438</v>
      </c>
      <c r="Z84" s="12">
        <v>80.772285461425781</v>
      </c>
      <c r="AA84" s="12">
        <v>82.716285705566406</v>
      </c>
      <c r="AB84" s="12">
        <v>81.435714721679688</v>
      </c>
      <c r="AC84" s="12">
        <v>81.980857849121094</v>
      </c>
      <c r="AD84" s="12">
        <v>80.952285766601563</v>
      </c>
      <c r="AE84" s="12">
        <v>84.176856994628906</v>
      </c>
      <c r="AF84" s="12">
        <v>83.065994262695313</v>
      </c>
      <c r="AG84" s="12">
        <v>82.273994445800781</v>
      </c>
      <c r="AH84" s="12">
        <v>82.662284851074219</v>
      </c>
      <c r="AI84" s="12">
        <v>82.608291625976563</v>
      </c>
      <c r="AJ84" s="12">
        <v>82.896286010742188</v>
      </c>
      <c r="AK84" s="12">
        <v>82.325431823730469</v>
      </c>
      <c r="AL84" s="12">
        <v>81.739143371582031</v>
      </c>
      <c r="AM84" s="12">
        <v>83.091712951660156</v>
      </c>
      <c r="AN84" s="12">
        <v>83.580291748046875</v>
      </c>
      <c r="AO84" s="12">
        <v>81.785430908203125</v>
      </c>
      <c r="AP84" s="12">
        <v>81.9345703125</v>
      </c>
      <c r="AQ84" s="12">
        <v>83.01971435546875</v>
      </c>
      <c r="AR84" s="12">
        <v>82.839714050292969</v>
      </c>
      <c r="AS84" s="12">
        <v>81.991142272949219</v>
      </c>
      <c r="AT84" s="12">
        <v>83.618858337402344</v>
      </c>
      <c r="AU84" s="12">
        <v>81.636283874511719</v>
      </c>
      <c r="AV84" s="12">
        <v>83.780853271484375</v>
      </c>
      <c r="AW84" s="12">
        <v>85.519142150878906</v>
      </c>
      <c r="AX84" s="12">
        <v>84.868576049804688</v>
      </c>
      <c r="AY84" s="12">
        <v>85.34942626953125</v>
      </c>
      <c r="AZ84" s="12">
        <v>84.264289855957031</v>
      </c>
      <c r="BA84" s="12">
        <v>85.591140747070313</v>
      </c>
      <c r="BB84" s="12">
        <v>81.844566345214844</v>
      </c>
      <c r="BC84" s="12">
        <v>83.798858642578125</v>
      </c>
      <c r="BD84" s="12">
        <v>84.847999572753906</v>
      </c>
      <c r="BE84" s="12">
        <v>84.433998107910156</v>
      </c>
      <c r="BF84" s="12">
        <v>84.207710266113281</v>
      </c>
      <c r="BG84" s="12">
        <v>83.323143005371094</v>
      </c>
      <c r="BH84" s="12">
        <v>83.107139587402344</v>
      </c>
      <c r="BI84" s="12">
        <v>83.816856384277344</v>
      </c>
      <c r="BJ84" s="12">
        <v>83.842567443847656</v>
      </c>
      <c r="BK84" s="12">
        <v>83.004287719726563</v>
      </c>
      <c r="BL84" s="12">
        <v>84.475143432617188</v>
      </c>
      <c r="BM84" s="12">
        <v>83.678001403808594</v>
      </c>
      <c r="BN84" s="12">
        <v>84.433998107910156</v>
      </c>
      <c r="BO84" s="12">
        <v>84.055999755859375</v>
      </c>
      <c r="BQ84" s="21">
        <f t="shared" si="1"/>
        <v>14</v>
      </c>
    </row>
    <row r="85" spans="2:69" x14ac:dyDescent="0.25">
      <c r="B85" s="44" t="s">
        <v>822</v>
      </c>
      <c r="C85" s="44" t="s">
        <v>823</v>
      </c>
      <c r="D85" s="12">
        <v>-37.799999999999997</v>
      </c>
      <c r="E85" s="12">
        <v>144.69999999999999</v>
      </c>
      <c r="F85" s="29" t="b">
        <f t="shared" ref="F85:F99" si="2">AND(E85&gt;=141,D85&lt;=-29,D85&gt;=-40)</f>
        <v>1</v>
      </c>
      <c r="H85" s="12">
        <v>65.662567138671875</v>
      </c>
      <c r="I85" s="12">
        <v>70.828567504882813</v>
      </c>
      <c r="J85" s="12">
        <v>66.611434936523438</v>
      </c>
      <c r="K85" s="12">
        <v>68.419143676757813</v>
      </c>
      <c r="L85" s="12">
        <v>65.557144165039063</v>
      </c>
      <c r="M85" s="12">
        <v>69.0260009765625</v>
      </c>
      <c r="N85" s="12">
        <v>66.775993347167969</v>
      </c>
      <c r="O85" s="12">
        <v>68.439712524414063</v>
      </c>
      <c r="P85" s="12">
        <v>67.670852661132813</v>
      </c>
      <c r="Q85" s="12">
        <v>65.307716369628906</v>
      </c>
      <c r="R85" s="12">
        <v>66.902000427246094</v>
      </c>
      <c r="S85" s="12">
        <v>66.547142028808594</v>
      </c>
      <c r="T85" s="12">
        <v>70.216567993164063</v>
      </c>
      <c r="U85" s="12">
        <v>69.306289672851563</v>
      </c>
      <c r="V85" s="12">
        <v>65.878570556640625</v>
      </c>
      <c r="W85" s="12">
        <v>68.509147644042969</v>
      </c>
      <c r="X85" s="12">
        <v>66.138282775878906</v>
      </c>
      <c r="Y85" s="12">
        <v>68.162002563476563</v>
      </c>
      <c r="Z85" s="12">
        <v>67.48828125</v>
      </c>
      <c r="AA85" s="12">
        <v>68.668571472167969</v>
      </c>
      <c r="AB85" s="12">
        <v>70.78228759765625</v>
      </c>
      <c r="AC85" s="12">
        <v>68.825431823730469</v>
      </c>
      <c r="AD85" s="12">
        <v>69.496574401855469</v>
      </c>
      <c r="AE85" s="12">
        <v>65.29486083984375</v>
      </c>
      <c r="AF85" s="12">
        <v>66.963714599609375</v>
      </c>
      <c r="AG85" s="12">
        <v>66.778572082519531</v>
      </c>
      <c r="AH85" s="12">
        <v>66.161430358886719</v>
      </c>
      <c r="AI85" s="12">
        <v>67.550003051757813</v>
      </c>
      <c r="AJ85" s="12">
        <v>69.308860778808594</v>
      </c>
      <c r="AK85" s="12">
        <v>67.174568176269531</v>
      </c>
      <c r="AL85" s="12">
        <v>68.419143676757813</v>
      </c>
      <c r="AM85" s="12">
        <v>67.884284973144531</v>
      </c>
      <c r="AN85" s="12">
        <v>64.392288208007813</v>
      </c>
      <c r="AO85" s="12">
        <v>66.410858154296875</v>
      </c>
      <c r="AP85" s="12">
        <v>68.071998596191406</v>
      </c>
      <c r="AQ85" s="12">
        <v>65.361717224121094</v>
      </c>
      <c r="AR85" s="12">
        <v>66.236000061035156</v>
      </c>
      <c r="AS85" s="12">
        <v>67.238861083984375</v>
      </c>
      <c r="AT85" s="12">
        <v>67.748001098632813</v>
      </c>
      <c r="AU85" s="12">
        <v>69.416854858398438</v>
      </c>
      <c r="AV85" s="12">
        <v>68.023139953613281</v>
      </c>
      <c r="AW85" s="12">
        <v>66.238571166992188</v>
      </c>
      <c r="AX85" s="12">
        <v>69.967140197753906</v>
      </c>
      <c r="AY85" s="12">
        <v>67.660568237304688</v>
      </c>
      <c r="AZ85" s="12">
        <v>67.94085693359375</v>
      </c>
      <c r="BA85" s="12">
        <v>70.964859008789063</v>
      </c>
      <c r="BB85" s="12">
        <v>71.013717651367188</v>
      </c>
      <c r="BC85" s="12">
        <v>71.443145751953125</v>
      </c>
      <c r="BD85" s="12">
        <v>69.9722900390625</v>
      </c>
      <c r="BE85" s="12">
        <v>70.512283325195313</v>
      </c>
      <c r="BF85" s="12">
        <v>67.493423461914063</v>
      </c>
      <c r="BG85" s="12">
        <v>69.478569030761719</v>
      </c>
      <c r="BH85" s="12">
        <v>69.48114013671875</v>
      </c>
      <c r="BI85" s="12">
        <v>67.976860046386719</v>
      </c>
      <c r="BJ85" s="12">
        <v>70.393997192382813</v>
      </c>
      <c r="BK85" s="12">
        <v>71.929145812988281</v>
      </c>
      <c r="BL85" s="12">
        <v>67.117996215820313</v>
      </c>
      <c r="BM85" s="12">
        <v>71.186004638671875</v>
      </c>
      <c r="BN85" s="12">
        <v>70.363136291503906</v>
      </c>
      <c r="BO85" s="12">
        <v>69.704856872558594</v>
      </c>
      <c r="BQ85" s="21">
        <f t="shared" ref="BQ85:BQ99" si="3">RANK(BO85,H85:BO85)</f>
        <v>14</v>
      </c>
    </row>
    <row r="86" spans="2:69" x14ac:dyDescent="0.25">
      <c r="B86" s="44" t="s">
        <v>1021</v>
      </c>
      <c r="C86" s="44" t="s">
        <v>439</v>
      </c>
      <c r="D86" s="12">
        <v>-35</v>
      </c>
      <c r="E86" s="12">
        <v>138.80000000000001</v>
      </c>
      <c r="F86" s="29" t="b">
        <f t="shared" si="2"/>
        <v>0</v>
      </c>
      <c r="H86" s="12">
        <v>65.6728515625</v>
      </c>
      <c r="I86" s="12">
        <v>70.517425537109375</v>
      </c>
      <c r="J86" s="12">
        <v>67.174575805664063</v>
      </c>
      <c r="K86" s="12">
        <v>69.329429626464844</v>
      </c>
      <c r="L86" s="12">
        <v>64.795997619628906</v>
      </c>
      <c r="M86" s="12">
        <v>68.905143737792969</v>
      </c>
      <c r="N86" s="12">
        <v>65.467140197753906</v>
      </c>
      <c r="O86" s="12">
        <v>68.408851623535156</v>
      </c>
      <c r="P86" s="12">
        <v>65.739715576171875</v>
      </c>
      <c r="Q86" s="12">
        <v>64.916854858398438</v>
      </c>
      <c r="R86" s="12">
        <v>65.893997192382813</v>
      </c>
      <c r="S86" s="12">
        <v>66.166572570800781</v>
      </c>
      <c r="T86" s="12">
        <v>68.979713439941406</v>
      </c>
      <c r="U86" s="12">
        <v>69.000282287597656</v>
      </c>
      <c r="V86" s="12">
        <v>66.487998962402344</v>
      </c>
      <c r="W86" s="12">
        <v>68.779144287109375</v>
      </c>
      <c r="X86" s="12">
        <v>65.410568237304688</v>
      </c>
      <c r="Y86" s="12">
        <v>69.583999633789063</v>
      </c>
      <c r="Z86" s="12">
        <v>67.015144348144531</v>
      </c>
      <c r="AA86" s="12">
        <v>68.331718444824219</v>
      </c>
      <c r="AB86" s="12">
        <v>70.031425476074219</v>
      </c>
      <c r="AC86" s="12">
        <v>69.311431884765625</v>
      </c>
      <c r="AD86" s="12">
        <v>70.14971923828125</v>
      </c>
      <c r="AE86" s="12">
        <v>67.60400390625</v>
      </c>
      <c r="AF86" s="12">
        <v>67.256858825683594</v>
      </c>
      <c r="AG86" s="12">
        <v>66.966285705566406</v>
      </c>
      <c r="AH86" s="12">
        <v>66.274574279785156</v>
      </c>
      <c r="AI86" s="12">
        <v>69.645713806152344</v>
      </c>
      <c r="AJ86" s="12">
        <v>70.813140869140625</v>
      </c>
      <c r="AK86" s="12">
        <v>68.516860961914063</v>
      </c>
      <c r="AL86" s="12">
        <v>70.484001159667969</v>
      </c>
      <c r="AM86" s="12">
        <v>69.923431396484375</v>
      </c>
      <c r="AN86" s="12">
        <v>64.582572937011719</v>
      </c>
      <c r="AO86" s="12">
        <v>68.905143737792969</v>
      </c>
      <c r="AP86" s="12">
        <v>68.601715087890625</v>
      </c>
      <c r="AQ86" s="12">
        <v>68.401138305664063</v>
      </c>
      <c r="AR86" s="12">
        <v>68.180000305175781</v>
      </c>
      <c r="AS86" s="12">
        <v>69.270286560058594</v>
      </c>
      <c r="AT86" s="12">
        <v>69.938850402832031</v>
      </c>
      <c r="AU86" s="12">
        <v>70.069992065429688</v>
      </c>
      <c r="AV86" s="12">
        <v>71.311996459960938</v>
      </c>
      <c r="AW86" s="12">
        <v>66.318283081054688</v>
      </c>
      <c r="AX86" s="12">
        <v>69.537712097167969</v>
      </c>
      <c r="AY86" s="12">
        <v>68.478286743164063</v>
      </c>
      <c r="AZ86" s="12">
        <v>70.108573913574219</v>
      </c>
      <c r="BA86" s="12">
        <v>68.951431274414063</v>
      </c>
      <c r="BB86" s="12">
        <v>73.747146606445313</v>
      </c>
      <c r="BC86" s="12">
        <v>72.186286926269531</v>
      </c>
      <c r="BD86" s="12">
        <v>70.543136596679688</v>
      </c>
      <c r="BE86" s="12">
        <v>72.214569091796875</v>
      </c>
      <c r="BF86" s="12">
        <v>68.051429748535156</v>
      </c>
      <c r="BG86" s="12">
        <v>69.828285217285156</v>
      </c>
      <c r="BH86" s="12">
        <v>70.885147094726563</v>
      </c>
      <c r="BI86" s="12">
        <v>69.280570983886719</v>
      </c>
      <c r="BJ86" s="12">
        <v>73.826858520507813</v>
      </c>
      <c r="BK86" s="12">
        <v>75.099716186523438</v>
      </c>
      <c r="BL86" s="12">
        <v>68.383140563964844</v>
      </c>
      <c r="BM86" s="12">
        <v>72.132286071777344</v>
      </c>
      <c r="BN86" s="12">
        <v>70.640853881835938</v>
      </c>
      <c r="BO86" s="12">
        <v>70.087997436523438</v>
      </c>
      <c r="BQ86" s="21">
        <f t="shared" si="3"/>
        <v>16</v>
      </c>
    </row>
    <row r="87" spans="2:69" x14ac:dyDescent="0.25">
      <c r="B87" s="44" t="s">
        <v>807</v>
      </c>
      <c r="C87" s="44" t="s">
        <v>808</v>
      </c>
      <c r="D87" s="12">
        <v>-36.1</v>
      </c>
      <c r="E87" s="12">
        <v>144.69999999999999</v>
      </c>
      <c r="F87" s="29" t="b">
        <f t="shared" si="2"/>
        <v>1</v>
      </c>
      <c r="H87" s="12">
        <v>70.615142822265625</v>
      </c>
      <c r="I87" s="12">
        <v>77.293136596679688</v>
      </c>
      <c r="J87" s="12">
        <v>72.785430908203125</v>
      </c>
      <c r="K87" s="12">
        <v>74.557144165039063</v>
      </c>
      <c r="L87" s="12">
        <v>70.882568359375</v>
      </c>
      <c r="M87" s="12">
        <v>75.112571716308594</v>
      </c>
      <c r="N87" s="12">
        <v>71.615432739257813</v>
      </c>
      <c r="O87" s="12">
        <v>73.798568725585938</v>
      </c>
      <c r="P87" s="12">
        <v>70.70513916015625</v>
      </c>
      <c r="Q87" s="12">
        <v>69.913139343261719</v>
      </c>
      <c r="R87" s="12">
        <v>70.617713928222656</v>
      </c>
      <c r="S87" s="12">
        <v>70.280860900878906</v>
      </c>
      <c r="T87" s="12">
        <v>75.783706665039063</v>
      </c>
      <c r="U87" s="12">
        <v>71.962570190429688</v>
      </c>
      <c r="V87" s="12">
        <v>69.722854614257813</v>
      </c>
      <c r="W87" s="12">
        <v>73.489997863769531</v>
      </c>
      <c r="X87" s="12">
        <v>71.684852600097656</v>
      </c>
      <c r="Y87" s="12">
        <v>74.865715026855469</v>
      </c>
      <c r="Z87" s="12">
        <v>72.631141662597656</v>
      </c>
      <c r="AA87" s="12">
        <v>73.199432373046875</v>
      </c>
      <c r="AB87" s="12">
        <v>76.884284973144531</v>
      </c>
      <c r="AC87" s="12">
        <v>74.518569946289063</v>
      </c>
      <c r="AD87" s="12">
        <v>75.950859069824219</v>
      </c>
      <c r="AE87" s="12">
        <v>72.584861755371094</v>
      </c>
      <c r="AF87" s="12">
        <v>72.790565490722656</v>
      </c>
      <c r="AG87" s="12">
        <v>71.931716918945313</v>
      </c>
      <c r="AH87" s="12">
        <v>69.252288818359375</v>
      </c>
      <c r="AI87" s="12">
        <v>74.063430786132813</v>
      </c>
      <c r="AJ87" s="12">
        <v>72.883140563964844</v>
      </c>
      <c r="AK87" s="12">
        <v>73.363998413085938</v>
      </c>
      <c r="AL87" s="12">
        <v>74.451713562011719</v>
      </c>
      <c r="AM87" s="12">
        <v>73.361434936523438</v>
      </c>
      <c r="AN87" s="12">
        <v>68.511711120605469</v>
      </c>
      <c r="AO87" s="12">
        <v>70.635711669921875</v>
      </c>
      <c r="AP87" s="12">
        <v>73.906570434570313</v>
      </c>
      <c r="AQ87" s="12">
        <v>71.618003845214844</v>
      </c>
      <c r="AR87" s="12">
        <v>70.589431762695313</v>
      </c>
      <c r="AS87" s="12">
        <v>74.654861450195313</v>
      </c>
      <c r="AT87" s="12">
        <v>73.114570617675781</v>
      </c>
      <c r="AU87" s="12">
        <v>73.819145202636719</v>
      </c>
      <c r="AV87" s="12">
        <v>73.531143188476563</v>
      </c>
      <c r="AW87" s="12">
        <v>72.739143371582031</v>
      </c>
      <c r="AX87" s="12">
        <v>76.135993957519531</v>
      </c>
      <c r="AY87" s="12">
        <v>72.3817138671875</v>
      </c>
      <c r="AZ87" s="12">
        <v>73.9991455078125</v>
      </c>
      <c r="BA87" s="12">
        <v>72.525711059570313</v>
      </c>
      <c r="BB87" s="12">
        <v>79.03399658203125</v>
      </c>
      <c r="BC87" s="12">
        <v>78.000282287597656</v>
      </c>
      <c r="BD87" s="12">
        <v>75.436569213867188</v>
      </c>
      <c r="BE87" s="12">
        <v>77.249427795410156</v>
      </c>
      <c r="BF87" s="12">
        <v>71.867431640625</v>
      </c>
      <c r="BG87" s="12">
        <v>75.192283630371094</v>
      </c>
      <c r="BH87" s="12">
        <v>75.907142639160156</v>
      </c>
      <c r="BI87" s="12">
        <v>75.36199951171875</v>
      </c>
      <c r="BJ87" s="12">
        <v>78.566001892089844</v>
      </c>
      <c r="BK87" s="12">
        <v>79.671707153320313</v>
      </c>
      <c r="BL87" s="12">
        <v>72.163139343261719</v>
      </c>
      <c r="BM87" s="12">
        <v>76.688858032226563</v>
      </c>
      <c r="BN87" s="12">
        <v>76.837997436523438</v>
      </c>
      <c r="BO87" s="12">
        <v>75.274574279785156</v>
      </c>
      <c r="BQ87" s="21">
        <f t="shared" si="3"/>
        <v>16</v>
      </c>
    </row>
    <row r="88" spans="2:69" x14ac:dyDescent="0.25">
      <c r="B88" s="44" t="s">
        <v>1138</v>
      </c>
      <c r="C88" s="44" t="s">
        <v>1139</v>
      </c>
      <c r="D88" s="12">
        <v>-40.9</v>
      </c>
      <c r="E88" s="12">
        <v>148.30000000000001</v>
      </c>
      <c r="F88" s="29" t="b">
        <f t="shared" si="2"/>
        <v>0</v>
      </c>
      <c r="H88" s="12">
        <v>62.041999816894531</v>
      </c>
      <c r="I88" s="12">
        <v>62.45343017578125</v>
      </c>
      <c r="J88" s="12">
        <v>60.221427917480469</v>
      </c>
      <c r="K88" s="12">
        <v>62.792858123779297</v>
      </c>
      <c r="L88" s="12">
        <v>60.632858276367188</v>
      </c>
      <c r="M88" s="12">
        <v>61.206279754638672</v>
      </c>
      <c r="N88" s="12">
        <v>60.452857971191406</v>
      </c>
      <c r="O88" s="12">
        <v>61.772003173828125</v>
      </c>
      <c r="P88" s="12">
        <v>60.586570739746094</v>
      </c>
      <c r="Q88" s="12">
        <v>60.344860076904297</v>
      </c>
      <c r="R88" s="12">
        <v>60.018283843994141</v>
      </c>
      <c r="S88" s="12">
        <v>60.128860473632813</v>
      </c>
      <c r="T88" s="12">
        <v>62.76971435546875</v>
      </c>
      <c r="U88" s="12">
        <v>62.006000518798828</v>
      </c>
      <c r="V88" s="12">
        <v>60.146858215332031</v>
      </c>
      <c r="W88" s="12">
        <v>62.018856048583984</v>
      </c>
      <c r="X88" s="12">
        <v>60.162284851074219</v>
      </c>
      <c r="Y88" s="12">
        <v>62.201431274414063</v>
      </c>
      <c r="Z88" s="12">
        <v>61.298858642578125</v>
      </c>
      <c r="AA88" s="12">
        <v>61.370857238769531</v>
      </c>
      <c r="AB88" s="12">
        <v>63.049999237060547</v>
      </c>
      <c r="AC88" s="12">
        <v>62.510002136230469</v>
      </c>
      <c r="AD88" s="12">
        <v>62.347999572753906</v>
      </c>
      <c r="AE88" s="12">
        <v>60.648284912109375</v>
      </c>
      <c r="AF88" s="12">
        <v>61.026287078857422</v>
      </c>
      <c r="AG88" s="12">
        <v>61.003143310546875</v>
      </c>
      <c r="AH88" s="12">
        <v>61.100852966308594</v>
      </c>
      <c r="AI88" s="12">
        <v>62.972854614257813</v>
      </c>
      <c r="AJ88" s="12">
        <v>62.381431579589844</v>
      </c>
      <c r="AK88" s="12">
        <v>62.720855712890625</v>
      </c>
      <c r="AL88" s="12">
        <v>62.977996826171875</v>
      </c>
      <c r="AM88" s="12">
        <v>62.795425415039063</v>
      </c>
      <c r="AN88" s="12">
        <v>60.362857818603516</v>
      </c>
      <c r="AO88" s="12">
        <v>62.21685791015625</v>
      </c>
      <c r="AP88" s="12">
        <v>61.203712463378906</v>
      </c>
      <c r="AQ88" s="12">
        <v>59.977142333984375</v>
      </c>
      <c r="AR88" s="12">
        <v>60.75628662109375</v>
      </c>
      <c r="AS88" s="12">
        <v>63.723716735839844</v>
      </c>
      <c r="AT88" s="12">
        <v>62.245143890380859</v>
      </c>
      <c r="AU88" s="12">
        <v>64.220001220703125</v>
      </c>
      <c r="AV88" s="12">
        <v>63.8162841796875</v>
      </c>
      <c r="AW88" s="12">
        <v>62.720855712890625</v>
      </c>
      <c r="AX88" s="12">
        <v>63.692859649658203</v>
      </c>
      <c r="AY88" s="12">
        <v>62.347999572753906</v>
      </c>
      <c r="AZ88" s="12">
        <v>63.885711669921875</v>
      </c>
      <c r="BA88" s="12">
        <v>64.166000366210938</v>
      </c>
      <c r="BB88" s="12">
        <v>64.358856201171875</v>
      </c>
      <c r="BC88" s="12">
        <v>64.510574340820313</v>
      </c>
      <c r="BD88" s="12">
        <v>63.440860748291016</v>
      </c>
      <c r="BE88" s="12">
        <v>64.5260009765625</v>
      </c>
      <c r="BF88" s="12">
        <v>64.711135864257813</v>
      </c>
      <c r="BG88" s="12">
        <v>65.469711303710938</v>
      </c>
      <c r="BH88" s="12">
        <v>65.577713012695313</v>
      </c>
      <c r="BI88" s="12">
        <v>63.116859436035156</v>
      </c>
      <c r="BJ88" s="12">
        <v>64.760002136230469</v>
      </c>
      <c r="BK88" s="12">
        <v>65.544288635253906</v>
      </c>
      <c r="BL88" s="12">
        <v>63.523143768310547</v>
      </c>
      <c r="BM88" s="12">
        <v>65.171432495117188</v>
      </c>
      <c r="BN88" s="12">
        <v>64.258575439453125</v>
      </c>
      <c r="BO88" s="12">
        <v>63.682571411132813</v>
      </c>
      <c r="BQ88" s="21">
        <f t="shared" si="3"/>
        <v>17</v>
      </c>
    </row>
    <row r="89" spans="2:69" x14ac:dyDescent="0.25">
      <c r="B89" s="44" t="s">
        <v>989</v>
      </c>
      <c r="C89" s="44" t="s">
        <v>990</v>
      </c>
      <c r="D89" s="12">
        <v>-32.700000000000003</v>
      </c>
      <c r="E89" s="12">
        <v>134.19999999999999</v>
      </c>
      <c r="F89" s="29" t="b">
        <f t="shared" si="2"/>
        <v>0</v>
      </c>
      <c r="H89" s="12">
        <v>73.0528564453125</v>
      </c>
      <c r="I89" s="12">
        <v>77.21856689453125</v>
      </c>
      <c r="J89" s="12">
        <v>74.302574157714844</v>
      </c>
      <c r="K89" s="12">
        <v>77.046287536621094</v>
      </c>
      <c r="L89" s="12">
        <v>72.080856323242188</v>
      </c>
      <c r="M89" s="12">
        <v>76.915145874023438</v>
      </c>
      <c r="N89" s="12">
        <v>72.32257080078125</v>
      </c>
      <c r="O89" s="12">
        <v>75.259140014648438</v>
      </c>
      <c r="P89" s="12">
        <v>73.050285339355469</v>
      </c>
      <c r="Q89" s="12">
        <v>73.896286010742188</v>
      </c>
      <c r="R89" s="12">
        <v>74.014572143554688</v>
      </c>
      <c r="S89" s="12">
        <v>72.970565795898438</v>
      </c>
      <c r="T89" s="12">
        <v>76.09228515625</v>
      </c>
      <c r="U89" s="12">
        <v>75.079147338867188</v>
      </c>
      <c r="V89" s="12">
        <v>73.176284790039063</v>
      </c>
      <c r="W89" s="12">
        <v>74.292282104492188</v>
      </c>
      <c r="X89" s="12">
        <v>71.384002685546875</v>
      </c>
      <c r="Y89" s="12">
        <v>76.2105712890625</v>
      </c>
      <c r="Z89" s="12">
        <v>71.977996826171875</v>
      </c>
      <c r="AA89" s="12">
        <v>73.644287109375</v>
      </c>
      <c r="AB89" s="12">
        <v>76.886856079101563</v>
      </c>
      <c r="AC89" s="12">
        <v>75.940567016601563</v>
      </c>
      <c r="AD89" s="12">
        <v>74.945426940917969</v>
      </c>
      <c r="AE89" s="12">
        <v>74.230567932128906</v>
      </c>
      <c r="AF89" s="12">
        <v>73.03228759765625</v>
      </c>
      <c r="AG89" s="12">
        <v>72.690284729003906</v>
      </c>
      <c r="AH89" s="12">
        <v>71.944572448730469</v>
      </c>
      <c r="AI89" s="12">
        <v>73.9991455078125</v>
      </c>
      <c r="AJ89" s="12">
        <v>75.349143981933594</v>
      </c>
      <c r="AK89" s="12">
        <v>73.994003295898438</v>
      </c>
      <c r="AL89" s="12">
        <v>75.408287048339844</v>
      </c>
      <c r="AM89" s="12">
        <v>75.619140625</v>
      </c>
      <c r="AN89" s="12">
        <v>69.900283813476563</v>
      </c>
      <c r="AO89" s="12">
        <v>74.464569091796875</v>
      </c>
      <c r="AP89" s="12">
        <v>74.837432861328125</v>
      </c>
      <c r="AQ89" s="12">
        <v>74.320571899414063</v>
      </c>
      <c r="AR89" s="12">
        <v>74.166282653808594</v>
      </c>
      <c r="AS89" s="12">
        <v>74.526290893554688</v>
      </c>
      <c r="AT89" s="12">
        <v>75.169143676757813</v>
      </c>
      <c r="AU89" s="12">
        <v>74.842567443847656</v>
      </c>
      <c r="AV89" s="12">
        <v>76.323715209960938</v>
      </c>
      <c r="AW89" s="12">
        <v>71.76971435546875</v>
      </c>
      <c r="AX89" s="12">
        <v>74.461997985839844</v>
      </c>
      <c r="AY89" s="12">
        <v>73.963134765625</v>
      </c>
      <c r="AZ89" s="12">
        <v>74.914573669433594</v>
      </c>
      <c r="BA89" s="12">
        <v>74.431144714355469</v>
      </c>
      <c r="BB89" s="12">
        <v>78.419425964355469</v>
      </c>
      <c r="BC89" s="12">
        <v>77.871719360351563</v>
      </c>
      <c r="BD89" s="12">
        <v>75.459716796875</v>
      </c>
      <c r="BE89" s="12">
        <v>77.686569213867188</v>
      </c>
      <c r="BF89" s="12">
        <v>71.931716918945313</v>
      </c>
      <c r="BG89" s="12">
        <v>75.984283447265625</v>
      </c>
      <c r="BH89" s="12">
        <v>76.961433410644531</v>
      </c>
      <c r="BI89" s="12">
        <v>76.853431701660156</v>
      </c>
      <c r="BJ89" s="12">
        <v>78.671424865722656</v>
      </c>
      <c r="BK89" s="12">
        <v>78.193145751953125</v>
      </c>
      <c r="BL89" s="12">
        <v>73.07342529296875</v>
      </c>
      <c r="BM89" s="12">
        <v>75.1048583984375</v>
      </c>
      <c r="BN89" s="12">
        <v>80.427192687988281</v>
      </c>
      <c r="BO89" s="12">
        <v>75.889144897460938</v>
      </c>
      <c r="BQ89" s="21">
        <f t="shared" si="3"/>
        <v>18</v>
      </c>
    </row>
    <row r="90" spans="2:69" x14ac:dyDescent="0.25">
      <c r="B90" s="44" t="s">
        <v>1136</v>
      </c>
      <c r="C90" s="44" t="s">
        <v>1137</v>
      </c>
      <c r="D90" s="12">
        <v>-36.799999999999997</v>
      </c>
      <c r="E90" s="12">
        <v>145.1</v>
      </c>
      <c r="F90" s="29" t="b">
        <f t="shared" si="2"/>
        <v>1</v>
      </c>
      <c r="H90" s="12">
        <v>64.777999877929688</v>
      </c>
      <c r="I90" s="12">
        <v>73.178855895996094</v>
      </c>
      <c r="J90" s="12">
        <v>68.452568054199219</v>
      </c>
      <c r="K90" s="12">
        <v>71.090858459472656</v>
      </c>
      <c r="L90" s="12">
        <v>67.861137390136719</v>
      </c>
      <c r="M90" s="12">
        <v>71.471427917480469</v>
      </c>
      <c r="N90" s="12">
        <v>68.388290405273438</v>
      </c>
      <c r="O90" s="12">
        <v>70.38629150390625</v>
      </c>
      <c r="P90" s="12">
        <v>68.542572021484375</v>
      </c>
      <c r="Q90" s="12">
        <v>67.647720336914063</v>
      </c>
      <c r="R90" s="12">
        <v>68.594001770019531</v>
      </c>
      <c r="S90" s="12">
        <v>67.174575805664063</v>
      </c>
      <c r="T90" s="12">
        <v>73.014289855957031</v>
      </c>
      <c r="U90" s="12">
        <v>69.792289733886719</v>
      </c>
      <c r="V90" s="12">
        <v>62.320999145507813</v>
      </c>
      <c r="W90" s="12">
        <v>70.347709655761719</v>
      </c>
      <c r="X90" s="12">
        <v>68.205711364746094</v>
      </c>
      <c r="Y90" s="12">
        <v>71.980567932128906</v>
      </c>
      <c r="Z90" s="12">
        <v>69.332000732421875</v>
      </c>
      <c r="AA90" s="12">
        <v>70.003143310546875</v>
      </c>
      <c r="AB90" s="12">
        <v>72.482002258300781</v>
      </c>
      <c r="AC90" s="12">
        <v>71.53314208984375</v>
      </c>
      <c r="AD90" s="12">
        <v>74.662567138671875</v>
      </c>
      <c r="AE90" s="12">
        <v>68.933425903320313</v>
      </c>
      <c r="AF90" s="12">
        <v>69.969718933105469</v>
      </c>
      <c r="AG90" s="12">
        <v>70.538002014160156</v>
      </c>
      <c r="AH90" s="12">
        <v>67.568000793457031</v>
      </c>
      <c r="AI90" s="12">
        <v>71.299148559570313</v>
      </c>
      <c r="AJ90" s="12">
        <v>70.666572570800781</v>
      </c>
      <c r="AK90" s="12">
        <v>70.93914794921875</v>
      </c>
      <c r="AL90" s="12">
        <v>72.271141052246094</v>
      </c>
      <c r="AM90" s="12">
        <v>71.566574096679688</v>
      </c>
      <c r="AN90" s="12">
        <v>66.452003479003906</v>
      </c>
      <c r="AO90" s="12">
        <v>68.007713317871094</v>
      </c>
      <c r="AP90" s="12">
        <v>71.859710693359375</v>
      </c>
      <c r="AQ90" s="12">
        <v>68.470565795898438</v>
      </c>
      <c r="AR90" s="12">
        <v>67.953712463378906</v>
      </c>
      <c r="AS90" s="12">
        <v>71.66943359375</v>
      </c>
      <c r="AT90" s="12">
        <v>69.663719177246094</v>
      </c>
      <c r="AU90" s="12">
        <v>71.088287353515625</v>
      </c>
      <c r="AV90" s="12">
        <v>70.046859741210938</v>
      </c>
      <c r="AW90" s="12">
        <v>69.334571838378906</v>
      </c>
      <c r="AX90" s="12">
        <v>73.767715454101563</v>
      </c>
      <c r="AY90" s="12">
        <v>69.568572998046875</v>
      </c>
      <c r="AZ90" s="12">
        <v>70.918571472167969</v>
      </c>
      <c r="BA90" s="12">
        <v>70.154853820800781</v>
      </c>
      <c r="BB90" s="12">
        <v>75.521430969238281</v>
      </c>
      <c r="BC90" s="12">
        <v>74.716567993164063</v>
      </c>
      <c r="BD90" s="12">
        <v>71.88800048828125</v>
      </c>
      <c r="BE90" s="12">
        <v>73.832000732421875</v>
      </c>
      <c r="BF90" s="12">
        <v>69.591712951660156</v>
      </c>
      <c r="BG90" s="12">
        <v>71.332572937011719</v>
      </c>
      <c r="BH90" s="12">
        <v>72.641426086425781</v>
      </c>
      <c r="BI90" s="12">
        <v>70.707710266113281</v>
      </c>
      <c r="BJ90" s="12">
        <v>74.940284729003906</v>
      </c>
      <c r="BK90" s="12">
        <v>76.956283569335938</v>
      </c>
      <c r="BL90" s="12">
        <v>68.969429016113281</v>
      </c>
      <c r="BM90" s="12">
        <v>73.543998718261719</v>
      </c>
      <c r="BN90" s="12">
        <v>73.145423889160156</v>
      </c>
      <c r="BO90" s="12">
        <v>71.805709838867188</v>
      </c>
      <c r="BQ90" s="21">
        <f t="shared" si="3"/>
        <v>18</v>
      </c>
    </row>
    <row r="91" spans="2:69" x14ac:dyDescent="0.25">
      <c r="B91" s="44" t="s">
        <v>816</v>
      </c>
      <c r="C91" s="44" t="s">
        <v>817</v>
      </c>
      <c r="D91" s="12">
        <v>-37.5</v>
      </c>
      <c r="E91" s="12">
        <v>149.9</v>
      </c>
      <c r="F91" s="29" t="b">
        <f t="shared" si="2"/>
        <v>1</v>
      </c>
      <c r="H91" s="12">
        <v>61.810569763183594</v>
      </c>
      <c r="I91" s="12">
        <v>63.191429138183594</v>
      </c>
      <c r="J91" s="12">
        <v>61.692283630371094</v>
      </c>
      <c r="K91" s="12">
        <v>63.319995880126953</v>
      </c>
      <c r="L91" s="12">
        <v>61.869712829589844</v>
      </c>
      <c r="M91" s="12">
        <v>63.625999450683594</v>
      </c>
      <c r="N91" s="12">
        <v>61.934001922607422</v>
      </c>
      <c r="O91" s="12">
        <v>62.633430480957031</v>
      </c>
      <c r="P91" s="12">
        <v>62.283710479736328</v>
      </c>
      <c r="Q91" s="12">
        <v>61.221714019775391</v>
      </c>
      <c r="R91" s="12">
        <v>61.422286987304688</v>
      </c>
      <c r="S91" s="12">
        <v>61.712856292724609</v>
      </c>
      <c r="T91" s="12">
        <v>64.088859558105469</v>
      </c>
      <c r="U91" s="12">
        <v>63.980854034423828</v>
      </c>
      <c r="V91" s="12">
        <v>60.676570892333984</v>
      </c>
      <c r="W91" s="12">
        <v>63.931999206542969</v>
      </c>
      <c r="X91" s="12">
        <v>61.676856994628906</v>
      </c>
      <c r="Y91" s="12">
        <v>62.579429626464844</v>
      </c>
      <c r="Z91" s="12">
        <v>62.175716400146484</v>
      </c>
      <c r="AA91" s="12">
        <v>62.723426818847656</v>
      </c>
      <c r="AB91" s="12">
        <v>63.787998199462891</v>
      </c>
      <c r="AC91" s="12">
        <v>64.029708862304688</v>
      </c>
      <c r="AD91" s="12">
        <v>64.099143981933594</v>
      </c>
      <c r="AE91" s="12">
        <v>63.636283874511719</v>
      </c>
      <c r="AF91" s="12">
        <v>62.672000885009766</v>
      </c>
      <c r="AG91" s="12">
        <v>63.723712921142578</v>
      </c>
      <c r="AH91" s="12">
        <v>63.790569305419922</v>
      </c>
      <c r="AI91" s="12">
        <v>64.518287658691406</v>
      </c>
      <c r="AJ91" s="12">
        <v>64.880859375</v>
      </c>
      <c r="AK91" s="12">
        <v>64.006576538085938</v>
      </c>
      <c r="AL91" s="12">
        <v>64.145423889160156</v>
      </c>
      <c r="AM91" s="12">
        <v>63.443428039550781</v>
      </c>
      <c r="AN91" s="12">
        <v>62.288852691650391</v>
      </c>
      <c r="AO91" s="12">
        <v>63.181140899658203</v>
      </c>
      <c r="AP91" s="12">
        <v>63.44085693359375</v>
      </c>
      <c r="AQ91" s="12">
        <v>61.993141174316406</v>
      </c>
      <c r="AR91" s="12">
        <v>62.371139526367188</v>
      </c>
      <c r="AS91" s="12">
        <v>64.42828369140625</v>
      </c>
      <c r="AT91" s="12">
        <v>64.734283447265625</v>
      </c>
      <c r="AU91" s="12">
        <v>64.248283386230469</v>
      </c>
      <c r="AV91" s="12">
        <v>65.641998291015625</v>
      </c>
      <c r="AW91" s="12">
        <v>64.788284301757813</v>
      </c>
      <c r="AX91" s="12">
        <v>65.251144409179688</v>
      </c>
      <c r="AY91" s="12">
        <v>63.517997741699219</v>
      </c>
      <c r="AZ91" s="12">
        <v>65.050567626953125</v>
      </c>
      <c r="BA91" s="12">
        <v>65.523712158203125</v>
      </c>
      <c r="BB91" s="12">
        <v>65.523712158203125</v>
      </c>
      <c r="BC91" s="12">
        <v>65.220291137695313</v>
      </c>
      <c r="BD91" s="12">
        <v>64.649429321289063</v>
      </c>
      <c r="BE91" s="12">
        <v>65.896568298339844</v>
      </c>
      <c r="BF91" s="12">
        <v>64.155715942382813</v>
      </c>
      <c r="BG91" s="12">
        <v>64.518287658691406</v>
      </c>
      <c r="BH91" s="12">
        <v>64.765144348144531</v>
      </c>
      <c r="BI91" s="12">
        <v>66.331146240234375</v>
      </c>
      <c r="BJ91" s="12">
        <v>65.893997192382813</v>
      </c>
      <c r="BK91" s="12">
        <v>66.269424438476563</v>
      </c>
      <c r="BL91" s="12">
        <v>65.130287170410156</v>
      </c>
      <c r="BM91" s="12">
        <v>65.287139892578125</v>
      </c>
      <c r="BN91" s="12">
        <v>65.109710693359375</v>
      </c>
      <c r="BO91" s="12">
        <v>64.363998413085938</v>
      </c>
      <c r="BQ91" s="21">
        <f t="shared" si="3"/>
        <v>22</v>
      </c>
    </row>
    <row r="92" spans="2:69" x14ac:dyDescent="0.25">
      <c r="B92" s="44" t="s">
        <v>743</v>
      </c>
      <c r="C92" s="44" t="s">
        <v>744</v>
      </c>
      <c r="D92" s="12">
        <v>-35.9</v>
      </c>
      <c r="E92" s="12">
        <v>150.1</v>
      </c>
      <c r="F92" s="29" t="b">
        <f t="shared" si="2"/>
        <v>1</v>
      </c>
      <c r="H92" s="12">
        <v>66.752853393554688</v>
      </c>
      <c r="I92" s="12">
        <v>66.248855590820313</v>
      </c>
      <c r="J92" s="12">
        <v>66.397994995117188</v>
      </c>
      <c r="K92" s="12">
        <v>66.783706665039063</v>
      </c>
      <c r="L92" s="12">
        <v>67.267143249511719</v>
      </c>
      <c r="M92" s="12">
        <v>68.439712524414063</v>
      </c>
      <c r="N92" s="12">
        <v>66.444290161132813</v>
      </c>
      <c r="O92" s="12">
        <v>66.387718200683594</v>
      </c>
      <c r="P92" s="12">
        <v>69.720291137695313</v>
      </c>
      <c r="Q92" s="12">
        <v>65.071998596191406</v>
      </c>
      <c r="R92" s="12">
        <v>67.794288635253906</v>
      </c>
      <c r="S92" s="12">
        <v>69.015708923339844</v>
      </c>
      <c r="T92" s="12">
        <v>68.84857177734375</v>
      </c>
      <c r="U92" s="12">
        <v>69.015716552734375</v>
      </c>
      <c r="V92" s="12">
        <v>65.996856689453125</v>
      </c>
      <c r="W92" s="12">
        <v>68.601715087890625</v>
      </c>
      <c r="X92" s="12">
        <v>67.164283752441406</v>
      </c>
      <c r="Y92" s="12">
        <v>68.799713134765625</v>
      </c>
      <c r="Z92" s="12">
        <v>66.919998168945313</v>
      </c>
      <c r="AA92" s="12">
        <v>68.087432861328125</v>
      </c>
      <c r="AB92" s="12">
        <v>71.0008544921875</v>
      </c>
      <c r="AC92" s="12">
        <v>69.193138122558594</v>
      </c>
      <c r="AD92" s="12">
        <v>68.172286987304688</v>
      </c>
      <c r="AE92" s="12">
        <v>67.5654296875</v>
      </c>
      <c r="AF92" s="12">
        <v>67.051139831542969</v>
      </c>
      <c r="AG92" s="12">
        <v>67.817428588867188</v>
      </c>
      <c r="AH92" s="12">
        <v>67.287712097167969</v>
      </c>
      <c r="AI92" s="12">
        <v>68.033432006835938</v>
      </c>
      <c r="AJ92" s="12">
        <v>70.15228271484375</v>
      </c>
      <c r="AK92" s="12">
        <v>68.624855041503906</v>
      </c>
      <c r="AL92" s="12">
        <v>67.997428894042969</v>
      </c>
      <c r="AM92" s="12">
        <v>68.264862060546875</v>
      </c>
      <c r="AN92" s="12">
        <v>66.418571472167969</v>
      </c>
      <c r="AO92" s="12">
        <v>67.866287231445313</v>
      </c>
      <c r="AP92" s="12">
        <v>67.380287170410156</v>
      </c>
      <c r="AQ92" s="12">
        <v>65.346282958984375</v>
      </c>
      <c r="AR92" s="12">
        <v>67.616859436035156</v>
      </c>
      <c r="AS92" s="12">
        <v>69.038864135742188</v>
      </c>
      <c r="AT92" s="12">
        <v>69.445144653320313</v>
      </c>
      <c r="AU92" s="12">
        <v>68.65057373046875</v>
      </c>
      <c r="AV92" s="12">
        <v>69.532569885253906</v>
      </c>
      <c r="AW92" s="12">
        <v>69.509429931640625</v>
      </c>
      <c r="AX92" s="12">
        <v>70.581718444824219</v>
      </c>
      <c r="AY92" s="12">
        <v>68.594001770019531</v>
      </c>
      <c r="AZ92" s="12">
        <v>69.609710693359375</v>
      </c>
      <c r="BA92" s="12">
        <v>68.799713134765625</v>
      </c>
      <c r="BB92" s="12">
        <v>69.056854248046875</v>
      </c>
      <c r="BC92" s="12">
        <v>69.244575500488281</v>
      </c>
      <c r="BD92" s="12">
        <v>69.221427917480469</v>
      </c>
      <c r="BE92" s="12">
        <v>69.926002502441406</v>
      </c>
      <c r="BF92" s="12">
        <v>67.5654296875</v>
      </c>
      <c r="BG92" s="12">
        <v>67.832855224609375</v>
      </c>
      <c r="BH92" s="12">
        <v>68.293144226074219</v>
      </c>
      <c r="BI92" s="12">
        <v>71.139717102050781</v>
      </c>
      <c r="BJ92" s="12">
        <v>69.725433349609375</v>
      </c>
      <c r="BK92" s="12">
        <v>69.506858825683594</v>
      </c>
      <c r="BL92" s="12">
        <v>70.363136291503906</v>
      </c>
      <c r="BM92" s="12">
        <v>70.417144775390625</v>
      </c>
      <c r="BN92" s="12">
        <v>68.943710327148438</v>
      </c>
      <c r="BO92" s="12">
        <v>68.936004638671875</v>
      </c>
      <c r="BQ92" s="21">
        <f t="shared" si="3"/>
        <v>23</v>
      </c>
    </row>
    <row r="93" spans="2:69" x14ac:dyDescent="0.25">
      <c r="B93" s="44" t="s">
        <v>1017</v>
      </c>
      <c r="C93" s="44" t="s">
        <v>1018</v>
      </c>
      <c r="D93" s="12">
        <v>-37.5</v>
      </c>
      <c r="E93" s="12">
        <v>143.69999999999999</v>
      </c>
      <c r="F93" s="29" t="b">
        <f t="shared" si="2"/>
        <v>1</v>
      </c>
      <c r="H93" s="12">
        <v>61.473712921142578</v>
      </c>
      <c r="I93" s="12">
        <v>66.819717407226563</v>
      </c>
      <c r="J93" s="12">
        <v>62.324855804443359</v>
      </c>
      <c r="K93" s="12">
        <v>65.451713562011719</v>
      </c>
      <c r="L93" s="12">
        <v>60.784572601318359</v>
      </c>
      <c r="M93" s="12">
        <v>65.161140441894531</v>
      </c>
      <c r="N93" s="12">
        <v>62.736289978027344</v>
      </c>
      <c r="O93" s="12">
        <v>64.595428466796875</v>
      </c>
      <c r="P93" s="12">
        <v>60.491428375244141</v>
      </c>
      <c r="Q93" s="12">
        <v>60.00543212890625</v>
      </c>
      <c r="R93" s="12">
        <v>61.203716278076172</v>
      </c>
      <c r="S93" s="12">
        <v>59.830570220947266</v>
      </c>
      <c r="T93" s="12">
        <v>64.597999572753906</v>
      </c>
      <c r="U93" s="12">
        <v>63.350852966308594</v>
      </c>
      <c r="V93" s="12">
        <v>60.666286468505859</v>
      </c>
      <c r="W93" s="12">
        <v>63.307140350341797</v>
      </c>
      <c r="X93" s="12">
        <v>60.332000732421875</v>
      </c>
      <c r="Y93" s="12">
        <v>63.772571563720703</v>
      </c>
      <c r="Z93" s="12">
        <v>61.859428405761719</v>
      </c>
      <c r="AA93" s="12">
        <v>64.381996154785156</v>
      </c>
      <c r="AB93" s="12">
        <v>65.636856079101563</v>
      </c>
      <c r="AC93" s="12">
        <v>64.410285949707031</v>
      </c>
      <c r="AD93" s="12">
        <v>66.16400146484375</v>
      </c>
      <c r="AE93" s="12">
        <v>60.766571044921875</v>
      </c>
      <c r="AF93" s="12">
        <v>63.898571014404297</v>
      </c>
      <c r="AG93" s="12">
        <v>62.628284454345703</v>
      </c>
      <c r="AH93" s="12">
        <v>60.838569641113281</v>
      </c>
      <c r="AI93" s="12">
        <v>63.518001556396484</v>
      </c>
      <c r="AJ93" s="12">
        <v>63.921718597412109</v>
      </c>
      <c r="AK93" s="12">
        <v>63.111717224121094</v>
      </c>
      <c r="AL93" s="12">
        <v>64.135139465332031</v>
      </c>
      <c r="AM93" s="12">
        <v>63.487144470214844</v>
      </c>
      <c r="AN93" s="12">
        <v>60.442573547363281</v>
      </c>
      <c r="AO93" s="12">
        <v>61.941715240478516</v>
      </c>
      <c r="AP93" s="12">
        <v>63.613143920898438</v>
      </c>
      <c r="AQ93" s="12">
        <v>61.615142822265625</v>
      </c>
      <c r="AR93" s="12">
        <v>61.892856597900391</v>
      </c>
      <c r="AS93" s="12">
        <v>65.022285461425781</v>
      </c>
      <c r="AT93" s="12">
        <v>63.559139251708984</v>
      </c>
      <c r="AU93" s="12">
        <v>65.009429931640625</v>
      </c>
      <c r="AV93" s="12">
        <v>64.397430419921875</v>
      </c>
      <c r="AW93" s="12">
        <v>61.278282165527344</v>
      </c>
      <c r="AX93" s="12">
        <v>65.323143005371094</v>
      </c>
      <c r="AY93" s="12">
        <v>62.803138732910156</v>
      </c>
      <c r="AZ93" s="12">
        <v>63.546287536621094</v>
      </c>
      <c r="BA93" s="12">
        <v>64.708572387695313</v>
      </c>
      <c r="BB93" s="12">
        <v>68.969429016113281</v>
      </c>
      <c r="BC93" s="12">
        <v>66.593429565429688</v>
      </c>
      <c r="BD93" s="12">
        <v>65.055709838867188</v>
      </c>
      <c r="BE93" s="12">
        <v>66.305427551269531</v>
      </c>
      <c r="BF93" s="12">
        <v>62.767143249511719</v>
      </c>
      <c r="BG93" s="12">
        <v>64.947715759277344</v>
      </c>
      <c r="BH93" s="12">
        <v>65.302574157714844</v>
      </c>
      <c r="BI93" s="12">
        <v>63.523143768310547</v>
      </c>
      <c r="BJ93" s="12">
        <v>67.910003662109375</v>
      </c>
      <c r="BK93" s="12">
        <v>69.550575256347656</v>
      </c>
      <c r="BL93" s="12">
        <v>62.4739990234375</v>
      </c>
      <c r="BM93" s="12">
        <v>66.65771484375</v>
      </c>
      <c r="BN93" s="12">
        <v>66.063713073730469</v>
      </c>
      <c r="BO93" s="12">
        <v>64.009140014648438</v>
      </c>
      <c r="BQ93" s="21">
        <f t="shared" si="3"/>
        <v>26</v>
      </c>
    </row>
    <row r="94" spans="2:69" x14ac:dyDescent="0.25">
      <c r="B94" s="44" t="s">
        <v>1066</v>
      </c>
      <c r="C94" s="44" t="s">
        <v>1067</v>
      </c>
      <c r="D94" s="12">
        <v>-39.1</v>
      </c>
      <c r="E94" s="12">
        <v>146.4</v>
      </c>
      <c r="F94" s="29" t="b">
        <f t="shared" si="2"/>
        <v>1</v>
      </c>
      <c r="H94" s="12">
        <v>58.971714019775391</v>
      </c>
      <c r="I94" s="12">
        <v>61.352855682373047</v>
      </c>
      <c r="J94" s="12">
        <v>60.082569122314453</v>
      </c>
      <c r="K94" s="12">
        <v>61.316860198974609</v>
      </c>
      <c r="L94" s="12">
        <v>59.475711822509766</v>
      </c>
      <c r="M94" s="12">
        <v>61.481430053710938</v>
      </c>
      <c r="N94" s="12">
        <v>59.576000213623047</v>
      </c>
      <c r="O94" s="12">
        <v>60.414287567138672</v>
      </c>
      <c r="P94" s="12">
        <v>59.395999908447266</v>
      </c>
      <c r="Q94" s="12">
        <v>58.897144317626953</v>
      </c>
      <c r="R94" s="12">
        <v>59.455142974853516</v>
      </c>
      <c r="S94" s="12">
        <v>59.385711669921875</v>
      </c>
      <c r="T94" s="12">
        <v>62.587142944335938</v>
      </c>
      <c r="U94" s="12">
        <v>60.887432098388672</v>
      </c>
      <c r="V94" s="12">
        <v>58.58599853515625</v>
      </c>
      <c r="W94" s="12">
        <v>61.982856750488281</v>
      </c>
      <c r="X94" s="12">
        <v>58.969142913818359</v>
      </c>
      <c r="Y94" s="12">
        <v>60.573711395263672</v>
      </c>
      <c r="Z94" s="12">
        <v>60.40142822265625</v>
      </c>
      <c r="AA94" s="12">
        <v>60.452857971191406</v>
      </c>
      <c r="AB94" s="12">
        <v>62.139717102050781</v>
      </c>
      <c r="AC94" s="12">
        <v>61.527713775634766</v>
      </c>
      <c r="AD94" s="12">
        <v>60.643142700195313</v>
      </c>
      <c r="AE94" s="12">
        <v>59.599143981933594</v>
      </c>
      <c r="AF94" s="12">
        <v>59.951431274414063</v>
      </c>
      <c r="AG94" s="12">
        <v>60.308860778808594</v>
      </c>
      <c r="AH94" s="12">
        <v>59.388282775878906</v>
      </c>
      <c r="AI94" s="12">
        <v>60.784572601318359</v>
      </c>
      <c r="AJ94" s="12">
        <v>62.093425750732422</v>
      </c>
      <c r="AK94" s="12">
        <v>60.643142700195313</v>
      </c>
      <c r="AL94" s="12">
        <v>61.432571411132813</v>
      </c>
      <c r="AM94" s="12">
        <v>60.802570343017578</v>
      </c>
      <c r="AN94" s="12">
        <v>58.290287017822266</v>
      </c>
      <c r="AO94" s="12">
        <v>60.596858978271484</v>
      </c>
      <c r="AP94" s="12">
        <v>60.841140747070313</v>
      </c>
      <c r="AQ94" s="12">
        <v>59.65057373046875</v>
      </c>
      <c r="AR94" s="12">
        <v>60.360286712646484</v>
      </c>
      <c r="AS94" s="12">
        <v>60.062000274658203</v>
      </c>
      <c r="AT94" s="12">
        <v>60.437427520751953</v>
      </c>
      <c r="AU94" s="12">
        <v>62.839145660400391</v>
      </c>
      <c r="AV94" s="12">
        <v>61.520000457763672</v>
      </c>
      <c r="AW94" s="12">
        <v>60.851428985595703</v>
      </c>
      <c r="AX94" s="12">
        <v>61.540573120117188</v>
      </c>
      <c r="AY94" s="12">
        <v>60.715145111083984</v>
      </c>
      <c r="AZ94" s="12">
        <v>61.394001007080078</v>
      </c>
      <c r="BA94" s="12">
        <v>63.803428649902344</v>
      </c>
      <c r="BB94" s="12">
        <v>61.959712982177734</v>
      </c>
      <c r="BC94" s="12">
        <v>62.083141326904297</v>
      </c>
      <c r="BD94" s="12">
        <v>61.905712127685547</v>
      </c>
      <c r="BE94" s="12">
        <v>62.823711395263672</v>
      </c>
      <c r="BF94" s="12">
        <v>61.3297119140625</v>
      </c>
      <c r="BG94" s="12">
        <v>62.198856353759766</v>
      </c>
      <c r="BH94" s="12">
        <v>63.129711151123047</v>
      </c>
      <c r="BI94" s="12">
        <v>62.620571136474609</v>
      </c>
      <c r="BJ94" s="12">
        <v>63.147712707519531</v>
      </c>
      <c r="BK94" s="12">
        <v>63.294288635253906</v>
      </c>
      <c r="BL94" s="12">
        <v>61.612567901611328</v>
      </c>
      <c r="BM94" s="12">
        <v>62.903427124023438</v>
      </c>
      <c r="BN94" s="12">
        <v>62.476573944091797</v>
      </c>
      <c r="BO94" s="12">
        <v>60.946571350097656</v>
      </c>
      <c r="BQ94" s="21">
        <f t="shared" si="3"/>
        <v>28</v>
      </c>
    </row>
    <row r="95" spans="2:69" x14ac:dyDescent="0.25">
      <c r="B95" s="44" t="s">
        <v>1052</v>
      </c>
      <c r="C95" s="44" t="s">
        <v>1053</v>
      </c>
      <c r="D95" s="12">
        <v>-34.9</v>
      </c>
      <c r="E95" s="12">
        <v>138.5</v>
      </c>
      <c r="F95" s="29" t="b">
        <f t="shared" si="2"/>
        <v>0</v>
      </c>
      <c r="H95" s="12">
        <v>68.357429504394531</v>
      </c>
      <c r="I95" s="12">
        <v>72.4202880859375</v>
      </c>
      <c r="J95" s="12">
        <v>70.198570251464844</v>
      </c>
      <c r="K95" s="12">
        <v>72.348281860351563</v>
      </c>
      <c r="L95" s="12">
        <v>68.028282165527344</v>
      </c>
      <c r="M95" s="12">
        <v>72.008857727050781</v>
      </c>
      <c r="N95" s="12">
        <v>69.535140991210938</v>
      </c>
      <c r="O95" s="12">
        <v>72.9320068359375</v>
      </c>
      <c r="P95" s="12">
        <v>69.550575256347656</v>
      </c>
      <c r="Q95" s="12">
        <v>69.792282104492188</v>
      </c>
      <c r="R95" s="12">
        <v>69.349998474121094</v>
      </c>
      <c r="S95" s="12">
        <v>68.563140869140625</v>
      </c>
      <c r="T95" s="12">
        <v>72.078285217285156</v>
      </c>
      <c r="U95" s="12">
        <v>72.013999938964844</v>
      </c>
      <c r="V95" s="12">
        <v>69.080001831054688</v>
      </c>
      <c r="W95" s="12">
        <v>71.905998229980469</v>
      </c>
      <c r="X95" s="12">
        <v>68.917999267578125</v>
      </c>
      <c r="Y95" s="12">
        <v>71.957427978515625</v>
      </c>
      <c r="Z95" s="12">
        <v>69.699714660644531</v>
      </c>
      <c r="AA95" s="12">
        <v>70.589431762695313</v>
      </c>
      <c r="AB95" s="12">
        <v>73.376853942871094</v>
      </c>
      <c r="AC95" s="12">
        <v>71.458572387695313</v>
      </c>
      <c r="AD95" s="12">
        <v>71.957427978515625</v>
      </c>
      <c r="AE95" s="12">
        <v>70.391426086425781</v>
      </c>
      <c r="AF95" s="12">
        <v>69.540283203125</v>
      </c>
      <c r="AG95" s="12">
        <v>70.015998840332031</v>
      </c>
      <c r="AH95" s="12">
        <v>69.144287109375</v>
      </c>
      <c r="AI95" s="12">
        <v>70.972572326660156</v>
      </c>
      <c r="AJ95" s="12">
        <v>72.554000854492188</v>
      </c>
      <c r="AK95" s="12">
        <v>70.594566345214844</v>
      </c>
      <c r="AL95" s="12">
        <v>72.368858337402344</v>
      </c>
      <c r="AM95" s="12">
        <v>71.409713745117188</v>
      </c>
      <c r="AN95" s="12">
        <v>67.156570434570313</v>
      </c>
      <c r="AO95" s="12">
        <v>70.661430358886719</v>
      </c>
      <c r="AP95" s="12">
        <v>71.173141479492188</v>
      </c>
      <c r="AQ95" s="12">
        <v>70.494285583496094</v>
      </c>
      <c r="AR95" s="12">
        <v>70.005714416503906</v>
      </c>
      <c r="AS95" s="12">
        <v>71.245140075683594</v>
      </c>
      <c r="AT95" s="12">
        <v>71.599998474121094</v>
      </c>
      <c r="AU95" s="12">
        <v>71.885429382324219</v>
      </c>
      <c r="AV95" s="12">
        <v>72.605430603027344</v>
      </c>
      <c r="AW95" s="12">
        <v>68.046279907226563</v>
      </c>
      <c r="AX95" s="12">
        <v>71.167999267578125</v>
      </c>
      <c r="AY95" s="12">
        <v>71.167999267578125</v>
      </c>
      <c r="AZ95" s="12">
        <v>71.602569580078125</v>
      </c>
      <c r="BA95" s="12">
        <v>71.59228515625</v>
      </c>
      <c r="BB95" s="12">
        <v>75.063720703125</v>
      </c>
      <c r="BC95" s="12">
        <v>74.888862609863281</v>
      </c>
      <c r="BD95" s="12">
        <v>72.265998840332031</v>
      </c>
      <c r="BE95" s="12">
        <v>74.562286376953125</v>
      </c>
      <c r="BF95" s="12">
        <v>69.529998779296875</v>
      </c>
      <c r="BG95" s="12">
        <v>73.158287048339844</v>
      </c>
      <c r="BH95" s="12">
        <v>73.690567016601563</v>
      </c>
      <c r="BI95" s="12">
        <v>72.728851318359375</v>
      </c>
      <c r="BJ95" s="12">
        <v>74.541717529296875</v>
      </c>
      <c r="BK95" s="12">
        <v>74.996856689453125</v>
      </c>
      <c r="BL95" s="12">
        <v>69.236854553222656</v>
      </c>
      <c r="BM95" s="12">
        <v>73.477142333984375</v>
      </c>
      <c r="BN95" s="12">
        <v>72.3431396484375</v>
      </c>
      <c r="BO95" s="12">
        <v>71.468856811523438</v>
      </c>
      <c r="BQ95" s="21">
        <f t="shared" si="3"/>
        <v>29</v>
      </c>
    </row>
    <row r="96" spans="2:69" x14ac:dyDescent="0.25">
      <c r="B96" s="44" t="s">
        <v>1082</v>
      </c>
      <c r="C96" s="44" t="s">
        <v>1083</v>
      </c>
      <c r="D96" s="12">
        <v>-38.799999999999997</v>
      </c>
      <c r="E96" s="12">
        <v>143.5</v>
      </c>
      <c r="F96" s="29" t="b">
        <f t="shared" si="2"/>
        <v>1</v>
      </c>
      <c r="H96" s="12">
        <v>59.781715393066406</v>
      </c>
      <c r="I96" s="12">
        <v>62.741428375244141</v>
      </c>
      <c r="J96" s="12">
        <v>61.275714874267578</v>
      </c>
      <c r="K96" s="12">
        <v>62.954856872558594</v>
      </c>
      <c r="L96" s="12">
        <v>60.370567321777344</v>
      </c>
      <c r="M96" s="12">
        <v>62.437999725341797</v>
      </c>
      <c r="N96" s="12">
        <v>62.134571075439453</v>
      </c>
      <c r="O96" s="12">
        <v>62.052288055419922</v>
      </c>
      <c r="P96" s="12">
        <v>60.419429779052734</v>
      </c>
      <c r="Q96" s="12">
        <v>59.007713317871094</v>
      </c>
      <c r="R96" s="12">
        <v>60.077430725097656</v>
      </c>
      <c r="S96" s="12">
        <v>59.959140777587891</v>
      </c>
      <c r="T96" s="12">
        <v>62.561431884765625</v>
      </c>
      <c r="U96" s="12">
        <v>62.525428771972656</v>
      </c>
      <c r="V96" s="12">
        <v>60.429718017578125</v>
      </c>
      <c r="W96" s="12">
        <v>63.101428985595703</v>
      </c>
      <c r="X96" s="12">
        <v>59.583713531494141</v>
      </c>
      <c r="Y96" s="12">
        <v>62.116569519042969</v>
      </c>
      <c r="Z96" s="12">
        <v>62.134571075439453</v>
      </c>
      <c r="AA96" s="12">
        <v>62.330001831054688</v>
      </c>
      <c r="AB96" s="12">
        <v>63.181140899658203</v>
      </c>
      <c r="AC96" s="12">
        <v>63.106571197509766</v>
      </c>
      <c r="AD96" s="12">
        <v>61.748855590820313</v>
      </c>
      <c r="AE96" s="12">
        <v>60.483718872070313</v>
      </c>
      <c r="AF96" s="12">
        <v>61.496856689453125</v>
      </c>
      <c r="AG96" s="12">
        <v>61.661430358886719</v>
      </c>
      <c r="AH96" s="12">
        <v>61.440284729003906</v>
      </c>
      <c r="AI96" s="12">
        <v>63.476856231689453</v>
      </c>
      <c r="AJ96" s="12">
        <v>64.021995544433594</v>
      </c>
      <c r="AK96" s="12">
        <v>62.538284301757813</v>
      </c>
      <c r="AL96" s="12">
        <v>63.286571502685547</v>
      </c>
      <c r="AM96" s="12">
        <v>61.867141723632813</v>
      </c>
      <c r="AN96" s="12">
        <v>60.3011474609375</v>
      </c>
      <c r="AO96" s="12">
        <v>62.731143951416016</v>
      </c>
      <c r="AP96" s="12">
        <v>61.74371337890625</v>
      </c>
      <c r="AQ96" s="12">
        <v>59.861431121826172</v>
      </c>
      <c r="AR96" s="12">
        <v>61.3297119140625</v>
      </c>
      <c r="AS96" s="12">
        <v>61.185714721679688</v>
      </c>
      <c r="AT96" s="12">
        <v>61.525142669677734</v>
      </c>
      <c r="AU96" s="12">
        <v>63.348285675048828</v>
      </c>
      <c r="AV96" s="12">
        <v>61.921142578125</v>
      </c>
      <c r="AW96" s="12">
        <v>61.142002105712891</v>
      </c>
      <c r="AX96" s="12">
        <v>61.651142120361328</v>
      </c>
      <c r="AY96" s="12">
        <v>60.828285217285156</v>
      </c>
      <c r="AZ96" s="12">
        <v>61.815711975097656</v>
      </c>
      <c r="BA96" s="12">
        <v>63.710853576660156</v>
      </c>
      <c r="BB96" s="12">
        <v>62.854572296142578</v>
      </c>
      <c r="BC96" s="12">
        <v>63.289146423339844</v>
      </c>
      <c r="BD96" s="12">
        <v>61.895427703857422</v>
      </c>
      <c r="BE96" s="12">
        <v>63.515430450439453</v>
      </c>
      <c r="BF96" s="12">
        <v>61.913429260253906</v>
      </c>
      <c r="BG96" s="12">
        <v>64.489997863769531</v>
      </c>
      <c r="BH96" s="12">
        <v>63.908859252929688</v>
      </c>
      <c r="BI96" s="12">
        <v>62.965141296386719</v>
      </c>
      <c r="BJ96" s="12">
        <v>64.497711181640625</v>
      </c>
      <c r="BK96" s="12">
        <v>64.716285705566406</v>
      </c>
      <c r="BL96" s="12">
        <v>62.479145050048828</v>
      </c>
      <c r="BM96" s="12">
        <v>63.924285888671875</v>
      </c>
      <c r="BN96" s="12">
        <v>63.574573516845703</v>
      </c>
      <c r="BO96" s="12">
        <v>62.080574035644531</v>
      </c>
      <c r="BQ96" s="21">
        <f t="shared" si="3"/>
        <v>31</v>
      </c>
    </row>
    <row r="97" spans="2:71" x14ac:dyDescent="0.25">
      <c r="B97" s="44" t="s">
        <v>588</v>
      </c>
      <c r="C97" s="44" t="s">
        <v>589</v>
      </c>
      <c r="D97" s="12">
        <v>-18.2</v>
      </c>
      <c r="E97" s="12">
        <v>146</v>
      </c>
      <c r="F97" s="29" t="b">
        <f t="shared" si="2"/>
        <v>0</v>
      </c>
      <c r="H97" s="12">
        <v>86.45257568359375</v>
      </c>
      <c r="I97" s="12">
        <v>85.663139343261719</v>
      </c>
      <c r="J97" s="12">
        <v>86.509147644042969</v>
      </c>
      <c r="K97" s="12">
        <v>84.192283630371094</v>
      </c>
      <c r="L97" s="12">
        <v>84.51885986328125</v>
      </c>
      <c r="M97" s="12">
        <v>85.292861938476563</v>
      </c>
      <c r="N97" s="12">
        <v>84.963714599609375</v>
      </c>
      <c r="O97" s="12">
        <v>86.362579345703125</v>
      </c>
      <c r="P97" s="12">
        <v>85.7608642578125</v>
      </c>
      <c r="Q97" s="12">
        <v>87.08514404296875</v>
      </c>
      <c r="R97" s="12">
        <v>87.802574157714844</v>
      </c>
      <c r="S97" s="12">
        <v>89.484283447265625</v>
      </c>
      <c r="T97" s="12">
        <v>85.375144958496094</v>
      </c>
      <c r="U97" s="12">
        <v>85.8431396484375</v>
      </c>
      <c r="V97" s="12">
        <v>86.367706298828125</v>
      </c>
      <c r="W97" s="12">
        <v>86.336860656738281</v>
      </c>
      <c r="X97" s="12">
        <v>88.825996398925781</v>
      </c>
      <c r="Y97" s="12">
        <v>86.0797119140625</v>
      </c>
      <c r="Z97" s="12">
        <v>84.117713928222656</v>
      </c>
      <c r="AA97" s="12">
        <v>86.123428344726563</v>
      </c>
      <c r="AB97" s="12">
        <v>86.388290405273438</v>
      </c>
      <c r="AC97" s="12">
        <v>85.480575561523438</v>
      </c>
      <c r="AD97" s="12">
        <v>85.328857421875</v>
      </c>
      <c r="AE97" s="12">
        <v>86.411430358886719</v>
      </c>
      <c r="AF97" s="12">
        <v>84.884002685546875</v>
      </c>
      <c r="AG97" s="12">
        <v>84.071426391601563</v>
      </c>
      <c r="AH97" s="12">
        <v>84.624282836914063</v>
      </c>
      <c r="AI97" s="12">
        <v>84.961135864257813</v>
      </c>
      <c r="AJ97" s="12">
        <v>85.722282409667969</v>
      </c>
      <c r="AK97" s="12">
        <v>85.863716125488281</v>
      </c>
      <c r="AL97" s="12">
        <v>85.6065673828125</v>
      </c>
      <c r="AM97" s="12">
        <v>86.776565551757813</v>
      </c>
      <c r="AN97" s="12">
        <v>86.791999816894531</v>
      </c>
      <c r="AO97" s="12">
        <v>85.26971435546875</v>
      </c>
      <c r="AP97" s="12">
        <v>85.226005554199219</v>
      </c>
      <c r="AQ97" s="12">
        <v>86.583717346191406</v>
      </c>
      <c r="AR97" s="12">
        <v>83.536567687988281</v>
      </c>
      <c r="AS97" s="12">
        <v>82.819145202636719</v>
      </c>
      <c r="AT97" s="12">
        <v>84.259140014648438</v>
      </c>
      <c r="AU97" s="12">
        <v>82.82171630859375</v>
      </c>
      <c r="AV97" s="12">
        <v>83.225433349609375</v>
      </c>
      <c r="AW97" s="12">
        <v>84.187141418457031</v>
      </c>
      <c r="AX97" s="12">
        <v>83.713996887207031</v>
      </c>
      <c r="AY97" s="12">
        <v>84.541999816894531</v>
      </c>
      <c r="AZ97" s="12">
        <v>83.757713317871094</v>
      </c>
      <c r="BA97" s="12">
        <v>85.948570251464844</v>
      </c>
      <c r="BB97" s="12">
        <v>82.346000671386719</v>
      </c>
      <c r="BC97" s="12">
        <v>83.0377197265625</v>
      </c>
      <c r="BD97" s="12">
        <v>85.09228515625</v>
      </c>
      <c r="BE97" s="12">
        <v>84.338859558105469</v>
      </c>
      <c r="BF97" s="12">
        <v>85.400863647460938</v>
      </c>
      <c r="BG97" s="12">
        <v>81.83685302734375</v>
      </c>
      <c r="BH97" s="12">
        <v>82.70343017578125</v>
      </c>
      <c r="BI97" s="12">
        <v>83.505722045898438</v>
      </c>
      <c r="BJ97" s="12">
        <v>83.719139099121094</v>
      </c>
      <c r="BK97" s="12">
        <v>82.832000732421875</v>
      </c>
      <c r="BL97" s="12">
        <v>84.660285949707031</v>
      </c>
      <c r="BM97" s="12">
        <v>83.281997680664063</v>
      </c>
      <c r="BN97" s="12">
        <v>84.99456787109375</v>
      </c>
      <c r="BO97" s="12">
        <v>84.3028564453125</v>
      </c>
      <c r="BQ97" s="21">
        <f t="shared" si="3"/>
        <v>41</v>
      </c>
    </row>
    <row r="98" spans="2:71" x14ac:dyDescent="0.25">
      <c r="B98" s="44" t="s">
        <v>1166</v>
      </c>
      <c r="C98" s="44" t="s">
        <v>1167</v>
      </c>
      <c r="D98" s="12">
        <v>-37.700000000000003</v>
      </c>
      <c r="E98" s="12">
        <v>140.69999999999999</v>
      </c>
      <c r="F98" s="29" t="b">
        <f t="shared" si="2"/>
        <v>0</v>
      </c>
      <c r="H98" s="12">
        <v>63.986000061035156</v>
      </c>
      <c r="I98" s="12">
        <v>68.012855529785156</v>
      </c>
      <c r="J98" s="12">
        <v>64.536285400390625</v>
      </c>
      <c r="K98" s="12">
        <v>68.023139953613281</v>
      </c>
      <c r="L98" s="12">
        <v>62.923999786376953</v>
      </c>
      <c r="M98" s="12">
        <v>66.763145446777344</v>
      </c>
      <c r="N98" s="12">
        <v>65.665138244628906</v>
      </c>
      <c r="O98" s="12">
        <v>67.598861694335938</v>
      </c>
      <c r="P98" s="12">
        <v>63.687713623046875</v>
      </c>
      <c r="Q98" s="12">
        <v>63.893428802490234</v>
      </c>
      <c r="R98" s="12">
        <v>64.510574340820313</v>
      </c>
      <c r="S98" s="12">
        <v>62.911140441894531</v>
      </c>
      <c r="T98" s="12">
        <v>67.42657470703125</v>
      </c>
      <c r="U98" s="12">
        <v>66.925140380859375</v>
      </c>
      <c r="V98" s="12">
        <v>63.708282470703125</v>
      </c>
      <c r="W98" s="12">
        <v>66.585716247558594</v>
      </c>
      <c r="X98" s="12">
        <v>62.985713958740234</v>
      </c>
      <c r="Y98" s="12">
        <v>66.12542724609375</v>
      </c>
      <c r="Z98" s="12">
        <v>65.436279296875</v>
      </c>
      <c r="AA98" s="12">
        <v>65.613716125488281</v>
      </c>
      <c r="AB98" s="12">
        <v>67.483139038085938</v>
      </c>
      <c r="AC98" s="12">
        <v>66.788864135742188</v>
      </c>
      <c r="AD98" s="12">
        <v>67.333999633789063</v>
      </c>
      <c r="AE98" s="12">
        <v>64.644287109375</v>
      </c>
      <c r="AF98" s="12">
        <v>65.027427673339844</v>
      </c>
      <c r="AG98" s="12">
        <v>65.45428466796875</v>
      </c>
      <c r="AH98" s="12">
        <v>64.615997314453125</v>
      </c>
      <c r="AI98" s="12">
        <v>66.989425659179688</v>
      </c>
      <c r="AJ98" s="12">
        <v>66.567718505859375</v>
      </c>
      <c r="AK98" s="12">
        <v>66.202568054199219</v>
      </c>
      <c r="AL98" s="12">
        <v>66.470001220703125</v>
      </c>
      <c r="AM98" s="12">
        <v>66.0277099609375</v>
      </c>
      <c r="AN98" s="12">
        <v>64.055427551269531</v>
      </c>
      <c r="AO98" s="12">
        <v>65.953140258789063</v>
      </c>
      <c r="AP98" s="12">
        <v>66.292572021484375</v>
      </c>
      <c r="AQ98" s="12">
        <v>65.220291137695313</v>
      </c>
      <c r="AR98" s="12">
        <v>64.826858520507813</v>
      </c>
      <c r="AS98" s="12">
        <v>66.416000366210938</v>
      </c>
      <c r="AT98" s="12">
        <v>65.930000305175781</v>
      </c>
      <c r="AU98" s="12">
        <v>67.357139587402344</v>
      </c>
      <c r="AV98" s="12">
        <v>66.75799560546875</v>
      </c>
      <c r="AW98" s="12">
        <v>63.908851623535156</v>
      </c>
      <c r="AX98" s="12">
        <v>66.00714111328125</v>
      </c>
      <c r="AY98" s="12">
        <v>65.428573608398438</v>
      </c>
      <c r="AZ98" s="12">
        <v>67.202857971191406</v>
      </c>
      <c r="BA98" s="12">
        <v>67.570571899414063</v>
      </c>
      <c r="BB98" s="12">
        <v>69.154571533203125</v>
      </c>
      <c r="BC98" s="12">
        <v>67.848281860351563</v>
      </c>
      <c r="BD98" s="12">
        <v>66.251426696777344</v>
      </c>
      <c r="BE98" s="12">
        <v>68.647994995117188</v>
      </c>
      <c r="BF98" s="12">
        <v>66.356857299804688</v>
      </c>
      <c r="BG98" s="12">
        <v>67.89971923828125</v>
      </c>
      <c r="BH98" s="12">
        <v>68.429428100585938</v>
      </c>
      <c r="BI98" s="12">
        <v>65.873428344726563</v>
      </c>
      <c r="BJ98" s="12">
        <v>70.381141662597656</v>
      </c>
      <c r="BK98" s="12">
        <v>70.90057373046875</v>
      </c>
      <c r="BL98" s="12">
        <v>64.669998168945313</v>
      </c>
      <c r="BM98" s="12">
        <v>69.16485595703125</v>
      </c>
      <c r="BN98" s="12">
        <v>67.09228515625</v>
      </c>
      <c r="BO98" s="12">
        <v>64.82171630859375</v>
      </c>
      <c r="BQ98" s="21">
        <f t="shared" si="3"/>
        <v>46</v>
      </c>
    </row>
    <row r="99" spans="2:71" x14ac:dyDescent="0.25">
      <c r="B99" s="44" t="s">
        <v>1194</v>
      </c>
      <c r="C99" s="44" t="s">
        <v>1195</v>
      </c>
      <c r="D99" s="12">
        <v>-43.6</v>
      </c>
      <c r="E99" s="12">
        <v>146.19999999999999</v>
      </c>
      <c r="F99" s="29" t="b">
        <f t="shared" si="2"/>
        <v>0</v>
      </c>
      <c r="H99" s="12">
        <v>56.914573669433594</v>
      </c>
      <c r="I99" s="12">
        <v>58.848285675048828</v>
      </c>
      <c r="J99" s="12">
        <v>56.035144805908203</v>
      </c>
      <c r="K99" s="12">
        <v>57.629428863525391</v>
      </c>
      <c r="L99" s="12">
        <v>57.277141571044922</v>
      </c>
      <c r="M99" s="12">
        <v>56.775714874267578</v>
      </c>
      <c r="N99" s="12">
        <v>57.873714447021484</v>
      </c>
      <c r="O99" s="12">
        <v>57.336284637451172</v>
      </c>
      <c r="P99" s="12">
        <v>54.109146118164063</v>
      </c>
      <c r="Q99" s="12">
        <v>53.929141998291016</v>
      </c>
      <c r="R99" s="12">
        <v>55.181430816650391</v>
      </c>
      <c r="S99" s="12">
        <v>55.626285552978516</v>
      </c>
      <c r="T99" s="12">
        <v>57.063713073730469</v>
      </c>
      <c r="U99" s="12">
        <v>58.645145416259766</v>
      </c>
      <c r="V99" s="12">
        <v>56.456855773925781</v>
      </c>
      <c r="W99" s="12">
        <v>57.392856597900391</v>
      </c>
      <c r="X99" s="12">
        <v>55.436000823974609</v>
      </c>
      <c r="Y99" s="12">
        <v>54.988571166992188</v>
      </c>
      <c r="Z99" s="12">
        <v>57.048282623291016</v>
      </c>
      <c r="AA99" s="12">
        <v>56.292285919189453</v>
      </c>
      <c r="AB99" s="12">
        <v>57.410858154296875</v>
      </c>
      <c r="AC99" s="12">
        <v>57.660285949707031</v>
      </c>
      <c r="AD99" s="12">
        <v>55.227714538574219</v>
      </c>
      <c r="AE99" s="12">
        <v>55.510570526123047</v>
      </c>
      <c r="AF99" s="12">
        <v>56.297428131103516</v>
      </c>
      <c r="AG99" s="12">
        <v>57.398002624511719</v>
      </c>
      <c r="AH99" s="12">
        <v>56.92742919921875</v>
      </c>
      <c r="AI99" s="12">
        <v>56.899143218994141</v>
      </c>
      <c r="AJ99" s="12">
        <v>57.603717803955078</v>
      </c>
      <c r="AK99" s="12">
        <v>57.513713836669922</v>
      </c>
      <c r="AL99" s="12">
        <v>56.919715881347656</v>
      </c>
      <c r="AM99" s="12">
        <v>55.155712127685547</v>
      </c>
      <c r="AN99" s="12">
        <v>55.721427917480469</v>
      </c>
      <c r="AO99" s="12">
        <v>55.780570983886719</v>
      </c>
      <c r="AP99" s="12">
        <v>55.291999816894531</v>
      </c>
      <c r="AQ99" s="12">
        <v>54.294284820556641</v>
      </c>
      <c r="AR99" s="12">
        <v>54.584857940673828</v>
      </c>
      <c r="AS99" s="12">
        <v>54.723712921142578</v>
      </c>
      <c r="AT99" s="12">
        <v>56.487716674804688</v>
      </c>
      <c r="AU99" s="12">
        <v>58.045997619628906</v>
      </c>
      <c r="AV99" s="12">
        <v>57.238571166992188</v>
      </c>
      <c r="AW99" s="12">
        <v>56.804000854492188</v>
      </c>
      <c r="AX99" s="12">
        <v>56.045429229736328</v>
      </c>
      <c r="AY99" s="12">
        <v>55.135143280029297</v>
      </c>
      <c r="AZ99" s="12">
        <v>55.849998474121094</v>
      </c>
      <c r="BA99" s="12">
        <v>58.547428131103516</v>
      </c>
      <c r="BB99" s="12">
        <v>55.551715850830078</v>
      </c>
      <c r="BC99" s="12">
        <v>57.36199951171875</v>
      </c>
      <c r="BD99" s="12">
        <v>55.371715545654297</v>
      </c>
      <c r="BE99" s="12">
        <v>56.989143371582031</v>
      </c>
      <c r="BF99" s="12">
        <v>56.492855072021484</v>
      </c>
      <c r="BG99" s="12">
        <v>56.706283569335938</v>
      </c>
      <c r="BH99" s="12">
        <v>56.955715179443359</v>
      </c>
      <c r="BI99" s="12">
        <v>55.916858673095703</v>
      </c>
      <c r="BJ99" s="12">
        <v>56.819427490234375</v>
      </c>
      <c r="BK99" s="12">
        <v>56.107143402099609</v>
      </c>
      <c r="BL99" s="12">
        <v>56.063426971435547</v>
      </c>
      <c r="BM99" s="12">
        <v>57.372283935546875</v>
      </c>
      <c r="BN99" s="12">
        <v>57.763141632080078</v>
      </c>
      <c r="BO99" s="12">
        <v>55.148002624511719</v>
      </c>
      <c r="BQ99" s="21">
        <f t="shared" si="3"/>
        <v>53</v>
      </c>
    </row>
    <row r="101" spans="2:71" x14ac:dyDescent="0.25">
      <c r="BQ101" s="19" t="s">
        <v>371</v>
      </c>
      <c r="BR101" s="19" t="s">
        <v>372</v>
      </c>
      <c r="BS101" s="19" t="s">
        <v>369</v>
      </c>
    </row>
    <row r="102" spans="2:71" x14ac:dyDescent="0.25">
      <c r="E102" t="s">
        <v>1222</v>
      </c>
      <c r="H102" s="27">
        <f>AVERAGE(H20:H99)</f>
        <v>76.05884227752685</v>
      </c>
      <c r="I102" s="27">
        <f t="shared" ref="I102:BO102" si="4">AVERAGE(I20:I99)</f>
        <v>77.769417004707535</v>
      </c>
      <c r="J102" s="27">
        <f t="shared" si="4"/>
        <v>76.711217975616449</v>
      </c>
      <c r="K102" s="27">
        <f t="shared" si="4"/>
        <v>77.018353891372684</v>
      </c>
      <c r="L102" s="27">
        <f t="shared" si="4"/>
        <v>75.236422912983954</v>
      </c>
      <c r="M102" s="27">
        <f t="shared" si="4"/>
        <v>77.422420787811276</v>
      </c>
      <c r="N102" s="27">
        <f t="shared" si="4"/>
        <v>75.613608312606814</v>
      </c>
      <c r="O102" s="27">
        <f t="shared" si="4"/>
        <v>77.720096254348761</v>
      </c>
      <c r="P102" s="27">
        <f t="shared" si="4"/>
        <v>76.663742733001712</v>
      </c>
      <c r="Q102" s="27">
        <f t="shared" si="4"/>
        <v>76.290949964523321</v>
      </c>
      <c r="R102" s="27">
        <f t="shared" si="4"/>
        <v>76.278168392181399</v>
      </c>
      <c r="S102" s="27">
        <f t="shared" si="4"/>
        <v>75.972553730010986</v>
      </c>
      <c r="T102" s="27">
        <f t="shared" si="4"/>
        <v>78.217379093170166</v>
      </c>
      <c r="U102" s="27">
        <f t="shared" si="4"/>
        <v>76.823085355758664</v>
      </c>
      <c r="V102" s="27">
        <f t="shared" si="4"/>
        <v>75.441644334793097</v>
      </c>
      <c r="W102" s="27">
        <f t="shared" si="4"/>
        <v>76.562696266174314</v>
      </c>
      <c r="X102" s="27">
        <f t="shared" si="4"/>
        <v>75.843499755859369</v>
      </c>
      <c r="Y102" s="27">
        <f t="shared" si="4"/>
        <v>77.947474479675293</v>
      </c>
      <c r="Z102" s="27">
        <f t="shared" si="4"/>
        <v>75.648328733444217</v>
      </c>
      <c r="AA102" s="27">
        <f t="shared" si="4"/>
        <v>78.07435417175293</v>
      </c>
      <c r="AB102" s="27">
        <f t="shared" si="4"/>
        <v>78.909456968307495</v>
      </c>
      <c r="AC102" s="27">
        <f t="shared" si="4"/>
        <v>77.235511159896845</v>
      </c>
      <c r="AD102" s="27">
        <f t="shared" si="4"/>
        <v>77.963893795013433</v>
      </c>
      <c r="AE102" s="27">
        <f t="shared" si="4"/>
        <v>76.880203771591184</v>
      </c>
      <c r="AF102" s="27">
        <f t="shared" si="4"/>
        <v>76.231560611724859</v>
      </c>
      <c r="AG102" s="27">
        <f t="shared" si="4"/>
        <v>76.209864044189459</v>
      </c>
      <c r="AH102" s="27">
        <f t="shared" si="4"/>
        <v>75.773428678512573</v>
      </c>
      <c r="AI102" s="27">
        <f t="shared" si="4"/>
        <v>77.424896287918088</v>
      </c>
      <c r="AJ102" s="27">
        <f t="shared" si="4"/>
        <v>78.35588188171387</v>
      </c>
      <c r="AK102" s="27">
        <f t="shared" si="4"/>
        <v>77.203785562515264</v>
      </c>
      <c r="AL102" s="27">
        <f t="shared" si="4"/>
        <v>77.831921625137326</v>
      </c>
      <c r="AM102" s="27">
        <f t="shared" si="4"/>
        <v>77.841371822357175</v>
      </c>
      <c r="AN102" s="27">
        <f t="shared" si="4"/>
        <v>75.176760482788083</v>
      </c>
      <c r="AO102" s="27">
        <f t="shared" si="4"/>
        <v>76.403074836730951</v>
      </c>
      <c r="AP102" s="27">
        <f t="shared" si="4"/>
        <v>78.085721492767334</v>
      </c>
      <c r="AQ102" s="27">
        <f t="shared" si="4"/>
        <v>76.896885967254633</v>
      </c>
      <c r="AR102" s="27">
        <f t="shared" si="4"/>
        <v>77.031702804565427</v>
      </c>
      <c r="AS102" s="27">
        <f t="shared" si="4"/>
        <v>77.867631912231445</v>
      </c>
      <c r="AT102" s="27">
        <f t="shared" si="4"/>
        <v>77.107936048507696</v>
      </c>
      <c r="AU102" s="27">
        <f t="shared" si="4"/>
        <v>77.178071689605716</v>
      </c>
      <c r="AV102" s="27">
        <f t="shared" si="4"/>
        <v>78.001218128204343</v>
      </c>
      <c r="AW102" s="27">
        <f t="shared" si="4"/>
        <v>76.411097574234006</v>
      </c>
      <c r="AX102" s="27">
        <f t="shared" si="4"/>
        <v>79.145664691925049</v>
      </c>
      <c r="AY102" s="27">
        <f t="shared" si="4"/>
        <v>77.553500032424921</v>
      </c>
      <c r="AZ102" s="27">
        <f t="shared" si="4"/>
        <v>78.138210725784305</v>
      </c>
      <c r="BA102" s="27">
        <f t="shared" si="4"/>
        <v>77.924492788314822</v>
      </c>
      <c r="BB102" s="27">
        <f t="shared" si="4"/>
        <v>79.57817816734314</v>
      </c>
      <c r="BC102" s="27">
        <f t="shared" si="4"/>
        <v>78.815557146072393</v>
      </c>
      <c r="BD102" s="27">
        <f t="shared" si="4"/>
        <v>77.982767152786252</v>
      </c>
      <c r="BE102" s="27">
        <f t="shared" si="4"/>
        <v>79.477442884445196</v>
      </c>
      <c r="BF102" s="27">
        <f t="shared" si="4"/>
        <v>76.631224775314337</v>
      </c>
      <c r="BG102" s="27">
        <f t="shared" si="4"/>
        <v>77.601424694061279</v>
      </c>
      <c r="BH102" s="27">
        <f t="shared" si="4"/>
        <v>79.16064267158508</v>
      </c>
      <c r="BI102" s="27">
        <f t="shared" si="4"/>
        <v>79.601331010649474</v>
      </c>
      <c r="BJ102" s="27">
        <f t="shared" si="4"/>
        <v>80.09307498931885</v>
      </c>
      <c r="BK102" s="27">
        <f t="shared" si="4"/>
        <v>80.518234735802764</v>
      </c>
      <c r="BL102" s="27">
        <f t="shared" si="4"/>
        <v>77.52061762809754</v>
      </c>
      <c r="BM102" s="27">
        <f t="shared" si="4"/>
        <v>79.255625152587896</v>
      </c>
      <c r="BN102" s="27">
        <f t="shared" si="4"/>
        <v>78.828812789916995</v>
      </c>
      <c r="BO102" s="27">
        <f t="shared" si="4"/>
        <v>80.385061025619507</v>
      </c>
      <c r="BQ102" s="27">
        <f>AVERAGE(H102:BN102)</f>
        <v>77.443439586601983</v>
      </c>
      <c r="BR102" s="27">
        <f>STDEV(H102:BN102)</f>
        <v>1.2578094817785297</v>
      </c>
      <c r="BS102" s="21">
        <f>RANK(BO102,H102:BO102)</f>
        <v>2</v>
      </c>
    </row>
    <row r="103" spans="2:71" x14ac:dyDescent="0.25">
      <c r="E103" t="s">
        <v>1223</v>
      </c>
      <c r="H103" s="27">
        <f>(H102-$BQ$102)/$BR$102</f>
        <v>-1.1008005020898128</v>
      </c>
      <c r="I103" s="27">
        <f t="shared" ref="I103:BO103" si="5">(I102-$BQ$102)/$BR$102</f>
        <v>0.25916279279801835</v>
      </c>
      <c r="J103" s="27">
        <f t="shared" si="5"/>
        <v>-0.58214031742723027</v>
      </c>
      <c r="K103" s="27">
        <f t="shared" si="5"/>
        <v>-0.33795714008152677</v>
      </c>
      <c r="L103" s="27">
        <f t="shared" si="5"/>
        <v>-1.7546510068419339</v>
      </c>
      <c r="M103" s="27">
        <f t="shared" si="5"/>
        <v>-1.6710637894847051E-2</v>
      </c>
      <c r="N103" s="27">
        <f t="shared" si="5"/>
        <v>-1.4547761807358979</v>
      </c>
      <c r="O103" s="27">
        <f t="shared" si="5"/>
        <v>0.21995117047105434</v>
      </c>
      <c r="P103" s="27">
        <f t="shared" si="5"/>
        <v>-0.619884700263022</v>
      </c>
      <c r="Q103" s="27">
        <f t="shared" si="5"/>
        <v>-0.91626723981206837</v>
      </c>
      <c r="R103" s="27">
        <f t="shared" si="5"/>
        <v>-0.92642901115111798</v>
      </c>
      <c r="S103" s="27">
        <f t="shared" si="5"/>
        <v>-1.1694027417500295</v>
      </c>
      <c r="T103" s="27">
        <f t="shared" si="5"/>
        <v>0.61530741958936486</v>
      </c>
      <c r="U103" s="27">
        <f t="shared" si="5"/>
        <v>-0.49320206265748928</v>
      </c>
      <c r="V103" s="27">
        <f t="shared" si="5"/>
        <v>-1.591493211657435</v>
      </c>
      <c r="W103" s="27">
        <f t="shared" si="5"/>
        <v>-0.70021997225073163</v>
      </c>
      <c r="X103" s="27">
        <f t="shared" si="5"/>
        <v>-1.2720049052900404</v>
      </c>
      <c r="Y103" s="27">
        <f t="shared" si="5"/>
        <v>0.40072435482089874</v>
      </c>
      <c r="Z103" s="27">
        <f t="shared" si="5"/>
        <v>-1.4271723016585132</v>
      </c>
      <c r="AA103" s="27">
        <f t="shared" si="5"/>
        <v>0.50159789243983144</v>
      </c>
      <c r="AB103" s="27">
        <f t="shared" si="5"/>
        <v>1.1655321437333888</v>
      </c>
      <c r="AC103" s="27">
        <f t="shared" si="5"/>
        <v>-0.16530995330956572</v>
      </c>
      <c r="AD103" s="27">
        <f t="shared" si="5"/>
        <v>0.41377825175521321</v>
      </c>
      <c r="AE103" s="27">
        <f t="shared" si="5"/>
        <v>-0.44779103923941593</v>
      </c>
      <c r="AF103" s="27">
        <f t="shared" si="5"/>
        <v>-0.96348373297642742</v>
      </c>
      <c r="AG103" s="27">
        <f t="shared" si="5"/>
        <v>-0.9807332193650351</v>
      </c>
      <c r="AH103" s="27">
        <f t="shared" si="5"/>
        <v>-1.3277137215789081</v>
      </c>
      <c r="AI103" s="27">
        <f t="shared" si="5"/>
        <v>-1.4742533708423529E-2</v>
      </c>
      <c r="AJ103" s="27">
        <f t="shared" si="5"/>
        <v>0.72542170203845446</v>
      </c>
      <c r="AK103" s="27">
        <f t="shared" si="5"/>
        <v>-0.19053284901927267</v>
      </c>
      <c r="AL103" s="27">
        <f t="shared" si="5"/>
        <v>0.30885602641986287</v>
      </c>
      <c r="AM103" s="27">
        <f t="shared" si="5"/>
        <v>0.31636924472259514</v>
      </c>
      <c r="AN103" s="27">
        <f t="shared" si="5"/>
        <v>-1.80208460553886</v>
      </c>
      <c r="AO103" s="27">
        <f t="shared" si="5"/>
        <v>-0.82712427036244496</v>
      </c>
      <c r="AP103" s="27">
        <f t="shared" si="5"/>
        <v>0.51063528735462482</v>
      </c>
      <c r="AQ103" s="27">
        <f t="shared" si="5"/>
        <v>-0.43452814378098698</v>
      </c>
      <c r="AR103" s="27">
        <f t="shared" si="5"/>
        <v>-0.32734431406445136</v>
      </c>
      <c r="AS103" s="27">
        <f t="shared" si="5"/>
        <v>0.33724688180093781</v>
      </c>
      <c r="AT103" s="27">
        <f t="shared" si="5"/>
        <v>-0.26673637220470625</v>
      </c>
      <c r="AU103" s="27">
        <f t="shared" si="5"/>
        <v>-0.21097622560535914</v>
      </c>
      <c r="AV103" s="27">
        <f t="shared" si="5"/>
        <v>0.44345232698808013</v>
      </c>
      <c r="AW103" s="27">
        <f t="shared" si="5"/>
        <v>-0.82074592958884018</v>
      </c>
      <c r="AX103" s="27">
        <f t="shared" si="5"/>
        <v>1.3533250702770481</v>
      </c>
      <c r="AY103" s="27">
        <f t="shared" si="5"/>
        <v>8.7501682422773633E-2</v>
      </c>
      <c r="AZ103" s="27">
        <f t="shared" si="5"/>
        <v>0.55236595783959486</v>
      </c>
      <c r="BA103" s="27">
        <f t="shared" si="5"/>
        <v>0.38245315262899371</v>
      </c>
      <c r="BB103" s="27">
        <f t="shared" si="5"/>
        <v>1.6971875404553785</v>
      </c>
      <c r="BC103" s="27">
        <f t="shared" si="5"/>
        <v>1.0908786897760148</v>
      </c>
      <c r="BD103" s="27">
        <f t="shared" si="5"/>
        <v>0.42878319331928211</v>
      </c>
      <c r="BE103" s="27">
        <f t="shared" si="5"/>
        <v>1.6170996699493421</v>
      </c>
      <c r="BF103" s="27">
        <f t="shared" si="5"/>
        <v>-0.64573754853492005</v>
      </c>
      <c r="BG103" s="27">
        <f t="shared" si="5"/>
        <v>0.12560336819524312</v>
      </c>
      <c r="BH103" s="27">
        <f t="shared" si="5"/>
        <v>1.3652330578355873</v>
      </c>
      <c r="BI103" s="27">
        <f t="shared" si="5"/>
        <v>1.7155948140860373</v>
      </c>
      <c r="BJ103" s="27">
        <f t="shared" si="5"/>
        <v>2.1065474868024614</v>
      </c>
      <c r="BK103" s="27">
        <f t="shared" si="5"/>
        <v>2.4445635000724057</v>
      </c>
      <c r="BL103" s="27">
        <f t="shared" si="5"/>
        <v>6.1359087058580779E-2</v>
      </c>
      <c r="BM103" s="27">
        <f t="shared" si="5"/>
        <v>1.4407472612016741</v>
      </c>
      <c r="BN103" s="27">
        <f t="shared" si="5"/>
        <v>1.1014173635868199</v>
      </c>
      <c r="BO103" s="27">
        <f t="shared" si="5"/>
        <v>2.3386860105857221</v>
      </c>
      <c r="BQ103" s="27">
        <f>AVERAGE(H103:BN103)</f>
        <v>3.9968028886505635E-15</v>
      </c>
      <c r="BR103" s="27">
        <f>STDEV(H103:BN103)</f>
        <v>0.99999999999999978</v>
      </c>
      <c r="BS103" s="21">
        <f>RANK(BO103,H103:BO103)</f>
        <v>2</v>
      </c>
    </row>
    <row r="105" spans="2:71" x14ac:dyDescent="0.25">
      <c r="E105" t="s">
        <v>1225</v>
      </c>
      <c r="H105" s="27">
        <f>AVERAGEIF($F$20:$F$99,TRUE,H20:H99)</f>
        <v>68.083210182189944</v>
      </c>
      <c r="I105" s="27">
        <f t="shared" ref="I105:BO105" si="6">AVERAGEIF($F$20:$F$99,TRUE,I20:I99)</f>
        <v>71.237171554565435</v>
      </c>
      <c r="J105" s="27">
        <f t="shared" si="6"/>
        <v>69.281985664367681</v>
      </c>
      <c r="K105" s="27">
        <f t="shared" si="6"/>
        <v>69.599685668945313</v>
      </c>
      <c r="L105" s="27">
        <f t="shared" si="6"/>
        <v>68.722442626953125</v>
      </c>
      <c r="M105" s="27">
        <f t="shared" si="6"/>
        <v>71.472199440002441</v>
      </c>
      <c r="N105" s="27">
        <f t="shared" si="6"/>
        <v>68.690558242797849</v>
      </c>
      <c r="O105" s="27">
        <f t="shared" si="6"/>
        <v>70.379343414306646</v>
      </c>
      <c r="P105" s="27">
        <f t="shared" si="6"/>
        <v>70.080541992187506</v>
      </c>
      <c r="Q105" s="27">
        <f t="shared" si="6"/>
        <v>67.67617206573486</v>
      </c>
      <c r="R105" s="27">
        <f t="shared" si="6"/>
        <v>68.917743682861328</v>
      </c>
      <c r="S105" s="27">
        <f t="shared" si="6"/>
        <v>69.171800041198736</v>
      </c>
      <c r="T105" s="27">
        <f t="shared" si="6"/>
        <v>71.534299850463867</v>
      </c>
      <c r="U105" s="27">
        <f t="shared" si="6"/>
        <v>70.572328567504883</v>
      </c>
      <c r="V105" s="27">
        <f t="shared" si="6"/>
        <v>67.571664619445798</v>
      </c>
      <c r="W105" s="27">
        <f t="shared" si="6"/>
        <v>70.748471450805667</v>
      </c>
      <c r="X105" s="27">
        <f t="shared" si="6"/>
        <v>68.426085090637201</v>
      </c>
      <c r="Y105" s="27">
        <f t="shared" si="6"/>
        <v>71.604757308959961</v>
      </c>
      <c r="Z105" s="27">
        <f t="shared" si="6"/>
        <v>68.803828811645502</v>
      </c>
      <c r="AA105" s="27">
        <f t="shared" si="6"/>
        <v>70.984014892578131</v>
      </c>
      <c r="AB105" s="27">
        <f t="shared" si="6"/>
        <v>73.235557556152344</v>
      </c>
      <c r="AC105" s="27">
        <f t="shared" si="6"/>
        <v>70.97424240112305</v>
      </c>
      <c r="AD105" s="27">
        <f t="shared" si="6"/>
        <v>71.647186660766607</v>
      </c>
      <c r="AE105" s="27">
        <f t="shared" si="6"/>
        <v>69.094014739990229</v>
      </c>
      <c r="AF105" s="27">
        <f t="shared" si="6"/>
        <v>69.541313934326169</v>
      </c>
      <c r="AG105" s="27">
        <f t="shared" si="6"/>
        <v>69.327757072448733</v>
      </c>
      <c r="AH105" s="27">
        <f t="shared" si="6"/>
        <v>68.617656707763672</v>
      </c>
      <c r="AI105" s="27">
        <f t="shared" si="6"/>
        <v>70.693185615539548</v>
      </c>
      <c r="AJ105" s="27">
        <f t="shared" si="6"/>
        <v>71.823328399658209</v>
      </c>
      <c r="AK105" s="27">
        <f t="shared" si="6"/>
        <v>70.639957046508783</v>
      </c>
      <c r="AL105" s="27">
        <f t="shared" si="6"/>
        <v>71.201428413391113</v>
      </c>
      <c r="AM105" s="27">
        <f t="shared" si="6"/>
        <v>70.940686225891113</v>
      </c>
      <c r="AN105" s="27">
        <f t="shared" si="6"/>
        <v>67.681914710998541</v>
      </c>
      <c r="AO105" s="27">
        <f t="shared" si="6"/>
        <v>69.435885238647458</v>
      </c>
      <c r="AP105" s="27">
        <f t="shared" si="6"/>
        <v>71.004583740234381</v>
      </c>
      <c r="AQ105" s="27">
        <f t="shared" si="6"/>
        <v>69.213329124450681</v>
      </c>
      <c r="AR105" s="27">
        <f t="shared" si="6"/>
        <v>69.657413482666016</v>
      </c>
      <c r="AS105" s="27">
        <f t="shared" si="6"/>
        <v>71.579171943664548</v>
      </c>
      <c r="AT105" s="27">
        <f t="shared" si="6"/>
        <v>70.212329673767087</v>
      </c>
      <c r="AU105" s="27">
        <f t="shared" si="6"/>
        <v>70.682514953613278</v>
      </c>
      <c r="AV105" s="27">
        <f t="shared" si="6"/>
        <v>71.19654293060303</v>
      </c>
      <c r="AW105" s="27">
        <f t="shared" si="6"/>
        <v>70.308319473266607</v>
      </c>
      <c r="AX105" s="27">
        <f t="shared" si="6"/>
        <v>73.112385368347162</v>
      </c>
      <c r="AY105" s="27">
        <f t="shared" si="6"/>
        <v>70.251286506652832</v>
      </c>
      <c r="AZ105" s="27">
        <f t="shared" si="6"/>
        <v>71.227527809143069</v>
      </c>
      <c r="BA105" s="27">
        <f t="shared" si="6"/>
        <v>71.724586105346674</v>
      </c>
      <c r="BB105" s="27">
        <f t="shared" si="6"/>
        <v>73.566886138916018</v>
      </c>
      <c r="BC105" s="27">
        <f t="shared" si="6"/>
        <v>72.804843330383306</v>
      </c>
      <c r="BD105" s="27">
        <f t="shared" si="6"/>
        <v>71.75338516235351</v>
      </c>
      <c r="BE105" s="27">
        <f t="shared" si="6"/>
        <v>73.493086242675787</v>
      </c>
      <c r="BF105" s="27">
        <f t="shared" si="6"/>
        <v>69.94194221496582</v>
      </c>
      <c r="BG105" s="27">
        <f t="shared" si="6"/>
        <v>71.310713768005371</v>
      </c>
      <c r="BH105" s="27">
        <f t="shared" si="6"/>
        <v>72.56107158660889</v>
      </c>
      <c r="BI105" s="27">
        <f t="shared" si="6"/>
        <v>72.692451477050781</v>
      </c>
      <c r="BJ105" s="27">
        <f t="shared" si="6"/>
        <v>73.959928512573242</v>
      </c>
      <c r="BK105" s="27">
        <f t="shared" si="6"/>
        <v>73.865969607704571</v>
      </c>
      <c r="BL105" s="27">
        <f t="shared" si="6"/>
        <v>71.195256805419916</v>
      </c>
      <c r="BM105" s="27">
        <f t="shared" si="6"/>
        <v>73.272586441040033</v>
      </c>
      <c r="BN105" s="27">
        <f t="shared" si="6"/>
        <v>72.394005584716794</v>
      </c>
      <c r="BO105" s="27">
        <f t="shared" si="6"/>
        <v>72.869257354736334</v>
      </c>
      <c r="BQ105" s="27">
        <f>AVERAGE(H105:BN105)</f>
        <v>70.70160233687335</v>
      </c>
      <c r="BR105" s="27">
        <f>STDEV(H105:BN105)</f>
        <v>1.6426952569481705</v>
      </c>
      <c r="BS105" s="21">
        <f>RANK(BO105,H105:BO105)</f>
        <v>8</v>
      </c>
    </row>
    <row r="106" spans="2:71" x14ac:dyDescent="0.25">
      <c r="E106" t="s">
        <v>1223</v>
      </c>
      <c r="H106" s="27">
        <f>(H105-$BQ$105)/$BR$105</f>
        <v>-1.5939609879606658</v>
      </c>
      <c r="I106" s="27">
        <f t="shared" ref="I106:BO106" si="7">(I105-$BQ$105)/$BR$105</f>
        <v>0.32603078107565475</v>
      </c>
      <c r="J106" s="27">
        <f t="shared" si="7"/>
        <v>-0.86419965389262676</v>
      </c>
      <c r="K106" s="27">
        <f t="shared" si="7"/>
        <v>-0.67079798475537</v>
      </c>
      <c r="L106" s="27">
        <f t="shared" si="7"/>
        <v>-1.204824632900654</v>
      </c>
      <c r="M106" s="27">
        <f t="shared" si="7"/>
        <v>0.46910533153953399</v>
      </c>
      <c r="N106" s="27">
        <f t="shared" si="7"/>
        <v>-1.224234431535193</v>
      </c>
      <c r="O106" s="27">
        <f t="shared" si="7"/>
        <v>-0.19617693616855156</v>
      </c>
      <c r="P106" s="27">
        <f t="shared" si="7"/>
        <v>-0.37807398667459574</v>
      </c>
      <c r="Q106" s="27">
        <f t="shared" si="7"/>
        <v>-1.8417477364360262</v>
      </c>
      <c r="R106" s="27">
        <f t="shared" si="7"/>
        <v>-1.0859340139120552</v>
      </c>
      <c r="S106" s="27">
        <f t="shared" si="7"/>
        <v>-0.93127577327806288</v>
      </c>
      <c r="T106" s="27">
        <f t="shared" si="7"/>
        <v>0.50690930656092481</v>
      </c>
      <c r="U106" s="27">
        <f t="shared" si="7"/>
        <v>-7.8696136012856285E-2</v>
      </c>
      <c r="V106" s="27">
        <f t="shared" si="7"/>
        <v>-1.9053672336294487</v>
      </c>
      <c r="W106" s="27">
        <f t="shared" si="7"/>
        <v>2.8531837377671173E-2</v>
      </c>
      <c r="X106" s="27">
        <f t="shared" si="7"/>
        <v>-1.3852339541441463</v>
      </c>
      <c r="Y106" s="27">
        <f t="shared" si="7"/>
        <v>0.5498006816946126</v>
      </c>
      <c r="Z106" s="27">
        <f t="shared" si="7"/>
        <v>-1.1552803340733853</v>
      </c>
      <c r="AA106" s="27">
        <f t="shared" si="7"/>
        <v>0.1719202356677233</v>
      </c>
      <c r="AB106" s="27">
        <f t="shared" si="7"/>
        <v>1.5425595274357962</v>
      </c>
      <c r="AC106" s="27">
        <f t="shared" si="7"/>
        <v>0.16597117639227588</v>
      </c>
      <c r="AD106" s="27">
        <f t="shared" si="7"/>
        <v>0.57562978884469496</v>
      </c>
      <c r="AE106" s="27">
        <f t="shared" si="7"/>
        <v>-0.97862801398095411</v>
      </c>
      <c r="AF106" s="27">
        <f t="shared" si="7"/>
        <v>-0.70633210733364271</v>
      </c>
      <c r="AG106" s="27">
        <f t="shared" si="7"/>
        <v>-0.8363360511413247</v>
      </c>
      <c r="AH106" s="27">
        <f t="shared" si="7"/>
        <v>-1.2686136520423579</v>
      </c>
      <c r="AI106" s="27">
        <f t="shared" si="7"/>
        <v>-5.1237265696126386E-3</v>
      </c>
      <c r="AJ106" s="27">
        <f t="shared" si="7"/>
        <v>0.68285706556967973</v>
      </c>
      <c r="AK106" s="27">
        <f t="shared" si="7"/>
        <v>-3.7526918096234305E-2</v>
      </c>
      <c r="AL106" s="27">
        <f t="shared" si="7"/>
        <v>0.3042719423481805</v>
      </c>
      <c r="AM106" s="27">
        <f t="shared" si="7"/>
        <v>0.14554366551343054</v>
      </c>
      <c r="AN106" s="27">
        <f t="shared" si="7"/>
        <v>-1.8382518687518707</v>
      </c>
      <c r="AO106" s="27">
        <f t="shared" si="7"/>
        <v>-0.7705124202874758</v>
      </c>
      <c r="AP106" s="27">
        <f t="shared" si="7"/>
        <v>0.18444163765585783</v>
      </c>
      <c r="AQ106" s="27">
        <f t="shared" si="7"/>
        <v>-0.90599470968681706</v>
      </c>
      <c r="AR106" s="27">
        <f t="shared" si="7"/>
        <v>-0.63565585265476909</v>
      </c>
      <c r="AS106" s="27">
        <f t="shared" si="7"/>
        <v>0.53422544630801638</v>
      </c>
      <c r="AT106" s="27">
        <f t="shared" si="7"/>
        <v>-0.29784749242853642</v>
      </c>
      <c r="AU106" s="27">
        <f t="shared" si="7"/>
        <v>-1.1619552183727871E-2</v>
      </c>
      <c r="AV106" s="27">
        <f t="shared" si="7"/>
        <v>0.30129787715415335</v>
      </c>
      <c r="AW106" s="27">
        <f t="shared" si="7"/>
        <v>-0.23941316074497643</v>
      </c>
      <c r="AX106" s="27">
        <f t="shared" si="7"/>
        <v>1.4675777636033414</v>
      </c>
      <c r="AY106" s="27">
        <f t="shared" si="7"/>
        <v>-0.27413230075134137</v>
      </c>
      <c r="AZ106" s="27">
        <f t="shared" si="7"/>
        <v>0.32016009667355666</v>
      </c>
      <c r="BA106" s="27">
        <f t="shared" si="7"/>
        <v>0.62274713714937124</v>
      </c>
      <c r="BB106" s="27">
        <f t="shared" si="7"/>
        <v>1.7442576703885087</v>
      </c>
      <c r="BC106" s="27">
        <f t="shared" si="7"/>
        <v>1.2803598139178878</v>
      </c>
      <c r="BD106" s="27">
        <f t="shared" si="7"/>
        <v>0.64027872548568832</v>
      </c>
      <c r="BE106" s="27">
        <f t="shared" si="7"/>
        <v>1.6993315674317506</v>
      </c>
      <c r="BF106" s="27">
        <f t="shared" si="7"/>
        <v>-0.4624473825527689</v>
      </c>
      <c r="BG106" s="27">
        <f t="shared" si="7"/>
        <v>0.37080001817478891</v>
      </c>
      <c r="BH106" s="27">
        <f t="shared" si="7"/>
        <v>1.131962390388888</v>
      </c>
      <c r="BI106" s="27">
        <f t="shared" si="7"/>
        <v>1.2119406394805494</v>
      </c>
      <c r="BJ106" s="27">
        <f t="shared" si="7"/>
        <v>1.9835244315207134</v>
      </c>
      <c r="BK106" s="27">
        <f t="shared" si="7"/>
        <v>1.9263264183948767</v>
      </c>
      <c r="BL106" s="27">
        <f t="shared" si="7"/>
        <v>0.3005149411971193</v>
      </c>
      <c r="BM106" s="27">
        <f t="shared" si="7"/>
        <v>1.5651010698984453</v>
      </c>
      <c r="BN106" s="27">
        <f t="shared" si="7"/>
        <v>1.0302600197358711</v>
      </c>
      <c r="BO106" s="27">
        <f t="shared" si="7"/>
        <v>1.3195722144410968</v>
      </c>
      <c r="BQ106" s="27">
        <f>AVERAGE(H106:BN106)</f>
        <v>-8.2645754646672663E-15</v>
      </c>
      <c r="BR106" s="27">
        <f>STDEV(H106:BN106)</f>
        <v>1</v>
      </c>
      <c r="BS106" s="21">
        <f>RANK(BO106,H106:BO106)</f>
        <v>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3949-D6A4-4F69-A55E-C8B4B87E9D04}">
  <sheetPr codeName="Sheet1"/>
  <dimension ref="B2:K69"/>
  <sheetViews>
    <sheetView workbookViewId="0">
      <selection activeCell="K4" sqref="K4:K69"/>
    </sheetView>
  </sheetViews>
  <sheetFormatPr defaultRowHeight="15" x14ac:dyDescent="0.25"/>
  <cols>
    <col min="2" max="2" width="18.42578125" style="2" customWidth="1"/>
  </cols>
  <sheetData>
    <row r="2" spans="2:11" x14ac:dyDescent="0.25">
      <c r="B2" s="2" t="s">
        <v>188</v>
      </c>
    </row>
    <row r="3" spans="2:11" x14ac:dyDescent="0.25">
      <c r="C3" t="s">
        <v>184</v>
      </c>
      <c r="D3" t="s">
        <v>185</v>
      </c>
      <c r="E3" t="s">
        <v>186</v>
      </c>
      <c r="F3" t="s">
        <v>187</v>
      </c>
    </row>
    <row r="4" spans="2:11" x14ac:dyDescent="0.25">
      <c r="B4" s="10">
        <v>43556</v>
      </c>
      <c r="C4" s="8" t="s">
        <v>181</v>
      </c>
      <c r="D4" s="8" t="s">
        <v>182</v>
      </c>
      <c r="E4" s="8" t="s">
        <v>181</v>
      </c>
      <c r="F4" s="8" t="s">
        <v>183</v>
      </c>
      <c r="G4" s="8">
        <f>9-6</f>
        <v>3</v>
      </c>
      <c r="H4" s="9">
        <v>5016</v>
      </c>
      <c r="I4" s="9">
        <v>10045</v>
      </c>
      <c r="K4">
        <f>LEFT(F4,3)+RIGHT(F4,2)/8</f>
        <v>919.25</v>
      </c>
    </row>
    <row r="5" spans="2:11" x14ac:dyDescent="0.25">
      <c r="B5" s="10">
        <v>43557</v>
      </c>
      <c r="C5" s="8" t="s">
        <v>173</v>
      </c>
      <c r="D5" s="8" t="s">
        <v>178</v>
      </c>
      <c r="E5" s="8" t="s">
        <v>179</v>
      </c>
      <c r="F5" s="8" t="s">
        <v>180</v>
      </c>
      <c r="G5" s="8">
        <f>4-6</f>
        <v>-2</v>
      </c>
      <c r="H5" s="9">
        <v>2284</v>
      </c>
      <c r="I5" s="9">
        <v>10367</v>
      </c>
      <c r="K5">
        <f t="shared" ref="K5:K68" si="0">LEFT(F5,3)+RIGHT(F5,2)/8</f>
        <v>924</v>
      </c>
    </row>
    <row r="6" spans="2:11" x14ac:dyDescent="0.25">
      <c r="B6" s="10">
        <v>43558</v>
      </c>
      <c r="C6" s="8" t="s">
        <v>176</v>
      </c>
      <c r="D6" s="8" t="s">
        <v>177</v>
      </c>
      <c r="E6" s="8" t="s">
        <v>171</v>
      </c>
      <c r="F6" s="8" t="s">
        <v>160</v>
      </c>
      <c r="G6" s="8">
        <f>-1-4</f>
        <v>-5</v>
      </c>
      <c r="H6" s="9">
        <v>2243</v>
      </c>
      <c r="I6" s="9">
        <v>10544</v>
      </c>
      <c r="K6">
        <f t="shared" si="0"/>
        <v>922.5</v>
      </c>
    </row>
    <row r="7" spans="2:11" x14ac:dyDescent="0.25">
      <c r="B7" s="10">
        <v>43559</v>
      </c>
      <c r="C7" s="8" t="s">
        <v>174</v>
      </c>
      <c r="D7" s="8" t="s">
        <v>175</v>
      </c>
      <c r="E7" s="8" t="s">
        <v>174</v>
      </c>
      <c r="F7" s="8" t="s">
        <v>34</v>
      </c>
      <c r="G7" s="8">
        <f>7-2</f>
        <v>5</v>
      </c>
      <c r="H7" s="9">
        <v>1169</v>
      </c>
      <c r="I7" s="9">
        <v>10458</v>
      </c>
      <c r="K7">
        <f t="shared" si="0"/>
        <v>929.75</v>
      </c>
    </row>
    <row r="8" spans="2:11" x14ac:dyDescent="0.25">
      <c r="B8" s="10">
        <v>43560</v>
      </c>
      <c r="C8" s="8" t="s">
        <v>38</v>
      </c>
      <c r="D8" s="8" t="s">
        <v>38</v>
      </c>
      <c r="E8" s="8" t="s">
        <v>32</v>
      </c>
      <c r="F8" s="8" t="s">
        <v>30</v>
      </c>
      <c r="G8" s="8">
        <f>-6-6</f>
        <v>-12</v>
      </c>
      <c r="H8" s="9">
        <v>2014</v>
      </c>
      <c r="I8" s="9">
        <v>10673</v>
      </c>
      <c r="K8">
        <f t="shared" si="0"/>
        <v>923</v>
      </c>
    </row>
    <row r="9" spans="2:11" x14ac:dyDescent="0.25">
      <c r="B9" s="10">
        <v>43563</v>
      </c>
      <c r="C9" s="8" t="s">
        <v>172</v>
      </c>
      <c r="D9" s="8" t="s">
        <v>33</v>
      </c>
      <c r="E9" s="8" t="s">
        <v>173</v>
      </c>
      <c r="F9" s="8" t="s">
        <v>166</v>
      </c>
      <c r="G9" s="8">
        <f>-1-0</f>
        <v>-1</v>
      </c>
      <c r="H9" s="9">
        <v>1793</v>
      </c>
      <c r="I9" s="9">
        <v>11274</v>
      </c>
      <c r="K9">
        <f t="shared" si="0"/>
        <v>922</v>
      </c>
    </row>
    <row r="10" spans="2:11" x14ac:dyDescent="0.25">
      <c r="B10" s="10">
        <v>43564</v>
      </c>
      <c r="C10" s="8" t="s">
        <v>166</v>
      </c>
      <c r="D10" s="8" t="s">
        <v>163</v>
      </c>
      <c r="E10" s="8" t="s">
        <v>165</v>
      </c>
      <c r="F10" s="8" t="s">
        <v>13</v>
      </c>
      <c r="G10" s="8">
        <f>0-2</f>
        <v>-2</v>
      </c>
      <c r="H10" s="9">
        <v>3469</v>
      </c>
      <c r="I10" s="9">
        <v>11973</v>
      </c>
      <c r="K10">
        <f t="shared" si="0"/>
        <v>922.25</v>
      </c>
    </row>
    <row r="11" spans="2:11" x14ac:dyDescent="0.25">
      <c r="B11" s="10">
        <v>43565</v>
      </c>
      <c r="C11" s="8" t="s">
        <v>166</v>
      </c>
      <c r="D11" s="8" t="s">
        <v>33</v>
      </c>
      <c r="E11" s="8" t="s">
        <v>12</v>
      </c>
      <c r="F11" s="8" t="s">
        <v>163</v>
      </c>
      <c r="G11" s="8">
        <f>3-0</f>
        <v>3</v>
      </c>
      <c r="H11" s="9">
        <v>1969</v>
      </c>
      <c r="I11" s="9">
        <v>12128</v>
      </c>
      <c r="K11">
        <f t="shared" si="0"/>
        <v>925.25</v>
      </c>
    </row>
    <row r="12" spans="2:11" x14ac:dyDescent="0.25">
      <c r="B12" s="10">
        <v>43566</v>
      </c>
      <c r="C12" s="8" t="s">
        <v>169</v>
      </c>
      <c r="D12" s="8" t="s">
        <v>25</v>
      </c>
      <c r="E12" s="8" t="s">
        <v>170</v>
      </c>
      <c r="F12" s="8" t="s">
        <v>171</v>
      </c>
      <c r="G12" s="8">
        <f>-6-2</f>
        <v>-8</v>
      </c>
      <c r="H12" s="9">
        <v>3104</v>
      </c>
      <c r="I12" s="9">
        <v>11348</v>
      </c>
      <c r="K12">
        <f t="shared" si="0"/>
        <v>919</v>
      </c>
    </row>
    <row r="13" spans="2:11" x14ac:dyDescent="0.25">
      <c r="B13" s="10">
        <v>43567</v>
      </c>
      <c r="C13" s="8" t="s">
        <v>165</v>
      </c>
      <c r="D13" s="8" t="s">
        <v>166</v>
      </c>
      <c r="E13" s="8" t="s">
        <v>167</v>
      </c>
      <c r="F13" s="8" t="s">
        <v>168</v>
      </c>
      <c r="G13" s="8">
        <f>0-2</f>
        <v>-2</v>
      </c>
      <c r="H13" s="9">
        <v>1511</v>
      </c>
      <c r="I13" s="9">
        <v>11608</v>
      </c>
      <c r="K13">
        <f t="shared" si="0"/>
        <v>918.75</v>
      </c>
    </row>
    <row r="14" spans="2:11" x14ac:dyDescent="0.25">
      <c r="B14" s="10">
        <v>43570</v>
      </c>
      <c r="C14" s="8" t="s">
        <v>162</v>
      </c>
      <c r="D14" s="8" t="s">
        <v>163</v>
      </c>
      <c r="E14" s="8" t="s">
        <v>164</v>
      </c>
      <c r="F14" s="8" t="s">
        <v>13</v>
      </c>
      <c r="G14" s="8">
        <f>3-4</f>
        <v>-1</v>
      </c>
      <c r="H14" s="9">
        <v>1701</v>
      </c>
      <c r="I14" s="9">
        <v>11552</v>
      </c>
      <c r="K14">
        <f t="shared" si="0"/>
        <v>922.25</v>
      </c>
    </row>
    <row r="15" spans="2:11" x14ac:dyDescent="0.25">
      <c r="B15" s="10">
        <v>43571</v>
      </c>
      <c r="C15" s="8" t="s">
        <v>160</v>
      </c>
      <c r="D15" s="8" t="s">
        <v>160</v>
      </c>
      <c r="E15" s="8" t="s">
        <v>161</v>
      </c>
      <c r="F15" s="8" t="s">
        <v>158</v>
      </c>
      <c r="G15" s="8">
        <f>-10-0</f>
        <v>-10</v>
      </c>
      <c r="H15" s="9">
        <v>3892</v>
      </c>
      <c r="I15" s="9">
        <v>11782</v>
      </c>
      <c r="K15">
        <f t="shared" si="0"/>
        <v>912.25</v>
      </c>
    </row>
    <row r="16" spans="2:11" x14ac:dyDescent="0.25">
      <c r="B16" s="10">
        <v>43572</v>
      </c>
      <c r="C16" s="8" t="s">
        <v>158</v>
      </c>
      <c r="D16" s="8" t="s">
        <v>29</v>
      </c>
      <c r="E16" s="8" t="s">
        <v>79</v>
      </c>
      <c r="F16" s="8" t="s">
        <v>159</v>
      </c>
      <c r="G16" s="8">
        <f>-8-6</f>
        <v>-14</v>
      </c>
      <c r="H16" s="9">
        <v>3302</v>
      </c>
      <c r="I16" s="9">
        <v>12262</v>
      </c>
      <c r="K16">
        <f t="shared" si="0"/>
        <v>903.5</v>
      </c>
    </row>
    <row r="17" spans="2:11" x14ac:dyDescent="0.25">
      <c r="B17" s="10">
        <v>43573</v>
      </c>
      <c r="C17" s="8" t="s">
        <v>156</v>
      </c>
      <c r="D17" s="8" t="s">
        <v>24</v>
      </c>
      <c r="E17" s="8" t="s">
        <v>9</v>
      </c>
      <c r="F17" s="8" t="s">
        <v>157</v>
      </c>
      <c r="G17" s="8">
        <f>1-2</f>
        <v>-1</v>
      </c>
      <c r="H17" s="9">
        <v>3113</v>
      </c>
      <c r="I17" s="9">
        <v>12766</v>
      </c>
      <c r="K17">
        <f t="shared" si="0"/>
        <v>904.75</v>
      </c>
    </row>
    <row r="18" spans="2:11" x14ac:dyDescent="0.25">
      <c r="B18" s="10">
        <v>43577</v>
      </c>
      <c r="C18" s="8" t="s">
        <v>153</v>
      </c>
      <c r="D18" s="8" t="s">
        <v>154</v>
      </c>
      <c r="E18" s="8" t="s">
        <v>155</v>
      </c>
      <c r="F18" s="8" t="s">
        <v>9</v>
      </c>
      <c r="G18" s="8">
        <f>-4-0</f>
        <v>-4</v>
      </c>
      <c r="H18" s="9">
        <v>3192</v>
      </c>
      <c r="I18" s="9">
        <v>13416</v>
      </c>
      <c r="K18">
        <f t="shared" si="0"/>
        <v>900.75</v>
      </c>
    </row>
    <row r="19" spans="2:11" x14ac:dyDescent="0.25">
      <c r="B19" s="10">
        <v>43578</v>
      </c>
      <c r="C19" s="8" t="s">
        <v>9</v>
      </c>
      <c r="D19" s="8" t="s">
        <v>81</v>
      </c>
      <c r="E19" s="8" t="s">
        <v>10</v>
      </c>
      <c r="F19" s="8" t="s">
        <v>152</v>
      </c>
      <c r="G19" s="8">
        <f>-14-0</f>
        <v>-14</v>
      </c>
      <c r="H19" s="9">
        <v>6403</v>
      </c>
      <c r="I19" s="9">
        <v>14031</v>
      </c>
      <c r="K19">
        <f t="shared" si="0"/>
        <v>886.75</v>
      </c>
    </row>
    <row r="20" spans="2:11" x14ac:dyDescent="0.25">
      <c r="B20" s="10">
        <v>43579</v>
      </c>
      <c r="C20" s="8" t="s">
        <v>149</v>
      </c>
      <c r="D20" s="8" t="s">
        <v>150</v>
      </c>
      <c r="E20" s="8" t="s">
        <v>61</v>
      </c>
      <c r="F20" s="8" t="s">
        <v>151</v>
      </c>
      <c r="G20" s="8">
        <f>-6-6</f>
        <v>-12</v>
      </c>
      <c r="H20" s="9">
        <v>6856</v>
      </c>
      <c r="I20" s="9">
        <v>14657</v>
      </c>
      <c r="K20">
        <f t="shared" si="0"/>
        <v>880</v>
      </c>
    </row>
    <row r="21" spans="2:11" x14ac:dyDescent="0.25">
      <c r="B21" s="10">
        <v>43580</v>
      </c>
      <c r="C21" s="8" t="s">
        <v>146</v>
      </c>
      <c r="D21" s="8" t="s">
        <v>147</v>
      </c>
      <c r="E21" s="8" t="s">
        <v>148</v>
      </c>
      <c r="F21" s="8" t="s">
        <v>144</v>
      </c>
      <c r="G21" s="8">
        <f>4-0</f>
        <v>4</v>
      </c>
      <c r="H21" s="9">
        <v>5024</v>
      </c>
      <c r="I21" s="9">
        <v>14657</v>
      </c>
      <c r="K21">
        <f t="shared" si="0"/>
        <v>884</v>
      </c>
    </row>
    <row r="22" spans="2:11" x14ac:dyDescent="0.25">
      <c r="B22" s="10">
        <v>43581</v>
      </c>
      <c r="C22" s="8" t="s">
        <v>6</v>
      </c>
      <c r="D22" s="8" t="s">
        <v>144</v>
      </c>
      <c r="E22" s="8" t="s">
        <v>58</v>
      </c>
      <c r="F22" s="8" t="s">
        <v>145</v>
      </c>
      <c r="G22" s="8">
        <f>-5-6</f>
        <v>-11</v>
      </c>
      <c r="H22" s="9">
        <v>3370</v>
      </c>
      <c r="I22" s="9">
        <v>15002</v>
      </c>
      <c r="K22">
        <f t="shared" si="0"/>
        <v>878.25</v>
      </c>
    </row>
    <row r="23" spans="2:11" x14ac:dyDescent="0.25">
      <c r="B23" s="10">
        <v>43584</v>
      </c>
      <c r="C23" s="8" t="s">
        <v>143</v>
      </c>
      <c r="D23" s="8" t="s">
        <v>71</v>
      </c>
      <c r="E23" s="8" t="s">
        <v>53</v>
      </c>
      <c r="F23" s="8" t="s">
        <v>53</v>
      </c>
      <c r="G23" s="8">
        <f>-6-6</f>
        <v>-12</v>
      </c>
      <c r="H23" s="9">
        <v>3854</v>
      </c>
      <c r="I23" s="9">
        <v>15338</v>
      </c>
      <c r="K23">
        <f t="shared" si="0"/>
        <v>871.5</v>
      </c>
    </row>
    <row r="24" spans="2:11" x14ac:dyDescent="0.25">
      <c r="B24" s="10">
        <v>43585</v>
      </c>
      <c r="C24" s="8" t="s">
        <v>139</v>
      </c>
      <c r="D24" s="8" t="s">
        <v>140</v>
      </c>
      <c r="E24" s="8" t="s">
        <v>141</v>
      </c>
      <c r="F24" s="8" t="s">
        <v>142</v>
      </c>
      <c r="G24" s="8">
        <f>-6-2</f>
        <v>-8</v>
      </c>
      <c r="H24" s="9">
        <v>6562</v>
      </c>
      <c r="I24" s="9">
        <v>16168</v>
      </c>
      <c r="K24">
        <f t="shared" si="0"/>
        <v>865.25</v>
      </c>
    </row>
    <row r="25" spans="2:11" x14ac:dyDescent="0.25">
      <c r="B25" s="10">
        <v>43586</v>
      </c>
      <c r="C25" s="8" t="s">
        <v>136</v>
      </c>
      <c r="D25" s="8" t="s">
        <v>66</v>
      </c>
      <c r="E25" s="8" t="s">
        <v>137</v>
      </c>
      <c r="F25" s="8" t="s">
        <v>138</v>
      </c>
      <c r="G25" s="8">
        <f>-2-0</f>
        <v>-2</v>
      </c>
      <c r="H25" s="9">
        <v>5827</v>
      </c>
      <c r="I25" s="9">
        <v>16686</v>
      </c>
      <c r="K25">
        <f t="shared" si="0"/>
        <v>863.25</v>
      </c>
    </row>
    <row r="26" spans="2:11" x14ac:dyDescent="0.25">
      <c r="B26" s="10">
        <v>43587</v>
      </c>
      <c r="C26" s="8" t="s">
        <v>59</v>
      </c>
      <c r="D26" s="8" t="s">
        <v>134</v>
      </c>
      <c r="E26" s="8" t="s">
        <v>83</v>
      </c>
      <c r="F26" s="8" t="s">
        <v>135</v>
      </c>
      <c r="G26" s="8">
        <f>-8-4</f>
        <v>-12</v>
      </c>
      <c r="H26" s="9">
        <v>3592</v>
      </c>
      <c r="I26" s="9">
        <v>17313</v>
      </c>
      <c r="K26">
        <f t="shared" si="0"/>
        <v>854.75</v>
      </c>
    </row>
    <row r="27" spans="2:11" x14ac:dyDescent="0.25">
      <c r="B27" s="10">
        <v>43588</v>
      </c>
      <c r="C27" s="8" t="s">
        <v>95</v>
      </c>
      <c r="D27" s="8" t="s">
        <v>96</v>
      </c>
      <c r="E27" s="8" t="s">
        <v>107</v>
      </c>
      <c r="F27" s="8" t="s">
        <v>133</v>
      </c>
      <c r="G27" s="8">
        <f>0-6</f>
        <v>-6</v>
      </c>
      <c r="H27" s="9">
        <v>3974</v>
      </c>
      <c r="I27" s="9">
        <v>17634</v>
      </c>
      <c r="K27">
        <f t="shared" si="0"/>
        <v>854</v>
      </c>
    </row>
    <row r="28" spans="2:11" x14ac:dyDescent="0.25">
      <c r="B28" s="10">
        <v>43591</v>
      </c>
      <c r="C28" s="8" t="s">
        <v>130</v>
      </c>
      <c r="D28" s="8" t="s">
        <v>131</v>
      </c>
      <c r="E28" s="8" t="s">
        <v>132</v>
      </c>
      <c r="F28" s="8" t="s">
        <v>94</v>
      </c>
      <c r="G28" s="8">
        <f>-11-6</f>
        <v>-17</v>
      </c>
      <c r="H28" s="9">
        <v>17703</v>
      </c>
      <c r="I28" s="9">
        <v>18567</v>
      </c>
      <c r="K28">
        <f t="shared" si="0"/>
        <v>842.25</v>
      </c>
    </row>
    <row r="29" spans="2:11" x14ac:dyDescent="0.25">
      <c r="B29" s="10">
        <v>43592</v>
      </c>
      <c r="C29" s="8" t="s">
        <v>128</v>
      </c>
      <c r="D29" s="8" t="s">
        <v>129</v>
      </c>
      <c r="E29" s="8" t="s">
        <v>127</v>
      </c>
      <c r="F29" s="8" t="s">
        <v>89</v>
      </c>
      <c r="G29" s="8">
        <f>0-2</f>
        <v>-2</v>
      </c>
      <c r="H29" s="9">
        <v>6761</v>
      </c>
      <c r="I29" s="9">
        <v>18737</v>
      </c>
      <c r="K29">
        <f t="shared" si="0"/>
        <v>842.5</v>
      </c>
    </row>
    <row r="30" spans="2:11" x14ac:dyDescent="0.25">
      <c r="B30" s="10">
        <v>43593</v>
      </c>
      <c r="C30" s="8" t="s">
        <v>89</v>
      </c>
      <c r="D30" s="8" t="s">
        <v>125</v>
      </c>
      <c r="E30" s="8" t="s">
        <v>126</v>
      </c>
      <c r="F30" s="8" t="s">
        <v>127</v>
      </c>
      <c r="G30" s="8">
        <f>-3-2</f>
        <v>-5</v>
      </c>
      <c r="H30" s="9">
        <v>8617</v>
      </c>
      <c r="I30" s="9">
        <v>19493</v>
      </c>
      <c r="K30">
        <f t="shared" si="0"/>
        <v>839.25</v>
      </c>
    </row>
    <row r="31" spans="2:11" x14ac:dyDescent="0.25">
      <c r="B31" s="10">
        <v>43594</v>
      </c>
      <c r="C31" s="8" t="s">
        <v>123</v>
      </c>
      <c r="D31" s="8" t="s">
        <v>100</v>
      </c>
      <c r="E31" s="8" t="s">
        <v>124</v>
      </c>
      <c r="F31" s="8" t="s">
        <v>120</v>
      </c>
      <c r="G31" s="8">
        <f>-14-2</f>
        <v>-16</v>
      </c>
      <c r="H31" s="9">
        <v>13099</v>
      </c>
      <c r="I31" s="9">
        <v>20540</v>
      </c>
      <c r="K31">
        <f t="shared" si="0"/>
        <v>825</v>
      </c>
    </row>
    <row r="32" spans="2:11" x14ac:dyDescent="0.25">
      <c r="B32" s="10">
        <v>43595</v>
      </c>
      <c r="C32" s="8" t="s">
        <v>120</v>
      </c>
      <c r="D32" s="8" t="s">
        <v>121</v>
      </c>
      <c r="E32" s="8" t="s">
        <v>117</v>
      </c>
      <c r="F32" s="8" t="s">
        <v>122</v>
      </c>
      <c r="G32" s="8">
        <f>-3-4</f>
        <v>-7</v>
      </c>
      <c r="H32" s="9">
        <v>10179</v>
      </c>
      <c r="I32" s="9">
        <v>20149</v>
      </c>
      <c r="K32">
        <f t="shared" si="0"/>
        <v>821.5</v>
      </c>
    </row>
    <row r="33" spans="2:11" x14ac:dyDescent="0.25">
      <c r="B33" s="10">
        <v>43598</v>
      </c>
      <c r="C33" s="8" t="s">
        <v>116</v>
      </c>
      <c r="D33" s="8" t="s">
        <v>117</v>
      </c>
      <c r="E33" s="8" t="s">
        <v>118</v>
      </c>
      <c r="F33" s="8" t="s">
        <v>119</v>
      </c>
      <c r="G33" s="8">
        <f>-6-4</f>
        <v>-10</v>
      </c>
      <c r="H33" s="9">
        <v>9369</v>
      </c>
      <c r="I33" s="9">
        <v>20319</v>
      </c>
      <c r="K33">
        <f t="shared" si="0"/>
        <v>815</v>
      </c>
    </row>
    <row r="34" spans="2:11" x14ac:dyDescent="0.25">
      <c r="B34" s="10">
        <v>43599</v>
      </c>
      <c r="C34" s="8" t="s">
        <v>112</v>
      </c>
      <c r="D34" s="8" t="s">
        <v>113</v>
      </c>
      <c r="E34" s="8" t="s">
        <v>114</v>
      </c>
      <c r="F34" s="8" t="s">
        <v>115</v>
      </c>
      <c r="G34" s="8">
        <f>29-0</f>
        <v>29</v>
      </c>
      <c r="H34" s="9">
        <v>14425</v>
      </c>
      <c r="I34" s="9">
        <v>21327</v>
      </c>
      <c r="K34">
        <f t="shared" si="0"/>
        <v>844</v>
      </c>
    </row>
    <row r="35" spans="2:11" x14ac:dyDescent="0.25">
      <c r="B35" s="10">
        <v>43600</v>
      </c>
      <c r="C35" s="8" t="s">
        <v>108</v>
      </c>
      <c r="D35" s="8" t="s">
        <v>109</v>
      </c>
      <c r="E35" s="8" t="s">
        <v>110</v>
      </c>
      <c r="F35" s="8" t="s">
        <v>111</v>
      </c>
      <c r="G35" s="8">
        <f>4-0</f>
        <v>4</v>
      </c>
      <c r="H35" s="9">
        <v>11980</v>
      </c>
      <c r="I35" s="9">
        <v>20358</v>
      </c>
      <c r="K35">
        <f t="shared" si="0"/>
        <v>848</v>
      </c>
    </row>
    <row r="36" spans="2:11" x14ac:dyDescent="0.25">
      <c r="B36" s="10">
        <v>43601</v>
      </c>
      <c r="C36" s="8" t="s">
        <v>105</v>
      </c>
      <c r="D36" s="8" t="s">
        <v>106</v>
      </c>
      <c r="E36" s="8" t="s">
        <v>105</v>
      </c>
      <c r="F36" s="8" t="s">
        <v>107</v>
      </c>
      <c r="G36" s="8">
        <f>4-4</f>
        <v>0</v>
      </c>
      <c r="H36" s="9">
        <v>6930</v>
      </c>
      <c r="I36" s="9">
        <v>20918</v>
      </c>
      <c r="K36">
        <f t="shared" si="0"/>
        <v>852.5</v>
      </c>
    </row>
    <row r="37" spans="2:11" x14ac:dyDescent="0.25">
      <c r="B37" s="10">
        <v>43602</v>
      </c>
      <c r="C37" s="8" t="s">
        <v>101</v>
      </c>
      <c r="D37" s="8" t="s">
        <v>102</v>
      </c>
      <c r="E37" s="8" t="s">
        <v>103</v>
      </c>
      <c r="F37" s="8" t="s">
        <v>104</v>
      </c>
      <c r="G37" s="8">
        <f>-17-6</f>
        <v>-23</v>
      </c>
      <c r="H37" s="9">
        <v>5784</v>
      </c>
      <c r="I37" s="9">
        <v>21648</v>
      </c>
      <c r="K37">
        <f t="shared" si="0"/>
        <v>834.75</v>
      </c>
    </row>
    <row r="38" spans="2:11" x14ac:dyDescent="0.25">
      <c r="B38" s="10">
        <v>43605</v>
      </c>
      <c r="C38" s="8" t="s">
        <v>99</v>
      </c>
      <c r="D38" s="8" t="s">
        <v>84</v>
      </c>
      <c r="E38" s="8" t="s">
        <v>100</v>
      </c>
      <c r="F38" s="8" t="s">
        <v>86</v>
      </c>
      <c r="G38" s="8">
        <f>10-2</f>
        <v>8</v>
      </c>
      <c r="H38" s="9">
        <v>12063</v>
      </c>
      <c r="I38" s="9">
        <v>23750</v>
      </c>
      <c r="K38">
        <f t="shared" si="0"/>
        <v>845</v>
      </c>
    </row>
    <row r="39" spans="2:11" x14ac:dyDescent="0.25">
      <c r="B39" s="10">
        <v>43606</v>
      </c>
      <c r="C39" s="8" t="s">
        <v>95</v>
      </c>
      <c r="D39" s="8" t="s">
        <v>96</v>
      </c>
      <c r="E39" s="8" t="s">
        <v>97</v>
      </c>
      <c r="F39" s="8" t="s">
        <v>98</v>
      </c>
      <c r="G39" s="8">
        <f>-9-4</f>
        <v>-13</v>
      </c>
      <c r="H39" s="9">
        <v>21919</v>
      </c>
      <c r="I39" s="9">
        <v>25628</v>
      </c>
      <c r="K39">
        <f t="shared" si="0"/>
        <v>835.5</v>
      </c>
    </row>
    <row r="40" spans="2:11" x14ac:dyDescent="0.25">
      <c r="B40" s="10">
        <v>43607</v>
      </c>
      <c r="C40" s="8" t="s">
        <v>92</v>
      </c>
      <c r="D40" s="8" t="s">
        <v>93</v>
      </c>
      <c r="E40" s="8" t="s">
        <v>92</v>
      </c>
      <c r="F40" s="8" t="s">
        <v>94</v>
      </c>
      <c r="G40" s="8">
        <f>6-6</f>
        <v>0</v>
      </c>
      <c r="H40" s="9">
        <v>8956</v>
      </c>
      <c r="I40" s="9">
        <v>26612</v>
      </c>
      <c r="K40">
        <f t="shared" si="0"/>
        <v>842.25</v>
      </c>
    </row>
    <row r="41" spans="2:11" x14ac:dyDescent="0.25">
      <c r="B41" s="10">
        <v>43608</v>
      </c>
      <c r="C41" s="8" t="s">
        <v>89</v>
      </c>
      <c r="D41" s="8" t="s">
        <v>90</v>
      </c>
      <c r="E41" s="8" t="s">
        <v>91</v>
      </c>
      <c r="F41" s="8" t="s">
        <v>85</v>
      </c>
      <c r="G41" s="8">
        <f>-7-0</f>
        <v>-7</v>
      </c>
      <c r="H41" s="9">
        <v>7581</v>
      </c>
      <c r="I41" s="9">
        <v>26837</v>
      </c>
      <c r="K41">
        <f t="shared" si="0"/>
        <v>835.25</v>
      </c>
    </row>
    <row r="42" spans="2:11" x14ac:dyDescent="0.25">
      <c r="B42" s="10">
        <v>43609</v>
      </c>
      <c r="C42" s="8" t="s">
        <v>85</v>
      </c>
      <c r="D42" s="8" t="s">
        <v>86</v>
      </c>
      <c r="E42" s="8" t="s">
        <v>87</v>
      </c>
      <c r="F42" s="8" t="s">
        <v>88</v>
      </c>
      <c r="G42" s="8">
        <f>8-2</f>
        <v>6</v>
      </c>
      <c r="H42" s="9">
        <v>7680</v>
      </c>
      <c r="I42" s="9">
        <v>26855</v>
      </c>
      <c r="K42">
        <f t="shared" si="0"/>
        <v>843.5</v>
      </c>
    </row>
    <row r="43" spans="2:11" x14ac:dyDescent="0.25">
      <c r="B43" s="10">
        <v>43613</v>
      </c>
      <c r="C43" s="8" t="s">
        <v>83</v>
      </c>
      <c r="D43" s="8" t="s">
        <v>53</v>
      </c>
      <c r="E43" s="8" t="s">
        <v>84</v>
      </c>
      <c r="F43" s="8" t="s">
        <v>57</v>
      </c>
      <c r="G43" s="8">
        <f>26-0</f>
        <v>26</v>
      </c>
      <c r="H43" s="9">
        <v>12463</v>
      </c>
      <c r="I43" s="9">
        <v>28232</v>
      </c>
      <c r="K43">
        <f t="shared" si="0"/>
        <v>869.5</v>
      </c>
    </row>
    <row r="44" spans="2:11" x14ac:dyDescent="0.25">
      <c r="B44" s="10">
        <v>43614</v>
      </c>
      <c r="C44" s="8" t="s">
        <v>61</v>
      </c>
      <c r="D44" s="8" t="s">
        <v>82</v>
      </c>
      <c r="E44" s="8" t="s">
        <v>58</v>
      </c>
      <c r="F44" s="8" t="s">
        <v>10</v>
      </c>
      <c r="G44" s="8">
        <f>16-0</f>
        <v>16</v>
      </c>
      <c r="H44" s="9">
        <v>22153</v>
      </c>
      <c r="I44" s="9">
        <v>27915</v>
      </c>
      <c r="K44">
        <f t="shared" si="0"/>
        <v>885.5</v>
      </c>
    </row>
    <row r="45" spans="2:11" x14ac:dyDescent="0.25">
      <c r="B45" s="10">
        <v>43615</v>
      </c>
      <c r="C45" s="8" t="s">
        <v>65</v>
      </c>
      <c r="D45" s="8" t="s">
        <v>79</v>
      </c>
      <c r="E45" s="8" t="s">
        <v>80</v>
      </c>
      <c r="F45" s="8" t="s">
        <v>81</v>
      </c>
      <c r="G45" s="8">
        <f>16-6</f>
        <v>10</v>
      </c>
      <c r="H45" s="9">
        <v>11433</v>
      </c>
      <c r="I45" s="9">
        <v>28210</v>
      </c>
      <c r="K45">
        <f t="shared" si="0"/>
        <v>902.25</v>
      </c>
    </row>
    <row r="46" spans="2:11" x14ac:dyDescent="0.25">
      <c r="B46" s="10">
        <v>43616</v>
      </c>
      <c r="C46" s="8" t="s">
        <v>51</v>
      </c>
      <c r="D46" s="8" t="s">
        <v>19</v>
      </c>
      <c r="E46" s="8" t="s">
        <v>78</v>
      </c>
      <c r="F46" s="8" t="s">
        <v>56</v>
      </c>
      <c r="G46" s="8">
        <f>-10-4</f>
        <v>-14</v>
      </c>
      <c r="H46" s="9">
        <v>14001</v>
      </c>
      <c r="I46" s="9">
        <v>29870</v>
      </c>
      <c r="K46">
        <f t="shared" si="0"/>
        <v>891.75</v>
      </c>
    </row>
    <row r="47" spans="2:11" x14ac:dyDescent="0.25">
      <c r="B47" s="10">
        <v>43619</v>
      </c>
      <c r="C47" s="8" t="s">
        <v>76</v>
      </c>
      <c r="D47" s="8" t="s">
        <v>15</v>
      </c>
      <c r="E47" s="8" t="s">
        <v>77</v>
      </c>
      <c r="F47" s="8" t="s">
        <v>74</v>
      </c>
      <c r="G47" s="8">
        <f>1-2</f>
        <v>-1</v>
      </c>
      <c r="H47" s="9">
        <v>9306</v>
      </c>
      <c r="I47" s="9">
        <v>30600</v>
      </c>
      <c r="K47">
        <f t="shared" si="0"/>
        <v>893</v>
      </c>
    </row>
    <row r="48" spans="2:11" x14ac:dyDescent="0.25">
      <c r="B48" s="10">
        <v>43620</v>
      </c>
      <c r="C48" s="8" t="s">
        <v>72</v>
      </c>
      <c r="D48" s="8" t="s">
        <v>73</v>
      </c>
      <c r="E48" s="8" t="s">
        <v>74</v>
      </c>
      <c r="F48" s="8" t="s">
        <v>75</v>
      </c>
      <c r="G48" s="8">
        <f>3-0</f>
        <v>3</v>
      </c>
      <c r="H48" s="9">
        <v>13705</v>
      </c>
      <c r="I48" s="9">
        <v>29453</v>
      </c>
      <c r="K48">
        <f t="shared" si="0"/>
        <v>896</v>
      </c>
    </row>
    <row r="49" spans="2:11" x14ac:dyDescent="0.25">
      <c r="B49" s="10">
        <v>43621</v>
      </c>
      <c r="C49" s="8" t="s">
        <v>70</v>
      </c>
      <c r="D49" s="8" t="s">
        <v>7</v>
      </c>
      <c r="E49" s="8" t="s">
        <v>64</v>
      </c>
      <c r="F49" s="8" t="s">
        <v>71</v>
      </c>
      <c r="G49" s="8">
        <f>-12-2</f>
        <v>-14</v>
      </c>
      <c r="H49" s="9">
        <v>10144</v>
      </c>
      <c r="I49" s="9">
        <v>28316</v>
      </c>
      <c r="K49">
        <f t="shared" si="0"/>
        <v>883.75</v>
      </c>
    </row>
    <row r="50" spans="2:11" x14ac:dyDescent="0.25">
      <c r="B50" s="10">
        <v>43622</v>
      </c>
      <c r="C50" s="8" t="s">
        <v>68</v>
      </c>
      <c r="D50" s="8" t="s">
        <v>69</v>
      </c>
      <c r="E50" s="8" t="s">
        <v>53</v>
      </c>
      <c r="F50" s="8" t="s">
        <v>64</v>
      </c>
      <c r="G50" s="8">
        <f>-1-4</f>
        <v>-5</v>
      </c>
      <c r="H50" s="9">
        <v>10104</v>
      </c>
      <c r="I50" s="9">
        <v>27856</v>
      </c>
      <c r="K50">
        <f t="shared" si="0"/>
        <v>882.25</v>
      </c>
    </row>
    <row r="51" spans="2:11" x14ac:dyDescent="0.25">
      <c r="B51" s="10">
        <v>43623</v>
      </c>
      <c r="C51" s="8" t="s">
        <v>64</v>
      </c>
      <c r="D51" s="8" t="s">
        <v>65</v>
      </c>
      <c r="E51" s="8" t="s">
        <v>66</v>
      </c>
      <c r="F51" s="8" t="s">
        <v>67</v>
      </c>
      <c r="G51" s="8">
        <f>-12-2</f>
        <v>-14</v>
      </c>
      <c r="H51" s="9">
        <v>10414</v>
      </c>
      <c r="I51" s="9">
        <v>26799</v>
      </c>
      <c r="K51">
        <f t="shared" si="0"/>
        <v>870</v>
      </c>
    </row>
    <row r="52" spans="2:11" x14ac:dyDescent="0.25">
      <c r="B52" s="10">
        <v>43626</v>
      </c>
      <c r="C52" s="8" t="s">
        <v>55</v>
      </c>
      <c r="D52" s="8" t="s">
        <v>61</v>
      </c>
      <c r="E52" s="8" t="s">
        <v>62</v>
      </c>
      <c r="F52" s="8" t="s">
        <v>63</v>
      </c>
      <c r="G52" s="8">
        <f>2-2</f>
        <v>0</v>
      </c>
      <c r="H52" s="9">
        <v>7581</v>
      </c>
      <c r="I52" s="9">
        <v>27102</v>
      </c>
      <c r="K52">
        <f t="shared" si="0"/>
        <v>872.25</v>
      </c>
    </row>
    <row r="53" spans="2:11" x14ac:dyDescent="0.25">
      <c r="B53" s="10">
        <v>43627</v>
      </c>
      <c r="C53" s="8" t="s">
        <v>57</v>
      </c>
      <c r="D53" s="8" t="s">
        <v>58</v>
      </c>
      <c r="E53" s="8" t="s">
        <v>59</v>
      </c>
      <c r="F53" s="8" t="s">
        <v>60</v>
      </c>
      <c r="G53" s="8">
        <f>1-0</f>
        <v>1</v>
      </c>
      <c r="H53" s="9">
        <v>9202</v>
      </c>
      <c r="I53" s="9">
        <v>26832</v>
      </c>
      <c r="K53">
        <f t="shared" si="0"/>
        <v>873.25</v>
      </c>
    </row>
    <row r="54" spans="2:11" x14ac:dyDescent="0.25">
      <c r="B54" s="10">
        <v>43628</v>
      </c>
      <c r="C54" s="8" t="s">
        <v>53</v>
      </c>
      <c r="D54" s="8" t="s">
        <v>54</v>
      </c>
      <c r="E54" s="8" t="s">
        <v>55</v>
      </c>
      <c r="F54" s="8" t="s">
        <v>56</v>
      </c>
      <c r="G54" s="8">
        <f>18-4</f>
        <v>14</v>
      </c>
      <c r="H54" s="9">
        <v>9204</v>
      </c>
      <c r="I54" s="9">
        <v>27660</v>
      </c>
      <c r="K54">
        <f t="shared" si="0"/>
        <v>891.75</v>
      </c>
    </row>
    <row r="55" spans="2:11" x14ac:dyDescent="0.25">
      <c r="B55" s="10">
        <v>43629</v>
      </c>
      <c r="C55" s="8" t="s">
        <v>50</v>
      </c>
      <c r="D55" s="8" t="s">
        <v>51</v>
      </c>
      <c r="E55" s="8" t="s">
        <v>50</v>
      </c>
      <c r="F55" s="8" t="s">
        <v>52</v>
      </c>
      <c r="G55" s="8">
        <f>10-0</f>
        <v>10</v>
      </c>
      <c r="H55" s="9">
        <v>15857</v>
      </c>
      <c r="I55" s="9">
        <v>28708</v>
      </c>
      <c r="K55">
        <f t="shared" si="0"/>
        <v>901.75</v>
      </c>
    </row>
    <row r="56" spans="2:11" x14ac:dyDescent="0.25">
      <c r="B56" s="10">
        <v>43630</v>
      </c>
      <c r="C56" s="8" t="s">
        <v>48</v>
      </c>
      <c r="D56" s="8" t="s">
        <v>27</v>
      </c>
      <c r="E56" s="8" t="s">
        <v>49</v>
      </c>
      <c r="F56" s="8" t="s">
        <v>37</v>
      </c>
      <c r="G56" s="8">
        <f>8-2</f>
        <v>6</v>
      </c>
      <c r="H56" s="9">
        <v>23947</v>
      </c>
      <c r="I56" s="9">
        <v>31821</v>
      </c>
      <c r="K56">
        <f t="shared" si="0"/>
        <v>910</v>
      </c>
    </row>
    <row r="57" spans="2:11" x14ac:dyDescent="0.25">
      <c r="B57" s="10">
        <v>43633</v>
      </c>
      <c r="C57" s="8" t="s">
        <v>45</v>
      </c>
      <c r="D57" s="8" t="s">
        <v>46</v>
      </c>
      <c r="E57" s="8" t="s">
        <v>28</v>
      </c>
      <c r="F57" s="8" t="s">
        <v>47</v>
      </c>
      <c r="G57" s="8">
        <f>16-2</f>
        <v>14</v>
      </c>
      <c r="H57" s="9">
        <v>13258</v>
      </c>
      <c r="I57" s="9">
        <v>31863</v>
      </c>
      <c r="K57">
        <f t="shared" si="0"/>
        <v>926.25</v>
      </c>
    </row>
    <row r="58" spans="2:11" x14ac:dyDescent="0.25">
      <c r="B58" s="10">
        <v>43634</v>
      </c>
      <c r="C58" s="8" t="s">
        <v>42</v>
      </c>
      <c r="D58" s="8" t="s">
        <v>43</v>
      </c>
      <c r="E58" s="8" t="s">
        <v>44</v>
      </c>
      <c r="F58" s="8" t="s">
        <v>33</v>
      </c>
      <c r="G58" s="8">
        <f>1-0</f>
        <v>1</v>
      </c>
      <c r="H58" s="9">
        <v>11186</v>
      </c>
      <c r="I58" s="9">
        <v>33386</v>
      </c>
      <c r="K58">
        <f t="shared" si="0"/>
        <v>927.25</v>
      </c>
    </row>
    <row r="59" spans="2:11" x14ac:dyDescent="0.25">
      <c r="B59" s="10">
        <v>43635</v>
      </c>
      <c r="C59" s="8" t="s">
        <v>39</v>
      </c>
      <c r="D59" s="8" t="s">
        <v>25</v>
      </c>
      <c r="E59" s="8" t="s">
        <v>40</v>
      </c>
      <c r="F59" s="8" t="s">
        <v>41</v>
      </c>
      <c r="G59" s="8">
        <f>-11-2</f>
        <v>-13</v>
      </c>
      <c r="H59" s="9">
        <v>17119</v>
      </c>
      <c r="I59" s="9">
        <v>32268</v>
      </c>
      <c r="K59">
        <f t="shared" si="0"/>
        <v>916</v>
      </c>
    </row>
    <row r="60" spans="2:11" x14ac:dyDescent="0.25">
      <c r="B60" s="10">
        <v>43636</v>
      </c>
      <c r="C60" s="8" t="s">
        <v>35</v>
      </c>
      <c r="D60" s="8" t="s">
        <v>36</v>
      </c>
      <c r="E60" s="8" t="s">
        <v>37</v>
      </c>
      <c r="F60" s="8" t="s">
        <v>38</v>
      </c>
      <c r="G60" s="8">
        <f>12-0</f>
        <v>12</v>
      </c>
      <c r="H60" s="9">
        <v>17267</v>
      </c>
      <c r="I60" s="9">
        <v>34242</v>
      </c>
      <c r="K60">
        <f t="shared" si="0"/>
        <v>928</v>
      </c>
    </row>
    <row r="61" spans="2:11" x14ac:dyDescent="0.25">
      <c r="B61" s="10">
        <v>43637</v>
      </c>
      <c r="C61" s="8" t="s">
        <v>33</v>
      </c>
      <c r="D61" s="8" t="s">
        <v>34</v>
      </c>
      <c r="E61" s="8" t="s">
        <v>29</v>
      </c>
      <c r="F61" s="8" t="s">
        <v>29</v>
      </c>
      <c r="G61" s="8">
        <f>-13-2</f>
        <v>-15</v>
      </c>
      <c r="H61" s="9">
        <v>11824</v>
      </c>
      <c r="I61" s="9">
        <v>34140</v>
      </c>
      <c r="K61">
        <f t="shared" si="0"/>
        <v>914.75</v>
      </c>
    </row>
    <row r="62" spans="2:11" x14ac:dyDescent="0.25">
      <c r="B62" s="10">
        <v>43640</v>
      </c>
      <c r="C62" s="8" t="s">
        <v>29</v>
      </c>
      <c r="D62" s="8" t="s">
        <v>30</v>
      </c>
      <c r="E62" s="8" t="s">
        <v>31</v>
      </c>
      <c r="F62" s="8" t="s">
        <v>32</v>
      </c>
      <c r="G62" s="8">
        <f>5-6</f>
        <v>-1</v>
      </c>
      <c r="H62" s="9">
        <v>14989</v>
      </c>
      <c r="I62" s="9">
        <v>33598</v>
      </c>
      <c r="K62">
        <f t="shared" si="0"/>
        <v>920.5</v>
      </c>
    </row>
    <row r="63" spans="2:11" x14ac:dyDescent="0.25">
      <c r="B63" s="10">
        <v>43641</v>
      </c>
      <c r="C63" s="8" t="s">
        <v>25</v>
      </c>
      <c r="D63" s="8" t="s">
        <v>26</v>
      </c>
      <c r="E63" s="8" t="s">
        <v>27</v>
      </c>
      <c r="F63" s="8" t="s">
        <v>28</v>
      </c>
      <c r="G63" s="8">
        <f>-6-0</f>
        <v>-6</v>
      </c>
      <c r="H63" s="9">
        <v>20494</v>
      </c>
      <c r="I63" s="9">
        <v>35399</v>
      </c>
      <c r="K63">
        <f t="shared" si="0"/>
        <v>914.5</v>
      </c>
    </row>
    <row r="64" spans="2:11" x14ac:dyDescent="0.25">
      <c r="B64" s="10">
        <v>43642</v>
      </c>
      <c r="C64" s="8" t="s">
        <v>22</v>
      </c>
      <c r="D64" s="8" t="s">
        <v>22</v>
      </c>
      <c r="E64" s="8" t="s">
        <v>23</v>
      </c>
      <c r="F64" s="8" t="s">
        <v>24</v>
      </c>
      <c r="G64" s="8">
        <f>-8-4</f>
        <v>-12</v>
      </c>
      <c r="H64" s="9">
        <v>22628</v>
      </c>
      <c r="I64" s="9">
        <v>36842</v>
      </c>
      <c r="K64">
        <f t="shared" si="0"/>
        <v>906</v>
      </c>
    </row>
    <row r="65" spans="2:11" x14ac:dyDescent="0.25">
      <c r="B65" s="10">
        <v>43643</v>
      </c>
      <c r="C65" s="8" t="s">
        <v>19</v>
      </c>
      <c r="D65" s="8" t="s">
        <v>20</v>
      </c>
      <c r="E65" s="8" t="s">
        <v>21</v>
      </c>
      <c r="F65" s="8" t="s">
        <v>15</v>
      </c>
      <c r="G65" s="8">
        <f>-6-0</f>
        <v>-6</v>
      </c>
      <c r="H65" s="9">
        <v>18722</v>
      </c>
      <c r="I65" s="9">
        <v>39738</v>
      </c>
      <c r="K65">
        <f t="shared" si="0"/>
        <v>900</v>
      </c>
    </row>
    <row r="66" spans="2:11" x14ac:dyDescent="0.25">
      <c r="B66" s="10">
        <v>43644</v>
      </c>
      <c r="C66" s="8" t="s">
        <v>15</v>
      </c>
      <c r="D66" s="8" t="s">
        <v>16</v>
      </c>
      <c r="E66" s="8" t="s">
        <v>17</v>
      </c>
      <c r="F66" s="8" t="s">
        <v>18</v>
      </c>
      <c r="G66" s="8">
        <f>11-0</f>
        <v>11</v>
      </c>
      <c r="H66" s="9">
        <v>26692</v>
      </c>
      <c r="I66" s="9">
        <v>42212</v>
      </c>
      <c r="K66">
        <f t="shared" si="0"/>
        <v>911</v>
      </c>
    </row>
    <row r="67" spans="2:11" x14ac:dyDescent="0.25">
      <c r="B67" s="10">
        <v>43647</v>
      </c>
      <c r="C67" s="8" t="s">
        <v>12</v>
      </c>
      <c r="D67" s="8" t="s">
        <v>13</v>
      </c>
      <c r="E67" s="8" t="s">
        <v>14</v>
      </c>
      <c r="F67" s="8" t="s">
        <v>7</v>
      </c>
      <c r="G67" s="8">
        <f>-14-6</f>
        <v>-20</v>
      </c>
      <c r="H67" s="9">
        <v>16934</v>
      </c>
      <c r="I67" s="9">
        <v>41838</v>
      </c>
      <c r="K67">
        <f t="shared" si="0"/>
        <v>896.25</v>
      </c>
    </row>
    <row r="68" spans="2:11" x14ac:dyDescent="0.25">
      <c r="B68" s="10">
        <v>43648</v>
      </c>
      <c r="C68" s="8" t="s">
        <v>8</v>
      </c>
      <c r="D68" s="8" t="s">
        <v>9</v>
      </c>
      <c r="E68" s="8" t="s">
        <v>10</v>
      </c>
      <c r="F68" s="8" t="s">
        <v>11</v>
      </c>
      <c r="G68" s="8">
        <f>-10-2</f>
        <v>-12</v>
      </c>
      <c r="H68" s="9">
        <v>17852</v>
      </c>
      <c r="I68" s="9">
        <v>43220</v>
      </c>
      <c r="K68">
        <f t="shared" si="0"/>
        <v>886</v>
      </c>
    </row>
    <row r="69" spans="2:11" x14ac:dyDescent="0.25">
      <c r="B69" s="10">
        <v>43649</v>
      </c>
      <c r="C69" s="8" t="s">
        <v>4</v>
      </c>
      <c r="D69" s="8" t="s">
        <v>5</v>
      </c>
      <c r="E69" s="8" t="s">
        <v>6</v>
      </c>
      <c r="F69" s="8" t="s">
        <v>7</v>
      </c>
      <c r="G69" s="8">
        <f>10-2</f>
        <v>8</v>
      </c>
      <c r="H69" s="9">
        <v>7239</v>
      </c>
      <c r="I69" s="8">
        <v>0</v>
      </c>
      <c r="K69">
        <f t="shared" ref="K69" si="1">LEFT(F69,3)+RIGHT(F69,2)/8</f>
        <v>896.25</v>
      </c>
    </row>
  </sheetData>
  <sortState xmlns:xlrd2="http://schemas.microsoft.com/office/spreadsheetml/2017/richdata2" ref="B4:I69">
    <sortCondition ref="B4:B69"/>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7241-0A3D-4828-8DC3-858824CBA456}">
  <sheetPr codeName="Sheet3"/>
  <dimension ref="D2:M70"/>
  <sheetViews>
    <sheetView workbookViewId="0">
      <selection activeCell="M5" sqref="M5:M70"/>
    </sheetView>
  </sheetViews>
  <sheetFormatPr defaultRowHeight="15" x14ac:dyDescent="0.25"/>
  <cols>
    <col min="4" max="4" width="13.5703125" customWidth="1"/>
  </cols>
  <sheetData>
    <row r="2" spans="4:13" x14ac:dyDescent="0.25">
      <c r="D2" t="s">
        <v>3</v>
      </c>
    </row>
    <row r="3" spans="4:13" x14ac:dyDescent="0.25">
      <c r="D3" t="s">
        <v>359</v>
      </c>
    </row>
    <row r="4" spans="4:13" x14ac:dyDescent="0.25">
      <c r="E4" t="s">
        <v>184</v>
      </c>
      <c r="F4" t="s">
        <v>185</v>
      </c>
      <c r="G4" t="s">
        <v>186</v>
      </c>
      <c r="H4" t="s">
        <v>187</v>
      </c>
    </row>
    <row r="5" spans="4:13" x14ac:dyDescent="0.25">
      <c r="D5" s="7">
        <v>43556</v>
      </c>
      <c r="E5" s="8" t="s">
        <v>338</v>
      </c>
      <c r="F5" s="8" t="s">
        <v>345</v>
      </c>
      <c r="G5" s="8" t="s">
        <v>310</v>
      </c>
      <c r="H5" s="8" t="s">
        <v>297</v>
      </c>
      <c r="I5" s="8">
        <f>4-2</f>
        <v>2</v>
      </c>
      <c r="J5" s="9">
        <v>48373</v>
      </c>
      <c r="K5" s="9">
        <v>229753</v>
      </c>
      <c r="M5">
        <f>LEFT(H5,3)+RIGHT(H5,2)/8</f>
        <v>379.25</v>
      </c>
    </row>
    <row r="6" spans="4:13" x14ac:dyDescent="0.25">
      <c r="D6" s="7">
        <v>43557</v>
      </c>
      <c r="E6" s="8" t="s">
        <v>357</v>
      </c>
      <c r="F6" s="8" t="s">
        <v>358</v>
      </c>
      <c r="G6" s="8" t="s">
        <v>341</v>
      </c>
      <c r="H6" s="8" t="s">
        <v>297</v>
      </c>
      <c r="I6" s="8" t="s">
        <v>321</v>
      </c>
      <c r="J6" s="9">
        <v>59894</v>
      </c>
      <c r="K6" s="9">
        <v>225085</v>
      </c>
      <c r="M6">
        <f t="shared" ref="M6:M69" si="0">LEFT(H6,3)+RIGHT(H6,2)/8</f>
        <v>379.25</v>
      </c>
    </row>
    <row r="7" spans="4:13" x14ac:dyDescent="0.25">
      <c r="D7" s="7">
        <v>43558</v>
      </c>
      <c r="E7" s="8" t="s">
        <v>297</v>
      </c>
      <c r="F7" s="8" t="s">
        <v>354</v>
      </c>
      <c r="G7" s="8" t="s">
        <v>355</v>
      </c>
      <c r="H7" s="8" t="s">
        <v>356</v>
      </c>
      <c r="I7" s="8">
        <f>1-2</f>
        <v>-1</v>
      </c>
      <c r="J7" s="9">
        <v>29263</v>
      </c>
      <c r="K7" s="9">
        <v>219089</v>
      </c>
      <c r="M7">
        <f t="shared" si="0"/>
        <v>380.5</v>
      </c>
    </row>
    <row r="8" spans="4:13" x14ac:dyDescent="0.25">
      <c r="D8" s="7">
        <v>43559</v>
      </c>
      <c r="E8" s="8" t="s">
        <v>350</v>
      </c>
      <c r="F8" s="8" t="s">
        <v>353</v>
      </c>
      <c r="G8" s="8" t="s">
        <v>350</v>
      </c>
      <c r="H8" s="8" t="s">
        <v>354</v>
      </c>
      <c r="I8" s="8">
        <f>2-0</f>
        <v>2</v>
      </c>
      <c r="J8" s="9">
        <v>21081</v>
      </c>
      <c r="K8" s="9">
        <v>216180</v>
      </c>
      <c r="M8">
        <f t="shared" si="0"/>
        <v>382.5</v>
      </c>
    </row>
    <row r="9" spans="4:13" x14ac:dyDescent="0.25">
      <c r="D9" s="7">
        <v>43560</v>
      </c>
      <c r="E9" s="8" t="s">
        <v>351</v>
      </c>
      <c r="F9" s="8" t="s">
        <v>352</v>
      </c>
      <c r="G9" s="8" t="s">
        <v>346</v>
      </c>
      <c r="H9" s="8" t="s">
        <v>347</v>
      </c>
      <c r="I9" s="8">
        <f>-3-0</f>
        <v>-3</v>
      </c>
      <c r="J9" s="9">
        <v>30460</v>
      </c>
      <c r="K9" s="9">
        <v>212357</v>
      </c>
      <c r="M9">
        <f t="shared" si="0"/>
        <v>379.5</v>
      </c>
    </row>
    <row r="10" spans="4:13" x14ac:dyDescent="0.25">
      <c r="D10" s="7">
        <v>43563</v>
      </c>
      <c r="E10" s="8" t="s">
        <v>347</v>
      </c>
      <c r="F10" s="8" t="s">
        <v>350</v>
      </c>
      <c r="G10" s="8" t="s">
        <v>341</v>
      </c>
      <c r="H10" s="8" t="s">
        <v>298</v>
      </c>
      <c r="I10" s="8">
        <f>-2-2</f>
        <v>-4</v>
      </c>
      <c r="J10" s="9">
        <v>52325</v>
      </c>
      <c r="K10" s="9">
        <v>206562</v>
      </c>
      <c r="M10">
        <f t="shared" si="0"/>
        <v>377.25</v>
      </c>
    </row>
    <row r="11" spans="4:13" x14ac:dyDescent="0.25">
      <c r="D11" s="7">
        <v>43564</v>
      </c>
      <c r="E11" s="8" t="s">
        <v>298</v>
      </c>
      <c r="F11" s="8" t="s">
        <v>297</v>
      </c>
      <c r="G11" s="8" t="s">
        <v>349</v>
      </c>
      <c r="H11" s="8" t="s">
        <v>298</v>
      </c>
      <c r="I11" s="8" t="s">
        <v>321</v>
      </c>
      <c r="J11" s="9">
        <v>61050</v>
      </c>
      <c r="K11" s="9">
        <v>199757</v>
      </c>
      <c r="M11">
        <f t="shared" si="0"/>
        <v>377.25</v>
      </c>
    </row>
    <row r="12" spans="4:13" x14ac:dyDescent="0.25">
      <c r="D12" s="7">
        <v>43565</v>
      </c>
      <c r="E12" s="8" t="s">
        <v>289</v>
      </c>
      <c r="F12" s="8" t="s">
        <v>348</v>
      </c>
      <c r="G12" s="8" t="s">
        <v>289</v>
      </c>
      <c r="H12" s="8" t="s">
        <v>342</v>
      </c>
      <c r="I12" s="8">
        <f>1-6</f>
        <v>-5</v>
      </c>
      <c r="J12" s="9">
        <v>46750</v>
      </c>
      <c r="K12" s="9">
        <v>197335</v>
      </c>
      <c r="M12">
        <f t="shared" si="0"/>
        <v>379</v>
      </c>
    </row>
    <row r="13" spans="4:13" x14ac:dyDescent="0.25">
      <c r="D13" s="7">
        <v>43566</v>
      </c>
      <c r="E13" s="8" t="s">
        <v>319</v>
      </c>
      <c r="F13" s="8" t="s">
        <v>348</v>
      </c>
      <c r="G13" s="8" t="s">
        <v>338</v>
      </c>
      <c r="H13" s="8" t="s">
        <v>294</v>
      </c>
      <c r="I13" s="8">
        <f>-2-2</f>
        <v>-4</v>
      </c>
      <c r="J13" s="9">
        <v>38303</v>
      </c>
      <c r="K13" s="9">
        <v>197800</v>
      </c>
      <c r="M13">
        <f t="shared" si="0"/>
        <v>376.75</v>
      </c>
    </row>
    <row r="14" spans="4:13" x14ac:dyDescent="0.25">
      <c r="D14" s="7">
        <v>43567</v>
      </c>
      <c r="E14" s="8" t="s">
        <v>341</v>
      </c>
      <c r="F14" s="8" t="s">
        <v>295</v>
      </c>
      <c r="G14" s="8" t="s">
        <v>338</v>
      </c>
      <c r="H14" s="8" t="s">
        <v>291</v>
      </c>
      <c r="I14" s="8">
        <f>0-6</f>
        <v>-6</v>
      </c>
      <c r="J14" s="9">
        <v>24824</v>
      </c>
      <c r="K14" s="9">
        <v>200634</v>
      </c>
      <c r="M14">
        <f t="shared" si="0"/>
        <v>377.5</v>
      </c>
    </row>
    <row r="15" spans="4:13" x14ac:dyDescent="0.25">
      <c r="D15" s="7">
        <v>43570</v>
      </c>
      <c r="E15" s="8" t="s">
        <v>295</v>
      </c>
      <c r="F15" s="8" t="s">
        <v>345</v>
      </c>
      <c r="G15" s="8" t="s">
        <v>346</v>
      </c>
      <c r="H15" s="8" t="s">
        <v>347</v>
      </c>
      <c r="I15" s="8">
        <f>2-0</f>
        <v>2</v>
      </c>
      <c r="J15" s="9">
        <v>28322</v>
      </c>
      <c r="K15" s="9">
        <v>200963</v>
      </c>
      <c r="M15">
        <f t="shared" si="0"/>
        <v>379.5</v>
      </c>
    </row>
    <row r="16" spans="4:13" x14ac:dyDescent="0.25">
      <c r="D16" s="7">
        <v>43571</v>
      </c>
      <c r="E16" s="8" t="s">
        <v>342</v>
      </c>
      <c r="F16" s="8" t="s">
        <v>297</v>
      </c>
      <c r="G16" s="8" t="s">
        <v>343</v>
      </c>
      <c r="H16" s="8" t="s">
        <v>344</v>
      </c>
      <c r="I16" s="8">
        <f>-3-4</f>
        <v>-7</v>
      </c>
      <c r="J16" s="9">
        <v>27811</v>
      </c>
      <c r="K16" s="9">
        <v>204131</v>
      </c>
      <c r="M16">
        <f t="shared" si="0"/>
        <v>376</v>
      </c>
    </row>
    <row r="17" spans="4:13" x14ac:dyDescent="0.25">
      <c r="D17" s="7">
        <v>43572</v>
      </c>
      <c r="E17" s="8" t="s">
        <v>338</v>
      </c>
      <c r="F17" s="8" t="s">
        <v>341</v>
      </c>
      <c r="G17" s="8" t="s">
        <v>340</v>
      </c>
      <c r="H17" s="8" t="s">
        <v>310</v>
      </c>
      <c r="I17" s="8">
        <f>-1-0</f>
        <v>-1</v>
      </c>
      <c r="J17" s="9">
        <v>29140</v>
      </c>
      <c r="K17" s="9">
        <v>204314</v>
      </c>
      <c r="M17">
        <f t="shared" si="0"/>
        <v>375</v>
      </c>
    </row>
    <row r="18" spans="4:13" x14ac:dyDescent="0.25">
      <c r="D18" s="7">
        <v>43573</v>
      </c>
      <c r="E18" s="8" t="s">
        <v>339</v>
      </c>
      <c r="F18" s="8" t="s">
        <v>314</v>
      </c>
      <c r="G18" s="8" t="s">
        <v>340</v>
      </c>
      <c r="H18" s="8" t="s">
        <v>310</v>
      </c>
      <c r="I18" s="8" t="s">
        <v>321</v>
      </c>
      <c r="J18" s="9">
        <v>33300</v>
      </c>
      <c r="K18" s="9">
        <v>207841</v>
      </c>
      <c r="M18">
        <f t="shared" si="0"/>
        <v>375</v>
      </c>
    </row>
    <row r="19" spans="4:13" x14ac:dyDescent="0.25">
      <c r="D19" s="7">
        <v>43577</v>
      </c>
      <c r="E19" s="8" t="s">
        <v>310</v>
      </c>
      <c r="F19" s="8" t="s">
        <v>338</v>
      </c>
      <c r="G19" s="8" t="s">
        <v>307</v>
      </c>
      <c r="H19" s="8" t="s">
        <v>327</v>
      </c>
      <c r="I19" s="8">
        <f>-4-0</f>
        <v>-4</v>
      </c>
      <c r="J19" s="9">
        <v>26627</v>
      </c>
      <c r="K19" s="9">
        <v>211462</v>
      </c>
      <c r="M19">
        <f t="shared" si="0"/>
        <v>371</v>
      </c>
    </row>
    <row r="20" spans="4:13" x14ac:dyDescent="0.25">
      <c r="D20" s="7">
        <v>43578</v>
      </c>
      <c r="E20" s="8" t="s">
        <v>327</v>
      </c>
      <c r="F20" s="8" t="s">
        <v>327</v>
      </c>
      <c r="G20" s="8" t="s">
        <v>316</v>
      </c>
      <c r="H20" s="8" t="s">
        <v>337</v>
      </c>
      <c r="I20" s="8">
        <f>-2-6</f>
        <v>-8</v>
      </c>
      <c r="J20" s="9">
        <v>60493</v>
      </c>
      <c r="K20" s="9">
        <v>219673</v>
      </c>
      <c r="M20">
        <f t="shared" si="0"/>
        <v>368.25</v>
      </c>
    </row>
    <row r="21" spans="4:13" x14ac:dyDescent="0.25">
      <c r="D21" s="7">
        <v>43579</v>
      </c>
      <c r="E21" s="8" t="s">
        <v>333</v>
      </c>
      <c r="F21" s="8" t="s">
        <v>334</v>
      </c>
      <c r="G21" s="8" t="s">
        <v>335</v>
      </c>
      <c r="H21" s="8" t="s">
        <v>336</v>
      </c>
      <c r="I21" s="8">
        <f>-4-0</f>
        <v>-4</v>
      </c>
      <c r="J21" s="9">
        <v>54033</v>
      </c>
      <c r="K21" s="9">
        <v>223214</v>
      </c>
      <c r="M21">
        <f t="shared" si="0"/>
        <v>364.25</v>
      </c>
    </row>
    <row r="22" spans="4:13" x14ac:dyDescent="0.25">
      <c r="D22" s="7">
        <v>43580</v>
      </c>
      <c r="E22" s="8" t="s">
        <v>317</v>
      </c>
      <c r="F22" s="8" t="s">
        <v>330</v>
      </c>
      <c r="G22" s="8" t="s">
        <v>331</v>
      </c>
      <c r="H22" s="8" t="s">
        <v>332</v>
      </c>
      <c r="I22" s="8">
        <f>1-2</f>
        <v>-1</v>
      </c>
      <c r="J22" s="9">
        <v>67840</v>
      </c>
      <c r="K22" s="9">
        <v>229494</v>
      </c>
      <c r="M22">
        <f t="shared" si="0"/>
        <v>365.5</v>
      </c>
    </row>
    <row r="23" spans="4:13" x14ac:dyDescent="0.25">
      <c r="D23" s="7">
        <v>43581</v>
      </c>
      <c r="E23" s="8" t="s">
        <v>328</v>
      </c>
      <c r="F23" s="8" t="s">
        <v>324</v>
      </c>
      <c r="G23" s="8" t="s">
        <v>329</v>
      </c>
      <c r="H23" s="8" t="s">
        <v>296</v>
      </c>
      <c r="I23" s="8">
        <f>4-0</f>
        <v>4</v>
      </c>
      <c r="J23" s="9">
        <v>30589</v>
      </c>
      <c r="K23" s="9">
        <v>230502</v>
      </c>
      <c r="M23">
        <f t="shared" si="0"/>
        <v>369.5</v>
      </c>
    </row>
    <row r="24" spans="4:13" x14ac:dyDescent="0.25">
      <c r="D24" s="7">
        <v>43584</v>
      </c>
      <c r="E24" s="8" t="s">
        <v>327</v>
      </c>
      <c r="F24" s="8" t="s">
        <v>315</v>
      </c>
      <c r="G24" s="8" t="s">
        <v>296</v>
      </c>
      <c r="H24" s="8" t="s">
        <v>323</v>
      </c>
      <c r="I24" s="8">
        <f>0-4</f>
        <v>-4</v>
      </c>
      <c r="J24" s="9">
        <v>53521</v>
      </c>
      <c r="K24" s="9">
        <v>234173</v>
      </c>
      <c r="M24">
        <f t="shared" si="0"/>
        <v>370</v>
      </c>
    </row>
    <row r="25" spans="4:13" x14ac:dyDescent="0.25">
      <c r="D25" s="7">
        <v>43585</v>
      </c>
      <c r="E25" s="8" t="s">
        <v>323</v>
      </c>
      <c r="F25" s="8" t="s">
        <v>324</v>
      </c>
      <c r="G25" s="8" t="s">
        <v>325</v>
      </c>
      <c r="H25" s="8" t="s">
        <v>326</v>
      </c>
      <c r="I25" s="8">
        <f>0-4</f>
        <v>-4</v>
      </c>
      <c r="J25" s="9">
        <v>48671</v>
      </c>
      <c r="K25" s="9">
        <v>236562</v>
      </c>
      <c r="M25">
        <f t="shared" si="0"/>
        <v>370.5</v>
      </c>
    </row>
    <row r="26" spans="4:13" x14ac:dyDescent="0.25">
      <c r="D26" s="7">
        <v>43586</v>
      </c>
      <c r="E26" s="8" t="s">
        <v>307</v>
      </c>
      <c r="F26" s="8" t="s">
        <v>294</v>
      </c>
      <c r="G26" s="8" t="s">
        <v>307</v>
      </c>
      <c r="H26" s="8" t="s">
        <v>322</v>
      </c>
      <c r="I26" s="8">
        <f>5-6</f>
        <v>-1</v>
      </c>
      <c r="J26" s="9">
        <v>61106</v>
      </c>
      <c r="K26" s="9">
        <v>231326</v>
      </c>
      <c r="M26">
        <f t="shared" si="0"/>
        <v>376.25</v>
      </c>
    </row>
    <row r="27" spans="4:13" x14ac:dyDescent="0.25">
      <c r="D27" s="7">
        <v>43587</v>
      </c>
      <c r="E27" s="8" t="s">
        <v>294</v>
      </c>
      <c r="F27" s="8" t="s">
        <v>295</v>
      </c>
      <c r="G27" s="8" t="s">
        <v>315</v>
      </c>
      <c r="H27" s="8" t="s">
        <v>289</v>
      </c>
      <c r="I27" s="8">
        <f>1-4</f>
        <v>-3</v>
      </c>
      <c r="J27" s="9">
        <v>65744</v>
      </c>
      <c r="K27" s="9">
        <v>229426</v>
      </c>
      <c r="M27">
        <f t="shared" si="0"/>
        <v>377.75</v>
      </c>
    </row>
    <row r="28" spans="4:13" x14ac:dyDescent="0.25">
      <c r="D28" s="7">
        <v>43588</v>
      </c>
      <c r="E28" s="8" t="s">
        <v>298</v>
      </c>
      <c r="F28" s="8" t="s">
        <v>319</v>
      </c>
      <c r="G28" s="8" t="s">
        <v>320</v>
      </c>
      <c r="H28" s="8" t="s">
        <v>289</v>
      </c>
      <c r="I28" s="8" t="s">
        <v>321</v>
      </c>
      <c r="J28" s="9">
        <v>55098</v>
      </c>
      <c r="K28" s="9">
        <v>228300</v>
      </c>
      <c r="M28">
        <f t="shared" si="0"/>
        <v>377.75</v>
      </c>
    </row>
    <row r="29" spans="4:13" x14ac:dyDescent="0.25">
      <c r="D29" s="7">
        <v>43591</v>
      </c>
      <c r="E29" s="8" t="s">
        <v>316</v>
      </c>
      <c r="F29" s="8" t="s">
        <v>312</v>
      </c>
      <c r="G29" s="8" t="s">
        <v>317</v>
      </c>
      <c r="H29" s="8" t="s">
        <v>318</v>
      </c>
      <c r="I29" s="8">
        <f>-6-0</f>
        <v>-6</v>
      </c>
      <c r="J29" s="9">
        <v>61667</v>
      </c>
      <c r="K29" s="9">
        <v>235309</v>
      </c>
      <c r="M29">
        <f t="shared" si="0"/>
        <v>371.75</v>
      </c>
    </row>
    <row r="30" spans="4:13" x14ac:dyDescent="0.25">
      <c r="D30" s="7">
        <v>43592</v>
      </c>
      <c r="E30" s="8" t="s">
        <v>313</v>
      </c>
      <c r="F30" s="8" t="s">
        <v>314</v>
      </c>
      <c r="G30" s="8" t="s">
        <v>308</v>
      </c>
      <c r="H30" s="8" t="s">
        <v>315</v>
      </c>
      <c r="I30" s="8">
        <f>2-2</f>
        <v>0</v>
      </c>
      <c r="J30" s="9">
        <v>57309</v>
      </c>
      <c r="K30" s="9">
        <v>229499</v>
      </c>
      <c r="M30">
        <f t="shared" si="0"/>
        <v>374</v>
      </c>
    </row>
    <row r="31" spans="4:13" x14ac:dyDescent="0.25">
      <c r="D31" s="7">
        <v>43593</v>
      </c>
      <c r="E31" s="8" t="s">
        <v>310</v>
      </c>
      <c r="F31" s="8" t="s">
        <v>311</v>
      </c>
      <c r="G31" s="8" t="s">
        <v>296</v>
      </c>
      <c r="H31" s="8" t="s">
        <v>312</v>
      </c>
      <c r="I31" s="8">
        <f>-1-6</f>
        <v>-7</v>
      </c>
      <c r="J31" s="9">
        <v>63193</v>
      </c>
      <c r="K31" s="9">
        <v>229314</v>
      </c>
      <c r="M31">
        <f t="shared" si="0"/>
        <v>372.25</v>
      </c>
    </row>
    <row r="32" spans="4:13" x14ac:dyDescent="0.25">
      <c r="D32" s="7">
        <v>43594</v>
      </c>
      <c r="E32" s="8" t="s">
        <v>307</v>
      </c>
      <c r="F32" s="8" t="s">
        <v>308</v>
      </c>
      <c r="G32" s="8" t="s">
        <v>306</v>
      </c>
      <c r="H32" s="8" t="s">
        <v>309</v>
      </c>
      <c r="I32" s="8">
        <f>-10-2</f>
        <v>-12</v>
      </c>
      <c r="J32" s="9">
        <v>104210</v>
      </c>
      <c r="K32" s="9">
        <v>239437</v>
      </c>
      <c r="M32">
        <f t="shared" si="0"/>
        <v>362</v>
      </c>
    </row>
    <row r="33" spans="4:13" x14ac:dyDescent="0.25">
      <c r="D33" s="7">
        <v>43595</v>
      </c>
      <c r="E33" s="8" t="s">
        <v>303</v>
      </c>
      <c r="F33" s="8" t="s">
        <v>304</v>
      </c>
      <c r="G33" s="8" t="s">
        <v>305</v>
      </c>
      <c r="H33" s="8" t="s">
        <v>306</v>
      </c>
      <c r="I33" s="8">
        <f>-1-0</f>
        <v>-1</v>
      </c>
      <c r="J33" s="9">
        <v>117581</v>
      </c>
      <c r="K33" s="9">
        <v>244326</v>
      </c>
      <c r="M33">
        <f t="shared" si="0"/>
        <v>361</v>
      </c>
    </row>
    <row r="34" spans="4:13" x14ac:dyDescent="0.25">
      <c r="D34" s="7">
        <v>43598</v>
      </c>
      <c r="E34" s="8" t="s">
        <v>299</v>
      </c>
      <c r="F34" s="8" t="s">
        <v>300</v>
      </c>
      <c r="G34" s="8" t="s">
        <v>301</v>
      </c>
      <c r="H34" s="8" t="s">
        <v>302</v>
      </c>
      <c r="I34" s="8">
        <f>4-6</f>
        <v>-2</v>
      </c>
      <c r="J34" s="9">
        <v>112776</v>
      </c>
      <c r="K34" s="9">
        <v>260124</v>
      </c>
      <c r="M34">
        <f t="shared" si="0"/>
        <v>365.75</v>
      </c>
    </row>
    <row r="35" spans="4:13" x14ac:dyDescent="0.25">
      <c r="D35" s="7">
        <v>43599</v>
      </c>
      <c r="E35" s="8" t="s">
        <v>296</v>
      </c>
      <c r="F35" s="8" t="s">
        <v>297</v>
      </c>
      <c r="G35" s="8" t="s">
        <v>296</v>
      </c>
      <c r="H35" s="8" t="s">
        <v>298</v>
      </c>
      <c r="I35" s="8">
        <f>11-4</f>
        <v>7</v>
      </c>
      <c r="J35" s="9">
        <v>201458</v>
      </c>
      <c r="K35" s="9">
        <v>258484</v>
      </c>
      <c r="M35">
        <f t="shared" si="0"/>
        <v>377.25</v>
      </c>
    </row>
    <row r="36" spans="4:13" x14ac:dyDescent="0.25">
      <c r="D36" s="7">
        <v>43600</v>
      </c>
      <c r="E36" s="8" t="s">
        <v>291</v>
      </c>
      <c r="F36" s="8" t="s">
        <v>293</v>
      </c>
      <c r="G36" s="8" t="s">
        <v>294</v>
      </c>
      <c r="H36" s="8" t="s">
        <v>295</v>
      </c>
      <c r="I36" s="8">
        <f>1-0</f>
        <v>1</v>
      </c>
      <c r="J36" s="9">
        <v>83123</v>
      </c>
      <c r="K36" s="9">
        <v>255451</v>
      </c>
      <c r="M36">
        <f t="shared" si="0"/>
        <v>378.25</v>
      </c>
    </row>
    <row r="37" spans="4:13" x14ac:dyDescent="0.25">
      <c r="D37" s="7">
        <v>43601</v>
      </c>
      <c r="E37" s="8" t="s">
        <v>289</v>
      </c>
      <c r="F37" s="8" t="s">
        <v>290</v>
      </c>
      <c r="G37" s="8" t="s">
        <v>291</v>
      </c>
      <c r="H37" s="8" t="s">
        <v>292</v>
      </c>
      <c r="I37" s="8">
        <f>8-6</f>
        <v>2</v>
      </c>
      <c r="J37" s="9">
        <v>66361</v>
      </c>
      <c r="K37" s="9">
        <v>254465</v>
      </c>
      <c r="M37">
        <f t="shared" si="0"/>
        <v>387</v>
      </c>
    </row>
    <row r="38" spans="4:13" x14ac:dyDescent="0.25">
      <c r="D38" s="7">
        <v>43602</v>
      </c>
      <c r="E38" s="8" t="s">
        <v>286</v>
      </c>
      <c r="F38" s="8" t="s">
        <v>287</v>
      </c>
      <c r="G38" s="8" t="s">
        <v>286</v>
      </c>
      <c r="H38" s="8" t="s">
        <v>288</v>
      </c>
      <c r="I38" s="8">
        <f>3-4</f>
        <v>-1</v>
      </c>
      <c r="J38" s="9">
        <v>104290</v>
      </c>
      <c r="K38" s="9">
        <v>257210</v>
      </c>
      <c r="M38">
        <f t="shared" si="0"/>
        <v>390.5</v>
      </c>
    </row>
    <row r="39" spans="4:13" x14ac:dyDescent="0.25">
      <c r="D39" s="7">
        <v>43605</v>
      </c>
      <c r="E39" s="8" t="s">
        <v>283</v>
      </c>
      <c r="F39" s="8" t="s">
        <v>269</v>
      </c>
      <c r="G39" s="8" t="s">
        <v>284</v>
      </c>
      <c r="H39" s="8" t="s">
        <v>285</v>
      </c>
      <c r="I39" s="8">
        <f>6-2</f>
        <v>4</v>
      </c>
      <c r="J39" s="9">
        <v>118362</v>
      </c>
      <c r="K39" s="9">
        <v>275988</v>
      </c>
      <c r="M39">
        <f t="shared" si="0"/>
        <v>396.75</v>
      </c>
    </row>
    <row r="40" spans="4:13" x14ac:dyDescent="0.25">
      <c r="D40" s="7">
        <v>43606</v>
      </c>
      <c r="E40" s="8" t="s">
        <v>279</v>
      </c>
      <c r="F40" s="8" t="s">
        <v>280</v>
      </c>
      <c r="G40" s="8" t="s">
        <v>281</v>
      </c>
      <c r="H40" s="8" t="s">
        <v>282</v>
      </c>
      <c r="I40" s="8">
        <f>6-0</f>
        <v>6</v>
      </c>
      <c r="J40" s="9">
        <v>156780</v>
      </c>
      <c r="K40" s="9">
        <v>278204</v>
      </c>
      <c r="M40">
        <f t="shared" si="0"/>
        <v>402.75</v>
      </c>
    </row>
    <row r="41" spans="4:13" x14ac:dyDescent="0.25">
      <c r="D41" s="7">
        <v>43607</v>
      </c>
      <c r="E41" s="8" t="s">
        <v>275</v>
      </c>
      <c r="F41" s="8" t="s">
        <v>276</v>
      </c>
      <c r="G41" s="8" t="s">
        <v>277</v>
      </c>
      <c r="H41" s="8" t="s">
        <v>278</v>
      </c>
      <c r="I41" s="8">
        <f>1-0</f>
        <v>1</v>
      </c>
      <c r="J41" s="9">
        <v>92000</v>
      </c>
      <c r="K41" s="9">
        <v>278149</v>
      </c>
      <c r="M41">
        <f t="shared" si="0"/>
        <v>403.75</v>
      </c>
    </row>
    <row r="42" spans="4:13" x14ac:dyDescent="0.25">
      <c r="D42" s="7">
        <v>43608</v>
      </c>
      <c r="E42" s="8" t="s">
        <v>271</v>
      </c>
      <c r="F42" s="8" t="s">
        <v>272</v>
      </c>
      <c r="G42" s="8" t="s">
        <v>273</v>
      </c>
      <c r="H42" s="8" t="s">
        <v>274</v>
      </c>
      <c r="I42" s="8">
        <f>-5-2</f>
        <v>-7</v>
      </c>
      <c r="J42" s="9">
        <v>112168</v>
      </c>
      <c r="K42" s="9">
        <v>281914</v>
      </c>
      <c r="M42">
        <f t="shared" si="0"/>
        <v>398.5</v>
      </c>
    </row>
    <row r="43" spans="4:13" x14ac:dyDescent="0.25">
      <c r="D43" s="7">
        <v>43609</v>
      </c>
      <c r="E43" s="8" t="s">
        <v>267</v>
      </c>
      <c r="F43" s="8" t="s">
        <v>268</v>
      </c>
      <c r="G43" s="8" t="s">
        <v>269</v>
      </c>
      <c r="H43" s="8" t="s">
        <v>270</v>
      </c>
      <c r="I43" s="8">
        <f>14-0</f>
        <v>14</v>
      </c>
      <c r="J43" s="9">
        <v>92684</v>
      </c>
      <c r="K43" s="9">
        <v>295549</v>
      </c>
      <c r="M43">
        <f t="shared" si="0"/>
        <v>412.5</v>
      </c>
    </row>
    <row r="44" spans="4:13" x14ac:dyDescent="0.25">
      <c r="D44" s="7">
        <v>43613</v>
      </c>
      <c r="E44" s="8" t="s">
        <v>193</v>
      </c>
      <c r="F44" s="8" t="s">
        <v>247</v>
      </c>
      <c r="G44" s="8" t="s">
        <v>266</v>
      </c>
      <c r="H44" s="8" t="s">
        <v>198</v>
      </c>
      <c r="I44" s="8">
        <f>17-0</f>
        <v>17</v>
      </c>
      <c r="J44" s="9">
        <v>163888</v>
      </c>
      <c r="K44" s="9">
        <v>318394</v>
      </c>
      <c r="M44">
        <f t="shared" si="0"/>
        <v>429.5</v>
      </c>
    </row>
    <row r="45" spans="4:13" x14ac:dyDescent="0.25">
      <c r="D45" s="7">
        <v>43614</v>
      </c>
      <c r="E45" s="8" t="s">
        <v>264</v>
      </c>
      <c r="F45" s="8" t="s">
        <v>233</v>
      </c>
      <c r="G45" s="8" t="s">
        <v>254</v>
      </c>
      <c r="H45" s="8" t="s">
        <v>265</v>
      </c>
      <c r="I45" s="8">
        <f>-1-4</f>
        <v>-5</v>
      </c>
      <c r="J45" s="9">
        <v>160094</v>
      </c>
      <c r="K45" s="9">
        <v>333492</v>
      </c>
      <c r="M45">
        <f t="shared" si="0"/>
        <v>428</v>
      </c>
    </row>
    <row r="46" spans="4:13" x14ac:dyDescent="0.25">
      <c r="D46" s="7">
        <v>43615</v>
      </c>
      <c r="E46" s="8" t="s">
        <v>207</v>
      </c>
      <c r="F46" s="8" t="s">
        <v>201</v>
      </c>
      <c r="G46" s="8" t="s">
        <v>263</v>
      </c>
      <c r="H46" s="8" t="s">
        <v>207</v>
      </c>
      <c r="I46" s="8">
        <f>17-2</f>
        <v>15</v>
      </c>
      <c r="J46" s="9">
        <v>108508</v>
      </c>
      <c r="K46" s="9">
        <v>341124</v>
      </c>
      <c r="M46">
        <f t="shared" si="0"/>
        <v>445.25</v>
      </c>
    </row>
    <row r="47" spans="4:13" x14ac:dyDescent="0.25">
      <c r="D47" s="7">
        <v>43616</v>
      </c>
      <c r="E47" s="8" t="s">
        <v>261</v>
      </c>
      <c r="F47" s="8" t="s">
        <v>211</v>
      </c>
      <c r="G47" s="8" t="s">
        <v>240</v>
      </c>
      <c r="H47" s="8" t="s">
        <v>262</v>
      </c>
      <c r="I47" s="8">
        <f>-9-2</f>
        <v>-11</v>
      </c>
      <c r="J47" s="9">
        <v>105781</v>
      </c>
      <c r="K47" s="9">
        <v>344341</v>
      </c>
      <c r="M47">
        <f t="shared" si="0"/>
        <v>436</v>
      </c>
    </row>
    <row r="48" spans="4:13" x14ac:dyDescent="0.25">
      <c r="D48" s="7">
        <v>43619</v>
      </c>
      <c r="E48" s="8" t="s">
        <v>258</v>
      </c>
      <c r="F48" s="8" t="s">
        <v>259</v>
      </c>
      <c r="G48" s="8" t="s">
        <v>260</v>
      </c>
      <c r="H48" s="8" t="s">
        <v>252</v>
      </c>
      <c r="I48" s="8">
        <f>-2-2</f>
        <v>-4</v>
      </c>
      <c r="J48" s="9">
        <v>96049</v>
      </c>
      <c r="K48" s="9">
        <v>342007</v>
      </c>
      <c r="M48">
        <f t="shared" si="0"/>
        <v>433.75</v>
      </c>
    </row>
    <row r="49" spans="4:13" x14ac:dyDescent="0.25">
      <c r="D49" s="7">
        <v>43620</v>
      </c>
      <c r="E49" s="8" t="s">
        <v>255</v>
      </c>
      <c r="F49" s="8" t="s">
        <v>207</v>
      </c>
      <c r="G49" s="8" t="s">
        <v>256</v>
      </c>
      <c r="H49" s="8" t="s">
        <v>257</v>
      </c>
      <c r="I49" s="8">
        <f>1-0</f>
        <v>1</v>
      </c>
      <c r="J49" s="9">
        <v>108005</v>
      </c>
      <c r="K49" s="9">
        <v>350825</v>
      </c>
      <c r="M49">
        <f t="shared" si="0"/>
        <v>434.75</v>
      </c>
    </row>
    <row r="50" spans="4:13" x14ac:dyDescent="0.25">
      <c r="D50" s="7">
        <v>43621</v>
      </c>
      <c r="E50" s="8" t="s">
        <v>252</v>
      </c>
      <c r="F50" s="8" t="s">
        <v>253</v>
      </c>
      <c r="G50" s="8" t="s">
        <v>254</v>
      </c>
      <c r="H50" s="8" t="s">
        <v>249</v>
      </c>
      <c r="I50" s="8">
        <f>-10-4</f>
        <v>-14</v>
      </c>
      <c r="J50" s="9">
        <v>65652</v>
      </c>
      <c r="K50" s="9">
        <v>353457</v>
      </c>
      <c r="M50">
        <f t="shared" si="0"/>
        <v>424.25</v>
      </c>
    </row>
    <row r="51" spans="4:13" x14ac:dyDescent="0.25">
      <c r="D51" s="7">
        <v>43622</v>
      </c>
      <c r="E51" s="8" t="s">
        <v>246</v>
      </c>
      <c r="F51" s="8" t="s">
        <v>250</v>
      </c>
      <c r="G51" s="8" t="s">
        <v>251</v>
      </c>
      <c r="H51" s="8" t="s">
        <v>198</v>
      </c>
      <c r="I51" s="8">
        <f>5-2</f>
        <v>3</v>
      </c>
      <c r="J51" s="9">
        <v>113319</v>
      </c>
      <c r="K51" s="9">
        <v>354470</v>
      </c>
      <c r="M51">
        <f t="shared" si="0"/>
        <v>429.5</v>
      </c>
    </row>
    <row r="52" spans="4:13" x14ac:dyDescent="0.25">
      <c r="D52" s="7">
        <v>43623</v>
      </c>
      <c r="E52" s="8" t="s">
        <v>247</v>
      </c>
      <c r="F52" s="8" t="s">
        <v>240</v>
      </c>
      <c r="G52" s="8" t="s">
        <v>248</v>
      </c>
      <c r="H52" s="8" t="s">
        <v>249</v>
      </c>
      <c r="I52" s="8">
        <f>-5-2</f>
        <v>-7</v>
      </c>
      <c r="J52" s="9">
        <v>116734</v>
      </c>
      <c r="K52" s="9">
        <v>362605</v>
      </c>
      <c r="M52">
        <f t="shared" si="0"/>
        <v>424.25</v>
      </c>
    </row>
    <row r="53" spans="4:13" x14ac:dyDescent="0.25">
      <c r="D53" s="7">
        <v>43626</v>
      </c>
      <c r="E53" s="8" t="s">
        <v>244</v>
      </c>
      <c r="F53" s="8" t="s">
        <v>204</v>
      </c>
      <c r="G53" s="8" t="s">
        <v>245</v>
      </c>
      <c r="H53" s="8" t="s">
        <v>246</v>
      </c>
      <c r="I53" s="8">
        <f>0-2</f>
        <v>-2</v>
      </c>
      <c r="J53" s="9">
        <v>177817</v>
      </c>
      <c r="K53" s="9">
        <v>372054</v>
      </c>
      <c r="M53">
        <f t="shared" si="0"/>
        <v>424</v>
      </c>
    </row>
    <row r="54" spans="4:13" x14ac:dyDescent="0.25">
      <c r="D54" s="7">
        <v>43627</v>
      </c>
      <c r="E54" s="8" t="s">
        <v>242</v>
      </c>
      <c r="F54" s="8" t="s">
        <v>241</v>
      </c>
      <c r="G54" s="8" t="s">
        <v>243</v>
      </c>
      <c r="H54" s="8" t="s">
        <v>238</v>
      </c>
      <c r="I54" s="8">
        <f>12-2</f>
        <v>10</v>
      </c>
      <c r="J54" s="9">
        <v>196421</v>
      </c>
      <c r="K54" s="9">
        <v>397644</v>
      </c>
      <c r="M54">
        <f t="shared" si="0"/>
        <v>436.25</v>
      </c>
    </row>
    <row r="55" spans="4:13" x14ac:dyDescent="0.25">
      <c r="D55" s="7">
        <v>43628</v>
      </c>
      <c r="E55" s="8" t="s">
        <v>238</v>
      </c>
      <c r="F55" s="8" t="s">
        <v>239</v>
      </c>
      <c r="G55" s="8" t="s">
        <v>240</v>
      </c>
      <c r="H55" s="8" t="s">
        <v>241</v>
      </c>
      <c r="I55" s="8">
        <f>2-0</f>
        <v>2</v>
      </c>
      <c r="J55" s="9">
        <v>259613</v>
      </c>
      <c r="K55" s="9">
        <v>435193</v>
      </c>
      <c r="M55">
        <f t="shared" si="0"/>
        <v>438.25</v>
      </c>
    </row>
    <row r="56" spans="4:13" x14ac:dyDescent="0.25">
      <c r="D56" s="7">
        <v>43629</v>
      </c>
      <c r="E56" s="8" t="s">
        <v>234</v>
      </c>
      <c r="F56" s="8" t="s">
        <v>235</v>
      </c>
      <c r="G56" s="8" t="s">
        <v>236</v>
      </c>
      <c r="H56" s="8" t="s">
        <v>237</v>
      </c>
      <c r="I56" s="8">
        <f>9-4</f>
        <v>5</v>
      </c>
      <c r="J56" s="9">
        <v>279209</v>
      </c>
      <c r="K56" s="9">
        <v>471970</v>
      </c>
      <c r="M56">
        <f t="shared" si="0"/>
        <v>447.75</v>
      </c>
    </row>
    <row r="57" spans="4:13" x14ac:dyDescent="0.25">
      <c r="D57" s="7">
        <v>43630</v>
      </c>
      <c r="E57" s="8" t="s">
        <v>233</v>
      </c>
      <c r="F57" s="8" t="s">
        <v>202</v>
      </c>
      <c r="G57" s="8" t="s">
        <v>211</v>
      </c>
      <c r="H57" s="8" t="s">
        <v>214</v>
      </c>
      <c r="I57" s="8">
        <f>10-4</f>
        <v>6</v>
      </c>
      <c r="J57" s="9">
        <v>219252</v>
      </c>
      <c r="K57" s="9">
        <v>480388</v>
      </c>
      <c r="M57">
        <f t="shared" si="0"/>
        <v>458.25</v>
      </c>
    </row>
    <row r="58" spans="4:13" x14ac:dyDescent="0.25">
      <c r="D58" s="7">
        <v>43633</v>
      </c>
      <c r="E58" s="8" t="s">
        <v>230</v>
      </c>
      <c r="F58" s="8" t="s">
        <v>231</v>
      </c>
      <c r="G58" s="8" t="s">
        <v>220</v>
      </c>
      <c r="H58" s="8" t="s">
        <v>232</v>
      </c>
      <c r="I58" s="8">
        <f>3-2</f>
        <v>1</v>
      </c>
      <c r="J58" s="9">
        <v>184269</v>
      </c>
      <c r="K58" s="9">
        <v>480096</v>
      </c>
      <c r="M58">
        <f t="shared" si="0"/>
        <v>461.5</v>
      </c>
    </row>
    <row r="59" spans="4:13" x14ac:dyDescent="0.25">
      <c r="D59" s="7">
        <v>43634</v>
      </c>
      <c r="E59" s="8" t="s">
        <v>228</v>
      </c>
      <c r="F59" s="8" t="s">
        <v>229</v>
      </c>
      <c r="G59" s="8" t="s">
        <v>212</v>
      </c>
      <c r="H59" s="8" t="s">
        <v>226</v>
      </c>
      <c r="I59" s="8">
        <f>-6-0</f>
        <v>-6</v>
      </c>
      <c r="J59" s="9">
        <v>119789</v>
      </c>
      <c r="K59" s="9">
        <v>478116</v>
      </c>
      <c r="M59">
        <f t="shared" si="0"/>
        <v>455.5</v>
      </c>
    </row>
    <row r="60" spans="4:13" x14ac:dyDescent="0.25">
      <c r="D60" s="7">
        <v>43635</v>
      </c>
      <c r="E60" s="8" t="s">
        <v>226</v>
      </c>
      <c r="F60" s="8" t="s">
        <v>220</v>
      </c>
      <c r="G60" s="8" t="s">
        <v>227</v>
      </c>
      <c r="H60" s="8" t="s">
        <v>222</v>
      </c>
      <c r="I60" s="8">
        <f>-9-2</f>
        <v>-11</v>
      </c>
      <c r="J60" s="9">
        <v>105330</v>
      </c>
      <c r="K60" s="9">
        <v>482004</v>
      </c>
      <c r="M60">
        <f t="shared" si="0"/>
        <v>446.25</v>
      </c>
    </row>
    <row r="61" spans="4:13" x14ac:dyDescent="0.25">
      <c r="D61" s="7">
        <v>43636</v>
      </c>
      <c r="E61" s="8" t="s">
        <v>222</v>
      </c>
      <c r="F61" s="8" t="s">
        <v>223</v>
      </c>
      <c r="G61" s="8" t="s">
        <v>224</v>
      </c>
      <c r="H61" s="8" t="s">
        <v>225</v>
      </c>
      <c r="I61" s="8">
        <f>8-4</f>
        <v>4</v>
      </c>
      <c r="J61" s="9">
        <v>118429</v>
      </c>
      <c r="K61" s="9">
        <v>493155</v>
      </c>
      <c r="M61">
        <f t="shared" si="0"/>
        <v>454.75</v>
      </c>
    </row>
    <row r="62" spans="4:13" x14ac:dyDescent="0.25">
      <c r="D62" s="7">
        <v>43637</v>
      </c>
      <c r="E62" s="8" t="s">
        <v>220</v>
      </c>
      <c r="F62" s="8" t="s">
        <v>214</v>
      </c>
      <c r="G62" s="8" t="s">
        <v>221</v>
      </c>
      <c r="H62" s="8" t="s">
        <v>216</v>
      </c>
      <c r="I62" s="8">
        <f>-7-2</f>
        <v>-9</v>
      </c>
      <c r="J62" s="9">
        <v>161919</v>
      </c>
      <c r="K62" s="9">
        <v>501317</v>
      </c>
      <c r="M62">
        <f t="shared" si="0"/>
        <v>447.5</v>
      </c>
    </row>
    <row r="63" spans="4:13" x14ac:dyDescent="0.25">
      <c r="D63" s="7">
        <v>43640</v>
      </c>
      <c r="E63" s="8" t="s">
        <v>216</v>
      </c>
      <c r="F63" s="8" t="s">
        <v>217</v>
      </c>
      <c r="G63" s="8" t="s">
        <v>218</v>
      </c>
      <c r="H63" s="8" t="s">
        <v>219</v>
      </c>
      <c r="I63" s="8">
        <f>4-2</f>
        <v>2</v>
      </c>
      <c r="J63" s="9">
        <v>146344</v>
      </c>
      <c r="K63" s="9">
        <v>518291</v>
      </c>
      <c r="M63">
        <f t="shared" si="0"/>
        <v>451.75</v>
      </c>
    </row>
    <row r="64" spans="4:13" x14ac:dyDescent="0.25">
      <c r="D64" s="7">
        <v>43641</v>
      </c>
      <c r="E64" s="8" t="s">
        <v>213</v>
      </c>
      <c r="F64" s="8" t="s">
        <v>214</v>
      </c>
      <c r="G64" s="8" t="s">
        <v>209</v>
      </c>
      <c r="H64" s="8" t="s">
        <v>215</v>
      </c>
      <c r="I64" s="8">
        <f>1-2</f>
        <v>-1</v>
      </c>
      <c r="J64" s="9">
        <v>142805</v>
      </c>
      <c r="K64" s="9">
        <v>532112</v>
      </c>
      <c r="M64">
        <f t="shared" si="0"/>
        <v>453</v>
      </c>
    </row>
    <row r="65" spans="4:13" x14ac:dyDescent="0.25">
      <c r="D65" s="7">
        <v>43642</v>
      </c>
      <c r="E65" s="8" t="s">
        <v>209</v>
      </c>
      <c r="F65" s="8" t="s">
        <v>210</v>
      </c>
      <c r="G65" s="8" t="s">
        <v>211</v>
      </c>
      <c r="H65" s="8" t="s">
        <v>212</v>
      </c>
      <c r="I65" s="8">
        <f>-3-4</f>
        <v>-7</v>
      </c>
      <c r="J65" s="9">
        <v>186630</v>
      </c>
      <c r="K65" s="9">
        <v>541779</v>
      </c>
      <c r="M65">
        <f t="shared" si="0"/>
        <v>449.5</v>
      </c>
    </row>
    <row r="66" spans="4:13" x14ac:dyDescent="0.25">
      <c r="D66" s="7">
        <v>43643</v>
      </c>
      <c r="E66" s="8" t="s">
        <v>205</v>
      </c>
      <c r="F66" s="8" t="s">
        <v>206</v>
      </c>
      <c r="G66" s="8" t="s">
        <v>207</v>
      </c>
      <c r="H66" s="8" t="s">
        <v>208</v>
      </c>
      <c r="I66" s="8">
        <f>-3-6</f>
        <v>-9</v>
      </c>
      <c r="J66" s="9">
        <v>189515</v>
      </c>
      <c r="K66" s="9">
        <v>560218</v>
      </c>
      <c r="M66">
        <f t="shared" si="0"/>
        <v>445.75</v>
      </c>
    </row>
    <row r="67" spans="4:13" x14ac:dyDescent="0.25">
      <c r="D67" s="7">
        <v>43644</v>
      </c>
      <c r="E67" s="8" t="s">
        <v>201</v>
      </c>
      <c r="F67" s="8" t="s">
        <v>202</v>
      </c>
      <c r="G67" s="8" t="s">
        <v>203</v>
      </c>
      <c r="H67" s="8" t="s">
        <v>204</v>
      </c>
      <c r="I67" s="8">
        <f>-21-0</f>
        <v>-21</v>
      </c>
      <c r="J67" s="9">
        <v>336012</v>
      </c>
      <c r="K67" s="9">
        <v>553548</v>
      </c>
      <c r="M67">
        <f t="shared" si="0"/>
        <v>424.75</v>
      </c>
    </row>
    <row r="68" spans="4:13" x14ac:dyDescent="0.25">
      <c r="D68" s="7">
        <v>43647</v>
      </c>
      <c r="E68" s="8" t="s">
        <v>197</v>
      </c>
      <c r="F68" s="8" t="s">
        <v>198</v>
      </c>
      <c r="G68" s="8" t="s">
        <v>199</v>
      </c>
      <c r="H68" s="8" t="s">
        <v>200</v>
      </c>
      <c r="I68" s="8">
        <f>-9-2</f>
        <v>-11</v>
      </c>
      <c r="J68" s="9">
        <v>195250</v>
      </c>
      <c r="K68" s="9">
        <v>555651</v>
      </c>
      <c r="M68">
        <f t="shared" si="0"/>
        <v>415.5</v>
      </c>
    </row>
    <row r="69" spans="4:13" x14ac:dyDescent="0.25">
      <c r="D69" s="7">
        <v>43648</v>
      </c>
      <c r="E69" s="8" t="s">
        <v>193</v>
      </c>
      <c r="F69" s="8" t="s">
        <v>194</v>
      </c>
      <c r="G69" s="8" t="s">
        <v>195</v>
      </c>
      <c r="H69" s="8" t="s">
        <v>196</v>
      </c>
      <c r="I69" s="8">
        <f>3-4</f>
        <v>-1</v>
      </c>
      <c r="J69" s="9">
        <v>126907</v>
      </c>
      <c r="K69" s="9">
        <v>549456</v>
      </c>
      <c r="M69">
        <f t="shared" si="0"/>
        <v>419</v>
      </c>
    </row>
    <row r="70" spans="4:13" x14ac:dyDescent="0.25">
      <c r="D70" s="7">
        <v>43649</v>
      </c>
      <c r="E70" s="8" t="s">
        <v>189</v>
      </c>
      <c r="F70" s="8" t="s">
        <v>190</v>
      </c>
      <c r="G70" s="8" t="s">
        <v>191</v>
      </c>
      <c r="H70" s="8" t="s">
        <v>192</v>
      </c>
      <c r="I70" s="8">
        <f>17-6</f>
        <v>11</v>
      </c>
      <c r="J70" s="9">
        <v>116017</v>
      </c>
      <c r="K70" s="8">
        <v>0</v>
      </c>
      <c r="M70">
        <f t="shared" ref="M70" si="1">LEFT(H70,3)+RIGHT(H70,2)/8</f>
        <v>436.75</v>
      </c>
    </row>
  </sheetData>
  <sortState xmlns:xlrd2="http://schemas.microsoft.com/office/spreadsheetml/2017/richdata2" ref="D5:K70">
    <sortCondition ref="D5:D7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1</vt:lpstr>
      <vt:lpstr>2</vt:lpstr>
      <vt:lpstr>3</vt:lpstr>
      <vt:lpstr>4</vt: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Wiese</dc:creator>
  <cp:lastModifiedBy>Patrick Wiese</cp:lastModifiedBy>
  <dcterms:created xsi:type="dcterms:W3CDTF">2019-06-27T10:21:09Z</dcterms:created>
  <dcterms:modified xsi:type="dcterms:W3CDTF">2020-01-09T19:41:06Z</dcterms:modified>
</cp:coreProperties>
</file>